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date1904="1" codeName="ThisWorkbook"/>
  <mc:AlternateContent xmlns:mc="http://schemas.openxmlformats.org/markup-compatibility/2006">
    <mc:Choice Requires="x15">
      <x15ac:absPath xmlns:x15ac="http://schemas.microsoft.com/office/spreadsheetml/2010/11/ac" url="\\jice-fs1\技術・調達政策グループ\部内＋ゲスト\K2\受託事業関連\5301_諸経費及び工事コスト（共有）\2020年度（R2）\★★R2調査票\09_下水\国土交通省（下水）_発注者_ver2001\"/>
    </mc:Choice>
  </mc:AlternateContent>
  <xr:revisionPtr revIDLastSave="0" documentId="8_{444E124D-9834-442E-855F-8BE62736B5CD}" xr6:coauthVersionLast="45" xr6:coauthVersionMax="45" xr10:uidLastSave="{00000000-0000-0000-0000-000000000000}"/>
  <workbookProtection workbookAlgorithmName="SHA-512" workbookHashValue="0UabBIjYWSSRABzOJrmrpKFK+LBbyHIAcOrlCcGE0fM8KduJehcHGRuIJUv3xKNe4SqsGpl0Xu1fNfv9oFuEnA==" workbookSaltValue="/py27eij0q3HGEJzuKvFUw==" workbookSpinCount="100000" lockStructure="1"/>
  <bookViews>
    <workbookView xWindow="4200" yWindow="2745" windowWidth="20535" windowHeight="11715" tabRatio="864" xr2:uid="{00000000-000D-0000-FFFF-FFFF00000000}"/>
  </bookViews>
  <sheets>
    <sheet name="開始画面" sheetId="130" r:id="rId1"/>
    <sheet name="1_一般事項" sheetId="131" r:id="rId2"/>
    <sheet name="2_社員等従業員給料等" sheetId="132" r:id="rId3"/>
    <sheet name="3_法定福利費" sheetId="198" r:id="rId4"/>
    <sheet name="4_労務管理費" sheetId="199" r:id="rId5"/>
    <sheet name="5-1_機器材運搬費" sheetId="200" r:id="rId6"/>
    <sheet name="5-2_建設機械Ⅰ" sheetId="204" r:id="rId7"/>
    <sheet name="5-3_建設機械Ⅱ" sheetId="137" r:id="rId8"/>
    <sheet name="【参照用】建設機械リスト" sheetId="208" r:id="rId9"/>
    <sheet name="6_工事費" sheetId="201" r:id="rId10"/>
    <sheet name="7-1_品質管理" sheetId="140" r:id="rId11"/>
    <sheet name="7-2_特殊な品質管理" sheetId="141" r:id="rId12"/>
    <sheet name="7-3_現場条件等" sheetId="142" r:id="rId13"/>
    <sheet name="7-4_各種調査" sheetId="144" r:id="rId14"/>
    <sheet name="7-5_各種台帳" sheetId="145" r:id="rId15"/>
    <sheet name="7-6_ICT建設機械" sheetId="206" r:id="rId16"/>
    <sheet name="7-7_その他" sheetId="146" r:id="rId17"/>
    <sheet name="8-1_準備・測量" sheetId="147" r:id="rId18"/>
    <sheet name="8-2_その他" sheetId="148" r:id="rId19"/>
    <sheet name="9-1_現場環境改善_仮設備" sheetId="175" r:id="rId20"/>
    <sheet name="9-2_現場環境改善_営繕" sheetId="178" r:id="rId21"/>
    <sheet name="9-3_現場環境改善_安全" sheetId="181" r:id="rId22"/>
    <sheet name="9-4_現場環境改善_地域" sheetId="184" r:id="rId23"/>
    <sheet name="9-5_現場環境改善_その他" sheetId="185" r:id="rId24"/>
    <sheet name="10_工事保険" sheetId="196" state="hidden" r:id="rId25"/>
    <sheet name="11_組立保険" sheetId="195" state="hidden" r:id="rId26"/>
    <sheet name="12_ICT" sheetId="207" state="hidden" r:id="rId27"/>
    <sheet name="13_快適トイレ" sheetId="209" state="hidden" r:id="rId28"/>
    <sheet name="10_感染対策" sheetId="211" r:id="rId29"/>
    <sheet name="form" sheetId="203" state="hidden" r:id="rId30"/>
    <sheet name="Table" sheetId="202" state="hidden" r:id="rId31"/>
    <sheet name="建設機械リスト" sheetId="210" state="hidden" r:id="rId32"/>
    <sheet name="基礎データ" sheetId="205" state="hidden" r:id="rId33"/>
  </sheets>
  <externalReferences>
    <externalReference r:id="rId34"/>
    <externalReference r:id="rId35"/>
    <externalReference r:id="rId36"/>
    <externalReference r:id="rId37"/>
    <externalReference r:id="rId38"/>
    <externalReference r:id="rId39"/>
  </externalReferences>
  <definedNames>
    <definedName name="_xlnm._FilterDatabase" localSheetId="7" hidden="1">'5-3_建設機械Ⅱ'!$A$244:$AG$348</definedName>
    <definedName name="_xlnm._FilterDatabase" localSheetId="10" hidden="1">'7-1_品質管理'!$G$3:$G$86</definedName>
    <definedName name="_xlnm._FilterDatabase" localSheetId="11" hidden="1">'7-2_特殊な品質管理'!$E$3:$E$70</definedName>
    <definedName name="_xlnm._FilterDatabase" localSheetId="12" hidden="1">'7-3_現場条件等'!$E$3:$E$70</definedName>
    <definedName name="_xlnm._FilterDatabase" localSheetId="13" hidden="1">'7-4_各種調査'!$D$3:$D$70</definedName>
    <definedName name="_xlnm._FilterDatabase" localSheetId="14" hidden="1">'7-5_各種台帳'!$D$3:$D$70</definedName>
    <definedName name="_xlnm._FilterDatabase" localSheetId="15" hidden="1">'7-6_ICT建設機械'!$D$3:$D$70</definedName>
    <definedName name="_xlnm._FilterDatabase" localSheetId="16" hidden="1">'7-7_その他'!$D$3:$D$70</definedName>
    <definedName name="_xlnm._FilterDatabase" localSheetId="17" hidden="1">'8-1_準備・測量'!$E$3:$E$84</definedName>
    <definedName name="_xlnm._FilterDatabase" localSheetId="18" hidden="1">'8-2_その他'!$E$3:$E$118</definedName>
    <definedName name="_xlnm._FilterDatabase" localSheetId="29" hidden="1">form!$A$6:$BJ$6</definedName>
    <definedName name="○×">Table!$A$94:$A$95</definedName>
    <definedName name="A1票yesno" localSheetId="27">[1]table!$B$180:$B$181</definedName>
    <definedName name="A1票yesno" localSheetId="31">[2]table!$B$180:$B$181</definedName>
    <definedName name="A1票yesno">[3]table!$B$180:$B$181</definedName>
    <definedName name="ICT_工種" localSheetId="8">[3]table!$B$394:$B$400</definedName>
    <definedName name="ICT_工種" localSheetId="27">[1]table!$B$394:$B$398</definedName>
    <definedName name="ICT_工種" localSheetId="31">[2]table!$B$427:$B$438</definedName>
    <definedName name="ICT_工種">Table!$B$101:$B$111</definedName>
    <definedName name="ICT_使用機械" localSheetId="8">[3]table!$B$417:$B$423</definedName>
    <definedName name="ICT_使用機械" localSheetId="27">[1]table!$B$422:$B$428</definedName>
    <definedName name="ICT_使用機械" localSheetId="31">[2]table!$B$464:$B$470</definedName>
    <definedName name="ICT_使用機械">Table!$B$144:$B$152</definedName>
    <definedName name="ICT_施工工種" localSheetId="8">[3]table!$B$407:$B$415</definedName>
    <definedName name="ICT_施工工種" localSheetId="27">[1]table!$B$411:$B$420</definedName>
    <definedName name="ICT_施工工種" localSheetId="31">[2]table!$B$451:$B$462</definedName>
    <definedName name="ICT_施工工種">Table!$B$125:$B$141</definedName>
    <definedName name="ICT_出来形管理" localSheetId="27">[1]table!$B$435:$B$443</definedName>
    <definedName name="ICT_出来形管理" localSheetId="31">[2]table!$B$477:$B$485</definedName>
    <definedName name="ICT_出来形管理">Table!$B$160:$B$168</definedName>
    <definedName name="ICT_出来形管理_河川浚渫" localSheetId="27">[1]table!$B$430:$B$433</definedName>
    <definedName name="ICT_出来形管理_河川浚渫" localSheetId="31">[2]table!$B$472:$B$475</definedName>
    <definedName name="ICT_出来形管理_河川浚渫">Table!$B$155:$B$158</definedName>
    <definedName name="ICT_測量" localSheetId="8">[3]table!$B$402:$B$405</definedName>
    <definedName name="ICT_測量" localSheetId="27">[1]table!$B$400:$B$409</definedName>
    <definedName name="ICT_測量" localSheetId="31">[2]table!$B$440:$B$449</definedName>
    <definedName name="ICT_測量">Table!$B$114:$B$122</definedName>
    <definedName name="_xlnm.Print_Area" localSheetId="1">'1_一般事項'!$A$2:$E$70</definedName>
    <definedName name="_xlnm.Print_Area" localSheetId="28">'10_感染対策'!$A$1:$H$55</definedName>
    <definedName name="_xlnm.Print_Area" localSheetId="27">'13_快適トイレ'!$A$2:$U$3</definedName>
    <definedName name="_xlnm.Print_Area" localSheetId="2">'2_社員等従業員給料等'!$A$1:$CT$227</definedName>
    <definedName name="_xlnm.Print_Area" localSheetId="3">'3_法定福利費'!$A$1:$BR$86</definedName>
    <definedName name="_xlnm.Print_Area" localSheetId="4">'4_労務管理費'!$A$1:$AL$25</definedName>
    <definedName name="_xlnm.Print_Area" localSheetId="5">'5-1_機器材運搬費'!$A$1:$CW$37</definedName>
    <definedName name="_xlnm.Print_Area" localSheetId="6">'5-2_建設機械Ⅰ'!$A$1:$Z$363</definedName>
    <definedName name="_xlnm.Print_Area" localSheetId="7">'5-3_建設機械Ⅱ'!$A$1:$AK$475</definedName>
    <definedName name="_xlnm.Print_Area" localSheetId="12">'7-3_現場条件等'!$A$1:$K$62</definedName>
    <definedName name="_xlnm.Print_Area" localSheetId="13">'7-4_各種調査'!$A$1:$I$62</definedName>
    <definedName name="_xlnm.Print_Area" localSheetId="14">'7-5_各種台帳'!$A$1:$I$62</definedName>
    <definedName name="_xlnm.Print_Area" localSheetId="15">'7-6_ICT建設機械'!$A$1:$I$62</definedName>
    <definedName name="_xlnm.Print_Area" localSheetId="16">'7-7_その他'!$A$1:$I$62</definedName>
    <definedName name="_xlnm.Print_Area" localSheetId="19">'9-1_現場環境改善_仮設備'!$A$1:$J$26</definedName>
    <definedName name="_xlnm.Print_Area" localSheetId="20">'9-2_現場環境改善_営繕'!$A$1:$J$35</definedName>
    <definedName name="_xlnm.Print_Area" localSheetId="21">'9-3_現場環境改善_安全'!$A$1:$J$29</definedName>
    <definedName name="_xlnm.Print_Area" localSheetId="22">'9-4_現場環境改善_地域'!$A$1:$J$36</definedName>
    <definedName name="_xlnm.Print_Area" localSheetId="23">'9-5_現場環境改善_その他'!$A$1:$J$36</definedName>
    <definedName name="_xlnm.Print_Titles" localSheetId="10">'7-1_品質管理'!$2:$4</definedName>
    <definedName name="_xlnm.Print_Titles" localSheetId="11">'7-2_特殊な品質管理'!$2:$4</definedName>
    <definedName name="_xlnm.Print_Titles" localSheetId="12">'7-3_現場条件等'!$2:$4</definedName>
    <definedName name="_xlnm.Print_Titles" localSheetId="13">'7-4_各種調査'!$1:$4</definedName>
    <definedName name="_xlnm.Print_Titles" localSheetId="14">'7-5_各種台帳'!$2:$4</definedName>
    <definedName name="_xlnm.Print_Titles" localSheetId="15">'7-6_ICT建設機械'!$2:$4</definedName>
    <definedName name="_xlnm.Print_Titles" localSheetId="16">'7-7_その他'!$1:$4</definedName>
    <definedName name="_xlnm.Print_Titles" localSheetId="17">'8-1_準備・測量'!$1:$12</definedName>
    <definedName name="_xlnm.Print_Titles" localSheetId="18">'8-2_その他'!$1:$12</definedName>
    <definedName name="S2_職種" localSheetId="32">[4]table!$A$18:$A$21</definedName>
    <definedName name="S2_職種">Table!$A$19:$A$22</definedName>
    <definedName name="ウインチ類">建設機械リスト!$P$5:$P$11</definedName>
    <definedName name="クレーンその他の荷役機械">建設機械リスト!$E$5:$E$21</definedName>
    <definedName name="コンクリート機械">建設機械リスト!$J$5:$J$13</definedName>
    <definedName name="せん孔機械及びトンネル工事機械">建設機械リスト!$G$5:$G$47</definedName>
    <definedName name="その他">建設機械リスト!$V$5:$V$38</definedName>
    <definedName name="ブルドーザ及びスクレーパ">建設機械リスト!$B$5:$B$10</definedName>
    <definedName name="モータグレーダ及び路盤用機械">建設機械リスト!$H$5:$H$10</definedName>
    <definedName name="安全留意度" localSheetId="27">[1]table!$B$223:$B$226</definedName>
    <definedName name="安全留意度" localSheetId="31">[2]table!$B$245:$B$248</definedName>
    <definedName name="安全留意度">[3]table!$B$223:$B$226</definedName>
    <definedName name="運搬機械">建設機械リスト!$D$5:$D$15</definedName>
    <definedName name="運搬機械名">Table!$A$67:$A$88</definedName>
    <definedName name="下請次数">Table!$A$4:$A$9</definedName>
    <definedName name="基礎工事用機械">建設機械リスト!$F$5:$F$69</definedName>
    <definedName name="空気圧縮機械及び送風機">建設機械リスト!$M$5:$M$9</definedName>
    <definedName name="掘削及び積込機">建設機械リスト!$C$5:$C$14</definedName>
    <definedName name="経費算定別" localSheetId="27">[1]table!$B$85:$B$90</definedName>
    <definedName name="経費算定別" localSheetId="31">[2]table!$B$85:$B$90</definedName>
    <definedName name="経費算定別">[3]table!$B$85:$B$90</definedName>
    <definedName name="健康保険○×" localSheetId="27">[1]table!$B$296:$B$298</definedName>
    <definedName name="健康保険○×" localSheetId="31">[2]table!$B$329:$B$331</definedName>
    <definedName name="健康保険○×">[3]table!$B$296:$B$298</definedName>
    <definedName name="建設事業" localSheetId="27">[1]table!$B$186:$B$195</definedName>
    <definedName name="建設事業" localSheetId="31">[2]table!$B$186:$B$195</definedName>
    <definedName name="建設事業">[3]table!$B$186:$B$195</definedName>
    <definedName name="建設用ポンプ">建設機械リスト!$N$5:$N$14</definedName>
    <definedName name="現場の原則的休日" localSheetId="27">[1]table!$B$116:$B$121</definedName>
    <definedName name="現場の原則的休日" localSheetId="31">[2]table!$B$116:$B$121</definedName>
    <definedName name="現場の原則的休日">[3]table!$B$116:$B$121</definedName>
    <definedName name="工事の工期について" localSheetId="27">[1]table!$B$123:$B$126</definedName>
    <definedName name="工事の工期について" localSheetId="31">[2]table!$B$123:$B$126</definedName>
    <definedName name="工事の工期について">[3]table!$B$123:$B$126</definedName>
    <definedName name="工種区分">[5]table!$B$354:$B$357</definedName>
    <definedName name="港の種類">[5]table!$B$289:$B$296</definedName>
    <definedName name="港湾工事用付属機器">建設機械リスト!$U$5:$U$22</definedName>
    <definedName name="再下請" localSheetId="32">'[4]1_一般事項'!$C$20:$C$50</definedName>
    <definedName name="再下請">'1_一般事項'!$C$20:$C$50</definedName>
    <definedName name="作業船用付属品">建設機械リスト!$T$5:$T$14</definedName>
    <definedName name="作業不能の要因" localSheetId="27">[1]table!$B$109:$B$114</definedName>
    <definedName name="作業不能の要因" localSheetId="31">[2]table!$B$109:$B$114</definedName>
    <definedName name="作業不能の要因">[3]table!$B$109:$B$114</definedName>
    <definedName name="施工箇所" localSheetId="27">[1]table!$B$138:$B$140</definedName>
    <definedName name="施工箇所" localSheetId="31">[2]table!$B$138:$B$140</definedName>
    <definedName name="施工箇所">[3]table!$B$138:$B$140</definedName>
    <definedName name="施工形態○×">[3]table!$B$378:$B$380</definedName>
    <definedName name="施工地域○×" localSheetId="27">[1]table!$B$301:$B$303</definedName>
    <definedName name="施工地域○×" localSheetId="31">[2]table!$B$334:$B$336</definedName>
    <definedName name="施工地域○×">[3]table!$B$301:$B$303</definedName>
    <definedName name="施工分散yesno" localSheetId="27">[1]table!$B$146:$B$148</definedName>
    <definedName name="施工分散yesno" localSheetId="31">[2]table!$B$146:$B$148</definedName>
    <definedName name="施工分散yesno">[3]table!$B$146:$B$148</definedName>
    <definedName name="施工分散昼夜" localSheetId="27">[1]table!$B$133:$B$136</definedName>
    <definedName name="施工分散昼夜" localSheetId="31">[2]table!$B$133:$B$136</definedName>
    <definedName name="施工分散昼夜">[3]table!$B$133:$B$136</definedName>
    <definedName name="施工分散有無" localSheetId="27">[1]table!$B$129:$B$131</definedName>
    <definedName name="施工分散有無" localSheetId="31">[2]table!$B$129:$B$131</definedName>
    <definedName name="施工分散有無">[3]table!$B$129:$B$131</definedName>
    <definedName name="試験測定機">建設機械リスト!$Q$5:$Q$19</definedName>
    <definedName name="資機材の保管" localSheetId="27">[1]table!$B$142:$B$144</definedName>
    <definedName name="資機材の保管" localSheetId="31">[2]table!$B$142:$B$144</definedName>
    <definedName name="資機材の保管">[3]table!$B$142:$B$144</definedName>
    <definedName name="主作業船">建設機械リスト!$R$5:$R$30</definedName>
    <definedName name="所管名2" localSheetId="27">[1]table!$B$2:$B$13</definedName>
    <definedName name="所管名2" localSheetId="31">[2]table!$B$2:$B$13</definedName>
    <definedName name="所管名2">[3]table!$B$2:$B$13</definedName>
    <definedName name="情報化施工_区分">[6]Table!$A$556:$A$557</definedName>
    <definedName name="情報化施工_有無">[6]Table!$A$579:$A$580</definedName>
    <definedName name="情報化施工の種別">[6]Table!$A$561:$A$569</definedName>
    <definedName name="情報化施工選択" localSheetId="27">[1]table!$B$97:$B$98</definedName>
    <definedName name="情報化施工選択">[3]table!$B$97:$B$99</definedName>
    <definedName name="職種" localSheetId="27">[1]table!$B$174:$B$177</definedName>
    <definedName name="職種" localSheetId="31">[2]table!$B$174:$B$177</definedName>
    <definedName name="職種">[3]table!$B$174:$B$177</definedName>
    <definedName name="前払い金の有無によるコード" localSheetId="27">[1]table!$B$92:$B$94</definedName>
    <definedName name="前払い金の有無によるコード" localSheetId="31">[2]table!$B$92:$B$94</definedName>
    <definedName name="前払い金の有無によるコード">[3]table!$B$92:$B$94</definedName>
    <definedName name="対象工種">[6]Table!$A$607:$A$610</definedName>
    <definedName name="団体割引有無">[5]table!$B$348:$B$350</definedName>
    <definedName name="締固め機械">建設機械リスト!$I$5:$I$12</definedName>
    <definedName name="電気機器">建設機械リスト!$O$5:$O$10</definedName>
    <definedName name="都道府県" localSheetId="27">[1]table!$B$15:$B$62</definedName>
    <definedName name="都道府県" localSheetId="31">[2]table!$B$15:$B$62</definedName>
    <definedName name="都道府県">[3]table!$B$15:$B$62</definedName>
    <definedName name="道路維持用機械">建設機械リスト!$L$5:$L$21</definedName>
    <definedName name="特殊な品質管理">[2]table!$A$295:$A$298</definedName>
    <definedName name="年">Table!$A$170:$A$180</definedName>
    <definedName name="付属作業船">建設機械リスト!$S$5:$S$18</definedName>
    <definedName name="複数施工箇所の形態">[5]table!$B$125:$B$127</definedName>
    <definedName name="舗装機械">建設機械リスト!$K$5:$K$27</definedName>
    <definedName name="法定福利建設事業" localSheetId="27">[1]table!$B$186:$D$195</definedName>
    <definedName name="法定福利建設事業" localSheetId="31">[2]table!$B$186:$D$195</definedName>
    <definedName name="法定福利建設事業">[3]table!$B$186:$D$195</definedName>
    <definedName name="労災保険" localSheetId="32">[4]table!$A$30:$A$39</definedName>
    <definedName name="労災保険">Table!$A$30:$A$38</definedName>
    <definedName name="労災保険算出方法" localSheetId="8">[3]table!$B$197:$B$199</definedName>
    <definedName name="労災保険算出方法" localSheetId="27">[1]table!$B$197:$B$199</definedName>
    <definedName name="労災保険算出方法" localSheetId="32">[4]table!$A$43:$A$45</definedName>
    <definedName name="労災保険算出方法" localSheetId="31">[2]table!$B$197:$B$199</definedName>
    <definedName name="労災保険算出方法">Table!$A$42:$A$44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6" i="198" l="1"/>
  <c r="D65" i="198"/>
  <c r="D53" i="198"/>
  <c r="D52" i="198"/>
  <c r="D43" i="198"/>
  <c r="D42" i="198"/>
  <c r="D33" i="198" l="1"/>
  <c r="O119" i="137" l="1"/>
  <c r="O120" i="137" s="1"/>
  <c r="P119" i="137"/>
  <c r="P120" i="137" s="1"/>
  <c r="Q119" i="137"/>
  <c r="Q120" i="137" s="1"/>
  <c r="R119" i="137"/>
  <c r="R120" i="137" s="1"/>
  <c r="S119" i="137"/>
  <c r="S120" i="137"/>
  <c r="S68" i="137"/>
  <c r="R68" i="137"/>
  <c r="Q68" i="137"/>
  <c r="P68" i="137"/>
  <c r="O68" i="137"/>
  <c r="T119" i="137" l="1"/>
  <c r="N119" i="137"/>
  <c r="M119" i="137"/>
  <c r="L119" i="137"/>
  <c r="K119" i="137"/>
  <c r="T68" i="137"/>
  <c r="T120" i="137" s="1"/>
  <c r="N68" i="137"/>
  <c r="N120" i="137" s="1"/>
  <c r="M68" i="137"/>
  <c r="M120" i="137" s="1"/>
  <c r="L68" i="137"/>
  <c r="L120" i="137" s="1"/>
  <c r="K68" i="137"/>
  <c r="K120" i="137" s="1"/>
  <c r="CE214" i="132" l="1"/>
  <c r="CD214" i="132"/>
  <c r="CC214" i="132"/>
  <c r="CB214" i="132"/>
  <c r="CA214" i="132"/>
  <c r="BZ214" i="132"/>
  <c r="BY214" i="132"/>
  <c r="BX214" i="132"/>
  <c r="BW214" i="132"/>
  <c r="BV214" i="132"/>
  <c r="BU214" i="132"/>
  <c r="BT214" i="132"/>
  <c r="BS214" i="132"/>
  <c r="BR214" i="132"/>
  <c r="BQ214" i="132"/>
  <c r="BP214" i="132"/>
  <c r="BO214" i="132"/>
  <c r="BN214" i="132"/>
  <c r="BM214" i="132"/>
  <c r="BL214" i="132"/>
  <c r="BK214" i="132"/>
  <c r="BJ214" i="132"/>
  <c r="BI214" i="132"/>
  <c r="BH214" i="132"/>
  <c r="CE113" i="132"/>
  <c r="CE215" i="132" s="1"/>
  <c r="CD113" i="132"/>
  <c r="CD215" i="132" s="1"/>
  <c r="CC113" i="132"/>
  <c r="CC215" i="132" s="1"/>
  <c r="CB113" i="132"/>
  <c r="CB215" i="132" s="1"/>
  <c r="CA113" i="132"/>
  <c r="CA215" i="132" s="1"/>
  <c r="BZ113" i="132"/>
  <c r="BZ215" i="132" s="1"/>
  <c r="BY113" i="132"/>
  <c r="BY215" i="132" s="1"/>
  <c r="BX113" i="132"/>
  <c r="BX215" i="132" s="1"/>
  <c r="BW113" i="132"/>
  <c r="BW215" i="132" s="1"/>
  <c r="BV113" i="132"/>
  <c r="BV215" i="132" s="1"/>
  <c r="BU113" i="132"/>
  <c r="BU215" i="132" s="1"/>
  <c r="BT113" i="132"/>
  <c r="BT215" i="132" s="1"/>
  <c r="BS113" i="132"/>
  <c r="BS215" i="132" s="1"/>
  <c r="BR113" i="132"/>
  <c r="BR215" i="132" s="1"/>
  <c r="BQ113" i="132"/>
  <c r="BQ215" i="132" s="1"/>
  <c r="BP113" i="132"/>
  <c r="BP215" i="132" s="1"/>
  <c r="BO113" i="132"/>
  <c r="BO215" i="132" s="1"/>
  <c r="BN113" i="132"/>
  <c r="BN215" i="132" s="1"/>
  <c r="BM113" i="132"/>
  <c r="BM215" i="132" s="1"/>
  <c r="BL113" i="132"/>
  <c r="BL215" i="132" s="1"/>
  <c r="BK113" i="132"/>
  <c r="BK215" i="132" s="1"/>
  <c r="BJ113" i="132"/>
  <c r="BJ215" i="132" s="1"/>
  <c r="BI113" i="132"/>
  <c r="BI215" i="132" s="1"/>
  <c r="BH113" i="132"/>
  <c r="BH215" i="132" s="1"/>
  <c r="D38" i="211" l="1"/>
  <c r="D37" i="211"/>
  <c r="D36" i="211"/>
  <c r="A38" i="211"/>
  <c r="A37" i="211"/>
  <c r="A36" i="211"/>
  <c r="F28" i="211"/>
  <c r="C28" i="211"/>
  <c r="D43" i="211"/>
  <c r="A43" i="211"/>
  <c r="D42" i="211"/>
  <c r="A42" i="211"/>
  <c r="D41" i="211"/>
  <c r="A41" i="211"/>
  <c r="D40" i="211"/>
  <c r="A40" i="211"/>
  <c r="D39" i="211"/>
  <c r="A39" i="211"/>
  <c r="F33" i="211"/>
  <c r="C33" i="211"/>
  <c r="D21" i="211"/>
  <c r="D20" i="211"/>
  <c r="D19" i="211"/>
  <c r="D18" i="211"/>
  <c r="D17" i="211"/>
  <c r="D16" i="211"/>
  <c r="D15" i="211"/>
  <c r="D14" i="211"/>
  <c r="A21" i="211"/>
  <c r="A20" i="211"/>
  <c r="A19" i="211"/>
  <c r="A18" i="211"/>
  <c r="A17" i="211"/>
  <c r="A16" i="211"/>
  <c r="A15" i="211"/>
  <c r="A14" i="211"/>
  <c r="C6" i="211"/>
  <c r="F6" i="211" s="1"/>
  <c r="F11" i="211"/>
  <c r="C11" i="211"/>
  <c r="EB146" i="201"/>
  <c r="EB106" i="201"/>
  <c r="C25" i="211" l="1"/>
  <c r="D1" i="211"/>
  <c r="A5" i="205"/>
  <c r="C3" i="211" l="1"/>
  <c r="C54" i="202"/>
  <c r="C52" i="202"/>
  <c r="EB70" i="201"/>
  <c r="I20" i="181" l="1"/>
  <c r="D20" i="181"/>
  <c r="E33" i="146" l="1"/>
  <c r="A33" i="146"/>
  <c r="E33" i="206"/>
  <c r="E33" i="145"/>
  <c r="A33" i="144"/>
  <c r="F33" i="142"/>
  <c r="A33" i="142"/>
  <c r="F33" i="141"/>
  <c r="A74" i="140"/>
  <c r="A70" i="140"/>
  <c r="A66" i="140"/>
  <c r="A62" i="140"/>
  <c r="A58" i="140"/>
  <c r="A54" i="140"/>
  <c r="A50" i="140"/>
  <c r="A46" i="140"/>
  <c r="A42" i="140"/>
  <c r="AG598" i="140"/>
  <c r="AG597" i="140"/>
  <c r="AG596" i="140"/>
  <c r="AG595" i="140"/>
  <c r="AG594" i="140"/>
  <c r="AG593" i="140"/>
  <c r="AG592" i="140"/>
  <c r="AG591" i="140"/>
  <c r="AG590" i="140"/>
  <c r="AG589" i="140"/>
  <c r="AG588" i="140"/>
  <c r="AG587" i="140"/>
  <c r="AG586" i="140"/>
  <c r="AG585" i="140"/>
  <c r="AG584" i="140"/>
  <c r="AG583" i="140"/>
  <c r="AG582" i="140"/>
  <c r="AG581" i="140"/>
  <c r="AG580" i="140"/>
  <c r="AG579" i="140"/>
  <c r="AG578" i="140"/>
  <c r="AG577" i="140"/>
  <c r="AG576" i="140"/>
  <c r="AG575" i="140"/>
  <c r="AG574" i="140"/>
  <c r="AG573" i="140"/>
  <c r="AG572" i="140"/>
  <c r="AG571" i="140"/>
  <c r="AG570" i="140"/>
  <c r="AG569" i="140"/>
  <c r="AG568" i="140"/>
  <c r="AG567" i="140"/>
  <c r="AG566" i="140"/>
  <c r="AG565" i="140"/>
  <c r="AG564" i="140"/>
  <c r="AG563" i="140"/>
  <c r="AG562" i="140"/>
  <c r="AG561" i="140"/>
  <c r="AG560" i="140"/>
  <c r="AG559" i="140"/>
  <c r="AG558" i="140"/>
  <c r="AG557" i="140"/>
  <c r="AG556" i="140"/>
  <c r="AG555" i="140"/>
  <c r="AG554" i="140"/>
  <c r="AG553" i="140"/>
  <c r="AG552" i="140"/>
  <c r="AG551" i="140"/>
  <c r="AG550" i="140"/>
  <c r="AG549" i="140"/>
  <c r="AG548" i="140"/>
  <c r="AG547" i="140"/>
  <c r="AG546" i="140"/>
  <c r="AG545" i="140"/>
  <c r="AG544" i="140"/>
  <c r="AG543" i="140"/>
  <c r="AG542" i="140"/>
  <c r="AG541" i="140"/>
  <c r="AG540" i="140"/>
  <c r="AG539" i="140"/>
  <c r="AG538" i="140"/>
  <c r="AG537" i="140"/>
  <c r="AG536" i="140"/>
  <c r="AG535" i="140"/>
  <c r="AG534" i="140"/>
  <c r="AG533" i="140"/>
  <c r="AG532" i="140"/>
  <c r="AG531" i="140"/>
  <c r="AG530" i="140"/>
  <c r="AG529" i="140"/>
  <c r="AG528" i="140"/>
  <c r="AG527" i="140"/>
  <c r="AG526" i="140"/>
  <c r="AG525" i="140"/>
  <c r="AG524" i="140"/>
  <c r="AG523" i="140"/>
  <c r="AG522" i="140"/>
  <c r="AG521" i="140"/>
  <c r="AG520" i="140"/>
  <c r="AG519" i="140"/>
  <c r="AG518" i="140"/>
  <c r="AG517" i="140"/>
  <c r="AG516" i="140"/>
  <c r="AG515" i="140"/>
  <c r="AG514" i="140"/>
  <c r="AG513" i="140"/>
  <c r="AG512" i="140"/>
  <c r="AG511" i="140"/>
  <c r="AG510" i="140"/>
  <c r="AG509" i="140"/>
  <c r="AG508" i="140"/>
  <c r="AG507" i="140"/>
  <c r="AG506" i="140"/>
  <c r="AG505" i="140"/>
  <c r="AG504" i="140"/>
  <c r="AG503" i="140"/>
  <c r="AG502" i="140"/>
  <c r="AG501" i="140"/>
  <c r="AG500" i="140"/>
  <c r="AG499" i="140"/>
  <c r="AG498" i="140"/>
  <c r="AG497" i="140"/>
  <c r="AG496" i="140"/>
  <c r="AG495" i="140"/>
  <c r="AG494" i="140"/>
  <c r="AG493" i="140"/>
  <c r="AG492" i="140"/>
  <c r="AG491" i="140"/>
  <c r="AG490" i="140"/>
  <c r="AG489" i="140"/>
  <c r="AG488" i="140"/>
  <c r="AG487" i="140"/>
  <c r="AG486" i="140"/>
  <c r="AG485" i="140"/>
  <c r="AG484" i="140"/>
  <c r="AG483" i="140"/>
  <c r="AG482" i="140"/>
  <c r="AG481" i="140"/>
  <c r="AG480" i="140"/>
  <c r="AG479" i="140"/>
  <c r="AG478" i="140"/>
  <c r="AG477" i="140"/>
  <c r="AG476" i="140"/>
  <c r="AG475" i="140"/>
  <c r="AG474" i="140"/>
  <c r="AG473" i="140"/>
  <c r="AG472" i="140"/>
  <c r="AG471" i="140"/>
  <c r="AG470" i="140"/>
  <c r="AG469" i="140"/>
  <c r="AG468" i="140"/>
  <c r="AG467" i="140"/>
  <c r="AG466" i="140"/>
  <c r="AG465" i="140"/>
  <c r="AG464" i="140"/>
  <c r="AG463" i="140"/>
  <c r="AG462" i="140"/>
  <c r="AG461" i="140"/>
  <c r="AG460" i="140"/>
  <c r="AG459" i="140"/>
  <c r="AG458" i="140"/>
  <c r="AG457" i="140"/>
  <c r="AG456" i="140"/>
  <c r="AG455" i="140"/>
  <c r="AG454" i="140"/>
  <c r="AG453" i="140"/>
  <c r="AG452" i="140"/>
  <c r="AG451" i="140"/>
  <c r="AG450" i="140"/>
  <c r="AG449" i="140"/>
  <c r="AG448" i="140"/>
  <c r="AG447" i="140"/>
  <c r="AG446" i="140"/>
  <c r="AG445" i="140"/>
  <c r="AG444" i="140"/>
  <c r="AG443" i="140"/>
  <c r="AG442" i="140"/>
  <c r="AG441" i="140"/>
  <c r="AG440" i="140"/>
  <c r="AG439" i="140"/>
  <c r="AG438" i="140"/>
  <c r="AG437" i="140"/>
  <c r="AG436" i="140"/>
  <c r="AG435" i="140"/>
  <c r="AG434" i="140"/>
  <c r="AG433" i="140"/>
  <c r="AG432" i="140"/>
  <c r="AG431" i="140"/>
  <c r="AG430" i="140"/>
  <c r="AG429" i="140"/>
  <c r="AG428" i="140"/>
  <c r="AG427" i="140"/>
  <c r="AG426" i="140"/>
  <c r="AG425" i="140"/>
  <c r="AG424" i="140"/>
  <c r="AG423" i="140"/>
  <c r="AG422" i="140"/>
  <c r="AG421" i="140"/>
  <c r="AG420" i="140"/>
  <c r="AG419" i="140"/>
  <c r="AG418" i="140"/>
  <c r="AG417" i="140"/>
  <c r="AG416" i="140"/>
  <c r="AG415" i="140"/>
  <c r="AG414" i="140"/>
  <c r="AG413" i="140"/>
  <c r="AG412" i="140"/>
  <c r="AG411" i="140"/>
  <c r="AG410" i="140"/>
  <c r="AG409" i="140"/>
  <c r="AG408" i="140"/>
  <c r="AG407" i="140"/>
  <c r="AG406" i="140"/>
  <c r="AG405" i="140"/>
  <c r="AG404" i="140"/>
  <c r="AG403" i="140"/>
  <c r="AG402" i="140"/>
  <c r="AG401" i="140"/>
  <c r="AG400" i="140"/>
  <c r="AG399" i="140"/>
  <c r="AG398" i="140"/>
  <c r="AG397" i="140"/>
  <c r="AG396" i="140"/>
  <c r="AG395" i="140"/>
  <c r="AG394" i="140"/>
  <c r="AG393" i="140"/>
  <c r="AG392" i="140"/>
  <c r="AG391" i="140"/>
  <c r="AG390" i="140"/>
  <c r="AG389" i="140"/>
  <c r="AG388" i="140"/>
  <c r="AG387" i="140"/>
  <c r="AG386" i="140"/>
  <c r="AG385" i="140"/>
  <c r="AG384" i="140"/>
  <c r="AG383" i="140"/>
  <c r="AG382" i="140"/>
  <c r="AG381" i="140"/>
  <c r="AG380" i="140"/>
  <c r="AG379" i="140"/>
  <c r="AG378" i="140"/>
  <c r="AG377" i="140"/>
  <c r="AG376" i="140"/>
  <c r="AG375" i="140"/>
  <c r="AG374" i="140"/>
  <c r="AG373" i="140"/>
  <c r="AG372" i="140"/>
  <c r="AG371" i="140"/>
  <c r="AG370" i="140"/>
  <c r="AG369" i="140"/>
  <c r="AG368" i="140"/>
  <c r="AG367" i="140"/>
  <c r="AG366" i="140"/>
  <c r="AG365" i="140"/>
  <c r="AG364" i="140"/>
  <c r="AG363" i="140"/>
  <c r="AG362" i="140"/>
  <c r="AG361" i="140"/>
  <c r="AG360" i="140"/>
  <c r="AG359" i="140"/>
  <c r="AG358" i="140"/>
  <c r="AG357" i="140"/>
  <c r="AG356" i="140"/>
  <c r="AG355" i="140"/>
  <c r="AG354" i="140"/>
  <c r="AG353" i="140"/>
  <c r="AG352" i="140"/>
  <c r="AG351" i="140"/>
  <c r="AG350" i="140"/>
  <c r="AG349" i="140"/>
  <c r="AG348" i="140"/>
  <c r="AG347" i="140"/>
  <c r="AG346" i="140"/>
  <c r="AG345" i="140"/>
  <c r="AG344" i="140"/>
  <c r="AG343" i="140"/>
  <c r="AG342" i="140"/>
  <c r="AG341" i="140"/>
  <c r="AG340" i="140"/>
  <c r="AG339" i="140"/>
  <c r="AG338" i="140"/>
  <c r="AG337" i="140"/>
  <c r="AG336" i="140"/>
  <c r="AG335" i="140"/>
  <c r="AG334" i="140"/>
  <c r="AG333" i="140"/>
  <c r="AG332" i="140"/>
  <c r="AG331" i="140"/>
  <c r="AG330" i="140"/>
  <c r="AG329" i="140"/>
  <c r="AG328" i="140"/>
  <c r="AG327" i="140"/>
  <c r="AG326" i="140"/>
  <c r="AG325" i="140"/>
  <c r="AG324" i="140"/>
  <c r="AG323" i="140"/>
  <c r="AG322" i="140"/>
  <c r="AG321" i="140"/>
  <c r="AG320" i="140"/>
  <c r="AG319" i="140"/>
  <c r="AG318" i="140"/>
  <c r="AG317" i="140"/>
  <c r="AG316" i="140"/>
  <c r="AG315" i="140"/>
  <c r="AG314" i="140"/>
  <c r="AG313" i="140"/>
  <c r="AG312" i="140"/>
  <c r="AG311" i="140"/>
  <c r="AG310" i="140"/>
  <c r="AG309" i="140"/>
  <c r="AG308" i="140"/>
  <c r="AG307" i="140"/>
  <c r="AG306" i="140"/>
  <c r="AG305" i="140"/>
  <c r="AG304" i="140"/>
  <c r="AG303" i="140"/>
  <c r="AG302" i="140"/>
  <c r="AG301" i="140"/>
  <c r="AG300" i="140"/>
  <c r="AG299" i="140"/>
  <c r="AG298" i="140"/>
  <c r="AG297" i="140"/>
  <c r="AG296" i="140"/>
  <c r="AG295" i="140"/>
  <c r="AG294" i="140"/>
  <c r="AG293" i="140"/>
  <c r="AG292" i="140"/>
  <c r="AG291" i="140"/>
  <c r="AG290" i="140"/>
  <c r="AG289" i="140"/>
  <c r="AG288" i="140"/>
  <c r="AG287" i="140"/>
  <c r="AG286" i="140"/>
  <c r="AG285" i="140"/>
  <c r="AG284" i="140"/>
  <c r="AG283" i="140"/>
  <c r="AG282" i="140"/>
  <c r="AG281" i="140"/>
  <c r="AG280" i="140"/>
  <c r="AG279" i="140"/>
  <c r="AG278" i="140"/>
  <c r="AG277" i="140"/>
  <c r="AG276" i="140"/>
  <c r="AG275" i="140"/>
  <c r="AG274" i="140"/>
  <c r="AG273" i="140"/>
  <c r="AG272" i="140"/>
  <c r="AG271" i="140"/>
  <c r="AG270" i="140"/>
  <c r="AG269" i="140"/>
  <c r="AG268" i="140"/>
  <c r="AG267" i="140"/>
  <c r="AG266" i="140"/>
  <c r="AG265" i="140"/>
  <c r="AG264" i="140"/>
  <c r="AG263" i="140"/>
  <c r="AG262" i="140"/>
  <c r="AG261" i="140"/>
  <c r="AG260" i="140"/>
  <c r="AG259" i="140"/>
  <c r="AG258" i="140"/>
  <c r="AG257" i="140"/>
  <c r="AG256" i="140"/>
  <c r="AG255" i="140"/>
  <c r="AG254" i="140"/>
  <c r="AG253" i="140"/>
  <c r="AG252" i="140"/>
  <c r="AG251" i="140"/>
  <c r="AG250" i="140"/>
  <c r="AG249" i="140"/>
  <c r="AG248" i="140"/>
  <c r="AG247" i="140"/>
  <c r="AG246" i="140"/>
  <c r="AG245" i="140"/>
  <c r="AG244" i="140"/>
  <c r="AG243" i="140"/>
  <c r="AG242" i="140"/>
  <c r="AG241" i="140"/>
  <c r="AG240" i="140"/>
  <c r="AG239" i="140"/>
  <c r="AG238" i="140"/>
  <c r="AG237" i="140"/>
  <c r="AG236" i="140"/>
  <c r="AG235" i="140"/>
  <c r="AG234" i="140"/>
  <c r="AG233" i="140"/>
  <c r="AG232" i="140"/>
  <c r="AG231" i="140"/>
  <c r="AG230" i="140"/>
  <c r="AG229" i="140"/>
  <c r="AG228" i="140"/>
  <c r="AG227" i="140"/>
  <c r="AG226" i="140"/>
  <c r="AG225" i="140"/>
  <c r="AG224" i="140"/>
  <c r="AG223" i="140"/>
  <c r="AG222" i="140"/>
  <c r="AG221" i="140"/>
  <c r="AG220" i="140"/>
  <c r="AG219" i="140"/>
  <c r="AG218" i="140"/>
  <c r="AG217" i="140"/>
  <c r="AG216" i="140"/>
  <c r="AG215" i="140"/>
  <c r="AG214" i="140"/>
  <c r="AG213" i="140"/>
  <c r="AG212" i="140"/>
  <c r="AG211" i="140"/>
  <c r="AG210" i="140"/>
  <c r="AG209" i="140"/>
  <c r="AG208" i="140"/>
  <c r="AG207" i="140"/>
  <c r="AG206" i="140"/>
  <c r="AG205" i="140"/>
  <c r="AG204" i="140"/>
  <c r="AG203" i="140"/>
  <c r="AG202" i="140"/>
  <c r="AG201" i="140"/>
  <c r="AG200" i="140"/>
  <c r="AG199" i="140"/>
  <c r="AG198" i="140"/>
  <c r="AG197" i="140"/>
  <c r="AG196" i="140"/>
  <c r="AG195" i="140"/>
  <c r="AG194" i="140"/>
  <c r="AG193" i="140"/>
  <c r="AG192" i="140"/>
  <c r="AG191" i="140"/>
  <c r="AG190" i="140"/>
  <c r="AG189" i="140"/>
  <c r="AG188" i="140"/>
  <c r="AG187" i="140"/>
  <c r="AG186" i="140"/>
  <c r="AG185" i="140"/>
  <c r="AG184" i="140"/>
  <c r="AG183" i="140"/>
  <c r="AG182" i="140"/>
  <c r="AG181" i="140"/>
  <c r="AG180" i="140"/>
  <c r="AG179" i="140"/>
  <c r="AG178" i="140"/>
  <c r="AG177" i="140"/>
  <c r="AG176" i="140"/>
  <c r="AG175" i="140"/>
  <c r="AG174" i="140"/>
  <c r="AM173" i="140"/>
  <c r="AG173" i="140"/>
  <c r="AM172" i="140"/>
  <c r="AG172" i="140"/>
  <c r="AM171" i="140"/>
  <c r="AG171" i="140"/>
  <c r="AM170" i="140"/>
  <c r="AG170" i="140"/>
  <c r="AM169" i="140"/>
  <c r="AG169" i="140"/>
  <c r="AM168" i="140"/>
  <c r="AG168" i="140"/>
  <c r="AM167" i="140"/>
  <c r="AG167" i="140"/>
  <c r="AM166" i="140"/>
  <c r="AG166" i="140"/>
  <c r="AM165" i="140"/>
  <c r="AG165" i="140"/>
  <c r="AM164" i="140"/>
  <c r="AG164" i="140"/>
  <c r="AM163" i="140"/>
  <c r="AG163" i="140"/>
  <c r="AM162" i="140"/>
  <c r="AG162" i="140"/>
  <c r="AM161" i="140"/>
  <c r="AG161" i="140"/>
  <c r="AM160" i="140"/>
  <c r="AG160" i="140"/>
  <c r="AM159" i="140"/>
  <c r="AG159" i="140"/>
  <c r="AM158" i="140"/>
  <c r="AG158" i="140"/>
  <c r="AM157" i="140"/>
  <c r="AG157" i="140"/>
  <c r="AM156" i="140"/>
  <c r="AG156" i="140"/>
  <c r="AM155" i="140"/>
  <c r="AG155" i="140"/>
  <c r="AM154" i="140"/>
  <c r="AG154" i="140"/>
  <c r="AM153" i="140"/>
  <c r="AG153" i="140"/>
  <c r="AM152" i="140"/>
  <c r="AG152" i="140"/>
  <c r="AM151" i="140"/>
  <c r="AG151" i="140"/>
  <c r="AM150" i="140"/>
  <c r="AG150" i="140"/>
  <c r="AM149" i="140"/>
  <c r="AG149" i="140"/>
  <c r="AM148" i="140"/>
  <c r="AG148" i="140"/>
  <c r="AM147" i="140"/>
  <c r="AG147" i="140"/>
  <c r="AM146" i="140"/>
  <c r="AG146" i="140"/>
  <c r="AM145" i="140"/>
  <c r="AG145" i="140"/>
  <c r="AM144" i="140"/>
  <c r="AG144" i="140"/>
  <c r="AM143" i="140"/>
  <c r="AG143" i="140"/>
  <c r="AM142" i="140"/>
  <c r="AG142" i="140"/>
  <c r="AM141" i="140"/>
  <c r="AG141" i="140"/>
  <c r="AM140" i="140"/>
  <c r="AG140" i="140"/>
  <c r="AM139" i="140"/>
  <c r="AG139" i="140"/>
  <c r="AM138" i="140"/>
  <c r="AG138" i="140"/>
  <c r="AM137" i="140"/>
  <c r="AG137" i="140"/>
  <c r="AM136" i="140"/>
  <c r="AG136" i="140"/>
  <c r="AM135" i="140"/>
  <c r="AG135" i="140"/>
  <c r="AM134" i="140"/>
  <c r="AG134" i="140"/>
  <c r="AM133" i="140"/>
  <c r="AG133" i="140"/>
  <c r="AM132" i="140"/>
  <c r="AG132" i="140"/>
  <c r="AM131" i="140"/>
  <c r="AG131" i="140"/>
  <c r="AM130" i="140"/>
  <c r="AG130" i="140"/>
  <c r="AM129" i="140"/>
  <c r="AG129" i="140"/>
  <c r="AM128" i="140"/>
  <c r="AG128" i="140"/>
  <c r="AM127" i="140"/>
  <c r="AG127" i="140"/>
  <c r="AM126" i="140"/>
  <c r="AG126" i="140"/>
  <c r="AM125" i="140"/>
  <c r="AG125" i="140"/>
  <c r="AM124" i="140"/>
  <c r="AG124" i="140"/>
  <c r="AM123" i="140"/>
  <c r="AG123" i="140"/>
  <c r="AM122" i="140"/>
  <c r="AG122" i="140"/>
  <c r="AM121" i="140"/>
  <c r="AG121" i="140"/>
  <c r="AM120" i="140"/>
  <c r="AG120" i="140"/>
  <c r="AM119" i="140"/>
  <c r="AG119" i="140"/>
  <c r="AM118" i="140"/>
  <c r="AG118" i="140"/>
  <c r="AM117" i="140"/>
  <c r="AG117" i="140"/>
  <c r="AM116" i="140"/>
  <c r="AG116" i="140"/>
  <c r="AM115" i="140"/>
  <c r="AG115" i="140"/>
  <c r="AM114" i="140"/>
  <c r="AG114" i="140"/>
  <c r="AM113" i="140"/>
  <c r="AG113" i="140"/>
  <c r="AM112" i="140"/>
  <c r="AG112" i="140"/>
  <c r="AM111" i="140"/>
  <c r="AG111" i="140"/>
  <c r="AM110" i="140"/>
  <c r="AG110" i="140"/>
  <c r="AM109" i="140"/>
  <c r="AG109" i="140"/>
  <c r="AM108" i="140"/>
  <c r="AG108" i="140"/>
  <c r="AM107" i="140"/>
  <c r="AG107" i="140"/>
  <c r="AM106" i="140"/>
  <c r="AG106" i="140"/>
  <c r="AM105" i="140"/>
  <c r="AG105" i="140"/>
  <c r="AM104" i="140"/>
  <c r="AG104" i="140"/>
  <c r="AM103" i="140"/>
  <c r="AG103" i="140"/>
  <c r="AM102" i="140"/>
  <c r="AG102" i="140"/>
  <c r="AM101" i="140"/>
  <c r="AG101" i="140"/>
  <c r="AM100" i="140"/>
  <c r="AG100" i="140"/>
  <c r="AM99" i="140"/>
  <c r="AG99" i="140"/>
  <c r="AM98" i="140"/>
  <c r="AG98" i="140"/>
  <c r="AM97" i="140"/>
  <c r="AG97" i="140"/>
  <c r="AM96" i="140"/>
  <c r="AG96" i="140"/>
  <c r="AM95" i="140"/>
  <c r="AG95" i="140"/>
  <c r="AM94" i="140"/>
  <c r="AG94" i="140"/>
  <c r="AM93" i="140"/>
  <c r="AG93" i="140"/>
  <c r="AM92" i="140"/>
  <c r="AG92" i="140"/>
  <c r="AM91" i="140"/>
  <c r="AG91" i="140"/>
  <c r="AM90" i="140"/>
  <c r="AG90" i="140"/>
  <c r="AM89" i="140"/>
  <c r="AG89" i="140"/>
  <c r="AM88" i="140"/>
  <c r="AG88" i="140"/>
  <c r="AM87" i="140"/>
  <c r="AG87" i="140"/>
  <c r="AM86" i="140"/>
  <c r="AG86" i="140"/>
  <c r="AM85" i="140"/>
  <c r="AG85" i="140"/>
  <c r="AM84" i="140"/>
  <c r="AG84" i="140"/>
  <c r="AM83" i="140"/>
  <c r="AG83" i="140"/>
  <c r="AM82" i="140"/>
  <c r="AG82" i="140"/>
  <c r="AM81" i="140"/>
  <c r="AG81" i="140"/>
  <c r="AM80" i="140"/>
  <c r="AG80" i="140"/>
  <c r="AM79" i="140"/>
  <c r="AG79" i="140"/>
  <c r="AM78" i="140"/>
  <c r="AG78" i="140"/>
  <c r="AM77" i="140"/>
  <c r="AG77" i="140"/>
  <c r="V77" i="140"/>
  <c r="W77" i="140" s="1"/>
  <c r="T77" i="140"/>
  <c r="U77" i="140" s="1"/>
  <c r="S77" i="140"/>
  <c r="H77" i="140" s="1"/>
  <c r="R77" i="140"/>
  <c r="A77" i="140" s="1"/>
  <c r="AM76" i="140"/>
  <c r="AG76" i="140"/>
  <c r="V76" i="140"/>
  <c r="W76" i="140" s="1"/>
  <c r="T76" i="140"/>
  <c r="U76" i="140" s="1"/>
  <c r="S76" i="140"/>
  <c r="H76" i="140" s="1"/>
  <c r="R76" i="140"/>
  <c r="A76" i="140" s="1"/>
  <c r="AM75" i="140"/>
  <c r="AG75" i="140"/>
  <c r="V75" i="140"/>
  <c r="W75" i="140" s="1"/>
  <c r="U75" i="140"/>
  <c r="T75" i="140"/>
  <c r="S75" i="140"/>
  <c r="H75" i="140" s="1"/>
  <c r="R75" i="140"/>
  <c r="A75" i="140" s="1"/>
  <c r="AM74" i="140"/>
  <c r="AG74" i="140"/>
  <c r="V74" i="140"/>
  <c r="W74" i="140" s="1"/>
  <c r="T74" i="140"/>
  <c r="U74" i="140" s="1"/>
  <c r="S74" i="140"/>
  <c r="H74" i="140" s="1"/>
  <c r="R74" i="140"/>
  <c r="AM73" i="140"/>
  <c r="AG73" i="140"/>
  <c r="V73" i="140"/>
  <c r="W73" i="140" s="1"/>
  <c r="T73" i="140"/>
  <c r="U73" i="140" s="1"/>
  <c r="S73" i="140"/>
  <c r="H73" i="140" s="1"/>
  <c r="R73" i="140"/>
  <c r="A73" i="140" s="1"/>
  <c r="AM72" i="140"/>
  <c r="AG72" i="140"/>
  <c r="V72" i="140"/>
  <c r="W72" i="140" s="1"/>
  <c r="T72" i="140"/>
  <c r="U72" i="140" s="1"/>
  <c r="S72" i="140"/>
  <c r="H72" i="140" s="1"/>
  <c r="R72" i="140"/>
  <c r="A72" i="140" s="1"/>
  <c r="AM71" i="140"/>
  <c r="AG71" i="140"/>
  <c r="V71" i="140"/>
  <c r="W71" i="140" s="1"/>
  <c r="T71" i="140"/>
  <c r="U71" i="140" s="1"/>
  <c r="S71" i="140"/>
  <c r="H71" i="140" s="1"/>
  <c r="R71" i="140"/>
  <c r="A71" i="140" s="1"/>
  <c r="AM70" i="140"/>
  <c r="AG70" i="140"/>
  <c r="V70" i="140"/>
  <c r="W70" i="140" s="1"/>
  <c r="T70" i="140"/>
  <c r="U70" i="140" s="1"/>
  <c r="S70" i="140"/>
  <c r="H70" i="140" s="1"/>
  <c r="R70" i="140"/>
  <c r="AM69" i="140"/>
  <c r="AG69" i="140"/>
  <c r="V69" i="140"/>
  <c r="W69" i="140" s="1"/>
  <c r="T69" i="140"/>
  <c r="U69" i="140" s="1"/>
  <c r="S69" i="140"/>
  <c r="H69" i="140" s="1"/>
  <c r="R69" i="140"/>
  <c r="A69" i="140" s="1"/>
  <c r="AM68" i="140"/>
  <c r="AG68" i="140"/>
  <c r="V68" i="140"/>
  <c r="W68" i="140" s="1"/>
  <c r="T68" i="140"/>
  <c r="U68" i="140" s="1"/>
  <c r="S68" i="140"/>
  <c r="H68" i="140" s="1"/>
  <c r="R68" i="140"/>
  <c r="A68" i="140" s="1"/>
  <c r="AM67" i="140"/>
  <c r="AG67" i="140"/>
  <c r="V67" i="140"/>
  <c r="W67" i="140" s="1"/>
  <c r="U67" i="140"/>
  <c r="T67" i="140"/>
  <c r="S67" i="140"/>
  <c r="H67" i="140" s="1"/>
  <c r="R67" i="140"/>
  <c r="A67" i="140" s="1"/>
  <c r="AM66" i="140"/>
  <c r="AG66" i="140"/>
  <c r="V66" i="140"/>
  <c r="W66" i="140" s="1"/>
  <c r="T66" i="140"/>
  <c r="U66" i="140" s="1"/>
  <c r="S66" i="140"/>
  <c r="H66" i="140" s="1"/>
  <c r="R66" i="140"/>
  <c r="AM65" i="140"/>
  <c r="AG65" i="140"/>
  <c r="W65" i="140"/>
  <c r="V65" i="140"/>
  <c r="T65" i="140"/>
  <c r="U65" i="140" s="1"/>
  <c r="S65" i="140"/>
  <c r="H65" i="140" s="1"/>
  <c r="R65" i="140"/>
  <c r="A65" i="140" s="1"/>
  <c r="AM64" i="140"/>
  <c r="AG64" i="140"/>
  <c r="V64" i="140"/>
  <c r="W64" i="140" s="1"/>
  <c r="T64" i="140"/>
  <c r="U64" i="140" s="1"/>
  <c r="S64" i="140"/>
  <c r="H64" i="140" s="1"/>
  <c r="R64" i="140"/>
  <c r="A64" i="140" s="1"/>
  <c r="AM63" i="140"/>
  <c r="AG63" i="140"/>
  <c r="V63" i="140"/>
  <c r="W63" i="140" s="1"/>
  <c r="U63" i="140"/>
  <c r="T63" i="140"/>
  <c r="S63" i="140"/>
  <c r="H63" i="140" s="1"/>
  <c r="R63" i="140"/>
  <c r="A63" i="140" s="1"/>
  <c r="AM62" i="140"/>
  <c r="AG62" i="140"/>
  <c r="V62" i="140"/>
  <c r="W62" i="140" s="1"/>
  <c r="T62" i="140"/>
  <c r="U62" i="140" s="1"/>
  <c r="S62" i="140"/>
  <c r="H62" i="140" s="1"/>
  <c r="R62" i="140"/>
  <c r="AM61" i="140"/>
  <c r="AG61" i="140"/>
  <c r="V61" i="140"/>
  <c r="W61" i="140" s="1"/>
  <c r="T61" i="140"/>
  <c r="U61" i="140" s="1"/>
  <c r="S61" i="140"/>
  <c r="H61" i="140" s="1"/>
  <c r="R61" i="140"/>
  <c r="A61" i="140" s="1"/>
  <c r="AM60" i="140"/>
  <c r="AG60" i="140"/>
  <c r="W60" i="140"/>
  <c r="V60" i="140"/>
  <c r="T60" i="140"/>
  <c r="U60" i="140" s="1"/>
  <c r="S60" i="140"/>
  <c r="H60" i="140" s="1"/>
  <c r="R60" i="140"/>
  <c r="A60" i="140" s="1"/>
  <c r="AM59" i="140"/>
  <c r="AG59" i="140"/>
  <c r="V59" i="140"/>
  <c r="W59" i="140" s="1"/>
  <c r="U59" i="140"/>
  <c r="T59" i="140"/>
  <c r="S59" i="140"/>
  <c r="H59" i="140" s="1"/>
  <c r="R59" i="140"/>
  <c r="A59" i="140" s="1"/>
  <c r="AM58" i="140"/>
  <c r="AG58" i="140"/>
  <c r="V58" i="140"/>
  <c r="W58" i="140" s="1"/>
  <c r="T58" i="140"/>
  <c r="U58" i="140" s="1"/>
  <c r="S58" i="140"/>
  <c r="H58" i="140" s="1"/>
  <c r="R58" i="140"/>
  <c r="AM57" i="140"/>
  <c r="AG57" i="140"/>
  <c r="V57" i="140"/>
  <c r="W57" i="140" s="1"/>
  <c r="T57" i="140"/>
  <c r="U57" i="140" s="1"/>
  <c r="S57" i="140"/>
  <c r="H57" i="140" s="1"/>
  <c r="R57" i="140"/>
  <c r="A57" i="140" s="1"/>
  <c r="AM56" i="140"/>
  <c r="AG56" i="140"/>
  <c r="V56" i="140"/>
  <c r="W56" i="140" s="1"/>
  <c r="T56" i="140"/>
  <c r="U56" i="140" s="1"/>
  <c r="S56" i="140"/>
  <c r="H56" i="140" s="1"/>
  <c r="R56" i="140"/>
  <c r="A56" i="140" s="1"/>
  <c r="AM55" i="140"/>
  <c r="AG55" i="140"/>
  <c r="V55" i="140"/>
  <c r="W55" i="140" s="1"/>
  <c r="U55" i="140"/>
  <c r="T55" i="140"/>
  <c r="S55" i="140"/>
  <c r="H55" i="140" s="1"/>
  <c r="R55" i="140"/>
  <c r="A55" i="140" s="1"/>
  <c r="AM54" i="140"/>
  <c r="AG54" i="140"/>
  <c r="V54" i="140"/>
  <c r="W54" i="140" s="1"/>
  <c r="U54" i="140"/>
  <c r="T54" i="140"/>
  <c r="S54" i="140"/>
  <c r="H54" i="140" s="1"/>
  <c r="R54" i="140"/>
  <c r="AM53" i="140"/>
  <c r="AG53" i="140"/>
  <c r="V53" i="140"/>
  <c r="W53" i="140" s="1"/>
  <c r="T53" i="140"/>
  <c r="U53" i="140" s="1"/>
  <c r="S53" i="140"/>
  <c r="H53" i="140" s="1"/>
  <c r="R53" i="140"/>
  <c r="A53" i="140" s="1"/>
  <c r="AM52" i="140"/>
  <c r="AG52" i="140"/>
  <c r="V52" i="140"/>
  <c r="W52" i="140" s="1"/>
  <c r="T52" i="140"/>
  <c r="U52" i="140" s="1"/>
  <c r="S52" i="140"/>
  <c r="H52" i="140" s="1"/>
  <c r="R52" i="140"/>
  <c r="A52" i="140" s="1"/>
  <c r="AM51" i="140"/>
  <c r="AG51" i="140"/>
  <c r="V51" i="140"/>
  <c r="W51" i="140" s="1"/>
  <c r="T51" i="140"/>
  <c r="U51" i="140" s="1"/>
  <c r="S51" i="140"/>
  <c r="H51" i="140" s="1"/>
  <c r="R51" i="140"/>
  <c r="A51" i="140" s="1"/>
  <c r="AM50" i="140"/>
  <c r="AG50" i="140"/>
  <c r="V50" i="140"/>
  <c r="W50" i="140" s="1"/>
  <c r="T50" i="140"/>
  <c r="U50" i="140" s="1"/>
  <c r="S50" i="140"/>
  <c r="H50" i="140" s="1"/>
  <c r="R50" i="140"/>
  <c r="AM49" i="140"/>
  <c r="AG49" i="140"/>
  <c r="V49" i="140"/>
  <c r="W49" i="140" s="1"/>
  <c r="T49" i="140"/>
  <c r="U49" i="140" s="1"/>
  <c r="S49" i="140"/>
  <c r="H49" i="140" s="1"/>
  <c r="R49" i="140"/>
  <c r="A49" i="140" s="1"/>
  <c r="AM48" i="140"/>
  <c r="AG48" i="140"/>
  <c r="V48" i="140"/>
  <c r="W48" i="140" s="1"/>
  <c r="T48" i="140"/>
  <c r="U48" i="140" s="1"/>
  <c r="S48" i="140"/>
  <c r="H48" i="140" s="1"/>
  <c r="R48" i="140"/>
  <c r="A48" i="140" s="1"/>
  <c r="AM47" i="140"/>
  <c r="AG47" i="140"/>
  <c r="V47" i="140"/>
  <c r="W47" i="140" s="1"/>
  <c r="T47" i="140"/>
  <c r="U47" i="140" s="1"/>
  <c r="S47" i="140"/>
  <c r="H47" i="140" s="1"/>
  <c r="R47" i="140"/>
  <c r="A47" i="140" s="1"/>
  <c r="AM46" i="140"/>
  <c r="AG46" i="140"/>
  <c r="V46" i="140"/>
  <c r="W46" i="140" s="1"/>
  <c r="T46" i="140"/>
  <c r="U46" i="140" s="1"/>
  <c r="S46" i="140"/>
  <c r="H46" i="140" s="1"/>
  <c r="R46" i="140"/>
  <c r="AM45" i="140"/>
  <c r="AG45" i="140"/>
  <c r="V45" i="140"/>
  <c r="W45" i="140" s="1"/>
  <c r="T45" i="140"/>
  <c r="U45" i="140" s="1"/>
  <c r="S45" i="140"/>
  <c r="H45" i="140" s="1"/>
  <c r="R45" i="140"/>
  <c r="A45" i="140" s="1"/>
  <c r="AM44" i="140"/>
  <c r="AG44" i="140"/>
  <c r="V44" i="140"/>
  <c r="W44" i="140" s="1"/>
  <c r="T44" i="140"/>
  <c r="U44" i="140" s="1"/>
  <c r="S44" i="140"/>
  <c r="H44" i="140" s="1"/>
  <c r="R44" i="140"/>
  <c r="A44" i="140" s="1"/>
  <c r="AM43" i="140"/>
  <c r="AG43" i="140"/>
  <c r="V43" i="140"/>
  <c r="W43" i="140" s="1"/>
  <c r="T43" i="140"/>
  <c r="U43" i="140" s="1"/>
  <c r="S43" i="140"/>
  <c r="H43" i="140" s="1"/>
  <c r="R43" i="140"/>
  <c r="A43" i="140" s="1"/>
  <c r="AM42" i="140"/>
  <c r="AG42" i="140"/>
  <c r="V42" i="140"/>
  <c r="W42" i="140" s="1"/>
  <c r="T42" i="140"/>
  <c r="U42" i="140" s="1"/>
  <c r="S42" i="140"/>
  <c r="H42" i="140" s="1"/>
  <c r="R42" i="140"/>
  <c r="AM41" i="140"/>
  <c r="AK41" i="140"/>
  <c r="AG41" i="140"/>
  <c r="V41" i="140"/>
  <c r="W41" i="140" s="1"/>
  <c r="T41" i="140"/>
  <c r="U41" i="140" s="1"/>
  <c r="S41" i="140"/>
  <c r="H41" i="140" s="1"/>
  <c r="R41" i="140"/>
  <c r="A41" i="140" s="1"/>
  <c r="AM40" i="140"/>
  <c r="AK40" i="140"/>
  <c r="AG40" i="140"/>
  <c r="V40" i="140"/>
  <c r="W40" i="140" s="1"/>
  <c r="T40" i="140"/>
  <c r="U40" i="140" s="1"/>
  <c r="S40" i="140"/>
  <c r="H40" i="140" s="1"/>
  <c r="R40" i="140"/>
  <c r="A40" i="140" s="1"/>
  <c r="AM39" i="140"/>
  <c r="AG39" i="140"/>
  <c r="V39" i="140"/>
  <c r="W39" i="140" s="1"/>
  <c r="T39" i="140"/>
  <c r="U39" i="140" s="1"/>
  <c r="S39" i="140"/>
  <c r="H39" i="140" s="1"/>
  <c r="R39" i="140"/>
  <c r="A39" i="140" s="1"/>
  <c r="V38" i="140"/>
  <c r="W38" i="140" s="1"/>
  <c r="T38" i="140"/>
  <c r="U38" i="140" s="1"/>
  <c r="S38" i="140"/>
  <c r="H38" i="140" s="1"/>
  <c r="R38" i="140"/>
  <c r="A38" i="140" s="1"/>
  <c r="AK42" i="140" l="1"/>
  <c r="AK43" i="140" s="1"/>
  <c r="AK44" i="140" s="1"/>
  <c r="AK45" i="140" s="1"/>
  <c r="AK46" i="140" s="1"/>
  <c r="AK47" i="140" s="1"/>
  <c r="AK48" i="140" s="1"/>
  <c r="AK49" i="140" s="1"/>
  <c r="AK50" i="140" s="1"/>
  <c r="AK51" i="140" s="1"/>
  <c r="AK52" i="140" s="1"/>
  <c r="AK53" i="140" s="1"/>
  <c r="AK54" i="140" s="1"/>
  <c r="AK55" i="140" s="1"/>
  <c r="AK56" i="140" s="1"/>
  <c r="AK57" i="140" s="1"/>
  <c r="AK58" i="140" s="1"/>
  <c r="AK59" i="140" s="1"/>
  <c r="AK60" i="140" s="1"/>
  <c r="AK61" i="140" s="1"/>
  <c r="AK62" i="140" s="1"/>
  <c r="AK63" i="140" s="1"/>
  <c r="AK64" i="140" s="1"/>
  <c r="AK65" i="140" s="1"/>
  <c r="AK66" i="140" s="1"/>
  <c r="AK67" i="140" s="1"/>
  <c r="AK68" i="140" s="1"/>
  <c r="AK69" i="140" s="1"/>
  <c r="AK70" i="140" s="1"/>
  <c r="AK71" i="140" s="1"/>
  <c r="AK72" i="140" s="1"/>
  <c r="AK73" i="140" s="1"/>
  <c r="AK74" i="140" s="1"/>
  <c r="AK75" i="140" s="1"/>
  <c r="AK76" i="140" s="1"/>
  <c r="AK77" i="140" s="1"/>
  <c r="AK78" i="140" s="1"/>
  <c r="AK79" i="140" s="1"/>
  <c r="AK80" i="140" s="1"/>
  <c r="AK81" i="140" s="1"/>
  <c r="AK82" i="140" s="1"/>
  <c r="AK83" i="140" s="1"/>
  <c r="AK84" i="140" s="1"/>
  <c r="AK85" i="140" s="1"/>
  <c r="AK86" i="140" s="1"/>
  <c r="AK87" i="140" s="1"/>
  <c r="AK88" i="140" s="1"/>
  <c r="AK89" i="140" s="1"/>
  <c r="AK90" i="140" s="1"/>
  <c r="AK91" i="140" s="1"/>
  <c r="AK92" i="140" s="1"/>
  <c r="AK93" i="140" s="1"/>
  <c r="AK94" i="140" s="1"/>
  <c r="AK95" i="140" s="1"/>
  <c r="AK96" i="140" s="1"/>
  <c r="AK97" i="140" s="1"/>
  <c r="AK98" i="140" s="1"/>
  <c r="AK99" i="140" s="1"/>
  <c r="AK100" i="140" s="1"/>
  <c r="AK101" i="140" s="1"/>
  <c r="AK102" i="140" s="1"/>
  <c r="AK103" i="140" s="1"/>
  <c r="AK104" i="140" s="1"/>
  <c r="AK105" i="140" s="1"/>
  <c r="AK106" i="140" s="1"/>
  <c r="AK107" i="140" s="1"/>
  <c r="AK108" i="140" s="1"/>
  <c r="AK109" i="140" s="1"/>
  <c r="AK110" i="140" s="1"/>
  <c r="AK111" i="140" s="1"/>
  <c r="AK112" i="140" s="1"/>
  <c r="AK113" i="140" s="1"/>
  <c r="AK114" i="140" s="1"/>
  <c r="AK115" i="140" s="1"/>
  <c r="AK116" i="140" s="1"/>
  <c r="AK117" i="140" s="1"/>
  <c r="AK118" i="140" s="1"/>
  <c r="AK119" i="140" s="1"/>
  <c r="AK120" i="140" s="1"/>
  <c r="AK121" i="140" s="1"/>
  <c r="AK122" i="140" s="1"/>
  <c r="AK123" i="140" s="1"/>
  <c r="AK124" i="140" s="1"/>
  <c r="AK125" i="140" s="1"/>
  <c r="AK126" i="140" s="1"/>
  <c r="AK127" i="140" s="1"/>
  <c r="AK128" i="140" s="1"/>
  <c r="AK129" i="140" s="1"/>
  <c r="AK130" i="140" s="1"/>
  <c r="AK131" i="140" s="1"/>
  <c r="AK132" i="140" s="1"/>
  <c r="AK133" i="140" s="1"/>
  <c r="AK134" i="140" s="1"/>
  <c r="AK135" i="140" s="1"/>
  <c r="AK136" i="140" s="1"/>
  <c r="AK137" i="140" s="1"/>
  <c r="AK138" i="140" s="1"/>
  <c r="AK139" i="140" s="1"/>
  <c r="AK140" i="140" s="1"/>
  <c r="AK141" i="140" s="1"/>
  <c r="AK142" i="140" s="1"/>
  <c r="AK143" i="140" s="1"/>
  <c r="AK144" i="140" s="1"/>
  <c r="AK145" i="140" s="1"/>
  <c r="AK146" i="140" s="1"/>
  <c r="AK147" i="140" s="1"/>
  <c r="AK148" i="140" s="1"/>
  <c r="AK149" i="140" s="1"/>
  <c r="AK150" i="140" s="1"/>
  <c r="AK151" i="140" s="1"/>
  <c r="AK152" i="140" s="1"/>
  <c r="AK153" i="140" s="1"/>
  <c r="AK154" i="140" s="1"/>
  <c r="AK155" i="140" s="1"/>
  <c r="AK156" i="140" s="1"/>
  <c r="AK157" i="140" s="1"/>
  <c r="AK158" i="140" s="1"/>
  <c r="AK159" i="140" s="1"/>
  <c r="AK160" i="140" s="1"/>
  <c r="AK161" i="140" s="1"/>
  <c r="AK162" i="140" s="1"/>
  <c r="AK163" i="140" s="1"/>
  <c r="AK164" i="140" s="1"/>
  <c r="AK165" i="140" s="1"/>
  <c r="AK166" i="140" s="1"/>
  <c r="AK167" i="140" s="1"/>
  <c r="AK168" i="140" s="1"/>
  <c r="AK169" i="140" s="1"/>
  <c r="AK170" i="140" s="1"/>
  <c r="AK171" i="140" s="1"/>
  <c r="AK172" i="140" s="1"/>
  <c r="AK173" i="140" s="1"/>
  <c r="AK174" i="140" s="1"/>
  <c r="AK175" i="140" s="1"/>
  <c r="AK176" i="140" s="1"/>
  <c r="AK177" i="140" s="1"/>
  <c r="AK178" i="140" s="1"/>
  <c r="AK179" i="140" s="1"/>
  <c r="AK180" i="140" s="1"/>
  <c r="AK181" i="140" s="1"/>
  <c r="AK182" i="140" s="1"/>
  <c r="AK183" i="140" s="1"/>
  <c r="AK184" i="140" s="1"/>
  <c r="AK185" i="140" s="1"/>
  <c r="AK186" i="140" s="1"/>
  <c r="AK187" i="140" s="1"/>
  <c r="AK188" i="140" s="1"/>
  <c r="AK189" i="140" s="1"/>
  <c r="AK190" i="140" s="1"/>
  <c r="AK191" i="140" s="1"/>
  <c r="AK192" i="140" s="1"/>
  <c r="AK193" i="140" s="1"/>
  <c r="AK194" i="140" s="1"/>
  <c r="AK195" i="140" s="1"/>
  <c r="AK196" i="140" s="1"/>
  <c r="AK197" i="140" s="1"/>
  <c r="AK198" i="140" s="1"/>
  <c r="AK199" i="140" s="1"/>
  <c r="AK200" i="140" s="1"/>
  <c r="AK201" i="140" s="1"/>
  <c r="AK202" i="140" s="1"/>
  <c r="AK203" i="140" s="1"/>
  <c r="AK204" i="140" s="1"/>
  <c r="AK205" i="140" s="1"/>
  <c r="AK206" i="140" s="1"/>
  <c r="AK207" i="140" s="1"/>
  <c r="AK208" i="140" s="1"/>
  <c r="AK209" i="140" s="1"/>
  <c r="AK210" i="140" s="1"/>
  <c r="AK211" i="140" s="1"/>
  <c r="AK212" i="140" s="1"/>
  <c r="AK213" i="140" s="1"/>
  <c r="AK214" i="140" s="1"/>
  <c r="AK215" i="140" s="1"/>
  <c r="AK216" i="140" s="1"/>
  <c r="AK217" i="140" s="1"/>
  <c r="AK218" i="140" s="1"/>
  <c r="AK219" i="140" s="1"/>
  <c r="AK220" i="140" s="1"/>
  <c r="AK221" i="140" s="1"/>
  <c r="AK222" i="140" s="1"/>
  <c r="AK223" i="140" s="1"/>
  <c r="AK224" i="140" s="1"/>
  <c r="AK225" i="140" s="1"/>
  <c r="AK226" i="140" s="1"/>
  <c r="AK227" i="140" s="1"/>
  <c r="AK228" i="140" s="1"/>
  <c r="AK229" i="140" s="1"/>
  <c r="AK230" i="140" s="1"/>
  <c r="AK231" i="140" s="1"/>
  <c r="AK232" i="140" s="1"/>
  <c r="AK233" i="140" s="1"/>
  <c r="AK234" i="140" s="1"/>
  <c r="AK235" i="140" s="1"/>
  <c r="AK236" i="140" s="1"/>
  <c r="AK237" i="140" s="1"/>
  <c r="AK238" i="140" s="1"/>
  <c r="AK239" i="140" s="1"/>
  <c r="AK240" i="140" s="1"/>
  <c r="AK241" i="140" s="1"/>
  <c r="AK242" i="140" s="1"/>
  <c r="AK243" i="140" s="1"/>
  <c r="AK244" i="140" s="1"/>
  <c r="AK245" i="140" s="1"/>
  <c r="AK246" i="140" s="1"/>
  <c r="AK247" i="140" s="1"/>
  <c r="AK248" i="140" s="1"/>
  <c r="AK249" i="140" s="1"/>
  <c r="AK250" i="140" s="1"/>
  <c r="AK251" i="140" s="1"/>
  <c r="AK252" i="140" s="1"/>
  <c r="AK253" i="140" s="1"/>
  <c r="AK254" i="140" s="1"/>
  <c r="AK255" i="140" s="1"/>
  <c r="AK256" i="140" s="1"/>
  <c r="AK257" i="140" s="1"/>
  <c r="AK258" i="140" s="1"/>
  <c r="AK259" i="140" s="1"/>
  <c r="AK260" i="140" s="1"/>
  <c r="AK261" i="140" s="1"/>
  <c r="AK262" i="140" s="1"/>
  <c r="AK263" i="140" s="1"/>
  <c r="AK264" i="140" s="1"/>
  <c r="AK265" i="140" s="1"/>
  <c r="AK266" i="140" s="1"/>
  <c r="AK267" i="140" s="1"/>
  <c r="AK268" i="140" s="1"/>
  <c r="AK269" i="140" s="1"/>
  <c r="AK270" i="140" s="1"/>
  <c r="AK271" i="140" s="1"/>
  <c r="AK272" i="140" s="1"/>
  <c r="AK273" i="140" s="1"/>
  <c r="AK274" i="140" s="1"/>
  <c r="AK275" i="140" s="1"/>
  <c r="AK276" i="140" s="1"/>
  <c r="AK277" i="140" s="1"/>
  <c r="AK278" i="140" s="1"/>
  <c r="AK279" i="140" s="1"/>
  <c r="AK280" i="140" s="1"/>
  <c r="AK281" i="140" s="1"/>
  <c r="AK282" i="140" s="1"/>
  <c r="AK283" i="140" s="1"/>
  <c r="AK284" i="140" s="1"/>
  <c r="AK285" i="140" s="1"/>
  <c r="AK286" i="140" s="1"/>
  <c r="AK287" i="140" s="1"/>
  <c r="AK288" i="140" s="1"/>
  <c r="AK289" i="140" s="1"/>
  <c r="AK290" i="140" s="1"/>
  <c r="AK291" i="140" s="1"/>
  <c r="AK292" i="140" s="1"/>
  <c r="AK293" i="140" s="1"/>
  <c r="AK294" i="140" s="1"/>
  <c r="AK295" i="140" s="1"/>
  <c r="AK296" i="140" s="1"/>
  <c r="AK297" i="140" s="1"/>
  <c r="AK298" i="140" s="1"/>
  <c r="AK299" i="140" s="1"/>
  <c r="AK300" i="140" s="1"/>
  <c r="AK301" i="140" s="1"/>
  <c r="AK302" i="140" s="1"/>
  <c r="AK303" i="140" s="1"/>
  <c r="AK304" i="140" s="1"/>
  <c r="AK305" i="140" s="1"/>
  <c r="AK306" i="140" s="1"/>
  <c r="AK307" i="140" s="1"/>
  <c r="AK308" i="140" s="1"/>
  <c r="AK309" i="140" s="1"/>
  <c r="AK310" i="140" s="1"/>
  <c r="AK311" i="140" s="1"/>
  <c r="AK312" i="140" s="1"/>
  <c r="AK313" i="140" s="1"/>
  <c r="AK314" i="140" s="1"/>
  <c r="AK315" i="140" s="1"/>
  <c r="AK316" i="140" s="1"/>
  <c r="AK317" i="140" s="1"/>
  <c r="AK318" i="140" s="1"/>
  <c r="AK319" i="140" s="1"/>
  <c r="AK320" i="140" s="1"/>
  <c r="AK321" i="140" s="1"/>
  <c r="AK322" i="140" s="1"/>
  <c r="AK323" i="140" s="1"/>
  <c r="AK324" i="140" s="1"/>
  <c r="AK325" i="140" s="1"/>
  <c r="AK326" i="140" s="1"/>
  <c r="AK327" i="140" s="1"/>
  <c r="AK328" i="140" s="1"/>
  <c r="AK329" i="140" s="1"/>
  <c r="AK330" i="140" s="1"/>
  <c r="AK331" i="140" s="1"/>
  <c r="AK332" i="140" s="1"/>
  <c r="AK333" i="140" s="1"/>
  <c r="AK334" i="140" s="1"/>
  <c r="AK335" i="140" s="1"/>
  <c r="AK336" i="140" s="1"/>
  <c r="AK337" i="140" s="1"/>
  <c r="AK338" i="140" s="1"/>
  <c r="AK339" i="140" s="1"/>
  <c r="AK340" i="140" s="1"/>
  <c r="AK341" i="140" s="1"/>
  <c r="AK342" i="140" s="1"/>
  <c r="AK343" i="140" s="1"/>
  <c r="AK344" i="140" s="1"/>
  <c r="AK345" i="140" s="1"/>
  <c r="AK346" i="140" s="1"/>
  <c r="AK347" i="140" s="1"/>
  <c r="AK348" i="140" s="1"/>
  <c r="AK349" i="140" s="1"/>
  <c r="AK350" i="140" s="1"/>
  <c r="AK351" i="140" s="1"/>
  <c r="AK352" i="140" s="1"/>
  <c r="AK353" i="140" s="1"/>
  <c r="AK354" i="140" s="1"/>
  <c r="AK355" i="140" s="1"/>
  <c r="AK356" i="140" s="1"/>
  <c r="AK357" i="140" s="1"/>
  <c r="AK358" i="140" s="1"/>
  <c r="AK359" i="140" s="1"/>
  <c r="AK360" i="140" s="1"/>
  <c r="AK361" i="140" s="1"/>
  <c r="AK362" i="140" s="1"/>
  <c r="AK363" i="140" s="1"/>
  <c r="AK364" i="140" s="1"/>
  <c r="AK365" i="140" s="1"/>
  <c r="AK366" i="140" s="1"/>
  <c r="AK367" i="140" s="1"/>
  <c r="AK368" i="140" s="1"/>
  <c r="AK369" i="140" s="1"/>
  <c r="AK370" i="140" s="1"/>
  <c r="AK371" i="140" s="1"/>
  <c r="AK372" i="140" s="1"/>
  <c r="AK373" i="140" s="1"/>
  <c r="AK374" i="140" s="1"/>
  <c r="AK375" i="140" s="1"/>
  <c r="AK376" i="140" s="1"/>
  <c r="AK377" i="140" s="1"/>
  <c r="AK378" i="140" s="1"/>
  <c r="AK379" i="140" s="1"/>
  <c r="AK380" i="140" s="1"/>
  <c r="AK381" i="140" s="1"/>
  <c r="AK382" i="140" s="1"/>
  <c r="AK383" i="140" s="1"/>
  <c r="AK384" i="140" s="1"/>
  <c r="AK385" i="140" s="1"/>
  <c r="AK386" i="140" s="1"/>
  <c r="AK387" i="140" s="1"/>
  <c r="AK388" i="140" s="1"/>
  <c r="AK389" i="140" s="1"/>
  <c r="AK390" i="140" s="1"/>
  <c r="AK391" i="140" s="1"/>
  <c r="AK392" i="140" s="1"/>
  <c r="AK393" i="140" s="1"/>
  <c r="AK394" i="140" s="1"/>
  <c r="AK395" i="140" s="1"/>
  <c r="AK396" i="140" s="1"/>
  <c r="AK397" i="140" s="1"/>
  <c r="AK398" i="140" s="1"/>
  <c r="AK399" i="140" s="1"/>
  <c r="AK400" i="140" s="1"/>
  <c r="AK401" i="140" s="1"/>
  <c r="AK402" i="140" s="1"/>
  <c r="AK403" i="140" s="1"/>
  <c r="AK404" i="140" s="1"/>
  <c r="AK405" i="140" s="1"/>
  <c r="AK406" i="140" s="1"/>
  <c r="AK407" i="140" s="1"/>
  <c r="AK408" i="140" s="1"/>
  <c r="AK409" i="140" s="1"/>
  <c r="AK410" i="140" s="1"/>
  <c r="AK411" i="140" s="1"/>
  <c r="AK412" i="140" s="1"/>
  <c r="AK413" i="140" s="1"/>
  <c r="AK414" i="140" s="1"/>
  <c r="AK415" i="140" s="1"/>
  <c r="AK416" i="140" s="1"/>
  <c r="AK417" i="140" s="1"/>
  <c r="AK418" i="140" s="1"/>
  <c r="AK419" i="140" s="1"/>
  <c r="AK420" i="140" s="1"/>
  <c r="AK421" i="140" s="1"/>
  <c r="AK422" i="140" s="1"/>
  <c r="AK423" i="140" s="1"/>
  <c r="AK424" i="140" s="1"/>
  <c r="AK425" i="140" s="1"/>
  <c r="AK426" i="140" s="1"/>
  <c r="AK427" i="140" s="1"/>
  <c r="AK428" i="140" s="1"/>
  <c r="AK429" i="140" s="1"/>
  <c r="AK430" i="140" s="1"/>
  <c r="AK431" i="140" s="1"/>
  <c r="AK432" i="140" s="1"/>
  <c r="AK433" i="140" s="1"/>
  <c r="AK434" i="140" s="1"/>
  <c r="AK435" i="140" s="1"/>
  <c r="AK436" i="140" s="1"/>
  <c r="AK437" i="140" s="1"/>
  <c r="AK438" i="140" s="1"/>
  <c r="AK439" i="140" s="1"/>
  <c r="AK440" i="140" s="1"/>
  <c r="AK441" i="140" s="1"/>
  <c r="AK442" i="140" s="1"/>
  <c r="AK443" i="140" s="1"/>
  <c r="AK444" i="140" s="1"/>
  <c r="AK445" i="140" s="1"/>
  <c r="AK446" i="140" s="1"/>
  <c r="AK447" i="140" s="1"/>
  <c r="AK448" i="140" s="1"/>
  <c r="AK449" i="140" s="1"/>
  <c r="AK450" i="140" s="1"/>
  <c r="AK451" i="140" s="1"/>
  <c r="AK452" i="140" s="1"/>
  <c r="AK453" i="140" s="1"/>
  <c r="AK454" i="140" s="1"/>
  <c r="AK455" i="140" s="1"/>
  <c r="AK456" i="140" s="1"/>
  <c r="AK457" i="140" s="1"/>
  <c r="AK458" i="140" s="1"/>
  <c r="AK459" i="140" s="1"/>
  <c r="AK460" i="140" s="1"/>
  <c r="AK461" i="140" s="1"/>
  <c r="AK462" i="140" s="1"/>
  <c r="AK463" i="140" s="1"/>
  <c r="AK464" i="140" s="1"/>
  <c r="AK465" i="140" s="1"/>
  <c r="AK466" i="140" s="1"/>
  <c r="AK467" i="140" s="1"/>
  <c r="AK468" i="140" s="1"/>
  <c r="AK469" i="140" s="1"/>
  <c r="AK470" i="140" s="1"/>
  <c r="AK471" i="140" s="1"/>
  <c r="AK472" i="140" s="1"/>
  <c r="AK473" i="140" s="1"/>
  <c r="AK474" i="140" s="1"/>
  <c r="AK475" i="140" s="1"/>
  <c r="AK476" i="140" s="1"/>
  <c r="AK477" i="140" s="1"/>
  <c r="AK478" i="140" s="1"/>
  <c r="AK479" i="140" s="1"/>
  <c r="AK480" i="140" s="1"/>
  <c r="AK481" i="140" s="1"/>
  <c r="AK482" i="140" s="1"/>
  <c r="AK483" i="140" s="1"/>
  <c r="AK484" i="140" s="1"/>
  <c r="AK485" i="140" s="1"/>
  <c r="AK486" i="140" s="1"/>
  <c r="AK487" i="140" s="1"/>
  <c r="AK488" i="140" s="1"/>
  <c r="AK489" i="140" s="1"/>
  <c r="AK490" i="140" s="1"/>
  <c r="AK491" i="140" s="1"/>
  <c r="AK492" i="140" s="1"/>
  <c r="AK493" i="140" s="1"/>
  <c r="AK494" i="140" s="1"/>
  <c r="AK495" i="140" s="1"/>
  <c r="AK496" i="140" s="1"/>
  <c r="AK497" i="140" s="1"/>
  <c r="AK498" i="140" s="1"/>
  <c r="AK499" i="140" s="1"/>
  <c r="AK500" i="140" s="1"/>
  <c r="AK501" i="140" s="1"/>
  <c r="AK502" i="140" s="1"/>
  <c r="AK503" i="140" s="1"/>
  <c r="AK504" i="140" s="1"/>
  <c r="AK505" i="140" s="1"/>
  <c r="AK506" i="140" s="1"/>
  <c r="AK507" i="140" s="1"/>
  <c r="AK508" i="140" s="1"/>
  <c r="AK509" i="140" s="1"/>
  <c r="AK510" i="140" s="1"/>
  <c r="AK511" i="140" s="1"/>
  <c r="AK512" i="140" s="1"/>
  <c r="AK513" i="140" s="1"/>
  <c r="AK514" i="140" s="1"/>
  <c r="AK515" i="140" s="1"/>
  <c r="AK516" i="140" s="1"/>
  <c r="AK517" i="140" s="1"/>
  <c r="AK518" i="140" s="1"/>
  <c r="AK519" i="140" s="1"/>
  <c r="AK520" i="140" s="1"/>
  <c r="AK521" i="140" s="1"/>
  <c r="AK522" i="140" s="1"/>
  <c r="AK523" i="140" s="1"/>
  <c r="AK524" i="140" s="1"/>
  <c r="AK525" i="140" s="1"/>
  <c r="AK526" i="140" s="1"/>
  <c r="AK527" i="140" s="1"/>
  <c r="AK528" i="140" s="1"/>
  <c r="AK529" i="140" s="1"/>
  <c r="AK530" i="140" s="1"/>
  <c r="AK531" i="140" s="1"/>
  <c r="AK532" i="140" s="1"/>
  <c r="AK533" i="140" s="1"/>
  <c r="AK534" i="140" s="1"/>
  <c r="AK535" i="140" s="1"/>
  <c r="AK536" i="140" s="1"/>
  <c r="AK537" i="140" s="1"/>
  <c r="AK538" i="140" s="1"/>
  <c r="AK539" i="140" s="1"/>
  <c r="AK540" i="140" s="1"/>
  <c r="AK541" i="140" s="1"/>
  <c r="AK542" i="140" s="1"/>
  <c r="AK543" i="140" s="1"/>
  <c r="AK544" i="140" s="1"/>
  <c r="AK545" i="140" s="1"/>
  <c r="AK546" i="140" s="1"/>
  <c r="AK547" i="140" s="1"/>
  <c r="AK548" i="140" s="1"/>
  <c r="AK549" i="140" s="1"/>
  <c r="AK550" i="140" s="1"/>
  <c r="AK551" i="140" s="1"/>
  <c r="AK552" i="140" s="1"/>
  <c r="AK553" i="140" s="1"/>
  <c r="AK554" i="140" s="1"/>
  <c r="AK555" i="140" s="1"/>
  <c r="AK556" i="140" s="1"/>
  <c r="AK557" i="140" s="1"/>
  <c r="AK558" i="140" s="1"/>
  <c r="AK559" i="140" s="1"/>
  <c r="AK560" i="140" s="1"/>
  <c r="AK561" i="140" s="1"/>
  <c r="AK562" i="140" s="1"/>
  <c r="AK563" i="140" s="1"/>
  <c r="AK564" i="140" s="1"/>
  <c r="AK565" i="140" s="1"/>
  <c r="AK566" i="140" s="1"/>
  <c r="AK567" i="140" s="1"/>
  <c r="AK568" i="140" s="1"/>
  <c r="AK569" i="140" s="1"/>
  <c r="AK570" i="140" s="1"/>
  <c r="AK571" i="140" s="1"/>
  <c r="AK572" i="140" s="1"/>
  <c r="AK573" i="140" s="1"/>
  <c r="AK574" i="140" s="1"/>
  <c r="AK575" i="140" s="1"/>
  <c r="AK576" i="140" s="1"/>
  <c r="AK577" i="140" s="1"/>
  <c r="AK578" i="140" s="1"/>
  <c r="AK579" i="140" s="1"/>
  <c r="AK580" i="140" s="1"/>
  <c r="AK581" i="140" s="1"/>
  <c r="AK582" i="140" s="1"/>
  <c r="AK583" i="140" s="1"/>
  <c r="AK584" i="140" s="1"/>
  <c r="AK585" i="140" s="1"/>
  <c r="AK586" i="140" s="1"/>
  <c r="AK587" i="140" s="1"/>
  <c r="AK588" i="140" s="1"/>
  <c r="AK589" i="140" s="1"/>
  <c r="AK590" i="140" s="1"/>
  <c r="AK591" i="140" s="1"/>
  <c r="AK592" i="140" s="1"/>
  <c r="AK593" i="140" s="1"/>
  <c r="AK594" i="140" s="1"/>
  <c r="AK595" i="140" s="1"/>
  <c r="AK596" i="140" s="1"/>
  <c r="AK597" i="140" s="1"/>
  <c r="AK598" i="140" s="1"/>
  <c r="EB117" i="201" l="1"/>
  <c r="EB145" i="201" l="1"/>
  <c r="EB147" i="201"/>
  <c r="EB148" i="201"/>
  <c r="EB110" i="201"/>
  <c r="EB109" i="201"/>
  <c r="EB98" i="201"/>
  <c r="EB97" i="201"/>
  <c r="EB72" i="201"/>
  <c r="EB71" i="201"/>
  <c r="EB95" i="201" l="1"/>
  <c r="EB58" i="201"/>
  <c r="K24" i="209" l="1"/>
  <c r="K30" i="209" s="1"/>
  <c r="R20" i="209"/>
  <c r="R26" i="209" s="1"/>
  <c r="BJ57" i="203" l="1"/>
  <c r="BI57" i="203"/>
  <c r="EB144" i="201" l="1"/>
  <c r="EB68" i="201"/>
  <c r="EB69" i="201"/>
  <c r="H47" i="201"/>
  <c r="DX177" i="201" l="1"/>
  <c r="H176" i="201"/>
  <c r="D5" i="206" l="1"/>
  <c r="M62" i="206"/>
  <c r="E62" i="206" s="1"/>
  <c r="L62" i="206"/>
  <c r="A62" i="206" s="1"/>
  <c r="M61" i="206"/>
  <c r="E61" i="206" s="1"/>
  <c r="L61" i="206"/>
  <c r="A61" i="206" s="1"/>
  <c r="M60" i="206"/>
  <c r="E60" i="206" s="1"/>
  <c r="L60" i="206"/>
  <c r="A60" i="206" s="1"/>
  <c r="M59" i="206"/>
  <c r="E59" i="206" s="1"/>
  <c r="L59" i="206"/>
  <c r="A59" i="206" s="1"/>
  <c r="M58" i="206"/>
  <c r="E58" i="206" s="1"/>
  <c r="L58" i="206"/>
  <c r="A58" i="206" s="1"/>
  <c r="M57" i="206"/>
  <c r="E57" i="206" s="1"/>
  <c r="L57" i="206"/>
  <c r="A57" i="206" s="1"/>
  <c r="M56" i="206"/>
  <c r="E56" i="206" s="1"/>
  <c r="L56" i="206"/>
  <c r="A56" i="206" s="1"/>
  <c r="M55" i="206"/>
  <c r="E55" i="206" s="1"/>
  <c r="L55" i="206"/>
  <c r="A55" i="206" s="1"/>
  <c r="M54" i="206"/>
  <c r="E54" i="206" s="1"/>
  <c r="L54" i="206"/>
  <c r="A54" i="206" s="1"/>
  <c r="M53" i="206"/>
  <c r="E53" i="206" s="1"/>
  <c r="L53" i="206"/>
  <c r="A53" i="206" s="1"/>
  <c r="M52" i="206"/>
  <c r="E52" i="206" s="1"/>
  <c r="L52" i="206"/>
  <c r="A52" i="206" s="1"/>
  <c r="M51" i="206"/>
  <c r="E51" i="206" s="1"/>
  <c r="L51" i="206"/>
  <c r="A51" i="206" s="1"/>
  <c r="M50" i="206"/>
  <c r="E50" i="206" s="1"/>
  <c r="L50" i="206"/>
  <c r="A50" i="206" s="1"/>
  <c r="M49" i="206"/>
  <c r="E49" i="206" s="1"/>
  <c r="L49" i="206"/>
  <c r="A49" i="206" s="1"/>
  <c r="M48" i="206"/>
  <c r="E48" i="206" s="1"/>
  <c r="L48" i="206"/>
  <c r="A48" i="206" s="1"/>
  <c r="M47" i="206"/>
  <c r="E47" i="206" s="1"/>
  <c r="L47" i="206"/>
  <c r="A47" i="206" s="1"/>
  <c r="M46" i="206"/>
  <c r="E46" i="206" s="1"/>
  <c r="L46" i="206"/>
  <c r="A46" i="206" s="1"/>
  <c r="M45" i="206"/>
  <c r="E45" i="206" s="1"/>
  <c r="L45" i="206"/>
  <c r="A45" i="206" s="1"/>
  <c r="M44" i="206"/>
  <c r="E44" i="206" s="1"/>
  <c r="L44" i="206"/>
  <c r="A44" i="206" s="1"/>
  <c r="M43" i="206"/>
  <c r="E43" i="206" s="1"/>
  <c r="L43" i="206"/>
  <c r="A43" i="206" s="1"/>
  <c r="M42" i="206"/>
  <c r="E42" i="206" s="1"/>
  <c r="L42" i="206"/>
  <c r="A42" i="206" s="1"/>
  <c r="M41" i="206"/>
  <c r="E41" i="206" s="1"/>
  <c r="L41" i="206"/>
  <c r="A41" i="206" s="1"/>
  <c r="M40" i="206"/>
  <c r="E40" i="206" s="1"/>
  <c r="L40" i="206"/>
  <c r="A40" i="206" s="1"/>
  <c r="M39" i="206"/>
  <c r="E39" i="206" s="1"/>
  <c r="L39" i="206"/>
  <c r="A39" i="206" s="1"/>
  <c r="M38" i="206"/>
  <c r="E38" i="206" s="1"/>
  <c r="L38" i="206"/>
  <c r="A38" i="206" s="1"/>
  <c r="M37" i="206"/>
  <c r="E37" i="206" s="1"/>
  <c r="L37" i="206"/>
  <c r="A37" i="206" s="1"/>
  <c r="M36" i="206"/>
  <c r="E36" i="206" s="1"/>
  <c r="L36" i="206"/>
  <c r="A36" i="206" s="1"/>
  <c r="M35" i="206"/>
  <c r="E35" i="206" s="1"/>
  <c r="L35" i="206"/>
  <c r="A35" i="206" s="1"/>
  <c r="M34" i="206"/>
  <c r="E34" i="206" s="1"/>
  <c r="L34" i="206"/>
  <c r="A34" i="206" s="1"/>
  <c r="M33" i="206"/>
  <c r="L33" i="206"/>
  <c r="A33" i="206" s="1"/>
  <c r="H30" i="206"/>
  <c r="D30" i="206"/>
  <c r="D5" i="145"/>
  <c r="D5" i="144"/>
  <c r="EB82" i="201" l="1"/>
  <c r="H5" i="145" s="1"/>
  <c r="EB81" i="201"/>
  <c r="H5" i="144" s="1"/>
  <c r="DX59" i="201"/>
  <c r="DT59" i="201"/>
  <c r="DP59" i="201"/>
  <c r="DL59" i="201"/>
  <c r="DH59" i="201"/>
  <c r="DD59" i="201"/>
  <c r="CZ59" i="201"/>
  <c r="CV59" i="201"/>
  <c r="CR59" i="201"/>
  <c r="CN59" i="201"/>
  <c r="CJ59" i="201"/>
  <c r="CF59" i="201"/>
  <c r="CB59" i="201"/>
  <c r="BX59" i="201"/>
  <c r="BT59" i="201"/>
  <c r="BP59" i="201"/>
  <c r="BL59" i="201"/>
  <c r="BH59" i="201"/>
  <c r="BD59" i="201"/>
  <c r="AZ59" i="201"/>
  <c r="AV59" i="201"/>
  <c r="AR59" i="201"/>
  <c r="AN59" i="201"/>
  <c r="AJ59" i="201"/>
  <c r="AF59" i="201"/>
  <c r="AB59" i="201"/>
  <c r="X59" i="201"/>
  <c r="T59" i="201"/>
  <c r="P59" i="201"/>
  <c r="L59" i="201"/>
  <c r="H59" i="201"/>
  <c r="DX23" i="201" l="1"/>
  <c r="DT23" i="201"/>
  <c r="DP23" i="201"/>
  <c r="DL23" i="201"/>
  <c r="DH23" i="201"/>
  <c r="DD23" i="201"/>
  <c r="CZ23" i="201"/>
  <c r="CV23" i="201"/>
  <c r="CR23" i="201"/>
  <c r="CN23" i="201"/>
  <c r="CJ23" i="201"/>
  <c r="CF23" i="201"/>
  <c r="CB23" i="201"/>
  <c r="BX23" i="201"/>
  <c r="BT23" i="201"/>
  <c r="BP23" i="201"/>
  <c r="BL23" i="201"/>
  <c r="BH23" i="201"/>
  <c r="BD23" i="201"/>
  <c r="AZ23" i="201"/>
  <c r="AV23" i="201"/>
  <c r="AR23" i="201"/>
  <c r="AN23" i="201"/>
  <c r="AJ23" i="201"/>
  <c r="AF23" i="201"/>
  <c r="AB23" i="201"/>
  <c r="X23" i="201"/>
  <c r="T23" i="201"/>
  <c r="P23" i="201"/>
  <c r="L23" i="201"/>
  <c r="H23" i="201"/>
  <c r="EB24" i="201"/>
  <c r="EB25" i="201"/>
  <c r="EB23" i="201" l="1"/>
  <c r="B346" i="137"/>
  <c r="B345" i="137"/>
  <c r="B344" i="137"/>
  <c r="B343" i="137"/>
  <c r="B342" i="137"/>
  <c r="B341" i="137"/>
  <c r="B340" i="137"/>
  <c r="B339" i="137"/>
  <c r="B338" i="137"/>
  <c r="B337" i="137"/>
  <c r="B336" i="137"/>
  <c r="B335" i="137"/>
  <c r="B334" i="137"/>
  <c r="B333" i="137"/>
  <c r="B332" i="137"/>
  <c r="B331" i="137"/>
  <c r="B330" i="137"/>
  <c r="B329" i="137"/>
  <c r="B328" i="137"/>
  <c r="B327" i="137"/>
  <c r="B326" i="137"/>
  <c r="B325" i="137"/>
  <c r="B324" i="137"/>
  <c r="B323" i="137"/>
  <c r="B322" i="137"/>
  <c r="B321" i="137"/>
  <c r="B320" i="137"/>
  <c r="B319" i="137"/>
  <c r="B318" i="137"/>
  <c r="B317" i="137"/>
  <c r="B316" i="137"/>
  <c r="B315" i="137"/>
  <c r="B314" i="137"/>
  <c r="B313" i="137"/>
  <c r="B312" i="137"/>
  <c r="B311" i="137"/>
  <c r="B310" i="137"/>
  <c r="B309" i="137"/>
  <c r="B308" i="137"/>
  <c r="B307" i="137"/>
  <c r="B306" i="137"/>
  <c r="B305" i="137"/>
  <c r="B304" i="137"/>
  <c r="B303" i="137"/>
  <c r="B302" i="137"/>
  <c r="B301" i="137"/>
  <c r="B300" i="137"/>
  <c r="B299" i="137"/>
  <c r="B232" i="137"/>
  <c r="B231" i="137"/>
  <c r="B230" i="137"/>
  <c r="B229" i="137"/>
  <c r="B228" i="137"/>
  <c r="B227" i="137"/>
  <c r="B226" i="137"/>
  <c r="B225" i="137"/>
  <c r="B224" i="137"/>
  <c r="B223" i="137"/>
  <c r="B222" i="137"/>
  <c r="B221" i="137"/>
  <c r="B220" i="137"/>
  <c r="B219" i="137"/>
  <c r="B218" i="137"/>
  <c r="B217" i="137"/>
  <c r="B216" i="137"/>
  <c r="B215" i="137"/>
  <c r="B214" i="137"/>
  <c r="B213" i="137"/>
  <c r="B212" i="137"/>
  <c r="B211" i="137"/>
  <c r="B210" i="137"/>
  <c r="B209" i="137"/>
  <c r="B208" i="137"/>
  <c r="B207" i="137"/>
  <c r="B206" i="137"/>
  <c r="B205" i="137"/>
  <c r="B204" i="137"/>
  <c r="B203" i="137"/>
  <c r="B202" i="137"/>
  <c r="B201" i="137"/>
  <c r="B200" i="137"/>
  <c r="B199" i="137"/>
  <c r="B198" i="137"/>
  <c r="B197" i="137"/>
  <c r="B196" i="137"/>
  <c r="B195" i="137"/>
  <c r="B194" i="137"/>
  <c r="B193" i="137"/>
  <c r="B192" i="137"/>
  <c r="B191" i="137"/>
  <c r="B190" i="137"/>
  <c r="B189" i="137"/>
  <c r="B188" i="137"/>
  <c r="B187" i="137"/>
  <c r="B186" i="137"/>
  <c r="B185" i="137"/>
  <c r="B118" i="137"/>
  <c r="B117" i="137"/>
  <c r="B116" i="137"/>
  <c r="B115" i="137"/>
  <c r="B114" i="137"/>
  <c r="B113" i="137"/>
  <c r="B112" i="137"/>
  <c r="B111" i="137"/>
  <c r="B110" i="137"/>
  <c r="B109" i="137"/>
  <c r="B108" i="137"/>
  <c r="B107" i="137"/>
  <c r="B106" i="137"/>
  <c r="B105" i="137"/>
  <c r="B104" i="137"/>
  <c r="B103" i="137"/>
  <c r="B102" i="137"/>
  <c r="B101" i="137"/>
  <c r="B100" i="137"/>
  <c r="B99" i="137"/>
  <c r="B98" i="137"/>
  <c r="B97" i="137"/>
  <c r="B96" i="137"/>
  <c r="B95" i="137"/>
  <c r="B94" i="137"/>
  <c r="B93" i="137"/>
  <c r="B92" i="137"/>
  <c r="B91" i="137"/>
  <c r="B90" i="137"/>
  <c r="B89" i="137"/>
  <c r="B88" i="137"/>
  <c r="B87" i="137"/>
  <c r="B86" i="137"/>
  <c r="B85" i="137"/>
  <c r="B84" i="137"/>
  <c r="B83" i="137"/>
  <c r="B82" i="137"/>
  <c r="B81" i="137"/>
  <c r="B80" i="137"/>
  <c r="B79" i="137"/>
  <c r="B78" i="137"/>
  <c r="B77" i="137"/>
  <c r="B76" i="137"/>
  <c r="B75" i="137"/>
  <c r="B74" i="137"/>
  <c r="B73" i="137"/>
  <c r="B72" i="137"/>
  <c r="B71" i="137"/>
  <c r="B298" i="137"/>
  <c r="B297" i="137"/>
  <c r="B184" i="137"/>
  <c r="B183" i="137"/>
  <c r="B70" i="137"/>
  <c r="B69" i="137"/>
  <c r="B347" i="204"/>
  <c r="B346" i="204"/>
  <c r="B345" i="204"/>
  <c r="B344" i="204"/>
  <c r="B343" i="204"/>
  <c r="B342" i="204"/>
  <c r="B341" i="204"/>
  <c r="B340" i="204"/>
  <c r="B339" i="204"/>
  <c r="B338" i="204"/>
  <c r="B337" i="204"/>
  <c r="B336" i="204"/>
  <c r="B335" i="204"/>
  <c r="B334" i="204"/>
  <c r="B333" i="204"/>
  <c r="B332" i="204"/>
  <c r="B331" i="204"/>
  <c r="B330" i="204"/>
  <c r="B329" i="204"/>
  <c r="B328" i="204"/>
  <c r="B327" i="204"/>
  <c r="B326" i="204"/>
  <c r="B325" i="204"/>
  <c r="B324" i="204"/>
  <c r="B323" i="204"/>
  <c r="B322" i="204"/>
  <c r="B321" i="204"/>
  <c r="B320" i="204"/>
  <c r="B319" i="204"/>
  <c r="B318" i="204"/>
  <c r="B317" i="204"/>
  <c r="B316" i="204"/>
  <c r="B315" i="204"/>
  <c r="B314" i="204"/>
  <c r="B313" i="204"/>
  <c r="B312" i="204"/>
  <c r="B311" i="204"/>
  <c r="B310" i="204"/>
  <c r="B309" i="204"/>
  <c r="B308" i="204"/>
  <c r="B307" i="204"/>
  <c r="B306" i="204"/>
  <c r="B305" i="204"/>
  <c r="B304" i="204"/>
  <c r="B303" i="204"/>
  <c r="B302" i="204"/>
  <c r="B301" i="204"/>
  <c r="B300" i="204"/>
  <c r="B299" i="204"/>
  <c r="B298" i="204"/>
  <c r="B233" i="204"/>
  <c r="B232" i="204"/>
  <c r="B231" i="204"/>
  <c r="B230" i="204"/>
  <c r="B229" i="204"/>
  <c r="B228" i="204"/>
  <c r="B227" i="204"/>
  <c r="B226" i="204"/>
  <c r="B225" i="204"/>
  <c r="B224" i="204"/>
  <c r="B223" i="204"/>
  <c r="B222" i="204"/>
  <c r="B221" i="204"/>
  <c r="B220" i="204"/>
  <c r="B219" i="204"/>
  <c r="B218" i="204"/>
  <c r="B217" i="204"/>
  <c r="B216" i="204"/>
  <c r="B215" i="204"/>
  <c r="B214" i="204"/>
  <c r="B213" i="204"/>
  <c r="B212" i="204"/>
  <c r="B211" i="204"/>
  <c r="B210" i="204"/>
  <c r="B209" i="204"/>
  <c r="B208" i="204"/>
  <c r="B207" i="204"/>
  <c r="B206" i="204"/>
  <c r="B205" i="204"/>
  <c r="B204" i="204"/>
  <c r="B203" i="204"/>
  <c r="B202" i="204"/>
  <c r="B201" i="204"/>
  <c r="B200" i="204"/>
  <c r="B199" i="204"/>
  <c r="B198" i="204"/>
  <c r="B197" i="204"/>
  <c r="B196" i="204"/>
  <c r="B195" i="204"/>
  <c r="B194" i="204"/>
  <c r="B193" i="204"/>
  <c r="B192" i="204"/>
  <c r="B191" i="204"/>
  <c r="B190" i="204"/>
  <c r="B189" i="204"/>
  <c r="B188" i="204"/>
  <c r="B187" i="204"/>
  <c r="B186" i="204"/>
  <c r="B185" i="204"/>
  <c r="B184" i="204"/>
  <c r="B119" i="204"/>
  <c r="B118" i="204"/>
  <c r="B117" i="204"/>
  <c r="B116" i="204"/>
  <c r="B115" i="204"/>
  <c r="B114" i="204"/>
  <c r="B113" i="204"/>
  <c r="B112" i="204"/>
  <c r="B111" i="204"/>
  <c r="B110" i="204"/>
  <c r="B109" i="204"/>
  <c r="B108" i="204"/>
  <c r="B107" i="204"/>
  <c r="B106" i="204"/>
  <c r="B105" i="204"/>
  <c r="B104" i="204"/>
  <c r="B103" i="204"/>
  <c r="B102" i="204"/>
  <c r="B101" i="204"/>
  <c r="B100" i="204"/>
  <c r="B99" i="204"/>
  <c r="B98" i="204"/>
  <c r="B97" i="204"/>
  <c r="B96" i="204"/>
  <c r="B95" i="204"/>
  <c r="B94" i="204"/>
  <c r="B93" i="204"/>
  <c r="B92" i="204"/>
  <c r="B91" i="204"/>
  <c r="B90" i="204"/>
  <c r="B89" i="204"/>
  <c r="B88" i="204"/>
  <c r="B87" i="204"/>
  <c r="B86" i="204"/>
  <c r="B85" i="204"/>
  <c r="B84" i="204"/>
  <c r="B83" i="204"/>
  <c r="B82" i="204"/>
  <c r="B81" i="204"/>
  <c r="B80" i="204"/>
  <c r="B79" i="204"/>
  <c r="B78" i="204"/>
  <c r="B77" i="204"/>
  <c r="B76" i="204"/>
  <c r="B75" i="204"/>
  <c r="B74" i="204"/>
  <c r="B73" i="204"/>
  <c r="B72" i="204"/>
  <c r="B71" i="204"/>
  <c r="B70" i="204"/>
  <c r="R5" i="205" l="1"/>
  <c r="Q5" i="205"/>
  <c r="E5" i="205"/>
  <c r="EB60" i="201" l="1"/>
  <c r="EB61" i="201"/>
  <c r="EB62" i="201"/>
  <c r="EB26" i="201"/>
  <c r="EB96" i="201" l="1"/>
  <c r="EB159" i="201" l="1"/>
  <c r="C464" i="137" l="1"/>
  <c r="F214" i="132" l="1"/>
  <c r="F113" i="132"/>
  <c r="C351" i="204" l="1"/>
  <c r="Y71" i="204" l="1"/>
  <c r="Z71" i="204"/>
  <c r="AD71" i="204"/>
  <c r="AJ71" i="204" s="1"/>
  <c r="AE71" i="204"/>
  <c r="AF71" i="204"/>
  <c r="AG71" i="204"/>
  <c r="AH71" i="204"/>
  <c r="AI71" i="204"/>
  <c r="A70" i="204"/>
  <c r="Y70" i="204"/>
  <c r="Z70" i="204"/>
  <c r="AD70" i="204"/>
  <c r="AJ70" i="204" s="1"/>
  <c r="AE70" i="204"/>
  <c r="AF70" i="204"/>
  <c r="AG70" i="204"/>
  <c r="AH70" i="204"/>
  <c r="AI70" i="204"/>
  <c r="AK71" i="204" l="1"/>
  <c r="AL71" i="204" s="1"/>
  <c r="AM71" i="204" s="1"/>
  <c r="AK70" i="204"/>
  <c r="AL70" i="204" s="1"/>
  <c r="C219" i="132"/>
  <c r="C218" i="132"/>
  <c r="AN71" i="204" l="1"/>
  <c r="AO71" i="204" s="1"/>
  <c r="D71" i="204" s="1"/>
  <c r="AM70" i="204"/>
  <c r="AN70" i="204" s="1"/>
  <c r="C466" i="137"/>
  <c r="C465" i="137"/>
  <c r="AD5" i="137"/>
  <c r="C353" i="204"/>
  <c r="C352" i="204"/>
  <c r="W5" i="204"/>
  <c r="AO70" i="204" l="1"/>
  <c r="D70" i="204" s="1"/>
  <c r="G347" i="137"/>
  <c r="G233" i="137"/>
  <c r="G119" i="137"/>
  <c r="A297" i="137"/>
  <c r="A183" i="137"/>
  <c r="A69" i="137"/>
  <c r="G348" i="204"/>
  <c r="G234" i="204"/>
  <c r="G120" i="204"/>
  <c r="A298" i="204"/>
  <c r="A184" i="204"/>
  <c r="F1" i="131" l="1"/>
  <c r="E1" i="131" l="1"/>
  <c r="A114" i="132" l="1"/>
  <c r="A13" i="132"/>
  <c r="C217" i="132" s="1"/>
  <c r="L89" i="201" l="1"/>
  <c r="U297" i="204" l="1"/>
  <c r="Q297" i="204"/>
  <c r="Q69" i="204"/>
  <c r="AI347" i="204" l="1"/>
  <c r="AH347" i="204"/>
  <c r="AG347" i="204"/>
  <c r="AF347" i="204"/>
  <c r="AI346" i="204"/>
  <c r="AH346" i="204"/>
  <c r="AG346" i="204"/>
  <c r="AF346" i="204"/>
  <c r="AI345" i="204"/>
  <c r="AH345" i="204"/>
  <c r="AG345" i="204"/>
  <c r="AF345" i="204"/>
  <c r="AI344" i="204"/>
  <c r="AH344" i="204"/>
  <c r="AG344" i="204"/>
  <c r="AF344" i="204"/>
  <c r="AI343" i="204"/>
  <c r="AH343" i="204"/>
  <c r="AG343" i="204"/>
  <c r="AF343" i="204"/>
  <c r="AI342" i="204"/>
  <c r="AH342" i="204"/>
  <c r="AG342" i="204"/>
  <c r="AF342" i="204"/>
  <c r="AI341" i="204"/>
  <c r="AH341" i="204"/>
  <c r="AG341" i="204"/>
  <c r="AF341" i="204"/>
  <c r="AI340" i="204"/>
  <c r="AH340" i="204"/>
  <c r="AG340" i="204"/>
  <c r="AF340" i="204"/>
  <c r="AI339" i="204"/>
  <c r="AH339" i="204"/>
  <c r="AG339" i="204"/>
  <c r="AF339" i="204"/>
  <c r="AI338" i="204"/>
  <c r="AH338" i="204"/>
  <c r="AG338" i="204"/>
  <c r="AF338" i="204"/>
  <c r="AI337" i="204"/>
  <c r="AH337" i="204"/>
  <c r="AG337" i="204"/>
  <c r="AF337" i="204"/>
  <c r="AI336" i="204"/>
  <c r="AH336" i="204"/>
  <c r="AG336" i="204"/>
  <c r="AF336" i="204"/>
  <c r="AI335" i="204"/>
  <c r="AH335" i="204"/>
  <c r="AG335" i="204"/>
  <c r="AF335" i="204"/>
  <c r="AI334" i="204"/>
  <c r="AH334" i="204"/>
  <c r="AG334" i="204"/>
  <c r="AF334" i="204"/>
  <c r="AI333" i="204"/>
  <c r="AH333" i="204"/>
  <c r="AG333" i="204"/>
  <c r="AF333" i="204"/>
  <c r="AI332" i="204"/>
  <c r="AH332" i="204"/>
  <c r="AG332" i="204"/>
  <c r="AF332" i="204"/>
  <c r="AI331" i="204"/>
  <c r="AH331" i="204"/>
  <c r="AG331" i="204"/>
  <c r="AF331" i="204"/>
  <c r="AI330" i="204"/>
  <c r="AH330" i="204"/>
  <c r="AG330" i="204"/>
  <c r="AF330" i="204"/>
  <c r="AI329" i="204"/>
  <c r="AH329" i="204"/>
  <c r="AG329" i="204"/>
  <c r="AF329" i="204"/>
  <c r="AI328" i="204"/>
  <c r="AH328" i="204"/>
  <c r="AG328" i="204"/>
  <c r="AF328" i="204"/>
  <c r="AI327" i="204"/>
  <c r="AH327" i="204"/>
  <c r="AG327" i="204"/>
  <c r="AF327" i="204"/>
  <c r="AI326" i="204"/>
  <c r="AH326" i="204"/>
  <c r="AG326" i="204"/>
  <c r="AF326" i="204"/>
  <c r="AI325" i="204"/>
  <c r="AH325" i="204"/>
  <c r="AG325" i="204"/>
  <c r="AF325" i="204"/>
  <c r="AI324" i="204"/>
  <c r="AH324" i="204"/>
  <c r="AG324" i="204"/>
  <c r="AF324" i="204"/>
  <c r="AI323" i="204"/>
  <c r="AH323" i="204"/>
  <c r="AG323" i="204"/>
  <c r="AF323" i="204"/>
  <c r="AI322" i="204"/>
  <c r="AH322" i="204"/>
  <c r="AG322" i="204"/>
  <c r="AF322" i="204"/>
  <c r="AI321" i="204"/>
  <c r="AH321" i="204"/>
  <c r="AG321" i="204"/>
  <c r="AF321" i="204"/>
  <c r="AI320" i="204"/>
  <c r="AH320" i="204"/>
  <c r="AG320" i="204"/>
  <c r="AF320" i="204"/>
  <c r="AI319" i="204"/>
  <c r="AH319" i="204"/>
  <c r="AG319" i="204"/>
  <c r="AF319" i="204"/>
  <c r="AI318" i="204"/>
  <c r="AH318" i="204"/>
  <c r="AG318" i="204"/>
  <c r="AF318" i="204"/>
  <c r="AI317" i="204"/>
  <c r="AH317" i="204"/>
  <c r="AG317" i="204"/>
  <c r="AF317" i="204"/>
  <c r="AI316" i="204"/>
  <c r="AH316" i="204"/>
  <c r="AG316" i="204"/>
  <c r="AF316" i="204"/>
  <c r="AI315" i="204"/>
  <c r="AH315" i="204"/>
  <c r="AG315" i="204"/>
  <c r="AF315" i="204"/>
  <c r="AI314" i="204"/>
  <c r="AH314" i="204"/>
  <c r="AG314" i="204"/>
  <c r="AF314" i="204"/>
  <c r="AI313" i="204"/>
  <c r="AH313" i="204"/>
  <c r="AG313" i="204"/>
  <c r="AF313" i="204"/>
  <c r="AI312" i="204"/>
  <c r="AH312" i="204"/>
  <c r="AG312" i="204"/>
  <c r="AF312" i="204"/>
  <c r="AI311" i="204"/>
  <c r="AH311" i="204"/>
  <c r="AG311" i="204"/>
  <c r="AF311" i="204"/>
  <c r="AI310" i="204"/>
  <c r="AH310" i="204"/>
  <c r="AG310" i="204"/>
  <c r="AF310" i="204"/>
  <c r="AI309" i="204"/>
  <c r="AH309" i="204"/>
  <c r="AG309" i="204"/>
  <c r="AF309" i="204"/>
  <c r="AI308" i="204"/>
  <c r="AH308" i="204"/>
  <c r="AG308" i="204"/>
  <c r="AF308" i="204"/>
  <c r="AI307" i="204"/>
  <c r="AH307" i="204"/>
  <c r="AG307" i="204"/>
  <c r="AF307" i="204"/>
  <c r="AI306" i="204"/>
  <c r="AH306" i="204"/>
  <c r="AG306" i="204"/>
  <c r="AF306" i="204"/>
  <c r="AI305" i="204"/>
  <c r="AH305" i="204"/>
  <c r="AG305" i="204"/>
  <c r="AF305" i="204"/>
  <c r="AI304" i="204"/>
  <c r="AH304" i="204"/>
  <c r="AG304" i="204"/>
  <c r="AF304" i="204"/>
  <c r="AI303" i="204"/>
  <c r="AH303" i="204"/>
  <c r="AG303" i="204"/>
  <c r="AF303" i="204"/>
  <c r="AI302" i="204"/>
  <c r="AH302" i="204"/>
  <c r="AG302" i="204"/>
  <c r="AF302" i="204"/>
  <c r="AI301" i="204"/>
  <c r="AH301" i="204"/>
  <c r="AG301" i="204"/>
  <c r="AF301" i="204"/>
  <c r="AI300" i="204"/>
  <c r="AH300" i="204"/>
  <c r="AG300" i="204"/>
  <c r="AF300" i="204"/>
  <c r="AI299" i="204"/>
  <c r="AH299" i="204"/>
  <c r="AG299" i="204"/>
  <c r="AF299" i="204"/>
  <c r="AI298" i="204"/>
  <c r="AH298" i="204"/>
  <c r="AG298" i="204"/>
  <c r="AF298" i="204"/>
  <c r="AI296" i="204"/>
  <c r="AH296" i="204"/>
  <c r="AG296" i="204"/>
  <c r="AF296" i="204"/>
  <c r="AI295" i="204"/>
  <c r="AH295" i="204"/>
  <c r="AG295" i="204"/>
  <c r="AF295" i="204"/>
  <c r="AI294" i="204"/>
  <c r="AH294" i="204"/>
  <c r="AG294" i="204"/>
  <c r="AF294" i="204"/>
  <c r="AI293" i="204"/>
  <c r="AH293" i="204"/>
  <c r="AG293" i="204"/>
  <c r="AF293" i="204"/>
  <c r="AI292" i="204"/>
  <c r="AH292" i="204"/>
  <c r="AG292" i="204"/>
  <c r="AF292" i="204"/>
  <c r="AI291" i="204"/>
  <c r="AH291" i="204"/>
  <c r="AG291" i="204"/>
  <c r="AF291" i="204"/>
  <c r="AI290" i="204"/>
  <c r="AH290" i="204"/>
  <c r="AG290" i="204"/>
  <c r="AF290" i="204"/>
  <c r="AI289" i="204"/>
  <c r="AH289" i="204"/>
  <c r="AG289" i="204"/>
  <c r="AF289" i="204"/>
  <c r="AI288" i="204"/>
  <c r="AH288" i="204"/>
  <c r="AG288" i="204"/>
  <c r="AF288" i="204"/>
  <c r="AI287" i="204"/>
  <c r="AH287" i="204"/>
  <c r="AG287" i="204"/>
  <c r="AF287" i="204"/>
  <c r="AI286" i="204"/>
  <c r="AH286" i="204"/>
  <c r="AG286" i="204"/>
  <c r="AF286" i="204"/>
  <c r="AI285" i="204"/>
  <c r="AH285" i="204"/>
  <c r="AG285" i="204"/>
  <c r="AF285" i="204"/>
  <c r="AI284" i="204"/>
  <c r="AH284" i="204"/>
  <c r="AG284" i="204"/>
  <c r="AF284" i="204"/>
  <c r="AI283" i="204"/>
  <c r="AH283" i="204"/>
  <c r="AG283" i="204"/>
  <c r="AF283" i="204"/>
  <c r="AI282" i="204"/>
  <c r="AH282" i="204"/>
  <c r="AG282" i="204"/>
  <c r="AF282" i="204"/>
  <c r="AI281" i="204"/>
  <c r="AH281" i="204"/>
  <c r="AG281" i="204"/>
  <c r="AF281" i="204"/>
  <c r="AI280" i="204"/>
  <c r="AH280" i="204"/>
  <c r="AG280" i="204"/>
  <c r="AF280" i="204"/>
  <c r="AI279" i="204"/>
  <c r="AH279" i="204"/>
  <c r="AG279" i="204"/>
  <c r="AF279" i="204"/>
  <c r="AI278" i="204"/>
  <c r="AH278" i="204"/>
  <c r="AG278" i="204"/>
  <c r="AF278" i="204"/>
  <c r="AI277" i="204"/>
  <c r="AH277" i="204"/>
  <c r="AG277" i="204"/>
  <c r="AF277" i="204"/>
  <c r="AI276" i="204"/>
  <c r="AH276" i="204"/>
  <c r="AG276" i="204"/>
  <c r="AF276" i="204"/>
  <c r="AI275" i="204"/>
  <c r="AH275" i="204"/>
  <c r="AG275" i="204"/>
  <c r="AF275" i="204"/>
  <c r="AI274" i="204"/>
  <c r="AH274" i="204"/>
  <c r="AG274" i="204"/>
  <c r="AF274" i="204"/>
  <c r="AI273" i="204"/>
  <c r="AH273" i="204"/>
  <c r="AG273" i="204"/>
  <c r="AF273" i="204"/>
  <c r="AI272" i="204"/>
  <c r="AH272" i="204"/>
  <c r="AG272" i="204"/>
  <c r="AF272" i="204"/>
  <c r="AI271" i="204"/>
  <c r="AH271" i="204"/>
  <c r="AG271" i="204"/>
  <c r="AF271" i="204"/>
  <c r="AI270" i="204"/>
  <c r="AH270" i="204"/>
  <c r="AG270" i="204"/>
  <c r="AF270" i="204"/>
  <c r="AI269" i="204"/>
  <c r="AH269" i="204"/>
  <c r="AG269" i="204"/>
  <c r="AF269" i="204"/>
  <c r="AI268" i="204"/>
  <c r="AH268" i="204"/>
  <c r="AG268" i="204"/>
  <c r="AF268" i="204"/>
  <c r="AI267" i="204"/>
  <c r="AH267" i="204"/>
  <c r="AG267" i="204"/>
  <c r="AF267" i="204"/>
  <c r="AI266" i="204"/>
  <c r="AH266" i="204"/>
  <c r="AG266" i="204"/>
  <c r="AF266" i="204"/>
  <c r="AI265" i="204"/>
  <c r="AH265" i="204"/>
  <c r="AG265" i="204"/>
  <c r="AF265" i="204"/>
  <c r="AI264" i="204"/>
  <c r="AH264" i="204"/>
  <c r="AG264" i="204"/>
  <c r="AF264" i="204"/>
  <c r="AI263" i="204"/>
  <c r="AH263" i="204"/>
  <c r="AG263" i="204"/>
  <c r="AF263" i="204"/>
  <c r="AI262" i="204"/>
  <c r="AH262" i="204"/>
  <c r="AG262" i="204"/>
  <c r="AF262" i="204"/>
  <c r="AI261" i="204"/>
  <c r="AH261" i="204"/>
  <c r="AG261" i="204"/>
  <c r="AF261" i="204"/>
  <c r="AI260" i="204"/>
  <c r="AH260" i="204"/>
  <c r="AG260" i="204"/>
  <c r="AF260" i="204"/>
  <c r="AI259" i="204"/>
  <c r="AH259" i="204"/>
  <c r="AG259" i="204"/>
  <c r="AF259" i="204"/>
  <c r="AI258" i="204"/>
  <c r="AH258" i="204"/>
  <c r="AG258" i="204"/>
  <c r="AF258" i="204"/>
  <c r="AI257" i="204"/>
  <c r="AH257" i="204"/>
  <c r="AG257" i="204"/>
  <c r="AF257" i="204"/>
  <c r="AI256" i="204"/>
  <c r="AH256" i="204"/>
  <c r="AG256" i="204"/>
  <c r="AF256" i="204"/>
  <c r="AI255" i="204"/>
  <c r="AH255" i="204"/>
  <c r="AG255" i="204"/>
  <c r="AF255" i="204"/>
  <c r="AI254" i="204"/>
  <c r="AH254" i="204"/>
  <c r="AG254" i="204"/>
  <c r="AF254" i="204"/>
  <c r="AI253" i="204"/>
  <c r="AH253" i="204"/>
  <c r="AG253" i="204"/>
  <c r="AF253" i="204"/>
  <c r="AI252" i="204"/>
  <c r="AH252" i="204"/>
  <c r="AG252" i="204"/>
  <c r="AF252" i="204"/>
  <c r="AI251" i="204"/>
  <c r="AH251" i="204"/>
  <c r="AG251" i="204"/>
  <c r="AF251" i="204"/>
  <c r="AI250" i="204"/>
  <c r="AH250" i="204"/>
  <c r="AG250" i="204"/>
  <c r="AF250" i="204"/>
  <c r="AI249" i="204"/>
  <c r="AH249" i="204"/>
  <c r="AG249" i="204"/>
  <c r="AF249" i="204"/>
  <c r="AI248" i="204"/>
  <c r="AH248" i="204"/>
  <c r="AG248" i="204"/>
  <c r="AF248" i="204"/>
  <c r="AI247" i="204"/>
  <c r="AH247" i="204"/>
  <c r="AG247" i="204"/>
  <c r="AF247" i="204"/>
  <c r="AI233" i="204"/>
  <c r="AH233" i="204"/>
  <c r="AG233" i="204"/>
  <c r="AF233" i="204"/>
  <c r="AI232" i="204"/>
  <c r="AH232" i="204"/>
  <c r="AG232" i="204"/>
  <c r="AF232" i="204"/>
  <c r="AI231" i="204"/>
  <c r="AH231" i="204"/>
  <c r="AG231" i="204"/>
  <c r="AF231" i="204"/>
  <c r="AI230" i="204"/>
  <c r="AH230" i="204"/>
  <c r="AG230" i="204"/>
  <c r="AF230" i="204"/>
  <c r="AI229" i="204"/>
  <c r="AH229" i="204"/>
  <c r="AG229" i="204"/>
  <c r="AF229" i="204"/>
  <c r="AI228" i="204"/>
  <c r="AH228" i="204"/>
  <c r="AG228" i="204"/>
  <c r="AF228" i="204"/>
  <c r="AI227" i="204"/>
  <c r="AH227" i="204"/>
  <c r="AG227" i="204"/>
  <c r="AF227" i="204"/>
  <c r="AI226" i="204"/>
  <c r="AH226" i="204"/>
  <c r="AG226" i="204"/>
  <c r="AF226" i="204"/>
  <c r="AI225" i="204"/>
  <c r="AH225" i="204"/>
  <c r="AG225" i="204"/>
  <c r="AF225" i="204"/>
  <c r="AI224" i="204"/>
  <c r="AH224" i="204"/>
  <c r="AG224" i="204"/>
  <c r="AF224" i="204"/>
  <c r="AI223" i="204"/>
  <c r="AH223" i="204"/>
  <c r="AG223" i="204"/>
  <c r="AF223" i="204"/>
  <c r="AI222" i="204"/>
  <c r="AH222" i="204"/>
  <c r="AG222" i="204"/>
  <c r="AF222" i="204"/>
  <c r="AI221" i="204"/>
  <c r="AH221" i="204"/>
  <c r="AG221" i="204"/>
  <c r="AF221" i="204"/>
  <c r="AI220" i="204"/>
  <c r="AH220" i="204"/>
  <c r="AG220" i="204"/>
  <c r="AF220" i="204"/>
  <c r="AI219" i="204"/>
  <c r="AH219" i="204"/>
  <c r="AG219" i="204"/>
  <c r="AF219" i="204"/>
  <c r="AI218" i="204"/>
  <c r="AH218" i="204"/>
  <c r="AG218" i="204"/>
  <c r="AF218" i="204"/>
  <c r="AI217" i="204"/>
  <c r="AH217" i="204"/>
  <c r="AG217" i="204"/>
  <c r="AF217" i="204"/>
  <c r="AI216" i="204"/>
  <c r="AH216" i="204"/>
  <c r="AG216" i="204"/>
  <c r="AF216" i="204"/>
  <c r="AI215" i="204"/>
  <c r="AH215" i="204"/>
  <c r="AG215" i="204"/>
  <c r="AF215" i="204"/>
  <c r="AI214" i="204"/>
  <c r="AH214" i="204"/>
  <c r="AG214" i="204"/>
  <c r="AF214" i="204"/>
  <c r="AI213" i="204"/>
  <c r="AH213" i="204"/>
  <c r="AG213" i="204"/>
  <c r="AF213" i="204"/>
  <c r="AI212" i="204"/>
  <c r="AH212" i="204"/>
  <c r="AG212" i="204"/>
  <c r="AF212" i="204"/>
  <c r="AI211" i="204"/>
  <c r="AH211" i="204"/>
  <c r="AG211" i="204"/>
  <c r="AF211" i="204"/>
  <c r="AI210" i="204"/>
  <c r="AH210" i="204"/>
  <c r="AG210" i="204"/>
  <c r="AF210" i="204"/>
  <c r="AI209" i="204"/>
  <c r="AH209" i="204"/>
  <c r="AG209" i="204"/>
  <c r="AF209" i="204"/>
  <c r="AI208" i="204"/>
  <c r="AH208" i="204"/>
  <c r="AG208" i="204"/>
  <c r="AF208" i="204"/>
  <c r="AI207" i="204"/>
  <c r="AH207" i="204"/>
  <c r="AG207" i="204"/>
  <c r="AF207" i="204"/>
  <c r="AI206" i="204"/>
  <c r="AH206" i="204"/>
  <c r="AG206" i="204"/>
  <c r="AF206" i="204"/>
  <c r="AI205" i="204"/>
  <c r="AH205" i="204"/>
  <c r="AG205" i="204"/>
  <c r="AF205" i="204"/>
  <c r="AI204" i="204"/>
  <c r="AH204" i="204"/>
  <c r="AG204" i="204"/>
  <c r="AF204" i="204"/>
  <c r="AI203" i="204"/>
  <c r="AH203" i="204"/>
  <c r="AG203" i="204"/>
  <c r="AF203" i="204"/>
  <c r="AI202" i="204"/>
  <c r="AH202" i="204"/>
  <c r="AG202" i="204"/>
  <c r="AF202" i="204"/>
  <c r="AI201" i="204"/>
  <c r="AH201" i="204"/>
  <c r="AG201" i="204"/>
  <c r="AF201" i="204"/>
  <c r="AI200" i="204"/>
  <c r="AH200" i="204"/>
  <c r="AG200" i="204"/>
  <c r="AF200" i="204"/>
  <c r="AI199" i="204"/>
  <c r="AH199" i="204"/>
  <c r="AG199" i="204"/>
  <c r="AF199" i="204"/>
  <c r="AI198" i="204"/>
  <c r="AH198" i="204"/>
  <c r="AG198" i="204"/>
  <c r="AF198" i="204"/>
  <c r="AI197" i="204"/>
  <c r="AH197" i="204"/>
  <c r="AG197" i="204"/>
  <c r="AF197" i="204"/>
  <c r="AI196" i="204"/>
  <c r="AH196" i="204"/>
  <c r="AG196" i="204"/>
  <c r="AF196" i="204"/>
  <c r="AI195" i="204"/>
  <c r="AH195" i="204"/>
  <c r="AG195" i="204"/>
  <c r="AF195" i="204"/>
  <c r="AI194" i="204"/>
  <c r="AH194" i="204"/>
  <c r="AG194" i="204"/>
  <c r="AF194" i="204"/>
  <c r="AI193" i="204"/>
  <c r="AH193" i="204"/>
  <c r="AG193" i="204"/>
  <c r="AF193" i="204"/>
  <c r="AI192" i="204"/>
  <c r="AH192" i="204"/>
  <c r="AG192" i="204"/>
  <c r="AF192" i="204"/>
  <c r="AI191" i="204"/>
  <c r="AH191" i="204"/>
  <c r="AG191" i="204"/>
  <c r="AF191" i="204"/>
  <c r="AI190" i="204"/>
  <c r="AH190" i="204"/>
  <c r="AG190" i="204"/>
  <c r="AF190" i="204"/>
  <c r="AI189" i="204"/>
  <c r="AH189" i="204"/>
  <c r="AG189" i="204"/>
  <c r="AF189" i="204"/>
  <c r="AI188" i="204"/>
  <c r="AH188" i="204"/>
  <c r="AG188" i="204"/>
  <c r="AF188" i="204"/>
  <c r="AI187" i="204"/>
  <c r="AH187" i="204"/>
  <c r="AG187" i="204"/>
  <c r="AF187" i="204"/>
  <c r="AI186" i="204"/>
  <c r="AH186" i="204"/>
  <c r="AG186" i="204"/>
  <c r="AF186" i="204"/>
  <c r="AI185" i="204"/>
  <c r="AH185" i="204"/>
  <c r="AG185" i="204"/>
  <c r="AF185" i="204"/>
  <c r="AI184" i="204"/>
  <c r="AH184" i="204"/>
  <c r="AG184" i="204"/>
  <c r="AF184" i="204"/>
  <c r="AI182" i="204"/>
  <c r="AH182" i="204"/>
  <c r="AG182" i="204"/>
  <c r="AF182" i="204"/>
  <c r="AI181" i="204"/>
  <c r="AH181" i="204"/>
  <c r="AG181" i="204"/>
  <c r="AF181" i="204"/>
  <c r="AI180" i="204"/>
  <c r="AH180" i="204"/>
  <c r="AG180" i="204"/>
  <c r="AF180" i="204"/>
  <c r="AI179" i="204"/>
  <c r="AH179" i="204"/>
  <c r="AG179" i="204"/>
  <c r="AF179" i="204"/>
  <c r="AI178" i="204"/>
  <c r="AH178" i="204"/>
  <c r="AG178" i="204"/>
  <c r="AF178" i="204"/>
  <c r="AI177" i="204"/>
  <c r="AH177" i="204"/>
  <c r="AG177" i="204"/>
  <c r="AF177" i="204"/>
  <c r="AI176" i="204"/>
  <c r="AH176" i="204"/>
  <c r="AG176" i="204"/>
  <c r="AF176" i="204"/>
  <c r="AI175" i="204"/>
  <c r="AH175" i="204"/>
  <c r="AG175" i="204"/>
  <c r="AF175" i="204"/>
  <c r="AI174" i="204"/>
  <c r="AH174" i="204"/>
  <c r="AG174" i="204"/>
  <c r="AF174" i="204"/>
  <c r="AI173" i="204"/>
  <c r="AH173" i="204"/>
  <c r="AG173" i="204"/>
  <c r="AF173" i="204"/>
  <c r="AI172" i="204"/>
  <c r="AH172" i="204"/>
  <c r="AG172" i="204"/>
  <c r="AF172" i="204"/>
  <c r="AI171" i="204"/>
  <c r="AH171" i="204"/>
  <c r="AG171" i="204"/>
  <c r="AF171" i="204"/>
  <c r="AI170" i="204"/>
  <c r="AH170" i="204"/>
  <c r="AG170" i="204"/>
  <c r="AF170" i="204"/>
  <c r="AI169" i="204"/>
  <c r="AH169" i="204"/>
  <c r="AG169" i="204"/>
  <c r="AF169" i="204"/>
  <c r="AI168" i="204"/>
  <c r="AH168" i="204"/>
  <c r="AG168" i="204"/>
  <c r="AF168" i="204"/>
  <c r="AI167" i="204"/>
  <c r="AH167" i="204"/>
  <c r="AG167" i="204"/>
  <c r="AF167" i="204"/>
  <c r="AI166" i="204"/>
  <c r="AH166" i="204"/>
  <c r="AG166" i="204"/>
  <c r="AF166" i="204"/>
  <c r="AI165" i="204"/>
  <c r="AH165" i="204"/>
  <c r="AG165" i="204"/>
  <c r="AF165" i="204"/>
  <c r="AI164" i="204"/>
  <c r="AH164" i="204"/>
  <c r="AG164" i="204"/>
  <c r="AF164" i="204"/>
  <c r="AI163" i="204"/>
  <c r="AH163" i="204"/>
  <c r="AG163" i="204"/>
  <c r="AF163" i="204"/>
  <c r="AI162" i="204"/>
  <c r="AH162" i="204"/>
  <c r="AG162" i="204"/>
  <c r="AF162" i="204"/>
  <c r="AI161" i="204"/>
  <c r="AH161" i="204"/>
  <c r="AG161" i="204"/>
  <c r="AF161" i="204"/>
  <c r="AI160" i="204"/>
  <c r="AH160" i="204"/>
  <c r="AG160" i="204"/>
  <c r="AF160" i="204"/>
  <c r="AI159" i="204"/>
  <c r="AH159" i="204"/>
  <c r="AG159" i="204"/>
  <c r="AF159" i="204"/>
  <c r="AI158" i="204"/>
  <c r="AH158" i="204"/>
  <c r="AG158" i="204"/>
  <c r="AF158" i="204"/>
  <c r="AI157" i="204"/>
  <c r="AH157" i="204"/>
  <c r="AG157" i="204"/>
  <c r="AF157" i="204"/>
  <c r="AI156" i="204"/>
  <c r="AH156" i="204"/>
  <c r="AG156" i="204"/>
  <c r="AF156" i="204"/>
  <c r="AI155" i="204"/>
  <c r="AH155" i="204"/>
  <c r="AG155" i="204"/>
  <c r="AF155" i="204"/>
  <c r="AI154" i="204"/>
  <c r="AH154" i="204"/>
  <c r="AG154" i="204"/>
  <c r="AF154" i="204"/>
  <c r="AI153" i="204"/>
  <c r="AH153" i="204"/>
  <c r="AG153" i="204"/>
  <c r="AF153" i="204"/>
  <c r="AI152" i="204"/>
  <c r="AH152" i="204"/>
  <c r="AG152" i="204"/>
  <c r="AF152" i="204"/>
  <c r="AI151" i="204"/>
  <c r="AH151" i="204"/>
  <c r="AG151" i="204"/>
  <c r="AF151" i="204"/>
  <c r="AI150" i="204"/>
  <c r="AH150" i="204"/>
  <c r="AG150" i="204"/>
  <c r="AF150" i="204"/>
  <c r="AI149" i="204"/>
  <c r="AH149" i="204"/>
  <c r="AG149" i="204"/>
  <c r="AF149" i="204"/>
  <c r="AI148" i="204"/>
  <c r="AH148" i="204"/>
  <c r="AG148" i="204"/>
  <c r="AF148" i="204"/>
  <c r="AI147" i="204"/>
  <c r="AH147" i="204"/>
  <c r="AG147" i="204"/>
  <c r="AF147" i="204"/>
  <c r="AI146" i="204"/>
  <c r="AH146" i="204"/>
  <c r="AG146" i="204"/>
  <c r="AF146" i="204"/>
  <c r="AI145" i="204"/>
  <c r="AH145" i="204"/>
  <c r="AG145" i="204"/>
  <c r="AF145" i="204"/>
  <c r="AI144" i="204"/>
  <c r="AH144" i="204"/>
  <c r="AG144" i="204"/>
  <c r="AF144" i="204"/>
  <c r="AI143" i="204"/>
  <c r="AH143" i="204"/>
  <c r="AG143" i="204"/>
  <c r="AF143" i="204"/>
  <c r="AI142" i="204"/>
  <c r="AH142" i="204"/>
  <c r="AG142" i="204"/>
  <c r="AF142" i="204"/>
  <c r="AI141" i="204"/>
  <c r="AH141" i="204"/>
  <c r="AG141" i="204"/>
  <c r="AF141" i="204"/>
  <c r="AI140" i="204"/>
  <c r="AH140" i="204"/>
  <c r="AG140" i="204"/>
  <c r="AF140" i="204"/>
  <c r="AI139" i="204"/>
  <c r="AH139" i="204"/>
  <c r="AG139" i="204"/>
  <c r="AF139" i="204"/>
  <c r="AI138" i="204"/>
  <c r="AH138" i="204"/>
  <c r="AG138" i="204"/>
  <c r="AF138" i="204"/>
  <c r="AI137" i="204"/>
  <c r="AH137" i="204"/>
  <c r="AG137" i="204"/>
  <c r="AF137" i="204"/>
  <c r="AI136" i="204"/>
  <c r="AH136" i="204"/>
  <c r="AG136" i="204"/>
  <c r="AF136" i="204"/>
  <c r="AI135" i="204"/>
  <c r="AH135" i="204"/>
  <c r="AG135" i="204"/>
  <c r="AF135" i="204"/>
  <c r="AI134" i="204"/>
  <c r="AH134" i="204"/>
  <c r="AG134" i="204"/>
  <c r="AF134" i="204"/>
  <c r="AI133" i="204"/>
  <c r="AH133" i="204"/>
  <c r="AG133" i="204"/>
  <c r="AF133" i="204"/>
  <c r="AI119" i="204"/>
  <c r="AH119" i="204"/>
  <c r="AG119" i="204"/>
  <c r="AF119" i="204"/>
  <c r="AI118" i="204"/>
  <c r="AH118" i="204"/>
  <c r="AG118" i="204"/>
  <c r="AF118" i="204"/>
  <c r="AI117" i="204"/>
  <c r="AH117" i="204"/>
  <c r="AG117" i="204"/>
  <c r="AF117" i="204"/>
  <c r="AI116" i="204"/>
  <c r="AH116" i="204"/>
  <c r="AG116" i="204"/>
  <c r="AF116" i="204"/>
  <c r="AI115" i="204"/>
  <c r="AH115" i="204"/>
  <c r="AG115" i="204"/>
  <c r="AF115" i="204"/>
  <c r="AI114" i="204"/>
  <c r="AH114" i="204"/>
  <c r="AG114" i="204"/>
  <c r="AF114" i="204"/>
  <c r="AI113" i="204"/>
  <c r="AH113" i="204"/>
  <c r="AG113" i="204"/>
  <c r="AF113" i="204"/>
  <c r="AI112" i="204"/>
  <c r="AH112" i="204"/>
  <c r="AG112" i="204"/>
  <c r="AF112" i="204"/>
  <c r="AI111" i="204"/>
  <c r="AH111" i="204"/>
  <c r="AG111" i="204"/>
  <c r="AF111" i="204"/>
  <c r="AI110" i="204"/>
  <c r="AH110" i="204"/>
  <c r="AG110" i="204"/>
  <c r="AF110" i="204"/>
  <c r="AI109" i="204"/>
  <c r="AH109" i="204"/>
  <c r="AG109" i="204"/>
  <c r="AF109" i="204"/>
  <c r="AI108" i="204"/>
  <c r="AH108" i="204"/>
  <c r="AG108" i="204"/>
  <c r="AF108" i="204"/>
  <c r="AI107" i="204"/>
  <c r="AH107" i="204"/>
  <c r="AG107" i="204"/>
  <c r="AF107" i="204"/>
  <c r="AI106" i="204"/>
  <c r="AH106" i="204"/>
  <c r="AG106" i="204"/>
  <c r="AF106" i="204"/>
  <c r="AI105" i="204"/>
  <c r="AH105" i="204"/>
  <c r="AG105" i="204"/>
  <c r="AF105" i="204"/>
  <c r="AI104" i="204"/>
  <c r="AH104" i="204"/>
  <c r="AG104" i="204"/>
  <c r="AF104" i="204"/>
  <c r="AI103" i="204"/>
  <c r="AH103" i="204"/>
  <c r="AG103" i="204"/>
  <c r="AF103" i="204"/>
  <c r="AI102" i="204"/>
  <c r="AH102" i="204"/>
  <c r="AG102" i="204"/>
  <c r="AF102" i="204"/>
  <c r="AI101" i="204"/>
  <c r="AH101" i="204"/>
  <c r="AG101" i="204"/>
  <c r="AF101" i="204"/>
  <c r="AI100" i="204"/>
  <c r="AH100" i="204"/>
  <c r="AG100" i="204"/>
  <c r="AF100" i="204"/>
  <c r="AI99" i="204"/>
  <c r="AH99" i="204"/>
  <c r="AG99" i="204"/>
  <c r="AF99" i="204"/>
  <c r="AI98" i="204"/>
  <c r="AH98" i="204"/>
  <c r="AG98" i="204"/>
  <c r="AF98" i="204"/>
  <c r="AI97" i="204"/>
  <c r="AH97" i="204"/>
  <c r="AG97" i="204"/>
  <c r="AF97" i="204"/>
  <c r="AI96" i="204"/>
  <c r="AH96" i="204"/>
  <c r="AG96" i="204"/>
  <c r="AF96" i="204"/>
  <c r="AI95" i="204"/>
  <c r="AH95" i="204"/>
  <c r="AG95" i="204"/>
  <c r="AF95" i="204"/>
  <c r="AI94" i="204"/>
  <c r="AH94" i="204"/>
  <c r="AG94" i="204"/>
  <c r="AF94" i="204"/>
  <c r="AI93" i="204"/>
  <c r="AH93" i="204"/>
  <c r="AG93" i="204"/>
  <c r="AF93" i="204"/>
  <c r="AI92" i="204"/>
  <c r="AH92" i="204"/>
  <c r="AG92" i="204"/>
  <c r="AF92" i="204"/>
  <c r="AI91" i="204"/>
  <c r="AH91" i="204"/>
  <c r="AG91" i="204"/>
  <c r="AF91" i="204"/>
  <c r="AI90" i="204"/>
  <c r="AH90" i="204"/>
  <c r="AG90" i="204"/>
  <c r="AF90" i="204"/>
  <c r="AI89" i="204"/>
  <c r="AH89" i="204"/>
  <c r="AG89" i="204"/>
  <c r="AF89" i="204"/>
  <c r="AI88" i="204"/>
  <c r="AH88" i="204"/>
  <c r="AG88" i="204"/>
  <c r="AF88" i="204"/>
  <c r="AI87" i="204"/>
  <c r="AH87" i="204"/>
  <c r="AG87" i="204"/>
  <c r="AF87" i="204"/>
  <c r="AI86" i="204"/>
  <c r="AH86" i="204"/>
  <c r="AG86" i="204"/>
  <c r="AF86" i="204"/>
  <c r="AI85" i="204"/>
  <c r="AH85" i="204"/>
  <c r="AG85" i="204"/>
  <c r="AF85" i="204"/>
  <c r="AI84" i="204"/>
  <c r="AH84" i="204"/>
  <c r="AG84" i="204"/>
  <c r="AF84" i="204"/>
  <c r="AI83" i="204"/>
  <c r="AH83" i="204"/>
  <c r="AG83" i="204"/>
  <c r="AF83" i="204"/>
  <c r="AI82" i="204"/>
  <c r="AH82" i="204"/>
  <c r="AG82" i="204"/>
  <c r="AF82" i="204"/>
  <c r="AI81" i="204"/>
  <c r="AH81" i="204"/>
  <c r="AG81" i="204"/>
  <c r="AF81" i="204"/>
  <c r="AI80" i="204"/>
  <c r="AH80" i="204"/>
  <c r="AG80" i="204"/>
  <c r="AF80" i="204"/>
  <c r="AI79" i="204"/>
  <c r="AH79" i="204"/>
  <c r="AG79" i="204"/>
  <c r="AF79" i="204"/>
  <c r="AI78" i="204"/>
  <c r="AH78" i="204"/>
  <c r="AG78" i="204"/>
  <c r="AF78" i="204"/>
  <c r="AI77" i="204"/>
  <c r="AH77" i="204"/>
  <c r="AG77" i="204"/>
  <c r="AF77" i="204"/>
  <c r="AI76" i="204"/>
  <c r="AH76" i="204"/>
  <c r="AG76" i="204"/>
  <c r="AF76" i="204"/>
  <c r="AI75" i="204"/>
  <c r="AH75" i="204"/>
  <c r="AG75" i="204"/>
  <c r="AF75" i="204"/>
  <c r="AI74" i="204"/>
  <c r="AH74" i="204"/>
  <c r="AG74" i="204"/>
  <c r="AF74" i="204"/>
  <c r="AI73" i="204"/>
  <c r="AH73" i="204"/>
  <c r="AG73" i="204"/>
  <c r="AF73" i="204"/>
  <c r="AI72" i="204"/>
  <c r="AH72" i="204"/>
  <c r="AG72" i="204"/>
  <c r="AF72" i="204"/>
  <c r="AI68" i="204"/>
  <c r="AH68" i="204"/>
  <c r="AG68" i="204"/>
  <c r="AF68" i="204"/>
  <c r="AI67" i="204"/>
  <c r="AH67" i="204"/>
  <c r="AG67" i="204"/>
  <c r="AF67" i="204"/>
  <c r="AI66" i="204"/>
  <c r="AH66" i="204"/>
  <c r="AG66" i="204"/>
  <c r="AF66" i="204"/>
  <c r="AI65" i="204"/>
  <c r="AH65" i="204"/>
  <c r="AG65" i="204"/>
  <c r="AF65" i="204"/>
  <c r="AI64" i="204"/>
  <c r="AH64" i="204"/>
  <c r="AG64" i="204"/>
  <c r="AF64" i="204"/>
  <c r="AI63" i="204"/>
  <c r="AH63" i="204"/>
  <c r="AG63" i="204"/>
  <c r="AF63" i="204"/>
  <c r="AI62" i="204"/>
  <c r="AH62" i="204"/>
  <c r="AG62" i="204"/>
  <c r="AF62" i="204"/>
  <c r="AI61" i="204"/>
  <c r="AH61" i="204"/>
  <c r="AG61" i="204"/>
  <c r="AF61" i="204"/>
  <c r="AI60" i="204"/>
  <c r="AH60" i="204"/>
  <c r="AG60" i="204"/>
  <c r="AF60" i="204"/>
  <c r="AI59" i="204"/>
  <c r="AH59" i="204"/>
  <c r="AG59" i="204"/>
  <c r="AF59" i="204"/>
  <c r="AI58" i="204"/>
  <c r="AH58" i="204"/>
  <c r="AG58" i="204"/>
  <c r="AF58" i="204"/>
  <c r="AI57" i="204"/>
  <c r="AH57" i="204"/>
  <c r="AG57" i="204"/>
  <c r="AF57" i="204"/>
  <c r="AI56" i="204"/>
  <c r="AH56" i="204"/>
  <c r="AG56" i="204"/>
  <c r="AF56" i="204"/>
  <c r="AI55" i="204"/>
  <c r="AH55" i="204"/>
  <c r="AG55" i="204"/>
  <c r="AF55" i="204"/>
  <c r="AI54" i="204"/>
  <c r="AH54" i="204"/>
  <c r="AG54" i="204"/>
  <c r="AF54" i="204"/>
  <c r="AI53" i="204"/>
  <c r="AH53" i="204"/>
  <c r="AG53" i="204"/>
  <c r="AF53" i="204"/>
  <c r="AI52" i="204"/>
  <c r="AH52" i="204"/>
  <c r="AG52" i="204"/>
  <c r="AF52" i="204"/>
  <c r="AI51" i="204"/>
  <c r="AH51" i="204"/>
  <c r="AG51" i="204"/>
  <c r="AF51" i="204"/>
  <c r="AI50" i="204"/>
  <c r="AH50" i="204"/>
  <c r="AG50" i="204"/>
  <c r="AF50" i="204"/>
  <c r="AI49" i="204"/>
  <c r="AH49" i="204"/>
  <c r="AG49" i="204"/>
  <c r="AF49" i="204"/>
  <c r="AI48" i="204"/>
  <c r="AH48" i="204"/>
  <c r="AG48" i="204"/>
  <c r="AF48" i="204"/>
  <c r="AI47" i="204"/>
  <c r="AH47" i="204"/>
  <c r="AG47" i="204"/>
  <c r="AF47" i="204"/>
  <c r="AI46" i="204"/>
  <c r="AH46" i="204"/>
  <c r="AG46" i="204"/>
  <c r="AF46" i="204"/>
  <c r="AI45" i="204"/>
  <c r="AH45" i="204"/>
  <c r="AG45" i="204"/>
  <c r="AF45" i="204"/>
  <c r="AI44" i="204"/>
  <c r="AH44" i="204"/>
  <c r="AG44" i="204"/>
  <c r="AF44" i="204"/>
  <c r="AI43" i="204"/>
  <c r="AH43" i="204"/>
  <c r="AG43" i="204"/>
  <c r="AF43" i="204"/>
  <c r="AI42" i="204"/>
  <c r="AH42" i="204"/>
  <c r="AG42" i="204"/>
  <c r="AF42" i="204"/>
  <c r="AI41" i="204"/>
  <c r="AH41" i="204"/>
  <c r="AG41" i="204"/>
  <c r="AF41" i="204"/>
  <c r="AI40" i="204"/>
  <c r="AH40" i="204"/>
  <c r="AG40" i="204"/>
  <c r="AF40" i="204"/>
  <c r="AI39" i="204"/>
  <c r="AH39" i="204"/>
  <c r="AG39" i="204"/>
  <c r="AF39" i="204"/>
  <c r="AI38" i="204"/>
  <c r="AH38" i="204"/>
  <c r="AG38" i="204"/>
  <c r="AF38" i="204"/>
  <c r="AI37" i="204"/>
  <c r="AH37" i="204"/>
  <c r="AG37" i="204"/>
  <c r="AF37" i="204"/>
  <c r="AI36" i="204"/>
  <c r="AH36" i="204"/>
  <c r="AG36" i="204"/>
  <c r="AF36" i="204"/>
  <c r="AI35" i="204"/>
  <c r="AH35" i="204"/>
  <c r="AG35" i="204"/>
  <c r="AF35" i="204"/>
  <c r="AI34" i="204"/>
  <c r="AH34" i="204"/>
  <c r="AG34" i="204"/>
  <c r="AF34" i="204"/>
  <c r="AI33" i="204"/>
  <c r="AH33" i="204"/>
  <c r="AG33" i="204"/>
  <c r="AF33" i="204"/>
  <c r="AI32" i="204"/>
  <c r="AH32" i="204"/>
  <c r="AG32" i="204"/>
  <c r="AF32" i="204"/>
  <c r="AI31" i="204"/>
  <c r="AH31" i="204"/>
  <c r="AG31" i="204"/>
  <c r="AF31" i="204"/>
  <c r="AI30" i="204"/>
  <c r="AH30" i="204"/>
  <c r="AG30" i="204"/>
  <c r="AF30" i="204"/>
  <c r="AI29" i="204"/>
  <c r="AH29" i="204"/>
  <c r="AG29" i="204"/>
  <c r="AF29" i="204"/>
  <c r="AI28" i="204"/>
  <c r="AH28" i="204"/>
  <c r="AG28" i="204"/>
  <c r="AF28" i="204"/>
  <c r="AI27" i="204"/>
  <c r="AH27" i="204"/>
  <c r="AG27" i="204"/>
  <c r="AF27" i="204"/>
  <c r="AI26" i="204"/>
  <c r="AH26" i="204"/>
  <c r="AG26" i="204"/>
  <c r="AF26" i="204"/>
  <c r="AI25" i="204"/>
  <c r="AH25" i="204"/>
  <c r="AG25" i="204"/>
  <c r="AF25" i="204"/>
  <c r="AI24" i="204"/>
  <c r="AH24" i="204"/>
  <c r="AG24" i="204"/>
  <c r="AF24" i="204"/>
  <c r="AI23" i="204"/>
  <c r="AH23" i="204"/>
  <c r="AG23" i="204"/>
  <c r="AF23" i="204"/>
  <c r="AI22" i="204"/>
  <c r="AH22" i="204"/>
  <c r="AG22" i="204"/>
  <c r="AF22" i="204"/>
  <c r="AI21" i="204"/>
  <c r="AH21" i="204"/>
  <c r="AG21" i="204"/>
  <c r="AF21" i="204"/>
  <c r="AI20" i="204"/>
  <c r="AH20" i="204"/>
  <c r="AG20" i="204"/>
  <c r="AF20" i="204"/>
  <c r="AI19" i="204"/>
  <c r="AH19" i="204"/>
  <c r="AG19" i="204"/>
  <c r="AF19" i="204"/>
  <c r="AT460" i="137" l="1"/>
  <c r="AS460" i="137"/>
  <c r="AR460" i="137"/>
  <c r="AQ460" i="137"/>
  <c r="AP460" i="137"/>
  <c r="AO460" i="137"/>
  <c r="AT459" i="137"/>
  <c r="AS459" i="137"/>
  <c r="AR459" i="137"/>
  <c r="AQ459" i="137"/>
  <c r="AP459" i="137"/>
  <c r="AO459" i="137"/>
  <c r="AT458" i="137"/>
  <c r="AS458" i="137"/>
  <c r="AR458" i="137"/>
  <c r="AQ458" i="137"/>
  <c r="AP458" i="137"/>
  <c r="AO458" i="137"/>
  <c r="AT457" i="137"/>
  <c r="AS457" i="137"/>
  <c r="AR457" i="137"/>
  <c r="AQ457" i="137"/>
  <c r="AP457" i="137"/>
  <c r="AO457" i="137"/>
  <c r="AT456" i="137"/>
  <c r="AS456" i="137"/>
  <c r="AR456" i="137"/>
  <c r="AQ456" i="137"/>
  <c r="AP456" i="137"/>
  <c r="AO456" i="137"/>
  <c r="AT455" i="137"/>
  <c r="AS455" i="137"/>
  <c r="AR455" i="137"/>
  <c r="AQ455" i="137"/>
  <c r="AP455" i="137"/>
  <c r="AO455" i="137"/>
  <c r="AT454" i="137"/>
  <c r="AS454" i="137"/>
  <c r="AR454" i="137"/>
  <c r="AQ454" i="137"/>
  <c r="AP454" i="137"/>
  <c r="AO454" i="137"/>
  <c r="AT453" i="137"/>
  <c r="AS453" i="137"/>
  <c r="AR453" i="137"/>
  <c r="AQ453" i="137"/>
  <c r="AP453" i="137"/>
  <c r="AO453" i="137"/>
  <c r="AT452" i="137"/>
  <c r="AS452" i="137"/>
  <c r="AR452" i="137"/>
  <c r="AQ452" i="137"/>
  <c r="AP452" i="137"/>
  <c r="AO452" i="137"/>
  <c r="AT451" i="137"/>
  <c r="AS451" i="137"/>
  <c r="AR451" i="137"/>
  <c r="AQ451" i="137"/>
  <c r="AP451" i="137"/>
  <c r="AO451" i="137"/>
  <c r="AT450" i="137"/>
  <c r="AS450" i="137"/>
  <c r="AR450" i="137"/>
  <c r="AQ450" i="137"/>
  <c r="AP450" i="137"/>
  <c r="AO450" i="137"/>
  <c r="AT449" i="137"/>
  <c r="AS449" i="137"/>
  <c r="AR449" i="137"/>
  <c r="AQ449" i="137"/>
  <c r="AP449" i="137"/>
  <c r="AO449" i="137"/>
  <c r="AT448" i="137"/>
  <c r="AS448" i="137"/>
  <c r="AR448" i="137"/>
  <c r="AQ448" i="137"/>
  <c r="AP448" i="137"/>
  <c r="AO448" i="137"/>
  <c r="AT447" i="137"/>
  <c r="AS447" i="137"/>
  <c r="AR447" i="137"/>
  <c r="AQ447" i="137"/>
  <c r="AP447" i="137"/>
  <c r="AO447" i="137"/>
  <c r="AT446" i="137"/>
  <c r="AS446" i="137"/>
  <c r="AR446" i="137"/>
  <c r="AQ446" i="137"/>
  <c r="AP446" i="137"/>
  <c r="AO446" i="137"/>
  <c r="AT445" i="137"/>
  <c r="AS445" i="137"/>
  <c r="AR445" i="137"/>
  <c r="AQ445" i="137"/>
  <c r="AP445" i="137"/>
  <c r="AO445" i="137"/>
  <c r="AT444" i="137"/>
  <c r="AS444" i="137"/>
  <c r="AR444" i="137"/>
  <c r="AQ444" i="137"/>
  <c r="AP444" i="137"/>
  <c r="AO444" i="137"/>
  <c r="AT443" i="137"/>
  <c r="AS443" i="137"/>
  <c r="AR443" i="137"/>
  <c r="AQ443" i="137"/>
  <c r="AP443" i="137"/>
  <c r="AO443" i="137"/>
  <c r="AT442" i="137"/>
  <c r="AS442" i="137"/>
  <c r="AR442" i="137"/>
  <c r="AQ442" i="137"/>
  <c r="AP442" i="137"/>
  <c r="AO442" i="137"/>
  <c r="AT441" i="137"/>
  <c r="AS441" i="137"/>
  <c r="AR441" i="137"/>
  <c r="AQ441" i="137"/>
  <c r="AP441" i="137"/>
  <c r="AO441" i="137"/>
  <c r="AT440" i="137"/>
  <c r="AS440" i="137"/>
  <c r="AR440" i="137"/>
  <c r="AQ440" i="137"/>
  <c r="AP440" i="137"/>
  <c r="AO440" i="137"/>
  <c r="AT439" i="137"/>
  <c r="AS439" i="137"/>
  <c r="AR439" i="137"/>
  <c r="AQ439" i="137"/>
  <c r="AP439" i="137"/>
  <c r="AO439" i="137"/>
  <c r="AT438" i="137"/>
  <c r="AS438" i="137"/>
  <c r="AR438" i="137"/>
  <c r="AQ438" i="137"/>
  <c r="AP438" i="137"/>
  <c r="AO438" i="137"/>
  <c r="AT437" i="137"/>
  <c r="AS437" i="137"/>
  <c r="AR437" i="137"/>
  <c r="AQ437" i="137"/>
  <c r="AP437" i="137"/>
  <c r="AO437" i="137"/>
  <c r="AT436" i="137"/>
  <c r="AS436" i="137"/>
  <c r="AR436" i="137"/>
  <c r="AQ436" i="137"/>
  <c r="AP436" i="137"/>
  <c r="AO436" i="137"/>
  <c r="AT435" i="137"/>
  <c r="AS435" i="137"/>
  <c r="AR435" i="137"/>
  <c r="AQ435" i="137"/>
  <c r="AP435" i="137"/>
  <c r="AO435" i="137"/>
  <c r="AT434" i="137"/>
  <c r="AS434" i="137"/>
  <c r="AR434" i="137"/>
  <c r="AQ434" i="137"/>
  <c r="AP434" i="137"/>
  <c r="AO434" i="137"/>
  <c r="AT433" i="137"/>
  <c r="AS433" i="137"/>
  <c r="AR433" i="137"/>
  <c r="AQ433" i="137"/>
  <c r="AP433" i="137"/>
  <c r="AO433" i="137"/>
  <c r="AT432" i="137"/>
  <c r="AS432" i="137"/>
  <c r="AR432" i="137"/>
  <c r="AQ432" i="137"/>
  <c r="AP432" i="137"/>
  <c r="AO432" i="137"/>
  <c r="AT431" i="137"/>
  <c r="AS431" i="137"/>
  <c r="AR431" i="137"/>
  <c r="AQ431" i="137"/>
  <c r="AP431" i="137"/>
  <c r="AO431" i="137"/>
  <c r="AT430" i="137"/>
  <c r="AS430" i="137"/>
  <c r="AR430" i="137"/>
  <c r="AQ430" i="137"/>
  <c r="AP430" i="137"/>
  <c r="AO430" i="137"/>
  <c r="AT429" i="137"/>
  <c r="AS429" i="137"/>
  <c r="AR429" i="137"/>
  <c r="AQ429" i="137"/>
  <c r="AP429" i="137"/>
  <c r="AO429" i="137"/>
  <c r="AT428" i="137"/>
  <c r="AS428" i="137"/>
  <c r="AR428" i="137"/>
  <c r="AQ428" i="137"/>
  <c r="AP428" i="137"/>
  <c r="AO428" i="137"/>
  <c r="AT427" i="137"/>
  <c r="AS427" i="137"/>
  <c r="AR427" i="137"/>
  <c r="AQ427" i="137"/>
  <c r="AP427" i="137"/>
  <c r="AO427" i="137"/>
  <c r="AT426" i="137"/>
  <c r="AS426" i="137"/>
  <c r="AR426" i="137"/>
  <c r="AQ426" i="137"/>
  <c r="AP426" i="137"/>
  <c r="AO426" i="137"/>
  <c r="AT425" i="137"/>
  <c r="AS425" i="137"/>
  <c r="AR425" i="137"/>
  <c r="AQ425" i="137"/>
  <c r="AP425" i="137"/>
  <c r="AO425" i="137"/>
  <c r="AT424" i="137"/>
  <c r="AS424" i="137"/>
  <c r="AR424" i="137"/>
  <c r="AQ424" i="137"/>
  <c r="AP424" i="137"/>
  <c r="AO424" i="137"/>
  <c r="AT423" i="137"/>
  <c r="AS423" i="137"/>
  <c r="AR423" i="137"/>
  <c r="AQ423" i="137"/>
  <c r="AP423" i="137"/>
  <c r="AO423" i="137"/>
  <c r="AT422" i="137"/>
  <c r="AS422" i="137"/>
  <c r="AR422" i="137"/>
  <c r="AQ422" i="137"/>
  <c r="AP422" i="137"/>
  <c r="AO422" i="137"/>
  <c r="AT421" i="137"/>
  <c r="AS421" i="137"/>
  <c r="AR421" i="137"/>
  <c r="AQ421" i="137"/>
  <c r="AP421" i="137"/>
  <c r="AO421" i="137"/>
  <c r="AT420" i="137"/>
  <c r="AS420" i="137"/>
  <c r="AR420" i="137"/>
  <c r="AQ420" i="137"/>
  <c r="AP420" i="137"/>
  <c r="AO420" i="137"/>
  <c r="AT419" i="137"/>
  <c r="AS419" i="137"/>
  <c r="AR419" i="137"/>
  <c r="AQ419" i="137"/>
  <c r="AP419" i="137"/>
  <c r="AO419" i="137"/>
  <c r="AT418" i="137"/>
  <c r="AS418" i="137"/>
  <c r="AR418" i="137"/>
  <c r="AQ418" i="137"/>
  <c r="AP418" i="137"/>
  <c r="AO418" i="137"/>
  <c r="AT417" i="137"/>
  <c r="AS417" i="137"/>
  <c r="AR417" i="137"/>
  <c r="AQ417" i="137"/>
  <c r="AP417" i="137"/>
  <c r="AO417" i="137"/>
  <c r="AT416" i="137"/>
  <c r="AS416" i="137"/>
  <c r="AR416" i="137"/>
  <c r="AQ416" i="137"/>
  <c r="AP416" i="137"/>
  <c r="AO416" i="137"/>
  <c r="AT415" i="137"/>
  <c r="AS415" i="137"/>
  <c r="AR415" i="137"/>
  <c r="AQ415" i="137"/>
  <c r="AP415" i="137"/>
  <c r="AO415" i="137"/>
  <c r="AT414" i="137"/>
  <c r="AS414" i="137"/>
  <c r="AR414" i="137"/>
  <c r="AQ414" i="137"/>
  <c r="AP414" i="137"/>
  <c r="AO414" i="137"/>
  <c r="AT413" i="137"/>
  <c r="AS413" i="137"/>
  <c r="AR413" i="137"/>
  <c r="AQ413" i="137"/>
  <c r="AP413" i="137"/>
  <c r="AO413" i="137"/>
  <c r="AT412" i="137"/>
  <c r="AS412" i="137"/>
  <c r="AR412" i="137"/>
  <c r="AQ412" i="137"/>
  <c r="AP412" i="137"/>
  <c r="AO412" i="137"/>
  <c r="AT411" i="137"/>
  <c r="AS411" i="137"/>
  <c r="AR411" i="137"/>
  <c r="AQ411" i="137"/>
  <c r="AP411" i="137"/>
  <c r="AO411" i="137"/>
  <c r="AO409" i="137"/>
  <c r="AT408" i="137"/>
  <c r="AS408" i="137"/>
  <c r="AR408" i="137"/>
  <c r="AQ408" i="137"/>
  <c r="AP408" i="137"/>
  <c r="AO408" i="137"/>
  <c r="AT407" i="137"/>
  <c r="AS407" i="137"/>
  <c r="AR407" i="137"/>
  <c r="AQ407" i="137"/>
  <c r="AP407" i="137"/>
  <c r="AO407" i="137"/>
  <c r="AT406" i="137"/>
  <c r="AS406" i="137"/>
  <c r="AR406" i="137"/>
  <c r="AQ406" i="137"/>
  <c r="AP406" i="137"/>
  <c r="AO406" i="137"/>
  <c r="AT405" i="137"/>
  <c r="AS405" i="137"/>
  <c r="AR405" i="137"/>
  <c r="AQ405" i="137"/>
  <c r="AP405" i="137"/>
  <c r="AO405" i="137"/>
  <c r="AT404" i="137"/>
  <c r="AS404" i="137"/>
  <c r="AR404" i="137"/>
  <c r="AQ404" i="137"/>
  <c r="AP404" i="137"/>
  <c r="AO404" i="137"/>
  <c r="AT403" i="137"/>
  <c r="AS403" i="137"/>
  <c r="AR403" i="137"/>
  <c r="AQ403" i="137"/>
  <c r="AP403" i="137"/>
  <c r="AO403" i="137"/>
  <c r="AT402" i="137"/>
  <c r="AS402" i="137"/>
  <c r="AR402" i="137"/>
  <c r="AQ402" i="137"/>
  <c r="AP402" i="137"/>
  <c r="AO402" i="137"/>
  <c r="AT401" i="137"/>
  <c r="AS401" i="137"/>
  <c r="AR401" i="137"/>
  <c r="AQ401" i="137"/>
  <c r="AP401" i="137"/>
  <c r="AO401" i="137"/>
  <c r="AT400" i="137"/>
  <c r="AS400" i="137"/>
  <c r="AR400" i="137"/>
  <c r="AQ400" i="137"/>
  <c r="AP400" i="137"/>
  <c r="AO400" i="137"/>
  <c r="AT399" i="137"/>
  <c r="AS399" i="137"/>
  <c r="AR399" i="137"/>
  <c r="AQ399" i="137"/>
  <c r="AP399" i="137"/>
  <c r="AO399" i="137"/>
  <c r="AT398" i="137"/>
  <c r="AS398" i="137"/>
  <c r="AR398" i="137"/>
  <c r="AQ398" i="137"/>
  <c r="AP398" i="137"/>
  <c r="AO398" i="137"/>
  <c r="AT397" i="137"/>
  <c r="AS397" i="137"/>
  <c r="AR397" i="137"/>
  <c r="AQ397" i="137"/>
  <c r="AP397" i="137"/>
  <c r="AO397" i="137"/>
  <c r="AT396" i="137"/>
  <c r="AS396" i="137"/>
  <c r="AR396" i="137"/>
  <c r="AQ396" i="137"/>
  <c r="AP396" i="137"/>
  <c r="AO396" i="137"/>
  <c r="AT395" i="137"/>
  <c r="AS395" i="137"/>
  <c r="AR395" i="137"/>
  <c r="AQ395" i="137"/>
  <c r="AP395" i="137"/>
  <c r="AO395" i="137"/>
  <c r="AT394" i="137"/>
  <c r="AS394" i="137"/>
  <c r="AR394" i="137"/>
  <c r="AQ394" i="137"/>
  <c r="AP394" i="137"/>
  <c r="AO394" i="137"/>
  <c r="AT393" i="137"/>
  <c r="AS393" i="137"/>
  <c r="AR393" i="137"/>
  <c r="AQ393" i="137"/>
  <c r="AP393" i="137"/>
  <c r="AO393" i="137"/>
  <c r="AT392" i="137"/>
  <c r="AS392" i="137"/>
  <c r="AR392" i="137"/>
  <c r="AQ392" i="137"/>
  <c r="AP392" i="137"/>
  <c r="AO392" i="137"/>
  <c r="AT391" i="137"/>
  <c r="AS391" i="137"/>
  <c r="AR391" i="137"/>
  <c r="AQ391" i="137"/>
  <c r="AP391" i="137"/>
  <c r="AO391" i="137"/>
  <c r="AT390" i="137"/>
  <c r="AS390" i="137"/>
  <c r="AR390" i="137"/>
  <c r="AQ390" i="137"/>
  <c r="AP390" i="137"/>
  <c r="AO390" i="137"/>
  <c r="AT389" i="137"/>
  <c r="AS389" i="137"/>
  <c r="AR389" i="137"/>
  <c r="AQ389" i="137"/>
  <c r="AP389" i="137"/>
  <c r="AO389" i="137"/>
  <c r="AT388" i="137"/>
  <c r="AS388" i="137"/>
  <c r="AR388" i="137"/>
  <c r="AQ388" i="137"/>
  <c r="AP388" i="137"/>
  <c r="AO388" i="137"/>
  <c r="AT387" i="137"/>
  <c r="AS387" i="137"/>
  <c r="AR387" i="137"/>
  <c r="AQ387" i="137"/>
  <c r="AP387" i="137"/>
  <c r="AO387" i="137"/>
  <c r="AT386" i="137"/>
  <c r="AS386" i="137"/>
  <c r="AR386" i="137"/>
  <c r="AQ386" i="137"/>
  <c r="AP386" i="137"/>
  <c r="AO386" i="137"/>
  <c r="AT385" i="137"/>
  <c r="AS385" i="137"/>
  <c r="AR385" i="137"/>
  <c r="AQ385" i="137"/>
  <c r="AP385" i="137"/>
  <c r="AO385" i="137"/>
  <c r="AT384" i="137"/>
  <c r="AS384" i="137"/>
  <c r="AR384" i="137"/>
  <c r="AQ384" i="137"/>
  <c r="AP384" i="137"/>
  <c r="AO384" i="137"/>
  <c r="AT383" i="137"/>
  <c r="AS383" i="137"/>
  <c r="AR383" i="137"/>
  <c r="AQ383" i="137"/>
  <c r="AP383" i="137"/>
  <c r="AO383" i="137"/>
  <c r="AT382" i="137"/>
  <c r="AS382" i="137"/>
  <c r="AR382" i="137"/>
  <c r="AQ382" i="137"/>
  <c r="AP382" i="137"/>
  <c r="AO382" i="137"/>
  <c r="AT381" i="137"/>
  <c r="AS381" i="137"/>
  <c r="AR381" i="137"/>
  <c r="AQ381" i="137"/>
  <c r="AP381" i="137"/>
  <c r="AO381" i="137"/>
  <c r="AT380" i="137"/>
  <c r="AS380" i="137"/>
  <c r="AR380" i="137"/>
  <c r="AQ380" i="137"/>
  <c r="AP380" i="137"/>
  <c r="AO380" i="137"/>
  <c r="AT379" i="137"/>
  <c r="AS379" i="137"/>
  <c r="AR379" i="137"/>
  <c r="AQ379" i="137"/>
  <c r="AP379" i="137"/>
  <c r="AO379" i="137"/>
  <c r="AT378" i="137"/>
  <c r="AS378" i="137"/>
  <c r="AR378" i="137"/>
  <c r="AQ378" i="137"/>
  <c r="AP378" i="137"/>
  <c r="AO378" i="137"/>
  <c r="AT377" i="137"/>
  <c r="AS377" i="137"/>
  <c r="AR377" i="137"/>
  <c r="AQ377" i="137"/>
  <c r="AP377" i="137"/>
  <c r="AO377" i="137"/>
  <c r="AT376" i="137"/>
  <c r="AS376" i="137"/>
  <c r="AR376" i="137"/>
  <c r="AQ376" i="137"/>
  <c r="AP376" i="137"/>
  <c r="AO376" i="137"/>
  <c r="AT375" i="137"/>
  <c r="AS375" i="137"/>
  <c r="AR375" i="137"/>
  <c r="AQ375" i="137"/>
  <c r="AP375" i="137"/>
  <c r="AO375" i="137"/>
  <c r="AT374" i="137"/>
  <c r="AS374" i="137"/>
  <c r="AR374" i="137"/>
  <c r="AQ374" i="137"/>
  <c r="AP374" i="137"/>
  <c r="AO374" i="137"/>
  <c r="AT373" i="137"/>
  <c r="AS373" i="137"/>
  <c r="AR373" i="137"/>
  <c r="AQ373" i="137"/>
  <c r="AP373" i="137"/>
  <c r="AO373" i="137"/>
  <c r="AT372" i="137"/>
  <c r="AS372" i="137"/>
  <c r="AR372" i="137"/>
  <c r="AQ372" i="137"/>
  <c r="AP372" i="137"/>
  <c r="AO372" i="137"/>
  <c r="AT371" i="137"/>
  <c r="AS371" i="137"/>
  <c r="AR371" i="137"/>
  <c r="AQ371" i="137"/>
  <c r="AP371" i="137"/>
  <c r="AO371" i="137"/>
  <c r="AT370" i="137"/>
  <c r="AS370" i="137"/>
  <c r="AR370" i="137"/>
  <c r="AQ370" i="137"/>
  <c r="AP370" i="137"/>
  <c r="AO370" i="137"/>
  <c r="AT369" i="137"/>
  <c r="AS369" i="137"/>
  <c r="AR369" i="137"/>
  <c r="AQ369" i="137"/>
  <c r="AP369" i="137"/>
  <c r="AO369" i="137"/>
  <c r="AT368" i="137"/>
  <c r="AS368" i="137"/>
  <c r="AR368" i="137"/>
  <c r="AQ368" i="137"/>
  <c r="AP368" i="137"/>
  <c r="AO368" i="137"/>
  <c r="AT367" i="137"/>
  <c r="AS367" i="137"/>
  <c r="AR367" i="137"/>
  <c r="AQ367" i="137"/>
  <c r="AP367" i="137"/>
  <c r="AO367" i="137"/>
  <c r="AT366" i="137"/>
  <c r="AS366" i="137"/>
  <c r="AR366" i="137"/>
  <c r="AQ366" i="137"/>
  <c r="AP366" i="137"/>
  <c r="AO366" i="137"/>
  <c r="AT365" i="137"/>
  <c r="AS365" i="137"/>
  <c r="AR365" i="137"/>
  <c r="AQ365" i="137"/>
  <c r="AP365" i="137"/>
  <c r="AO365" i="137"/>
  <c r="AT364" i="137"/>
  <c r="AS364" i="137"/>
  <c r="AR364" i="137"/>
  <c r="AQ364" i="137"/>
  <c r="AP364" i="137"/>
  <c r="AO364" i="137"/>
  <c r="AT363" i="137"/>
  <c r="AS363" i="137"/>
  <c r="AR363" i="137"/>
  <c r="AQ363" i="137"/>
  <c r="AP363" i="137"/>
  <c r="AO363" i="137"/>
  <c r="AT362" i="137"/>
  <c r="AS362" i="137"/>
  <c r="AR362" i="137"/>
  <c r="AQ362" i="137"/>
  <c r="AP362" i="137"/>
  <c r="AO362" i="137"/>
  <c r="AT361" i="137"/>
  <c r="AS361" i="137"/>
  <c r="AR361" i="137"/>
  <c r="AQ361" i="137"/>
  <c r="AP361" i="137"/>
  <c r="AO361" i="137"/>
  <c r="AT360" i="137"/>
  <c r="AS360" i="137"/>
  <c r="AR360" i="137"/>
  <c r="AQ360" i="137"/>
  <c r="AP360" i="137"/>
  <c r="AO360" i="137"/>
  <c r="AQ346" i="137"/>
  <c r="AP346" i="137"/>
  <c r="AO346" i="137"/>
  <c r="AQ345" i="137"/>
  <c r="AP345" i="137"/>
  <c r="AO345" i="137"/>
  <c r="AQ344" i="137"/>
  <c r="AP344" i="137"/>
  <c r="AO344" i="137"/>
  <c r="AQ343" i="137"/>
  <c r="AP343" i="137"/>
  <c r="AO343" i="137"/>
  <c r="AQ342" i="137"/>
  <c r="AP342" i="137"/>
  <c r="AO342" i="137"/>
  <c r="AQ341" i="137"/>
  <c r="AP341" i="137"/>
  <c r="AO341" i="137"/>
  <c r="AQ340" i="137"/>
  <c r="AP340" i="137"/>
  <c r="AO340" i="137"/>
  <c r="AQ339" i="137"/>
  <c r="AP339" i="137"/>
  <c r="AO339" i="137"/>
  <c r="AQ338" i="137"/>
  <c r="AP338" i="137"/>
  <c r="AO338" i="137"/>
  <c r="AQ337" i="137"/>
  <c r="AP337" i="137"/>
  <c r="AO337" i="137"/>
  <c r="AQ336" i="137"/>
  <c r="AP336" i="137"/>
  <c r="AO336" i="137"/>
  <c r="AQ335" i="137"/>
  <c r="AP335" i="137"/>
  <c r="AO335" i="137"/>
  <c r="AQ334" i="137"/>
  <c r="AP334" i="137"/>
  <c r="AO334" i="137"/>
  <c r="AQ333" i="137"/>
  <c r="AP333" i="137"/>
  <c r="AO333" i="137"/>
  <c r="AQ332" i="137"/>
  <c r="AP332" i="137"/>
  <c r="AO332" i="137"/>
  <c r="AQ331" i="137"/>
  <c r="AP331" i="137"/>
  <c r="AO331" i="137"/>
  <c r="AQ330" i="137"/>
  <c r="AP330" i="137"/>
  <c r="AO330" i="137"/>
  <c r="AQ329" i="137"/>
  <c r="AP329" i="137"/>
  <c r="AO329" i="137"/>
  <c r="AQ328" i="137"/>
  <c r="AP328" i="137"/>
  <c r="AO328" i="137"/>
  <c r="AQ327" i="137"/>
  <c r="AP327" i="137"/>
  <c r="AO327" i="137"/>
  <c r="AQ326" i="137"/>
  <c r="AP326" i="137"/>
  <c r="AO326" i="137"/>
  <c r="AQ325" i="137"/>
  <c r="AP325" i="137"/>
  <c r="AO325" i="137"/>
  <c r="AQ324" i="137"/>
  <c r="AP324" i="137"/>
  <c r="AO324" i="137"/>
  <c r="AQ323" i="137"/>
  <c r="AP323" i="137"/>
  <c r="AO323" i="137"/>
  <c r="AO322" i="137"/>
  <c r="AP322" i="137" s="1"/>
  <c r="AP321" i="137"/>
  <c r="AO321" i="137"/>
  <c r="AQ321" i="137" s="1"/>
  <c r="AQ320" i="137"/>
  <c r="AP320" i="137"/>
  <c r="AO320" i="137"/>
  <c r="AQ319" i="137"/>
  <c r="AP319" i="137"/>
  <c r="AO319" i="137"/>
  <c r="AQ318" i="137"/>
  <c r="AP318" i="137"/>
  <c r="AO318" i="137"/>
  <c r="AQ317" i="137"/>
  <c r="AP317" i="137"/>
  <c r="AO317" i="137"/>
  <c r="AQ316" i="137"/>
  <c r="AP316" i="137"/>
  <c r="AO316" i="137"/>
  <c r="AQ315" i="137"/>
  <c r="AP315" i="137"/>
  <c r="AO315" i="137"/>
  <c r="AQ314" i="137"/>
  <c r="AP314" i="137"/>
  <c r="AO314" i="137"/>
  <c r="AQ313" i="137"/>
  <c r="AP313" i="137"/>
  <c r="AO313" i="137"/>
  <c r="AQ312" i="137"/>
  <c r="AP312" i="137"/>
  <c r="AO312" i="137"/>
  <c r="AQ311" i="137"/>
  <c r="AP311" i="137"/>
  <c r="AO311" i="137"/>
  <c r="AQ310" i="137"/>
  <c r="AP310" i="137"/>
  <c r="AO310" i="137"/>
  <c r="AQ309" i="137"/>
  <c r="AP309" i="137"/>
  <c r="AO309" i="137"/>
  <c r="AQ308" i="137"/>
  <c r="AP308" i="137"/>
  <c r="AO308" i="137"/>
  <c r="AQ307" i="137"/>
  <c r="AP307" i="137"/>
  <c r="AO307" i="137"/>
  <c r="AQ306" i="137"/>
  <c r="AP306" i="137"/>
  <c r="AO306" i="137"/>
  <c r="AQ305" i="137"/>
  <c r="AP305" i="137"/>
  <c r="AO305" i="137"/>
  <c r="AQ304" i="137"/>
  <c r="AP304" i="137"/>
  <c r="AO304" i="137"/>
  <c r="AQ303" i="137"/>
  <c r="AP303" i="137"/>
  <c r="AO303" i="137"/>
  <c r="AQ302" i="137"/>
  <c r="AP302" i="137"/>
  <c r="AO302" i="137"/>
  <c r="AQ301" i="137"/>
  <c r="AP301" i="137"/>
  <c r="AO301" i="137"/>
  <c r="AQ300" i="137"/>
  <c r="AP300" i="137"/>
  <c r="AO300" i="137"/>
  <c r="AO299" i="137"/>
  <c r="AO298" i="137"/>
  <c r="AP298" i="137" s="1"/>
  <c r="AO297" i="137"/>
  <c r="AQ295" i="137"/>
  <c r="AP295" i="137"/>
  <c r="AO295" i="137"/>
  <c r="AQ294" i="137"/>
  <c r="AP294" i="137"/>
  <c r="AO294" i="137"/>
  <c r="AQ293" i="137"/>
  <c r="AP293" i="137"/>
  <c r="AO293" i="137"/>
  <c r="AQ292" i="137"/>
  <c r="AP292" i="137"/>
  <c r="AO292" i="137"/>
  <c r="AQ291" i="137"/>
  <c r="AP291" i="137"/>
  <c r="AO291" i="137"/>
  <c r="AQ290" i="137"/>
  <c r="AP290" i="137"/>
  <c r="AO290" i="137"/>
  <c r="AQ289" i="137"/>
  <c r="AP289" i="137"/>
  <c r="AO289" i="137"/>
  <c r="AQ288" i="137"/>
  <c r="AP288" i="137"/>
  <c r="AO288" i="137"/>
  <c r="AQ287" i="137"/>
  <c r="AP287" i="137"/>
  <c r="AO287" i="137"/>
  <c r="AQ286" i="137"/>
  <c r="AP286" i="137"/>
  <c r="AO286" i="137"/>
  <c r="AQ285" i="137"/>
  <c r="AP285" i="137"/>
  <c r="AO285" i="137"/>
  <c r="AQ284" i="137"/>
  <c r="AP284" i="137"/>
  <c r="AO284" i="137"/>
  <c r="AQ283" i="137"/>
  <c r="AP283" i="137"/>
  <c r="AO283" i="137"/>
  <c r="AQ282" i="137"/>
  <c r="AP282" i="137"/>
  <c r="AO282" i="137"/>
  <c r="AQ281" i="137"/>
  <c r="AP281" i="137"/>
  <c r="AO281" i="137"/>
  <c r="AQ280" i="137"/>
  <c r="AP280" i="137"/>
  <c r="AO280" i="137"/>
  <c r="AQ279" i="137"/>
  <c r="AP279" i="137"/>
  <c r="AO279" i="137"/>
  <c r="AQ278" i="137"/>
  <c r="AP278" i="137"/>
  <c r="AO278" i="137"/>
  <c r="AQ277" i="137"/>
  <c r="AP277" i="137"/>
  <c r="AO277" i="137"/>
  <c r="AQ276" i="137"/>
  <c r="AP276" i="137"/>
  <c r="AO276" i="137"/>
  <c r="AQ275" i="137"/>
  <c r="AP275" i="137"/>
  <c r="AO275" i="137"/>
  <c r="AQ274" i="137"/>
  <c r="AP274" i="137"/>
  <c r="AO274" i="137"/>
  <c r="AQ273" i="137"/>
  <c r="AP273" i="137"/>
  <c r="AO273" i="137"/>
  <c r="AQ272" i="137"/>
  <c r="AP272" i="137"/>
  <c r="AO272" i="137"/>
  <c r="AQ271" i="137"/>
  <c r="AP271" i="137"/>
  <c r="AO271" i="137"/>
  <c r="AQ270" i="137"/>
  <c r="AP270" i="137"/>
  <c r="AO270" i="137"/>
  <c r="AQ269" i="137"/>
  <c r="AP269" i="137"/>
  <c r="AO269" i="137"/>
  <c r="AQ268" i="137"/>
  <c r="AP268" i="137"/>
  <c r="AO268" i="137"/>
  <c r="AQ267" i="137"/>
  <c r="AP267" i="137"/>
  <c r="AO267" i="137"/>
  <c r="AQ266" i="137"/>
  <c r="AP266" i="137"/>
  <c r="AO266" i="137"/>
  <c r="AQ265" i="137"/>
  <c r="AP265" i="137"/>
  <c r="AO265" i="137"/>
  <c r="AQ264" i="137"/>
  <c r="AP264" i="137"/>
  <c r="AO264" i="137"/>
  <c r="AQ263" i="137"/>
  <c r="AP263" i="137"/>
  <c r="AO263" i="137"/>
  <c r="AQ262" i="137"/>
  <c r="AP262" i="137"/>
  <c r="AO262" i="137"/>
  <c r="AQ261" i="137"/>
  <c r="AP261" i="137"/>
  <c r="AO261" i="137"/>
  <c r="AQ260" i="137"/>
  <c r="AP260" i="137"/>
  <c r="AO260" i="137"/>
  <c r="AQ259" i="137"/>
  <c r="AP259" i="137"/>
  <c r="AO259" i="137"/>
  <c r="AQ258" i="137"/>
  <c r="AP258" i="137"/>
  <c r="AO258" i="137"/>
  <c r="AQ257" i="137"/>
  <c r="AP257" i="137"/>
  <c r="AO257" i="137"/>
  <c r="AQ256" i="137"/>
  <c r="AP256" i="137"/>
  <c r="AO256" i="137"/>
  <c r="AQ255" i="137"/>
  <c r="AP255" i="137"/>
  <c r="AO255" i="137"/>
  <c r="AQ254" i="137"/>
  <c r="AP254" i="137"/>
  <c r="AO254" i="137"/>
  <c r="AQ253" i="137"/>
  <c r="AP253" i="137"/>
  <c r="AO253" i="137"/>
  <c r="AQ252" i="137"/>
  <c r="AP252" i="137"/>
  <c r="AO252" i="137"/>
  <c r="AQ251" i="137"/>
  <c r="AP251" i="137"/>
  <c r="AO251" i="137"/>
  <c r="AQ250" i="137"/>
  <c r="AP250" i="137"/>
  <c r="AO250" i="137"/>
  <c r="AQ249" i="137"/>
  <c r="AP249" i="137"/>
  <c r="AO249" i="137"/>
  <c r="AP248" i="137"/>
  <c r="AQ248" i="137" s="1"/>
  <c r="AO248" i="137"/>
  <c r="AO247" i="137"/>
  <c r="AP247" i="137" s="1"/>
  <c r="AQ247" i="137" s="1"/>
  <c r="AO246" i="137"/>
  <c r="AO232" i="137"/>
  <c r="AP232" i="137" s="1"/>
  <c r="AT231" i="137"/>
  <c r="AS231" i="137"/>
  <c r="AR231" i="137"/>
  <c r="AQ231" i="137"/>
  <c r="AP231" i="137"/>
  <c r="AO231" i="137"/>
  <c r="AT230" i="137"/>
  <c r="AS230" i="137"/>
  <c r="AR230" i="137"/>
  <c r="AQ230" i="137"/>
  <c r="AP230" i="137"/>
  <c r="AO230" i="137"/>
  <c r="AT229" i="137"/>
  <c r="AS229" i="137"/>
  <c r="AR229" i="137"/>
  <c r="AQ229" i="137"/>
  <c r="AP229" i="137"/>
  <c r="AO229" i="137"/>
  <c r="AT228" i="137"/>
  <c r="AS228" i="137"/>
  <c r="AR228" i="137"/>
  <c r="AQ228" i="137"/>
  <c r="AP228" i="137"/>
  <c r="AO228" i="137"/>
  <c r="AT227" i="137"/>
  <c r="AS227" i="137"/>
  <c r="AR227" i="137"/>
  <c r="AQ227" i="137"/>
  <c r="AP227" i="137"/>
  <c r="AO227" i="137"/>
  <c r="AT226" i="137"/>
  <c r="AS226" i="137"/>
  <c r="AR226" i="137"/>
  <c r="AQ226" i="137"/>
  <c r="AP226" i="137"/>
  <c r="AO226" i="137"/>
  <c r="AT225" i="137"/>
  <c r="AS225" i="137"/>
  <c r="AR225" i="137"/>
  <c r="AQ225" i="137"/>
  <c r="AP225" i="137"/>
  <c r="AO225" i="137"/>
  <c r="AT224" i="137"/>
  <c r="AS224" i="137"/>
  <c r="AR224" i="137"/>
  <c r="AQ224" i="137"/>
  <c r="AP224" i="137"/>
  <c r="AO224" i="137"/>
  <c r="AT223" i="137"/>
  <c r="AS223" i="137"/>
  <c r="AR223" i="137"/>
  <c r="AQ223" i="137"/>
  <c r="AP223" i="137"/>
  <c r="AO223" i="137"/>
  <c r="AT222" i="137"/>
  <c r="AS222" i="137"/>
  <c r="AR222" i="137"/>
  <c r="AQ222" i="137"/>
  <c r="AP222" i="137"/>
  <c r="AO222" i="137"/>
  <c r="AT221" i="137"/>
  <c r="AS221" i="137"/>
  <c r="AR221" i="137"/>
  <c r="AQ221" i="137"/>
  <c r="AP221" i="137"/>
  <c r="AO221" i="137"/>
  <c r="AT220" i="137"/>
  <c r="AS220" i="137"/>
  <c r="AR220" i="137"/>
  <c r="AQ220" i="137"/>
  <c r="AP220" i="137"/>
  <c r="AO220" i="137"/>
  <c r="AT219" i="137"/>
  <c r="AS219" i="137"/>
  <c r="AR219" i="137"/>
  <c r="AQ219" i="137"/>
  <c r="AP219" i="137"/>
  <c r="AO219" i="137"/>
  <c r="AT218" i="137"/>
  <c r="AS218" i="137"/>
  <c r="AR218" i="137"/>
  <c r="AQ218" i="137"/>
  <c r="AP218" i="137"/>
  <c r="AO218" i="137"/>
  <c r="AT217" i="137"/>
  <c r="AS217" i="137"/>
  <c r="AR217" i="137"/>
  <c r="AQ217" i="137"/>
  <c r="AP217" i="137"/>
  <c r="AO217" i="137"/>
  <c r="AT216" i="137"/>
  <c r="AS216" i="137"/>
  <c r="AR216" i="137"/>
  <c r="AQ216" i="137"/>
  <c r="AP216" i="137"/>
  <c r="AO216" i="137"/>
  <c r="AT215" i="137"/>
  <c r="AS215" i="137"/>
  <c r="AR215" i="137"/>
  <c r="AQ215" i="137"/>
  <c r="AP215" i="137"/>
  <c r="AO215" i="137"/>
  <c r="AT214" i="137"/>
  <c r="AS214" i="137"/>
  <c r="AR214" i="137"/>
  <c r="AQ214" i="137"/>
  <c r="AP214" i="137"/>
  <c r="AO214" i="137"/>
  <c r="AT213" i="137"/>
  <c r="AS213" i="137"/>
  <c r="AR213" i="137"/>
  <c r="AQ213" i="137"/>
  <c r="AP213" i="137"/>
  <c r="AO213" i="137"/>
  <c r="AT212" i="137"/>
  <c r="AS212" i="137"/>
  <c r="AR212" i="137"/>
  <c r="AQ212" i="137"/>
  <c r="AP212" i="137"/>
  <c r="AO212" i="137"/>
  <c r="AT211" i="137"/>
  <c r="AS211" i="137"/>
  <c r="AR211" i="137"/>
  <c r="AQ211" i="137"/>
  <c r="AP211" i="137"/>
  <c r="AO211" i="137"/>
  <c r="AT210" i="137"/>
  <c r="AS210" i="137"/>
  <c r="AR210" i="137"/>
  <c r="AQ210" i="137"/>
  <c r="AP210" i="137"/>
  <c r="AO210" i="137"/>
  <c r="AT209" i="137"/>
  <c r="AS209" i="137"/>
  <c r="AR209" i="137"/>
  <c r="AQ209" i="137"/>
  <c r="AP209" i="137"/>
  <c r="AO209" i="137"/>
  <c r="AT208" i="137"/>
  <c r="AS208" i="137"/>
  <c r="AR208" i="137"/>
  <c r="AQ208" i="137"/>
  <c r="AP208" i="137"/>
  <c r="AO208" i="137"/>
  <c r="AT207" i="137"/>
  <c r="AS207" i="137"/>
  <c r="AR207" i="137"/>
  <c r="AQ207" i="137"/>
  <c r="AP207" i="137"/>
  <c r="AO207" i="137"/>
  <c r="AT206" i="137"/>
  <c r="AS206" i="137"/>
  <c r="AR206" i="137"/>
  <c r="AQ206" i="137"/>
  <c r="AP206" i="137"/>
  <c r="AO206" i="137"/>
  <c r="AT205" i="137"/>
  <c r="AS205" i="137"/>
  <c r="AR205" i="137"/>
  <c r="AQ205" i="137"/>
  <c r="AP205" i="137"/>
  <c r="AO205" i="137"/>
  <c r="AT204" i="137"/>
  <c r="AS204" i="137"/>
  <c r="AR204" i="137"/>
  <c r="AQ204" i="137"/>
  <c r="AP204" i="137"/>
  <c r="AO204" i="137"/>
  <c r="AT203" i="137"/>
  <c r="AS203" i="137"/>
  <c r="AR203" i="137"/>
  <c r="AQ203" i="137"/>
  <c r="AP203" i="137"/>
  <c r="AO203" i="137"/>
  <c r="AT202" i="137"/>
  <c r="AS202" i="137"/>
  <c r="AR202" i="137"/>
  <c r="AQ202" i="137"/>
  <c r="AP202" i="137"/>
  <c r="AO202" i="137"/>
  <c r="AT201" i="137"/>
  <c r="AS201" i="137"/>
  <c r="AR201" i="137"/>
  <c r="AQ201" i="137"/>
  <c r="AP201" i="137"/>
  <c r="AO201" i="137"/>
  <c r="AT200" i="137"/>
  <c r="AS200" i="137"/>
  <c r="AR200" i="137"/>
  <c r="AQ200" i="137"/>
  <c r="AP200" i="137"/>
  <c r="AO200" i="137"/>
  <c r="AT199" i="137"/>
  <c r="AS199" i="137"/>
  <c r="AR199" i="137"/>
  <c r="AQ199" i="137"/>
  <c r="AP199" i="137"/>
  <c r="AO199" i="137"/>
  <c r="AT198" i="137"/>
  <c r="AS198" i="137"/>
  <c r="AR198" i="137"/>
  <c r="AQ198" i="137"/>
  <c r="AP198" i="137"/>
  <c r="AO198" i="137"/>
  <c r="AT197" i="137"/>
  <c r="AS197" i="137"/>
  <c r="AR197" i="137"/>
  <c r="AQ197" i="137"/>
  <c r="AP197" i="137"/>
  <c r="AO197" i="137"/>
  <c r="AT196" i="137"/>
  <c r="AS196" i="137"/>
  <c r="AR196" i="137"/>
  <c r="AQ196" i="137"/>
  <c r="AP196" i="137"/>
  <c r="AO196" i="137"/>
  <c r="AT195" i="137"/>
  <c r="AS195" i="137"/>
  <c r="AR195" i="137"/>
  <c r="AQ195" i="137"/>
  <c r="AP195" i="137"/>
  <c r="AO195" i="137"/>
  <c r="AT194" i="137"/>
  <c r="AS194" i="137"/>
  <c r="AR194" i="137"/>
  <c r="AQ194" i="137"/>
  <c r="AP194" i="137"/>
  <c r="AO194" i="137"/>
  <c r="AT193" i="137"/>
  <c r="AS193" i="137"/>
  <c r="AR193" i="137"/>
  <c r="AQ193" i="137"/>
  <c r="AP193" i="137"/>
  <c r="AO193" i="137"/>
  <c r="AT192" i="137"/>
  <c r="AS192" i="137"/>
  <c r="AR192" i="137"/>
  <c r="AQ192" i="137"/>
  <c r="AP192" i="137"/>
  <c r="AO192" i="137"/>
  <c r="AT191" i="137"/>
  <c r="AS191" i="137"/>
  <c r="AR191" i="137"/>
  <c r="AQ191" i="137"/>
  <c r="AP191" i="137"/>
  <c r="AO191" i="137"/>
  <c r="AT190" i="137"/>
  <c r="AS190" i="137"/>
  <c r="AR190" i="137"/>
  <c r="AQ190" i="137"/>
  <c r="AP190" i="137"/>
  <c r="AO190" i="137"/>
  <c r="AT189" i="137"/>
  <c r="AS189" i="137"/>
  <c r="AR189" i="137"/>
  <c r="AQ189" i="137"/>
  <c r="AP189" i="137"/>
  <c r="AO189" i="137"/>
  <c r="AT188" i="137"/>
  <c r="AS188" i="137"/>
  <c r="AR188" i="137"/>
  <c r="AQ188" i="137"/>
  <c r="AP188" i="137"/>
  <c r="AO188" i="137"/>
  <c r="AT187" i="137"/>
  <c r="AS187" i="137"/>
  <c r="AR187" i="137"/>
  <c r="AQ187" i="137"/>
  <c r="AP187" i="137"/>
  <c r="AO187" i="137"/>
  <c r="AT186" i="137"/>
  <c r="AS186" i="137"/>
  <c r="AR186" i="137"/>
  <c r="AQ186" i="137"/>
  <c r="AP186" i="137"/>
  <c r="AO186" i="137"/>
  <c r="AP185" i="137"/>
  <c r="AO185" i="137"/>
  <c r="AO184" i="137"/>
  <c r="AP184" i="137" s="1"/>
  <c r="AQ184" i="137" s="1"/>
  <c r="AP183" i="137"/>
  <c r="AO183" i="137"/>
  <c r="AT181" i="137"/>
  <c r="AS181" i="137"/>
  <c r="AR181" i="137"/>
  <c r="AQ181" i="137"/>
  <c r="AP181" i="137"/>
  <c r="AO181" i="137"/>
  <c r="AT180" i="137"/>
  <c r="AS180" i="137"/>
  <c r="AR180" i="137"/>
  <c r="AQ180" i="137"/>
  <c r="AP180" i="137"/>
  <c r="AO180" i="137"/>
  <c r="AT179" i="137"/>
  <c r="AS179" i="137"/>
  <c r="AR179" i="137"/>
  <c r="AQ179" i="137"/>
  <c r="AP179" i="137"/>
  <c r="AO179" i="137"/>
  <c r="AT178" i="137"/>
  <c r="AS178" i="137"/>
  <c r="AR178" i="137"/>
  <c r="AQ178" i="137"/>
  <c r="AP178" i="137"/>
  <c r="AO178" i="137"/>
  <c r="AT177" i="137"/>
  <c r="AS177" i="137"/>
  <c r="AR177" i="137"/>
  <c r="AQ177" i="137"/>
  <c r="AP177" i="137"/>
  <c r="AO177" i="137"/>
  <c r="AT176" i="137"/>
  <c r="AS176" i="137"/>
  <c r="AR176" i="137"/>
  <c r="AQ176" i="137"/>
  <c r="AP176" i="137"/>
  <c r="AO176" i="137"/>
  <c r="AT175" i="137"/>
  <c r="AS175" i="137"/>
  <c r="AR175" i="137"/>
  <c r="AQ175" i="137"/>
  <c r="AP175" i="137"/>
  <c r="AO175" i="137"/>
  <c r="AT174" i="137"/>
  <c r="AS174" i="137"/>
  <c r="AR174" i="137"/>
  <c r="AQ174" i="137"/>
  <c r="AP174" i="137"/>
  <c r="AO174" i="137"/>
  <c r="AT173" i="137"/>
  <c r="AS173" i="137"/>
  <c r="AR173" i="137"/>
  <c r="AQ173" i="137"/>
  <c r="AP173" i="137"/>
  <c r="AO173" i="137"/>
  <c r="AT172" i="137"/>
  <c r="AS172" i="137"/>
  <c r="AR172" i="137"/>
  <c r="AQ172" i="137"/>
  <c r="AP172" i="137"/>
  <c r="AO172" i="137"/>
  <c r="AT171" i="137"/>
  <c r="AS171" i="137"/>
  <c r="AR171" i="137"/>
  <c r="AQ171" i="137"/>
  <c r="AP171" i="137"/>
  <c r="AO171" i="137"/>
  <c r="AT170" i="137"/>
  <c r="AS170" i="137"/>
  <c r="AR170" i="137"/>
  <c r="AQ170" i="137"/>
  <c r="AP170" i="137"/>
  <c r="AO170" i="137"/>
  <c r="AT169" i="137"/>
  <c r="AS169" i="137"/>
  <c r="AR169" i="137"/>
  <c r="AQ169" i="137"/>
  <c r="AP169" i="137"/>
  <c r="AO169" i="137"/>
  <c r="AT168" i="137"/>
  <c r="AS168" i="137"/>
  <c r="AR168" i="137"/>
  <c r="AQ168" i="137"/>
  <c r="AP168" i="137"/>
  <c r="AO168" i="137"/>
  <c r="AT167" i="137"/>
  <c r="AS167" i="137"/>
  <c r="AR167" i="137"/>
  <c r="AQ167" i="137"/>
  <c r="AP167" i="137"/>
  <c r="AO167" i="137"/>
  <c r="AT166" i="137"/>
  <c r="AS166" i="137"/>
  <c r="AR166" i="137"/>
  <c r="AQ166" i="137"/>
  <c r="AP166" i="137"/>
  <c r="AO166" i="137"/>
  <c r="AT165" i="137"/>
  <c r="AS165" i="137"/>
  <c r="AR165" i="137"/>
  <c r="AQ165" i="137"/>
  <c r="AP165" i="137"/>
  <c r="AO165" i="137"/>
  <c r="AT164" i="137"/>
  <c r="AS164" i="137"/>
  <c r="AR164" i="137"/>
  <c r="AQ164" i="137"/>
  <c r="AP164" i="137"/>
  <c r="AO164" i="137"/>
  <c r="AT163" i="137"/>
  <c r="AS163" i="137"/>
  <c r="AR163" i="137"/>
  <c r="AQ163" i="137"/>
  <c r="AP163" i="137"/>
  <c r="AO163" i="137"/>
  <c r="AT162" i="137"/>
  <c r="AS162" i="137"/>
  <c r="AR162" i="137"/>
  <c r="AQ162" i="137"/>
  <c r="AP162" i="137"/>
  <c r="AO162" i="137"/>
  <c r="AT161" i="137"/>
  <c r="AS161" i="137"/>
  <c r="AR161" i="137"/>
  <c r="AQ161" i="137"/>
  <c r="AP161" i="137"/>
  <c r="AO161" i="137"/>
  <c r="AT160" i="137"/>
  <c r="AS160" i="137"/>
  <c r="AR160" i="137"/>
  <c r="AQ160" i="137"/>
  <c r="AP160" i="137"/>
  <c r="AO160" i="137"/>
  <c r="AT159" i="137"/>
  <c r="AS159" i="137"/>
  <c r="AR159" i="137"/>
  <c r="AQ159" i="137"/>
  <c r="AP159" i="137"/>
  <c r="AO159" i="137"/>
  <c r="AT158" i="137"/>
  <c r="AS158" i="137"/>
  <c r="AR158" i="137"/>
  <c r="AQ158" i="137"/>
  <c r="AP158" i="137"/>
  <c r="AO158" i="137"/>
  <c r="AT157" i="137"/>
  <c r="AS157" i="137"/>
  <c r="AR157" i="137"/>
  <c r="AQ157" i="137"/>
  <c r="AP157" i="137"/>
  <c r="AO157" i="137"/>
  <c r="AT156" i="137"/>
  <c r="AS156" i="137"/>
  <c r="AR156" i="137"/>
  <c r="AQ156" i="137"/>
  <c r="AP156" i="137"/>
  <c r="AO156" i="137"/>
  <c r="AT155" i="137"/>
  <c r="AS155" i="137"/>
  <c r="AR155" i="137"/>
  <c r="AQ155" i="137"/>
  <c r="AP155" i="137"/>
  <c r="AO155" i="137"/>
  <c r="AT154" i="137"/>
  <c r="AS154" i="137"/>
  <c r="AR154" i="137"/>
  <c r="AQ154" i="137"/>
  <c r="AP154" i="137"/>
  <c r="AO154" i="137"/>
  <c r="AT153" i="137"/>
  <c r="AS153" i="137"/>
  <c r="AR153" i="137"/>
  <c r="AQ153" i="137"/>
  <c r="AP153" i="137"/>
  <c r="AO153" i="137"/>
  <c r="AT152" i="137"/>
  <c r="AS152" i="137"/>
  <c r="AR152" i="137"/>
  <c r="AQ152" i="137"/>
  <c r="AP152" i="137"/>
  <c r="AO152" i="137"/>
  <c r="AT151" i="137"/>
  <c r="AS151" i="137"/>
  <c r="AR151" i="137"/>
  <c r="AQ151" i="137"/>
  <c r="AP151" i="137"/>
  <c r="AO151" i="137"/>
  <c r="AT150" i="137"/>
  <c r="AS150" i="137"/>
  <c r="AR150" i="137"/>
  <c r="AQ150" i="137"/>
  <c r="AP150" i="137"/>
  <c r="AO150" i="137"/>
  <c r="AT149" i="137"/>
  <c r="AS149" i="137"/>
  <c r="AR149" i="137"/>
  <c r="AQ149" i="137"/>
  <c r="AP149" i="137"/>
  <c r="AO149" i="137"/>
  <c r="AT148" i="137"/>
  <c r="AS148" i="137"/>
  <c r="AR148" i="137"/>
  <c r="AQ148" i="137"/>
  <c r="AP148" i="137"/>
  <c r="AO148" i="137"/>
  <c r="AT147" i="137"/>
  <c r="AS147" i="137"/>
  <c r="AR147" i="137"/>
  <c r="AQ147" i="137"/>
  <c r="AP147" i="137"/>
  <c r="AO147" i="137"/>
  <c r="AT146" i="137"/>
  <c r="AS146" i="137"/>
  <c r="AR146" i="137"/>
  <c r="AQ146" i="137"/>
  <c r="AP146" i="137"/>
  <c r="AO146" i="137"/>
  <c r="AT145" i="137"/>
  <c r="AS145" i="137"/>
  <c r="AR145" i="137"/>
  <c r="AQ145" i="137"/>
  <c r="AP145" i="137"/>
  <c r="AO145" i="137"/>
  <c r="AT144" i="137"/>
  <c r="AS144" i="137"/>
  <c r="AR144" i="137"/>
  <c r="AQ144" i="137"/>
  <c r="AP144" i="137"/>
  <c r="AO144" i="137"/>
  <c r="AT143" i="137"/>
  <c r="AS143" i="137"/>
  <c r="AR143" i="137"/>
  <c r="AQ143" i="137"/>
  <c r="AP143" i="137"/>
  <c r="AO143" i="137"/>
  <c r="AT142" i="137"/>
  <c r="AS142" i="137"/>
  <c r="AR142" i="137"/>
  <c r="AQ142" i="137"/>
  <c r="AP142" i="137"/>
  <c r="AO142" i="137"/>
  <c r="AT141" i="137"/>
  <c r="AS141" i="137"/>
  <c r="AR141" i="137"/>
  <c r="AQ141" i="137"/>
  <c r="AP141" i="137"/>
  <c r="AO141" i="137"/>
  <c r="AT140" i="137"/>
  <c r="AS140" i="137"/>
  <c r="AR140" i="137"/>
  <c r="AQ140" i="137"/>
  <c r="AP140" i="137"/>
  <c r="AO140" i="137"/>
  <c r="AT139" i="137"/>
  <c r="AS139" i="137"/>
  <c r="AR139" i="137"/>
  <c r="AQ139" i="137"/>
  <c r="AP139" i="137"/>
  <c r="AO139" i="137"/>
  <c r="AT138" i="137"/>
  <c r="AS138" i="137"/>
  <c r="AR138" i="137"/>
  <c r="AQ138" i="137"/>
  <c r="AP138" i="137"/>
  <c r="AO138" i="137"/>
  <c r="AT137" i="137"/>
  <c r="AS137" i="137"/>
  <c r="AR137" i="137"/>
  <c r="AQ137" i="137"/>
  <c r="AP137" i="137"/>
  <c r="AO137" i="137"/>
  <c r="AT136" i="137"/>
  <c r="AS136" i="137"/>
  <c r="AR136" i="137"/>
  <c r="AQ136" i="137"/>
  <c r="AP136" i="137"/>
  <c r="AO136" i="137"/>
  <c r="AT135" i="137"/>
  <c r="AS135" i="137"/>
  <c r="AR135" i="137"/>
  <c r="AQ135" i="137"/>
  <c r="AP135" i="137"/>
  <c r="AO135" i="137"/>
  <c r="AP134" i="137"/>
  <c r="AO134" i="137"/>
  <c r="AO133" i="137"/>
  <c r="AO132" i="137"/>
  <c r="AP132" i="137" s="1"/>
  <c r="AP118" i="137"/>
  <c r="AO118" i="137"/>
  <c r="AP117" i="137"/>
  <c r="AO117" i="137"/>
  <c r="AQ117" i="137" s="1"/>
  <c r="AT116" i="137"/>
  <c r="AS116" i="137"/>
  <c r="AR116" i="137"/>
  <c r="AQ116" i="137"/>
  <c r="AP116" i="137"/>
  <c r="AO116" i="137"/>
  <c r="AT115" i="137"/>
  <c r="AS115" i="137"/>
  <c r="AR115" i="137"/>
  <c r="AQ115" i="137"/>
  <c r="AP115" i="137"/>
  <c r="AO115" i="137"/>
  <c r="AT114" i="137"/>
  <c r="AS114" i="137"/>
  <c r="AR114" i="137"/>
  <c r="AQ114" i="137"/>
  <c r="AP114" i="137"/>
  <c r="AO114" i="137"/>
  <c r="AT113" i="137"/>
  <c r="AS113" i="137"/>
  <c r="AR113" i="137"/>
  <c r="AQ113" i="137"/>
  <c r="AP113" i="137"/>
  <c r="AO113" i="137"/>
  <c r="AT112" i="137"/>
  <c r="AS112" i="137"/>
  <c r="AR112" i="137"/>
  <c r="AQ112" i="137"/>
  <c r="AP112" i="137"/>
  <c r="AO112" i="137"/>
  <c r="AT111" i="137"/>
  <c r="AS111" i="137"/>
  <c r="AR111" i="137"/>
  <c r="AQ111" i="137"/>
  <c r="AP111" i="137"/>
  <c r="AO111" i="137"/>
  <c r="AT110" i="137"/>
  <c r="AS110" i="137"/>
  <c r="AR110" i="137"/>
  <c r="AQ110" i="137"/>
  <c r="AP110" i="137"/>
  <c r="AO110" i="137"/>
  <c r="AT109" i="137"/>
  <c r="AS109" i="137"/>
  <c r="AR109" i="137"/>
  <c r="AQ109" i="137"/>
  <c r="AP109" i="137"/>
  <c r="AO109" i="137"/>
  <c r="AT108" i="137"/>
  <c r="AS108" i="137"/>
  <c r="AR108" i="137"/>
  <c r="AQ108" i="137"/>
  <c r="AP108" i="137"/>
  <c r="AO108" i="137"/>
  <c r="AT107" i="137"/>
  <c r="AS107" i="137"/>
  <c r="AR107" i="137"/>
  <c r="AQ107" i="137"/>
  <c r="AP107" i="137"/>
  <c r="AO107" i="137"/>
  <c r="AT106" i="137"/>
  <c r="AS106" i="137"/>
  <c r="AR106" i="137"/>
  <c r="AQ106" i="137"/>
  <c r="AP106" i="137"/>
  <c r="AO106" i="137"/>
  <c r="AT105" i="137"/>
  <c r="AS105" i="137"/>
  <c r="AR105" i="137"/>
  <c r="AQ105" i="137"/>
  <c r="AP105" i="137"/>
  <c r="AO105" i="137"/>
  <c r="AT104" i="137"/>
  <c r="AS104" i="137"/>
  <c r="AR104" i="137"/>
  <c r="AQ104" i="137"/>
  <c r="AP104" i="137"/>
  <c r="AO104" i="137"/>
  <c r="AT103" i="137"/>
  <c r="AS103" i="137"/>
  <c r="AR103" i="137"/>
  <c r="AQ103" i="137"/>
  <c r="AP103" i="137"/>
  <c r="AO103" i="137"/>
  <c r="AT102" i="137"/>
  <c r="AS102" i="137"/>
  <c r="AR102" i="137"/>
  <c r="AQ102" i="137"/>
  <c r="AP102" i="137"/>
  <c r="AO102" i="137"/>
  <c r="AT101" i="137"/>
  <c r="AS101" i="137"/>
  <c r="AR101" i="137"/>
  <c r="AQ101" i="137"/>
  <c r="AP101" i="137"/>
  <c r="AO101" i="137"/>
  <c r="AT100" i="137"/>
  <c r="AS100" i="137"/>
  <c r="AR100" i="137"/>
  <c r="AQ100" i="137"/>
  <c r="AP100" i="137"/>
  <c r="AO100" i="137"/>
  <c r="AT99" i="137"/>
  <c r="AS99" i="137"/>
  <c r="AR99" i="137"/>
  <c r="AQ99" i="137"/>
  <c r="AP99" i="137"/>
  <c r="AO99" i="137"/>
  <c r="AT98" i="137"/>
  <c r="AS98" i="137"/>
  <c r="AR98" i="137"/>
  <c r="AQ98" i="137"/>
  <c r="AP98" i="137"/>
  <c r="AO98" i="137"/>
  <c r="AT97" i="137"/>
  <c r="AS97" i="137"/>
  <c r="AR97" i="137"/>
  <c r="AQ97" i="137"/>
  <c r="AP97" i="137"/>
  <c r="AO97" i="137"/>
  <c r="AT96" i="137"/>
  <c r="AS96" i="137"/>
  <c r="AR96" i="137"/>
  <c r="AQ96" i="137"/>
  <c r="AP96" i="137"/>
  <c r="AO96" i="137"/>
  <c r="AT95" i="137"/>
  <c r="AS95" i="137"/>
  <c r="AR95" i="137"/>
  <c r="AQ95" i="137"/>
  <c r="AP95" i="137"/>
  <c r="AO95" i="137"/>
  <c r="AT94" i="137"/>
  <c r="AS94" i="137"/>
  <c r="AR94" i="137"/>
  <c r="AQ94" i="137"/>
  <c r="AP94" i="137"/>
  <c r="AO94" i="137"/>
  <c r="AT93" i="137"/>
  <c r="AS93" i="137"/>
  <c r="AR93" i="137"/>
  <c r="AQ93" i="137"/>
  <c r="AP93" i="137"/>
  <c r="AO93" i="137"/>
  <c r="AT92" i="137"/>
  <c r="AS92" i="137"/>
  <c r="AR92" i="137"/>
  <c r="AQ92" i="137"/>
  <c r="AP92" i="137"/>
  <c r="AO92" i="137"/>
  <c r="AT91" i="137"/>
  <c r="AS91" i="137"/>
  <c r="AR91" i="137"/>
  <c r="AQ91" i="137"/>
  <c r="AP91" i="137"/>
  <c r="AO91" i="137"/>
  <c r="AT90" i="137"/>
  <c r="AS90" i="137"/>
  <c r="AR90" i="137"/>
  <c r="AQ90" i="137"/>
  <c r="AP90" i="137"/>
  <c r="AO90" i="137"/>
  <c r="AT89" i="137"/>
  <c r="AS89" i="137"/>
  <c r="AR89" i="137"/>
  <c r="AQ89" i="137"/>
  <c r="AP89" i="137"/>
  <c r="AO89" i="137"/>
  <c r="AT88" i="137"/>
  <c r="AS88" i="137"/>
  <c r="AR88" i="137"/>
  <c r="AQ88" i="137"/>
  <c r="AP88" i="137"/>
  <c r="AO88" i="137"/>
  <c r="AT87" i="137"/>
  <c r="AS87" i="137"/>
  <c r="AR87" i="137"/>
  <c r="AQ87" i="137"/>
  <c r="AP87" i="137"/>
  <c r="AO87" i="137"/>
  <c r="AT86" i="137"/>
  <c r="AS86" i="137"/>
  <c r="AR86" i="137"/>
  <c r="AQ86" i="137"/>
  <c r="AP86" i="137"/>
  <c r="AO86" i="137"/>
  <c r="AT85" i="137"/>
  <c r="AS85" i="137"/>
  <c r="AR85" i="137"/>
  <c r="AQ85" i="137"/>
  <c r="AP85" i="137"/>
  <c r="AO85" i="137"/>
  <c r="AT84" i="137"/>
  <c r="AS84" i="137"/>
  <c r="AR84" i="137"/>
  <c r="AQ84" i="137"/>
  <c r="AP84" i="137"/>
  <c r="AO84" i="137"/>
  <c r="AT83" i="137"/>
  <c r="AS83" i="137"/>
  <c r="AR83" i="137"/>
  <c r="AQ83" i="137"/>
  <c r="AP83" i="137"/>
  <c r="AO83" i="137"/>
  <c r="AT82" i="137"/>
  <c r="AS82" i="137"/>
  <c r="AR82" i="137"/>
  <c r="AQ82" i="137"/>
  <c r="AP82" i="137"/>
  <c r="AO82" i="137"/>
  <c r="AT81" i="137"/>
  <c r="AS81" i="137"/>
  <c r="AR81" i="137"/>
  <c r="AQ81" i="137"/>
  <c r="AP81" i="137"/>
  <c r="AO81" i="137"/>
  <c r="AT80" i="137"/>
  <c r="AS80" i="137"/>
  <c r="AR80" i="137"/>
  <c r="AQ80" i="137"/>
  <c r="AP80" i="137"/>
  <c r="AO80" i="137"/>
  <c r="AT79" i="137"/>
  <c r="AS79" i="137"/>
  <c r="AR79" i="137"/>
  <c r="AQ79" i="137"/>
  <c r="AP79" i="137"/>
  <c r="AO79" i="137"/>
  <c r="AT78" i="137"/>
  <c r="AS78" i="137"/>
  <c r="AR78" i="137"/>
  <c r="AQ78" i="137"/>
  <c r="AP78" i="137"/>
  <c r="AO78" i="137"/>
  <c r="AT77" i="137"/>
  <c r="AS77" i="137"/>
  <c r="AR77" i="137"/>
  <c r="AQ77" i="137"/>
  <c r="AP77" i="137"/>
  <c r="AO77" i="137"/>
  <c r="AT76" i="137"/>
  <c r="AS76" i="137"/>
  <c r="AR76" i="137"/>
  <c r="AQ76" i="137"/>
  <c r="AP76" i="137"/>
  <c r="AO76" i="137"/>
  <c r="AT75" i="137"/>
  <c r="AS75" i="137"/>
  <c r="AR75" i="137"/>
  <c r="AQ75" i="137"/>
  <c r="AP75" i="137"/>
  <c r="AO75" i="137"/>
  <c r="AT74" i="137"/>
  <c r="AS74" i="137"/>
  <c r="AR74" i="137"/>
  <c r="AQ74" i="137"/>
  <c r="AP74" i="137"/>
  <c r="AO74" i="137"/>
  <c r="AT73" i="137"/>
  <c r="AS73" i="137"/>
  <c r="AR73" i="137"/>
  <c r="AQ73" i="137"/>
  <c r="AP73" i="137"/>
  <c r="AO73" i="137"/>
  <c r="AT72" i="137"/>
  <c r="AS72" i="137"/>
  <c r="AR72" i="137"/>
  <c r="AQ72" i="137"/>
  <c r="AP72" i="137"/>
  <c r="AO72" i="137"/>
  <c r="AP71" i="137"/>
  <c r="AO71" i="137"/>
  <c r="AP70" i="137"/>
  <c r="AO70" i="137"/>
  <c r="AO69" i="137"/>
  <c r="AP69" i="137" s="1"/>
  <c r="AT67" i="137"/>
  <c r="AS67" i="137"/>
  <c r="AR67" i="137"/>
  <c r="AQ67" i="137"/>
  <c r="AP67" i="137"/>
  <c r="AO67" i="137"/>
  <c r="AT66" i="137"/>
  <c r="AS66" i="137"/>
  <c r="AR66" i="137"/>
  <c r="AQ66" i="137"/>
  <c r="AP66" i="137"/>
  <c r="AO66" i="137"/>
  <c r="AO65" i="137"/>
  <c r="AP65" i="137" s="1"/>
  <c r="AT64" i="137"/>
  <c r="AS64" i="137"/>
  <c r="AR64" i="137"/>
  <c r="AQ64" i="137"/>
  <c r="AP64" i="137"/>
  <c r="AO64" i="137"/>
  <c r="AT63" i="137"/>
  <c r="AS63" i="137"/>
  <c r="AR63" i="137"/>
  <c r="AQ63" i="137"/>
  <c r="AP63" i="137"/>
  <c r="AO63" i="137"/>
  <c r="AT62" i="137"/>
  <c r="AS62" i="137"/>
  <c r="AR62" i="137"/>
  <c r="AQ62" i="137"/>
  <c r="AP62" i="137"/>
  <c r="AO62" i="137"/>
  <c r="AT61" i="137"/>
  <c r="AS61" i="137"/>
  <c r="AR61" i="137"/>
  <c r="AQ61" i="137"/>
  <c r="AP61" i="137"/>
  <c r="AO61" i="137"/>
  <c r="AT60" i="137"/>
  <c r="AS60" i="137"/>
  <c r="AR60" i="137"/>
  <c r="AQ60" i="137"/>
  <c r="AP60" i="137"/>
  <c r="AO60" i="137"/>
  <c r="AT59" i="137"/>
  <c r="AS59" i="137"/>
  <c r="AR59" i="137"/>
  <c r="AQ59" i="137"/>
  <c r="AP59" i="137"/>
  <c r="AO59" i="137"/>
  <c r="AT58" i="137"/>
  <c r="AS58" i="137"/>
  <c r="AR58" i="137"/>
  <c r="AQ58" i="137"/>
  <c r="AP58" i="137"/>
  <c r="AO58" i="137"/>
  <c r="AT57" i="137"/>
  <c r="AS57" i="137"/>
  <c r="AR57" i="137"/>
  <c r="AQ57" i="137"/>
  <c r="AP57" i="137"/>
  <c r="AO57" i="137"/>
  <c r="AT56" i="137"/>
  <c r="AS56" i="137"/>
  <c r="AR56" i="137"/>
  <c r="AQ56" i="137"/>
  <c r="AP56" i="137"/>
  <c r="AO56" i="137"/>
  <c r="AT55" i="137"/>
  <c r="AS55" i="137"/>
  <c r="AR55" i="137"/>
  <c r="AQ55" i="137"/>
  <c r="AP55" i="137"/>
  <c r="AO55" i="137"/>
  <c r="AT54" i="137"/>
  <c r="AS54" i="137"/>
  <c r="AR54" i="137"/>
  <c r="AQ54" i="137"/>
  <c r="AP54" i="137"/>
  <c r="AO54" i="137"/>
  <c r="AT53" i="137"/>
  <c r="AS53" i="137"/>
  <c r="AR53" i="137"/>
  <c r="AQ53" i="137"/>
  <c r="AP53" i="137"/>
  <c r="AO53" i="137"/>
  <c r="AT52" i="137"/>
  <c r="AS52" i="137"/>
  <c r="AR52" i="137"/>
  <c r="AQ52" i="137"/>
  <c r="AP52" i="137"/>
  <c r="AO52" i="137"/>
  <c r="AT51" i="137"/>
  <c r="AS51" i="137"/>
  <c r="AR51" i="137"/>
  <c r="AQ51" i="137"/>
  <c r="AP51" i="137"/>
  <c r="AO51" i="137"/>
  <c r="AT50" i="137"/>
  <c r="AS50" i="137"/>
  <c r="AR50" i="137"/>
  <c r="AQ50" i="137"/>
  <c r="AP50" i="137"/>
  <c r="AO50" i="137"/>
  <c r="AT49" i="137"/>
  <c r="AS49" i="137"/>
  <c r="AR49" i="137"/>
  <c r="AQ49" i="137"/>
  <c r="AP49" i="137"/>
  <c r="AO49" i="137"/>
  <c r="AT48" i="137"/>
  <c r="AS48" i="137"/>
  <c r="AR48" i="137"/>
  <c r="AQ48" i="137"/>
  <c r="AP48" i="137"/>
  <c r="AO48" i="137"/>
  <c r="AT47" i="137"/>
  <c r="AS47" i="137"/>
  <c r="AR47" i="137"/>
  <c r="AQ47" i="137"/>
  <c r="AP47" i="137"/>
  <c r="AO47" i="137"/>
  <c r="AT46" i="137"/>
  <c r="AS46" i="137"/>
  <c r="AR46" i="137"/>
  <c r="AQ46" i="137"/>
  <c r="AP46" i="137"/>
  <c r="AO46" i="137"/>
  <c r="AT45" i="137"/>
  <c r="AS45" i="137"/>
  <c r="AR45" i="137"/>
  <c r="AQ45" i="137"/>
  <c r="AP45" i="137"/>
  <c r="AO45" i="137"/>
  <c r="AT44" i="137"/>
  <c r="AS44" i="137"/>
  <c r="AR44" i="137"/>
  <c r="AQ44" i="137"/>
  <c r="AP44" i="137"/>
  <c r="AO44" i="137"/>
  <c r="AT43" i="137"/>
  <c r="AS43" i="137"/>
  <c r="AR43" i="137"/>
  <c r="AQ43" i="137"/>
  <c r="AP43" i="137"/>
  <c r="AO43" i="137"/>
  <c r="AT42" i="137"/>
  <c r="AS42" i="137"/>
  <c r="AR42" i="137"/>
  <c r="AQ42" i="137"/>
  <c r="AP42" i="137"/>
  <c r="AO42" i="137"/>
  <c r="AT41" i="137"/>
  <c r="AS41" i="137"/>
  <c r="AR41" i="137"/>
  <c r="AQ41" i="137"/>
  <c r="AP41" i="137"/>
  <c r="AO41" i="137"/>
  <c r="AT40" i="137"/>
  <c r="AS40" i="137"/>
  <c r="AR40" i="137"/>
  <c r="AQ40" i="137"/>
  <c r="AP40" i="137"/>
  <c r="AO40" i="137"/>
  <c r="AT39" i="137"/>
  <c r="AS39" i="137"/>
  <c r="AR39" i="137"/>
  <c r="AQ39" i="137"/>
  <c r="AP39" i="137"/>
  <c r="AO39" i="137"/>
  <c r="AT38" i="137"/>
  <c r="AS38" i="137"/>
  <c r="AR38" i="137"/>
  <c r="AQ38" i="137"/>
  <c r="AP38" i="137"/>
  <c r="AO38" i="137"/>
  <c r="AT37" i="137"/>
  <c r="AS37" i="137"/>
  <c r="AR37" i="137"/>
  <c r="AQ37" i="137"/>
  <c r="AP37" i="137"/>
  <c r="AO37" i="137"/>
  <c r="AT36" i="137"/>
  <c r="AS36" i="137"/>
  <c r="AR36" i="137"/>
  <c r="AQ36" i="137"/>
  <c r="AP36" i="137"/>
  <c r="AO36" i="137"/>
  <c r="AT35" i="137"/>
  <c r="AS35" i="137"/>
  <c r="AR35" i="137"/>
  <c r="AQ35" i="137"/>
  <c r="AP35" i="137"/>
  <c r="AO35" i="137"/>
  <c r="AT34" i="137"/>
  <c r="AS34" i="137"/>
  <c r="AR34" i="137"/>
  <c r="AQ34" i="137"/>
  <c r="AP34" i="137"/>
  <c r="AO34" i="137"/>
  <c r="AT33" i="137"/>
  <c r="AS33" i="137"/>
  <c r="AR33" i="137"/>
  <c r="AQ33" i="137"/>
  <c r="AP33" i="137"/>
  <c r="AO33" i="137"/>
  <c r="AT32" i="137"/>
  <c r="AS32" i="137"/>
  <c r="AR32" i="137"/>
  <c r="AQ32" i="137"/>
  <c r="AP32" i="137"/>
  <c r="AO32" i="137"/>
  <c r="AT31" i="137"/>
  <c r="AS31" i="137"/>
  <c r="AR31" i="137"/>
  <c r="AQ31" i="137"/>
  <c r="AP31" i="137"/>
  <c r="AO31" i="137"/>
  <c r="AT30" i="137"/>
  <c r="AS30" i="137"/>
  <c r="AR30" i="137"/>
  <c r="AQ30" i="137"/>
  <c r="AP30" i="137"/>
  <c r="AO30" i="137"/>
  <c r="AT29" i="137"/>
  <c r="AS29" i="137"/>
  <c r="AR29" i="137"/>
  <c r="AQ29" i="137"/>
  <c r="AP29" i="137"/>
  <c r="AO29" i="137"/>
  <c r="AT28" i="137"/>
  <c r="AS28" i="137"/>
  <c r="AR28" i="137"/>
  <c r="AQ28" i="137"/>
  <c r="AP28" i="137"/>
  <c r="AO28" i="137"/>
  <c r="AT27" i="137"/>
  <c r="AS27" i="137"/>
  <c r="AR27" i="137"/>
  <c r="AQ27" i="137"/>
  <c r="AP27" i="137"/>
  <c r="AO27" i="137"/>
  <c r="AT26" i="137"/>
  <c r="AS26" i="137"/>
  <c r="AR26" i="137"/>
  <c r="AQ26" i="137"/>
  <c r="AP26" i="137"/>
  <c r="AO26" i="137"/>
  <c r="AT25" i="137"/>
  <c r="AS25" i="137"/>
  <c r="AR25" i="137"/>
  <c r="AQ25" i="137"/>
  <c r="AP25" i="137"/>
  <c r="AO25" i="137"/>
  <c r="AT24" i="137"/>
  <c r="AS24" i="137"/>
  <c r="AR24" i="137"/>
  <c r="AQ24" i="137"/>
  <c r="AP24" i="137"/>
  <c r="AO24" i="137"/>
  <c r="AT23" i="137"/>
  <c r="AS23" i="137"/>
  <c r="AR23" i="137"/>
  <c r="AQ23" i="137"/>
  <c r="AP23" i="137"/>
  <c r="AO23" i="137"/>
  <c r="AT22" i="137"/>
  <c r="AS22" i="137"/>
  <c r="AR22" i="137"/>
  <c r="AQ22" i="137"/>
  <c r="AP22" i="137"/>
  <c r="AO22" i="137"/>
  <c r="AT21" i="137"/>
  <c r="AS21" i="137"/>
  <c r="AR21" i="137"/>
  <c r="AQ21" i="137"/>
  <c r="AP21" i="137"/>
  <c r="AO21" i="137"/>
  <c r="AP20" i="137"/>
  <c r="AO20" i="137"/>
  <c r="AP19" i="137"/>
  <c r="AO19" i="137"/>
  <c r="AO18" i="137"/>
  <c r="AP18" i="137" s="1"/>
  <c r="AE347" i="204"/>
  <c r="AD347" i="204"/>
  <c r="AJ347" i="204" s="1"/>
  <c r="AE346" i="204"/>
  <c r="AD346" i="204"/>
  <c r="AJ346" i="204" s="1"/>
  <c r="AE345" i="204"/>
  <c r="AD345" i="204"/>
  <c r="AJ345" i="204" s="1"/>
  <c r="AE344" i="204"/>
  <c r="AD344" i="204"/>
  <c r="AJ344" i="204" s="1"/>
  <c r="AE343" i="204"/>
  <c r="AD343" i="204"/>
  <c r="AJ343" i="204" s="1"/>
  <c r="AE342" i="204"/>
  <c r="AD342" i="204"/>
  <c r="AJ342" i="204" s="1"/>
  <c r="AE341" i="204"/>
  <c r="AD341" i="204"/>
  <c r="AJ341" i="204" s="1"/>
  <c r="AE340" i="204"/>
  <c r="AD340" i="204"/>
  <c r="AJ340" i="204" s="1"/>
  <c r="AE339" i="204"/>
  <c r="AD339" i="204"/>
  <c r="AJ339" i="204" s="1"/>
  <c r="AE338" i="204"/>
  <c r="AD338" i="204"/>
  <c r="AJ338" i="204" s="1"/>
  <c r="AE337" i="204"/>
  <c r="AD337" i="204"/>
  <c r="AJ337" i="204" s="1"/>
  <c r="AE336" i="204"/>
  <c r="AD336" i="204"/>
  <c r="AJ336" i="204" s="1"/>
  <c r="AE335" i="204"/>
  <c r="AD335" i="204"/>
  <c r="AJ335" i="204" s="1"/>
  <c r="AE334" i="204"/>
  <c r="AD334" i="204"/>
  <c r="AJ334" i="204" s="1"/>
  <c r="AE333" i="204"/>
  <c r="AD333" i="204"/>
  <c r="AJ333" i="204" s="1"/>
  <c r="AE332" i="204"/>
  <c r="AD332" i="204"/>
  <c r="AJ332" i="204" s="1"/>
  <c r="AE331" i="204"/>
  <c r="AD331" i="204"/>
  <c r="AJ331" i="204" s="1"/>
  <c r="AE330" i="204"/>
  <c r="AD330" i="204"/>
  <c r="AJ330" i="204" s="1"/>
  <c r="AE329" i="204"/>
  <c r="AD329" i="204"/>
  <c r="AJ329" i="204" s="1"/>
  <c r="AE328" i="204"/>
  <c r="AD328" i="204"/>
  <c r="AJ328" i="204" s="1"/>
  <c r="AE327" i="204"/>
  <c r="AD327" i="204"/>
  <c r="AJ327" i="204" s="1"/>
  <c r="AE326" i="204"/>
  <c r="AD326" i="204"/>
  <c r="AJ326" i="204" s="1"/>
  <c r="AE325" i="204"/>
  <c r="AD325" i="204"/>
  <c r="AJ325" i="204" s="1"/>
  <c r="AE324" i="204"/>
  <c r="AD324" i="204"/>
  <c r="AJ324" i="204" s="1"/>
  <c r="AE323" i="204"/>
  <c r="AD323" i="204"/>
  <c r="AJ323" i="204" s="1"/>
  <c r="AE322" i="204"/>
  <c r="AD322" i="204"/>
  <c r="AJ322" i="204" s="1"/>
  <c r="AE321" i="204"/>
  <c r="AD321" i="204"/>
  <c r="AJ321" i="204" s="1"/>
  <c r="AE320" i="204"/>
  <c r="AD320" i="204"/>
  <c r="AJ320" i="204" s="1"/>
  <c r="AE319" i="204"/>
  <c r="AD319" i="204"/>
  <c r="AJ319" i="204" s="1"/>
  <c r="AE318" i="204"/>
  <c r="AD318" i="204"/>
  <c r="AJ318" i="204" s="1"/>
  <c r="AE317" i="204"/>
  <c r="AD317" i="204"/>
  <c r="AJ317" i="204" s="1"/>
  <c r="AE316" i="204"/>
  <c r="AD316" i="204"/>
  <c r="AJ316" i="204" s="1"/>
  <c r="AE315" i="204"/>
  <c r="AD315" i="204"/>
  <c r="AJ315" i="204" s="1"/>
  <c r="AE314" i="204"/>
  <c r="AD314" i="204"/>
  <c r="AJ314" i="204" s="1"/>
  <c r="AE313" i="204"/>
  <c r="AD313" i="204"/>
  <c r="AJ313" i="204" s="1"/>
  <c r="AE312" i="204"/>
  <c r="AD312" i="204"/>
  <c r="AJ312" i="204" s="1"/>
  <c r="AE311" i="204"/>
  <c r="AD311" i="204"/>
  <c r="AJ311" i="204" s="1"/>
  <c r="AE310" i="204"/>
  <c r="AD310" i="204"/>
  <c r="AJ310" i="204" s="1"/>
  <c r="AE309" i="204"/>
  <c r="AD309" i="204"/>
  <c r="AJ309" i="204" s="1"/>
  <c r="AE308" i="204"/>
  <c r="AD308" i="204"/>
  <c r="AJ308" i="204" s="1"/>
  <c r="AE307" i="204"/>
  <c r="AD307" i="204"/>
  <c r="AJ307" i="204" s="1"/>
  <c r="AE306" i="204"/>
  <c r="AD306" i="204"/>
  <c r="AJ306" i="204" s="1"/>
  <c r="AE305" i="204"/>
  <c r="AD305" i="204"/>
  <c r="AJ305" i="204" s="1"/>
  <c r="AE304" i="204"/>
  <c r="AD304" i="204"/>
  <c r="AJ304" i="204" s="1"/>
  <c r="AE303" i="204"/>
  <c r="AD303" i="204"/>
  <c r="AJ303" i="204" s="1"/>
  <c r="AE302" i="204"/>
  <c r="AD302" i="204"/>
  <c r="AJ302" i="204" s="1"/>
  <c r="AE301" i="204"/>
  <c r="AD301" i="204"/>
  <c r="AJ301" i="204" s="1"/>
  <c r="AE300" i="204"/>
  <c r="AD300" i="204"/>
  <c r="AJ300" i="204" s="1"/>
  <c r="AE299" i="204"/>
  <c r="AD299" i="204"/>
  <c r="AJ299" i="204" s="1"/>
  <c r="AE298" i="204"/>
  <c r="AD298" i="204"/>
  <c r="AJ298" i="204" s="1"/>
  <c r="AE296" i="204"/>
  <c r="AD296" i="204"/>
  <c r="AJ296" i="204" s="1"/>
  <c r="AE295" i="204"/>
  <c r="AD295" i="204"/>
  <c r="AJ295" i="204" s="1"/>
  <c r="AE294" i="204"/>
  <c r="AD294" i="204"/>
  <c r="AJ294" i="204" s="1"/>
  <c r="AE293" i="204"/>
  <c r="AD293" i="204"/>
  <c r="AJ293" i="204" s="1"/>
  <c r="AE292" i="204"/>
  <c r="AD292" i="204"/>
  <c r="AJ292" i="204" s="1"/>
  <c r="AE291" i="204"/>
  <c r="AD291" i="204"/>
  <c r="AJ291" i="204" s="1"/>
  <c r="AE290" i="204"/>
  <c r="AD290" i="204"/>
  <c r="AJ290" i="204" s="1"/>
  <c r="AE289" i="204"/>
  <c r="AD289" i="204"/>
  <c r="AJ289" i="204" s="1"/>
  <c r="AE288" i="204"/>
  <c r="AD288" i="204"/>
  <c r="AJ288" i="204" s="1"/>
  <c r="AE287" i="204"/>
  <c r="AD287" i="204"/>
  <c r="AJ287" i="204" s="1"/>
  <c r="AE286" i="204"/>
  <c r="AD286" i="204"/>
  <c r="AJ286" i="204" s="1"/>
  <c r="AE285" i="204"/>
  <c r="AD285" i="204"/>
  <c r="AJ285" i="204" s="1"/>
  <c r="AE284" i="204"/>
  <c r="AD284" i="204"/>
  <c r="AJ284" i="204" s="1"/>
  <c r="AE283" i="204"/>
  <c r="AD283" i="204"/>
  <c r="AJ283" i="204" s="1"/>
  <c r="AE282" i="204"/>
  <c r="AD282" i="204"/>
  <c r="AJ282" i="204" s="1"/>
  <c r="AE281" i="204"/>
  <c r="AD281" i="204"/>
  <c r="AJ281" i="204" s="1"/>
  <c r="AE280" i="204"/>
  <c r="AD280" i="204"/>
  <c r="AJ280" i="204" s="1"/>
  <c r="AE279" i="204"/>
  <c r="AD279" i="204"/>
  <c r="AJ279" i="204" s="1"/>
  <c r="AE278" i="204"/>
  <c r="AD278" i="204"/>
  <c r="AJ278" i="204" s="1"/>
  <c r="AE277" i="204"/>
  <c r="AD277" i="204"/>
  <c r="AJ277" i="204" s="1"/>
  <c r="AE276" i="204"/>
  <c r="AD276" i="204"/>
  <c r="AJ276" i="204" s="1"/>
  <c r="AE275" i="204"/>
  <c r="AD275" i="204"/>
  <c r="AJ275" i="204" s="1"/>
  <c r="AE274" i="204"/>
  <c r="AD274" i="204"/>
  <c r="AJ274" i="204" s="1"/>
  <c r="AE273" i="204"/>
  <c r="AD273" i="204"/>
  <c r="AJ273" i="204" s="1"/>
  <c r="AE272" i="204"/>
  <c r="AD272" i="204"/>
  <c r="AJ272" i="204" s="1"/>
  <c r="AE271" i="204"/>
  <c r="AD271" i="204"/>
  <c r="AJ271" i="204" s="1"/>
  <c r="AE270" i="204"/>
  <c r="AD270" i="204"/>
  <c r="AJ270" i="204" s="1"/>
  <c r="AE269" i="204"/>
  <c r="AD269" i="204"/>
  <c r="AJ269" i="204" s="1"/>
  <c r="AE268" i="204"/>
  <c r="AD268" i="204"/>
  <c r="AJ268" i="204" s="1"/>
  <c r="AE267" i="204"/>
  <c r="AD267" i="204"/>
  <c r="AJ267" i="204" s="1"/>
  <c r="AE266" i="204"/>
  <c r="AD266" i="204"/>
  <c r="AJ266" i="204" s="1"/>
  <c r="AE265" i="204"/>
  <c r="AD265" i="204"/>
  <c r="AJ265" i="204" s="1"/>
  <c r="AE264" i="204"/>
  <c r="AD264" i="204"/>
  <c r="AJ264" i="204" s="1"/>
  <c r="AE263" i="204"/>
  <c r="AD263" i="204"/>
  <c r="AJ263" i="204" s="1"/>
  <c r="AE262" i="204"/>
  <c r="AD262" i="204"/>
  <c r="AJ262" i="204" s="1"/>
  <c r="AE261" i="204"/>
  <c r="AD261" i="204"/>
  <c r="AJ261" i="204" s="1"/>
  <c r="AE260" i="204"/>
  <c r="AD260" i="204"/>
  <c r="AJ260" i="204" s="1"/>
  <c r="AE259" i="204"/>
  <c r="AD259" i="204"/>
  <c r="AJ259" i="204" s="1"/>
  <c r="AE258" i="204"/>
  <c r="AD258" i="204"/>
  <c r="AJ258" i="204" s="1"/>
  <c r="AE257" i="204"/>
  <c r="AD257" i="204"/>
  <c r="AJ257" i="204" s="1"/>
  <c r="AE256" i="204"/>
  <c r="AD256" i="204"/>
  <c r="AJ256" i="204" s="1"/>
  <c r="AE255" i="204"/>
  <c r="AD255" i="204"/>
  <c r="AJ255" i="204" s="1"/>
  <c r="AE254" i="204"/>
  <c r="AD254" i="204"/>
  <c r="AJ254" i="204" s="1"/>
  <c r="AE253" i="204"/>
  <c r="AD253" i="204"/>
  <c r="AJ253" i="204" s="1"/>
  <c r="AE252" i="204"/>
  <c r="AD252" i="204"/>
  <c r="AJ252" i="204" s="1"/>
  <c r="AE251" i="204"/>
  <c r="AD251" i="204"/>
  <c r="AJ251" i="204" s="1"/>
  <c r="AE250" i="204"/>
  <c r="AD250" i="204"/>
  <c r="AJ250" i="204" s="1"/>
  <c r="AE249" i="204"/>
  <c r="AD249" i="204"/>
  <c r="AJ249" i="204" s="1"/>
  <c r="AE248" i="204"/>
  <c r="AD248" i="204"/>
  <c r="AJ248" i="204" s="1"/>
  <c r="AE247" i="204"/>
  <c r="AD247" i="204"/>
  <c r="AJ247" i="204" s="1"/>
  <c r="AE233" i="204"/>
  <c r="AD233" i="204"/>
  <c r="AJ233" i="204" s="1"/>
  <c r="AE232" i="204"/>
  <c r="AD232" i="204"/>
  <c r="AJ232" i="204" s="1"/>
  <c r="AE231" i="204"/>
  <c r="AD231" i="204"/>
  <c r="AJ231" i="204" s="1"/>
  <c r="AE230" i="204"/>
  <c r="AD230" i="204"/>
  <c r="AJ230" i="204" s="1"/>
  <c r="AE229" i="204"/>
  <c r="AD229" i="204"/>
  <c r="AJ229" i="204" s="1"/>
  <c r="AE228" i="204"/>
  <c r="AD228" i="204"/>
  <c r="AJ228" i="204" s="1"/>
  <c r="AE227" i="204"/>
  <c r="AD227" i="204"/>
  <c r="AJ227" i="204" s="1"/>
  <c r="AE226" i="204"/>
  <c r="AD226" i="204"/>
  <c r="AJ226" i="204" s="1"/>
  <c r="AE225" i="204"/>
  <c r="AD225" i="204"/>
  <c r="AJ225" i="204" s="1"/>
  <c r="AE224" i="204"/>
  <c r="AD224" i="204"/>
  <c r="AJ224" i="204" s="1"/>
  <c r="AE223" i="204"/>
  <c r="AD223" i="204"/>
  <c r="AJ223" i="204" s="1"/>
  <c r="AE222" i="204"/>
  <c r="AD222" i="204"/>
  <c r="AJ222" i="204" s="1"/>
  <c r="AE221" i="204"/>
  <c r="AD221" i="204"/>
  <c r="AJ221" i="204" s="1"/>
  <c r="AE220" i="204"/>
  <c r="AD220" i="204"/>
  <c r="AJ220" i="204" s="1"/>
  <c r="AE219" i="204"/>
  <c r="AD219" i="204"/>
  <c r="AJ219" i="204" s="1"/>
  <c r="AE218" i="204"/>
  <c r="AD218" i="204"/>
  <c r="AJ218" i="204" s="1"/>
  <c r="AE217" i="204"/>
  <c r="AD217" i="204"/>
  <c r="AJ217" i="204" s="1"/>
  <c r="AE216" i="204"/>
  <c r="AD216" i="204"/>
  <c r="AJ216" i="204" s="1"/>
  <c r="AE215" i="204"/>
  <c r="AD215" i="204"/>
  <c r="AJ215" i="204" s="1"/>
  <c r="AE214" i="204"/>
  <c r="AD214" i="204"/>
  <c r="AJ214" i="204" s="1"/>
  <c r="AE213" i="204"/>
  <c r="AD213" i="204"/>
  <c r="AJ213" i="204" s="1"/>
  <c r="AE212" i="204"/>
  <c r="AD212" i="204"/>
  <c r="AJ212" i="204" s="1"/>
  <c r="AE211" i="204"/>
  <c r="AD211" i="204"/>
  <c r="AJ211" i="204" s="1"/>
  <c r="AE210" i="204"/>
  <c r="AD210" i="204"/>
  <c r="AJ210" i="204" s="1"/>
  <c r="AE209" i="204"/>
  <c r="AD209" i="204"/>
  <c r="AJ209" i="204" s="1"/>
  <c r="AE208" i="204"/>
  <c r="AD208" i="204"/>
  <c r="AJ208" i="204" s="1"/>
  <c r="AE207" i="204"/>
  <c r="AD207" i="204"/>
  <c r="AJ207" i="204" s="1"/>
  <c r="AE206" i="204"/>
  <c r="AD206" i="204"/>
  <c r="AJ206" i="204" s="1"/>
  <c r="AE205" i="204"/>
  <c r="AD205" i="204"/>
  <c r="AJ205" i="204" s="1"/>
  <c r="AE204" i="204"/>
  <c r="AD204" i="204"/>
  <c r="AJ204" i="204" s="1"/>
  <c r="AE203" i="204"/>
  <c r="AD203" i="204"/>
  <c r="AJ203" i="204" s="1"/>
  <c r="AE202" i="204"/>
  <c r="AD202" i="204"/>
  <c r="AJ202" i="204" s="1"/>
  <c r="AE201" i="204"/>
  <c r="AD201" i="204"/>
  <c r="AJ201" i="204" s="1"/>
  <c r="AE200" i="204"/>
  <c r="AD200" i="204"/>
  <c r="AJ200" i="204" s="1"/>
  <c r="AE199" i="204"/>
  <c r="AD199" i="204"/>
  <c r="AJ199" i="204" s="1"/>
  <c r="AE198" i="204"/>
  <c r="AD198" i="204"/>
  <c r="AJ198" i="204" s="1"/>
  <c r="AE197" i="204"/>
  <c r="AD197" i="204"/>
  <c r="AJ197" i="204" s="1"/>
  <c r="AE196" i="204"/>
  <c r="AD196" i="204"/>
  <c r="AJ196" i="204" s="1"/>
  <c r="AE195" i="204"/>
  <c r="AD195" i="204"/>
  <c r="AJ195" i="204" s="1"/>
  <c r="AE194" i="204"/>
  <c r="AD194" i="204"/>
  <c r="AJ194" i="204" s="1"/>
  <c r="AE193" i="204"/>
  <c r="AD193" i="204"/>
  <c r="AJ193" i="204" s="1"/>
  <c r="AE192" i="204"/>
  <c r="AD192" i="204"/>
  <c r="AJ192" i="204" s="1"/>
  <c r="AE191" i="204"/>
  <c r="AD191" i="204"/>
  <c r="AJ191" i="204" s="1"/>
  <c r="AE190" i="204"/>
  <c r="AD190" i="204"/>
  <c r="AJ190" i="204" s="1"/>
  <c r="AE189" i="204"/>
  <c r="AD189" i="204"/>
  <c r="AJ189" i="204" s="1"/>
  <c r="AE188" i="204"/>
  <c r="AD188" i="204"/>
  <c r="AJ188" i="204" s="1"/>
  <c r="AE187" i="204"/>
  <c r="AD187" i="204"/>
  <c r="AJ187" i="204" s="1"/>
  <c r="AE186" i="204"/>
  <c r="AD186" i="204"/>
  <c r="AJ186" i="204" s="1"/>
  <c r="AE185" i="204"/>
  <c r="AD185" i="204"/>
  <c r="AJ185" i="204" s="1"/>
  <c r="AE184" i="204"/>
  <c r="AD184" i="204"/>
  <c r="AJ184" i="204" s="1"/>
  <c r="AE182" i="204"/>
  <c r="AD182" i="204"/>
  <c r="AJ182" i="204" s="1"/>
  <c r="AE181" i="204"/>
  <c r="AD181" i="204"/>
  <c r="AJ181" i="204" s="1"/>
  <c r="AE180" i="204"/>
  <c r="AD180" i="204"/>
  <c r="AJ180" i="204" s="1"/>
  <c r="AE179" i="204"/>
  <c r="AD179" i="204"/>
  <c r="AJ179" i="204" s="1"/>
  <c r="AE178" i="204"/>
  <c r="AD178" i="204"/>
  <c r="AJ178" i="204" s="1"/>
  <c r="AE177" i="204"/>
  <c r="AD177" i="204"/>
  <c r="AJ177" i="204" s="1"/>
  <c r="AE176" i="204"/>
  <c r="AD176" i="204"/>
  <c r="AJ176" i="204" s="1"/>
  <c r="AE175" i="204"/>
  <c r="AD175" i="204"/>
  <c r="AJ175" i="204" s="1"/>
  <c r="AE174" i="204"/>
  <c r="AD174" i="204"/>
  <c r="AJ174" i="204" s="1"/>
  <c r="AE173" i="204"/>
  <c r="AD173" i="204"/>
  <c r="AJ173" i="204" s="1"/>
  <c r="AE172" i="204"/>
  <c r="AD172" i="204"/>
  <c r="AJ172" i="204" s="1"/>
  <c r="AE171" i="204"/>
  <c r="AD171" i="204"/>
  <c r="AJ171" i="204" s="1"/>
  <c r="AE170" i="204"/>
  <c r="AD170" i="204"/>
  <c r="AJ170" i="204" s="1"/>
  <c r="AE169" i="204"/>
  <c r="AD169" i="204"/>
  <c r="AJ169" i="204" s="1"/>
  <c r="AE168" i="204"/>
  <c r="AD168" i="204"/>
  <c r="AJ168" i="204" s="1"/>
  <c r="AE167" i="204"/>
  <c r="AD167" i="204"/>
  <c r="AJ167" i="204" s="1"/>
  <c r="AE166" i="204"/>
  <c r="AD166" i="204"/>
  <c r="AJ166" i="204" s="1"/>
  <c r="AE165" i="204"/>
  <c r="AD165" i="204"/>
  <c r="AJ165" i="204" s="1"/>
  <c r="AE164" i="204"/>
  <c r="AD164" i="204"/>
  <c r="AJ164" i="204" s="1"/>
  <c r="AE163" i="204"/>
  <c r="AD163" i="204"/>
  <c r="AJ163" i="204" s="1"/>
  <c r="AE162" i="204"/>
  <c r="AD162" i="204"/>
  <c r="AJ162" i="204" s="1"/>
  <c r="AE161" i="204"/>
  <c r="AD161" i="204"/>
  <c r="AJ161" i="204" s="1"/>
  <c r="AE160" i="204"/>
  <c r="AD160" i="204"/>
  <c r="AJ160" i="204" s="1"/>
  <c r="AE159" i="204"/>
  <c r="AD159" i="204"/>
  <c r="AJ159" i="204" s="1"/>
  <c r="AE158" i="204"/>
  <c r="AD158" i="204"/>
  <c r="AJ158" i="204" s="1"/>
  <c r="AE157" i="204"/>
  <c r="AD157" i="204"/>
  <c r="AJ157" i="204" s="1"/>
  <c r="AE156" i="204"/>
  <c r="AD156" i="204"/>
  <c r="AJ156" i="204" s="1"/>
  <c r="AE155" i="204"/>
  <c r="AD155" i="204"/>
  <c r="AJ155" i="204" s="1"/>
  <c r="AE154" i="204"/>
  <c r="AD154" i="204"/>
  <c r="AJ154" i="204" s="1"/>
  <c r="AE153" i="204"/>
  <c r="AD153" i="204"/>
  <c r="AJ153" i="204" s="1"/>
  <c r="AE152" i="204"/>
  <c r="AD152" i="204"/>
  <c r="AJ152" i="204" s="1"/>
  <c r="AE151" i="204"/>
  <c r="AD151" i="204"/>
  <c r="AJ151" i="204" s="1"/>
  <c r="AE150" i="204"/>
  <c r="AD150" i="204"/>
  <c r="AJ150" i="204" s="1"/>
  <c r="AE149" i="204"/>
  <c r="AD149" i="204"/>
  <c r="AJ149" i="204" s="1"/>
  <c r="AE148" i="204"/>
  <c r="AD148" i="204"/>
  <c r="AJ148" i="204" s="1"/>
  <c r="AE147" i="204"/>
  <c r="AD147" i="204"/>
  <c r="AJ147" i="204" s="1"/>
  <c r="AE146" i="204"/>
  <c r="AD146" i="204"/>
  <c r="AJ146" i="204" s="1"/>
  <c r="AE145" i="204"/>
  <c r="AD145" i="204"/>
  <c r="AJ145" i="204" s="1"/>
  <c r="AE144" i="204"/>
  <c r="AD144" i="204"/>
  <c r="AJ144" i="204" s="1"/>
  <c r="AE143" i="204"/>
  <c r="AD143" i="204"/>
  <c r="AJ143" i="204" s="1"/>
  <c r="AE142" i="204"/>
  <c r="AD142" i="204"/>
  <c r="AJ142" i="204" s="1"/>
  <c r="AE141" i="204"/>
  <c r="AD141" i="204"/>
  <c r="AJ141" i="204" s="1"/>
  <c r="AE140" i="204"/>
  <c r="AD140" i="204"/>
  <c r="AJ140" i="204" s="1"/>
  <c r="AE139" i="204"/>
  <c r="AD139" i="204"/>
  <c r="AJ139" i="204" s="1"/>
  <c r="AE138" i="204"/>
  <c r="AD138" i="204"/>
  <c r="AJ138" i="204" s="1"/>
  <c r="AE137" i="204"/>
  <c r="AD137" i="204"/>
  <c r="AJ137" i="204" s="1"/>
  <c r="AE136" i="204"/>
  <c r="AD136" i="204"/>
  <c r="AJ136" i="204" s="1"/>
  <c r="AE135" i="204"/>
  <c r="AD135" i="204"/>
  <c r="AJ135" i="204" s="1"/>
  <c r="AE134" i="204"/>
  <c r="AD134" i="204"/>
  <c r="AJ134" i="204" s="1"/>
  <c r="AE133" i="204"/>
  <c r="AD133" i="204"/>
  <c r="AJ133" i="204" s="1"/>
  <c r="AE119" i="204"/>
  <c r="AD119" i="204"/>
  <c r="AJ119" i="204" s="1"/>
  <c r="AE118" i="204"/>
  <c r="AD118" i="204"/>
  <c r="AJ118" i="204" s="1"/>
  <c r="AE117" i="204"/>
  <c r="AD117" i="204"/>
  <c r="AJ117" i="204" s="1"/>
  <c r="AE116" i="204"/>
  <c r="AD116" i="204"/>
  <c r="AJ116" i="204" s="1"/>
  <c r="AE115" i="204"/>
  <c r="AD115" i="204"/>
  <c r="AJ115" i="204" s="1"/>
  <c r="AE114" i="204"/>
  <c r="AD114" i="204"/>
  <c r="AJ114" i="204" s="1"/>
  <c r="AE113" i="204"/>
  <c r="AD113" i="204"/>
  <c r="AJ113" i="204" s="1"/>
  <c r="AE112" i="204"/>
  <c r="AD112" i="204"/>
  <c r="AJ112" i="204" s="1"/>
  <c r="AE111" i="204"/>
  <c r="AD111" i="204"/>
  <c r="AJ111" i="204" s="1"/>
  <c r="AE110" i="204"/>
  <c r="AD110" i="204"/>
  <c r="AJ110" i="204" s="1"/>
  <c r="AE109" i="204"/>
  <c r="AD109" i="204"/>
  <c r="AJ109" i="204" s="1"/>
  <c r="AE108" i="204"/>
  <c r="AD108" i="204"/>
  <c r="AJ108" i="204" s="1"/>
  <c r="AE107" i="204"/>
  <c r="AD107" i="204"/>
  <c r="AJ107" i="204" s="1"/>
  <c r="AE106" i="204"/>
  <c r="AD106" i="204"/>
  <c r="AJ106" i="204" s="1"/>
  <c r="AE105" i="204"/>
  <c r="AD105" i="204"/>
  <c r="AJ105" i="204" s="1"/>
  <c r="AE104" i="204"/>
  <c r="AD104" i="204"/>
  <c r="AJ104" i="204" s="1"/>
  <c r="AE103" i="204"/>
  <c r="AD103" i="204"/>
  <c r="AJ103" i="204" s="1"/>
  <c r="AE102" i="204"/>
  <c r="AD102" i="204"/>
  <c r="AJ102" i="204" s="1"/>
  <c r="AE101" i="204"/>
  <c r="AD101" i="204"/>
  <c r="AJ101" i="204" s="1"/>
  <c r="AE100" i="204"/>
  <c r="AD100" i="204"/>
  <c r="AJ100" i="204" s="1"/>
  <c r="AE99" i="204"/>
  <c r="AD99" i="204"/>
  <c r="AJ99" i="204" s="1"/>
  <c r="AE98" i="204"/>
  <c r="AD98" i="204"/>
  <c r="AJ98" i="204" s="1"/>
  <c r="AE97" i="204"/>
  <c r="AD97" i="204"/>
  <c r="AJ97" i="204" s="1"/>
  <c r="AE96" i="204"/>
  <c r="AD96" i="204"/>
  <c r="AJ96" i="204" s="1"/>
  <c r="AE95" i="204"/>
  <c r="AD95" i="204"/>
  <c r="AJ95" i="204" s="1"/>
  <c r="AE94" i="204"/>
  <c r="AD94" i="204"/>
  <c r="AJ94" i="204" s="1"/>
  <c r="AE93" i="204"/>
  <c r="AD93" i="204"/>
  <c r="AJ93" i="204" s="1"/>
  <c r="AE92" i="204"/>
  <c r="AD92" i="204"/>
  <c r="AJ92" i="204" s="1"/>
  <c r="AE91" i="204"/>
  <c r="AD91" i="204"/>
  <c r="AJ91" i="204" s="1"/>
  <c r="AE90" i="204"/>
  <c r="AD90" i="204"/>
  <c r="AJ90" i="204" s="1"/>
  <c r="AE89" i="204"/>
  <c r="AD89" i="204"/>
  <c r="AJ89" i="204" s="1"/>
  <c r="AE88" i="204"/>
  <c r="AD88" i="204"/>
  <c r="AJ88" i="204" s="1"/>
  <c r="AE87" i="204"/>
  <c r="AD87" i="204"/>
  <c r="AJ87" i="204" s="1"/>
  <c r="AE86" i="204"/>
  <c r="AD86" i="204"/>
  <c r="AJ86" i="204" s="1"/>
  <c r="AE85" i="204"/>
  <c r="AD85" i="204"/>
  <c r="AJ85" i="204" s="1"/>
  <c r="AE84" i="204"/>
  <c r="AD84" i="204"/>
  <c r="AJ84" i="204" s="1"/>
  <c r="AE83" i="204"/>
  <c r="AD83" i="204"/>
  <c r="AJ83" i="204" s="1"/>
  <c r="AE82" i="204"/>
  <c r="AD82" i="204"/>
  <c r="AJ82" i="204" s="1"/>
  <c r="AE81" i="204"/>
  <c r="AD81" i="204"/>
  <c r="AJ81" i="204" s="1"/>
  <c r="AE80" i="204"/>
  <c r="AD80" i="204"/>
  <c r="AJ80" i="204" s="1"/>
  <c r="AE79" i="204"/>
  <c r="AD79" i="204"/>
  <c r="AJ79" i="204" s="1"/>
  <c r="AE78" i="204"/>
  <c r="AD78" i="204"/>
  <c r="AJ78" i="204" s="1"/>
  <c r="AE77" i="204"/>
  <c r="AD77" i="204"/>
  <c r="AJ77" i="204" s="1"/>
  <c r="AE76" i="204"/>
  <c r="AD76" i="204"/>
  <c r="AJ76" i="204" s="1"/>
  <c r="AE75" i="204"/>
  <c r="AD75" i="204"/>
  <c r="AJ75" i="204" s="1"/>
  <c r="AE74" i="204"/>
  <c r="AD74" i="204"/>
  <c r="AJ74" i="204" s="1"/>
  <c r="AE73" i="204"/>
  <c r="AD73" i="204"/>
  <c r="AJ73" i="204" s="1"/>
  <c r="AE72" i="204"/>
  <c r="AD72" i="204"/>
  <c r="AJ72" i="204" s="1"/>
  <c r="AE68" i="204"/>
  <c r="AD68" i="204"/>
  <c r="AJ68" i="204" s="1"/>
  <c r="AE67" i="204"/>
  <c r="AD67" i="204"/>
  <c r="AJ67" i="204" s="1"/>
  <c r="AE66" i="204"/>
  <c r="AD66" i="204"/>
  <c r="AJ66" i="204" s="1"/>
  <c r="AE65" i="204"/>
  <c r="AD65" i="204"/>
  <c r="AJ65" i="204" s="1"/>
  <c r="AE64" i="204"/>
  <c r="AD64" i="204"/>
  <c r="AJ64" i="204" s="1"/>
  <c r="AE63" i="204"/>
  <c r="AD63" i="204"/>
  <c r="AJ63" i="204" s="1"/>
  <c r="AE62" i="204"/>
  <c r="AD62" i="204"/>
  <c r="AJ62" i="204" s="1"/>
  <c r="AE61" i="204"/>
  <c r="AD61" i="204"/>
  <c r="AJ61" i="204" s="1"/>
  <c r="AE60" i="204"/>
  <c r="AD60" i="204"/>
  <c r="AJ60" i="204" s="1"/>
  <c r="AE59" i="204"/>
  <c r="AD59" i="204"/>
  <c r="AJ59" i="204" s="1"/>
  <c r="AE58" i="204"/>
  <c r="AD58" i="204"/>
  <c r="AJ58" i="204" s="1"/>
  <c r="AE57" i="204"/>
  <c r="AD57" i="204"/>
  <c r="AJ57" i="204" s="1"/>
  <c r="AE56" i="204"/>
  <c r="AD56" i="204"/>
  <c r="AJ56" i="204" s="1"/>
  <c r="AE55" i="204"/>
  <c r="AD55" i="204"/>
  <c r="AJ55" i="204" s="1"/>
  <c r="AE54" i="204"/>
  <c r="AD54" i="204"/>
  <c r="AJ54" i="204" s="1"/>
  <c r="AE53" i="204"/>
  <c r="AD53" i="204"/>
  <c r="AJ53" i="204" s="1"/>
  <c r="AE52" i="204"/>
  <c r="AD52" i="204"/>
  <c r="AJ52" i="204" s="1"/>
  <c r="AE51" i="204"/>
  <c r="AD51" i="204"/>
  <c r="AJ51" i="204" s="1"/>
  <c r="AE50" i="204"/>
  <c r="AD50" i="204"/>
  <c r="AJ50" i="204" s="1"/>
  <c r="AE49" i="204"/>
  <c r="AD49" i="204"/>
  <c r="AJ49" i="204" s="1"/>
  <c r="AE48" i="204"/>
  <c r="AD48" i="204"/>
  <c r="AJ48" i="204" s="1"/>
  <c r="AE47" i="204"/>
  <c r="AD47" i="204"/>
  <c r="AJ47" i="204" s="1"/>
  <c r="AE46" i="204"/>
  <c r="AD46" i="204"/>
  <c r="AJ46" i="204" s="1"/>
  <c r="AE45" i="204"/>
  <c r="AD45" i="204"/>
  <c r="AJ45" i="204" s="1"/>
  <c r="AE44" i="204"/>
  <c r="AD44" i="204"/>
  <c r="AJ44" i="204" s="1"/>
  <c r="AE43" i="204"/>
  <c r="AD43" i="204"/>
  <c r="AJ43" i="204" s="1"/>
  <c r="AE42" i="204"/>
  <c r="AD42" i="204"/>
  <c r="AJ42" i="204" s="1"/>
  <c r="AE41" i="204"/>
  <c r="AD41" i="204"/>
  <c r="AJ41" i="204" s="1"/>
  <c r="AE40" i="204"/>
  <c r="AD40" i="204"/>
  <c r="AJ40" i="204" s="1"/>
  <c r="AE39" i="204"/>
  <c r="AD39" i="204"/>
  <c r="AJ39" i="204" s="1"/>
  <c r="AE38" i="204"/>
  <c r="AD38" i="204"/>
  <c r="AJ38" i="204" s="1"/>
  <c r="AE37" i="204"/>
  <c r="AD37" i="204"/>
  <c r="AJ37" i="204" s="1"/>
  <c r="AE36" i="204"/>
  <c r="AD36" i="204"/>
  <c r="AJ36" i="204" s="1"/>
  <c r="AE35" i="204"/>
  <c r="AD35" i="204"/>
  <c r="AJ35" i="204" s="1"/>
  <c r="AE34" i="204"/>
  <c r="AD34" i="204"/>
  <c r="AJ34" i="204" s="1"/>
  <c r="AE33" i="204"/>
  <c r="AD33" i="204"/>
  <c r="AJ33" i="204" s="1"/>
  <c r="AE32" i="204"/>
  <c r="AD32" i="204"/>
  <c r="AJ32" i="204" s="1"/>
  <c r="AE31" i="204"/>
  <c r="AD31" i="204"/>
  <c r="AJ31" i="204" s="1"/>
  <c r="AE30" i="204"/>
  <c r="AD30" i="204"/>
  <c r="AJ30" i="204" s="1"/>
  <c r="AE29" i="204"/>
  <c r="AD29" i="204"/>
  <c r="AJ29" i="204" s="1"/>
  <c r="AE28" i="204"/>
  <c r="AD28" i="204"/>
  <c r="AJ28" i="204" s="1"/>
  <c r="AE27" i="204"/>
  <c r="AD27" i="204"/>
  <c r="AJ27" i="204" s="1"/>
  <c r="AE26" i="204"/>
  <c r="AD26" i="204"/>
  <c r="AJ26" i="204" s="1"/>
  <c r="AE25" i="204"/>
  <c r="AD25" i="204"/>
  <c r="AJ25" i="204" s="1"/>
  <c r="AE24" i="204"/>
  <c r="AD24" i="204"/>
  <c r="AJ24" i="204" s="1"/>
  <c r="AE23" i="204"/>
  <c r="AD23" i="204"/>
  <c r="AJ23" i="204" s="1"/>
  <c r="AE22" i="204"/>
  <c r="AD22" i="204"/>
  <c r="AJ22" i="204" s="1"/>
  <c r="AE21" i="204"/>
  <c r="AD21" i="204"/>
  <c r="AJ21" i="204" s="1"/>
  <c r="AE20" i="204"/>
  <c r="AD20" i="204"/>
  <c r="AJ20" i="204" s="1"/>
  <c r="AQ65" i="137" l="1"/>
  <c r="AR65" i="137" s="1"/>
  <c r="AQ322" i="137"/>
  <c r="AQ232" i="137"/>
  <c r="AR117" i="137"/>
  <c r="AQ118" i="137"/>
  <c r="AP297" i="137"/>
  <c r="AQ297" i="137" s="1"/>
  <c r="AP299" i="137"/>
  <c r="AQ298" i="137"/>
  <c r="D298" i="137" s="1"/>
  <c r="AQ185" i="137"/>
  <c r="AR185" i="137" s="1"/>
  <c r="AR184" i="137"/>
  <c r="AS184" i="137" s="1"/>
  <c r="AQ183" i="137"/>
  <c r="AR183" i="137" s="1"/>
  <c r="AQ134" i="137"/>
  <c r="AR134" i="137" s="1"/>
  <c r="AP133" i="137"/>
  <c r="AQ132" i="137"/>
  <c r="AR132" i="137" s="1"/>
  <c r="AQ70" i="137"/>
  <c r="AQ19" i="137"/>
  <c r="AR19" i="137" s="1"/>
  <c r="AQ71" i="137"/>
  <c r="AR71" i="137" s="1"/>
  <c r="AR70" i="137"/>
  <c r="AS70" i="137" s="1"/>
  <c r="AT70" i="137" s="1"/>
  <c r="AQ69" i="137"/>
  <c r="AR69" i="137" s="1"/>
  <c r="AQ20" i="137"/>
  <c r="AR20" i="137" s="1"/>
  <c r="D248" i="137"/>
  <c r="D251" i="137"/>
  <c r="D255" i="137"/>
  <c r="D259" i="137"/>
  <c r="D263" i="137"/>
  <c r="D267" i="137"/>
  <c r="D271" i="137"/>
  <c r="D275" i="137"/>
  <c r="D279" i="137"/>
  <c r="D283" i="137"/>
  <c r="D287" i="137"/>
  <c r="D291" i="137"/>
  <c r="D295" i="137"/>
  <c r="D300" i="137"/>
  <c r="D304" i="137"/>
  <c r="D308" i="137"/>
  <c r="D312" i="137"/>
  <c r="D316" i="137"/>
  <c r="D320" i="137"/>
  <c r="D324" i="137"/>
  <c r="D328" i="137"/>
  <c r="D332" i="137"/>
  <c r="D336" i="137"/>
  <c r="D340" i="137"/>
  <c r="D344" i="137"/>
  <c r="D427" i="137"/>
  <c r="D443" i="137"/>
  <c r="D447" i="137"/>
  <c r="D455" i="137"/>
  <c r="D417" i="137"/>
  <c r="D421" i="137"/>
  <c r="D425" i="137"/>
  <c r="D429" i="137"/>
  <c r="D433" i="137"/>
  <c r="D437" i="137"/>
  <c r="D441" i="137"/>
  <c r="D445" i="137"/>
  <c r="D449" i="137"/>
  <c r="D453" i="137"/>
  <c r="D457" i="137"/>
  <c r="D423" i="137"/>
  <c r="D435" i="137"/>
  <c r="D419" i="137"/>
  <c r="D431" i="137"/>
  <c r="D439" i="137"/>
  <c r="D451" i="137"/>
  <c r="D413" i="137"/>
  <c r="D411" i="137"/>
  <c r="D415" i="137"/>
  <c r="D459" i="137"/>
  <c r="D21" i="137"/>
  <c r="D23" i="137"/>
  <c r="D25" i="137"/>
  <c r="D27" i="137"/>
  <c r="D29" i="137"/>
  <c r="D31" i="137"/>
  <c r="D41" i="137"/>
  <c r="D45" i="137"/>
  <c r="D49" i="137"/>
  <c r="D55" i="137"/>
  <c r="D57" i="137"/>
  <c r="D59" i="137"/>
  <c r="D61" i="137"/>
  <c r="D63" i="137"/>
  <c r="D67" i="137"/>
  <c r="D74" i="137"/>
  <c r="D76" i="137"/>
  <c r="D78" i="137"/>
  <c r="D80" i="137"/>
  <c r="D82" i="137"/>
  <c r="D84" i="137"/>
  <c r="D86" i="137"/>
  <c r="D88" i="137"/>
  <c r="D90" i="137"/>
  <c r="D92" i="137"/>
  <c r="D94" i="137"/>
  <c r="D96" i="137"/>
  <c r="D98" i="137"/>
  <c r="D100" i="137"/>
  <c r="D137" i="137"/>
  <c r="D139" i="137"/>
  <c r="D141" i="137"/>
  <c r="D143" i="137"/>
  <c r="D145" i="137"/>
  <c r="D147" i="137"/>
  <c r="D149" i="137"/>
  <c r="D151" i="137"/>
  <c r="D153" i="137"/>
  <c r="D155" i="137"/>
  <c r="D157" i="137"/>
  <c r="D249" i="137"/>
  <c r="D253" i="137"/>
  <c r="D257" i="137"/>
  <c r="D261" i="137"/>
  <c r="D265" i="137"/>
  <c r="D269" i="137"/>
  <c r="D273" i="137"/>
  <c r="D277" i="137"/>
  <c r="D281" i="137"/>
  <c r="D285" i="137"/>
  <c r="D289" i="137"/>
  <c r="D293" i="137"/>
  <c r="D302" i="137"/>
  <c r="D306" i="137"/>
  <c r="D310" i="137"/>
  <c r="D314" i="137"/>
  <c r="D318" i="137"/>
  <c r="D322" i="137"/>
  <c r="D326" i="137"/>
  <c r="D330" i="137"/>
  <c r="D334" i="137"/>
  <c r="D338" i="137"/>
  <c r="D342" i="137"/>
  <c r="D346" i="137"/>
  <c r="D412" i="137"/>
  <c r="D414" i="137"/>
  <c r="D416" i="137"/>
  <c r="D418" i="137"/>
  <c r="D420" i="137"/>
  <c r="D422" i="137"/>
  <c r="D424" i="137"/>
  <c r="D426" i="137"/>
  <c r="D428" i="137"/>
  <c r="D430" i="137"/>
  <c r="D432" i="137"/>
  <c r="D434" i="137"/>
  <c r="D436" i="137"/>
  <c r="D438" i="137"/>
  <c r="D440" i="137"/>
  <c r="D442" i="137"/>
  <c r="D444" i="137"/>
  <c r="D446" i="137"/>
  <c r="D448" i="137"/>
  <c r="D450" i="137"/>
  <c r="D452" i="137"/>
  <c r="D454" i="137"/>
  <c r="D456" i="137"/>
  <c r="D458" i="137"/>
  <c r="D460" i="137"/>
  <c r="D33" i="137"/>
  <c r="D35" i="137"/>
  <c r="D37" i="137"/>
  <c r="D39" i="137"/>
  <c r="D43" i="137"/>
  <c r="D47" i="137"/>
  <c r="D51" i="137"/>
  <c r="D53" i="137"/>
  <c r="D72" i="137"/>
  <c r="D102" i="137"/>
  <c r="D104" i="137"/>
  <c r="D106" i="137"/>
  <c r="D108" i="137"/>
  <c r="D110" i="137"/>
  <c r="D112" i="137"/>
  <c r="D114" i="137"/>
  <c r="D116" i="137"/>
  <c r="D135" i="137"/>
  <c r="D159" i="137"/>
  <c r="D22" i="137"/>
  <c r="D24" i="137"/>
  <c r="D26" i="137"/>
  <c r="D28" i="137"/>
  <c r="D30" i="137"/>
  <c r="D32" i="137"/>
  <c r="D34" i="137"/>
  <c r="D36" i="137"/>
  <c r="D38" i="137"/>
  <c r="D40" i="137"/>
  <c r="D42" i="137"/>
  <c r="D44" i="137"/>
  <c r="D46" i="137"/>
  <c r="D48" i="137"/>
  <c r="D50" i="137"/>
  <c r="D52" i="137"/>
  <c r="D54" i="137"/>
  <c r="D56" i="137"/>
  <c r="D58" i="137"/>
  <c r="D60" i="137"/>
  <c r="D62" i="137"/>
  <c r="D64" i="137"/>
  <c r="D66" i="137"/>
  <c r="D73" i="137"/>
  <c r="D75" i="137"/>
  <c r="D77" i="137"/>
  <c r="D79" i="137"/>
  <c r="D81" i="137"/>
  <c r="D83" i="137"/>
  <c r="D85" i="137"/>
  <c r="D87" i="137"/>
  <c r="D89" i="137"/>
  <c r="D91" i="137"/>
  <c r="D93" i="137"/>
  <c r="D95" i="137"/>
  <c r="D97" i="137"/>
  <c r="D99" i="137"/>
  <c r="D101" i="137"/>
  <c r="D103" i="137"/>
  <c r="D105" i="137"/>
  <c r="D107" i="137"/>
  <c r="D109" i="137"/>
  <c r="D111" i="137"/>
  <c r="D113" i="137"/>
  <c r="D115" i="137"/>
  <c r="D136" i="137"/>
  <c r="D138" i="137"/>
  <c r="D140" i="137"/>
  <c r="D142" i="137"/>
  <c r="D144" i="137"/>
  <c r="D146" i="137"/>
  <c r="D148" i="137"/>
  <c r="D150" i="137"/>
  <c r="D152" i="137"/>
  <c r="D154" i="137"/>
  <c r="D156" i="137"/>
  <c r="D158" i="137"/>
  <c r="D160" i="137"/>
  <c r="D161" i="137"/>
  <c r="D163" i="137"/>
  <c r="D165" i="137"/>
  <c r="D167" i="137"/>
  <c r="D169" i="137"/>
  <c r="D171" i="137"/>
  <c r="D173" i="137"/>
  <c r="D175" i="137"/>
  <c r="D177" i="137"/>
  <c r="D179" i="137"/>
  <c r="D181" i="137"/>
  <c r="D186" i="137"/>
  <c r="D188" i="137"/>
  <c r="D190" i="137"/>
  <c r="D192" i="137"/>
  <c r="D194" i="137"/>
  <c r="D196" i="137"/>
  <c r="D198" i="137"/>
  <c r="D200" i="137"/>
  <c r="D202" i="137"/>
  <c r="D204" i="137"/>
  <c r="D206" i="137"/>
  <c r="D208" i="137"/>
  <c r="D210" i="137"/>
  <c r="D212" i="137"/>
  <c r="D214" i="137"/>
  <c r="D216" i="137"/>
  <c r="D218" i="137"/>
  <c r="D220" i="137"/>
  <c r="D222" i="137"/>
  <c r="D224" i="137"/>
  <c r="D226" i="137"/>
  <c r="D228" i="137"/>
  <c r="D230" i="137"/>
  <c r="D247" i="137"/>
  <c r="D250" i="137"/>
  <c r="D254" i="137"/>
  <c r="D258" i="137"/>
  <c r="D262" i="137"/>
  <c r="D266" i="137"/>
  <c r="D270" i="137"/>
  <c r="D274" i="137"/>
  <c r="D278" i="137"/>
  <c r="D282" i="137"/>
  <c r="D286" i="137"/>
  <c r="D290" i="137"/>
  <c r="D294" i="137"/>
  <c r="D303" i="137"/>
  <c r="D307" i="137"/>
  <c r="D311" i="137"/>
  <c r="D315" i="137"/>
  <c r="D319" i="137"/>
  <c r="D323" i="137"/>
  <c r="D327" i="137"/>
  <c r="D331" i="137"/>
  <c r="D335" i="137"/>
  <c r="D339" i="137"/>
  <c r="D343" i="137"/>
  <c r="D360" i="137"/>
  <c r="D362" i="137"/>
  <c r="D364" i="137"/>
  <c r="D366" i="137"/>
  <c r="D368" i="137"/>
  <c r="D370" i="137"/>
  <c r="D372" i="137"/>
  <c r="D374" i="137"/>
  <c r="D376" i="137"/>
  <c r="D378" i="137"/>
  <c r="D380" i="137"/>
  <c r="D382" i="137"/>
  <c r="D384" i="137"/>
  <c r="D386" i="137"/>
  <c r="D388" i="137"/>
  <c r="D390" i="137"/>
  <c r="D392" i="137"/>
  <c r="D394" i="137"/>
  <c r="D396" i="137"/>
  <c r="D398" i="137"/>
  <c r="D400" i="137"/>
  <c r="D402" i="137"/>
  <c r="D404" i="137"/>
  <c r="D406" i="137"/>
  <c r="D408" i="137"/>
  <c r="D162" i="137"/>
  <c r="D164" i="137"/>
  <c r="D166" i="137"/>
  <c r="D168" i="137"/>
  <c r="D170" i="137"/>
  <c r="D172" i="137"/>
  <c r="D174" i="137"/>
  <c r="D176" i="137"/>
  <c r="D178" i="137"/>
  <c r="D180" i="137"/>
  <c r="D187" i="137"/>
  <c r="D189" i="137"/>
  <c r="D191" i="137"/>
  <c r="D193" i="137"/>
  <c r="D195" i="137"/>
  <c r="D197" i="137"/>
  <c r="D199" i="137"/>
  <c r="D201" i="137"/>
  <c r="D203" i="137"/>
  <c r="D205" i="137"/>
  <c r="D207" i="137"/>
  <c r="D209" i="137"/>
  <c r="D211" i="137"/>
  <c r="D213" i="137"/>
  <c r="D215" i="137"/>
  <c r="D217" i="137"/>
  <c r="D219" i="137"/>
  <c r="D221" i="137"/>
  <c r="D223" i="137"/>
  <c r="D225" i="137"/>
  <c r="D227" i="137"/>
  <c r="D229" i="137"/>
  <c r="D231" i="137"/>
  <c r="D252" i="137"/>
  <c r="D256" i="137"/>
  <c r="D260" i="137"/>
  <c r="D264" i="137"/>
  <c r="D268" i="137"/>
  <c r="D272" i="137"/>
  <c r="D276" i="137"/>
  <c r="D280" i="137"/>
  <c r="D284" i="137"/>
  <c r="D288" i="137"/>
  <c r="D292" i="137"/>
  <c r="D301" i="137"/>
  <c r="D305" i="137"/>
  <c r="D309" i="137"/>
  <c r="D313" i="137"/>
  <c r="D317" i="137"/>
  <c r="D321" i="137"/>
  <c r="D325" i="137"/>
  <c r="D329" i="137"/>
  <c r="D333" i="137"/>
  <c r="D337" i="137"/>
  <c r="D341" i="137"/>
  <c r="D345" i="137"/>
  <c r="D361" i="137"/>
  <c r="D363" i="137"/>
  <c r="D365" i="137"/>
  <c r="D367" i="137"/>
  <c r="D369" i="137"/>
  <c r="D371" i="137"/>
  <c r="D373" i="137"/>
  <c r="D375" i="137"/>
  <c r="D377" i="137"/>
  <c r="D379" i="137"/>
  <c r="D381" i="137"/>
  <c r="D383" i="137"/>
  <c r="D385" i="137"/>
  <c r="D387" i="137"/>
  <c r="D389" i="137"/>
  <c r="D391" i="137"/>
  <c r="D393" i="137"/>
  <c r="D395" i="137"/>
  <c r="D397" i="137"/>
  <c r="D399" i="137"/>
  <c r="D401" i="137"/>
  <c r="D403" i="137"/>
  <c r="D405" i="137"/>
  <c r="D407" i="137"/>
  <c r="AP409" i="137"/>
  <c r="AQ409" i="137"/>
  <c r="AR409" i="137"/>
  <c r="AS409" i="137"/>
  <c r="AT409" i="137"/>
  <c r="AP246" i="137"/>
  <c r="AQ246" i="137" s="1"/>
  <c r="AQ18" i="137"/>
  <c r="AR18" i="137" s="1"/>
  <c r="AS18" i="137" s="1"/>
  <c r="AK298" i="204"/>
  <c r="AK299" i="204"/>
  <c r="AK300" i="204"/>
  <c r="AK301" i="204"/>
  <c r="AK302" i="204"/>
  <c r="AK303" i="204"/>
  <c r="AK304" i="204"/>
  <c r="AK305" i="204"/>
  <c r="AK306" i="204"/>
  <c r="AK307" i="204"/>
  <c r="AK308" i="204"/>
  <c r="AK309" i="204"/>
  <c r="AK310" i="204"/>
  <c r="AK311" i="204"/>
  <c r="AK312" i="204"/>
  <c r="AK313" i="204"/>
  <c r="AK314" i="204"/>
  <c r="AK315" i="204"/>
  <c r="AK316" i="204"/>
  <c r="AK317" i="204"/>
  <c r="AK318" i="204"/>
  <c r="AK319" i="204"/>
  <c r="AK320" i="204"/>
  <c r="AK321" i="204"/>
  <c r="AK322" i="204"/>
  <c r="AK323" i="204"/>
  <c r="AK324" i="204"/>
  <c r="AK325" i="204"/>
  <c r="AK326" i="204"/>
  <c r="AK327" i="204"/>
  <c r="AK328" i="204"/>
  <c r="AK329" i="204"/>
  <c r="AK330" i="204"/>
  <c r="AK331" i="204"/>
  <c r="AK332" i="204"/>
  <c r="AK333" i="204"/>
  <c r="AK334" i="204"/>
  <c r="AK335" i="204"/>
  <c r="AK336" i="204"/>
  <c r="AK337" i="204"/>
  <c r="AK338" i="204"/>
  <c r="AK339" i="204"/>
  <c r="AK340" i="204"/>
  <c r="AK341" i="204"/>
  <c r="AK342" i="204"/>
  <c r="AK343" i="204"/>
  <c r="AK344" i="204"/>
  <c r="AK345" i="204"/>
  <c r="AK346" i="204"/>
  <c r="AK347" i="204"/>
  <c r="AK248" i="204"/>
  <c r="AK249" i="204"/>
  <c r="AK250" i="204"/>
  <c r="AK251" i="204"/>
  <c r="AK252" i="204"/>
  <c r="AK253" i="204"/>
  <c r="AK254" i="204"/>
  <c r="AK255" i="204"/>
  <c r="AK256" i="204"/>
  <c r="AK257" i="204"/>
  <c r="AK258" i="204"/>
  <c r="AK259" i="204"/>
  <c r="AK260" i="204"/>
  <c r="AK261" i="204"/>
  <c r="AK262" i="204"/>
  <c r="AK263" i="204"/>
  <c r="AK264" i="204"/>
  <c r="AK265" i="204"/>
  <c r="AK266" i="204"/>
  <c r="AK267" i="204"/>
  <c r="AK268" i="204"/>
  <c r="AK269" i="204"/>
  <c r="AK270" i="204"/>
  <c r="AK271" i="204"/>
  <c r="AK272" i="204"/>
  <c r="AK273" i="204"/>
  <c r="AK274" i="204"/>
  <c r="AK275" i="204"/>
  <c r="AK276" i="204"/>
  <c r="AK277" i="204"/>
  <c r="AK278" i="204"/>
  <c r="AK279" i="204"/>
  <c r="AK280" i="204"/>
  <c r="AK281" i="204"/>
  <c r="AK282" i="204"/>
  <c r="AK283" i="204"/>
  <c r="AK284" i="204"/>
  <c r="AK285" i="204"/>
  <c r="AK286" i="204"/>
  <c r="AK287" i="204"/>
  <c r="AK288" i="204"/>
  <c r="AK289" i="204"/>
  <c r="AK290" i="204"/>
  <c r="AK291" i="204"/>
  <c r="AK292" i="204"/>
  <c r="AK293" i="204"/>
  <c r="AK294" i="204"/>
  <c r="AK295" i="204"/>
  <c r="AK296" i="204"/>
  <c r="AK247" i="204"/>
  <c r="AK184" i="204"/>
  <c r="AK185" i="204"/>
  <c r="AK186" i="204"/>
  <c r="AK187" i="204"/>
  <c r="AK188" i="204"/>
  <c r="AK189" i="204"/>
  <c r="AK190" i="204"/>
  <c r="AK191" i="204"/>
  <c r="AK192" i="204"/>
  <c r="AK193" i="204"/>
  <c r="AK194" i="204"/>
  <c r="AK195" i="204"/>
  <c r="AK196" i="204"/>
  <c r="AK197" i="204"/>
  <c r="AK198" i="204"/>
  <c r="AK199" i="204"/>
  <c r="AK200" i="204"/>
  <c r="AK201" i="204"/>
  <c r="AK202" i="204"/>
  <c r="AK203" i="204"/>
  <c r="AK204" i="204"/>
  <c r="AK205" i="204"/>
  <c r="AK206" i="204"/>
  <c r="AK207" i="204"/>
  <c r="AK208" i="204"/>
  <c r="AK209" i="204"/>
  <c r="AK210" i="204"/>
  <c r="AK211" i="204"/>
  <c r="AK212" i="204"/>
  <c r="AK213" i="204"/>
  <c r="AK214" i="204"/>
  <c r="AK215" i="204"/>
  <c r="AK216" i="204"/>
  <c r="AK217" i="204"/>
  <c r="AK218" i="204"/>
  <c r="AK219" i="204"/>
  <c r="AK220" i="204"/>
  <c r="AK221" i="204"/>
  <c r="AK222" i="204"/>
  <c r="AK223" i="204"/>
  <c r="AK224" i="204"/>
  <c r="AK225" i="204"/>
  <c r="AK226" i="204"/>
  <c r="AK227" i="204"/>
  <c r="AK228" i="204"/>
  <c r="AK229" i="204"/>
  <c r="AK230" i="204"/>
  <c r="AK231" i="204"/>
  <c r="AK232" i="204"/>
  <c r="AK233" i="204"/>
  <c r="AK134" i="204"/>
  <c r="AK135" i="204"/>
  <c r="AK136" i="204"/>
  <c r="AK137" i="204"/>
  <c r="AK138" i="204"/>
  <c r="AK139" i="204"/>
  <c r="AK140" i="204"/>
  <c r="AK141" i="204"/>
  <c r="AK142" i="204"/>
  <c r="AK143" i="204"/>
  <c r="AK144" i="204"/>
  <c r="AK145" i="204"/>
  <c r="AK146" i="204"/>
  <c r="AK147" i="204"/>
  <c r="AK148" i="204"/>
  <c r="AK149" i="204"/>
  <c r="AK150" i="204"/>
  <c r="AK151" i="204"/>
  <c r="AK152" i="204"/>
  <c r="AK153" i="204"/>
  <c r="AK154" i="204"/>
  <c r="AK155" i="204"/>
  <c r="AK156" i="204"/>
  <c r="AK157" i="204"/>
  <c r="AK158" i="204"/>
  <c r="AK159" i="204"/>
  <c r="AK160" i="204"/>
  <c r="AK161" i="204"/>
  <c r="AK162" i="204"/>
  <c r="AK163" i="204"/>
  <c r="AK164" i="204"/>
  <c r="AK165" i="204"/>
  <c r="AK166" i="204"/>
  <c r="AK167" i="204"/>
  <c r="AK168" i="204"/>
  <c r="AK169" i="204"/>
  <c r="AK170" i="204"/>
  <c r="AK171" i="204"/>
  <c r="AK172" i="204"/>
  <c r="AK173" i="204"/>
  <c r="AK174" i="204"/>
  <c r="AK175" i="204"/>
  <c r="AK176" i="204"/>
  <c r="AK177" i="204"/>
  <c r="AK178" i="204"/>
  <c r="AK179" i="204"/>
  <c r="AK180" i="204"/>
  <c r="AK181" i="204"/>
  <c r="AK182" i="204"/>
  <c r="AK133" i="204"/>
  <c r="AK72" i="204"/>
  <c r="AK73" i="204"/>
  <c r="AK74" i="204"/>
  <c r="AK75" i="204"/>
  <c r="AK76" i="204"/>
  <c r="AK77" i="204"/>
  <c r="AK78" i="204"/>
  <c r="AK79" i="204"/>
  <c r="AK80" i="204"/>
  <c r="AK81" i="204"/>
  <c r="AK82" i="204"/>
  <c r="AK83" i="204"/>
  <c r="AK84" i="204"/>
  <c r="AK85" i="204"/>
  <c r="AK86" i="204"/>
  <c r="AK87" i="204"/>
  <c r="AK88" i="204"/>
  <c r="AK89" i="204"/>
  <c r="AK90" i="204"/>
  <c r="AK91" i="204"/>
  <c r="AK92" i="204"/>
  <c r="AK93" i="204"/>
  <c r="AK94" i="204"/>
  <c r="AK95" i="204"/>
  <c r="AK96" i="204"/>
  <c r="AK97" i="204"/>
  <c r="AK98" i="204"/>
  <c r="AK99" i="204"/>
  <c r="AK100" i="204"/>
  <c r="AK101" i="204"/>
  <c r="AK102" i="204"/>
  <c r="AK103" i="204"/>
  <c r="AK104" i="204"/>
  <c r="AK105" i="204"/>
  <c r="AK106" i="204"/>
  <c r="AK107" i="204"/>
  <c r="AK108" i="204"/>
  <c r="AK109" i="204"/>
  <c r="AK110" i="204"/>
  <c r="AK111" i="204"/>
  <c r="AK112" i="204"/>
  <c r="AK113" i="204"/>
  <c r="AK114" i="204"/>
  <c r="AK115" i="204"/>
  <c r="AK116" i="204"/>
  <c r="AK117" i="204"/>
  <c r="AK118" i="204"/>
  <c r="AK119" i="204"/>
  <c r="AK20" i="204"/>
  <c r="AK21" i="204"/>
  <c r="AK22" i="204"/>
  <c r="AK23" i="204"/>
  <c r="AK24" i="204"/>
  <c r="AK25" i="204"/>
  <c r="AK26" i="204"/>
  <c r="AK27" i="204"/>
  <c r="AK28" i="204"/>
  <c r="AK29" i="204"/>
  <c r="AK30" i="204"/>
  <c r="AK31" i="204"/>
  <c r="AK32" i="204"/>
  <c r="AK33" i="204"/>
  <c r="AK34" i="204"/>
  <c r="AK35" i="204"/>
  <c r="AK36" i="204"/>
  <c r="AK37" i="204"/>
  <c r="AK38" i="204"/>
  <c r="AK39" i="204"/>
  <c r="AK40" i="204"/>
  <c r="AK41" i="204"/>
  <c r="AK42" i="204"/>
  <c r="AK43" i="204"/>
  <c r="AK44" i="204"/>
  <c r="AK45" i="204"/>
  <c r="AK46" i="204"/>
  <c r="AK47" i="204"/>
  <c r="AK48" i="204"/>
  <c r="AK49" i="204"/>
  <c r="AK50" i="204"/>
  <c r="AK51" i="204"/>
  <c r="AK52" i="204"/>
  <c r="AK53" i="204"/>
  <c r="AK54" i="204"/>
  <c r="AK55" i="204"/>
  <c r="AK56" i="204"/>
  <c r="AK57" i="204"/>
  <c r="AK58" i="204"/>
  <c r="AK59" i="204"/>
  <c r="AK60" i="204"/>
  <c r="AK61" i="204"/>
  <c r="AK62" i="204"/>
  <c r="AK63" i="204"/>
  <c r="AK64" i="204"/>
  <c r="AK65" i="204"/>
  <c r="AK66" i="204"/>
  <c r="AK67" i="204"/>
  <c r="AK68" i="204"/>
  <c r="BN90" i="198"/>
  <c r="BL90" i="198"/>
  <c r="BJ90" i="198"/>
  <c r="BH90" i="198"/>
  <c r="BF90" i="198"/>
  <c r="BD90" i="198"/>
  <c r="BB90" i="198"/>
  <c r="AZ90" i="198"/>
  <c r="AX90" i="198"/>
  <c r="AV90" i="198"/>
  <c r="AT90" i="198"/>
  <c r="AR90" i="198"/>
  <c r="AP90" i="198"/>
  <c r="AN90" i="198"/>
  <c r="AL90" i="198"/>
  <c r="AJ90" i="198"/>
  <c r="AH90" i="198"/>
  <c r="AF90" i="198"/>
  <c r="AD90" i="198"/>
  <c r="AB90" i="198"/>
  <c r="Z90" i="198"/>
  <c r="X90" i="198"/>
  <c r="V90" i="198"/>
  <c r="T90" i="198"/>
  <c r="R90" i="198"/>
  <c r="P90" i="198"/>
  <c r="N90" i="198"/>
  <c r="AS65" i="137" l="1"/>
  <c r="AR232" i="137"/>
  <c r="AS232" i="137" s="1"/>
  <c r="AS117" i="137"/>
  <c r="AR118" i="137"/>
  <c r="D70" i="137"/>
  <c r="D297" i="137"/>
  <c r="AQ299" i="137"/>
  <c r="D299" i="137" s="1"/>
  <c r="AS183" i="137"/>
  <c r="AT183" i="137" s="1"/>
  <c r="D183" i="137" s="1"/>
  <c r="AS132" i="137"/>
  <c r="AT132" i="137" s="1"/>
  <c r="D132" i="137" s="1"/>
  <c r="AS185" i="137"/>
  <c r="AT185" i="137" s="1"/>
  <c r="AS134" i="137"/>
  <c r="AT134" i="137" s="1"/>
  <c r="AT184" i="137"/>
  <c r="D184" i="137" s="1"/>
  <c r="AQ133" i="137"/>
  <c r="AS69" i="137"/>
  <c r="AT69" i="137" s="1"/>
  <c r="AS71" i="137"/>
  <c r="AT71" i="137" s="1"/>
  <c r="AS20" i="137"/>
  <c r="AT20" i="137" s="1"/>
  <c r="AS19" i="137"/>
  <c r="AT19" i="137" s="1"/>
  <c r="D409" i="137"/>
  <c r="D246" i="137"/>
  <c r="AT18" i="137"/>
  <c r="D18" i="137" s="1"/>
  <c r="AL347" i="204"/>
  <c r="AL346" i="204"/>
  <c r="AM346" i="204" s="1"/>
  <c r="AL345" i="204"/>
  <c r="AL344" i="204"/>
  <c r="AM344" i="204" s="1"/>
  <c r="AL343" i="204"/>
  <c r="AL342" i="204"/>
  <c r="AM342" i="204" s="1"/>
  <c r="AL341" i="204"/>
  <c r="AL340" i="204"/>
  <c r="AM340" i="204" s="1"/>
  <c r="AL339" i="204"/>
  <c r="AL338" i="204"/>
  <c r="AM338" i="204" s="1"/>
  <c r="AL337" i="204"/>
  <c r="AL336" i="204"/>
  <c r="AM336" i="204" s="1"/>
  <c r="AL335" i="204"/>
  <c r="AL334" i="204"/>
  <c r="AM334" i="204" s="1"/>
  <c r="AL333" i="204"/>
  <c r="AL332" i="204"/>
  <c r="AM332" i="204" s="1"/>
  <c r="AL331" i="204"/>
  <c r="AL330" i="204"/>
  <c r="AM330" i="204" s="1"/>
  <c r="AL329" i="204"/>
  <c r="AL328" i="204"/>
  <c r="AM328" i="204" s="1"/>
  <c r="AL327" i="204"/>
  <c r="AL326" i="204"/>
  <c r="AM326" i="204" s="1"/>
  <c r="AL325" i="204"/>
  <c r="AL324" i="204"/>
  <c r="AM324" i="204" s="1"/>
  <c r="AL323" i="204"/>
  <c r="AL322" i="204"/>
  <c r="AM322" i="204" s="1"/>
  <c r="AL321" i="204"/>
  <c r="AL320" i="204"/>
  <c r="AM320" i="204" s="1"/>
  <c r="AL319" i="204"/>
  <c r="AL318" i="204"/>
  <c r="AM318" i="204" s="1"/>
  <c r="AL317" i="204"/>
  <c r="AL316" i="204"/>
  <c r="AM316" i="204" s="1"/>
  <c r="AL315" i="204"/>
  <c r="AL314" i="204"/>
  <c r="AM314" i="204" s="1"/>
  <c r="AL313" i="204"/>
  <c r="AL312" i="204"/>
  <c r="AM312" i="204" s="1"/>
  <c r="AL311" i="204"/>
  <c r="AL310" i="204"/>
  <c r="AM310" i="204" s="1"/>
  <c r="AL309" i="204"/>
  <c r="AL308" i="204"/>
  <c r="AM308" i="204" s="1"/>
  <c r="AL307" i="204"/>
  <c r="AL306" i="204"/>
  <c r="AM306" i="204" s="1"/>
  <c r="AL305" i="204"/>
  <c r="AL304" i="204"/>
  <c r="AM304" i="204" s="1"/>
  <c r="AL303" i="204"/>
  <c r="AM303" i="204" s="1"/>
  <c r="AN303" i="204" s="1"/>
  <c r="AL302" i="204"/>
  <c r="AL301" i="204"/>
  <c r="AL300" i="204"/>
  <c r="AM300" i="204" s="1"/>
  <c r="AL299" i="204"/>
  <c r="AM299" i="204" s="1"/>
  <c r="AN299" i="204" s="1"/>
  <c r="AL298" i="204"/>
  <c r="AL296" i="204"/>
  <c r="AL295" i="204"/>
  <c r="AM295" i="204" s="1"/>
  <c r="AL294" i="204"/>
  <c r="AL293" i="204"/>
  <c r="AM293" i="204" s="1"/>
  <c r="AL292" i="204"/>
  <c r="AL291" i="204"/>
  <c r="AM291" i="204" s="1"/>
  <c r="AL290" i="204"/>
  <c r="AL289" i="204"/>
  <c r="AM289" i="204" s="1"/>
  <c r="AL288" i="204"/>
  <c r="AL287" i="204"/>
  <c r="AM287" i="204" s="1"/>
  <c r="AL286" i="204"/>
  <c r="AL285" i="204"/>
  <c r="AM285" i="204" s="1"/>
  <c r="AL284" i="204"/>
  <c r="AL283" i="204"/>
  <c r="AM283" i="204" s="1"/>
  <c r="AL282" i="204"/>
  <c r="AL281" i="204"/>
  <c r="AM281" i="204" s="1"/>
  <c r="AL280" i="204"/>
  <c r="AL279" i="204"/>
  <c r="AM279" i="204" s="1"/>
  <c r="AL278" i="204"/>
  <c r="AL277" i="204"/>
  <c r="AM277" i="204" s="1"/>
  <c r="AL276" i="204"/>
  <c r="AL275" i="204"/>
  <c r="AM275" i="204" s="1"/>
  <c r="AL274" i="204"/>
  <c r="AL273" i="204"/>
  <c r="AM273" i="204" s="1"/>
  <c r="AL272" i="204"/>
  <c r="AL271" i="204"/>
  <c r="AM271" i="204" s="1"/>
  <c r="AL270" i="204"/>
  <c r="AL269" i="204"/>
  <c r="AM269" i="204" s="1"/>
  <c r="AL268" i="204"/>
  <c r="AL267" i="204"/>
  <c r="AM267" i="204" s="1"/>
  <c r="AL266" i="204"/>
  <c r="AL265" i="204"/>
  <c r="AM265" i="204" s="1"/>
  <c r="AL264" i="204"/>
  <c r="AL263" i="204"/>
  <c r="AM263" i="204" s="1"/>
  <c r="AL262" i="204"/>
  <c r="AL261" i="204"/>
  <c r="AM261" i="204" s="1"/>
  <c r="AL260" i="204"/>
  <c r="AL259" i="204"/>
  <c r="AM259" i="204" s="1"/>
  <c r="AL258" i="204"/>
  <c r="AL257" i="204"/>
  <c r="AM257" i="204" s="1"/>
  <c r="AL256" i="204"/>
  <c r="AL255" i="204"/>
  <c r="AM255" i="204" s="1"/>
  <c r="AL254" i="204"/>
  <c r="AL253" i="204"/>
  <c r="AL252" i="204"/>
  <c r="AM252" i="204" s="1"/>
  <c r="AN252" i="204" s="1"/>
  <c r="AL251" i="204"/>
  <c r="AL250" i="204"/>
  <c r="AL249" i="204"/>
  <c r="AM249" i="204" s="1"/>
  <c r="AL248" i="204"/>
  <c r="AM248" i="204" s="1"/>
  <c r="AN248" i="204" s="1"/>
  <c r="AL247" i="204"/>
  <c r="AL233" i="204"/>
  <c r="AL232" i="204"/>
  <c r="AM232" i="204" s="1"/>
  <c r="AN232" i="204" s="1"/>
  <c r="AL231" i="204"/>
  <c r="AM231" i="204" s="1"/>
  <c r="AN231" i="204" s="1"/>
  <c r="AL230" i="204"/>
  <c r="AL229" i="204"/>
  <c r="AL228" i="204"/>
  <c r="AM228" i="204" s="1"/>
  <c r="AL227" i="204"/>
  <c r="AM227" i="204" s="1"/>
  <c r="AN227" i="204" s="1"/>
  <c r="AL226" i="204"/>
  <c r="AL225" i="204"/>
  <c r="AL224" i="204"/>
  <c r="AL223" i="204"/>
  <c r="AM223" i="204" s="1"/>
  <c r="AN223" i="204" s="1"/>
  <c r="AL222" i="204"/>
  <c r="AL221" i="204"/>
  <c r="AL220" i="204"/>
  <c r="AM220" i="204" s="1"/>
  <c r="AN220" i="204" s="1"/>
  <c r="AL219" i="204"/>
  <c r="AM219" i="204" s="1"/>
  <c r="AN219" i="204" s="1"/>
  <c r="AL218" i="204"/>
  <c r="AL217" i="204"/>
  <c r="AL216" i="204"/>
  <c r="AM216" i="204" s="1"/>
  <c r="AL215" i="204"/>
  <c r="AM215" i="204" s="1"/>
  <c r="AN215" i="204" s="1"/>
  <c r="AL214" i="204"/>
  <c r="AL213" i="204"/>
  <c r="AL212" i="204"/>
  <c r="AM212" i="204" s="1"/>
  <c r="AN212" i="204" s="1"/>
  <c r="AL211" i="204"/>
  <c r="AM211" i="204" s="1"/>
  <c r="AN211" i="204" s="1"/>
  <c r="AL210" i="204"/>
  <c r="AL209" i="204"/>
  <c r="AL208" i="204"/>
  <c r="AL207" i="204"/>
  <c r="AM207" i="204" s="1"/>
  <c r="AN207" i="204" s="1"/>
  <c r="AL206" i="204"/>
  <c r="AL205" i="204"/>
  <c r="AL204" i="204"/>
  <c r="AM204" i="204" s="1"/>
  <c r="AL203" i="204"/>
  <c r="AM203" i="204" s="1"/>
  <c r="AN203" i="204" s="1"/>
  <c r="AL202" i="204"/>
  <c r="AL201" i="204"/>
  <c r="AL200" i="204"/>
  <c r="AM200" i="204" s="1"/>
  <c r="AN200" i="204" s="1"/>
  <c r="AL199" i="204"/>
  <c r="AM199" i="204" s="1"/>
  <c r="AN199" i="204" s="1"/>
  <c r="AL198" i="204"/>
  <c r="AL197" i="204"/>
  <c r="AL196" i="204"/>
  <c r="AM196" i="204" s="1"/>
  <c r="AL195" i="204"/>
  <c r="AM195" i="204" s="1"/>
  <c r="AN195" i="204" s="1"/>
  <c r="AL194" i="204"/>
  <c r="AL193" i="204"/>
  <c r="AL192" i="204"/>
  <c r="AL191" i="204"/>
  <c r="AM191" i="204" s="1"/>
  <c r="AN191" i="204" s="1"/>
  <c r="AL190" i="204"/>
  <c r="AL189" i="204"/>
  <c r="AL188" i="204"/>
  <c r="AM188" i="204" s="1"/>
  <c r="AN188" i="204" s="1"/>
  <c r="AL187" i="204"/>
  <c r="AM187" i="204" s="1"/>
  <c r="AN187" i="204" s="1"/>
  <c r="AL186" i="204"/>
  <c r="AL185" i="204"/>
  <c r="AL184" i="204"/>
  <c r="AM184" i="204" s="1"/>
  <c r="AL182" i="204"/>
  <c r="AM182" i="204" s="1"/>
  <c r="AN182" i="204" s="1"/>
  <c r="AL181" i="204"/>
  <c r="AL180" i="204"/>
  <c r="AL179" i="204"/>
  <c r="AM179" i="204" s="1"/>
  <c r="AN179" i="204" s="1"/>
  <c r="AL178" i="204"/>
  <c r="AM178" i="204" s="1"/>
  <c r="AN178" i="204" s="1"/>
  <c r="AL177" i="204"/>
  <c r="AL176" i="204"/>
  <c r="AL175" i="204"/>
  <c r="AM175" i="204" s="1"/>
  <c r="AL174" i="204"/>
  <c r="AM174" i="204" s="1"/>
  <c r="AN174" i="204" s="1"/>
  <c r="AL173" i="204"/>
  <c r="AL172" i="204"/>
  <c r="AL171" i="204"/>
  <c r="AM171" i="204" s="1"/>
  <c r="AN171" i="204" s="1"/>
  <c r="AL170" i="204"/>
  <c r="AM170" i="204" s="1"/>
  <c r="AN170" i="204" s="1"/>
  <c r="AL169" i="204"/>
  <c r="AL168" i="204"/>
  <c r="AL167" i="204"/>
  <c r="AM167" i="204" s="1"/>
  <c r="AL166" i="204"/>
  <c r="AM166" i="204" s="1"/>
  <c r="AN166" i="204" s="1"/>
  <c r="AL165" i="204"/>
  <c r="AL164" i="204"/>
  <c r="AL163" i="204"/>
  <c r="AM163" i="204" s="1"/>
  <c r="AN163" i="204" s="1"/>
  <c r="AL162" i="204"/>
  <c r="AM162" i="204" s="1"/>
  <c r="AN162" i="204" s="1"/>
  <c r="AL161" i="204"/>
  <c r="AL160" i="204"/>
  <c r="AL159" i="204"/>
  <c r="AM159" i="204" s="1"/>
  <c r="AL158" i="204"/>
  <c r="AM158" i="204" s="1"/>
  <c r="AN158" i="204" s="1"/>
  <c r="AL157" i="204"/>
  <c r="AL156" i="204"/>
  <c r="AL155" i="204"/>
  <c r="AM155" i="204" s="1"/>
  <c r="AN155" i="204" s="1"/>
  <c r="AL154" i="204"/>
  <c r="AM154" i="204" s="1"/>
  <c r="AN154" i="204" s="1"/>
  <c r="AL153" i="204"/>
  <c r="AL152" i="204"/>
  <c r="AL151" i="204"/>
  <c r="AM151" i="204" s="1"/>
  <c r="AL150" i="204"/>
  <c r="AM150" i="204" s="1"/>
  <c r="AN150" i="204" s="1"/>
  <c r="AL149" i="204"/>
  <c r="AL148" i="204"/>
  <c r="AL147" i="204"/>
  <c r="AM147" i="204" s="1"/>
  <c r="AN147" i="204" s="1"/>
  <c r="AL146" i="204"/>
  <c r="AM146" i="204" s="1"/>
  <c r="AN146" i="204" s="1"/>
  <c r="AL145" i="204"/>
  <c r="AL144" i="204"/>
  <c r="AL143" i="204"/>
  <c r="AM143" i="204" s="1"/>
  <c r="AL142" i="204"/>
  <c r="AM142" i="204" s="1"/>
  <c r="AN142" i="204" s="1"/>
  <c r="AL141" i="204"/>
  <c r="AL140" i="204"/>
  <c r="AL139" i="204"/>
  <c r="AM139" i="204" s="1"/>
  <c r="AN139" i="204" s="1"/>
  <c r="AL138" i="204"/>
  <c r="AM138" i="204" s="1"/>
  <c r="AN138" i="204" s="1"/>
  <c r="AL137" i="204"/>
  <c r="AL136" i="204"/>
  <c r="AL135" i="204"/>
  <c r="AM135" i="204" s="1"/>
  <c r="AL134" i="204"/>
  <c r="AM134" i="204" s="1"/>
  <c r="AN134" i="204" s="1"/>
  <c r="AL133" i="204"/>
  <c r="AL119" i="204"/>
  <c r="AL118" i="204"/>
  <c r="AM118" i="204" s="1"/>
  <c r="AL117" i="204"/>
  <c r="AM117" i="204" s="1"/>
  <c r="AN117" i="204" s="1"/>
  <c r="AL116" i="204"/>
  <c r="AL115" i="204"/>
  <c r="AL114" i="204"/>
  <c r="AM114" i="204" s="1"/>
  <c r="AN114" i="204" s="1"/>
  <c r="AL113" i="204"/>
  <c r="AM113" i="204" s="1"/>
  <c r="AN113" i="204" s="1"/>
  <c r="AL112" i="204"/>
  <c r="AM112" i="204" s="1"/>
  <c r="AL111" i="204"/>
  <c r="AM111" i="204" s="1"/>
  <c r="AN111" i="204" s="1"/>
  <c r="AL110" i="204"/>
  <c r="AM110" i="204" s="1"/>
  <c r="AN110" i="204" s="1"/>
  <c r="AL109" i="204"/>
  <c r="AM109" i="204" s="1"/>
  <c r="AL108" i="204"/>
  <c r="AM108" i="204" s="1"/>
  <c r="AL107" i="204"/>
  <c r="AL106" i="204"/>
  <c r="AM106" i="204" s="1"/>
  <c r="AN106" i="204" s="1"/>
  <c r="AL105" i="204"/>
  <c r="AM105" i="204" s="1"/>
  <c r="AL104" i="204"/>
  <c r="AM104" i="204" s="1"/>
  <c r="AL103" i="204"/>
  <c r="AM103" i="204" s="1"/>
  <c r="AN103" i="204" s="1"/>
  <c r="AL102" i="204"/>
  <c r="AM102" i="204" s="1"/>
  <c r="AN102" i="204" s="1"/>
  <c r="AL101" i="204"/>
  <c r="AM101" i="204" s="1"/>
  <c r="AL100" i="204"/>
  <c r="AM100" i="204" s="1"/>
  <c r="AL99" i="204"/>
  <c r="AM99" i="204" s="1"/>
  <c r="AL98" i="204"/>
  <c r="AM98" i="204" s="1"/>
  <c r="AN98" i="204" s="1"/>
  <c r="AL97" i="204"/>
  <c r="AM97" i="204" s="1"/>
  <c r="AL96" i="204"/>
  <c r="AM96" i="204" s="1"/>
  <c r="AL95" i="204"/>
  <c r="AM95" i="204" s="1"/>
  <c r="AN95" i="204" s="1"/>
  <c r="AL94" i="204"/>
  <c r="AM94" i="204" s="1"/>
  <c r="AN94" i="204" s="1"/>
  <c r="AL93" i="204"/>
  <c r="AM93" i="204" s="1"/>
  <c r="AL92" i="204"/>
  <c r="AM92" i="204" s="1"/>
  <c r="AL91" i="204"/>
  <c r="AM91" i="204" s="1"/>
  <c r="AL90" i="204"/>
  <c r="AM90" i="204" s="1"/>
  <c r="AL89" i="204"/>
  <c r="AM89" i="204" s="1"/>
  <c r="AL88" i="204"/>
  <c r="AM88" i="204" s="1"/>
  <c r="AL87" i="204"/>
  <c r="AM87" i="204" s="1"/>
  <c r="AN87" i="204" s="1"/>
  <c r="AL86" i="204"/>
  <c r="AM86" i="204" s="1"/>
  <c r="AN86" i="204" s="1"/>
  <c r="AL85" i="204"/>
  <c r="AM85" i="204" s="1"/>
  <c r="AL84" i="204"/>
  <c r="AM84" i="204" s="1"/>
  <c r="AL83" i="204"/>
  <c r="AM83" i="204" s="1"/>
  <c r="AL82" i="204"/>
  <c r="AM82" i="204" s="1"/>
  <c r="AL81" i="204"/>
  <c r="AM81" i="204" s="1"/>
  <c r="AL80" i="204"/>
  <c r="AM80" i="204" s="1"/>
  <c r="AL79" i="204"/>
  <c r="AM79" i="204" s="1"/>
  <c r="AN79" i="204" s="1"/>
  <c r="AL78" i="204"/>
  <c r="AM78" i="204" s="1"/>
  <c r="AN78" i="204" s="1"/>
  <c r="AL77" i="204"/>
  <c r="AM77" i="204" s="1"/>
  <c r="AL76" i="204"/>
  <c r="AM76" i="204" s="1"/>
  <c r="AL75" i="204"/>
  <c r="AL74" i="204"/>
  <c r="AM74" i="204" s="1"/>
  <c r="AN74" i="204" s="1"/>
  <c r="AL73" i="204"/>
  <c r="AM73" i="204" s="1"/>
  <c r="AL72" i="204"/>
  <c r="AM72" i="204" s="1"/>
  <c r="AL68" i="204"/>
  <c r="AM68" i="204" s="1"/>
  <c r="AL67" i="204"/>
  <c r="AM67" i="204" s="1"/>
  <c r="AL66" i="204"/>
  <c r="AM66" i="204" s="1"/>
  <c r="AL65" i="204"/>
  <c r="AM65" i="204" s="1"/>
  <c r="AN65" i="204" s="1"/>
  <c r="AL64" i="204"/>
  <c r="AM64" i="204" s="1"/>
  <c r="AN64" i="204" s="1"/>
  <c r="AL63" i="204"/>
  <c r="AM63" i="204" s="1"/>
  <c r="AL62" i="204"/>
  <c r="AM62" i="204" s="1"/>
  <c r="AL61" i="204"/>
  <c r="AL60" i="204"/>
  <c r="AM60" i="204" s="1"/>
  <c r="AN60" i="204" s="1"/>
  <c r="AL59" i="204"/>
  <c r="AM59" i="204" s="1"/>
  <c r="AL58" i="204"/>
  <c r="AM58" i="204" s="1"/>
  <c r="AL57" i="204"/>
  <c r="AL56" i="204"/>
  <c r="AM56" i="204" s="1"/>
  <c r="AN56" i="204" s="1"/>
  <c r="AL55" i="204"/>
  <c r="AM55" i="204" s="1"/>
  <c r="AL54" i="204"/>
  <c r="AM54" i="204" s="1"/>
  <c r="AL53" i="204"/>
  <c r="AM53" i="204" s="1"/>
  <c r="AL52" i="204"/>
  <c r="AM52" i="204" s="1"/>
  <c r="AN52" i="204" s="1"/>
  <c r="AL51" i="204"/>
  <c r="AM51" i="204" s="1"/>
  <c r="AL50" i="204"/>
  <c r="AM50" i="204" s="1"/>
  <c r="AL49" i="204"/>
  <c r="AM49" i="204" s="1"/>
  <c r="AN49" i="204" s="1"/>
  <c r="AL48" i="204"/>
  <c r="AM48" i="204" s="1"/>
  <c r="AN48" i="204" s="1"/>
  <c r="AL47" i="204"/>
  <c r="AM47" i="204" s="1"/>
  <c r="AL46" i="204"/>
  <c r="AM46" i="204" s="1"/>
  <c r="AL45" i="204"/>
  <c r="AM45" i="204" s="1"/>
  <c r="AN45" i="204" s="1"/>
  <c r="AL44" i="204"/>
  <c r="AM44" i="204" s="1"/>
  <c r="AN44" i="204" s="1"/>
  <c r="AL43" i="204"/>
  <c r="AM43" i="204" s="1"/>
  <c r="AL42" i="204"/>
  <c r="AL41" i="204"/>
  <c r="AM41" i="204" s="1"/>
  <c r="AN41" i="204" s="1"/>
  <c r="AL40" i="204"/>
  <c r="AM40" i="204" s="1"/>
  <c r="AN40" i="204" s="1"/>
  <c r="AL39" i="204"/>
  <c r="AM39" i="204" s="1"/>
  <c r="AL38" i="204"/>
  <c r="AM38" i="204" s="1"/>
  <c r="AL37" i="204"/>
  <c r="AM37" i="204" s="1"/>
  <c r="AN37" i="204" s="1"/>
  <c r="AL36" i="204"/>
  <c r="AM36" i="204" s="1"/>
  <c r="AN36" i="204" s="1"/>
  <c r="AL35" i="204"/>
  <c r="AM35" i="204" s="1"/>
  <c r="AL34" i="204"/>
  <c r="AM34" i="204" s="1"/>
  <c r="AL33" i="204"/>
  <c r="AM33" i="204" s="1"/>
  <c r="AN33" i="204" s="1"/>
  <c r="AL32" i="204"/>
  <c r="AM32" i="204" s="1"/>
  <c r="AN32" i="204" s="1"/>
  <c r="AL31" i="204"/>
  <c r="AM31" i="204" s="1"/>
  <c r="AL30" i="204"/>
  <c r="AM30" i="204" s="1"/>
  <c r="AL29" i="204"/>
  <c r="AL28" i="204"/>
  <c r="AM28" i="204" s="1"/>
  <c r="AN28" i="204" s="1"/>
  <c r="AL27" i="204"/>
  <c r="AM27" i="204" s="1"/>
  <c r="AL26" i="204"/>
  <c r="AM26" i="204" s="1"/>
  <c r="AL25" i="204"/>
  <c r="AM25" i="204" s="1"/>
  <c r="AL24" i="204"/>
  <c r="AM24" i="204" s="1"/>
  <c r="AN24" i="204" s="1"/>
  <c r="AL23" i="204"/>
  <c r="AM23" i="204" s="1"/>
  <c r="AL22" i="204"/>
  <c r="AM22" i="204" s="1"/>
  <c r="AL21" i="204"/>
  <c r="AL20" i="204"/>
  <c r="AM20" i="204" s="1"/>
  <c r="AN20" i="204" s="1"/>
  <c r="A411" i="137"/>
  <c r="A360" i="137"/>
  <c r="X348" i="204"/>
  <c r="W348" i="204"/>
  <c r="V348" i="204"/>
  <c r="U348" i="204"/>
  <c r="T348" i="204"/>
  <c r="S348" i="204"/>
  <c r="R348" i="204"/>
  <c r="Q348" i="204"/>
  <c r="P348" i="204"/>
  <c r="O348" i="204"/>
  <c r="N348" i="204"/>
  <c r="M348" i="204"/>
  <c r="L348" i="204"/>
  <c r="K348" i="204"/>
  <c r="J348" i="204"/>
  <c r="I348" i="204"/>
  <c r="Z347" i="204"/>
  <c r="Y347" i="204"/>
  <c r="Z346" i="204"/>
  <c r="Y346" i="204"/>
  <c r="Z345" i="204"/>
  <c r="Y345" i="204"/>
  <c r="Z344" i="204"/>
  <c r="Y344" i="204"/>
  <c r="Z343" i="204"/>
  <c r="Y343" i="204"/>
  <c r="Z342" i="204"/>
  <c r="Y342" i="204"/>
  <c r="Z341" i="204"/>
  <c r="Y341" i="204"/>
  <c r="Z340" i="204"/>
  <c r="Y340" i="204"/>
  <c r="Z339" i="204"/>
  <c r="Y339" i="204"/>
  <c r="Z338" i="204"/>
  <c r="Y338" i="204"/>
  <c r="Z337" i="204"/>
  <c r="Y337" i="204"/>
  <c r="Z336" i="204"/>
  <c r="Y336" i="204"/>
  <c r="Z335" i="204"/>
  <c r="Y335" i="204"/>
  <c r="Z334" i="204"/>
  <c r="Y334" i="204"/>
  <c r="Z333" i="204"/>
  <c r="Y333" i="204"/>
  <c r="Z332" i="204"/>
  <c r="Y332" i="204"/>
  <c r="Z331" i="204"/>
  <c r="Y331" i="204"/>
  <c r="Z330" i="204"/>
  <c r="Y330" i="204"/>
  <c r="Z329" i="204"/>
  <c r="Y329" i="204"/>
  <c r="Z328" i="204"/>
  <c r="Y328" i="204"/>
  <c r="Z327" i="204"/>
  <c r="Y327" i="204"/>
  <c r="Z326" i="204"/>
  <c r="Y326" i="204"/>
  <c r="Z325" i="204"/>
  <c r="Y325" i="204"/>
  <c r="Z324" i="204"/>
  <c r="Y324" i="204"/>
  <c r="Z323" i="204"/>
  <c r="Y323" i="204"/>
  <c r="Z322" i="204"/>
  <c r="Y322" i="204"/>
  <c r="Z321" i="204"/>
  <c r="Y321" i="204"/>
  <c r="Z320" i="204"/>
  <c r="Y320" i="204"/>
  <c r="Z319" i="204"/>
  <c r="Y319" i="204"/>
  <c r="Z318" i="204"/>
  <c r="Y318" i="204"/>
  <c r="Z317" i="204"/>
  <c r="Y317" i="204"/>
  <c r="Z316" i="204"/>
  <c r="Y316" i="204"/>
  <c r="Z315" i="204"/>
  <c r="Y315" i="204"/>
  <c r="Z314" i="204"/>
  <c r="Y314" i="204"/>
  <c r="Z313" i="204"/>
  <c r="Y313" i="204"/>
  <c r="Z312" i="204"/>
  <c r="Y312" i="204"/>
  <c r="Z311" i="204"/>
  <c r="Y311" i="204"/>
  <c r="Z310" i="204"/>
  <c r="Y310" i="204"/>
  <c r="Z309" i="204"/>
  <c r="Y309" i="204"/>
  <c r="Z308" i="204"/>
  <c r="Y308" i="204"/>
  <c r="Z307" i="204"/>
  <c r="Y307" i="204"/>
  <c r="Z306" i="204"/>
  <c r="Y306" i="204"/>
  <c r="Z305" i="204"/>
  <c r="Y305" i="204"/>
  <c r="Z304" i="204"/>
  <c r="Y304" i="204"/>
  <c r="Z303" i="204"/>
  <c r="Y303" i="204"/>
  <c r="Z302" i="204"/>
  <c r="Y302" i="204"/>
  <c r="Z301" i="204"/>
  <c r="Y301" i="204"/>
  <c r="Z300" i="204"/>
  <c r="Y300" i="204"/>
  <c r="Z299" i="204"/>
  <c r="Y299" i="204"/>
  <c r="Z298" i="204"/>
  <c r="Y298" i="204"/>
  <c r="X297" i="204"/>
  <c r="W297" i="204"/>
  <c r="V297" i="204"/>
  <c r="T297" i="204"/>
  <c r="S297" i="204"/>
  <c r="R297" i="204"/>
  <c r="P297" i="204"/>
  <c r="O297" i="204"/>
  <c r="N297" i="204"/>
  <c r="M297" i="204"/>
  <c r="L297" i="204"/>
  <c r="K297" i="204"/>
  <c r="J297" i="204"/>
  <c r="I297" i="204"/>
  <c r="Z296" i="204"/>
  <c r="Y296" i="204"/>
  <c r="C296" i="204"/>
  <c r="Z295" i="204"/>
  <c r="Y295" i="204"/>
  <c r="C295" i="204"/>
  <c r="Z294" i="204"/>
  <c r="Y294" i="204"/>
  <c r="C294" i="204"/>
  <c r="Z293" i="204"/>
  <c r="Y293" i="204"/>
  <c r="C293" i="204"/>
  <c r="Z292" i="204"/>
  <c r="Y292" i="204"/>
  <c r="C292" i="204"/>
  <c r="Z291" i="204"/>
  <c r="Y291" i="204"/>
  <c r="C291" i="204"/>
  <c r="Z290" i="204"/>
  <c r="Y290" i="204"/>
  <c r="C290" i="204"/>
  <c r="Z289" i="204"/>
  <c r="Y289" i="204"/>
  <c r="C289" i="204"/>
  <c r="Z288" i="204"/>
  <c r="Y288" i="204"/>
  <c r="C288" i="204"/>
  <c r="Z287" i="204"/>
  <c r="Y287" i="204"/>
  <c r="C287" i="204"/>
  <c r="Z286" i="204"/>
  <c r="Y286" i="204"/>
  <c r="C286" i="204"/>
  <c r="Z285" i="204"/>
  <c r="Y285" i="204"/>
  <c r="C285" i="204"/>
  <c r="Z284" i="204"/>
  <c r="Y284" i="204"/>
  <c r="C284" i="204"/>
  <c r="Z283" i="204"/>
  <c r="Y283" i="204"/>
  <c r="C283" i="204"/>
  <c r="Z282" i="204"/>
  <c r="Y282" i="204"/>
  <c r="C282" i="204"/>
  <c r="Z281" i="204"/>
  <c r="Y281" i="204"/>
  <c r="C281" i="204"/>
  <c r="Z280" i="204"/>
  <c r="Y280" i="204"/>
  <c r="C280" i="204"/>
  <c r="Z279" i="204"/>
  <c r="Y279" i="204"/>
  <c r="C279" i="204"/>
  <c r="Z278" i="204"/>
  <c r="Y278" i="204"/>
  <c r="C278" i="204"/>
  <c r="Z277" i="204"/>
  <c r="Y277" i="204"/>
  <c r="C277" i="204"/>
  <c r="Z276" i="204"/>
  <c r="Y276" i="204"/>
  <c r="C276" i="204"/>
  <c r="Z275" i="204"/>
  <c r="Y275" i="204"/>
  <c r="C275" i="204"/>
  <c r="Z274" i="204"/>
  <c r="Y274" i="204"/>
  <c r="C274" i="204"/>
  <c r="Z273" i="204"/>
  <c r="Y273" i="204"/>
  <c r="C273" i="204"/>
  <c r="Z272" i="204"/>
  <c r="Y272" i="204"/>
  <c r="C272" i="204"/>
  <c r="Z271" i="204"/>
  <c r="Y271" i="204"/>
  <c r="C271" i="204"/>
  <c r="Z270" i="204"/>
  <c r="Y270" i="204"/>
  <c r="C270" i="204"/>
  <c r="Z269" i="204"/>
  <c r="Y269" i="204"/>
  <c r="C269" i="204"/>
  <c r="Z268" i="204"/>
  <c r="Y268" i="204"/>
  <c r="C268" i="204"/>
  <c r="Z267" i="204"/>
  <c r="Y267" i="204"/>
  <c r="C267" i="204"/>
  <c r="Z266" i="204"/>
  <c r="Y266" i="204"/>
  <c r="C266" i="204"/>
  <c r="Z265" i="204"/>
  <c r="Y265" i="204"/>
  <c r="C265" i="204"/>
  <c r="Z264" i="204"/>
  <c r="Y264" i="204"/>
  <c r="C264" i="204"/>
  <c r="Z263" i="204"/>
  <c r="Y263" i="204"/>
  <c r="C263" i="204"/>
  <c r="Z262" i="204"/>
  <c r="Y262" i="204"/>
  <c r="C262" i="204"/>
  <c r="Z261" i="204"/>
  <c r="Y261" i="204"/>
  <c r="C261" i="204"/>
  <c r="Z260" i="204"/>
  <c r="Y260" i="204"/>
  <c r="C260" i="204"/>
  <c r="Z259" i="204"/>
  <c r="Y259" i="204"/>
  <c r="C259" i="204"/>
  <c r="Z258" i="204"/>
  <c r="Y258" i="204"/>
  <c r="C258" i="204"/>
  <c r="Z257" i="204"/>
  <c r="Y257" i="204"/>
  <c r="C257" i="204"/>
  <c r="Z256" i="204"/>
  <c r="Y256" i="204"/>
  <c r="C256" i="204"/>
  <c r="Z255" i="204"/>
  <c r="Y255" i="204"/>
  <c r="C255" i="204"/>
  <c r="Z254" i="204"/>
  <c r="Y254" i="204"/>
  <c r="C254" i="204"/>
  <c r="Z253" i="204"/>
  <c r="Y253" i="204"/>
  <c r="C253" i="204"/>
  <c r="Z252" i="204"/>
  <c r="Y252" i="204"/>
  <c r="C252" i="204"/>
  <c r="Z251" i="204"/>
  <c r="Y251" i="204"/>
  <c r="C251" i="204"/>
  <c r="Z250" i="204"/>
  <c r="Y250" i="204"/>
  <c r="C250" i="204"/>
  <c r="Z249" i="204"/>
  <c r="Y249" i="204"/>
  <c r="C249" i="204"/>
  <c r="Z248" i="204"/>
  <c r="Y248" i="204"/>
  <c r="C248" i="204"/>
  <c r="B248" i="204"/>
  <c r="B249" i="204" s="1"/>
  <c r="B250" i="204" s="1"/>
  <c r="B251" i="204" s="1"/>
  <c r="B252" i="204" s="1"/>
  <c r="B253" i="204" s="1"/>
  <c r="B254" i="204" s="1"/>
  <c r="B255" i="204" s="1"/>
  <c r="B256" i="204" s="1"/>
  <c r="B257" i="204" s="1"/>
  <c r="B258" i="204" s="1"/>
  <c r="B259" i="204" s="1"/>
  <c r="B260" i="204" s="1"/>
  <c r="B261" i="204" s="1"/>
  <c r="B262" i="204" s="1"/>
  <c r="B263" i="204" s="1"/>
  <c r="B264" i="204" s="1"/>
  <c r="B265" i="204" s="1"/>
  <c r="B266" i="204" s="1"/>
  <c r="B267" i="204" s="1"/>
  <c r="B268" i="204" s="1"/>
  <c r="B269" i="204" s="1"/>
  <c r="B270" i="204" s="1"/>
  <c r="B271" i="204" s="1"/>
  <c r="B272" i="204" s="1"/>
  <c r="B273" i="204" s="1"/>
  <c r="B274" i="204" s="1"/>
  <c r="B275" i="204" s="1"/>
  <c r="B276" i="204" s="1"/>
  <c r="B277" i="204" s="1"/>
  <c r="B278" i="204" s="1"/>
  <c r="B279" i="204" s="1"/>
  <c r="B280" i="204" s="1"/>
  <c r="B281" i="204" s="1"/>
  <c r="B282" i="204" s="1"/>
  <c r="B283" i="204" s="1"/>
  <c r="B284" i="204" s="1"/>
  <c r="B285" i="204" s="1"/>
  <c r="B286" i="204" s="1"/>
  <c r="B287" i="204" s="1"/>
  <c r="B288" i="204" s="1"/>
  <c r="B289" i="204" s="1"/>
  <c r="B290" i="204" s="1"/>
  <c r="B291" i="204" s="1"/>
  <c r="B292" i="204" s="1"/>
  <c r="B293" i="204" s="1"/>
  <c r="B294" i="204" s="1"/>
  <c r="B295" i="204" s="1"/>
  <c r="B296" i="204" s="1"/>
  <c r="Z247" i="204"/>
  <c r="Y247" i="204"/>
  <c r="C247" i="204"/>
  <c r="A247" i="204"/>
  <c r="G297" i="204" s="1"/>
  <c r="X234" i="204"/>
  <c r="W234" i="204"/>
  <c r="V234" i="204"/>
  <c r="U234" i="204"/>
  <c r="T234" i="204"/>
  <c r="S234" i="204"/>
  <c r="R234" i="204"/>
  <c r="Q234" i="204"/>
  <c r="P234" i="204"/>
  <c r="O234" i="204"/>
  <c r="N234" i="204"/>
  <c r="M234" i="204"/>
  <c r="Z233" i="204"/>
  <c r="Y233" i="204"/>
  <c r="Z232" i="204"/>
  <c r="Y232" i="204"/>
  <c r="Z231" i="204"/>
  <c r="Y231" i="204"/>
  <c r="Z230" i="204"/>
  <c r="Y230" i="204"/>
  <c r="Z229" i="204"/>
  <c r="Y229" i="204"/>
  <c r="Z228" i="204"/>
  <c r="Y228" i="204"/>
  <c r="Z227" i="204"/>
  <c r="Y227" i="204"/>
  <c r="Z226" i="204"/>
  <c r="Y226" i="204"/>
  <c r="Z225" i="204"/>
  <c r="Y225" i="204"/>
  <c r="Z224" i="204"/>
  <c r="Y224" i="204"/>
  <c r="Z223" i="204"/>
  <c r="Y223" i="204"/>
  <c r="Z222" i="204"/>
  <c r="Y222" i="204"/>
  <c r="Z221" i="204"/>
  <c r="Y221" i="204"/>
  <c r="Z220" i="204"/>
  <c r="Y220" i="204"/>
  <c r="Z219" i="204"/>
  <c r="Y219" i="204"/>
  <c r="Z218" i="204"/>
  <c r="Y218" i="204"/>
  <c r="Z217" i="204"/>
  <c r="Y217" i="204"/>
  <c r="Z216" i="204"/>
  <c r="Y216" i="204"/>
  <c r="Z215" i="204"/>
  <c r="Y215" i="204"/>
  <c r="Z214" i="204"/>
  <c r="Y214" i="204"/>
  <c r="Z213" i="204"/>
  <c r="Y213" i="204"/>
  <c r="Z212" i="204"/>
  <c r="Y212" i="204"/>
  <c r="Z211" i="204"/>
  <c r="Y211" i="204"/>
  <c r="Z210" i="204"/>
  <c r="Y210" i="204"/>
  <c r="Z209" i="204"/>
  <c r="Y209" i="204"/>
  <c r="Z208" i="204"/>
  <c r="Y208" i="204"/>
  <c r="Z207" i="204"/>
  <c r="Y207" i="204"/>
  <c r="Z206" i="204"/>
  <c r="Y206" i="204"/>
  <c r="Z205" i="204"/>
  <c r="Y205" i="204"/>
  <c r="Z204" i="204"/>
  <c r="Y204" i="204"/>
  <c r="Z203" i="204"/>
  <c r="Y203" i="204"/>
  <c r="Z202" i="204"/>
  <c r="Y202" i="204"/>
  <c r="Z201" i="204"/>
  <c r="Y201" i="204"/>
  <c r="Z200" i="204"/>
  <c r="Y200" i="204"/>
  <c r="Z199" i="204"/>
  <c r="Y199" i="204"/>
  <c r="Z198" i="204"/>
  <c r="Y198" i="204"/>
  <c r="Z197" i="204"/>
  <c r="Y197" i="204"/>
  <c r="Z196" i="204"/>
  <c r="Y196" i="204"/>
  <c r="Z195" i="204"/>
  <c r="Y195" i="204"/>
  <c r="Z194" i="204"/>
  <c r="Y194" i="204"/>
  <c r="Z193" i="204"/>
  <c r="Y193" i="204"/>
  <c r="Z192" i="204"/>
  <c r="Y192" i="204"/>
  <c r="Z191" i="204"/>
  <c r="Y191" i="204"/>
  <c r="Z190" i="204"/>
  <c r="Y190" i="204"/>
  <c r="Z189" i="204"/>
  <c r="Y189" i="204"/>
  <c r="Z188" i="204"/>
  <c r="Y188" i="204"/>
  <c r="Z187" i="204"/>
  <c r="Y187" i="204"/>
  <c r="Z186" i="204"/>
  <c r="Y186" i="204"/>
  <c r="Z185" i="204"/>
  <c r="Y185" i="204"/>
  <c r="Z184" i="204"/>
  <c r="Y184" i="204"/>
  <c r="X183" i="204"/>
  <c r="W183" i="204"/>
  <c r="V183" i="204"/>
  <c r="U183" i="204"/>
  <c r="T183" i="204"/>
  <c r="S183" i="204"/>
  <c r="R183" i="204"/>
  <c r="Q183" i="204"/>
  <c r="P183" i="204"/>
  <c r="O183" i="204"/>
  <c r="N183" i="204"/>
  <c r="M183" i="204"/>
  <c r="Z182" i="204"/>
  <c r="Y182" i="204"/>
  <c r="C182" i="204"/>
  <c r="Z181" i="204"/>
  <c r="Y181" i="204"/>
  <c r="C181" i="204"/>
  <c r="Z180" i="204"/>
  <c r="Y180" i="204"/>
  <c r="C180" i="204"/>
  <c r="Z179" i="204"/>
  <c r="Y179" i="204"/>
  <c r="C179" i="204"/>
  <c r="Z178" i="204"/>
  <c r="Y178" i="204"/>
  <c r="C178" i="204"/>
  <c r="Z177" i="204"/>
  <c r="Y177" i="204"/>
  <c r="C177" i="204"/>
  <c r="Z176" i="204"/>
  <c r="Y176" i="204"/>
  <c r="C176" i="204"/>
  <c r="Z175" i="204"/>
  <c r="Y175" i="204"/>
  <c r="C175" i="204"/>
  <c r="Z174" i="204"/>
  <c r="Y174" i="204"/>
  <c r="C174" i="204"/>
  <c r="Z173" i="204"/>
  <c r="Y173" i="204"/>
  <c r="C173" i="204"/>
  <c r="Z172" i="204"/>
  <c r="Y172" i="204"/>
  <c r="C172" i="204"/>
  <c r="Z171" i="204"/>
  <c r="Y171" i="204"/>
  <c r="C171" i="204"/>
  <c r="Z170" i="204"/>
  <c r="Y170" i="204"/>
  <c r="C170" i="204"/>
  <c r="Z169" i="204"/>
  <c r="Y169" i="204"/>
  <c r="C169" i="204"/>
  <c r="Z168" i="204"/>
  <c r="Y168" i="204"/>
  <c r="C168" i="204"/>
  <c r="Z167" i="204"/>
  <c r="Y167" i="204"/>
  <c r="C167" i="204"/>
  <c r="Z166" i="204"/>
  <c r="Y166" i="204"/>
  <c r="C166" i="204"/>
  <c r="Z165" i="204"/>
  <c r="Y165" i="204"/>
  <c r="C165" i="204"/>
  <c r="Z164" i="204"/>
  <c r="Y164" i="204"/>
  <c r="C164" i="204"/>
  <c r="Z163" i="204"/>
  <c r="Y163" i="204"/>
  <c r="C163" i="204"/>
  <c r="Z162" i="204"/>
  <c r="Y162" i="204"/>
  <c r="C162" i="204"/>
  <c r="Z161" i="204"/>
  <c r="Y161" i="204"/>
  <c r="C161" i="204"/>
  <c r="Z160" i="204"/>
  <c r="Y160" i="204"/>
  <c r="C160" i="204"/>
  <c r="Z159" i="204"/>
  <c r="Y159" i="204"/>
  <c r="C159" i="204"/>
  <c r="Z158" i="204"/>
  <c r="Y158" i="204"/>
  <c r="C158" i="204"/>
  <c r="Z157" i="204"/>
  <c r="Y157" i="204"/>
  <c r="C157" i="204"/>
  <c r="Z156" i="204"/>
  <c r="Y156" i="204"/>
  <c r="C156" i="204"/>
  <c r="Z155" i="204"/>
  <c r="Y155" i="204"/>
  <c r="C155" i="204"/>
  <c r="Z154" i="204"/>
  <c r="Y154" i="204"/>
  <c r="C154" i="204"/>
  <c r="Z153" i="204"/>
  <c r="Y153" i="204"/>
  <c r="C153" i="204"/>
  <c r="Z152" i="204"/>
  <c r="Y152" i="204"/>
  <c r="C152" i="204"/>
  <c r="Z151" i="204"/>
  <c r="Y151" i="204"/>
  <c r="C151" i="204"/>
  <c r="Z150" i="204"/>
  <c r="Y150" i="204"/>
  <c r="C150" i="204"/>
  <c r="Z149" i="204"/>
  <c r="Y149" i="204"/>
  <c r="C149" i="204"/>
  <c r="Z148" i="204"/>
  <c r="Y148" i="204"/>
  <c r="C148" i="204"/>
  <c r="Z147" i="204"/>
  <c r="Y147" i="204"/>
  <c r="C147" i="204"/>
  <c r="Z146" i="204"/>
  <c r="Y146" i="204"/>
  <c r="C146" i="204"/>
  <c r="Z145" i="204"/>
  <c r="Y145" i="204"/>
  <c r="C145" i="204"/>
  <c r="Z144" i="204"/>
  <c r="Y144" i="204"/>
  <c r="C144" i="204"/>
  <c r="Z143" i="204"/>
  <c r="Y143" i="204"/>
  <c r="C143" i="204"/>
  <c r="Z142" i="204"/>
  <c r="Y142" i="204"/>
  <c r="C142" i="204"/>
  <c r="Z141" i="204"/>
  <c r="Y141" i="204"/>
  <c r="C141" i="204"/>
  <c r="Z140" i="204"/>
  <c r="Y140" i="204"/>
  <c r="C140" i="204"/>
  <c r="Z139" i="204"/>
  <c r="Y139" i="204"/>
  <c r="C139" i="204"/>
  <c r="Z138" i="204"/>
  <c r="Y138" i="204"/>
  <c r="C138" i="204"/>
  <c r="Z137" i="204"/>
  <c r="Y137" i="204"/>
  <c r="C137" i="204"/>
  <c r="Z136" i="204"/>
  <c r="Y136" i="204"/>
  <c r="C136" i="204"/>
  <c r="Z135" i="204"/>
  <c r="Y135" i="204"/>
  <c r="C135" i="204"/>
  <c r="Z134" i="204"/>
  <c r="Y134" i="204"/>
  <c r="C134" i="204"/>
  <c r="B134" i="204"/>
  <c r="B135" i="204" s="1"/>
  <c r="B136" i="204" s="1"/>
  <c r="B137" i="204" s="1"/>
  <c r="B138" i="204" s="1"/>
  <c r="B139" i="204" s="1"/>
  <c r="B140" i="204" s="1"/>
  <c r="B141" i="204" s="1"/>
  <c r="B142" i="204" s="1"/>
  <c r="B143" i="204" s="1"/>
  <c r="B144" i="204" s="1"/>
  <c r="B145" i="204" s="1"/>
  <c r="B146" i="204" s="1"/>
  <c r="B147" i="204" s="1"/>
  <c r="B148" i="204" s="1"/>
  <c r="B149" i="204" s="1"/>
  <c r="B150" i="204" s="1"/>
  <c r="B151" i="204" s="1"/>
  <c r="B152" i="204" s="1"/>
  <c r="B153" i="204" s="1"/>
  <c r="B154" i="204" s="1"/>
  <c r="B155" i="204" s="1"/>
  <c r="B156" i="204" s="1"/>
  <c r="B157" i="204" s="1"/>
  <c r="B158" i="204" s="1"/>
  <c r="B159" i="204" s="1"/>
  <c r="B160" i="204" s="1"/>
  <c r="B161" i="204" s="1"/>
  <c r="B162" i="204" s="1"/>
  <c r="B163" i="204" s="1"/>
  <c r="B164" i="204" s="1"/>
  <c r="B165" i="204" s="1"/>
  <c r="B166" i="204" s="1"/>
  <c r="B167" i="204" s="1"/>
  <c r="B168" i="204" s="1"/>
  <c r="B169" i="204" s="1"/>
  <c r="B170" i="204" s="1"/>
  <c r="B171" i="204" s="1"/>
  <c r="B172" i="204" s="1"/>
  <c r="B173" i="204" s="1"/>
  <c r="B174" i="204" s="1"/>
  <c r="B175" i="204" s="1"/>
  <c r="B176" i="204" s="1"/>
  <c r="B177" i="204" s="1"/>
  <c r="B178" i="204" s="1"/>
  <c r="B179" i="204" s="1"/>
  <c r="B180" i="204" s="1"/>
  <c r="B181" i="204" s="1"/>
  <c r="B182" i="204" s="1"/>
  <c r="Z133" i="204"/>
  <c r="Y133" i="204"/>
  <c r="C133" i="204"/>
  <c r="A133" i="204"/>
  <c r="G183" i="204" s="1"/>
  <c r="X120" i="204"/>
  <c r="W120" i="204"/>
  <c r="V120" i="204"/>
  <c r="U120" i="204"/>
  <c r="T120" i="204"/>
  <c r="S120" i="204"/>
  <c r="R120" i="204"/>
  <c r="Q120" i="204"/>
  <c r="P120" i="204"/>
  <c r="O120" i="204"/>
  <c r="N120" i="204"/>
  <c r="M120" i="204"/>
  <c r="L120" i="204"/>
  <c r="K120" i="204"/>
  <c r="J120" i="204"/>
  <c r="I120" i="204"/>
  <c r="Z119" i="204"/>
  <c r="Y119" i="204"/>
  <c r="Z118" i="204"/>
  <c r="Y118" i="204"/>
  <c r="Z117" i="204"/>
  <c r="Y117" i="204"/>
  <c r="Z116" i="204"/>
  <c r="Y116" i="204"/>
  <c r="Z115" i="204"/>
  <c r="Y115" i="204"/>
  <c r="Z114" i="204"/>
  <c r="Y114" i="204"/>
  <c r="Z113" i="204"/>
  <c r="Y113" i="204"/>
  <c r="Z112" i="204"/>
  <c r="Y112" i="204"/>
  <c r="Z111" i="204"/>
  <c r="Y111" i="204"/>
  <c r="Z110" i="204"/>
  <c r="Y110" i="204"/>
  <c r="Z109" i="204"/>
  <c r="Y109" i="204"/>
  <c r="Z108" i="204"/>
  <c r="Y108" i="204"/>
  <c r="Z107" i="204"/>
  <c r="Y107" i="204"/>
  <c r="Z106" i="204"/>
  <c r="Y106" i="204"/>
  <c r="Z105" i="204"/>
  <c r="Y105" i="204"/>
  <c r="Z104" i="204"/>
  <c r="Y104" i="204"/>
  <c r="Z103" i="204"/>
  <c r="Y103" i="204"/>
  <c r="Z102" i="204"/>
  <c r="Y102" i="204"/>
  <c r="Z101" i="204"/>
  <c r="Y101" i="204"/>
  <c r="Z100" i="204"/>
  <c r="Y100" i="204"/>
  <c r="Z99" i="204"/>
  <c r="Y99" i="204"/>
  <c r="Z98" i="204"/>
  <c r="Y98" i="204"/>
  <c r="Z97" i="204"/>
  <c r="Y97" i="204"/>
  <c r="Z96" i="204"/>
  <c r="Y96" i="204"/>
  <c r="Z95" i="204"/>
  <c r="Y95" i="204"/>
  <c r="Z94" i="204"/>
  <c r="Y94" i="204"/>
  <c r="Z93" i="204"/>
  <c r="Y93" i="204"/>
  <c r="Z92" i="204"/>
  <c r="Y92" i="204"/>
  <c r="Z91" i="204"/>
  <c r="Y91" i="204"/>
  <c r="Z90" i="204"/>
  <c r="Y90" i="204"/>
  <c r="Z89" i="204"/>
  <c r="Y89" i="204"/>
  <c r="Z88" i="204"/>
  <c r="Y88" i="204"/>
  <c r="Z87" i="204"/>
  <c r="Y87" i="204"/>
  <c r="Z86" i="204"/>
  <c r="Y86" i="204"/>
  <c r="Z85" i="204"/>
  <c r="Y85" i="204"/>
  <c r="Z84" i="204"/>
  <c r="Y84" i="204"/>
  <c r="Z83" i="204"/>
  <c r="Y83" i="204"/>
  <c r="Z82" i="204"/>
  <c r="Y82" i="204"/>
  <c r="Z81" i="204"/>
  <c r="Y81" i="204"/>
  <c r="Z80" i="204"/>
  <c r="Y80" i="204"/>
  <c r="Z79" i="204"/>
  <c r="Y79" i="204"/>
  <c r="Z78" i="204"/>
  <c r="Y78" i="204"/>
  <c r="Z77" i="204"/>
  <c r="Y77" i="204"/>
  <c r="Z76" i="204"/>
  <c r="Y76" i="204"/>
  <c r="Z75" i="204"/>
  <c r="Y75" i="204"/>
  <c r="Z74" i="204"/>
  <c r="Y74" i="204"/>
  <c r="Z73" i="204"/>
  <c r="Y73" i="204"/>
  <c r="Z72" i="204"/>
  <c r="Y72" i="204"/>
  <c r="X69" i="204"/>
  <c r="W69" i="204"/>
  <c r="V69" i="204"/>
  <c r="U69" i="204"/>
  <c r="T69" i="204"/>
  <c r="S69" i="204"/>
  <c r="R69" i="204"/>
  <c r="P69" i="204"/>
  <c r="O69" i="204"/>
  <c r="N69" i="204"/>
  <c r="M69" i="204"/>
  <c r="L69" i="204"/>
  <c r="K69" i="204"/>
  <c r="J69" i="204"/>
  <c r="I69" i="204"/>
  <c r="Z68" i="204"/>
  <c r="Y68" i="204"/>
  <c r="C68" i="204"/>
  <c r="Z67" i="204"/>
  <c r="Y67" i="204"/>
  <c r="C67" i="204"/>
  <c r="Z66" i="204"/>
  <c r="Y66" i="204"/>
  <c r="C66" i="204"/>
  <c r="Z65" i="204"/>
  <c r="Y65" i="204"/>
  <c r="C65" i="204"/>
  <c r="Z64" i="204"/>
  <c r="Y64" i="204"/>
  <c r="C64" i="204"/>
  <c r="Z63" i="204"/>
  <c r="Y63" i="204"/>
  <c r="C63" i="204"/>
  <c r="Z62" i="204"/>
  <c r="Y62" i="204"/>
  <c r="C62" i="204"/>
  <c r="Z61" i="204"/>
  <c r="Y61" i="204"/>
  <c r="C61" i="204"/>
  <c r="Z60" i="204"/>
  <c r="Y60" i="204"/>
  <c r="C60" i="204"/>
  <c r="Z59" i="204"/>
  <c r="Y59" i="204"/>
  <c r="C59" i="204"/>
  <c r="Z58" i="204"/>
  <c r="Y58" i="204"/>
  <c r="C58" i="204"/>
  <c r="Z57" i="204"/>
  <c r="Y57" i="204"/>
  <c r="C57" i="204"/>
  <c r="Z56" i="204"/>
  <c r="Y56" i="204"/>
  <c r="C56" i="204"/>
  <c r="Z55" i="204"/>
  <c r="Y55" i="204"/>
  <c r="C55" i="204"/>
  <c r="Z54" i="204"/>
  <c r="Y54" i="204"/>
  <c r="C54" i="204"/>
  <c r="Z53" i="204"/>
  <c r="Y53" i="204"/>
  <c r="C53" i="204"/>
  <c r="Z52" i="204"/>
  <c r="Y52" i="204"/>
  <c r="C52" i="204"/>
  <c r="Z51" i="204"/>
  <c r="Y51" i="204"/>
  <c r="C51" i="204"/>
  <c r="Z50" i="204"/>
  <c r="Y50" i="204"/>
  <c r="C50" i="204"/>
  <c r="Z49" i="204"/>
  <c r="Y49" i="204"/>
  <c r="C49" i="204"/>
  <c r="Z48" i="204"/>
  <c r="Y48" i="204"/>
  <c r="C48" i="204"/>
  <c r="Z47" i="204"/>
  <c r="Y47" i="204"/>
  <c r="C47" i="204"/>
  <c r="Z46" i="204"/>
  <c r="Y46" i="204"/>
  <c r="C46" i="204"/>
  <c r="Z45" i="204"/>
  <c r="Y45" i="204"/>
  <c r="C45" i="204"/>
  <c r="Z44" i="204"/>
  <c r="Y44" i="204"/>
  <c r="C44" i="204"/>
  <c r="Z43" i="204"/>
  <c r="Y43" i="204"/>
  <c r="C43" i="204"/>
  <c r="Z42" i="204"/>
  <c r="Y42" i="204"/>
  <c r="C42" i="204"/>
  <c r="Z41" i="204"/>
  <c r="Y41" i="204"/>
  <c r="C41" i="204"/>
  <c r="Z40" i="204"/>
  <c r="Y40" i="204"/>
  <c r="C40" i="204"/>
  <c r="Z39" i="204"/>
  <c r="Y39" i="204"/>
  <c r="C39" i="204"/>
  <c r="Z38" i="204"/>
  <c r="Y38" i="204"/>
  <c r="C38" i="204"/>
  <c r="Z37" i="204"/>
  <c r="Y37" i="204"/>
  <c r="C37" i="204"/>
  <c r="Z36" i="204"/>
  <c r="Y36" i="204"/>
  <c r="C36" i="204"/>
  <c r="Z35" i="204"/>
  <c r="Y35" i="204"/>
  <c r="C35" i="204"/>
  <c r="Z34" i="204"/>
  <c r="Y34" i="204"/>
  <c r="C34" i="204"/>
  <c r="Z33" i="204"/>
  <c r="Y33" i="204"/>
  <c r="C33" i="204"/>
  <c r="Z32" i="204"/>
  <c r="Y32" i="204"/>
  <c r="C32" i="204"/>
  <c r="Z31" i="204"/>
  <c r="Y31" i="204"/>
  <c r="C31" i="204"/>
  <c r="Z30" i="204"/>
  <c r="Y30" i="204"/>
  <c r="C30" i="204"/>
  <c r="Z29" i="204"/>
  <c r="Y29" i="204"/>
  <c r="C29" i="204"/>
  <c r="Z28" i="204"/>
  <c r="Y28" i="204"/>
  <c r="C28" i="204"/>
  <c r="Z27" i="204"/>
  <c r="Y27" i="204"/>
  <c r="C27" i="204"/>
  <c r="Z26" i="204"/>
  <c r="Y26" i="204"/>
  <c r="C26" i="204"/>
  <c r="Z25" i="204"/>
  <c r="Y25" i="204"/>
  <c r="C25" i="204"/>
  <c r="Z24" i="204"/>
  <c r="Y24" i="204"/>
  <c r="C24" i="204"/>
  <c r="Z23" i="204"/>
  <c r="Y23" i="204"/>
  <c r="C23" i="204"/>
  <c r="Z22" i="204"/>
  <c r="Y22" i="204"/>
  <c r="C22" i="204"/>
  <c r="Z21" i="204"/>
  <c r="Y21" i="204"/>
  <c r="C21" i="204"/>
  <c r="Z20" i="204"/>
  <c r="Y20" i="204"/>
  <c r="C20" i="204"/>
  <c r="B20" i="204"/>
  <c r="B21" i="204" s="1"/>
  <c r="B22" i="204" s="1"/>
  <c r="B23" i="204" s="1"/>
  <c r="B24" i="204" s="1"/>
  <c r="B25" i="204" s="1"/>
  <c r="B26" i="204" s="1"/>
  <c r="B27" i="204" s="1"/>
  <c r="B28" i="204" s="1"/>
  <c r="B29" i="204" s="1"/>
  <c r="B30" i="204" s="1"/>
  <c r="B31" i="204" s="1"/>
  <c r="B32" i="204" s="1"/>
  <c r="B33" i="204" s="1"/>
  <c r="B34" i="204" s="1"/>
  <c r="B35" i="204" s="1"/>
  <c r="B36" i="204" s="1"/>
  <c r="B37" i="204" s="1"/>
  <c r="B38" i="204" s="1"/>
  <c r="B39" i="204" s="1"/>
  <c r="B40" i="204" s="1"/>
  <c r="B41" i="204" s="1"/>
  <c r="B42" i="204" s="1"/>
  <c r="B43" i="204" s="1"/>
  <c r="B44" i="204" s="1"/>
  <c r="B45" i="204" s="1"/>
  <c r="B46" i="204" s="1"/>
  <c r="B47" i="204" s="1"/>
  <c r="B48" i="204" s="1"/>
  <c r="B49" i="204" s="1"/>
  <c r="B50" i="204" s="1"/>
  <c r="B51" i="204" s="1"/>
  <c r="B52" i="204" s="1"/>
  <c r="B53" i="204" s="1"/>
  <c r="B54" i="204" s="1"/>
  <c r="B55" i="204" s="1"/>
  <c r="B56" i="204" s="1"/>
  <c r="B57" i="204" s="1"/>
  <c r="B58" i="204" s="1"/>
  <c r="B59" i="204" s="1"/>
  <c r="B60" i="204" s="1"/>
  <c r="B61" i="204" s="1"/>
  <c r="B62" i="204" s="1"/>
  <c r="B63" i="204" s="1"/>
  <c r="B64" i="204" s="1"/>
  <c r="B65" i="204" s="1"/>
  <c r="B66" i="204" s="1"/>
  <c r="B67" i="204" s="1"/>
  <c r="B68" i="204" s="1"/>
  <c r="AE19" i="204"/>
  <c r="AD19" i="204"/>
  <c r="AJ19" i="204" s="1"/>
  <c r="Z19" i="204"/>
  <c r="Y19" i="204"/>
  <c r="C19" i="204"/>
  <c r="A19" i="204"/>
  <c r="AT65" i="137" l="1"/>
  <c r="D65" i="137" s="1"/>
  <c r="AT232" i="137"/>
  <c r="D232" i="137" s="1"/>
  <c r="AT117" i="137"/>
  <c r="D117" i="137" s="1"/>
  <c r="AS118" i="137"/>
  <c r="AN109" i="204"/>
  <c r="W4" i="204"/>
  <c r="AN68" i="204"/>
  <c r="AN93" i="204"/>
  <c r="AO93" i="204" s="1"/>
  <c r="D93" i="204" s="1"/>
  <c r="AN304" i="204"/>
  <c r="AO304" i="204" s="1"/>
  <c r="D304" i="204" s="1"/>
  <c r="AN216" i="204"/>
  <c r="AO216" i="204" s="1"/>
  <c r="D216" i="204" s="1"/>
  <c r="AN196" i="204"/>
  <c r="AO196" i="204" s="1"/>
  <c r="D196" i="204" s="1"/>
  <c r="AN204" i="204"/>
  <c r="AO204" i="204" s="1"/>
  <c r="D204" i="204" s="1"/>
  <c r="D185" i="137"/>
  <c r="D134" i="137"/>
  <c r="AR133" i="137"/>
  <c r="D69" i="137"/>
  <c r="D71" i="137"/>
  <c r="D20" i="137"/>
  <c r="D19" i="137"/>
  <c r="AN184" i="204"/>
  <c r="AO184" i="204" s="1"/>
  <c r="D184" i="204" s="1"/>
  <c r="V121" i="204"/>
  <c r="R121" i="204"/>
  <c r="N121" i="204"/>
  <c r="J121" i="204"/>
  <c r="AM21" i="204"/>
  <c r="AN53" i="204"/>
  <c r="AO53" i="204" s="1"/>
  <c r="D53" i="204" s="1"/>
  <c r="AN82" i="204"/>
  <c r="AO82" i="204" s="1"/>
  <c r="D82" i="204" s="1"/>
  <c r="AN77" i="204"/>
  <c r="AO77" i="204" s="1"/>
  <c r="AN101" i="204"/>
  <c r="AO101" i="204" s="1"/>
  <c r="D101" i="204" s="1"/>
  <c r="AN228" i="204"/>
  <c r="AO228" i="204" s="1"/>
  <c r="D228" i="204" s="1"/>
  <c r="AN249" i="204"/>
  <c r="AO249" i="204" s="1"/>
  <c r="D249" i="204" s="1"/>
  <c r="AN300" i="204"/>
  <c r="AO300" i="204" s="1"/>
  <c r="D300" i="204" s="1"/>
  <c r="AN90" i="204"/>
  <c r="AO90" i="204" s="1"/>
  <c r="D90" i="204" s="1"/>
  <c r="AN118" i="204"/>
  <c r="AO118" i="204" s="1"/>
  <c r="D118" i="204" s="1"/>
  <c r="AN25" i="204"/>
  <c r="AM57" i="204"/>
  <c r="AN57" i="204" s="1"/>
  <c r="AN66" i="204"/>
  <c r="AO66" i="204" s="1"/>
  <c r="D66" i="204" s="1"/>
  <c r="AN30" i="204"/>
  <c r="AO30" i="204" s="1"/>
  <c r="D30" i="204" s="1"/>
  <c r="AN58" i="204"/>
  <c r="AO58" i="204" s="1"/>
  <c r="D58" i="204" s="1"/>
  <c r="AN91" i="204"/>
  <c r="AO91" i="204" s="1"/>
  <c r="D91" i="204" s="1"/>
  <c r="AM29" i="204"/>
  <c r="AN29" i="204" s="1"/>
  <c r="AO29" i="204" s="1"/>
  <c r="D29" i="204" s="1"/>
  <c r="AM61" i="204"/>
  <c r="AN61" i="204" s="1"/>
  <c r="AO61" i="204" s="1"/>
  <c r="D61" i="204" s="1"/>
  <c r="AN85" i="204"/>
  <c r="AM192" i="204"/>
  <c r="AN192" i="204" s="1"/>
  <c r="AO192" i="204" s="1"/>
  <c r="D192" i="204" s="1"/>
  <c r="AM208" i="204"/>
  <c r="AN208" i="204" s="1"/>
  <c r="AO208" i="204" s="1"/>
  <c r="D208" i="204" s="1"/>
  <c r="AM224" i="204"/>
  <c r="AN224" i="204" s="1"/>
  <c r="AO224" i="204" s="1"/>
  <c r="D224" i="204" s="1"/>
  <c r="AM253" i="204"/>
  <c r="AN253" i="204" s="1"/>
  <c r="AO253" i="204" s="1"/>
  <c r="D253" i="204" s="1"/>
  <c r="AN22" i="204"/>
  <c r="AO22" i="204" s="1"/>
  <c r="AN54" i="204"/>
  <c r="AN38" i="204"/>
  <c r="AO38" i="204" s="1"/>
  <c r="D38" i="204" s="1"/>
  <c r="AN34" i="204"/>
  <c r="AO34" i="204" s="1"/>
  <c r="D34" i="204" s="1"/>
  <c r="AN99" i="204"/>
  <c r="AO99" i="204" s="1"/>
  <c r="D99" i="204" s="1"/>
  <c r="AN50" i="204"/>
  <c r="AN83" i="204"/>
  <c r="AO83" i="204" s="1"/>
  <c r="D83" i="204" s="1"/>
  <c r="AN62" i="204"/>
  <c r="AN26" i="204"/>
  <c r="AO26" i="204" s="1"/>
  <c r="AM42" i="204"/>
  <c r="AN42" i="204" s="1"/>
  <c r="AO42" i="204" s="1"/>
  <c r="D42" i="204" s="1"/>
  <c r="AN46" i="204"/>
  <c r="AO46" i="204" s="1"/>
  <c r="D46" i="204" s="1"/>
  <c r="AM75" i="204"/>
  <c r="AN75" i="204" s="1"/>
  <c r="AO75" i="204" s="1"/>
  <c r="D75" i="204" s="1"/>
  <c r="AM107" i="204"/>
  <c r="AN107" i="204" s="1"/>
  <c r="AO107" i="204" s="1"/>
  <c r="D107" i="204" s="1"/>
  <c r="AN167" i="204"/>
  <c r="AN175" i="204"/>
  <c r="AN151" i="204"/>
  <c r="AO151" i="204" s="1"/>
  <c r="D151" i="204" s="1"/>
  <c r="AN159" i="204"/>
  <c r="AO159" i="204" s="1"/>
  <c r="D159" i="204" s="1"/>
  <c r="AN135" i="204"/>
  <c r="AO135" i="204" s="1"/>
  <c r="D135" i="204" s="1"/>
  <c r="AN143" i="204"/>
  <c r="AO143" i="204" s="1"/>
  <c r="D143" i="204" s="1"/>
  <c r="AN80" i="204"/>
  <c r="AO80" i="204" s="1"/>
  <c r="AN96" i="204"/>
  <c r="AO96" i="204" s="1"/>
  <c r="D96" i="204" s="1"/>
  <c r="AM116" i="204"/>
  <c r="AN116" i="204" s="1"/>
  <c r="AM133" i="204"/>
  <c r="AN133" i="204" s="1"/>
  <c r="AM145" i="204"/>
  <c r="AN145" i="204" s="1"/>
  <c r="AM157" i="204"/>
  <c r="AM161" i="204"/>
  <c r="AN161" i="204" s="1"/>
  <c r="AM173" i="204"/>
  <c r="AN173" i="204" s="1"/>
  <c r="AO173" i="204" s="1"/>
  <c r="D173" i="204" s="1"/>
  <c r="AM186" i="204"/>
  <c r="AM190" i="204"/>
  <c r="AN190" i="204" s="1"/>
  <c r="AO190" i="204" s="1"/>
  <c r="D190" i="204" s="1"/>
  <c r="AM198" i="204"/>
  <c r="AM202" i="204"/>
  <c r="AN202" i="204" s="1"/>
  <c r="AO202" i="204" s="1"/>
  <c r="D202" i="204" s="1"/>
  <c r="AM206" i="204"/>
  <c r="AM298" i="204"/>
  <c r="AN298" i="204" s="1"/>
  <c r="AO298" i="204" s="1"/>
  <c r="D298" i="204" s="1"/>
  <c r="AM302" i="204"/>
  <c r="I349" i="204"/>
  <c r="M349" i="204"/>
  <c r="Q349" i="204"/>
  <c r="U349" i="204"/>
  <c r="AN23" i="204"/>
  <c r="AO23" i="204" s="1"/>
  <c r="D23" i="204" s="1"/>
  <c r="AN27" i="204"/>
  <c r="AO27" i="204" s="1"/>
  <c r="AN31" i="204"/>
  <c r="AN35" i="204"/>
  <c r="AO35" i="204" s="1"/>
  <c r="D35" i="204" s="1"/>
  <c r="AN39" i="204"/>
  <c r="AN43" i="204"/>
  <c r="AO43" i="204" s="1"/>
  <c r="AN47" i="204"/>
  <c r="AN51" i="204"/>
  <c r="AO51" i="204" s="1"/>
  <c r="D51" i="204" s="1"/>
  <c r="AN55" i="204"/>
  <c r="AO55" i="204" s="1"/>
  <c r="AN59" i="204"/>
  <c r="AO59" i="204" s="1"/>
  <c r="AN63" i="204"/>
  <c r="AN73" i="204"/>
  <c r="AN81" i="204"/>
  <c r="AO81" i="204" s="1"/>
  <c r="D81" i="204" s="1"/>
  <c r="AN89" i="204"/>
  <c r="AO89" i="204" s="1"/>
  <c r="AN97" i="204"/>
  <c r="AO97" i="204" s="1"/>
  <c r="AN105" i="204"/>
  <c r="AO105" i="204" s="1"/>
  <c r="D105" i="204" s="1"/>
  <c r="AN255" i="204"/>
  <c r="AO255" i="204" s="1"/>
  <c r="AN257" i="204"/>
  <c r="AO257" i="204" s="1"/>
  <c r="D257" i="204" s="1"/>
  <c r="AN259" i="204"/>
  <c r="AO259" i="204" s="1"/>
  <c r="AN261" i="204"/>
  <c r="AN263" i="204"/>
  <c r="AO263" i="204" s="1"/>
  <c r="AN265" i="204"/>
  <c r="AO265" i="204" s="1"/>
  <c r="D265" i="204" s="1"/>
  <c r="AN267" i="204"/>
  <c r="AO267" i="204" s="1"/>
  <c r="D267" i="204" s="1"/>
  <c r="AN269" i="204"/>
  <c r="AN271" i="204"/>
  <c r="AO271" i="204" s="1"/>
  <c r="AN273" i="204"/>
  <c r="AO273" i="204" s="1"/>
  <c r="D273" i="204" s="1"/>
  <c r="AN275" i="204"/>
  <c r="AO275" i="204" s="1"/>
  <c r="D275" i="204" s="1"/>
  <c r="AN277" i="204"/>
  <c r="AN279" i="204"/>
  <c r="AO279" i="204" s="1"/>
  <c r="AN281" i="204"/>
  <c r="AO281" i="204" s="1"/>
  <c r="D281" i="204" s="1"/>
  <c r="AN283" i="204"/>
  <c r="AO283" i="204" s="1"/>
  <c r="AN285" i="204"/>
  <c r="AN287" i="204"/>
  <c r="AO287" i="204" s="1"/>
  <c r="AN289" i="204"/>
  <c r="AO289" i="204" s="1"/>
  <c r="D289" i="204" s="1"/>
  <c r="AN291" i="204"/>
  <c r="AO291" i="204" s="1"/>
  <c r="AN293" i="204"/>
  <c r="AN295" i="204"/>
  <c r="AO295" i="204" s="1"/>
  <c r="AN306" i="204"/>
  <c r="AO306" i="204" s="1"/>
  <c r="D306" i="204" s="1"/>
  <c r="AN308" i="204"/>
  <c r="AO308" i="204" s="1"/>
  <c r="D308" i="204" s="1"/>
  <c r="AN310" i="204"/>
  <c r="AN312" i="204"/>
  <c r="AO312" i="204" s="1"/>
  <c r="AN314" i="204"/>
  <c r="AO314" i="204" s="1"/>
  <c r="D314" i="204" s="1"/>
  <c r="AN316" i="204"/>
  <c r="AO316" i="204" s="1"/>
  <c r="D316" i="204" s="1"/>
  <c r="AN318" i="204"/>
  <c r="AN320" i="204"/>
  <c r="AO320" i="204" s="1"/>
  <c r="AN322" i="204"/>
  <c r="AO322" i="204" s="1"/>
  <c r="D322" i="204" s="1"/>
  <c r="AN324" i="204"/>
  <c r="AO324" i="204" s="1"/>
  <c r="AN326" i="204"/>
  <c r="AN328" i="204"/>
  <c r="AO328" i="204" s="1"/>
  <c r="AN330" i="204"/>
  <c r="AO330" i="204" s="1"/>
  <c r="D330" i="204" s="1"/>
  <c r="AN332" i="204"/>
  <c r="AO332" i="204" s="1"/>
  <c r="AN334" i="204"/>
  <c r="AN336" i="204"/>
  <c r="AO336" i="204" s="1"/>
  <c r="AN338" i="204"/>
  <c r="AO338" i="204" s="1"/>
  <c r="D338" i="204" s="1"/>
  <c r="AN340" i="204"/>
  <c r="AO340" i="204" s="1"/>
  <c r="D340" i="204" s="1"/>
  <c r="AN342" i="204"/>
  <c r="AN344" i="204"/>
  <c r="AO344" i="204" s="1"/>
  <c r="AN346" i="204"/>
  <c r="AO346" i="204" s="1"/>
  <c r="D346" i="204" s="1"/>
  <c r="AN72" i="204"/>
  <c r="AO72" i="204" s="1"/>
  <c r="D72" i="204" s="1"/>
  <c r="AN88" i="204"/>
  <c r="AO88" i="204" s="1"/>
  <c r="AN104" i="204"/>
  <c r="AN112" i="204"/>
  <c r="AO112" i="204" s="1"/>
  <c r="D112" i="204" s="1"/>
  <c r="AM137" i="204"/>
  <c r="AN137" i="204" s="1"/>
  <c r="AM141" i="204"/>
  <c r="AN141" i="204" s="1"/>
  <c r="AM149" i="204"/>
  <c r="AN149" i="204" s="1"/>
  <c r="AM153" i="204"/>
  <c r="AN153" i="204" s="1"/>
  <c r="AM165" i="204"/>
  <c r="AN165" i="204" s="1"/>
  <c r="AO165" i="204" s="1"/>
  <c r="D165" i="204" s="1"/>
  <c r="AM169" i="204"/>
  <c r="AN169" i="204" s="1"/>
  <c r="AM177" i="204"/>
  <c r="AN177" i="204" s="1"/>
  <c r="AO177" i="204" s="1"/>
  <c r="D177" i="204" s="1"/>
  <c r="AM181" i="204"/>
  <c r="AN181" i="204" s="1"/>
  <c r="AM194" i="204"/>
  <c r="AM210" i="204"/>
  <c r="AM214" i="204"/>
  <c r="AM218" i="204"/>
  <c r="AM222" i="204"/>
  <c r="AN222" i="204" s="1"/>
  <c r="AO222" i="204" s="1"/>
  <c r="AM226" i="204"/>
  <c r="AM230" i="204"/>
  <c r="AN230" i="204" s="1"/>
  <c r="AM247" i="204"/>
  <c r="AN247" i="204" s="1"/>
  <c r="AO247" i="204" s="1"/>
  <c r="AM251" i="204"/>
  <c r="AN251" i="204" s="1"/>
  <c r="AN67" i="204"/>
  <c r="AN76" i="204"/>
  <c r="AO76" i="204" s="1"/>
  <c r="D76" i="204" s="1"/>
  <c r="AN84" i="204"/>
  <c r="AO84" i="204" s="1"/>
  <c r="AN92" i="204"/>
  <c r="AO92" i="204" s="1"/>
  <c r="AN100" i="204"/>
  <c r="AO100" i="204" s="1"/>
  <c r="D100" i="204" s="1"/>
  <c r="AN108" i="204"/>
  <c r="AO108" i="204" s="1"/>
  <c r="D108" i="204" s="1"/>
  <c r="AM115" i="204"/>
  <c r="AN115" i="204" s="1"/>
  <c r="AO115" i="204" s="1"/>
  <c r="AM119" i="204"/>
  <c r="AM136" i="204"/>
  <c r="AN136" i="204" s="1"/>
  <c r="AO136" i="204" s="1"/>
  <c r="AM140" i="204"/>
  <c r="AN140" i="204" s="1"/>
  <c r="AO140" i="204" s="1"/>
  <c r="AM144" i="204"/>
  <c r="AM148" i="204"/>
  <c r="AM152" i="204"/>
  <c r="AN152" i="204" s="1"/>
  <c r="AO152" i="204" s="1"/>
  <c r="AM156" i="204"/>
  <c r="AN156" i="204" s="1"/>
  <c r="AM160" i="204"/>
  <c r="AM164" i="204"/>
  <c r="AM168" i="204"/>
  <c r="AN168" i="204" s="1"/>
  <c r="AO168" i="204" s="1"/>
  <c r="AM172" i="204"/>
  <c r="AN172" i="204" s="1"/>
  <c r="AO172" i="204" s="1"/>
  <c r="AM176" i="204"/>
  <c r="AN176" i="204" s="1"/>
  <c r="AM180" i="204"/>
  <c r="AM185" i="204"/>
  <c r="AN185" i="204" s="1"/>
  <c r="AM189" i="204"/>
  <c r="AN189" i="204" s="1"/>
  <c r="AO189" i="204" s="1"/>
  <c r="D189" i="204" s="1"/>
  <c r="AM193" i="204"/>
  <c r="AN193" i="204" s="1"/>
  <c r="AM197" i="204"/>
  <c r="AM201" i="204"/>
  <c r="AN201" i="204" s="1"/>
  <c r="AM205" i="204"/>
  <c r="AN205" i="204" s="1"/>
  <c r="AM209" i="204"/>
  <c r="AM213" i="204"/>
  <c r="AM217" i="204"/>
  <c r="AN217" i="204" s="1"/>
  <c r="AO217" i="204" s="1"/>
  <c r="D217" i="204" s="1"/>
  <c r="AM221" i="204"/>
  <c r="AN221" i="204" s="1"/>
  <c r="AM225" i="204"/>
  <c r="AN225" i="204" s="1"/>
  <c r="AM229" i="204"/>
  <c r="AM233" i="204"/>
  <c r="AN233" i="204" s="1"/>
  <c r="AO233" i="204" s="1"/>
  <c r="AM250" i="204"/>
  <c r="AN250" i="204" s="1"/>
  <c r="AM254" i="204"/>
  <c r="AN254" i="204" s="1"/>
  <c r="AO254" i="204" s="1"/>
  <c r="D254" i="204" s="1"/>
  <c r="AM256" i="204"/>
  <c r="AM258" i="204"/>
  <c r="AN258" i="204" s="1"/>
  <c r="AM260" i="204"/>
  <c r="AM262" i="204"/>
  <c r="AN262" i="204" s="1"/>
  <c r="AM264" i="204"/>
  <c r="AM266" i="204"/>
  <c r="AM268" i="204"/>
  <c r="AM270" i="204"/>
  <c r="AM272" i="204"/>
  <c r="AM274" i="204"/>
  <c r="AN274" i="204" s="1"/>
  <c r="AM276" i="204"/>
  <c r="AM278" i="204"/>
  <c r="AM280" i="204"/>
  <c r="AM282" i="204"/>
  <c r="AM284" i="204"/>
  <c r="AN284" i="204" s="1"/>
  <c r="AM286" i="204"/>
  <c r="AM288" i="204"/>
  <c r="AM290" i="204"/>
  <c r="AN290" i="204" s="1"/>
  <c r="AM292" i="204"/>
  <c r="AM294" i="204"/>
  <c r="AN294" i="204" s="1"/>
  <c r="AM296" i="204"/>
  <c r="AM301" i="204"/>
  <c r="AN301" i="204" s="1"/>
  <c r="AO301" i="204" s="1"/>
  <c r="D301" i="204" s="1"/>
  <c r="AM305" i="204"/>
  <c r="AN305" i="204" s="1"/>
  <c r="AO305" i="204" s="1"/>
  <c r="D305" i="204" s="1"/>
  <c r="AM307" i="204"/>
  <c r="AN307" i="204" s="1"/>
  <c r="AM309" i="204"/>
  <c r="AM311" i="204"/>
  <c r="AM313" i="204"/>
  <c r="AN313" i="204" s="1"/>
  <c r="AM315" i="204"/>
  <c r="AN315" i="204" s="1"/>
  <c r="AM317" i="204"/>
  <c r="AM319" i="204"/>
  <c r="AN319" i="204" s="1"/>
  <c r="AM321" i="204"/>
  <c r="AM323" i="204"/>
  <c r="AN323" i="204" s="1"/>
  <c r="AO323" i="204" s="1"/>
  <c r="AM325" i="204"/>
  <c r="AM327" i="204"/>
  <c r="AM329" i="204"/>
  <c r="AN329" i="204" s="1"/>
  <c r="AM331" i="204"/>
  <c r="AM333" i="204"/>
  <c r="AM335" i="204"/>
  <c r="AN335" i="204" s="1"/>
  <c r="AM337" i="204"/>
  <c r="AM339" i="204"/>
  <c r="AN339" i="204" s="1"/>
  <c r="AM341" i="204"/>
  <c r="AN341" i="204" s="1"/>
  <c r="AM343" i="204"/>
  <c r="AN343" i="204" s="1"/>
  <c r="AM345" i="204"/>
  <c r="AN345" i="204" s="1"/>
  <c r="AM347" i="204"/>
  <c r="AO187" i="204"/>
  <c r="D187" i="204" s="1"/>
  <c r="AO188" i="204"/>
  <c r="D188" i="204" s="1"/>
  <c r="AO191" i="204"/>
  <c r="D191" i="204" s="1"/>
  <c r="AO195" i="204"/>
  <c r="D195" i="204" s="1"/>
  <c r="AO199" i="204"/>
  <c r="D199" i="204" s="1"/>
  <c r="AO200" i="204"/>
  <c r="D200" i="204" s="1"/>
  <c r="AO203" i="204"/>
  <c r="D203" i="204" s="1"/>
  <c r="AO207" i="204"/>
  <c r="D207" i="204" s="1"/>
  <c r="AO211" i="204"/>
  <c r="D211" i="204" s="1"/>
  <c r="AO212" i="204"/>
  <c r="D212" i="204" s="1"/>
  <c r="AO215" i="204"/>
  <c r="D215" i="204" s="1"/>
  <c r="AO219" i="204"/>
  <c r="D219" i="204" s="1"/>
  <c r="AO220" i="204"/>
  <c r="D220" i="204" s="1"/>
  <c r="AO223" i="204"/>
  <c r="D223" i="204" s="1"/>
  <c r="AO227" i="204"/>
  <c r="D227" i="204" s="1"/>
  <c r="AO231" i="204"/>
  <c r="D231" i="204" s="1"/>
  <c r="AO232" i="204"/>
  <c r="D232" i="204" s="1"/>
  <c r="AO134" i="204"/>
  <c r="D134" i="204" s="1"/>
  <c r="AO138" i="204"/>
  <c r="D138" i="204" s="1"/>
  <c r="AO139" i="204"/>
  <c r="D139" i="204" s="1"/>
  <c r="AO142" i="204"/>
  <c r="D142" i="204" s="1"/>
  <c r="AO146" i="204"/>
  <c r="D146" i="204" s="1"/>
  <c r="AO147" i="204"/>
  <c r="D147" i="204" s="1"/>
  <c r="AO150" i="204"/>
  <c r="D150" i="204" s="1"/>
  <c r="AO154" i="204"/>
  <c r="D154" i="204" s="1"/>
  <c r="AO155" i="204"/>
  <c r="D155" i="204" s="1"/>
  <c r="AO158" i="204"/>
  <c r="D158" i="204" s="1"/>
  <c r="AO162" i="204"/>
  <c r="D162" i="204" s="1"/>
  <c r="AO163" i="204"/>
  <c r="D163" i="204" s="1"/>
  <c r="AO166" i="204"/>
  <c r="D166" i="204" s="1"/>
  <c r="AO167" i="204"/>
  <c r="D167" i="204" s="1"/>
  <c r="AO170" i="204"/>
  <c r="D170" i="204" s="1"/>
  <c r="AO171" i="204"/>
  <c r="D171" i="204" s="1"/>
  <c r="AO174" i="204"/>
  <c r="D174" i="204" s="1"/>
  <c r="AO175" i="204"/>
  <c r="D175" i="204" s="1"/>
  <c r="AO178" i="204"/>
  <c r="D178" i="204" s="1"/>
  <c r="AO179" i="204"/>
  <c r="D179" i="204" s="1"/>
  <c r="AO182" i="204"/>
  <c r="D182" i="204" s="1"/>
  <c r="AO74" i="204"/>
  <c r="D74" i="204" s="1"/>
  <c r="AO78" i="204"/>
  <c r="D78" i="204" s="1"/>
  <c r="AO79" i="204"/>
  <c r="D79" i="204" s="1"/>
  <c r="AO86" i="204"/>
  <c r="D86" i="204" s="1"/>
  <c r="AO87" i="204"/>
  <c r="D87" i="204" s="1"/>
  <c r="AO94" i="204"/>
  <c r="D94" i="204" s="1"/>
  <c r="AO95" i="204"/>
  <c r="D95" i="204" s="1"/>
  <c r="AO98" i="204"/>
  <c r="D98" i="204" s="1"/>
  <c r="AO102" i="204"/>
  <c r="D102" i="204" s="1"/>
  <c r="AO103" i="204"/>
  <c r="D103" i="204" s="1"/>
  <c r="AO106" i="204"/>
  <c r="D106" i="204" s="1"/>
  <c r="AO109" i="204"/>
  <c r="D109" i="204" s="1"/>
  <c r="AO110" i="204"/>
  <c r="D110" i="204" s="1"/>
  <c r="AO111" i="204"/>
  <c r="D111" i="204" s="1"/>
  <c r="AO113" i="204"/>
  <c r="D113" i="204" s="1"/>
  <c r="AO114" i="204"/>
  <c r="D114" i="204" s="1"/>
  <c r="AO117" i="204"/>
  <c r="D117" i="204" s="1"/>
  <c r="AO20" i="204"/>
  <c r="D20" i="204" s="1"/>
  <c r="AO24" i="204"/>
  <c r="D24" i="204" s="1"/>
  <c r="AO28" i="204"/>
  <c r="D28" i="204" s="1"/>
  <c r="AO32" i="204"/>
  <c r="D32" i="204" s="1"/>
  <c r="AO33" i="204"/>
  <c r="D33" i="204" s="1"/>
  <c r="AO36" i="204"/>
  <c r="D36" i="204" s="1"/>
  <c r="AO37" i="204"/>
  <c r="D37" i="204" s="1"/>
  <c r="AO40" i="204"/>
  <c r="D40" i="204" s="1"/>
  <c r="AO41" i="204"/>
  <c r="D41" i="204" s="1"/>
  <c r="AO44" i="204"/>
  <c r="D44" i="204" s="1"/>
  <c r="AO45" i="204"/>
  <c r="D45" i="204" s="1"/>
  <c r="AO48" i="204"/>
  <c r="D48" i="204" s="1"/>
  <c r="AO49" i="204"/>
  <c r="D49" i="204" s="1"/>
  <c r="AO50" i="204"/>
  <c r="D50" i="204" s="1"/>
  <c r="AO52" i="204"/>
  <c r="D52" i="204" s="1"/>
  <c r="AO56" i="204"/>
  <c r="D56" i="204" s="1"/>
  <c r="AO60" i="204"/>
  <c r="D60" i="204" s="1"/>
  <c r="AO64" i="204"/>
  <c r="D64" i="204" s="1"/>
  <c r="AO65" i="204"/>
  <c r="D65" i="204" s="1"/>
  <c r="AO299" i="204"/>
  <c r="D299" i="204" s="1"/>
  <c r="AO303" i="204"/>
  <c r="D303" i="204" s="1"/>
  <c r="AO248" i="204"/>
  <c r="D248" i="204" s="1"/>
  <c r="AO252" i="204"/>
  <c r="D252" i="204" s="1"/>
  <c r="AO68" i="204"/>
  <c r="D68" i="204" s="1"/>
  <c r="AK19" i="204"/>
  <c r="AL19" i="204" s="1"/>
  <c r="M235" i="204"/>
  <c r="Q235" i="204"/>
  <c r="U235" i="204"/>
  <c r="N235" i="204"/>
  <c r="R235" i="204"/>
  <c r="V235" i="204"/>
  <c r="Y183" i="204"/>
  <c r="Y234" i="204"/>
  <c r="Y69" i="204"/>
  <c r="Q121" i="204"/>
  <c r="U121" i="204"/>
  <c r="M121" i="204"/>
  <c r="Z120" i="204"/>
  <c r="I121" i="204"/>
  <c r="Y120" i="204"/>
  <c r="J349" i="204"/>
  <c r="N349" i="204"/>
  <c r="R349" i="204"/>
  <c r="V349" i="204"/>
  <c r="Z348" i="204"/>
  <c r="Z69" i="204"/>
  <c r="Z183" i="204"/>
  <c r="Y297" i="204"/>
  <c r="Y348" i="204"/>
  <c r="Z234" i="204"/>
  <c r="G69" i="204"/>
  <c r="Z297" i="204"/>
  <c r="D50" i="131"/>
  <c r="D49" i="131"/>
  <c r="D48" i="131"/>
  <c r="D47" i="131"/>
  <c r="D46" i="131"/>
  <c r="D45" i="131"/>
  <c r="D44" i="131"/>
  <c r="D43" i="131"/>
  <c r="D42" i="131"/>
  <c r="D41" i="131"/>
  <c r="D40" i="131"/>
  <c r="D39" i="131"/>
  <c r="D38" i="131"/>
  <c r="D37" i="131"/>
  <c r="D36" i="131"/>
  <c r="D35" i="131"/>
  <c r="D34" i="131"/>
  <c r="D33" i="131"/>
  <c r="D32" i="131"/>
  <c r="D31" i="131"/>
  <c r="D30" i="131"/>
  <c r="D29" i="131"/>
  <c r="D28" i="131"/>
  <c r="D27" i="131"/>
  <c r="D26" i="131"/>
  <c r="D25" i="131"/>
  <c r="D24" i="131"/>
  <c r="D23" i="131"/>
  <c r="D22" i="131"/>
  <c r="D21" i="131"/>
  <c r="C19" i="131"/>
  <c r="B14" i="131"/>
  <c r="AT118" i="137" l="1"/>
  <c r="D118" i="137" s="1"/>
  <c r="D97" i="204"/>
  <c r="AO169" i="204"/>
  <c r="D169" i="204" s="1"/>
  <c r="D77" i="204"/>
  <c r="D22" i="204"/>
  <c r="AO25" i="204"/>
  <c r="D25" i="204" s="1"/>
  <c r="D55" i="204"/>
  <c r="AN214" i="204"/>
  <c r="AO214" i="204" s="1"/>
  <c r="AS133" i="137"/>
  <c r="AT133" i="137" s="1"/>
  <c r="Z349" i="204"/>
  <c r="Z5" i="204"/>
  <c r="Z121" i="204"/>
  <c r="AN21" i="204"/>
  <c r="AO21" i="204" s="1"/>
  <c r="D21" i="204" s="1"/>
  <c r="AO57" i="204"/>
  <c r="D57" i="204" s="1"/>
  <c r="AO230" i="204"/>
  <c r="D230" i="204" s="1"/>
  <c r="AO133" i="204"/>
  <c r="D133" i="204" s="1"/>
  <c r="AO343" i="204"/>
  <c r="D343" i="204" s="1"/>
  <c r="D222" i="204"/>
  <c r="AO307" i="204"/>
  <c r="D307" i="204" s="1"/>
  <c r="D332" i="204"/>
  <c r="D291" i="204"/>
  <c r="AO116" i="204"/>
  <c r="D116" i="204" s="1"/>
  <c r="AO319" i="204"/>
  <c r="D319" i="204" s="1"/>
  <c r="D320" i="204"/>
  <c r="D328" i="204"/>
  <c r="D259" i="204"/>
  <c r="AO67" i="204"/>
  <c r="D67" i="204" s="1"/>
  <c r="AO294" i="204"/>
  <c r="D294" i="204" s="1"/>
  <c r="AO335" i="204"/>
  <c r="D335" i="204" s="1"/>
  <c r="AO54" i="204"/>
  <c r="D54" i="204" s="1"/>
  <c r="AO62" i="204"/>
  <c r="D62" i="204" s="1"/>
  <c r="AO73" i="204"/>
  <c r="D73" i="204" s="1"/>
  <c r="D84" i="204"/>
  <c r="AN194" i="204"/>
  <c r="AO194" i="204" s="1"/>
  <c r="AN266" i="204"/>
  <c r="AO266" i="204" s="1"/>
  <c r="D283" i="204"/>
  <c r="AN157" i="204"/>
  <c r="AO157" i="204" s="1"/>
  <c r="D157" i="204" s="1"/>
  <c r="AN321" i="204"/>
  <c r="AO39" i="204"/>
  <c r="D39" i="204" s="1"/>
  <c r="AO85" i="204"/>
  <c r="D85" i="204" s="1"/>
  <c r="D140" i="204"/>
  <c r="AO262" i="204"/>
  <c r="D262" i="204" s="1"/>
  <c r="AN282" i="204"/>
  <c r="AO282" i="204" s="1"/>
  <c r="D282" i="204" s="1"/>
  <c r="D287" i="204"/>
  <c r="AN268" i="204"/>
  <c r="AO268" i="204" s="1"/>
  <c r="D268" i="204" s="1"/>
  <c r="D89" i="204"/>
  <c r="AO250" i="204"/>
  <c r="D250" i="204" s="1"/>
  <c r="D233" i="204"/>
  <c r="D247" i="204"/>
  <c r="D88" i="204"/>
  <c r="AN278" i="204"/>
  <c r="AO278" i="204" s="1"/>
  <c r="D278" i="204" s="1"/>
  <c r="D324" i="204"/>
  <c r="AN331" i="204"/>
  <c r="AO331" i="204" s="1"/>
  <c r="D331" i="204" s="1"/>
  <c r="D279" i="204"/>
  <c r="D26" i="204"/>
  <c r="D255" i="204"/>
  <c r="Y121" i="204"/>
  <c r="AO153" i="204"/>
  <c r="D153" i="204" s="1"/>
  <c r="D172" i="204"/>
  <c r="AO156" i="204"/>
  <c r="D156" i="204" s="1"/>
  <c r="AO137" i="204"/>
  <c r="D137" i="204" s="1"/>
  <c r="D168" i="204"/>
  <c r="D152" i="204"/>
  <c r="AO149" i="204"/>
  <c r="D149" i="204" s="1"/>
  <c r="AN160" i="204"/>
  <c r="AO160" i="204" s="1"/>
  <c r="D136" i="204"/>
  <c r="AO181" i="204"/>
  <c r="D181" i="204" s="1"/>
  <c r="AN333" i="204"/>
  <c r="AO333" i="204" s="1"/>
  <c r="AN296" i="204"/>
  <c r="AO296" i="204" s="1"/>
  <c r="AN280" i="204"/>
  <c r="AO280" i="204" s="1"/>
  <c r="AN264" i="204"/>
  <c r="AO264" i="204" s="1"/>
  <c r="AN197" i="204"/>
  <c r="AO197" i="204" s="1"/>
  <c r="AN210" i="204"/>
  <c r="AN206" i="204"/>
  <c r="AO206" i="204" s="1"/>
  <c r="D206" i="204" s="1"/>
  <c r="AO104" i="204"/>
  <c r="D104" i="204" s="1"/>
  <c r="AN218" i="204"/>
  <c r="AO218" i="204" s="1"/>
  <c r="D336" i="204"/>
  <c r="AO326" i="204"/>
  <c r="D326" i="204" s="1"/>
  <c r="D295" i="204"/>
  <c r="AO285" i="204"/>
  <c r="D285" i="204" s="1"/>
  <c r="D263" i="204"/>
  <c r="AN302" i="204"/>
  <c r="AO302" i="204" s="1"/>
  <c r="D302" i="204" s="1"/>
  <c r="AO161" i="204"/>
  <c r="D161" i="204" s="1"/>
  <c r="AO145" i="204"/>
  <c r="D145" i="204" s="1"/>
  <c r="AO345" i="204"/>
  <c r="D345" i="204" s="1"/>
  <c r="AO284" i="204"/>
  <c r="D284" i="204" s="1"/>
  <c r="AO205" i="204"/>
  <c r="D205" i="204" s="1"/>
  <c r="AN226" i="204"/>
  <c r="AN119" i="204"/>
  <c r="AO119" i="204" s="1"/>
  <c r="D119" i="204" s="1"/>
  <c r="D344" i="204"/>
  <c r="AO334" i="204"/>
  <c r="D334" i="204" s="1"/>
  <c r="D312" i="204"/>
  <c r="AO293" i="204"/>
  <c r="D293" i="204" s="1"/>
  <c r="D271" i="204"/>
  <c r="AO261" i="204"/>
  <c r="D261" i="204" s="1"/>
  <c r="AO63" i="204"/>
  <c r="D63" i="204" s="1"/>
  <c r="AO47" i="204"/>
  <c r="D47" i="204" s="1"/>
  <c r="AO31" i="204"/>
  <c r="D31" i="204" s="1"/>
  <c r="AN186" i="204"/>
  <c r="AO186" i="204" s="1"/>
  <c r="AN317" i="204"/>
  <c r="AO221" i="204"/>
  <c r="D221" i="204" s="1"/>
  <c r="AO341" i="204"/>
  <c r="D341" i="204" s="1"/>
  <c r="AN325" i="204"/>
  <c r="AO325" i="204" s="1"/>
  <c r="D325" i="204" s="1"/>
  <c r="AN309" i="204"/>
  <c r="AO309" i="204" s="1"/>
  <c r="AN288" i="204"/>
  <c r="AO288" i="204" s="1"/>
  <c r="D288" i="204" s="1"/>
  <c r="AN272" i="204"/>
  <c r="AN256" i="204"/>
  <c r="AO256" i="204" s="1"/>
  <c r="D256" i="204" s="1"/>
  <c r="AN213" i="204"/>
  <c r="AO213" i="204" s="1"/>
  <c r="D213" i="204" s="1"/>
  <c r="AN180" i="204"/>
  <c r="AO180" i="204" s="1"/>
  <c r="D180" i="204" s="1"/>
  <c r="AN164" i="204"/>
  <c r="AO164" i="204" s="1"/>
  <c r="D164" i="204" s="1"/>
  <c r="D92" i="204"/>
  <c r="AO185" i="204"/>
  <c r="D185" i="204" s="1"/>
  <c r="AO318" i="204"/>
  <c r="D318" i="204" s="1"/>
  <c r="AO277" i="204"/>
  <c r="D277" i="204" s="1"/>
  <c r="Y4" i="204"/>
  <c r="H40" i="201" s="1"/>
  <c r="AO141" i="204"/>
  <c r="D141" i="204" s="1"/>
  <c r="AO193" i="204"/>
  <c r="D193" i="204" s="1"/>
  <c r="AO251" i="204"/>
  <c r="D251" i="204" s="1"/>
  <c r="AN148" i="204"/>
  <c r="AO148" i="204" s="1"/>
  <c r="AO201" i="204"/>
  <c r="D201" i="204" s="1"/>
  <c r="AN229" i="204"/>
  <c r="AO342" i="204"/>
  <c r="D342" i="204" s="1"/>
  <c r="AO310" i="204"/>
  <c r="D310" i="204" s="1"/>
  <c r="AO269" i="204"/>
  <c r="D269" i="204" s="1"/>
  <c r="AN198" i="204"/>
  <c r="AO198" i="204" s="1"/>
  <c r="D80" i="204"/>
  <c r="AN144" i="204"/>
  <c r="AO144" i="204" s="1"/>
  <c r="AO176" i="204"/>
  <c r="D176" i="204" s="1"/>
  <c r="AN327" i="204"/>
  <c r="AO327" i="204" s="1"/>
  <c r="D323" i="204"/>
  <c r="AO315" i="204"/>
  <c r="D315" i="204" s="1"/>
  <c r="AN311" i="204"/>
  <c r="AO311" i="204" s="1"/>
  <c r="AO290" i="204"/>
  <c r="D290" i="204" s="1"/>
  <c r="AN286" i="204"/>
  <c r="AO286" i="204" s="1"/>
  <c r="AO274" i="204"/>
  <c r="D274" i="204" s="1"/>
  <c r="AN270" i="204"/>
  <c r="AO270" i="204" s="1"/>
  <c r="AO258" i="204"/>
  <c r="D258" i="204" s="1"/>
  <c r="AN209" i="204"/>
  <c r="AN347" i="204"/>
  <c r="AO339" i="204"/>
  <c r="D339" i="204" s="1"/>
  <c r="AN337" i="204"/>
  <c r="AO337" i="204" s="1"/>
  <c r="AO329" i="204"/>
  <c r="D329" i="204" s="1"/>
  <c r="AO313" i="204"/>
  <c r="D313" i="204" s="1"/>
  <c r="AN292" i="204"/>
  <c r="AO292" i="204" s="1"/>
  <c r="AN276" i="204"/>
  <c r="AO276" i="204" s="1"/>
  <c r="AN260" i="204"/>
  <c r="AO260" i="204" s="1"/>
  <c r="D59" i="204"/>
  <c r="D43" i="204"/>
  <c r="D27" i="204"/>
  <c r="D115" i="204"/>
  <c r="AO225" i="204"/>
  <c r="D225" i="204" s="1"/>
  <c r="AM19" i="204"/>
  <c r="AN19" i="204" s="1"/>
  <c r="Y235" i="204"/>
  <c r="Y5" i="204"/>
  <c r="Y349" i="204"/>
  <c r="Z235" i="204"/>
  <c r="Z4" i="204"/>
  <c r="F22" i="184"/>
  <c r="A22" i="184"/>
  <c r="F16" i="181"/>
  <c r="A16" i="181"/>
  <c r="F19" i="175"/>
  <c r="A19" i="175"/>
  <c r="D214" i="204" l="1"/>
  <c r="D266" i="204"/>
  <c r="D133" i="137"/>
  <c r="Z6" i="204"/>
  <c r="D309" i="204"/>
  <c r="AO210" i="204"/>
  <c r="D210" i="204" s="1"/>
  <c r="D194" i="204"/>
  <c r="D292" i="204"/>
  <c r="AO321" i="204"/>
  <c r="D321" i="204" s="1"/>
  <c r="D270" i="204"/>
  <c r="AO272" i="204"/>
  <c r="D272" i="204" s="1"/>
  <c r="Y6" i="204"/>
  <c r="D160" i="204"/>
  <c r="AO347" i="204"/>
  <c r="D347" i="204" s="1"/>
  <c r="D311" i="204"/>
  <c r="D218" i="204"/>
  <c r="D264" i="204"/>
  <c r="D333" i="204"/>
  <c r="D276" i="204"/>
  <c r="D337" i="204"/>
  <c r="D286" i="204"/>
  <c r="D197" i="204"/>
  <c r="AO229" i="204"/>
  <c r="D229" i="204" s="1"/>
  <c r="AO317" i="204"/>
  <c r="D317" i="204" s="1"/>
  <c r="D144" i="204"/>
  <c r="D198" i="204"/>
  <c r="D327" i="204"/>
  <c r="D148" i="204"/>
  <c r="D296" i="204"/>
  <c r="D186" i="204"/>
  <c r="AO226" i="204"/>
  <c r="D226" i="204" s="1"/>
  <c r="D260" i="204"/>
  <c r="D280" i="204"/>
  <c r="AO209" i="204"/>
  <c r="D209" i="204" s="1"/>
  <c r="AO19" i="204"/>
  <c r="D19" i="204" s="1"/>
  <c r="F33" i="198"/>
  <c r="B40" i="196" l="1"/>
  <c r="O22" i="185"/>
  <c r="Q22" i="185" s="1"/>
  <c r="F22" i="185" s="1"/>
  <c r="N22" i="185"/>
  <c r="P22" i="185" s="1"/>
  <c r="A22" i="185" s="1"/>
  <c r="O21" i="185"/>
  <c r="Q21" i="185" s="1"/>
  <c r="F21" i="185" s="1"/>
  <c r="N21" i="185"/>
  <c r="P21" i="185" s="1"/>
  <c r="A21" i="185" s="1"/>
  <c r="O20" i="185"/>
  <c r="Q20" i="185" s="1"/>
  <c r="F20" i="185" s="1"/>
  <c r="N20" i="185"/>
  <c r="P20" i="185" s="1"/>
  <c r="A20" i="185" s="1"/>
  <c r="O19" i="185"/>
  <c r="Q19" i="185" s="1"/>
  <c r="F19" i="185" s="1"/>
  <c r="N19" i="185"/>
  <c r="P19" i="185" s="1"/>
  <c r="A19" i="185" s="1"/>
  <c r="O18" i="185"/>
  <c r="Q18" i="185" s="1"/>
  <c r="F18" i="185" s="1"/>
  <c r="N18" i="185"/>
  <c r="P18" i="185" s="1"/>
  <c r="A18" i="185" s="1"/>
  <c r="O17" i="185"/>
  <c r="Q17" i="185" s="1"/>
  <c r="F17" i="185" s="1"/>
  <c r="N17" i="185"/>
  <c r="P17" i="185" s="1"/>
  <c r="A17" i="185" s="1"/>
  <c r="O16" i="185"/>
  <c r="Q16" i="185" s="1"/>
  <c r="F16" i="185" s="1"/>
  <c r="N16" i="185"/>
  <c r="P16" i="185" s="1"/>
  <c r="A16" i="185" s="1"/>
  <c r="O15" i="185"/>
  <c r="Q15" i="185" s="1"/>
  <c r="F15" i="185" s="1"/>
  <c r="N15" i="185"/>
  <c r="P15" i="185" s="1"/>
  <c r="A15" i="185" s="1"/>
  <c r="O14" i="185"/>
  <c r="Q14" i="185" s="1"/>
  <c r="F14" i="185" s="1"/>
  <c r="N14" i="185"/>
  <c r="P14" i="185" s="1"/>
  <c r="A14" i="185" s="1"/>
  <c r="O13" i="185"/>
  <c r="Q13" i="185" s="1"/>
  <c r="F13" i="185" s="1"/>
  <c r="N13" i="185"/>
  <c r="P13" i="185" s="1"/>
  <c r="A13" i="185" s="1"/>
  <c r="O21" i="184"/>
  <c r="F21" i="184" s="1"/>
  <c r="N21" i="184"/>
  <c r="A21" i="184" s="1"/>
  <c r="O20" i="184"/>
  <c r="F20" i="184" s="1"/>
  <c r="N20" i="184"/>
  <c r="A20" i="184" s="1"/>
  <c r="O19" i="184"/>
  <c r="F19" i="184" s="1"/>
  <c r="N19" i="184"/>
  <c r="A19" i="184" s="1"/>
  <c r="O18" i="184"/>
  <c r="F18" i="184" s="1"/>
  <c r="N18" i="184"/>
  <c r="A18" i="184" s="1"/>
  <c r="O17" i="184"/>
  <c r="F17" i="184" s="1"/>
  <c r="N17" i="184"/>
  <c r="A17" i="184" s="1"/>
  <c r="O16" i="184"/>
  <c r="F16" i="184" s="1"/>
  <c r="N16" i="184"/>
  <c r="A16" i="184" s="1"/>
  <c r="O15" i="184"/>
  <c r="F15" i="184" s="1"/>
  <c r="N15" i="184"/>
  <c r="A15" i="184" s="1"/>
  <c r="O14" i="184"/>
  <c r="F14" i="184" s="1"/>
  <c r="N14" i="184"/>
  <c r="A14" i="184" s="1"/>
  <c r="O13" i="184"/>
  <c r="F13" i="184" s="1"/>
  <c r="N13" i="184"/>
  <c r="A13" i="184" s="1"/>
  <c r="O15" i="181"/>
  <c r="F15" i="181" s="1"/>
  <c r="N15" i="181"/>
  <c r="A15" i="181" s="1"/>
  <c r="O14" i="181"/>
  <c r="F14" i="181" s="1"/>
  <c r="N14" i="181"/>
  <c r="A14" i="181" s="1"/>
  <c r="O13" i="181"/>
  <c r="F13" i="181" s="1"/>
  <c r="N13" i="181"/>
  <c r="A13" i="181" s="1"/>
  <c r="O18" i="178"/>
  <c r="F18" i="178" s="1"/>
  <c r="N18" i="178"/>
  <c r="A18" i="178" s="1"/>
  <c r="O17" i="178"/>
  <c r="F17" i="178" s="1"/>
  <c r="N17" i="178"/>
  <c r="A17" i="178" s="1"/>
  <c r="O16" i="178"/>
  <c r="F16" i="178" s="1"/>
  <c r="N16" i="178"/>
  <c r="A16" i="178" s="1"/>
  <c r="O15" i="178"/>
  <c r="F15" i="178" s="1"/>
  <c r="N15" i="178"/>
  <c r="A15" i="178" s="1"/>
  <c r="O14" i="178"/>
  <c r="F14" i="178" s="1"/>
  <c r="N14" i="178"/>
  <c r="A14" i="178" s="1"/>
  <c r="O13" i="178"/>
  <c r="F13" i="178" s="1"/>
  <c r="N13" i="178"/>
  <c r="A13" i="178" s="1"/>
  <c r="O18" i="175"/>
  <c r="F18" i="175" s="1"/>
  <c r="N18" i="175"/>
  <c r="A18" i="175" s="1"/>
  <c r="O17" i="175"/>
  <c r="F17" i="175" s="1"/>
  <c r="N17" i="175"/>
  <c r="A17" i="175" s="1"/>
  <c r="O16" i="175"/>
  <c r="F16" i="175" s="1"/>
  <c r="N16" i="175"/>
  <c r="A16" i="175" s="1"/>
  <c r="O15" i="175"/>
  <c r="F15" i="175" s="1"/>
  <c r="N15" i="175"/>
  <c r="A15" i="175" s="1"/>
  <c r="O14" i="175"/>
  <c r="F14" i="175" s="1"/>
  <c r="N14" i="175"/>
  <c r="A14" i="175" s="1"/>
  <c r="O13" i="175"/>
  <c r="F13" i="175" s="1"/>
  <c r="N13" i="175"/>
  <c r="A13" i="175" s="1"/>
  <c r="P116" i="148"/>
  <c r="G116" i="148" s="1"/>
  <c r="O116" i="148"/>
  <c r="A116" i="148" s="1"/>
  <c r="P115" i="148"/>
  <c r="G115" i="148" s="1"/>
  <c r="O115" i="148"/>
  <c r="A115" i="148" s="1"/>
  <c r="P114" i="148"/>
  <c r="G114" i="148" s="1"/>
  <c r="O114" i="148"/>
  <c r="A114" i="148" s="1"/>
  <c r="P113" i="148"/>
  <c r="G113" i="148" s="1"/>
  <c r="O113" i="148"/>
  <c r="A113" i="148" s="1"/>
  <c r="P112" i="148"/>
  <c r="G112" i="148" s="1"/>
  <c r="O112" i="148"/>
  <c r="A112" i="148" s="1"/>
  <c r="P111" i="148"/>
  <c r="G111" i="148" s="1"/>
  <c r="O111" i="148"/>
  <c r="A111" i="148" s="1"/>
  <c r="P110" i="148"/>
  <c r="G110" i="148" s="1"/>
  <c r="O110" i="148"/>
  <c r="A110" i="148" s="1"/>
  <c r="P109" i="148"/>
  <c r="G109" i="148" s="1"/>
  <c r="O109" i="148"/>
  <c r="A109" i="148" s="1"/>
  <c r="P108" i="148"/>
  <c r="G108" i="148" s="1"/>
  <c r="O108" i="148"/>
  <c r="A108" i="148" s="1"/>
  <c r="P107" i="148"/>
  <c r="G107" i="148" s="1"/>
  <c r="O107" i="148"/>
  <c r="A107" i="148" s="1"/>
  <c r="P100" i="148"/>
  <c r="G100" i="148" s="1"/>
  <c r="O100" i="148"/>
  <c r="A100" i="148" s="1"/>
  <c r="P99" i="148"/>
  <c r="G99" i="148" s="1"/>
  <c r="O99" i="148"/>
  <c r="A99" i="148" s="1"/>
  <c r="P98" i="148"/>
  <c r="G98" i="148" s="1"/>
  <c r="O98" i="148"/>
  <c r="A98" i="148" s="1"/>
  <c r="P97" i="148"/>
  <c r="G97" i="148" s="1"/>
  <c r="O97" i="148"/>
  <c r="A97" i="148" s="1"/>
  <c r="P96" i="148"/>
  <c r="G96" i="148" s="1"/>
  <c r="O96" i="148"/>
  <c r="A96" i="148" s="1"/>
  <c r="P95" i="148"/>
  <c r="G95" i="148" s="1"/>
  <c r="O95" i="148"/>
  <c r="A95" i="148" s="1"/>
  <c r="P94" i="148"/>
  <c r="G94" i="148" s="1"/>
  <c r="O94" i="148"/>
  <c r="A94" i="148" s="1"/>
  <c r="P93" i="148"/>
  <c r="G93" i="148" s="1"/>
  <c r="O93" i="148"/>
  <c r="A93" i="148" s="1"/>
  <c r="P92" i="148"/>
  <c r="G92" i="148" s="1"/>
  <c r="O92" i="148"/>
  <c r="A92" i="148" s="1"/>
  <c r="P91" i="148"/>
  <c r="G91" i="148" s="1"/>
  <c r="O91" i="148"/>
  <c r="A91" i="148" s="1"/>
  <c r="P66" i="148"/>
  <c r="G66" i="148" s="1"/>
  <c r="O66" i="148"/>
  <c r="A66" i="148" s="1"/>
  <c r="P65" i="148"/>
  <c r="G65" i="148" s="1"/>
  <c r="O65" i="148"/>
  <c r="A65" i="148" s="1"/>
  <c r="P64" i="148"/>
  <c r="G64" i="148" s="1"/>
  <c r="O64" i="148"/>
  <c r="A64" i="148" s="1"/>
  <c r="P63" i="148"/>
  <c r="G63" i="148" s="1"/>
  <c r="O63" i="148"/>
  <c r="A63" i="148" s="1"/>
  <c r="P62" i="148"/>
  <c r="G62" i="148" s="1"/>
  <c r="O62" i="148"/>
  <c r="A62" i="148" s="1"/>
  <c r="P61" i="148"/>
  <c r="G61" i="148" s="1"/>
  <c r="O61" i="148"/>
  <c r="A61" i="148" s="1"/>
  <c r="P60" i="148"/>
  <c r="G60" i="148" s="1"/>
  <c r="O60" i="148"/>
  <c r="A60" i="148" s="1"/>
  <c r="P59" i="148"/>
  <c r="G59" i="148" s="1"/>
  <c r="O59" i="148"/>
  <c r="A59" i="148" s="1"/>
  <c r="P58" i="148"/>
  <c r="G58" i="148" s="1"/>
  <c r="O58" i="148"/>
  <c r="A58" i="148" s="1"/>
  <c r="P57" i="148"/>
  <c r="G57" i="148" s="1"/>
  <c r="O57" i="148"/>
  <c r="A57" i="148" s="1"/>
  <c r="P28" i="148"/>
  <c r="G28" i="148" s="1"/>
  <c r="O28" i="148"/>
  <c r="A28" i="148" s="1"/>
  <c r="P27" i="148"/>
  <c r="G27" i="148" s="1"/>
  <c r="O27" i="148"/>
  <c r="A27" i="148" s="1"/>
  <c r="P26" i="148"/>
  <c r="G26" i="148" s="1"/>
  <c r="O26" i="148"/>
  <c r="A26" i="148" s="1"/>
  <c r="P25" i="148"/>
  <c r="G25" i="148" s="1"/>
  <c r="O25" i="148"/>
  <c r="A25" i="148" s="1"/>
  <c r="P24" i="148"/>
  <c r="G24" i="148" s="1"/>
  <c r="O24" i="148"/>
  <c r="A24" i="148" s="1"/>
  <c r="P23" i="148"/>
  <c r="G23" i="148" s="1"/>
  <c r="O23" i="148"/>
  <c r="A23" i="148" s="1"/>
  <c r="P22" i="148"/>
  <c r="G22" i="148" s="1"/>
  <c r="O22" i="148"/>
  <c r="A22" i="148" s="1"/>
  <c r="P21" i="148"/>
  <c r="G21" i="148" s="1"/>
  <c r="O21" i="148"/>
  <c r="A21" i="148" s="1"/>
  <c r="P20" i="148"/>
  <c r="G20" i="148" s="1"/>
  <c r="O20" i="148"/>
  <c r="A20" i="148" s="1"/>
  <c r="P19" i="148"/>
  <c r="G19" i="148" s="1"/>
  <c r="O19" i="148"/>
  <c r="A19" i="148" s="1"/>
  <c r="N81" i="147"/>
  <c r="F81" i="147" s="1"/>
  <c r="M81" i="147"/>
  <c r="A81" i="147" s="1"/>
  <c r="N80" i="147"/>
  <c r="F80" i="147" s="1"/>
  <c r="M80" i="147"/>
  <c r="A80" i="147" s="1"/>
  <c r="N79" i="147"/>
  <c r="F79" i="147" s="1"/>
  <c r="M79" i="147"/>
  <c r="A79" i="147" s="1"/>
  <c r="N78" i="147"/>
  <c r="F78" i="147" s="1"/>
  <c r="M78" i="147"/>
  <c r="A78" i="147" s="1"/>
  <c r="N77" i="147"/>
  <c r="F77" i="147" s="1"/>
  <c r="M77" i="147"/>
  <c r="A77" i="147" s="1"/>
  <c r="N76" i="147"/>
  <c r="F76" i="147" s="1"/>
  <c r="M76" i="147"/>
  <c r="A76" i="147" s="1"/>
  <c r="N75" i="147"/>
  <c r="F75" i="147" s="1"/>
  <c r="M75" i="147"/>
  <c r="A75" i="147" s="1"/>
  <c r="N74" i="147"/>
  <c r="F74" i="147" s="1"/>
  <c r="M74" i="147"/>
  <c r="A74" i="147" s="1"/>
  <c r="N73" i="147"/>
  <c r="F73" i="147" s="1"/>
  <c r="M73" i="147"/>
  <c r="A73" i="147" s="1"/>
  <c r="N72" i="147"/>
  <c r="F72" i="147" s="1"/>
  <c r="M72" i="147"/>
  <c r="A72" i="147" s="1"/>
  <c r="N64" i="147"/>
  <c r="F64" i="147" s="1"/>
  <c r="M64" i="147"/>
  <c r="A64" i="147" s="1"/>
  <c r="N63" i="147"/>
  <c r="F63" i="147" s="1"/>
  <c r="M63" i="147"/>
  <c r="A63" i="147" s="1"/>
  <c r="N62" i="147"/>
  <c r="F62" i="147" s="1"/>
  <c r="M62" i="147"/>
  <c r="A62" i="147" s="1"/>
  <c r="N61" i="147"/>
  <c r="F61" i="147" s="1"/>
  <c r="M61" i="147"/>
  <c r="A61" i="147" s="1"/>
  <c r="N60" i="147"/>
  <c r="F60" i="147" s="1"/>
  <c r="M60" i="147"/>
  <c r="A60" i="147" s="1"/>
  <c r="N59" i="147"/>
  <c r="F59" i="147" s="1"/>
  <c r="M59" i="147"/>
  <c r="A59" i="147" s="1"/>
  <c r="N58" i="147"/>
  <c r="F58" i="147" s="1"/>
  <c r="M58" i="147"/>
  <c r="A58" i="147" s="1"/>
  <c r="N57" i="147"/>
  <c r="F57" i="147" s="1"/>
  <c r="M57" i="147"/>
  <c r="A57" i="147" s="1"/>
  <c r="N56" i="147"/>
  <c r="F56" i="147" s="1"/>
  <c r="M56" i="147"/>
  <c r="A56" i="147" s="1"/>
  <c r="N55" i="147"/>
  <c r="F55" i="147" s="1"/>
  <c r="M55" i="147"/>
  <c r="A55" i="147" s="1"/>
  <c r="N46" i="147"/>
  <c r="F46" i="147" s="1"/>
  <c r="M46" i="147"/>
  <c r="A46" i="147" s="1"/>
  <c r="N45" i="147"/>
  <c r="F45" i="147" s="1"/>
  <c r="M45" i="147"/>
  <c r="A45" i="147" s="1"/>
  <c r="N44" i="147"/>
  <c r="F44" i="147" s="1"/>
  <c r="M44" i="147"/>
  <c r="A44" i="147" s="1"/>
  <c r="N43" i="147"/>
  <c r="F43" i="147" s="1"/>
  <c r="M43" i="147"/>
  <c r="A43" i="147" s="1"/>
  <c r="N42" i="147"/>
  <c r="F42" i="147" s="1"/>
  <c r="M42" i="147"/>
  <c r="A42" i="147" s="1"/>
  <c r="N41" i="147"/>
  <c r="F41" i="147" s="1"/>
  <c r="M41" i="147"/>
  <c r="A41" i="147" s="1"/>
  <c r="N40" i="147"/>
  <c r="F40" i="147" s="1"/>
  <c r="M40" i="147"/>
  <c r="A40" i="147" s="1"/>
  <c r="N39" i="147"/>
  <c r="F39" i="147" s="1"/>
  <c r="M39" i="147"/>
  <c r="A39" i="147" s="1"/>
  <c r="N38" i="147"/>
  <c r="F38" i="147" s="1"/>
  <c r="M38" i="147"/>
  <c r="A38" i="147" s="1"/>
  <c r="N37" i="147"/>
  <c r="F37" i="147" s="1"/>
  <c r="M37" i="147"/>
  <c r="A37" i="147" s="1"/>
  <c r="M62" i="146"/>
  <c r="E62" i="146" s="1"/>
  <c r="L62" i="146"/>
  <c r="A62" i="146" s="1"/>
  <c r="M61" i="146"/>
  <c r="E61" i="146" s="1"/>
  <c r="L61" i="146"/>
  <c r="A61" i="146" s="1"/>
  <c r="M60" i="146"/>
  <c r="E60" i="146" s="1"/>
  <c r="L60" i="146"/>
  <c r="A60" i="146" s="1"/>
  <c r="M59" i="146"/>
  <c r="E59" i="146" s="1"/>
  <c r="L59" i="146"/>
  <c r="A59" i="146" s="1"/>
  <c r="M58" i="146"/>
  <c r="E58" i="146" s="1"/>
  <c r="L58" i="146"/>
  <c r="A58" i="146" s="1"/>
  <c r="M57" i="146"/>
  <c r="E57" i="146" s="1"/>
  <c r="L57" i="146"/>
  <c r="A57" i="146" s="1"/>
  <c r="M56" i="146"/>
  <c r="E56" i="146" s="1"/>
  <c r="L56" i="146"/>
  <c r="A56" i="146" s="1"/>
  <c r="M55" i="146"/>
  <c r="E55" i="146" s="1"/>
  <c r="L55" i="146"/>
  <c r="A55" i="146" s="1"/>
  <c r="M54" i="146"/>
  <c r="E54" i="146" s="1"/>
  <c r="L54" i="146"/>
  <c r="A54" i="146" s="1"/>
  <c r="M53" i="146"/>
  <c r="E53" i="146" s="1"/>
  <c r="L53" i="146"/>
  <c r="A53" i="146" s="1"/>
  <c r="M52" i="146"/>
  <c r="E52" i="146" s="1"/>
  <c r="L52" i="146"/>
  <c r="A52" i="146" s="1"/>
  <c r="M51" i="146"/>
  <c r="E51" i="146" s="1"/>
  <c r="L51" i="146"/>
  <c r="A51" i="146" s="1"/>
  <c r="M50" i="146"/>
  <c r="E50" i="146" s="1"/>
  <c r="L50" i="146"/>
  <c r="A50" i="146" s="1"/>
  <c r="M49" i="146"/>
  <c r="E49" i="146" s="1"/>
  <c r="L49" i="146"/>
  <c r="A49" i="146" s="1"/>
  <c r="M48" i="146"/>
  <c r="E48" i="146" s="1"/>
  <c r="L48" i="146"/>
  <c r="A48" i="146" s="1"/>
  <c r="M47" i="146"/>
  <c r="E47" i="146" s="1"/>
  <c r="L47" i="146"/>
  <c r="A47" i="146" s="1"/>
  <c r="M46" i="146"/>
  <c r="E46" i="146" s="1"/>
  <c r="L46" i="146"/>
  <c r="A46" i="146" s="1"/>
  <c r="M45" i="146"/>
  <c r="E45" i="146" s="1"/>
  <c r="L45" i="146"/>
  <c r="A45" i="146" s="1"/>
  <c r="M44" i="146"/>
  <c r="E44" i="146" s="1"/>
  <c r="L44" i="146"/>
  <c r="A44" i="146" s="1"/>
  <c r="M43" i="146"/>
  <c r="E43" i="146" s="1"/>
  <c r="L43" i="146"/>
  <c r="A43" i="146" s="1"/>
  <c r="M42" i="146"/>
  <c r="E42" i="146" s="1"/>
  <c r="L42" i="146"/>
  <c r="A42" i="146" s="1"/>
  <c r="M41" i="146"/>
  <c r="E41" i="146" s="1"/>
  <c r="L41" i="146"/>
  <c r="A41" i="146" s="1"/>
  <c r="M40" i="146"/>
  <c r="E40" i="146" s="1"/>
  <c r="L40" i="146"/>
  <c r="A40" i="146" s="1"/>
  <c r="M39" i="146"/>
  <c r="E39" i="146" s="1"/>
  <c r="L39" i="146"/>
  <c r="A39" i="146" s="1"/>
  <c r="M38" i="146"/>
  <c r="E38" i="146" s="1"/>
  <c r="L38" i="146"/>
  <c r="A38" i="146" s="1"/>
  <c r="M37" i="146"/>
  <c r="E37" i="146" s="1"/>
  <c r="L37" i="146"/>
  <c r="A37" i="146" s="1"/>
  <c r="M36" i="146"/>
  <c r="E36" i="146" s="1"/>
  <c r="L36" i="146"/>
  <c r="A36" i="146" s="1"/>
  <c r="M35" i="146"/>
  <c r="E35" i="146" s="1"/>
  <c r="L35" i="146"/>
  <c r="A35" i="146" s="1"/>
  <c r="M34" i="146"/>
  <c r="E34" i="146" s="1"/>
  <c r="L34" i="146"/>
  <c r="A34" i="146" s="1"/>
  <c r="M33" i="146"/>
  <c r="L33" i="146"/>
  <c r="M62" i="145"/>
  <c r="E62" i="145" s="1"/>
  <c r="L62" i="145"/>
  <c r="A62" i="145" s="1"/>
  <c r="M61" i="145"/>
  <c r="E61" i="145" s="1"/>
  <c r="L61" i="145"/>
  <c r="A61" i="145" s="1"/>
  <c r="M60" i="145"/>
  <c r="E60" i="145" s="1"/>
  <c r="L60" i="145"/>
  <c r="A60" i="145" s="1"/>
  <c r="M59" i="145"/>
  <c r="E59" i="145" s="1"/>
  <c r="L59" i="145"/>
  <c r="A59" i="145" s="1"/>
  <c r="M58" i="145"/>
  <c r="E58" i="145" s="1"/>
  <c r="L58" i="145"/>
  <c r="A58" i="145" s="1"/>
  <c r="M57" i="145"/>
  <c r="E57" i="145" s="1"/>
  <c r="L57" i="145"/>
  <c r="A57" i="145" s="1"/>
  <c r="M56" i="145"/>
  <c r="E56" i="145" s="1"/>
  <c r="L56" i="145"/>
  <c r="A56" i="145" s="1"/>
  <c r="M55" i="145"/>
  <c r="E55" i="145" s="1"/>
  <c r="L55" i="145"/>
  <c r="A55" i="145" s="1"/>
  <c r="M54" i="145"/>
  <c r="E54" i="145" s="1"/>
  <c r="L54" i="145"/>
  <c r="A54" i="145" s="1"/>
  <c r="M53" i="145"/>
  <c r="E53" i="145" s="1"/>
  <c r="L53" i="145"/>
  <c r="A53" i="145" s="1"/>
  <c r="M52" i="145"/>
  <c r="E52" i="145" s="1"/>
  <c r="L52" i="145"/>
  <c r="A52" i="145" s="1"/>
  <c r="M51" i="145"/>
  <c r="E51" i="145" s="1"/>
  <c r="L51" i="145"/>
  <c r="A51" i="145" s="1"/>
  <c r="M50" i="145"/>
  <c r="E50" i="145" s="1"/>
  <c r="L50" i="145"/>
  <c r="A50" i="145" s="1"/>
  <c r="M49" i="145"/>
  <c r="E49" i="145" s="1"/>
  <c r="L49" i="145"/>
  <c r="A49" i="145" s="1"/>
  <c r="M48" i="145"/>
  <c r="E48" i="145" s="1"/>
  <c r="L48" i="145"/>
  <c r="A48" i="145" s="1"/>
  <c r="M47" i="145"/>
  <c r="E47" i="145" s="1"/>
  <c r="L47" i="145"/>
  <c r="A47" i="145" s="1"/>
  <c r="M46" i="145"/>
  <c r="E46" i="145" s="1"/>
  <c r="L46" i="145"/>
  <c r="A46" i="145" s="1"/>
  <c r="M45" i="145"/>
  <c r="E45" i="145" s="1"/>
  <c r="L45" i="145"/>
  <c r="A45" i="145" s="1"/>
  <c r="M44" i="145"/>
  <c r="E44" i="145" s="1"/>
  <c r="L44" i="145"/>
  <c r="A44" i="145" s="1"/>
  <c r="M43" i="145"/>
  <c r="E43" i="145" s="1"/>
  <c r="L43" i="145"/>
  <c r="A43" i="145" s="1"/>
  <c r="M42" i="145"/>
  <c r="E42" i="145" s="1"/>
  <c r="L42" i="145"/>
  <c r="A42" i="145" s="1"/>
  <c r="M41" i="145"/>
  <c r="E41" i="145" s="1"/>
  <c r="L41" i="145"/>
  <c r="A41" i="145" s="1"/>
  <c r="M40" i="145"/>
  <c r="E40" i="145" s="1"/>
  <c r="L40" i="145"/>
  <c r="A40" i="145" s="1"/>
  <c r="M39" i="145"/>
  <c r="E39" i="145" s="1"/>
  <c r="L39" i="145"/>
  <c r="A39" i="145" s="1"/>
  <c r="M38" i="145"/>
  <c r="E38" i="145" s="1"/>
  <c r="L38" i="145"/>
  <c r="A38" i="145" s="1"/>
  <c r="M37" i="145"/>
  <c r="E37" i="145" s="1"/>
  <c r="L37" i="145"/>
  <c r="A37" i="145" s="1"/>
  <c r="M36" i="145"/>
  <c r="E36" i="145" s="1"/>
  <c r="L36" i="145"/>
  <c r="A36" i="145" s="1"/>
  <c r="M35" i="145"/>
  <c r="E35" i="145" s="1"/>
  <c r="L35" i="145"/>
  <c r="A35" i="145" s="1"/>
  <c r="M34" i="145"/>
  <c r="E34" i="145" s="1"/>
  <c r="L34" i="145"/>
  <c r="A34" i="145" s="1"/>
  <c r="M33" i="145"/>
  <c r="L33" i="145"/>
  <c r="A33" i="145" s="1"/>
  <c r="M62" i="144"/>
  <c r="E62" i="144" s="1"/>
  <c r="L62" i="144"/>
  <c r="A62" i="144" s="1"/>
  <c r="M61" i="144"/>
  <c r="E61" i="144" s="1"/>
  <c r="L61" i="144"/>
  <c r="A61" i="144" s="1"/>
  <c r="M60" i="144"/>
  <c r="E60" i="144" s="1"/>
  <c r="L60" i="144"/>
  <c r="A60" i="144" s="1"/>
  <c r="M59" i="144"/>
  <c r="E59" i="144" s="1"/>
  <c r="L59" i="144"/>
  <c r="A59" i="144" s="1"/>
  <c r="M58" i="144"/>
  <c r="E58" i="144" s="1"/>
  <c r="L58" i="144"/>
  <c r="A58" i="144" s="1"/>
  <c r="M57" i="144"/>
  <c r="E57" i="144" s="1"/>
  <c r="L57" i="144"/>
  <c r="A57" i="144" s="1"/>
  <c r="M56" i="144"/>
  <c r="E56" i="144" s="1"/>
  <c r="L56" i="144"/>
  <c r="A56" i="144" s="1"/>
  <c r="M55" i="144"/>
  <c r="E55" i="144" s="1"/>
  <c r="L55" i="144"/>
  <c r="A55" i="144" s="1"/>
  <c r="M54" i="144"/>
  <c r="E54" i="144" s="1"/>
  <c r="L54" i="144"/>
  <c r="A54" i="144" s="1"/>
  <c r="M53" i="144"/>
  <c r="E53" i="144" s="1"/>
  <c r="L53" i="144"/>
  <c r="A53" i="144" s="1"/>
  <c r="M52" i="144"/>
  <c r="E52" i="144" s="1"/>
  <c r="L52" i="144"/>
  <c r="A52" i="144" s="1"/>
  <c r="M51" i="144"/>
  <c r="E51" i="144" s="1"/>
  <c r="L51" i="144"/>
  <c r="A51" i="144" s="1"/>
  <c r="M50" i="144"/>
  <c r="E50" i="144" s="1"/>
  <c r="L50" i="144"/>
  <c r="A50" i="144" s="1"/>
  <c r="M49" i="144"/>
  <c r="E49" i="144" s="1"/>
  <c r="L49" i="144"/>
  <c r="A49" i="144" s="1"/>
  <c r="M48" i="144"/>
  <c r="E48" i="144" s="1"/>
  <c r="L48" i="144"/>
  <c r="A48" i="144" s="1"/>
  <c r="M47" i="144"/>
  <c r="E47" i="144" s="1"/>
  <c r="L47" i="144"/>
  <c r="A47" i="144" s="1"/>
  <c r="M46" i="144"/>
  <c r="E46" i="144" s="1"/>
  <c r="L46" i="144"/>
  <c r="A46" i="144" s="1"/>
  <c r="M45" i="144"/>
  <c r="E45" i="144" s="1"/>
  <c r="L45" i="144"/>
  <c r="A45" i="144" s="1"/>
  <c r="M44" i="144"/>
  <c r="E44" i="144" s="1"/>
  <c r="L44" i="144"/>
  <c r="A44" i="144" s="1"/>
  <c r="M43" i="144"/>
  <c r="E43" i="144" s="1"/>
  <c r="L43" i="144"/>
  <c r="A43" i="144" s="1"/>
  <c r="M42" i="144"/>
  <c r="E42" i="144" s="1"/>
  <c r="L42" i="144"/>
  <c r="A42" i="144" s="1"/>
  <c r="M41" i="144"/>
  <c r="E41" i="144" s="1"/>
  <c r="L41" i="144"/>
  <c r="A41" i="144" s="1"/>
  <c r="M40" i="144"/>
  <c r="E40" i="144" s="1"/>
  <c r="L40" i="144"/>
  <c r="A40" i="144" s="1"/>
  <c r="M39" i="144"/>
  <c r="E39" i="144" s="1"/>
  <c r="L39" i="144"/>
  <c r="A39" i="144" s="1"/>
  <c r="M38" i="144"/>
  <c r="E38" i="144" s="1"/>
  <c r="L38" i="144"/>
  <c r="A38" i="144" s="1"/>
  <c r="M37" i="144"/>
  <c r="E37" i="144" s="1"/>
  <c r="L37" i="144"/>
  <c r="A37" i="144" s="1"/>
  <c r="M36" i="144"/>
  <c r="E36" i="144" s="1"/>
  <c r="L36" i="144"/>
  <c r="A36" i="144" s="1"/>
  <c r="M35" i="144"/>
  <c r="E35" i="144" s="1"/>
  <c r="L35" i="144"/>
  <c r="A35" i="144" s="1"/>
  <c r="M34" i="144"/>
  <c r="E34" i="144" s="1"/>
  <c r="L34" i="144"/>
  <c r="A34" i="144" s="1"/>
  <c r="M33" i="144"/>
  <c r="E33" i="144" s="1"/>
  <c r="L33" i="144"/>
  <c r="O62" i="142"/>
  <c r="F62" i="142" s="1"/>
  <c r="N62" i="142"/>
  <c r="A62" i="142" s="1"/>
  <c r="O61" i="142"/>
  <c r="F61" i="142" s="1"/>
  <c r="N61" i="142"/>
  <c r="A61" i="142" s="1"/>
  <c r="O60" i="142"/>
  <c r="F60" i="142" s="1"/>
  <c r="N60" i="142"/>
  <c r="A60" i="142" s="1"/>
  <c r="O59" i="142"/>
  <c r="F59" i="142" s="1"/>
  <c r="N59" i="142"/>
  <c r="A59" i="142" s="1"/>
  <c r="O58" i="142"/>
  <c r="F58" i="142" s="1"/>
  <c r="N58" i="142"/>
  <c r="A58" i="142" s="1"/>
  <c r="O57" i="142"/>
  <c r="F57" i="142" s="1"/>
  <c r="N57" i="142"/>
  <c r="A57" i="142" s="1"/>
  <c r="O56" i="142"/>
  <c r="F56" i="142" s="1"/>
  <c r="N56" i="142"/>
  <c r="A56" i="142" s="1"/>
  <c r="O55" i="142"/>
  <c r="F55" i="142" s="1"/>
  <c r="N55" i="142"/>
  <c r="A55" i="142" s="1"/>
  <c r="O54" i="142"/>
  <c r="F54" i="142" s="1"/>
  <c r="N54" i="142"/>
  <c r="A54" i="142" s="1"/>
  <c r="O53" i="142"/>
  <c r="F53" i="142" s="1"/>
  <c r="N53" i="142"/>
  <c r="A53" i="142" s="1"/>
  <c r="O52" i="142"/>
  <c r="F52" i="142" s="1"/>
  <c r="N52" i="142"/>
  <c r="A52" i="142" s="1"/>
  <c r="O51" i="142"/>
  <c r="F51" i="142" s="1"/>
  <c r="N51" i="142"/>
  <c r="A51" i="142" s="1"/>
  <c r="O50" i="142"/>
  <c r="F50" i="142" s="1"/>
  <c r="N50" i="142"/>
  <c r="A50" i="142" s="1"/>
  <c r="O49" i="142"/>
  <c r="F49" i="142" s="1"/>
  <c r="N49" i="142"/>
  <c r="A49" i="142" s="1"/>
  <c r="O48" i="142"/>
  <c r="F48" i="142" s="1"/>
  <c r="N48" i="142"/>
  <c r="A48" i="142" s="1"/>
  <c r="O47" i="142"/>
  <c r="F47" i="142" s="1"/>
  <c r="N47" i="142"/>
  <c r="A47" i="142" s="1"/>
  <c r="O46" i="142"/>
  <c r="F46" i="142" s="1"/>
  <c r="N46" i="142"/>
  <c r="A46" i="142" s="1"/>
  <c r="O45" i="142"/>
  <c r="F45" i="142" s="1"/>
  <c r="N45" i="142"/>
  <c r="A45" i="142" s="1"/>
  <c r="O44" i="142"/>
  <c r="F44" i="142" s="1"/>
  <c r="N44" i="142"/>
  <c r="A44" i="142" s="1"/>
  <c r="O43" i="142"/>
  <c r="F43" i="142" s="1"/>
  <c r="N43" i="142"/>
  <c r="A43" i="142" s="1"/>
  <c r="O42" i="142"/>
  <c r="F42" i="142" s="1"/>
  <c r="N42" i="142"/>
  <c r="A42" i="142" s="1"/>
  <c r="O41" i="142"/>
  <c r="F41" i="142" s="1"/>
  <c r="N41" i="142"/>
  <c r="A41" i="142" s="1"/>
  <c r="O40" i="142"/>
  <c r="F40" i="142" s="1"/>
  <c r="N40" i="142"/>
  <c r="A40" i="142" s="1"/>
  <c r="O39" i="142"/>
  <c r="F39" i="142" s="1"/>
  <c r="N39" i="142"/>
  <c r="A39" i="142" s="1"/>
  <c r="O38" i="142"/>
  <c r="F38" i="142" s="1"/>
  <c r="N38" i="142"/>
  <c r="A38" i="142" s="1"/>
  <c r="O37" i="142"/>
  <c r="F37" i="142" s="1"/>
  <c r="N37" i="142"/>
  <c r="A37" i="142" s="1"/>
  <c r="O36" i="142"/>
  <c r="F36" i="142" s="1"/>
  <c r="N36" i="142"/>
  <c r="A36" i="142" s="1"/>
  <c r="O35" i="142"/>
  <c r="F35" i="142" s="1"/>
  <c r="N35" i="142"/>
  <c r="A35" i="142" s="1"/>
  <c r="O34" i="142"/>
  <c r="F34" i="142" s="1"/>
  <c r="N34" i="142"/>
  <c r="A34" i="142" s="1"/>
  <c r="O33" i="142"/>
  <c r="N33" i="142"/>
  <c r="Q62" i="141"/>
  <c r="F62" i="141" s="1"/>
  <c r="P62" i="141"/>
  <c r="A62" i="141" s="1"/>
  <c r="Q61" i="141"/>
  <c r="F61" i="141" s="1"/>
  <c r="P61" i="141"/>
  <c r="A61" i="141" s="1"/>
  <c r="Q60" i="141"/>
  <c r="F60" i="141" s="1"/>
  <c r="P60" i="141"/>
  <c r="A60" i="141" s="1"/>
  <c r="Q59" i="141"/>
  <c r="F59" i="141" s="1"/>
  <c r="P59" i="141"/>
  <c r="A59" i="141" s="1"/>
  <c r="Q58" i="141"/>
  <c r="F58" i="141" s="1"/>
  <c r="P58" i="141"/>
  <c r="A58" i="141" s="1"/>
  <c r="Q57" i="141"/>
  <c r="F57" i="141" s="1"/>
  <c r="P57" i="141"/>
  <c r="A57" i="141" s="1"/>
  <c r="Q56" i="141"/>
  <c r="F56" i="141" s="1"/>
  <c r="P56" i="141"/>
  <c r="A56" i="141" s="1"/>
  <c r="Q55" i="141"/>
  <c r="F55" i="141" s="1"/>
  <c r="P55" i="141"/>
  <c r="A55" i="141" s="1"/>
  <c r="Q54" i="141"/>
  <c r="F54" i="141" s="1"/>
  <c r="P54" i="141"/>
  <c r="A54" i="141" s="1"/>
  <c r="Q53" i="141"/>
  <c r="F53" i="141" s="1"/>
  <c r="P53" i="141"/>
  <c r="A53" i="141" s="1"/>
  <c r="Q52" i="141"/>
  <c r="F52" i="141" s="1"/>
  <c r="P52" i="141"/>
  <c r="A52" i="141" s="1"/>
  <c r="Q51" i="141"/>
  <c r="F51" i="141" s="1"/>
  <c r="P51" i="141"/>
  <c r="A51" i="141" s="1"/>
  <c r="Q50" i="141"/>
  <c r="F50" i="141" s="1"/>
  <c r="P50" i="141"/>
  <c r="A50" i="141" s="1"/>
  <c r="Q49" i="141"/>
  <c r="F49" i="141" s="1"/>
  <c r="P49" i="141"/>
  <c r="A49" i="141" s="1"/>
  <c r="Q48" i="141"/>
  <c r="F48" i="141" s="1"/>
  <c r="P48" i="141"/>
  <c r="A48" i="141" s="1"/>
  <c r="Q47" i="141"/>
  <c r="F47" i="141" s="1"/>
  <c r="P47" i="141"/>
  <c r="A47" i="141" s="1"/>
  <c r="Q46" i="141"/>
  <c r="F46" i="141" s="1"/>
  <c r="P46" i="141"/>
  <c r="A46" i="141" s="1"/>
  <c r="Q45" i="141"/>
  <c r="F45" i="141" s="1"/>
  <c r="P45" i="141"/>
  <c r="A45" i="141" s="1"/>
  <c r="Q44" i="141"/>
  <c r="F44" i="141" s="1"/>
  <c r="P44" i="141"/>
  <c r="A44" i="141" s="1"/>
  <c r="Q43" i="141"/>
  <c r="F43" i="141" s="1"/>
  <c r="P43" i="141"/>
  <c r="A43" i="141" s="1"/>
  <c r="Q42" i="141"/>
  <c r="F42" i="141" s="1"/>
  <c r="P42" i="141"/>
  <c r="A42" i="141" s="1"/>
  <c r="Q41" i="141"/>
  <c r="F41" i="141" s="1"/>
  <c r="P41" i="141"/>
  <c r="A41" i="141" s="1"/>
  <c r="Q40" i="141"/>
  <c r="F40" i="141" s="1"/>
  <c r="P40" i="141"/>
  <c r="A40" i="141" s="1"/>
  <c r="Q39" i="141"/>
  <c r="F39" i="141" s="1"/>
  <c r="P39" i="141"/>
  <c r="A39" i="141" s="1"/>
  <c r="Q38" i="141"/>
  <c r="F38" i="141" s="1"/>
  <c r="P38" i="141"/>
  <c r="A38" i="141" s="1"/>
  <c r="Q37" i="141"/>
  <c r="F37" i="141" s="1"/>
  <c r="P37" i="141"/>
  <c r="A37" i="141" s="1"/>
  <c r="Q36" i="141"/>
  <c r="F36" i="141" s="1"/>
  <c r="P36" i="141"/>
  <c r="A36" i="141" s="1"/>
  <c r="Q35" i="141"/>
  <c r="F35" i="141" s="1"/>
  <c r="P35" i="141"/>
  <c r="A35" i="141" s="1"/>
  <c r="Q34" i="141"/>
  <c r="F34" i="141" s="1"/>
  <c r="P34" i="141"/>
  <c r="A34" i="141" s="1"/>
  <c r="Q33" i="141"/>
  <c r="P33" i="141"/>
  <c r="A33" i="141" s="1"/>
  <c r="N29" i="147" l="1"/>
  <c r="F29" i="147" s="1"/>
  <c r="M29" i="147"/>
  <c r="A29" i="147" s="1"/>
  <c r="N28" i="147"/>
  <c r="F28" i="147" s="1"/>
  <c r="M28" i="147"/>
  <c r="A28" i="147" s="1"/>
  <c r="N27" i="147"/>
  <c r="F27" i="147" s="1"/>
  <c r="M27" i="147"/>
  <c r="A27" i="147" s="1"/>
  <c r="N26" i="147"/>
  <c r="F26" i="147" s="1"/>
  <c r="M26" i="147"/>
  <c r="A26" i="147" s="1"/>
  <c r="N25" i="147"/>
  <c r="F25" i="147" s="1"/>
  <c r="M25" i="147"/>
  <c r="A25" i="147" s="1"/>
  <c r="N24" i="147"/>
  <c r="F24" i="147" s="1"/>
  <c r="M24" i="147"/>
  <c r="A24" i="147" s="1"/>
  <c r="N23" i="147"/>
  <c r="F23" i="147" s="1"/>
  <c r="M23" i="147"/>
  <c r="A23" i="147" s="1"/>
  <c r="N22" i="147"/>
  <c r="F22" i="147" s="1"/>
  <c r="M22" i="147"/>
  <c r="A22" i="147" s="1"/>
  <c r="N21" i="147"/>
  <c r="F21" i="147" s="1"/>
  <c r="M21" i="147"/>
  <c r="A21" i="147" s="1"/>
  <c r="N20" i="147"/>
  <c r="F20" i="147" s="1"/>
  <c r="M20" i="147"/>
  <c r="A20" i="147" s="1"/>
  <c r="BN24" i="198"/>
  <c r="BL24" i="198"/>
  <c r="BJ24" i="198"/>
  <c r="BH24" i="198"/>
  <c r="BF24" i="198"/>
  <c r="BD24" i="198"/>
  <c r="BB24" i="198"/>
  <c r="AZ24" i="198"/>
  <c r="AX24" i="198"/>
  <c r="AV24" i="198"/>
  <c r="AT24" i="198"/>
  <c r="AR24" i="198"/>
  <c r="AP24" i="198"/>
  <c r="AN24" i="198"/>
  <c r="AL24" i="198"/>
  <c r="AJ24" i="198"/>
  <c r="AH24" i="198"/>
  <c r="AF24" i="198"/>
  <c r="AD24" i="198"/>
  <c r="AB24" i="198"/>
  <c r="Z24" i="198"/>
  <c r="X24" i="198"/>
  <c r="V24" i="198"/>
  <c r="T24" i="198"/>
  <c r="R24" i="198"/>
  <c r="P24" i="198"/>
  <c r="N24" i="198"/>
  <c r="L24" i="198"/>
  <c r="J24" i="198"/>
  <c r="H24" i="198"/>
  <c r="DX176" i="201"/>
  <c r="DX178" i="201" s="1"/>
  <c r="DT176" i="201"/>
  <c r="DP176" i="201"/>
  <c r="DL176" i="201"/>
  <c r="DH176" i="201"/>
  <c r="DD176" i="201"/>
  <c r="CZ176" i="201"/>
  <c r="CV176" i="201"/>
  <c r="CR176" i="201"/>
  <c r="CN176" i="201"/>
  <c r="CJ176" i="201"/>
  <c r="CF176" i="201"/>
  <c r="CB176" i="201"/>
  <c r="BX176" i="201"/>
  <c r="BT176" i="201"/>
  <c r="BP176" i="201"/>
  <c r="BL176" i="201"/>
  <c r="BH176" i="201"/>
  <c r="BD176" i="201"/>
  <c r="AZ176" i="201"/>
  <c r="AV176" i="201"/>
  <c r="AR176" i="201"/>
  <c r="AN176" i="201"/>
  <c r="AJ176" i="201"/>
  <c r="AF176" i="201"/>
  <c r="AB176" i="201"/>
  <c r="X176" i="201"/>
  <c r="T176" i="201"/>
  <c r="P176" i="201"/>
  <c r="L176" i="201"/>
  <c r="DX151" i="201"/>
  <c r="DT151" i="201"/>
  <c r="DP151" i="201"/>
  <c r="DL151" i="201"/>
  <c r="DH151" i="201"/>
  <c r="DD151" i="201"/>
  <c r="CZ151" i="201"/>
  <c r="CV151" i="201"/>
  <c r="CR151" i="201"/>
  <c r="CN151" i="201"/>
  <c r="CJ151" i="201"/>
  <c r="CF151" i="201"/>
  <c r="CB151" i="201"/>
  <c r="BX151" i="201"/>
  <c r="BT151" i="201"/>
  <c r="BP151" i="201"/>
  <c r="BL151" i="201"/>
  <c r="BH151" i="201"/>
  <c r="BD151" i="201"/>
  <c r="AZ151" i="201"/>
  <c r="AV151" i="201"/>
  <c r="AR151" i="201"/>
  <c r="AN151" i="201"/>
  <c r="AJ151" i="201"/>
  <c r="AF151" i="201"/>
  <c r="AB151" i="201"/>
  <c r="X151" i="201"/>
  <c r="T151" i="201"/>
  <c r="P151" i="201"/>
  <c r="L151" i="201"/>
  <c r="DX122" i="201"/>
  <c r="DT122" i="201"/>
  <c r="DP122" i="201"/>
  <c r="DL122" i="201"/>
  <c r="DH122" i="201"/>
  <c r="DD122" i="201"/>
  <c r="CZ122" i="201"/>
  <c r="CV122" i="201"/>
  <c r="CR122" i="201"/>
  <c r="CN122" i="201"/>
  <c r="CJ122" i="201"/>
  <c r="CF122" i="201"/>
  <c r="CB122" i="201"/>
  <c r="BX122" i="201"/>
  <c r="BT122" i="201"/>
  <c r="BP122" i="201"/>
  <c r="BL122" i="201"/>
  <c r="BH122" i="201"/>
  <c r="BD122" i="201"/>
  <c r="AZ122" i="201"/>
  <c r="AV122" i="201"/>
  <c r="AR122" i="201"/>
  <c r="AN122" i="201"/>
  <c r="AJ122" i="201"/>
  <c r="AF122" i="201"/>
  <c r="AB122" i="201"/>
  <c r="X122" i="201"/>
  <c r="T122" i="201"/>
  <c r="P122" i="201"/>
  <c r="L122" i="201"/>
  <c r="DX115" i="201"/>
  <c r="DT115" i="201"/>
  <c r="DP115" i="201"/>
  <c r="DL115" i="201"/>
  <c r="DH115" i="201"/>
  <c r="DD115" i="201"/>
  <c r="CZ115" i="201"/>
  <c r="CV115" i="201"/>
  <c r="CR115" i="201"/>
  <c r="CN115" i="201"/>
  <c r="CJ115" i="201"/>
  <c r="CF115" i="201"/>
  <c r="CB115" i="201"/>
  <c r="BX115" i="201"/>
  <c r="BT115" i="201"/>
  <c r="BP115" i="201"/>
  <c r="BL115" i="201"/>
  <c r="BH115" i="201"/>
  <c r="BD115" i="201"/>
  <c r="AZ115" i="201"/>
  <c r="AV115" i="201"/>
  <c r="AR115" i="201"/>
  <c r="AN115" i="201"/>
  <c r="AJ115" i="201"/>
  <c r="AF115" i="201"/>
  <c r="AB115" i="201"/>
  <c r="X115" i="201"/>
  <c r="T115" i="201"/>
  <c r="P115" i="201"/>
  <c r="L115" i="201"/>
  <c r="DX89" i="201"/>
  <c r="DT89" i="201"/>
  <c r="DP89" i="201"/>
  <c r="DL89" i="201"/>
  <c r="DH89" i="201"/>
  <c r="DD89" i="201"/>
  <c r="CZ89" i="201"/>
  <c r="CV89" i="201"/>
  <c r="CR89" i="201"/>
  <c r="CN89" i="201"/>
  <c r="CJ89" i="201"/>
  <c r="CF89" i="201"/>
  <c r="CB89" i="201"/>
  <c r="BX89" i="201"/>
  <c r="BT89" i="201"/>
  <c r="BP89" i="201"/>
  <c r="BL89" i="201"/>
  <c r="BH89" i="201"/>
  <c r="BD89" i="201"/>
  <c r="AZ89" i="201"/>
  <c r="AV89" i="201"/>
  <c r="AR89" i="201"/>
  <c r="AN89" i="201"/>
  <c r="AJ89" i="201"/>
  <c r="AF89" i="201"/>
  <c r="AB89" i="201"/>
  <c r="X89" i="201"/>
  <c r="T89" i="201"/>
  <c r="P89" i="201"/>
  <c r="DX86" i="201"/>
  <c r="DT86" i="201"/>
  <c r="DP86" i="201"/>
  <c r="DL86" i="201"/>
  <c r="DH86" i="201"/>
  <c r="DD86" i="201"/>
  <c r="CZ86" i="201"/>
  <c r="CV86" i="201"/>
  <c r="CR86" i="201"/>
  <c r="CN86" i="201"/>
  <c r="CJ86" i="201"/>
  <c r="CF86" i="201"/>
  <c r="CB86" i="201"/>
  <c r="BX86" i="201"/>
  <c r="BT86" i="201"/>
  <c r="BP86" i="201"/>
  <c r="BL86" i="201"/>
  <c r="BH86" i="201"/>
  <c r="BD86" i="201"/>
  <c r="AZ86" i="201"/>
  <c r="AV86" i="201"/>
  <c r="AR86" i="201"/>
  <c r="AN86" i="201"/>
  <c r="AJ86" i="201"/>
  <c r="AF86" i="201"/>
  <c r="AB86" i="201"/>
  <c r="X86" i="201"/>
  <c r="T86" i="201"/>
  <c r="P86" i="201"/>
  <c r="L86" i="201"/>
  <c r="DX77" i="201"/>
  <c r="DT77" i="201"/>
  <c r="DP77" i="201"/>
  <c r="DL77" i="201"/>
  <c r="DH77" i="201"/>
  <c r="DD77" i="201"/>
  <c r="CZ77" i="201"/>
  <c r="CV77" i="201"/>
  <c r="CR77" i="201"/>
  <c r="CN77" i="201"/>
  <c r="CJ77" i="201"/>
  <c r="CF77" i="201"/>
  <c r="CB77" i="201"/>
  <c r="BX77" i="201"/>
  <c r="BT77" i="201"/>
  <c r="BP77" i="201"/>
  <c r="BL77" i="201"/>
  <c r="BH77" i="201"/>
  <c r="BD77" i="201"/>
  <c r="AZ77" i="201"/>
  <c r="AV77" i="201"/>
  <c r="AR77" i="201"/>
  <c r="AN77" i="201"/>
  <c r="AJ77" i="201"/>
  <c r="AF77" i="201"/>
  <c r="AB77" i="201"/>
  <c r="X77" i="201"/>
  <c r="T77" i="201"/>
  <c r="P77" i="201"/>
  <c r="L77" i="201"/>
  <c r="DX74" i="201"/>
  <c r="DT74" i="201"/>
  <c r="DP74" i="201"/>
  <c r="DL74" i="201"/>
  <c r="DH74" i="201"/>
  <c r="DD74" i="201"/>
  <c r="CZ74" i="201"/>
  <c r="CV74" i="201"/>
  <c r="CR74" i="201"/>
  <c r="CN74" i="201"/>
  <c r="CJ74" i="201"/>
  <c r="CF74" i="201"/>
  <c r="CB74" i="201"/>
  <c r="BX74" i="201"/>
  <c r="BT74" i="201"/>
  <c r="BP74" i="201"/>
  <c r="BL74" i="201"/>
  <c r="BH74" i="201"/>
  <c r="BD74" i="201"/>
  <c r="AZ74" i="201"/>
  <c r="AV74" i="201"/>
  <c r="AR74" i="201"/>
  <c r="AN74" i="201"/>
  <c r="AJ74" i="201"/>
  <c r="AF74" i="201"/>
  <c r="AB74" i="201"/>
  <c r="X74" i="201"/>
  <c r="T74" i="201"/>
  <c r="P74" i="201"/>
  <c r="L74" i="201"/>
  <c r="DX47" i="201"/>
  <c r="DT47" i="201"/>
  <c r="DP47" i="201"/>
  <c r="DL47" i="201"/>
  <c r="DH47" i="201"/>
  <c r="DD47" i="201"/>
  <c r="CZ47" i="201"/>
  <c r="CV47" i="201"/>
  <c r="CR47" i="201"/>
  <c r="CN47" i="201"/>
  <c r="CJ47" i="201"/>
  <c r="CF47" i="201"/>
  <c r="CB47" i="201"/>
  <c r="BX47" i="201"/>
  <c r="BT47" i="201"/>
  <c r="BP47" i="201"/>
  <c r="BL47" i="201"/>
  <c r="BH47" i="201"/>
  <c r="BD47" i="201"/>
  <c r="AZ47" i="201"/>
  <c r="AV47" i="201"/>
  <c r="AR47" i="201"/>
  <c r="AN47" i="201"/>
  <c r="AJ47" i="201"/>
  <c r="AF47" i="201"/>
  <c r="AB47" i="201"/>
  <c r="X47" i="201"/>
  <c r="T47" i="201"/>
  <c r="P47" i="201"/>
  <c r="L47" i="201"/>
  <c r="DX42" i="201"/>
  <c r="DT42" i="201"/>
  <c r="DP42" i="201"/>
  <c r="DL42" i="201"/>
  <c r="DH42" i="201"/>
  <c r="DD42" i="201"/>
  <c r="CZ42" i="201"/>
  <c r="CV42" i="201"/>
  <c r="CR42" i="201"/>
  <c r="CN42" i="201"/>
  <c r="CJ42" i="201"/>
  <c r="CF42" i="201"/>
  <c r="CB42" i="201"/>
  <c r="BX42" i="201"/>
  <c r="BT42" i="201"/>
  <c r="BP42" i="201"/>
  <c r="BL42" i="201"/>
  <c r="BH42" i="201"/>
  <c r="BD42" i="201"/>
  <c r="AZ42" i="201"/>
  <c r="AV42" i="201"/>
  <c r="AR42" i="201"/>
  <c r="AN42" i="201"/>
  <c r="AJ42" i="201"/>
  <c r="AF42" i="201"/>
  <c r="AB42" i="201"/>
  <c r="X42" i="201"/>
  <c r="T42" i="201"/>
  <c r="P42" i="201"/>
  <c r="L42" i="201"/>
  <c r="DX32" i="201"/>
  <c r="DT32" i="201"/>
  <c r="DP32" i="201"/>
  <c r="DL32" i="201"/>
  <c r="DH32" i="201"/>
  <c r="DD32" i="201"/>
  <c r="CZ32" i="201"/>
  <c r="CV32" i="201"/>
  <c r="CR32" i="201"/>
  <c r="CN32" i="201"/>
  <c r="CJ32" i="201"/>
  <c r="CF32" i="201"/>
  <c r="CB32" i="201"/>
  <c r="BX32" i="201"/>
  <c r="BT32" i="201"/>
  <c r="BP32" i="201"/>
  <c r="BL32" i="201"/>
  <c r="BH32" i="201"/>
  <c r="BD32" i="201"/>
  <c r="AZ32" i="201"/>
  <c r="AV32" i="201"/>
  <c r="AR32" i="201"/>
  <c r="AN32" i="201"/>
  <c r="AJ32" i="201"/>
  <c r="AF32" i="201"/>
  <c r="AB32" i="201"/>
  <c r="X32" i="201"/>
  <c r="T32" i="201"/>
  <c r="P32" i="201"/>
  <c r="L32" i="201"/>
  <c r="DX29" i="201"/>
  <c r="DT29" i="201"/>
  <c r="DP29" i="201"/>
  <c r="DL29" i="201"/>
  <c r="DH29" i="201"/>
  <c r="DD29" i="201"/>
  <c r="CZ29" i="201"/>
  <c r="CV29" i="201"/>
  <c r="CR29" i="201"/>
  <c r="CN29" i="201"/>
  <c r="CJ29" i="201"/>
  <c r="CF29" i="201"/>
  <c r="CB29" i="201"/>
  <c r="BX29" i="201"/>
  <c r="BT29" i="201"/>
  <c r="BP29" i="201"/>
  <c r="BL29" i="201"/>
  <c r="BH29" i="201"/>
  <c r="BD29" i="201"/>
  <c r="AZ29" i="201"/>
  <c r="AV29" i="201"/>
  <c r="AR29" i="201"/>
  <c r="AN29" i="201"/>
  <c r="AJ29" i="201"/>
  <c r="AF29" i="201"/>
  <c r="AB29" i="201"/>
  <c r="X29" i="201"/>
  <c r="T29" i="201"/>
  <c r="P29" i="201"/>
  <c r="L29" i="201"/>
  <c r="H151" i="201"/>
  <c r="H122" i="201"/>
  <c r="H115" i="201"/>
  <c r="H100" i="201"/>
  <c r="H89" i="201"/>
  <c r="BP21" i="201" l="1"/>
  <c r="J26" i="198"/>
  <c r="J91" i="198"/>
  <c r="L26" i="198"/>
  <c r="L91" i="198"/>
  <c r="N26" i="198"/>
  <c r="N91" i="198"/>
  <c r="N25" i="198" s="1"/>
  <c r="P26" i="198"/>
  <c r="P91" i="198"/>
  <c r="P25" i="198" s="1"/>
  <c r="R26" i="198"/>
  <c r="R91" i="198"/>
  <c r="R25" i="198" s="1"/>
  <c r="T26" i="198"/>
  <c r="T91" i="198"/>
  <c r="T25" i="198" s="1"/>
  <c r="V26" i="198"/>
  <c r="V91" i="198"/>
  <c r="V25" i="198" s="1"/>
  <c r="X26" i="198"/>
  <c r="X91" i="198"/>
  <c r="X25" i="198" s="1"/>
  <c r="Z26" i="198"/>
  <c r="Z91" i="198"/>
  <c r="Z25" i="198" s="1"/>
  <c r="AB26" i="198"/>
  <c r="AB91" i="198"/>
  <c r="AB25" i="198" s="1"/>
  <c r="AD26" i="198"/>
  <c r="AD91" i="198"/>
  <c r="AD25" i="198" s="1"/>
  <c r="AF26" i="198"/>
  <c r="AF91" i="198"/>
  <c r="AF25" i="198" s="1"/>
  <c r="AH26" i="198"/>
  <c r="AH91" i="198"/>
  <c r="AH25" i="198" s="1"/>
  <c r="AJ26" i="198"/>
  <c r="AJ91" i="198"/>
  <c r="AJ25" i="198" s="1"/>
  <c r="AL26" i="198"/>
  <c r="AL91" i="198"/>
  <c r="AL25" i="198" s="1"/>
  <c r="AN26" i="198"/>
  <c r="AN91" i="198"/>
  <c r="AN25" i="198" s="1"/>
  <c r="AP26" i="198"/>
  <c r="AP91" i="198"/>
  <c r="AP25" i="198" s="1"/>
  <c r="AR26" i="198"/>
  <c r="AR91" i="198"/>
  <c r="AR25" i="198" s="1"/>
  <c r="AT26" i="198"/>
  <c r="AT91" i="198"/>
  <c r="AT25" i="198" s="1"/>
  <c r="AV26" i="198"/>
  <c r="AV91" i="198"/>
  <c r="AV25" i="198" s="1"/>
  <c r="AX26" i="198"/>
  <c r="AX91" i="198"/>
  <c r="AX25" i="198" s="1"/>
  <c r="AZ26" i="198"/>
  <c r="AZ91" i="198"/>
  <c r="AZ25" i="198" s="1"/>
  <c r="BB26" i="198"/>
  <c r="BB91" i="198"/>
  <c r="BB25" i="198" s="1"/>
  <c r="BD26" i="198"/>
  <c r="BD91" i="198"/>
  <c r="BD25" i="198" s="1"/>
  <c r="BF26" i="198"/>
  <c r="BF91" i="198"/>
  <c r="BF25" i="198" s="1"/>
  <c r="BH26" i="198"/>
  <c r="BH91" i="198"/>
  <c r="BH25" i="198" s="1"/>
  <c r="BJ26" i="198"/>
  <c r="BJ91" i="198"/>
  <c r="BJ25" i="198" s="1"/>
  <c r="BL26" i="198"/>
  <c r="BL91" i="198"/>
  <c r="BL25" i="198" s="1"/>
  <c r="BN26" i="198"/>
  <c r="BN91" i="198"/>
  <c r="BN25" i="198" s="1"/>
  <c r="H26" i="198"/>
  <c r="H91" i="198"/>
  <c r="AV21" i="201"/>
  <c r="DH21" i="201"/>
  <c r="DX46" i="201"/>
  <c r="AJ46" i="201"/>
  <c r="X46" i="201"/>
  <c r="AN46" i="201"/>
  <c r="BD46" i="201"/>
  <c r="BT46" i="201"/>
  <c r="CJ46" i="201"/>
  <c r="CZ46" i="201"/>
  <c r="DP46" i="201"/>
  <c r="AF46" i="201"/>
  <c r="BL46" i="201"/>
  <c r="CR46" i="201"/>
  <c r="CV46" i="201"/>
  <c r="P21" i="201"/>
  <c r="CB21" i="201"/>
  <c r="P85" i="201"/>
  <c r="AF85" i="201"/>
  <c r="AV85" i="201"/>
  <c r="BL85" i="201"/>
  <c r="CB85" i="201"/>
  <c r="CR85" i="201"/>
  <c r="DH85" i="201"/>
  <c r="DX85" i="201"/>
  <c r="DP85" i="201"/>
  <c r="L21" i="201"/>
  <c r="AB21" i="201"/>
  <c r="AR21" i="201"/>
  <c r="BH21" i="201"/>
  <c r="BX21" i="201"/>
  <c r="CN21" i="201"/>
  <c r="DD21" i="201"/>
  <c r="DT21" i="201"/>
  <c r="AJ21" i="201"/>
  <c r="CV21" i="201"/>
  <c r="BP46" i="201"/>
  <c r="BL21" i="201"/>
  <c r="DX21" i="201"/>
  <c r="AR46" i="201"/>
  <c r="BX46" i="201"/>
  <c r="CN46" i="201"/>
  <c r="DD46" i="201"/>
  <c r="DT46" i="201"/>
  <c r="X85" i="201"/>
  <c r="AN85" i="201"/>
  <c r="BD85" i="201"/>
  <c r="BT85" i="201"/>
  <c r="CJ85" i="201"/>
  <c r="CZ85" i="201"/>
  <c r="AF21" i="201"/>
  <c r="CR21" i="201"/>
  <c r="L46" i="201"/>
  <c r="AB46" i="201"/>
  <c r="BH46" i="201"/>
  <c r="L85" i="201"/>
  <c r="AB85" i="201"/>
  <c r="AR85" i="201"/>
  <c r="BH85" i="201"/>
  <c r="BX85" i="201"/>
  <c r="CN85" i="201"/>
  <c r="DD85" i="201"/>
  <c r="DT85" i="201"/>
  <c r="AZ21" i="201"/>
  <c r="P46" i="201"/>
  <c r="CB46" i="201"/>
  <c r="T46" i="201"/>
  <c r="AZ46" i="201"/>
  <c r="CF46" i="201"/>
  <c r="DL46" i="201"/>
  <c r="T21" i="201"/>
  <c r="CF21" i="201"/>
  <c r="DL21" i="201"/>
  <c r="AV46" i="201"/>
  <c r="DH46" i="201"/>
  <c r="T85" i="201"/>
  <c r="AJ85" i="201"/>
  <c r="AZ85" i="201"/>
  <c r="BP85" i="201"/>
  <c r="CF85" i="201"/>
  <c r="CV85" i="201"/>
  <c r="DL85" i="201"/>
  <c r="X21" i="201"/>
  <c r="AN21" i="201"/>
  <c r="BD21" i="201"/>
  <c r="BT21" i="201"/>
  <c r="CJ21" i="201"/>
  <c r="CZ21" i="201"/>
  <c r="DP21" i="201"/>
  <c r="H86" i="201"/>
  <c r="H77" i="201"/>
  <c r="H74" i="201"/>
  <c r="H46" i="201"/>
  <c r="H42" i="201"/>
  <c r="H32" i="201"/>
  <c r="H29" i="201"/>
  <c r="F4" i="195" l="1"/>
  <c r="G88" i="148"/>
  <c r="G84" i="148"/>
  <c r="G83" i="148"/>
  <c r="G82" i="148"/>
  <c r="G80" i="148"/>
  <c r="G79" i="148"/>
  <c r="G78" i="148"/>
  <c r="G76" i="148"/>
  <c r="G75" i="148"/>
  <c r="G74" i="148"/>
  <c r="G47" i="148"/>
  <c r="G46" i="148"/>
  <c r="G45" i="148"/>
  <c r="G44" i="148"/>
  <c r="G43" i="148"/>
  <c r="G42" i="148"/>
  <c r="G41" i="148"/>
  <c r="G40" i="148"/>
  <c r="G39" i="148"/>
  <c r="G38" i="148"/>
  <c r="G37" i="148"/>
  <c r="G16" i="148"/>
  <c r="A88" i="148"/>
  <c r="A84" i="148"/>
  <c r="A83" i="148"/>
  <c r="A82" i="148"/>
  <c r="A80" i="148"/>
  <c r="A79" i="148"/>
  <c r="A78" i="148"/>
  <c r="A76" i="148"/>
  <c r="A75" i="148"/>
  <c r="A74" i="148"/>
  <c r="A16" i="148"/>
  <c r="A47" i="148"/>
  <c r="A46" i="148"/>
  <c r="A45" i="148"/>
  <c r="A44" i="148"/>
  <c r="A43" i="148"/>
  <c r="A42" i="148"/>
  <c r="A41" i="148"/>
  <c r="A40" i="148"/>
  <c r="A39" i="148"/>
  <c r="A38" i="148"/>
  <c r="A37" i="148"/>
  <c r="G34" i="148"/>
  <c r="A34" i="148"/>
  <c r="F91" i="147" l="1"/>
  <c r="F90" i="147"/>
  <c r="F89" i="147"/>
  <c r="A91" i="147"/>
  <c r="A90" i="147"/>
  <c r="A89" i="147"/>
  <c r="BN23" i="198"/>
  <c r="BL23" i="198"/>
  <c r="BJ23" i="198"/>
  <c r="BH23" i="198"/>
  <c r="BF23" i="198"/>
  <c r="BD23" i="198"/>
  <c r="BB23" i="198"/>
  <c r="AZ23" i="198"/>
  <c r="AX23" i="198"/>
  <c r="AV23" i="198"/>
  <c r="AT23" i="198"/>
  <c r="AR23" i="198"/>
  <c r="AP23" i="198"/>
  <c r="AN23" i="198"/>
  <c r="AL23" i="198"/>
  <c r="AJ23" i="198"/>
  <c r="AH23" i="198"/>
  <c r="AF23" i="198"/>
  <c r="AD23" i="198"/>
  <c r="AB23" i="198"/>
  <c r="Z23" i="198"/>
  <c r="X23" i="198"/>
  <c r="V23" i="198"/>
  <c r="T23" i="198"/>
  <c r="R23" i="198"/>
  <c r="P23" i="198"/>
  <c r="N23" i="198"/>
  <c r="L23" i="198"/>
  <c r="J23" i="198"/>
  <c r="H23" i="198"/>
  <c r="BN22" i="198"/>
  <c r="BL22" i="198"/>
  <c r="BJ22" i="198"/>
  <c r="BH22" i="198"/>
  <c r="BF22" i="198"/>
  <c r="BD22" i="198"/>
  <c r="BB22" i="198"/>
  <c r="AZ22" i="198"/>
  <c r="AX22" i="198"/>
  <c r="AV22" i="198"/>
  <c r="AT22" i="198"/>
  <c r="AR22" i="198"/>
  <c r="AP22" i="198"/>
  <c r="AN22" i="198"/>
  <c r="AL22" i="198"/>
  <c r="AJ22" i="198"/>
  <c r="AH22" i="198"/>
  <c r="AF22" i="198"/>
  <c r="AD22" i="198"/>
  <c r="AB22" i="198"/>
  <c r="Z22" i="198"/>
  <c r="X22" i="198"/>
  <c r="V22" i="198"/>
  <c r="T22" i="198"/>
  <c r="R22" i="198"/>
  <c r="P22" i="198"/>
  <c r="N22" i="198"/>
  <c r="L22" i="198"/>
  <c r="J22" i="198"/>
  <c r="H22" i="198"/>
  <c r="F23" i="198"/>
  <c r="F22" i="198"/>
  <c r="F24" i="198" s="1"/>
  <c r="F26" i="198" l="1"/>
  <c r="F91" i="198"/>
  <c r="BJ345" i="203"/>
  <c r="BJ344" i="203"/>
  <c r="BJ343" i="203"/>
  <c r="BJ342" i="203"/>
  <c r="BJ341" i="203"/>
  <c r="BJ340" i="203"/>
  <c r="BJ339" i="203"/>
  <c r="BJ338" i="203"/>
  <c r="BJ337" i="203"/>
  <c r="BJ336" i="203"/>
  <c r="BJ335" i="203"/>
  <c r="BJ334" i="203"/>
  <c r="BJ333" i="203"/>
  <c r="BJ332" i="203"/>
  <c r="BJ331" i="203"/>
  <c r="BJ330" i="203"/>
  <c r="BJ329" i="203"/>
  <c r="BJ328" i="203"/>
  <c r="BJ327" i="203"/>
  <c r="BJ326" i="203"/>
  <c r="BJ325" i="203"/>
  <c r="BJ324" i="203"/>
  <c r="BJ323" i="203"/>
  <c r="BJ322" i="203"/>
  <c r="BJ321" i="203"/>
  <c r="BJ320" i="203"/>
  <c r="BJ319" i="203"/>
  <c r="BJ318" i="203"/>
  <c r="BJ317" i="203"/>
  <c r="BJ316" i="203"/>
  <c r="BJ315" i="203"/>
  <c r="BJ314" i="203"/>
  <c r="BJ313" i="203"/>
  <c r="BJ312" i="203"/>
  <c r="BJ311" i="203"/>
  <c r="BJ310" i="203"/>
  <c r="BJ309" i="203"/>
  <c r="BJ308" i="203"/>
  <c r="BJ307" i="203"/>
  <c r="BJ306" i="203"/>
  <c r="BJ305" i="203"/>
  <c r="BJ304" i="203"/>
  <c r="BJ303" i="203"/>
  <c r="BJ302" i="203"/>
  <c r="BJ301" i="203"/>
  <c r="BJ300" i="203"/>
  <c r="BJ299" i="203"/>
  <c r="BJ298" i="203"/>
  <c r="BJ297" i="203"/>
  <c r="BJ296" i="203"/>
  <c r="BJ295" i="203"/>
  <c r="BJ294" i="203"/>
  <c r="BJ293" i="203"/>
  <c r="BJ292" i="203"/>
  <c r="BJ291" i="203"/>
  <c r="BJ290" i="203"/>
  <c r="BJ289" i="203"/>
  <c r="BJ288" i="203"/>
  <c r="BJ287" i="203"/>
  <c r="BJ286" i="203"/>
  <c r="BJ285" i="203"/>
  <c r="BJ284" i="203"/>
  <c r="BJ283" i="203"/>
  <c r="BJ282" i="203"/>
  <c r="BJ281" i="203"/>
  <c r="BJ280" i="203"/>
  <c r="BJ279" i="203"/>
  <c r="BJ278" i="203"/>
  <c r="BJ277" i="203"/>
  <c r="BJ276" i="203"/>
  <c r="BJ275" i="203"/>
  <c r="BJ274" i="203"/>
  <c r="BJ273" i="203"/>
  <c r="BJ272" i="203"/>
  <c r="BJ271" i="203"/>
  <c r="BJ270" i="203"/>
  <c r="BJ269" i="203"/>
  <c r="BJ268" i="203"/>
  <c r="BJ267" i="203"/>
  <c r="BJ266" i="203"/>
  <c r="BJ265" i="203"/>
  <c r="BJ264" i="203"/>
  <c r="BJ263" i="203"/>
  <c r="BJ262" i="203"/>
  <c r="BJ261" i="203"/>
  <c r="BJ260" i="203"/>
  <c r="BJ259" i="203"/>
  <c r="BJ258" i="203"/>
  <c r="BJ257" i="203"/>
  <c r="BJ256" i="203"/>
  <c r="BJ255" i="203"/>
  <c r="BJ254" i="203"/>
  <c r="BJ253" i="203"/>
  <c r="BJ252" i="203"/>
  <c r="BJ251" i="203"/>
  <c r="BJ250" i="203"/>
  <c r="BJ249" i="203"/>
  <c r="BJ248" i="203"/>
  <c r="BJ247" i="203"/>
  <c r="BJ246" i="203"/>
  <c r="BJ245" i="203"/>
  <c r="BJ244" i="203"/>
  <c r="BJ243" i="203"/>
  <c r="BJ242" i="203"/>
  <c r="BJ241" i="203"/>
  <c r="BJ240" i="203"/>
  <c r="BJ239" i="203"/>
  <c r="BJ238" i="203"/>
  <c r="BJ237" i="203"/>
  <c r="BJ236" i="203"/>
  <c r="BJ235" i="203"/>
  <c r="BJ234" i="203"/>
  <c r="BJ233" i="203"/>
  <c r="BJ232" i="203"/>
  <c r="BJ231" i="203"/>
  <c r="BJ230" i="203"/>
  <c r="BJ229" i="203"/>
  <c r="BJ228" i="203"/>
  <c r="BJ227" i="203"/>
  <c r="BJ226" i="203"/>
  <c r="BJ225" i="203"/>
  <c r="BJ224" i="203"/>
  <c r="BJ223" i="203"/>
  <c r="BJ222" i="203"/>
  <c r="BJ221" i="203"/>
  <c r="BJ220" i="203"/>
  <c r="BJ219" i="203"/>
  <c r="BJ218" i="203"/>
  <c r="BJ217" i="203"/>
  <c r="BJ216" i="203"/>
  <c r="BJ215" i="203"/>
  <c r="BJ214" i="203"/>
  <c r="BJ213" i="203"/>
  <c r="BJ212" i="203"/>
  <c r="BJ211" i="203"/>
  <c r="BJ210" i="203"/>
  <c r="BJ209" i="203"/>
  <c r="BJ208" i="203"/>
  <c r="BJ207" i="203"/>
  <c r="BJ206" i="203"/>
  <c r="BJ205" i="203"/>
  <c r="BJ204" i="203"/>
  <c r="BJ203" i="203"/>
  <c r="BJ202" i="203"/>
  <c r="BJ201" i="203"/>
  <c r="BJ200" i="203"/>
  <c r="BJ199" i="203"/>
  <c r="BJ198" i="203"/>
  <c r="BJ197" i="203"/>
  <c r="BJ196" i="203"/>
  <c r="BJ195" i="203"/>
  <c r="BJ194" i="203"/>
  <c r="BJ193" i="203"/>
  <c r="BJ192" i="203"/>
  <c r="BJ191" i="203"/>
  <c r="BJ190" i="203"/>
  <c r="BJ189" i="203"/>
  <c r="BJ188" i="203"/>
  <c r="BJ187" i="203"/>
  <c r="BJ186" i="203"/>
  <c r="BJ185" i="203"/>
  <c r="BJ184" i="203"/>
  <c r="BJ183" i="203"/>
  <c r="BJ182" i="203"/>
  <c r="BJ181" i="203"/>
  <c r="BJ180" i="203"/>
  <c r="BJ179" i="203"/>
  <c r="BJ178" i="203"/>
  <c r="BJ177" i="203"/>
  <c r="BJ176" i="203"/>
  <c r="BJ175" i="203"/>
  <c r="BJ174" i="203"/>
  <c r="BJ173" i="203"/>
  <c r="BJ172" i="203"/>
  <c r="BJ171" i="203"/>
  <c r="BJ170" i="203"/>
  <c r="BJ169" i="203"/>
  <c r="BJ168" i="203"/>
  <c r="BJ167" i="203"/>
  <c r="BJ166" i="203"/>
  <c r="BJ165" i="203"/>
  <c r="BJ164" i="203"/>
  <c r="BJ163" i="203"/>
  <c r="BJ162" i="203"/>
  <c r="BJ161" i="203"/>
  <c r="BJ160" i="203"/>
  <c r="BJ159" i="203"/>
  <c r="BJ158" i="203"/>
  <c r="BJ157" i="203"/>
  <c r="BJ156" i="203"/>
  <c r="BJ155" i="203"/>
  <c r="BJ154" i="203"/>
  <c r="BJ153" i="203"/>
  <c r="BJ152" i="203"/>
  <c r="BJ151" i="203"/>
  <c r="BJ150" i="203"/>
  <c r="BJ149" i="203"/>
  <c r="BJ148" i="203"/>
  <c r="BJ147" i="203"/>
  <c r="BJ146" i="203"/>
  <c r="BJ145" i="203"/>
  <c r="BJ144" i="203"/>
  <c r="BJ143" i="203"/>
  <c r="BJ142" i="203"/>
  <c r="BJ141" i="203"/>
  <c r="BJ140" i="203"/>
  <c r="BJ139" i="203"/>
  <c r="BJ138" i="203"/>
  <c r="BJ137" i="203"/>
  <c r="BJ136" i="203"/>
  <c r="BJ135" i="203"/>
  <c r="BJ134" i="203"/>
  <c r="BJ133" i="203"/>
  <c r="BJ132" i="203"/>
  <c r="BJ131" i="203"/>
  <c r="BJ130" i="203"/>
  <c r="BJ129" i="203"/>
  <c r="BJ128" i="203"/>
  <c r="BJ127" i="203"/>
  <c r="BJ126" i="203"/>
  <c r="BJ125" i="203"/>
  <c r="BJ124" i="203"/>
  <c r="BJ123" i="203"/>
  <c r="BJ122" i="203"/>
  <c r="BJ121" i="203"/>
  <c r="BJ120" i="203"/>
  <c r="BJ119" i="203"/>
  <c r="BJ118" i="203"/>
  <c r="BJ117" i="203"/>
  <c r="BJ116" i="203"/>
  <c r="BJ115" i="203"/>
  <c r="BJ114" i="203"/>
  <c r="BJ113" i="203"/>
  <c r="BJ112" i="203"/>
  <c r="BJ111" i="203"/>
  <c r="BJ110" i="203"/>
  <c r="BJ109" i="203"/>
  <c r="BJ108" i="203"/>
  <c r="BJ107" i="203"/>
  <c r="BJ106" i="203"/>
  <c r="BJ105" i="203"/>
  <c r="BJ104" i="203"/>
  <c r="BJ103" i="203"/>
  <c r="BJ102" i="203"/>
  <c r="BJ101" i="203"/>
  <c r="BJ100" i="203"/>
  <c r="BJ99" i="203"/>
  <c r="BJ98" i="203"/>
  <c r="BJ97" i="203"/>
  <c r="BJ96" i="203"/>
  <c r="BJ95" i="203"/>
  <c r="BJ94" i="203"/>
  <c r="BJ93" i="203"/>
  <c r="BJ92" i="203"/>
  <c r="BJ91" i="203"/>
  <c r="BJ90" i="203"/>
  <c r="BJ89" i="203"/>
  <c r="BJ88" i="203"/>
  <c r="BJ87" i="203"/>
  <c r="BJ86" i="203"/>
  <c r="BJ85" i="203"/>
  <c r="BJ84" i="203"/>
  <c r="BJ83" i="203"/>
  <c r="BJ82" i="203"/>
  <c r="BJ81" i="203"/>
  <c r="BJ80" i="203"/>
  <c r="BJ79" i="203"/>
  <c r="BJ78" i="203"/>
  <c r="BJ77" i="203"/>
  <c r="BJ76" i="203"/>
  <c r="BJ75" i="203"/>
  <c r="BJ74" i="203"/>
  <c r="BJ73" i="203"/>
  <c r="BJ72" i="203"/>
  <c r="BJ71" i="203"/>
  <c r="BJ70" i="203"/>
  <c r="BJ69" i="203"/>
  <c r="BJ68" i="203"/>
  <c r="BJ67" i="203"/>
  <c r="BJ66" i="203"/>
  <c r="BJ65" i="203"/>
  <c r="BJ64" i="203"/>
  <c r="BJ63" i="203"/>
  <c r="BJ62" i="203"/>
  <c r="BJ61" i="203"/>
  <c r="BJ60" i="203"/>
  <c r="BJ59" i="203"/>
  <c r="BJ58" i="203"/>
  <c r="BJ56" i="203"/>
  <c r="BJ55" i="203"/>
  <c r="BJ54" i="203"/>
  <c r="BJ53" i="203"/>
  <c r="BJ52" i="203"/>
  <c r="BJ51" i="203"/>
  <c r="BJ50" i="203"/>
  <c r="BJ49" i="203"/>
  <c r="BJ48" i="203"/>
  <c r="BJ47" i="203"/>
  <c r="BJ46" i="203"/>
  <c r="BJ45" i="203"/>
  <c r="BJ44" i="203"/>
  <c r="BJ43" i="203"/>
  <c r="BJ42" i="203"/>
  <c r="BJ41" i="203"/>
  <c r="BJ40" i="203"/>
  <c r="BJ39" i="203"/>
  <c r="BJ38" i="203"/>
  <c r="BJ37" i="203"/>
  <c r="BJ36" i="203"/>
  <c r="BJ35" i="203"/>
  <c r="BJ34" i="203"/>
  <c r="BJ33" i="203"/>
  <c r="BJ32" i="203"/>
  <c r="BJ31" i="203"/>
  <c r="BJ30" i="203"/>
  <c r="BJ29" i="203"/>
  <c r="BJ28" i="203"/>
  <c r="BJ27" i="203"/>
  <c r="BJ26" i="203"/>
  <c r="BJ25" i="203"/>
  <c r="BJ24" i="203"/>
  <c r="BJ23" i="203"/>
  <c r="BJ22" i="203"/>
  <c r="BJ21" i="203"/>
  <c r="BJ20" i="203"/>
  <c r="BJ19" i="203"/>
  <c r="BJ18" i="203"/>
  <c r="BJ17" i="203"/>
  <c r="BJ16" i="203"/>
  <c r="BJ15" i="203"/>
  <c r="BJ14" i="203"/>
  <c r="BJ13" i="203"/>
  <c r="BJ12" i="203"/>
  <c r="BJ11" i="203"/>
  <c r="BJ10" i="203"/>
  <c r="BJ9" i="203"/>
  <c r="BJ8" i="203"/>
  <c r="BJ7" i="203"/>
  <c r="BI7" i="203"/>
  <c r="BI345" i="203"/>
  <c r="BI344" i="203"/>
  <c r="BI343" i="203"/>
  <c r="BI342" i="203"/>
  <c r="BI341" i="203"/>
  <c r="BI340" i="203"/>
  <c r="BI339" i="203"/>
  <c r="BI338" i="203"/>
  <c r="BI337" i="203"/>
  <c r="BI336" i="203"/>
  <c r="BI335" i="203"/>
  <c r="BI334" i="203"/>
  <c r="BI333" i="203"/>
  <c r="BI332" i="203"/>
  <c r="BI331" i="203"/>
  <c r="BI330" i="203"/>
  <c r="BI329" i="203"/>
  <c r="BI328" i="203"/>
  <c r="BI327" i="203"/>
  <c r="BI326" i="203"/>
  <c r="BI325" i="203"/>
  <c r="BI324" i="203"/>
  <c r="BI323" i="203"/>
  <c r="BI322" i="203"/>
  <c r="BI321" i="203"/>
  <c r="BI320" i="203"/>
  <c r="BI319" i="203"/>
  <c r="BI318" i="203"/>
  <c r="BI317" i="203"/>
  <c r="BI316" i="203"/>
  <c r="BI315" i="203"/>
  <c r="BI314" i="203"/>
  <c r="BI313" i="203"/>
  <c r="BI312" i="203"/>
  <c r="BI311" i="203"/>
  <c r="BI310" i="203"/>
  <c r="BI309" i="203"/>
  <c r="BI308" i="203"/>
  <c r="BI307" i="203"/>
  <c r="BI306" i="203"/>
  <c r="BI305" i="203"/>
  <c r="BI304" i="203"/>
  <c r="BI303" i="203"/>
  <c r="BI302" i="203"/>
  <c r="BI301" i="203"/>
  <c r="BI300" i="203"/>
  <c r="BI299" i="203"/>
  <c r="BI298" i="203"/>
  <c r="BI297" i="203"/>
  <c r="BI296" i="203"/>
  <c r="BI295" i="203"/>
  <c r="BI294" i="203"/>
  <c r="BI293" i="203"/>
  <c r="BI292" i="203"/>
  <c r="BI291" i="203"/>
  <c r="BI290" i="203"/>
  <c r="BI289" i="203"/>
  <c r="BI288" i="203"/>
  <c r="BI287" i="203"/>
  <c r="BI286" i="203"/>
  <c r="BI285" i="203"/>
  <c r="BI284" i="203"/>
  <c r="BI283" i="203"/>
  <c r="BI282" i="203"/>
  <c r="BI281" i="203"/>
  <c r="BI280" i="203"/>
  <c r="BI279" i="203"/>
  <c r="BI278" i="203"/>
  <c r="BI277" i="203"/>
  <c r="BI276" i="203"/>
  <c r="BI275" i="203"/>
  <c r="BI274" i="203"/>
  <c r="BI273" i="203"/>
  <c r="BI272" i="203"/>
  <c r="BI271" i="203"/>
  <c r="BI270" i="203"/>
  <c r="BI269" i="203"/>
  <c r="BI268" i="203"/>
  <c r="BI267" i="203"/>
  <c r="BI266" i="203"/>
  <c r="BI265" i="203"/>
  <c r="BI264" i="203"/>
  <c r="BI263" i="203"/>
  <c r="BI262" i="203"/>
  <c r="BI261" i="203"/>
  <c r="BI260" i="203"/>
  <c r="BI259" i="203"/>
  <c r="BI258" i="203"/>
  <c r="BI257" i="203"/>
  <c r="BI256" i="203"/>
  <c r="BI255" i="203"/>
  <c r="BI254" i="203"/>
  <c r="BI253" i="203"/>
  <c r="BI252" i="203"/>
  <c r="BI251" i="203"/>
  <c r="BI250" i="203"/>
  <c r="BI249" i="203"/>
  <c r="BI248" i="203"/>
  <c r="BI247" i="203"/>
  <c r="BI246" i="203"/>
  <c r="BI245" i="203"/>
  <c r="BI244" i="203"/>
  <c r="BI243" i="203"/>
  <c r="BI242" i="203"/>
  <c r="BI241" i="203"/>
  <c r="BI240" i="203"/>
  <c r="BI239" i="203"/>
  <c r="BI238" i="203"/>
  <c r="BI237" i="203"/>
  <c r="BI236" i="203"/>
  <c r="BI235" i="203"/>
  <c r="BI234" i="203"/>
  <c r="BI233" i="203"/>
  <c r="BI232" i="203"/>
  <c r="BI231" i="203"/>
  <c r="BI230" i="203"/>
  <c r="BI229" i="203"/>
  <c r="BI228" i="203"/>
  <c r="BI227" i="203"/>
  <c r="BI226" i="203"/>
  <c r="BI225" i="203"/>
  <c r="BI224" i="203"/>
  <c r="BI223" i="203"/>
  <c r="BI222" i="203"/>
  <c r="BI221" i="203"/>
  <c r="BI220" i="203"/>
  <c r="BI219" i="203"/>
  <c r="BI218" i="203"/>
  <c r="BI217" i="203"/>
  <c r="BI216" i="203"/>
  <c r="BI215" i="203"/>
  <c r="BI214" i="203"/>
  <c r="BI213" i="203"/>
  <c r="BI212" i="203"/>
  <c r="BI211" i="203"/>
  <c r="BI210" i="203"/>
  <c r="BI209" i="203"/>
  <c r="BI208" i="203"/>
  <c r="BI207" i="203"/>
  <c r="BI206" i="203"/>
  <c r="BI205" i="203"/>
  <c r="BI204" i="203"/>
  <c r="BI203" i="203"/>
  <c r="BI202" i="203"/>
  <c r="BI201" i="203"/>
  <c r="BI200" i="203"/>
  <c r="BI199" i="203"/>
  <c r="BI198" i="203"/>
  <c r="BI197" i="203"/>
  <c r="BI196" i="203"/>
  <c r="BI195" i="203"/>
  <c r="BI194" i="203"/>
  <c r="BI193" i="203"/>
  <c r="BI192" i="203"/>
  <c r="BI191" i="203"/>
  <c r="BI190" i="203"/>
  <c r="BI189" i="203"/>
  <c r="BI188" i="203"/>
  <c r="BI187" i="203"/>
  <c r="BI186" i="203"/>
  <c r="BI185" i="203"/>
  <c r="BI184" i="203"/>
  <c r="BI183" i="203"/>
  <c r="BI182" i="203"/>
  <c r="BI181" i="203"/>
  <c r="BI180" i="203"/>
  <c r="BI179" i="203"/>
  <c r="BI178" i="203"/>
  <c r="BI177" i="203"/>
  <c r="BI176" i="203"/>
  <c r="BI175" i="203"/>
  <c r="BI174" i="203"/>
  <c r="BI173" i="203"/>
  <c r="BI172" i="203"/>
  <c r="BI171" i="203"/>
  <c r="BI170" i="203"/>
  <c r="BI169" i="203"/>
  <c r="BI168" i="203"/>
  <c r="BI167" i="203"/>
  <c r="BI166" i="203"/>
  <c r="BI165" i="203"/>
  <c r="BI164" i="203"/>
  <c r="BI163" i="203"/>
  <c r="BI162" i="203"/>
  <c r="BI161" i="203"/>
  <c r="BI160" i="203"/>
  <c r="BI159" i="203"/>
  <c r="BI158" i="203"/>
  <c r="BI157" i="203"/>
  <c r="BI156" i="203"/>
  <c r="BI155" i="203"/>
  <c r="BI154" i="203"/>
  <c r="BI153" i="203"/>
  <c r="BI152" i="203"/>
  <c r="BI151" i="203"/>
  <c r="BI150" i="203"/>
  <c r="BI149" i="203"/>
  <c r="BI148" i="203"/>
  <c r="BI147" i="203"/>
  <c r="BI146" i="203"/>
  <c r="BI145" i="203"/>
  <c r="BI144" i="203"/>
  <c r="BI143" i="203"/>
  <c r="BI142" i="203"/>
  <c r="BI141" i="203"/>
  <c r="BI140" i="203"/>
  <c r="BI139" i="203"/>
  <c r="BI138" i="203"/>
  <c r="BI137" i="203"/>
  <c r="BI136" i="203"/>
  <c r="BI135" i="203"/>
  <c r="BI134" i="203"/>
  <c r="BI133" i="203"/>
  <c r="BI132" i="203"/>
  <c r="BI131" i="203"/>
  <c r="BI130" i="203"/>
  <c r="BI129" i="203"/>
  <c r="BI128" i="203"/>
  <c r="BI127" i="203"/>
  <c r="BI126" i="203"/>
  <c r="BI125" i="203"/>
  <c r="BI124" i="203"/>
  <c r="BI123" i="203"/>
  <c r="BI122" i="203"/>
  <c r="BI121" i="203"/>
  <c r="BI120" i="203"/>
  <c r="BI119" i="203"/>
  <c r="BI118" i="203"/>
  <c r="BI117" i="203"/>
  <c r="BI116" i="203"/>
  <c r="BI115" i="203"/>
  <c r="BI114" i="203"/>
  <c r="BI113" i="203"/>
  <c r="BI112" i="203"/>
  <c r="BI111" i="203"/>
  <c r="BI110" i="203"/>
  <c r="BI109" i="203"/>
  <c r="BI108" i="203"/>
  <c r="BI107" i="203"/>
  <c r="BI106" i="203"/>
  <c r="BI105" i="203"/>
  <c r="BI104" i="203"/>
  <c r="BI103" i="203"/>
  <c r="BI102" i="203"/>
  <c r="BI101" i="203"/>
  <c r="BI100" i="203"/>
  <c r="BI99" i="203"/>
  <c r="BI98" i="203"/>
  <c r="BI97" i="203"/>
  <c r="BI96" i="203"/>
  <c r="BI95" i="203"/>
  <c r="BI94" i="203"/>
  <c r="BI93" i="203"/>
  <c r="BI92" i="203"/>
  <c r="BI91" i="203"/>
  <c r="BI90" i="203"/>
  <c r="BI89" i="203"/>
  <c r="BI88" i="203"/>
  <c r="BI87" i="203"/>
  <c r="BI86" i="203"/>
  <c r="BI85" i="203"/>
  <c r="BI84" i="203"/>
  <c r="BI83" i="203"/>
  <c r="BI82" i="203"/>
  <c r="BI81" i="203"/>
  <c r="BI80" i="203"/>
  <c r="BI79" i="203"/>
  <c r="BI78" i="203"/>
  <c r="BI77" i="203"/>
  <c r="BI76" i="203"/>
  <c r="BI75" i="203"/>
  <c r="BI74" i="203"/>
  <c r="BI73" i="203"/>
  <c r="BI72" i="203"/>
  <c r="BI71" i="203"/>
  <c r="BI70" i="203"/>
  <c r="BI69" i="203"/>
  <c r="BI68" i="203"/>
  <c r="BI67" i="203"/>
  <c r="BI66" i="203"/>
  <c r="BI65" i="203"/>
  <c r="BI64" i="203"/>
  <c r="BI63" i="203"/>
  <c r="BI62" i="203"/>
  <c r="BI61" i="203"/>
  <c r="BI60" i="203"/>
  <c r="BI59" i="203"/>
  <c r="BI58" i="203"/>
  <c r="BI56" i="203"/>
  <c r="BI55" i="203"/>
  <c r="BI54" i="203"/>
  <c r="BI53" i="203"/>
  <c r="BI52" i="203"/>
  <c r="BI51" i="203"/>
  <c r="BI50" i="203"/>
  <c r="BI49" i="203"/>
  <c r="BI48" i="203"/>
  <c r="BI47" i="203"/>
  <c r="BI46" i="203"/>
  <c r="BI45" i="203"/>
  <c r="BI44" i="203"/>
  <c r="BI43" i="203"/>
  <c r="BI42" i="203"/>
  <c r="BI41" i="203"/>
  <c r="BI40" i="203"/>
  <c r="BI39" i="203"/>
  <c r="BI38" i="203"/>
  <c r="BI37" i="203"/>
  <c r="BI36" i="203"/>
  <c r="BI35" i="203"/>
  <c r="BI34" i="203"/>
  <c r="BI33" i="203"/>
  <c r="BI32" i="203"/>
  <c r="BI31" i="203"/>
  <c r="BI30" i="203"/>
  <c r="BI29" i="203"/>
  <c r="BI28" i="203"/>
  <c r="BI27" i="203"/>
  <c r="BI26" i="203"/>
  <c r="BI25" i="203"/>
  <c r="BI24" i="203"/>
  <c r="BI23" i="203"/>
  <c r="BI22" i="203"/>
  <c r="BI21" i="203"/>
  <c r="BI20" i="203"/>
  <c r="BI19" i="203"/>
  <c r="BI18" i="203"/>
  <c r="BI17" i="203"/>
  <c r="BI16" i="203"/>
  <c r="BI15" i="203"/>
  <c r="BI14" i="203"/>
  <c r="BI13" i="203"/>
  <c r="BI12" i="203"/>
  <c r="BI11" i="203"/>
  <c r="BI10" i="203"/>
  <c r="BI9" i="203"/>
  <c r="BI8" i="203"/>
  <c r="I17" i="198"/>
  <c r="J90" i="198" s="1"/>
  <c r="J25" i="198" s="1"/>
  <c r="I18" i="198"/>
  <c r="BI6" i="203" l="1"/>
  <c r="BJ6" i="203"/>
  <c r="I20" i="198"/>
  <c r="I19" i="198"/>
  <c r="K838" i="195" l="1"/>
  <c r="K21" i="195"/>
  <c r="K795" i="195"/>
  <c r="K752" i="195"/>
  <c r="K709" i="195"/>
  <c r="K666" i="195"/>
  <c r="K623" i="195"/>
  <c r="K580" i="195"/>
  <c r="K537" i="195"/>
  <c r="K494" i="195"/>
  <c r="K451" i="195"/>
  <c r="K408" i="195"/>
  <c r="K365" i="195"/>
  <c r="K322" i="195"/>
  <c r="K279" i="195"/>
  <c r="K236" i="195"/>
  <c r="K193" i="195"/>
  <c r="K150" i="195"/>
  <c r="K107" i="195"/>
  <c r="K64" i="195"/>
  <c r="C21" i="195"/>
  <c r="F4" i="196"/>
  <c r="B18" i="196" s="1"/>
  <c r="K838" i="196"/>
  <c r="K795" i="196"/>
  <c r="K752" i="196"/>
  <c r="K709" i="196"/>
  <c r="K666" i="196"/>
  <c r="K623" i="196"/>
  <c r="K580" i="196"/>
  <c r="K537" i="196"/>
  <c r="K494" i="196"/>
  <c r="K451" i="196"/>
  <c r="K408" i="196"/>
  <c r="K365" i="196"/>
  <c r="K322" i="196"/>
  <c r="K279" i="196"/>
  <c r="K236" i="196"/>
  <c r="K193" i="196"/>
  <c r="K150" i="196"/>
  <c r="K107" i="196"/>
  <c r="K64" i="196"/>
  <c r="K21" i="196"/>
  <c r="C21" i="196"/>
  <c r="CS116" i="132"/>
  <c r="EB91" i="201"/>
  <c r="EB90" i="201"/>
  <c r="EB88" i="201"/>
  <c r="EB87" i="201"/>
  <c r="CT23" i="200"/>
  <c r="CU23" i="200" s="1"/>
  <c r="H15" i="201"/>
  <c r="A18" i="137"/>
  <c r="E6" i="200"/>
  <c r="D5" i="199"/>
  <c r="A246" i="137"/>
  <c r="G296" i="137" s="1"/>
  <c r="A132" i="137"/>
  <c r="G182" i="137" s="1"/>
  <c r="DZ6" i="201"/>
  <c r="DX17" i="201" s="1"/>
  <c r="DV6" i="201"/>
  <c r="DT17" i="201" s="1"/>
  <c r="DR6" i="201"/>
  <c r="DP17" i="201" s="1"/>
  <c r="DN6" i="201"/>
  <c r="DL17" i="201" s="1"/>
  <c r="DL40" i="201" s="1"/>
  <c r="DJ6" i="201"/>
  <c r="DH17" i="201" s="1"/>
  <c r="DF6" i="201"/>
  <c r="DD17" i="201" s="1"/>
  <c r="DD40" i="201" s="1"/>
  <c r="DB6" i="201"/>
  <c r="CZ17" i="201" s="1"/>
  <c r="CX6" i="201"/>
  <c r="CV17" i="201" s="1"/>
  <c r="CV40" i="201" s="1"/>
  <c r="CT6" i="201"/>
  <c r="CR17" i="201" s="1"/>
  <c r="CP6" i="201"/>
  <c r="CN17" i="201" s="1"/>
  <c r="CN40" i="201" s="1"/>
  <c r="CL6" i="201"/>
  <c r="CJ17" i="201" s="1"/>
  <c r="CH6" i="201"/>
  <c r="CF17" i="201" s="1"/>
  <c r="CF40" i="201" s="1"/>
  <c r="CD6" i="201"/>
  <c r="CB17" i="201" s="1"/>
  <c r="BZ6" i="201"/>
  <c r="BX17" i="201" s="1"/>
  <c r="BX40" i="201" s="1"/>
  <c r="BV6" i="201"/>
  <c r="BT17" i="201" s="1"/>
  <c r="BR6" i="201"/>
  <c r="BP17" i="201" s="1"/>
  <c r="BP40" i="201" s="1"/>
  <c r="BN6" i="201"/>
  <c r="BL17" i="201" s="1"/>
  <c r="BJ6" i="201"/>
  <c r="BH17" i="201" s="1"/>
  <c r="BH40" i="201" s="1"/>
  <c r="BF6" i="201"/>
  <c r="BD17" i="201" s="1"/>
  <c r="BB6" i="201"/>
  <c r="AZ17" i="201" s="1"/>
  <c r="AZ40" i="201" s="1"/>
  <c r="AX6" i="201"/>
  <c r="AV17" i="201" s="1"/>
  <c r="AT6" i="201"/>
  <c r="AR17" i="201" s="1"/>
  <c r="AR40" i="201" s="1"/>
  <c r="AP6" i="201"/>
  <c r="AN17" i="201" s="1"/>
  <c r="AN40" i="201" s="1"/>
  <c r="AL6" i="201"/>
  <c r="AJ17" i="201" s="1"/>
  <c r="AJ40" i="201" s="1"/>
  <c r="AH6" i="201"/>
  <c r="AF17" i="201" s="1"/>
  <c r="AD6" i="201"/>
  <c r="AB17" i="201" s="1"/>
  <c r="AB40" i="201" s="1"/>
  <c r="Z6" i="201"/>
  <c r="X17" i="201" s="1"/>
  <c r="V6" i="201"/>
  <c r="T17" i="201" s="1"/>
  <c r="R6" i="201"/>
  <c r="P17" i="201" s="1"/>
  <c r="P40" i="201" s="1"/>
  <c r="N6" i="201"/>
  <c r="L17" i="201" s="1"/>
  <c r="L40" i="201" s="1"/>
  <c r="DT177" i="201"/>
  <c r="DT178" i="201" s="1"/>
  <c r="DP177" i="201"/>
  <c r="DP178" i="201" s="1"/>
  <c r="DL177" i="201"/>
  <c r="DL178" i="201" s="1"/>
  <c r="DH177" i="201"/>
  <c r="DH178" i="201" s="1"/>
  <c r="DD177" i="201"/>
  <c r="DD178" i="201" s="1"/>
  <c r="CZ177" i="201"/>
  <c r="CZ178" i="201" s="1"/>
  <c r="CV177" i="201"/>
  <c r="CV178" i="201" s="1"/>
  <c r="CR177" i="201"/>
  <c r="CR178" i="201" s="1"/>
  <c r="CN177" i="201"/>
  <c r="CN178" i="201" s="1"/>
  <c r="CJ177" i="201"/>
  <c r="CJ178" i="201" s="1"/>
  <c r="CF177" i="201"/>
  <c r="CF178" i="201" s="1"/>
  <c r="CB177" i="201"/>
  <c r="CB178" i="201" s="1"/>
  <c r="BX177" i="201"/>
  <c r="BX178" i="201" s="1"/>
  <c r="BT177" i="201"/>
  <c r="BT178" i="201" s="1"/>
  <c r="BP177" i="201"/>
  <c r="BP178" i="201" s="1"/>
  <c r="BL177" i="201"/>
  <c r="BL178" i="201" s="1"/>
  <c r="BH177" i="201"/>
  <c r="BH178" i="201" s="1"/>
  <c r="BD177" i="201"/>
  <c r="BD178" i="201" s="1"/>
  <c r="AZ177" i="201"/>
  <c r="AZ178" i="201" s="1"/>
  <c r="AV177" i="201"/>
  <c r="AV178" i="201" s="1"/>
  <c r="AR177" i="201"/>
  <c r="AR178" i="201" s="1"/>
  <c r="AN177" i="201"/>
  <c r="AN178" i="201" s="1"/>
  <c r="AJ177" i="201"/>
  <c r="AJ178" i="201" s="1"/>
  <c r="AF177" i="201"/>
  <c r="AF178" i="201" s="1"/>
  <c r="AB177" i="201"/>
  <c r="AB178" i="201" s="1"/>
  <c r="X177" i="201"/>
  <c r="X178" i="201" s="1"/>
  <c r="T177" i="201"/>
  <c r="T178" i="201" s="1"/>
  <c r="P177" i="201"/>
  <c r="P178" i="201" s="1"/>
  <c r="L177" i="201"/>
  <c r="L178" i="201" s="1"/>
  <c r="H177" i="201"/>
  <c r="H178" i="201" s="1"/>
  <c r="EB176" i="201"/>
  <c r="C5" i="185"/>
  <c r="C5" i="184"/>
  <c r="C5" i="181"/>
  <c r="C5" i="178"/>
  <c r="C5" i="175"/>
  <c r="E5" i="148"/>
  <c r="E5" i="147"/>
  <c r="D5" i="146"/>
  <c r="E5" i="142"/>
  <c r="E5" i="141"/>
  <c r="G5" i="140"/>
  <c r="AN8" i="198"/>
  <c r="AM11" i="198" s="1"/>
  <c r="T8" i="198"/>
  <c r="S16" i="198" s="1"/>
  <c r="L8" i="198"/>
  <c r="K16" i="198" s="1"/>
  <c r="H135" i="201"/>
  <c r="H133" i="201"/>
  <c r="H132" i="201"/>
  <c r="H131" i="201"/>
  <c r="H130" i="201"/>
  <c r="V7" i="199"/>
  <c r="L7" i="199"/>
  <c r="H7" i="199"/>
  <c r="BD8" i="200"/>
  <c r="Z8" i="200"/>
  <c r="N8" i="200"/>
  <c r="J4" i="201"/>
  <c r="J10" i="201"/>
  <c r="H157" i="201" s="1"/>
  <c r="J193" i="201" s="1"/>
  <c r="ED10" i="201"/>
  <c r="N3" i="201" s="1"/>
  <c r="EB22" i="201"/>
  <c r="EB27" i="201"/>
  <c r="EB28" i="201"/>
  <c r="EB30" i="201"/>
  <c r="EB31" i="201"/>
  <c r="EB33" i="201"/>
  <c r="EB34" i="201"/>
  <c r="EB35" i="201"/>
  <c r="EB42" i="201"/>
  <c r="EB43" i="201"/>
  <c r="EB44" i="201"/>
  <c r="EB45" i="201"/>
  <c r="EB48" i="201"/>
  <c r="EB49" i="201"/>
  <c r="EB50" i="201"/>
  <c r="EB51" i="201"/>
  <c r="EB52" i="201"/>
  <c r="EB53" i="201"/>
  <c r="EB54" i="201"/>
  <c r="EB55" i="201"/>
  <c r="EB56" i="201"/>
  <c r="EB57" i="201"/>
  <c r="EB59" i="201"/>
  <c r="EB63" i="201"/>
  <c r="EB64" i="201"/>
  <c r="EB65" i="201"/>
  <c r="EB66" i="201"/>
  <c r="EB67" i="201"/>
  <c r="EB73" i="201"/>
  <c r="EB75" i="201"/>
  <c r="EB76" i="201"/>
  <c r="EB78" i="201"/>
  <c r="EB79" i="201"/>
  <c r="EB80" i="201"/>
  <c r="EB83" i="201"/>
  <c r="EB84" i="201"/>
  <c r="EB92" i="201"/>
  <c r="EB93" i="201"/>
  <c r="EB94" i="201"/>
  <c r="EB99" i="201"/>
  <c r="L100" i="201"/>
  <c r="P100" i="201"/>
  <c r="T100" i="201"/>
  <c r="X100" i="201"/>
  <c r="AB100" i="201"/>
  <c r="AF100" i="201"/>
  <c r="AJ100" i="201"/>
  <c r="AN100" i="201"/>
  <c r="AR100" i="201"/>
  <c r="AV100" i="201"/>
  <c r="AZ100" i="201"/>
  <c r="BD100" i="201"/>
  <c r="BH100" i="201"/>
  <c r="BL100" i="201"/>
  <c r="BP100" i="201"/>
  <c r="BT100" i="201"/>
  <c r="BX100" i="201"/>
  <c r="CB100" i="201"/>
  <c r="CF100" i="201"/>
  <c r="CJ100" i="201"/>
  <c r="CN100" i="201"/>
  <c r="CR100" i="201"/>
  <c r="CV100" i="201"/>
  <c r="CZ100" i="201"/>
  <c r="DD100" i="201"/>
  <c r="DH100" i="201"/>
  <c r="DL100" i="201"/>
  <c r="DP100" i="201"/>
  <c r="DT100" i="201"/>
  <c r="DX100" i="201"/>
  <c r="EB101" i="201"/>
  <c r="EB102" i="201"/>
  <c r="EB103" i="201"/>
  <c r="EB104" i="201"/>
  <c r="EB105" i="201"/>
  <c r="EB107" i="201"/>
  <c r="EB108" i="201"/>
  <c r="EB111" i="201"/>
  <c r="EB112" i="201"/>
  <c r="EB116" i="201"/>
  <c r="EB118" i="201"/>
  <c r="EB119" i="201"/>
  <c r="EB121" i="201"/>
  <c r="EB123" i="201"/>
  <c r="EB124" i="201"/>
  <c r="EB125" i="201"/>
  <c r="EB126" i="201"/>
  <c r="N4" i="195" s="1"/>
  <c r="J834" i="195" s="1"/>
  <c r="EB127" i="201"/>
  <c r="EB128" i="201"/>
  <c r="EB136" i="201"/>
  <c r="EB137" i="201"/>
  <c r="EB138" i="201"/>
  <c r="EB139" i="201"/>
  <c r="EB140" i="201"/>
  <c r="EB141" i="201"/>
  <c r="EB142" i="201"/>
  <c r="EB149" i="201"/>
  <c r="EB152" i="201"/>
  <c r="EB153" i="201"/>
  <c r="EB155" i="201"/>
  <c r="EB156" i="201"/>
  <c r="L157" i="201"/>
  <c r="N193" i="201" s="1"/>
  <c r="P157" i="201"/>
  <c r="R193" i="201" s="1"/>
  <c r="T157" i="201"/>
  <c r="V193" i="201" s="1"/>
  <c r="X157" i="201"/>
  <c r="Z193" i="201" s="1"/>
  <c r="AB157" i="201"/>
  <c r="AD193" i="201" s="1"/>
  <c r="AF157" i="201"/>
  <c r="AH193" i="201" s="1"/>
  <c r="AJ157" i="201"/>
  <c r="AL193" i="201" s="1"/>
  <c r="AN157" i="201"/>
  <c r="AP193" i="201" s="1"/>
  <c r="AR157" i="201"/>
  <c r="AT193" i="201" s="1"/>
  <c r="AV157" i="201"/>
  <c r="AX193" i="201" s="1"/>
  <c r="AZ157" i="201"/>
  <c r="BB193" i="201" s="1"/>
  <c r="BD157" i="201"/>
  <c r="BF193" i="201" s="1"/>
  <c r="BH157" i="201"/>
  <c r="BJ193" i="201" s="1"/>
  <c r="BL157" i="201"/>
  <c r="BN193" i="201" s="1"/>
  <c r="BP157" i="201"/>
  <c r="BR193" i="201" s="1"/>
  <c r="BT157" i="201"/>
  <c r="BV193" i="201" s="1"/>
  <c r="BX157" i="201"/>
  <c r="BZ193" i="201" s="1"/>
  <c r="CB157" i="201"/>
  <c r="CD193" i="201" s="1"/>
  <c r="CF157" i="201"/>
  <c r="CH193" i="201" s="1"/>
  <c r="CJ157" i="201"/>
  <c r="CL193" i="201" s="1"/>
  <c r="CN157" i="201"/>
  <c r="CP193" i="201" s="1"/>
  <c r="CR157" i="201"/>
  <c r="CT193" i="201" s="1"/>
  <c r="CV157" i="201"/>
  <c r="CX193" i="201" s="1"/>
  <c r="CZ157" i="201"/>
  <c r="DB193" i="201" s="1"/>
  <c r="DD157" i="201"/>
  <c r="DF193" i="201" s="1"/>
  <c r="DH157" i="201"/>
  <c r="DJ193" i="201" s="1"/>
  <c r="DL157" i="201"/>
  <c r="DN193" i="201" s="1"/>
  <c r="DP157" i="201"/>
  <c r="DR193" i="201" s="1"/>
  <c r="DT157" i="201"/>
  <c r="DV193" i="201" s="1"/>
  <c r="DX157" i="201"/>
  <c r="DZ193" i="201" s="1"/>
  <c r="EB160" i="201"/>
  <c r="EB161" i="201"/>
  <c r="EB169" i="201"/>
  <c r="EB170" i="201"/>
  <c r="EB171" i="201"/>
  <c r="EB172" i="201"/>
  <c r="EB173" i="201"/>
  <c r="EB174" i="201"/>
  <c r="EB175" i="201"/>
  <c r="CQ8" i="200"/>
  <c r="CN8" i="200"/>
  <c r="CK8" i="200"/>
  <c r="CH8" i="200"/>
  <c r="CE8" i="200"/>
  <c r="CB8" i="200"/>
  <c r="BY8" i="200"/>
  <c r="BV8" i="200"/>
  <c r="BS8" i="200"/>
  <c r="BP8" i="200"/>
  <c r="BM8" i="200"/>
  <c r="BJ8" i="200"/>
  <c r="BG8" i="200"/>
  <c r="BA8" i="200"/>
  <c r="AX8" i="200"/>
  <c r="AU8" i="200"/>
  <c r="AR8" i="200"/>
  <c r="AO8" i="200"/>
  <c r="AL8" i="200"/>
  <c r="AI8" i="200"/>
  <c r="AF8" i="200"/>
  <c r="AC8" i="200"/>
  <c r="W8" i="200"/>
  <c r="T8" i="200"/>
  <c r="Q8" i="200"/>
  <c r="K8" i="200"/>
  <c r="H8" i="200"/>
  <c r="E8" i="200"/>
  <c r="K7" i="200"/>
  <c r="N7" i="200" s="1"/>
  <c r="Q7" i="200" s="1"/>
  <c r="T7" i="200" s="1"/>
  <c r="W7" i="200" s="1"/>
  <c r="Z7" i="200" s="1"/>
  <c r="AC7" i="200" s="1"/>
  <c r="AF7" i="200" s="1"/>
  <c r="AI7" i="200" s="1"/>
  <c r="AL7" i="200" s="1"/>
  <c r="AO7" i="200" s="1"/>
  <c r="AR7" i="200" s="1"/>
  <c r="AU7" i="200" s="1"/>
  <c r="AX7" i="200" s="1"/>
  <c r="BA7" i="200" s="1"/>
  <c r="BD7" i="200" s="1"/>
  <c r="BG7" i="200" s="1"/>
  <c r="BJ7" i="200" s="1"/>
  <c r="BM7" i="200" s="1"/>
  <c r="BP7" i="200" s="1"/>
  <c r="BS7" i="200" s="1"/>
  <c r="BV7" i="200" s="1"/>
  <c r="BY7" i="200" s="1"/>
  <c r="CB7" i="200" s="1"/>
  <c r="CE7" i="200" s="1"/>
  <c r="CH7" i="200" s="1"/>
  <c r="CK7" i="200" s="1"/>
  <c r="CN7" i="200" s="1"/>
  <c r="CQ7" i="200" s="1"/>
  <c r="CT9" i="200"/>
  <c r="CU9" i="200" s="1"/>
  <c r="CT10" i="200"/>
  <c r="CU10" i="200" s="1"/>
  <c r="CT11" i="200"/>
  <c r="CU11" i="200" s="1"/>
  <c r="CT12" i="200"/>
  <c r="CU12" i="200" s="1"/>
  <c r="CT13" i="200"/>
  <c r="CU13" i="200" s="1"/>
  <c r="CT14" i="200"/>
  <c r="CU14" i="200" s="1"/>
  <c r="CT15" i="200"/>
  <c r="CU15" i="200" s="1"/>
  <c r="CT16" i="200"/>
  <c r="CU16" i="200" s="1"/>
  <c r="CT17" i="200"/>
  <c r="CU17" i="200" s="1"/>
  <c r="CT18" i="200"/>
  <c r="CU18" i="200" s="1"/>
  <c r="CT19" i="200"/>
  <c r="CU19" i="200" s="1"/>
  <c r="CT20" i="200"/>
  <c r="CU20" i="200" s="1"/>
  <c r="CT21" i="200"/>
  <c r="CU21" i="200" s="1"/>
  <c r="E25" i="200"/>
  <c r="H39" i="201" s="1"/>
  <c r="H25" i="200"/>
  <c r="K25" i="200"/>
  <c r="N25" i="200"/>
  <c r="Q25" i="200"/>
  <c r="T25" i="200"/>
  <c r="W25" i="200"/>
  <c r="Z25" i="200"/>
  <c r="AC25" i="200"/>
  <c r="AF25" i="200"/>
  <c r="AI25" i="200"/>
  <c r="AL25" i="200"/>
  <c r="AO25" i="200"/>
  <c r="AR25" i="200"/>
  <c r="AU25" i="200"/>
  <c r="AX25" i="200"/>
  <c r="BA25" i="200"/>
  <c r="BD25" i="200"/>
  <c r="BG25" i="200"/>
  <c r="BJ25" i="200"/>
  <c r="BM25" i="200"/>
  <c r="BP25" i="200"/>
  <c r="BS25" i="200"/>
  <c r="BV25" i="200"/>
  <c r="BY25" i="200"/>
  <c r="CB25" i="200"/>
  <c r="CE25" i="200"/>
  <c r="CH25" i="200"/>
  <c r="CK25" i="200"/>
  <c r="CN25" i="200"/>
  <c r="CQ25" i="200"/>
  <c r="AI7" i="199"/>
  <c r="AH7" i="199"/>
  <c r="AG7" i="199"/>
  <c r="AF7" i="199"/>
  <c r="AE7" i="199"/>
  <c r="AD7" i="199"/>
  <c r="AC7" i="199"/>
  <c r="AB7" i="199"/>
  <c r="AA7" i="199"/>
  <c r="Z7" i="199"/>
  <c r="Y7" i="199"/>
  <c r="X7" i="199"/>
  <c r="W7" i="199"/>
  <c r="U7" i="199"/>
  <c r="T7" i="199"/>
  <c r="S7" i="199"/>
  <c r="R7" i="199"/>
  <c r="Q7" i="199"/>
  <c r="P7" i="199"/>
  <c r="O7" i="199"/>
  <c r="N7" i="199"/>
  <c r="M7" i="199"/>
  <c r="K7" i="199"/>
  <c r="J7" i="199"/>
  <c r="I7" i="199"/>
  <c r="G7" i="199"/>
  <c r="F7" i="199"/>
  <c r="D7" i="199"/>
  <c r="AJ8" i="199"/>
  <c r="AK8" i="199" s="1"/>
  <c r="AJ9" i="199"/>
  <c r="AK9" i="199" s="1"/>
  <c r="AJ10" i="199"/>
  <c r="AK10" i="199" s="1"/>
  <c r="AJ11" i="199"/>
  <c r="AK11" i="199" s="1"/>
  <c r="AJ12" i="199"/>
  <c r="AK12" i="199" s="1"/>
  <c r="D13" i="199"/>
  <c r="H114" i="201" s="1"/>
  <c r="F13" i="199"/>
  <c r="G13" i="199"/>
  <c r="H13" i="199"/>
  <c r="I13" i="199"/>
  <c r="J13" i="199"/>
  <c r="K13" i="199"/>
  <c r="L13" i="199"/>
  <c r="M13" i="199"/>
  <c r="N13" i="199"/>
  <c r="O13" i="199"/>
  <c r="P13" i="199"/>
  <c r="Q13" i="199"/>
  <c r="R13" i="199"/>
  <c r="S13" i="199"/>
  <c r="T13" i="199"/>
  <c r="U13" i="199"/>
  <c r="V13" i="199"/>
  <c r="W13" i="199"/>
  <c r="X13" i="199"/>
  <c r="Y13" i="199"/>
  <c r="Z13" i="199"/>
  <c r="AA13" i="199"/>
  <c r="AB13" i="199"/>
  <c r="AC13" i="199"/>
  <c r="AD13" i="199"/>
  <c r="AE13" i="199"/>
  <c r="AF13" i="199"/>
  <c r="AG13" i="199"/>
  <c r="AH13" i="199"/>
  <c r="AI13" i="199"/>
  <c r="BN8" i="198"/>
  <c r="BM10" i="198" s="1"/>
  <c r="BL8" i="198"/>
  <c r="BK32" i="198" s="1"/>
  <c r="BJ8" i="198"/>
  <c r="BI40" i="198" s="1"/>
  <c r="BH8" i="198"/>
  <c r="BG11" i="198" s="1"/>
  <c r="BF8" i="198"/>
  <c r="BE31" i="198" s="1"/>
  <c r="BD8" i="198"/>
  <c r="BC10" i="198" s="1"/>
  <c r="BB8" i="198"/>
  <c r="BA11" i="198" s="1"/>
  <c r="AZ8" i="198"/>
  <c r="AY62" i="198" s="1"/>
  <c r="AX8" i="198"/>
  <c r="AW39" i="198" s="1"/>
  <c r="AV8" i="198"/>
  <c r="AU11" i="198" s="1"/>
  <c r="AT8" i="198"/>
  <c r="AR8" i="198"/>
  <c r="AQ16" i="198" s="1"/>
  <c r="AP8" i="198"/>
  <c r="AL8" i="198"/>
  <c r="AK16" i="198" s="1"/>
  <c r="AJ8" i="198"/>
  <c r="AI49" i="198" s="1"/>
  <c r="AH8" i="198"/>
  <c r="AG30" i="198" s="1"/>
  <c r="AF8" i="198"/>
  <c r="AE63" i="198" s="1"/>
  <c r="AD8" i="198"/>
  <c r="AC49" i="198" s="1"/>
  <c r="AB8" i="198"/>
  <c r="AA31" i="198" s="1"/>
  <c r="Z8" i="198"/>
  <c r="Y49" i="198" s="1"/>
  <c r="X8" i="198"/>
  <c r="W40" i="198" s="1"/>
  <c r="V8" i="198"/>
  <c r="U32" i="198" s="1"/>
  <c r="R8" i="198"/>
  <c r="Q30" i="198" s="1"/>
  <c r="P8" i="198"/>
  <c r="O39" i="198" s="1"/>
  <c r="N8" i="198"/>
  <c r="M11" i="198" s="1"/>
  <c r="J8" i="198"/>
  <c r="H8" i="198"/>
  <c r="G16" i="198" s="1"/>
  <c r="F8" i="198"/>
  <c r="E6" i="198"/>
  <c r="E10" i="198"/>
  <c r="E11" i="198"/>
  <c r="F12" i="198"/>
  <c r="F13" i="198" s="1"/>
  <c r="E14" i="198" s="1"/>
  <c r="H12" i="198"/>
  <c r="H13" i="198" s="1"/>
  <c r="G14" i="198" s="1"/>
  <c r="J12" i="198"/>
  <c r="J13" i="198" s="1"/>
  <c r="I14" i="198" s="1"/>
  <c r="L12" i="198"/>
  <c r="L13" i="198" s="1"/>
  <c r="K14" i="198" s="1"/>
  <c r="N12" i="198"/>
  <c r="N13" i="198" s="1"/>
  <c r="M14" i="198" s="1"/>
  <c r="P12" i="198"/>
  <c r="P13" i="198" s="1"/>
  <c r="O14" i="198" s="1"/>
  <c r="R12" i="198"/>
  <c r="R13" i="198" s="1"/>
  <c r="Q14" i="198" s="1"/>
  <c r="T12" i="198"/>
  <c r="T13" i="198" s="1"/>
  <c r="S14" i="198" s="1"/>
  <c r="V12" i="198"/>
  <c r="V13" i="198" s="1"/>
  <c r="U14" i="198" s="1"/>
  <c r="X12" i="198"/>
  <c r="X13" i="198" s="1"/>
  <c r="W14" i="198" s="1"/>
  <c r="Z12" i="198"/>
  <c r="Z13" i="198" s="1"/>
  <c r="Y14" i="198" s="1"/>
  <c r="AB12" i="198"/>
  <c r="AB13" i="198" s="1"/>
  <c r="AA14" i="198" s="1"/>
  <c r="AD12" i="198"/>
  <c r="AD13" i="198" s="1"/>
  <c r="AC14" i="198" s="1"/>
  <c r="AF12" i="198"/>
  <c r="AF13" i="198" s="1"/>
  <c r="AE14" i="198" s="1"/>
  <c r="AH12" i="198"/>
  <c r="AH13" i="198" s="1"/>
  <c r="AG14" i="198" s="1"/>
  <c r="AJ12" i="198"/>
  <c r="AJ13" i="198" s="1"/>
  <c r="AI14" i="198" s="1"/>
  <c r="AL12" i="198"/>
  <c r="AL13" i="198" s="1"/>
  <c r="AK14" i="198" s="1"/>
  <c r="AN12" i="198"/>
  <c r="AN13" i="198" s="1"/>
  <c r="AM14" i="198" s="1"/>
  <c r="AP12" i="198"/>
  <c r="AP13" i="198" s="1"/>
  <c r="AO14" i="198" s="1"/>
  <c r="AR12" i="198"/>
  <c r="AR13" i="198" s="1"/>
  <c r="AQ14" i="198" s="1"/>
  <c r="AT12" i="198"/>
  <c r="AT13" i="198" s="1"/>
  <c r="AS14" i="198" s="1"/>
  <c r="AV12" i="198"/>
  <c r="AV13" i="198" s="1"/>
  <c r="AU14" i="198" s="1"/>
  <c r="AX12" i="198"/>
  <c r="AX13" i="198" s="1"/>
  <c r="AW14" i="198" s="1"/>
  <c r="AZ12" i="198"/>
  <c r="AZ13" i="198" s="1"/>
  <c r="AY14" i="198" s="1"/>
  <c r="BB12" i="198"/>
  <c r="BB13" i="198" s="1"/>
  <c r="BA14" i="198" s="1"/>
  <c r="BD12" i="198"/>
  <c r="BD13" i="198" s="1"/>
  <c r="BC14" i="198" s="1"/>
  <c r="BF12" i="198"/>
  <c r="BF13" i="198" s="1"/>
  <c r="BE14" i="198" s="1"/>
  <c r="BH12" i="198"/>
  <c r="BH13" i="198" s="1"/>
  <c r="BG14" i="198" s="1"/>
  <c r="BJ12" i="198"/>
  <c r="BJ13" i="198" s="1"/>
  <c r="BI14" i="198" s="1"/>
  <c r="BL12" i="198"/>
  <c r="BL13" i="198" s="1"/>
  <c r="BK14" i="198" s="1"/>
  <c r="BN12" i="198"/>
  <c r="BN13" i="198" s="1"/>
  <c r="BM14" i="198" s="1"/>
  <c r="E16" i="198"/>
  <c r="E17" i="198"/>
  <c r="G17" i="198"/>
  <c r="K17" i="198"/>
  <c r="L90" i="198" s="1"/>
  <c r="L25" i="198" s="1"/>
  <c r="M17" i="198"/>
  <c r="O17" i="198"/>
  <c r="Q17" i="198"/>
  <c r="Q28" i="198" s="1"/>
  <c r="S17" i="198"/>
  <c r="U17" i="198"/>
  <c r="W17" i="198"/>
  <c r="Y17" i="198"/>
  <c r="Y28" i="198" s="1"/>
  <c r="AA17" i="198"/>
  <c r="AC17" i="198"/>
  <c r="AC28" i="198" s="1"/>
  <c r="AE17" i="198"/>
  <c r="AG17" i="198"/>
  <c r="AG28" i="198" s="1"/>
  <c r="AI17" i="198"/>
  <c r="AI28" i="198" s="1"/>
  <c r="AK17" i="198"/>
  <c r="AM17" i="198"/>
  <c r="AO17" i="198"/>
  <c r="AQ17" i="198"/>
  <c r="AQ28" i="198" s="1"/>
  <c r="AS17" i="198"/>
  <c r="AU17" i="198"/>
  <c r="AW17" i="198"/>
  <c r="AW28" i="198" s="1"/>
  <c r="AY17" i="198"/>
  <c r="BA17" i="198"/>
  <c r="BC17" i="198"/>
  <c r="BE17" i="198"/>
  <c r="BE28" i="198" s="1"/>
  <c r="BG17" i="198"/>
  <c r="BI17" i="198"/>
  <c r="BK17" i="198"/>
  <c r="BM17" i="198"/>
  <c r="BM28" i="198" s="1"/>
  <c r="E18" i="198"/>
  <c r="G18" i="198"/>
  <c r="K18" i="198"/>
  <c r="M18" i="198"/>
  <c r="O18" i="198"/>
  <c r="Q18" i="198"/>
  <c r="S18" i="198"/>
  <c r="U18" i="198"/>
  <c r="W18" i="198"/>
  <c r="Y18" i="198"/>
  <c r="AA18" i="198"/>
  <c r="AC18" i="198"/>
  <c r="AE18" i="198"/>
  <c r="AG18" i="198"/>
  <c r="AI18" i="198"/>
  <c r="AK18" i="198"/>
  <c r="AM18" i="198"/>
  <c r="AO18" i="198"/>
  <c r="AQ18" i="198"/>
  <c r="AS18" i="198"/>
  <c r="AU18" i="198"/>
  <c r="AW18" i="198"/>
  <c r="AY18" i="198"/>
  <c r="BA18" i="198"/>
  <c r="BC18" i="198"/>
  <c r="BE18" i="198"/>
  <c r="BG18" i="198"/>
  <c r="BI18" i="198"/>
  <c r="BK18" i="198"/>
  <c r="BM18" i="198"/>
  <c r="W28" i="198"/>
  <c r="AM28" i="198"/>
  <c r="BC28" i="198"/>
  <c r="M28" i="198"/>
  <c r="AS28" i="198"/>
  <c r="E30" i="198"/>
  <c r="E31" i="198"/>
  <c r="E32" i="198"/>
  <c r="H33" i="198"/>
  <c r="H36" i="198" s="1"/>
  <c r="J33" i="198"/>
  <c r="J34" i="198" s="1"/>
  <c r="L33" i="198"/>
  <c r="L34" i="198" s="1"/>
  <c r="K37" i="198" s="1"/>
  <c r="N33" i="198"/>
  <c r="N34" i="198" s="1"/>
  <c r="M37" i="198" s="1"/>
  <c r="P33" i="198"/>
  <c r="P34" i="198" s="1"/>
  <c r="O37" i="198" s="1"/>
  <c r="R33" i="198"/>
  <c r="R36" i="198" s="1"/>
  <c r="T33" i="198"/>
  <c r="T34" i="198" s="1"/>
  <c r="S37" i="198" s="1"/>
  <c r="V33" i="198"/>
  <c r="V34" i="198" s="1"/>
  <c r="U37" i="198" s="1"/>
  <c r="X33" i="198"/>
  <c r="Z33" i="198"/>
  <c r="Z34" i="198" s="1"/>
  <c r="Y37" i="198" s="1"/>
  <c r="AB33" i="198"/>
  <c r="AD33" i="198"/>
  <c r="AD34" i="198" s="1"/>
  <c r="AC37" i="198" s="1"/>
  <c r="AF33" i="198"/>
  <c r="AF34" i="198" s="1"/>
  <c r="AE37" i="198" s="1"/>
  <c r="AH33" i="198"/>
  <c r="AJ33" i="198"/>
  <c r="AL33" i="198"/>
  <c r="AL36" i="198" s="1"/>
  <c r="AN33" i="198"/>
  <c r="AN34" i="198" s="1"/>
  <c r="AM37" i="198" s="1"/>
  <c r="AP33" i="198"/>
  <c r="AP34" i="198" s="1"/>
  <c r="AO37" i="198" s="1"/>
  <c r="AR33" i="198"/>
  <c r="AR34" i="198" s="1"/>
  <c r="AQ37" i="198" s="1"/>
  <c r="AT33" i="198"/>
  <c r="AT34" i="198" s="1"/>
  <c r="AS37" i="198" s="1"/>
  <c r="AV33" i="198"/>
  <c r="AV34" i="198" s="1"/>
  <c r="AU37" i="198" s="1"/>
  <c r="AX33" i="198"/>
  <c r="AX36" i="198" s="1"/>
  <c r="AZ33" i="198"/>
  <c r="AZ34" i="198" s="1"/>
  <c r="AY37" i="198" s="1"/>
  <c r="BB33" i="198"/>
  <c r="BB36" i="198" s="1"/>
  <c r="BD33" i="198"/>
  <c r="BD35" i="198" s="1"/>
  <c r="BF33" i="198"/>
  <c r="BF34" i="198" s="1"/>
  <c r="BE37" i="198" s="1"/>
  <c r="BH33" i="198"/>
  <c r="BJ33" i="198"/>
  <c r="BJ36" i="198" s="1"/>
  <c r="BL33" i="198"/>
  <c r="BL34" i="198" s="1"/>
  <c r="BK37" i="198" s="1"/>
  <c r="BN33" i="198"/>
  <c r="E39" i="198"/>
  <c r="E40" i="198"/>
  <c r="E41" i="198"/>
  <c r="AQ41" i="198"/>
  <c r="F42" i="198"/>
  <c r="H42" i="198"/>
  <c r="J42" i="198"/>
  <c r="L42" i="198"/>
  <c r="N42" i="198"/>
  <c r="P42" i="198"/>
  <c r="R42" i="198"/>
  <c r="T42" i="198"/>
  <c r="V42" i="198"/>
  <c r="X42" i="198"/>
  <c r="Z42" i="198"/>
  <c r="AB42" i="198"/>
  <c r="AD42" i="198"/>
  <c r="AF42" i="198"/>
  <c r="AH42" i="198"/>
  <c r="AJ42" i="198"/>
  <c r="AL42" i="198"/>
  <c r="AN42" i="198"/>
  <c r="AP42" i="198"/>
  <c r="AR42" i="198"/>
  <c r="AT42" i="198"/>
  <c r="AV42" i="198"/>
  <c r="AX42" i="198"/>
  <c r="AZ42" i="198"/>
  <c r="BB42" i="198"/>
  <c r="BD42" i="198"/>
  <c r="BF42" i="198"/>
  <c r="BH42" i="198"/>
  <c r="BJ42" i="198"/>
  <c r="BL42" i="198"/>
  <c r="BN42" i="198"/>
  <c r="F43" i="198"/>
  <c r="F46" i="198" s="1"/>
  <c r="H43" i="198"/>
  <c r="H45" i="198" s="1"/>
  <c r="J43" i="198"/>
  <c r="J46" i="198" s="1"/>
  <c r="L43" i="198"/>
  <c r="L45" i="198" s="1"/>
  <c r="N43" i="198"/>
  <c r="N44" i="198" s="1"/>
  <c r="M47" i="198" s="1"/>
  <c r="P43" i="198"/>
  <c r="P45" i="198" s="1"/>
  <c r="R43" i="198"/>
  <c r="R44" i="198" s="1"/>
  <c r="Q47" i="198" s="1"/>
  <c r="T43" i="198"/>
  <c r="T45" i="198" s="1"/>
  <c r="V43" i="198"/>
  <c r="X43" i="198"/>
  <c r="X45" i="198" s="1"/>
  <c r="Z43" i="198"/>
  <c r="Z45" i="198" s="1"/>
  <c r="AB43" i="198"/>
  <c r="AB45" i="198" s="1"/>
  <c r="AD43" i="198"/>
  <c r="AD46" i="198" s="1"/>
  <c r="AF43" i="198"/>
  <c r="AF45" i="198" s="1"/>
  <c r="AH43" i="198"/>
  <c r="AJ43" i="198"/>
  <c r="AJ45" i="198" s="1"/>
  <c r="AL43" i="198"/>
  <c r="AL44" i="198" s="1"/>
  <c r="AK47" i="198" s="1"/>
  <c r="AN43" i="198"/>
  <c r="AN45" i="198" s="1"/>
  <c r="AP43" i="198"/>
  <c r="AP44" i="198" s="1"/>
  <c r="AO47" i="198" s="1"/>
  <c r="AR43" i="198"/>
  <c r="AR46" i="198" s="1"/>
  <c r="AT43" i="198"/>
  <c r="AT44" i="198" s="1"/>
  <c r="AS47" i="198" s="1"/>
  <c r="AV43" i="198"/>
  <c r="AV45" i="198" s="1"/>
  <c r="AX43" i="198"/>
  <c r="AZ43" i="198"/>
  <c r="AZ45" i="198" s="1"/>
  <c r="BB43" i="198"/>
  <c r="BD43" i="198"/>
  <c r="BD45" i="198" s="1"/>
  <c r="BF43" i="198"/>
  <c r="BF45" i="198" s="1"/>
  <c r="BH43" i="198"/>
  <c r="BH45" i="198" s="1"/>
  <c r="BJ43" i="198"/>
  <c r="BJ45" i="198" s="1"/>
  <c r="BL43" i="198"/>
  <c r="BL45" i="198" s="1"/>
  <c r="BN43" i="198"/>
  <c r="E49" i="198"/>
  <c r="E50" i="198"/>
  <c r="E51" i="198"/>
  <c r="F52" i="198"/>
  <c r="H52" i="198"/>
  <c r="J52" i="198"/>
  <c r="L52" i="198"/>
  <c r="N52" i="198"/>
  <c r="P52" i="198"/>
  <c r="R52" i="198"/>
  <c r="T52" i="198"/>
  <c r="V52" i="198"/>
  <c r="X52" i="198"/>
  <c r="Z52" i="198"/>
  <c r="AB52" i="198"/>
  <c r="AD52" i="198"/>
  <c r="AF52" i="198"/>
  <c r="AH52" i="198"/>
  <c r="AJ52" i="198"/>
  <c r="AL52" i="198"/>
  <c r="AN52" i="198"/>
  <c r="AP52" i="198"/>
  <c r="AR52" i="198"/>
  <c r="AT52" i="198"/>
  <c r="AV52" i="198"/>
  <c r="AX52" i="198"/>
  <c r="AZ52" i="198"/>
  <c r="BB52" i="198"/>
  <c r="BD52" i="198"/>
  <c r="BF52" i="198"/>
  <c r="BH52" i="198"/>
  <c r="BJ52" i="198"/>
  <c r="BL52" i="198"/>
  <c r="BN52" i="198"/>
  <c r="F53" i="198"/>
  <c r="F55" i="198" s="1"/>
  <c r="H53" i="198"/>
  <c r="H56" i="198" s="1"/>
  <c r="J53" i="198"/>
  <c r="J56" i="198" s="1"/>
  <c r="L53" i="198"/>
  <c r="L55" i="198" s="1"/>
  <c r="N53" i="198"/>
  <c r="N54" i="198" s="1"/>
  <c r="M57" i="198" s="1"/>
  <c r="P53" i="198"/>
  <c r="P54" i="198" s="1"/>
  <c r="O57" i="198" s="1"/>
  <c r="R53" i="198"/>
  <c r="T53" i="198"/>
  <c r="T56" i="198" s="1"/>
  <c r="V53" i="198"/>
  <c r="V56" i="198" s="1"/>
  <c r="X53" i="198"/>
  <c r="X54" i="198" s="1"/>
  <c r="W57" i="198" s="1"/>
  <c r="Z53" i="198"/>
  <c r="Z56" i="198" s="1"/>
  <c r="AB53" i="198"/>
  <c r="AD53" i="198"/>
  <c r="AD56" i="198" s="1"/>
  <c r="AF53" i="198"/>
  <c r="AF54" i="198" s="1"/>
  <c r="AE57" i="198" s="1"/>
  <c r="AH53" i="198"/>
  <c r="AJ53" i="198"/>
  <c r="AJ56" i="198" s="1"/>
  <c r="AL53" i="198"/>
  <c r="AL56" i="198" s="1"/>
  <c r="AN53" i="198"/>
  <c r="AN54" i="198" s="1"/>
  <c r="AM57" i="198" s="1"/>
  <c r="AP53" i="198"/>
  <c r="AP55" i="198" s="1"/>
  <c r="AR53" i="198"/>
  <c r="AR55" i="198" s="1"/>
  <c r="AT53" i="198"/>
  <c r="AT55" i="198" s="1"/>
  <c r="AV53" i="198"/>
  <c r="AX53" i="198"/>
  <c r="AX55" i="198" s="1"/>
  <c r="AZ53" i="198"/>
  <c r="BB53" i="198"/>
  <c r="BB55" i="198" s="1"/>
  <c r="BD53" i="198"/>
  <c r="BF53" i="198"/>
  <c r="BF55" i="198" s="1"/>
  <c r="BH53" i="198"/>
  <c r="BH55" i="198" s="1"/>
  <c r="BJ53" i="198"/>
  <c r="BJ55" i="198" s="1"/>
  <c r="BL53" i="198"/>
  <c r="BN53" i="198"/>
  <c r="BN55" i="198" s="1"/>
  <c r="E62" i="198"/>
  <c r="E63" i="198"/>
  <c r="AM63" i="198"/>
  <c r="E64" i="198"/>
  <c r="F65" i="198"/>
  <c r="H65" i="198"/>
  <c r="J65" i="198"/>
  <c r="L65" i="198"/>
  <c r="N65" i="198"/>
  <c r="P65" i="198"/>
  <c r="R65" i="198"/>
  <c r="T65" i="198"/>
  <c r="V65" i="198"/>
  <c r="X65" i="198"/>
  <c r="Z65" i="198"/>
  <c r="AB65" i="198"/>
  <c r="AD65" i="198"/>
  <c r="AF65" i="198"/>
  <c r="AH65" i="198"/>
  <c r="AJ65" i="198"/>
  <c r="AL65" i="198"/>
  <c r="AN65" i="198"/>
  <c r="AP65" i="198"/>
  <c r="AR65" i="198"/>
  <c r="AT65" i="198"/>
  <c r="AV65" i="198"/>
  <c r="AX65" i="198"/>
  <c r="AZ65" i="198"/>
  <c r="BB65" i="198"/>
  <c r="BD65" i="198"/>
  <c r="BF65" i="198"/>
  <c r="BH65" i="198"/>
  <c r="BJ65" i="198"/>
  <c r="BL65" i="198"/>
  <c r="BN65" i="198"/>
  <c r="F66" i="198"/>
  <c r="F69" i="198" s="1"/>
  <c r="H66" i="198"/>
  <c r="H69" i="198" s="1"/>
  <c r="J66" i="198"/>
  <c r="L66" i="198"/>
  <c r="L69" i="198" s="1"/>
  <c r="N66" i="198"/>
  <c r="N68" i="198" s="1"/>
  <c r="P66" i="198"/>
  <c r="R66" i="198"/>
  <c r="R68" i="198" s="1"/>
  <c r="T66" i="198"/>
  <c r="T68" i="198" s="1"/>
  <c r="V66" i="198"/>
  <c r="V68" i="198" s="1"/>
  <c r="X66" i="198"/>
  <c r="Z66" i="198"/>
  <c r="AB66" i="198"/>
  <c r="AB68" i="198" s="1"/>
  <c r="AD66" i="198"/>
  <c r="AD68" i="198" s="1"/>
  <c r="AF66" i="198"/>
  <c r="AH66" i="198"/>
  <c r="AJ66" i="198"/>
  <c r="AJ69" i="198" s="1"/>
  <c r="AL66" i="198"/>
  <c r="AL68" i="198" s="1"/>
  <c r="AN66" i="198"/>
  <c r="AN67" i="198" s="1"/>
  <c r="AM70" i="198" s="1"/>
  <c r="AP66" i="198"/>
  <c r="AR66" i="198"/>
  <c r="AR69" i="198" s="1"/>
  <c r="AT66" i="198"/>
  <c r="AT68" i="198" s="1"/>
  <c r="AV66" i="198"/>
  <c r="AX66" i="198"/>
  <c r="AX68" i="198" s="1"/>
  <c r="AZ66" i="198"/>
  <c r="AZ68" i="198" s="1"/>
  <c r="BB66" i="198"/>
  <c r="BB68" i="198" s="1"/>
  <c r="BD66" i="198"/>
  <c r="BF66" i="198"/>
  <c r="BH66" i="198"/>
  <c r="BH68" i="198" s="1"/>
  <c r="BJ66" i="198"/>
  <c r="BJ68" i="198" s="1"/>
  <c r="BL66" i="198"/>
  <c r="BL68" i="198" s="1"/>
  <c r="BN66" i="198"/>
  <c r="BN68" i="198" s="1"/>
  <c r="F71" i="198"/>
  <c r="H71" i="198"/>
  <c r="J71" i="198"/>
  <c r="L71" i="198"/>
  <c r="N71" i="198"/>
  <c r="P71" i="198"/>
  <c r="R71" i="198"/>
  <c r="T71" i="198"/>
  <c r="V71" i="198"/>
  <c r="X71" i="198"/>
  <c r="Z71" i="198"/>
  <c r="AB71" i="198"/>
  <c r="AD71" i="198"/>
  <c r="AF71" i="198"/>
  <c r="AH71" i="198"/>
  <c r="AJ71" i="198"/>
  <c r="AL71" i="198"/>
  <c r="AN71" i="198"/>
  <c r="AP71" i="198"/>
  <c r="AR71" i="198"/>
  <c r="AT71" i="198"/>
  <c r="AV71" i="198"/>
  <c r="AX71" i="198"/>
  <c r="AZ71" i="198"/>
  <c r="BB71" i="198"/>
  <c r="BD71" i="198"/>
  <c r="BF71" i="198"/>
  <c r="BH71" i="198"/>
  <c r="BJ71" i="198"/>
  <c r="BL71" i="198"/>
  <c r="BN71" i="198"/>
  <c r="J867" i="195"/>
  <c r="O867" i="195" s="1"/>
  <c r="M866" i="195"/>
  <c r="M862" i="195"/>
  <c r="J857" i="195"/>
  <c r="O857" i="195" s="1"/>
  <c r="M856" i="195"/>
  <c r="M850" i="195"/>
  <c r="M841" i="195"/>
  <c r="J824" i="195"/>
  <c r="O824" i="195" s="1"/>
  <c r="M823" i="195"/>
  <c r="M819" i="195"/>
  <c r="J814" i="195"/>
  <c r="O814" i="195" s="1"/>
  <c r="M813" i="195"/>
  <c r="M807" i="195"/>
  <c r="M798" i="195"/>
  <c r="J781" i="195"/>
  <c r="O781" i="195" s="1"/>
  <c r="M780" i="195"/>
  <c r="M776" i="195"/>
  <c r="J771" i="195"/>
  <c r="O771" i="195" s="1"/>
  <c r="M770" i="195"/>
  <c r="M764" i="195"/>
  <c r="M755" i="195"/>
  <c r="J738" i="195"/>
  <c r="O738" i="195" s="1"/>
  <c r="M737" i="195"/>
  <c r="M733" i="195"/>
  <c r="J728" i="195"/>
  <c r="O728" i="195" s="1"/>
  <c r="M727" i="195"/>
  <c r="M721" i="195"/>
  <c r="M712" i="195"/>
  <c r="J695" i="195"/>
  <c r="O695" i="195" s="1"/>
  <c r="M694" i="195"/>
  <c r="M690" i="195"/>
  <c r="J685" i="195"/>
  <c r="O685" i="195" s="1"/>
  <c r="M684" i="195"/>
  <c r="M678" i="195"/>
  <c r="M669" i="195"/>
  <c r="J652" i="195"/>
  <c r="O652" i="195" s="1"/>
  <c r="M651" i="195"/>
  <c r="M647" i="195"/>
  <c r="J642" i="195"/>
  <c r="O642" i="195" s="1"/>
  <c r="M641" i="195"/>
  <c r="M635" i="195"/>
  <c r="M626" i="195"/>
  <c r="J609" i="195"/>
  <c r="O609" i="195" s="1"/>
  <c r="M608" i="195"/>
  <c r="M604" i="195"/>
  <c r="J599" i="195"/>
  <c r="O599" i="195" s="1"/>
  <c r="M598" i="195"/>
  <c r="M592" i="195"/>
  <c r="M583" i="195"/>
  <c r="J566" i="195"/>
  <c r="O566" i="195" s="1"/>
  <c r="M565" i="195"/>
  <c r="M561" i="195"/>
  <c r="J556" i="195"/>
  <c r="O556" i="195" s="1"/>
  <c r="M555" i="195"/>
  <c r="M549" i="195"/>
  <c r="M540" i="195"/>
  <c r="J523" i="195"/>
  <c r="O523" i="195" s="1"/>
  <c r="M522" i="195"/>
  <c r="M518" i="195"/>
  <c r="J513" i="195"/>
  <c r="O513" i="195" s="1"/>
  <c r="M512" i="195"/>
  <c r="M506" i="195"/>
  <c r="M497" i="195"/>
  <c r="J480" i="195"/>
  <c r="O480" i="195" s="1"/>
  <c r="M479" i="195"/>
  <c r="M475" i="195"/>
  <c r="J470" i="195"/>
  <c r="O470" i="195" s="1"/>
  <c r="M469" i="195"/>
  <c r="M463" i="195"/>
  <c r="M454" i="195"/>
  <c r="J437" i="195"/>
  <c r="O437" i="195" s="1"/>
  <c r="M436" i="195"/>
  <c r="M432" i="195"/>
  <c r="J427" i="195"/>
  <c r="O427" i="195" s="1"/>
  <c r="M426" i="195"/>
  <c r="M420" i="195"/>
  <c r="M411" i="195"/>
  <c r="J394" i="195"/>
  <c r="O394" i="195" s="1"/>
  <c r="M393" i="195"/>
  <c r="M389" i="195"/>
  <c r="J384" i="195"/>
  <c r="O384" i="195" s="1"/>
  <c r="M383" i="195"/>
  <c r="M377" i="195"/>
  <c r="M368" i="195"/>
  <c r="J351" i="195"/>
  <c r="O351" i="195" s="1"/>
  <c r="M350" i="195"/>
  <c r="M346" i="195"/>
  <c r="J341" i="195"/>
  <c r="O341" i="195" s="1"/>
  <c r="M340" i="195"/>
  <c r="M334" i="195"/>
  <c r="M325" i="195"/>
  <c r="J308" i="195"/>
  <c r="O308" i="195" s="1"/>
  <c r="M307" i="195"/>
  <c r="M303" i="195"/>
  <c r="J298" i="195"/>
  <c r="O298" i="195" s="1"/>
  <c r="M297" i="195"/>
  <c r="M291" i="195"/>
  <c r="M282" i="195"/>
  <c r="J265" i="195"/>
  <c r="O265" i="195" s="1"/>
  <c r="M264" i="195"/>
  <c r="M260" i="195"/>
  <c r="J255" i="195"/>
  <c r="O255" i="195" s="1"/>
  <c r="M254" i="195"/>
  <c r="M248" i="195"/>
  <c r="M239" i="195"/>
  <c r="J222" i="195"/>
  <c r="O222" i="195" s="1"/>
  <c r="M221" i="195"/>
  <c r="M217" i="195"/>
  <c r="J212" i="195"/>
  <c r="O212" i="195" s="1"/>
  <c r="M211" i="195"/>
  <c r="M205" i="195"/>
  <c r="M196" i="195"/>
  <c r="J179" i="195"/>
  <c r="O179" i="195" s="1"/>
  <c r="M178" i="195"/>
  <c r="M174" i="195"/>
  <c r="J169" i="195"/>
  <c r="O169" i="195" s="1"/>
  <c r="M168" i="195"/>
  <c r="M162" i="195"/>
  <c r="M153" i="195"/>
  <c r="J136" i="195"/>
  <c r="O136" i="195" s="1"/>
  <c r="M135" i="195"/>
  <c r="M131" i="195"/>
  <c r="J126" i="195"/>
  <c r="O126" i="195" s="1"/>
  <c r="M125" i="195"/>
  <c r="M119" i="195"/>
  <c r="M110" i="195"/>
  <c r="J93" i="195"/>
  <c r="O93" i="195" s="1"/>
  <c r="M92" i="195"/>
  <c r="M88" i="195"/>
  <c r="J83" i="195"/>
  <c r="O83" i="195" s="1"/>
  <c r="M82" i="195"/>
  <c r="M76" i="195"/>
  <c r="M67" i="195"/>
  <c r="J50" i="195"/>
  <c r="O50" i="195" s="1"/>
  <c r="B50" i="195"/>
  <c r="G50" i="195" s="1"/>
  <c r="M49" i="195"/>
  <c r="M45" i="195"/>
  <c r="J40" i="195"/>
  <c r="O40" i="195" s="1"/>
  <c r="B40" i="195"/>
  <c r="G40" i="195" s="1"/>
  <c r="M39" i="195"/>
  <c r="M33" i="195"/>
  <c r="M24" i="195"/>
  <c r="B20" i="195"/>
  <c r="B19" i="195"/>
  <c r="B18" i="195"/>
  <c r="B17" i="195"/>
  <c r="B16" i="195"/>
  <c r="B15" i="195"/>
  <c r="B14" i="195"/>
  <c r="B13" i="195"/>
  <c r="B12" i="195"/>
  <c r="J867" i="196"/>
  <c r="O867" i="196" s="1"/>
  <c r="M866" i="196"/>
  <c r="M862" i="196"/>
  <c r="J857" i="196"/>
  <c r="O857" i="196" s="1"/>
  <c r="M856" i="196"/>
  <c r="M850" i="196"/>
  <c r="M841" i="196"/>
  <c r="J824" i="196"/>
  <c r="O824" i="196" s="1"/>
  <c r="M823" i="196"/>
  <c r="M819" i="196"/>
  <c r="J814" i="196"/>
  <c r="O814" i="196" s="1"/>
  <c r="M813" i="196"/>
  <c r="M807" i="196"/>
  <c r="M798" i="196"/>
  <c r="J781" i="196"/>
  <c r="O781" i="196" s="1"/>
  <c r="M780" i="196"/>
  <c r="M776" i="196"/>
  <c r="J771" i="196"/>
  <c r="O771" i="196" s="1"/>
  <c r="M770" i="196"/>
  <c r="M764" i="196"/>
  <c r="M755" i="196"/>
  <c r="J738" i="196"/>
  <c r="O738" i="196" s="1"/>
  <c r="M737" i="196"/>
  <c r="M733" i="196"/>
  <c r="J728" i="196"/>
  <c r="O728" i="196" s="1"/>
  <c r="M727" i="196"/>
  <c r="M721" i="196"/>
  <c r="M712" i="196"/>
  <c r="J695" i="196"/>
  <c r="O695" i="196" s="1"/>
  <c r="M694" i="196"/>
  <c r="M690" i="196"/>
  <c r="J685" i="196"/>
  <c r="O685" i="196" s="1"/>
  <c r="M684" i="196"/>
  <c r="M678" i="196"/>
  <c r="M669" i="196"/>
  <c r="J652" i="196"/>
  <c r="O652" i="196" s="1"/>
  <c r="M651" i="196"/>
  <c r="M647" i="196"/>
  <c r="J642" i="196"/>
  <c r="O642" i="196" s="1"/>
  <c r="M641" i="196"/>
  <c r="M635" i="196"/>
  <c r="M626" i="196"/>
  <c r="J609" i="196"/>
  <c r="O609" i="196" s="1"/>
  <c r="M608" i="196"/>
  <c r="M604" i="196"/>
  <c r="J599" i="196"/>
  <c r="O599" i="196" s="1"/>
  <c r="M598" i="196"/>
  <c r="M592" i="196"/>
  <c r="M583" i="196"/>
  <c r="J566" i="196"/>
  <c r="O566" i="196" s="1"/>
  <c r="M565" i="196"/>
  <c r="M561" i="196"/>
  <c r="J556" i="196"/>
  <c r="O556" i="196" s="1"/>
  <c r="M555" i="196"/>
  <c r="M549" i="196"/>
  <c r="M540" i="196"/>
  <c r="J523" i="196"/>
  <c r="O523" i="196" s="1"/>
  <c r="M522" i="196"/>
  <c r="M518" i="196"/>
  <c r="J513" i="196"/>
  <c r="O513" i="196" s="1"/>
  <c r="M512" i="196"/>
  <c r="M506" i="196"/>
  <c r="M497" i="196"/>
  <c r="J480" i="196"/>
  <c r="O480" i="196" s="1"/>
  <c r="M479" i="196"/>
  <c r="M475" i="196"/>
  <c r="J470" i="196"/>
  <c r="O470" i="196" s="1"/>
  <c r="M469" i="196"/>
  <c r="M463" i="196"/>
  <c r="M454" i="196"/>
  <c r="J437" i="196"/>
  <c r="O437" i="196" s="1"/>
  <c r="M436" i="196"/>
  <c r="M432" i="196"/>
  <c r="J427" i="196"/>
  <c r="O427" i="196" s="1"/>
  <c r="M426" i="196"/>
  <c r="M420" i="196"/>
  <c r="M411" i="196"/>
  <c r="J394" i="196"/>
  <c r="O394" i="196" s="1"/>
  <c r="M393" i="196"/>
  <c r="M389" i="196"/>
  <c r="J384" i="196"/>
  <c r="O384" i="196" s="1"/>
  <c r="M383" i="196"/>
  <c r="M377" i="196"/>
  <c r="M368" i="196"/>
  <c r="J351" i="196"/>
  <c r="O351" i="196" s="1"/>
  <c r="M350" i="196"/>
  <c r="M346" i="196"/>
  <c r="J341" i="196"/>
  <c r="O341" i="196" s="1"/>
  <c r="M340" i="196"/>
  <c r="M334" i="196"/>
  <c r="M325" i="196"/>
  <c r="J308" i="196"/>
  <c r="O308" i="196" s="1"/>
  <c r="M307" i="196"/>
  <c r="M303" i="196"/>
  <c r="J298" i="196"/>
  <c r="O298" i="196" s="1"/>
  <c r="M297" i="196"/>
  <c r="M291" i="196"/>
  <c r="M282" i="196"/>
  <c r="J265" i="196"/>
  <c r="O265" i="196" s="1"/>
  <c r="M264" i="196"/>
  <c r="M260" i="196"/>
  <c r="J255" i="196"/>
  <c r="O255" i="196" s="1"/>
  <c r="M254" i="196"/>
  <c r="M248" i="196"/>
  <c r="M239" i="196"/>
  <c r="J222" i="196"/>
  <c r="O222" i="196" s="1"/>
  <c r="M221" i="196"/>
  <c r="M217" i="196"/>
  <c r="J212" i="196"/>
  <c r="O212" i="196" s="1"/>
  <c r="M211" i="196"/>
  <c r="M205" i="196"/>
  <c r="M196" i="196"/>
  <c r="J179" i="196"/>
  <c r="O179" i="196" s="1"/>
  <c r="M178" i="196"/>
  <c r="M174" i="196"/>
  <c r="J169" i="196"/>
  <c r="O169" i="196" s="1"/>
  <c r="M168" i="196"/>
  <c r="M162" i="196"/>
  <c r="M153" i="196"/>
  <c r="J136" i="196"/>
  <c r="O136" i="196" s="1"/>
  <c r="M135" i="196"/>
  <c r="M131" i="196"/>
  <c r="J126" i="196"/>
  <c r="O126" i="196" s="1"/>
  <c r="M125" i="196"/>
  <c r="M119" i="196"/>
  <c r="M110" i="196"/>
  <c r="J93" i="196"/>
  <c r="O93" i="196" s="1"/>
  <c r="M92" i="196"/>
  <c r="M88" i="196"/>
  <c r="J83" i="196"/>
  <c r="O83" i="196" s="1"/>
  <c r="M82" i="196"/>
  <c r="M76" i="196"/>
  <c r="M67" i="196"/>
  <c r="J50" i="196"/>
  <c r="O50" i="196" s="1"/>
  <c r="B50" i="196"/>
  <c r="G50" i="196" s="1"/>
  <c r="M49" i="196"/>
  <c r="M45" i="196"/>
  <c r="J40" i="196"/>
  <c r="O40" i="196" s="1"/>
  <c r="G40" i="196"/>
  <c r="M39" i="196"/>
  <c r="M33" i="196"/>
  <c r="M24" i="196"/>
  <c r="N78" i="140"/>
  <c r="N11" i="140" s="1"/>
  <c r="N32" i="140" s="1"/>
  <c r="G78" i="140"/>
  <c r="G11" i="140" s="1"/>
  <c r="G32" i="140" s="1"/>
  <c r="AF18" i="137"/>
  <c r="AF19" i="137"/>
  <c r="AF20" i="137"/>
  <c r="AF21" i="137"/>
  <c r="AF22" i="137"/>
  <c r="AF23" i="137"/>
  <c r="AF24" i="137"/>
  <c r="AF25" i="137"/>
  <c r="AF26" i="137"/>
  <c r="AF27" i="137"/>
  <c r="AF28" i="137"/>
  <c r="AF29" i="137"/>
  <c r="AF30" i="137"/>
  <c r="AF31" i="137"/>
  <c r="AF32" i="137"/>
  <c r="AF33" i="137"/>
  <c r="AF34" i="137"/>
  <c r="AF35" i="137"/>
  <c r="AF36" i="137"/>
  <c r="AF37" i="137"/>
  <c r="AF38" i="137"/>
  <c r="AF39" i="137"/>
  <c r="AF40" i="137"/>
  <c r="AF41" i="137"/>
  <c r="AF42" i="137"/>
  <c r="AF43" i="137"/>
  <c r="AF44" i="137"/>
  <c r="AF45" i="137"/>
  <c r="AF46" i="137"/>
  <c r="AF47" i="137"/>
  <c r="AF48" i="137"/>
  <c r="AF49" i="137"/>
  <c r="AF50" i="137"/>
  <c r="AF51" i="137"/>
  <c r="AF52" i="137"/>
  <c r="AF53" i="137"/>
  <c r="AF54" i="137"/>
  <c r="AF55" i="137"/>
  <c r="AF56" i="137"/>
  <c r="AF57" i="137"/>
  <c r="AF58" i="137"/>
  <c r="AF59" i="137"/>
  <c r="AF60" i="137"/>
  <c r="AF61" i="137"/>
  <c r="AF62" i="137"/>
  <c r="AF63" i="137"/>
  <c r="AF64" i="137"/>
  <c r="AF65" i="137"/>
  <c r="AF66" i="137"/>
  <c r="AF67" i="137"/>
  <c r="AF132" i="137"/>
  <c r="AF133" i="137"/>
  <c r="AF134" i="137"/>
  <c r="AF135" i="137"/>
  <c r="AF136" i="137"/>
  <c r="AF137" i="137"/>
  <c r="AF138" i="137"/>
  <c r="AF139" i="137"/>
  <c r="AF140" i="137"/>
  <c r="AF141" i="137"/>
  <c r="AF142" i="137"/>
  <c r="AF143" i="137"/>
  <c r="AF144" i="137"/>
  <c r="AF145" i="137"/>
  <c r="AF146" i="137"/>
  <c r="AF147" i="137"/>
  <c r="AF148" i="137"/>
  <c r="AF149" i="137"/>
  <c r="AF150" i="137"/>
  <c r="AF151" i="137"/>
  <c r="AF152" i="137"/>
  <c r="AF153" i="137"/>
  <c r="AF154" i="137"/>
  <c r="AF155" i="137"/>
  <c r="AF156" i="137"/>
  <c r="AF157" i="137"/>
  <c r="AF158" i="137"/>
  <c r="AF159" i="137"/>
  <c r="AF160" i="137"/>
  <c r="AF161" i="137"/>
  <c r="AF162" i="137"/>
  <c r="AF163" i="137"/>
  <c r="AF164" i="137"/>
  <c r="AF165" i="137"/>
  <c r="AF166" i="137"/>
  <c r="AF167" i="137"/>
  <c r="AF168" i="137"/>
  <c r="AF169" i="137"/>
  <c r="AF170" i="137"/>
  <c r="AF171" i="137"/>
  <c r="AF172" i="137"/>
  <c r="AF173" i="137"/>
  <c r="AF174" i="137"/>
  <c r="AF175" i="137"/>
  <c r="AF176" i="137"/>
  <c r="AF177" i="137"/>
  <c r="AF178" i="137"/>
  <c r="AF179" i="137"/>
  <c r="AF180" i="137"/>
  <c r="AF181" i="137"/>
  <c r="AB246" i="137"/>
  <c r="AF246" i="137" s="1"/>
  <c r="AB247" i="137"/>
  <c r="AF247" i="137" s="1"/>
  <c r="AB248" i="137"/>
  <c r="AF248" i="137" s="1"/>
  <c r="AB249" i="137"/>
  <c r="AF249" i="137" s="1"/>
  <c r="AB250" i="137"/>
  <c r="AF250" i="137" s="1"/>
  <c r="AB251" i="137"/>
  <c r="AF251" i="137" s="1"/>
  <c r="AB252" i="137"/>
  <c r="AF252" i="137" s="1"/>
  <c r="AB253" i="137"/>
  <c r="AF253" i="137" s="1"/>
  <c r="AB254" i="137"/>
  <c r="AF254" i="137" s="1"/>
  <c r="AB255" i="137"/>
  <c r="AF255" i="137" s="1"/>
  <c r="AB256" i="137"/>
  <c r="AF256" i="137" s="1"/>
  <c r="AB257" i="137"/>
  <c r="AF257" i="137" s="1"/>
  <c r="AB258" i="137"/>
  <c r="AF258" i="137" s="1"/>
  <c r="AB259" i="137"/>
  <c r="AF259" i="137" s="1"/>
  <c r="AB260" i="137"/>
  <c r="AF260" i="137" s="1"/>
  <c r="AB261" i="137"/>
  <c r="AF261" i="137" s="1"/>
  <c r="AB262" i="137"/>
  <c r="AF262" i="137" s="1"/>
  <c r="AB263" i="137"/>
  <c r="AF263" i="137" s="1"/>
  <c r="AB264" i="137"/>
  <c r="AF264" i="137" s="1"/>
  <c r="AB265" i="137"/>
  <c r="AF265" i="137" s="1"/>
  <c r="AB266" i="137"/>
  <c r="AF266" i="137" s="1"/>
  <c r="AB267" i="137"/>
  <c r="AF267" i="137" s="1"/>
  <c r="AB268" i="137"/>
  <c r="AF268" i="137" s="1"/>
  <c r="AB269" i="137"/>
  <c r="AF269" i="137" s="1"/>
  <c r="AB270" i="137"/>
  <c r="AF270" i="137" s="1"/>
  <c r="AB271" i="137"/>
  <c r="AF271" i="137" s="1"/>
  <c r="AB272" i="137"/>
  <c r="AF272" i="137" s="1"/>
  <c r="AB273" i="137"/>
  <c r="AF273" i="137" s="1"/>
  <c r="AB274" i="137"/>
  <c r="AF274" i="137" s="1"/>
  <c r="AB275" i="137"/>
  <c r="AF275" i="137" s="1"/>
  <c r="AB276" i="137"/>
  <c r="AF276" i="137" s="1"/>
  <c r="AB277" i="137"/>
  <c r="AF277" i="137" s="1"/>
  <c r="AB278" i="137"/>
  <c r="AF278" i="137" s="1"/>
  <c r="AB279" i="137"/>
  <c r="AF279" i="137" s="1"/>
  <c r="AB280" i="137"/>
  <c r="AF280" i="137" s="1"/>
  <c r="AB281" i="137"/>
  <c r="AF281" i="137" s="1"/>
  <c r="AB282" i="137"/>
  <c r="AF282" i="137" s="1"/>
  <c r="AB283" i="137"/>
  <c r="AF283" i="137" s="1"/>
  <c r="AB284" i="137"/>
  <c r="AF284" i="137" s="1"/>
  <c r="AB285" i="137"/>
  <c r="AF285" i="137" s="1"/>
  <c r="AB286" i="137"/>
  <c r="AF286" i="137" s="1"/>
  <c r="AB287" i="137"/>
  <c r="AF287" i="137" s="1"/>
  <c r="AB288" i="137"/>
  <c r="AF288" i="137" s="1"/>
  <c r="AB289" i="137"/>
  <c r="AF289" i="137" s="1"/>
  <c r="AB290" i="137"/>
  <c r="AF290" i="137" s="1"/>
  <c r="AB291" i="137"/>
  <c r="AF291" i="137" s="1"/>
  <c r="AB292" i="137"/>
  <c r="AF292" i="137" s="1"/>
  <c r="AB293" i="137"/>
  <c r="AF293" i="137" s="1"/>
  <c r="AB294" i="137"/>
  <c r="AF294" i="137" s="1"/>
  <c r="AB295" i="137"/>
  <c r="AF295" i="137" s="1"/>
  <c r="AF360" i="137"/>
  <c r="AF361" i="137"/>
  <c r="AF362" i="137"/>
  <c r="AF363" i="137"/>
  <c r="AF364" i="137"/>
  <c r="AF365" i="137"/>
  <c r="AF366" i="137"/>
  <c r="AF367" i="137"/>
  <c r="AF368" i="137"/>
  <c r="AF369" i="137"/>
  <c r="AF370" i="137"/>
  <c r="AF371" i="137"/>
  <c r="AF372" i="137"/>
  <c r="AF373" i="137"/>
  <c r="AF374" i="137"/>
  <c r="AF375" i="137"/>
  <c r="AF376" i="137"/>
  <c r="AF377" i="137"/>
  <c r="AF378" i="137"/>
  <c r="AF379" i="137"/>
  <c r="AF380" i="137"/>
  <c r="AF381" i="137"/>
  <c r="AF382" i="137"/>
  <c r="AF383" i="137"/>
  <c r="AF384" i="137"/>
  <c r="AF385" i="137"/>
  <c r="AF386" i="137"/>
  <c r="AF387" i="137"/>
  <c r="AF388" i="137"/>
  <c r="AF389" i="137"/>
  <c r="AF390" i="137"/>
  <c r="AF391" i="137"/>
  <c r="AF392" i="137"/>
  <c r="AF393" i="137"/>
  <c r="AF394" i="137"/>
  <c r="AF395" i="137"/>
  <c r="AF396" i="137"/>
  <c r="AF397" i="137"/>
  <c r="AF398" i="137"/>
  <c r="AF399" i="137"/>
  <c r="AF400" i="137"/>
  <c r="AF401" i="137"/>
  <c r="AF402" i="137"/>
  <c r="AF403" i="137"/>
  <c r="AF404" i="137"/>
  <c r="AF405" i="137"/>
  <c r="AF406" i="137"/>
  <c r="AF407" i="137"/>
  <c r="AF408" i="137"/>
  <c r="AF409" i="137"/>
  <c r="AF69" i="137"/>
  <c r="AF70" i="137"/>
  <c r="AF71" i="137"/>
  <c r="AF72" i="137"/>
  <c r="AF73" i="137"/>
  <c r="AF74" i="137"/>
  <c r="AF75" i="137"/>
  <c r="AF76" i="137"/>
  <c r="AF77" i="137"/>
  <c r="AF78" i="137"/>
  <c r="AF79" i="137"/>
  <c r="AF80" i="137"/>
  <c r="AF81" i="137"/>
  <c r="AF82" i="137"/>
  <c r="AF83" i="137"/>
  <c r="AF84" i="137"/>
  <c r="AF85" i="137"/>
  <c r="AF86" i="137"/>
  <c r="AF87" i="137"/>
  <c r="AF88" i="137"/>
  <c r="AF89" i="137"/>
  <c r="AF90" i="137"/>
  <c r="AF91" i="137"/>
  <c r="AF92" i="137"/>
  <c r="AF93" i="137"/>
  <c r="AF94" i="137"/>
  <c r="AF95" i="137"/>
  <c r="AF96" i="137"/>
  <c r="AF97" i="137"/>
  <c r="AF98" i="137"/>
  <c r="AF99" i="137"/>
  <c r="AF100" i="137"/>
  <c r="AF101" i="137"/>
  <c r="AF102" i="137"/>
  <c r="AF103" i="137"/>
  <c r="AF104" i="137"/>
  <c r="AF105" i="137"/>
  <c r="AF106" i="137"/>
  <c r="AF107" i="137"/>
  <c r="AF108" i="137"/>
  <c r="AF109" i="137"/>
  <c r="AF110" i="137"/>
  <c r="AF111" i="137"/>
  <c r="AF112" i="137"/>
  <c r="AF113" i="137"/>
  <c r="AF114" i="137"/>
  <c r="AF115" i="137"/>
  <c r="AF116" i="137"/>
  <c r="AF117" i="137"/>
  <c r="AF118" i="137"/>
  <c r="AF183" i="137"/>
  <c r="AF184" i="137"/>
  <c r="AF185" i="137"/>
  <c r="AF186" i="137"/>
  <c r="AF187" i="137"/>
  <c r="AF188" i="137"/>
  <c r="AF189" i="137"/>
  <c r="AF190" i="137"/>
  <c r="AF191" i="137"/>
  <c r="AF192" i="137"/>
  <c r="AF193" i="137"/>
  <c r="AF194" i="137"/>
  <c r="AF195" i="137"/>
  <c r="AF196" i="137"/>
  <c r="AF197" i="137"/>
  <c r="AF198" i="137"/>
  <c r="AF199" i="137"/>
  <c r="AF200" i="137"/>
  <c r="AF201" i="137"/>
  <c r="AF202" i="137"/>
  <c r="AF203" i="137"/>
  <c r="AF204" i="137"/>
  <c r="AF205" i="137"/>
  <c r="AF206" i="137"/>
  <c r="AF207" i="137"/>
  <c r="AF208" i="137"/>
  <c r="AF209" i="137"/>
  <c r="AF210" i="137"/>
  <c r="AF211" i="137"/>
  <c r="AF212" i="137"/>
  <c r="AF213" i="137"/>
  <c r="AF214" i="137"/>
  <c r="AF215" i="137"/>
  <c r="AF216" i="137"/>
  <c r="AF217" i="137"/>
  <c r="AF218" i="137"/>
  <c r="AF219" i="137"/>
  <c r="AF220" i="137"/>
  <c r="AF221" i="137"/>
  <c r="AF222" i="137"/>
  <c r="AF223" i="137"/>
  <c r="AF224" i="137"/>
  <c r="AF225" i="137"/>
  <c r="AF226" i="137"/>
  <c r="AF227" i="137"/>
  <c r="AF228" i="137"/>
  <c r="AF229" i="137"/>
  <c r="AF230" i="137"/>
  <c r="AF231" i="137"/>
  <c r="AF232" i="137"/>
  <c r="AB297" i="137"/>
  <c r="AF297" i="137" s="1"/>
  <c r="AB298" i="137"/>
  <c r="AF298" i="137" s="1"/>
  <c r="AB299" i="137"/>
  <c r="AF299" i="137" s="1"/>
  <c r="AB300" i="137"/>
  <c r="AF300" i="137" s="1"/>
  <c r="AB301" i="137"/>
  <c r="AF301" i="137" s="1"/>
  <c r="AB302" i="137"/>
  <c r="AF302" i="137" s="1"/>
  <c r="AB303" i="137"/>
  <c r="AF303" i="137" s="1"/>
  <c r="AB304" i="137"/>
  <c r="AF304" i="137" s="1"/>
  <c r="AB305" i="137"/>
  <c r="AF305" i="137" s="1"/>
  <c r="AB306" i="137"/>
  <c r="AF306" i="137" s="1"/>
  <c r="AB307" i="137"/>
  <c r="AF307" i="137" s="1"/>
  <c r="AB308" i="137"/>
  <c r="AF308" i="137" s="1"/>
  <c r="AB309" i="137"/>
  <c r="AF309" i="137" s="1"/>
  <c r="AB310" i="137"/>
  <c r="AF310" i="137" s="1"/>
  <c r="AB311" i="137"/>
  <c r="AF311" i="137" s="1"/>
  <c r="AB312" i="137"/>
  <c r="AF312" i="137" s="1"/>
  <c r="AB313" i="137"/>
  <c r="AF313" i="137" s="1"/>
  <c r="AB314" i="137"/>
  <c r="AF314" i="137" s="1"/>
  <c r="AB315" i="137"/>
  <c r="AF315" i="137" s="1"/>
  <c r="AB316" i="137"/>
  <c r="AF316" i="137" s="1"/>
  <c r="AB317" i="137"/>
  <c r="AF317" i="137" s="1"/>
  <c r="AB318" i="137"/>
  <c r="AF318" i="137" s="1"/>
  <c r="AB319" i="137"/>
  <c r="AF319" i="137" s="1"/>
  <c r="AB320" i="137"/>
  <c r="AF320" i="137" s="1"/>
  <c r="AB321" i="137"/>
  <c r="AF321" i="137" s="1"/>
  <c r="AB322" i="137"/>
  <c r="AF322" i="137" s="1"/>
  <c r="AB323" i="137"/>
  <c r="AF323" i="137" s="1"/>
  <c r="AB324" i="137"/>
  <c r="AF324" i="137" s="1"/>
  <c r="AB325" i="137"/>
  <c r="AF325" i="137" s="1"/>
  <c r="AB326" i="137"/>
  <c r="AF326" i="137" s="1"/>
  <c r="AB327" i="137"/>
  <c r="AF327" i="137" s="1"/>
  <c r="AB328" i="137"/>
  <c r="AF328" i="137" s="1"/>
  <c r="AB329" i="137"/>
  <c r="AF329" i="137" s="1"/>
  <c r="AB330" i="137"/>
  <c r="AF330" i="137" s="1"/>
  <c r="AB331" i="137"/>
  <c r="AF331" i="137" s="1"/>
  <c r="AB332" i="137"/>
  <c r="AF332" i="137" s="1"/>
  <c r="AB333" i="137"/>
  <c r="AF333" i="137" s="1"/>
  <c r="AB334" i="137"/>
  <c r="AF334" i="137" s="1"/>
  <c r="AB335" i="137"/>
  <c r="AF335" i="137" s="1"/>
  <c r="AB336" i="137"/>
  <c r="AF336" i="137" s="1"/>
  <c r="AB337" i="137"/>
  <c r="AF337" i="137" s="1"/>
  <c r="AB338" i="137"/>
  <c r="AF338" i="137" s="1"/>
  <c r="AB339" i="137"/>
  <c r="AF339" i="137" s="1"/>
  <c r="AB340" i="137"/>
  <c r="AF340" i="137" s="1"/>
  <c r="AB341" i="137"/>
  <c r="AF341" i="137" s="1"/>
  <c r="AB342" i="137"/>
  <c r="AF342" i="137" s="1"/>
  <c r="AB343" i="137"/>
  <c r="AF343" i="137" s="1"/>
  <c r="AB344" i="137"/>
  <c r="AF344" i="137" s="1"/>
  <c r="AB345" i="137"/>
  <c r="AF345" i="137" s="1"/>
  <c r="AB346" i="137"/>
  <c r="AF346" i="137" s="1"/>
  <c r="AF411" i="137"/>
  <c r="AF412" i="137"/>
  <c r="AF413" i="137"/>
  <c r="AF414" i="137"/>
  <c r="AF415" i="137"/>
  <c r="AF416" i="137"/>
  <c r="AF417" i="137"/>
  <c r="AF418" i="137"/>
  <c r="AF419" i="137"/>
  <c r="AF420" i="137"/>
  <c r="AF421" i="137"/>
  <c r="AF422" i="137"/>
  <c r="AF423" i="137"/>
  <c r="AF424" i="137"/>
  <c r="AF425" i="137"/>
  <c r="AF426" i="137"/>
  <c r="AF427" i="137"/>
  <c r="AF428" i="137"/>
  <c r="AF429" i="137"/>
  <c r="AF430" i="137"/>
  <c r="AF431" i="137"/>
  <c r="AF432" i="137"/>
  <c r="AF433" i="137"/>
  <c r="AF434" i="137"/>
  <c r="AF435" i="137"/>
  <c r="AF436" i="137"/>
  <c r="AF437" i="137"/>
  <c r="AF438" i="137"/>
  <c r="AF439" i="137"/>
  <c r="AF440" i="137"/>
  <c r="AF441" i="137"/>
  <c r="AF442" i="137"/>
  <c r="AF443" i="137"/>
  <c r="AF444" i="137"/>
  <c r="AF445" i="137"/>
  <c r="AF446" i="137"/>
  <c r="AF447" i="137"/>
  <c r="AF448" i="137"/>
  <c r="AF449" i="137"/>
  <c r="AF450" i="137"/>
  <c r="AF451" i="137"/>
  <c r="AF452" i="137"/>
  <c r="AF453" i="137"/>
  <c r="AF454" i="137"/>
  <c r="AF455" i="137"/>
  <c r="AF456" i="137"/>
  <c r="AF457" i="137"/>
  <c r="AF458" i="137"/>
  <c r="AF459" i="137"/>
  <c r="AF460" i="137"/>
  <c r="AG18" i="137"/>
  <c r="AG19" i="137"/>
  <c r="AG20" i="137"/>
  <c r="AG21" i="137"/>
  <c r="AG22" i="137"/>
  <c r="AG23" i="137"/>
  <c r="AG24" i="137"/>
  <c r="AG25" i="137"/>
  <c r="AG26" i="137"/>
  <c r="AG27" i="137"/>
  <c r="AG28" i="137"/>
  <c r="AG29" i="137"/>
  <c r="AG30" i="137"/>
  <c r="AG31" i="137"/>
  <c r="AG32" i="137"/>
  <c r="AG33" i="137"/>
  <c r="AG34" i="137"/>
  <c r="AG35" i="137"/>
  <c r="AG36" i="137"/>
  <c r="AG37" i="137"/>
  <c r="AG38" i="137"/>
  <c r="AG39" i="137"/>
  <c r="AG40" i="137"/>
  <c r="AG41" i="137"/>
  <c r="AG42" i="137"/>
  <c r="AG43" i="137"/>
  <c r="AG44" i="137"/>
  <c r="AG45" i="137"/>
  <c r="AG46" i="137"/>
  <c r="AG47" i="137"/>
  <c r="AG48" i="137"/>
  <c r="AG49" i="137"/>
  <c r="AG50" i="137"/>
  <c r="AG51" i="137"/>
  <c r="AG52" i="137"/>
  <c r="AG53" i="137"/>
  <c r="AG54" i="137"/>
  <c r="AG55" i="137"/>
  <c r="AG56" i="137"/>
  <c r="AG57" i="137"/>
  <c r="AG58" i="137"/>
  <c r="AG59" i="137"/>
  <c r="AG60" i="137"/>
  <c r="AG61" i="137"/>
  <c r="AG62" i="137"/>
  <c r="AG63" i="137"/>
  <c r="AG64" i="137"/>
  <c r="AG65" i="137"/>
  <c r="AG66" i="137"/>
  <c r="AG67" i="137"/>
  <c r="AG132" i="137"/>
  <c r="AG133" i="137"/>
  <c r="AG134" i="137"/>
  <c r="AG135" i="137"/>
  <c r="AG136" i="137"/>
  <c r="AG137" i="137"/>
  <c r="AG138" i="137"/>
  <c r="AG139" i="137"/>
  <c r="AG140" i="137"/>
  <c r="AG141" i="137"/>
  <c r="AG142" i="137"/>
  <c r="AG143" i="137"/>
  <c r="AG144" i="137"/>
  <c r="AG145" i="137"/>
  <c r="AG146" i="137"/>
  <c r="AG147" i="137"/>
  <c r="AG148" i="137"/>
  <c r="AG149" i="137"/>
  <c r="AG150" i="137"/>
  <c r="AG151" i="137"/>
  <c r="AG152" i="137"/>
  <c r="AG153" i="137"/>
  <c r="AG154" i="137"/>
  <c r="AG155" i="137"/>
  <c r="AG156" i="137"/>
  <c r="AG157" i="137"/>
  <c r="AG158" i="137"/>
  <c r="AG159" i="137"/>
  <c r="AG160" i="137"/>
  <c r="AG161" i="137"/>
  <c r="AG162" i="137"/>
  <c r="AG163" i="137"/>
  <c r="AG164" i="137"/>
  <c r="AG165" i="137"/>
  <c r="AG166" i="137"/>
  <c r="AG167" i="137"/>
  <c r="AG168" i="137"/>
  <c r="AG169" i="137"/>
  <c r="AG170" i="137"/>
  <c r="AG171" i="137"/>
  <c r="AG172" i="137"/>
  <c r="AG173" i="137"/>
  <c r="AG174" i="137"/>
  <c r="AG175" i="137"/>
  <c r="AG176" i="137"/>
  <c r="AG177" i="137"/>
  <c r="AG178" i="137"/>
  <c r="AG179" i="137"/>
  <c r="AG180" i="137"/>
  <c r="AG181" i="137"/>
  <c r="AG246" i="137"/>
  <c r="AG247" i="137"/>
  <c r="AG248" i="137"/>
  <c r="AG249" i="137"/>
  <c r="AG250" i="137"/>
  <c r="AG251" i="137"/>
  <c r="AG252" i="137"/>
  <c r="AG253" i="137"/>
  <c r="AG254" i="137"/>
  <c r="AG255" i="137"/>
  <c r="AG256" i="137"/>
  <c r="AG257" i="137"/>
  <c r="AG258" i="137"/>
  <c r="AG259" i="137"/>
  <c r="AG260" i="137"/>
  <c r="AG261" i="137"/>
  <c r="AG262" i="137"/>
  <c r="AG263" i="137"/>
  <c r="AG264" i="137"/>
  <c r="AG265" i="137"/>
  <c r="AG266" i="137"/>
  <c r="AG267" i="137"/>
  <c r="AG268" i="137"/>
  <c r="AG269" i="137"/>
  <c r="AG270" i="137"/>
  <c r="AG271" i="137"/>
  <c r="AG272" i="137"/>
  <c r="AG273" i="137"/>
  <c r="AG274" i="137"/>
  <c r="AG275" i="137"/>
  <c r="AG276" i="137"/>
  <c r="AG277" i="137"/>
  <c r="AG278" i="137"/>
  <c r="AG279" i="137"/>
  <c r="AG280" i="137"/>
  <c r="AG281" i="137"/>
  <c r="AG282" i="137"/>
  <c r="AG283" i="137"/>
  <c r="AG284" i="137"/>
  <c r="AG285" i="137"/>
  <c r="AG286" i="137"/>
  <c r="AG287" i="137"/>
  <c r="AG288" i="137"/>
  <c r="AG289" i="137"/>
  <c r="AG290" i="137"/>
  <c r="AG291" i="137"/>
  <c r="AG292" i="137"/>
  <c r="AG293" i="137"/>
  <c r="AG294" i="137"/>
  <c r="AG295" i="137"/>
  <c r="AG297" i="137"/>
  <c r="AG298" i="137"/>
  <c r="AG299" i="137"/>
  <c r="AG300" i="137"/>
  <c r="AG301" i="137"/>
  <c r="AG302" i="137"/>
  <c r="AG303" i="137"/>
  <c r="AG304" i="137"/>
  <c r="AG305" i="137"/>
  <c r="AG306" i="137"/>
  <c r="AG307" i="137"/>
  <c r="AG308" i="137"/>
  <c r="AG309" i="137"/>
  <c r="AG310" i="137"/>
  <c r="AG311" i="137"/>
  <c r="AG312" i="137"/>
  <c r="AG313" i="137"/>
  <c r="AG314" i="137"/>
  <c r="AG315" i="137"/>
  <c r="AG316" i="137"/>
  <c r="AG317" i="137"/>
  <c r="AG318" i="137"/>
  <c r="AG319" i="137"/>
  <c r="AG320" i="137"/>
  <c r="AG321" i="137"/>
  <c r="AG322" i="137"/>
  <c r="AG323" i="137"/>
  <c r="AG324" i="137"/>
  <c r="AG325" i="137"/>
  <c r="AG326" i="137"/>
  <c r="AG327" i="137"/>
  <c r="AG328" i="137"/>
  <c r="AG329" i="137"/>
  <c r="AG330" i="137"/>
  <c r="AG331" i="137"/>
  <c r="AG332" i="137"/>
  <c r="AG333" i="137"/>
  <c r="AG334" i="137"/>
  <c r="AG335" i="137"/>
  <c r="AG336" i="137"/>
  <c r="AG337" i="137"/>
  <c r="AG338" i="137"/>
  <c r="AG339" i="137"/>
  <c r="AG340" i="137"/>
  <c r="AG341" i="137"/>
  <c r="AG342" i="137"/>
  <c r="AG343" i="137"/>
  <c r="AG344" i="137"/>
  <c r="AG345" i="137"/>
  <c r="AG346" i="137"/>
  <c r="AG360" i="137"/>
  <c r="AG361" i="137"/>
  <c r="AG362" i="137"/>
  <c r="AG363" i="137"/>
  <c r="AG364" i="137"/>
  <c r="AG365" i="137"/>
  <c r="AG366" i="137"/>
  <c r="AG367" i="137"/>
  <c r="AG368" i="137"/>
  <c r="AG369" i="137"/>
  <c r="AG370" i="137"/>
  <c r="AG371" i="137"/>
  <c r="AG372" i="137"/>
  <c r="AG373" i="137"/>
  <c r="AG374" i="137"/>
  <c r="AG375" i="137"/>
  <c r="AG376" i="137"/>
  <c r="AG377" i="137"/>
  <c r="AG378" i="137"/>
  <c r="AG379" i="137"/>
  <c r="AG380" i="137"/>
  <c r="AG381" i="137"/>
  <c r="AG382" i="137"/>
  <c r="AG383" i="137"/>
  <c r="AG384" i="137"/>
  <c r="AG385" i="137"/>
  <c r="AG386" i="137"/>
  <c r="AG387" i="137"/>
  <c r="AG388" i="137"/>
  <c r="AG389" i="137"/>
  <c r="AG390" i="137"/>
  <c r="AG391" i="137"/>
  <c r="AG392" i="137"/>
  <c r="AG393" i="137"/>
  <c r="AG394" i="137"/>
  <c r="AG395" i="137"/>
  <c r="AG396" i="137"/>
  <c r="AG397" i="137"/>
  <c r="AG398" i="137"/>
  <c r="AG399" i="137"/>
  <c r="AG400" i="137"/>
  <c r="AG401" i="137"/>
  <c r="AG402" i="137"/>
  <c r="AG403" i="137"/>
  <c r="AG404" i="137"/>
  <c r="AG405" i="137"/>
  <c r="AG406" i="137"/>
  <c r="AG407" i="137"/>
  <c r="AG408" i="137"/>
  <c r="AG409" i="137"/>
  <c r="AG69" i="137"/>
  <c r="AG70" i="137"/>
  <c r="AG71" i="137"/>
  <c r="AG72" i="137"/>
  <c r="AG73" i="137"/>
  <c r="AG74" i="137"/>
  <c r="AG75" i="137"/>
  <c r="AG76" i="137"/>
  <c r="AG77" i="137"/>
  <c r="AG78" i="137"/>
  <c r="AG79" i="137"/>
  <c r="AG80" i="137"/>
  <c r="AG81" i="137"/>
  <c r="AG82" i="137"/>
  <c r="AG83" i="137"/>
  <c r="AG84" i="137"/>
  <c r="AG85" i="137"/>
  <c r="AG86" i="137"/>
  <c r="AG87" i="137"/>
  <c r="AG88" i="137"/>
  <c r="AG89" i="137"/>
  <c r="AG90" i="137"/>
  <c r="AG91" i="137"/>
  <c r="AG92" i="137"/>
  <c r="AG93" i="137"/>
  <c r="AG94" i="137"/>
  <c r="AG95" i="137"/>
  <c r="AG96" i="137"/>
  <c r="AG97" i="137"/>
  <c r="AG98" i="137"/>
  <c r="AG99" i="137"/>
  <c r="AG100" i="137"/>
  <c r="AG101" i="137"/>
  <c r="AG102" i="137"/>
  <c r="AG103" i="137"/>
  <c r="AG104" i="137"/>
  <c r="AG105" i="137"/>
  <c r="AG106" i="137"/>
  <c r="AG107" i="137"/>
  <c r="AG108" i="137"/>
  <c r="AG109" i="137"/>
  <c r="AG110" i="137"/>
  <c r="AG111" i="137"/>
  <c r="AG112" i="137"/>
  <c r="AG113" i="137"/>
  <c r="AG114" i="137"/>
  <c r="AG115" i="137"/>
  <c r="AG116" i="137"/>
  <c r="AG117" i="137"/>
  <c r="AG118" i="137"/>
  <c r="AG183" i="137"/>
  <c r="AG184" i="137"/>
  <c r="AG185" i="137"/>
  <c r="AG186" i="137"/>
  <c r="AG187" i="137"/>
  <c r="AG188" i="137"/>
  <c r="AG189" i="137"/>
  <c r="AG190" i="137"/>
  <c r="AG191" i="137"/>
  <c r="AG192" i="137"/>
  <c r="AG193" i="137"/>
  <c r="AG194" i="137"/>
  <c r="AG195" i="137"/>
  <c r="AG196" i="137"/>
  <c r="AG197" i="137"/>
  <c r="AG198" i="137"/>
  <c r="AG199" i="137"/>
  <c r="AG200" i="137"/>
  <c r="AG201" i="137"/>
  <c r="AG202" i="137"/>
  <c r="AG203" i="137"/>
  <c r="AG204" i="137"/>
  <c r="AG205" i="137"/>
  <c r="AG206" i="137"/>
  <c r="AG207" i="137"/>
  <c r="AG208" i="137"/>
  <c r="AG209" i="137"/>
  <c r="AG210" i="137"/>
  <c r="AG211" i="137"/>
  <c r="AG212" i="137"/>
  <c r="AG213" i="137"/>
  <c r="AG214" i="137"/>
  <c r="AG215" i="137"/>
  <c r="AG216" i="137"/>
  <c r="AG217" i="137"/>
  <c r="AG218" i="137"/>
  <c r="AG219" i="137"/>
  <c r="AG220" i="137"/>
  <c r="AG221" i="137"/>
  <c r="AG222" i="137"/>
  <c r="AG223" i="137"/>
  <c r="AG224" i="137"/>
  <c r="AG225" i="137"/>
  <c r="AG226" i="137"/>
  <c r="AG227" i="137"/>
  <c r="AG228" i="137"/>
  <c r="AG229" i="137"/>
  <c r="AG230" i="137"/>
  <c r="AG231" i="137"/>
  <c r="AG232" i="137"/>
  <c r="AG411" i="137"/>
  <c r="AG412" i="137"/>
  <c r="AG413" i="137"/>
  <c r="AG414" i="137"/>
  <c r="AG415" i="137"/>
  <c r="AG416" i="137"/>
  <c r="AG417" i="137"/>
  <c r="AG418" i="137"/>
  <c r="AG419" i="137"/>
  <c r="AG420" i="137"/>
  <c r="AG421" i="137"/>
  <c r="AG422" i="137"/>
  <c r="AG423" i="137"/>
  <c r="AG424" i="137"/>
  <c r="AG425" i="137"/>
  <c r="AG426" i="137"/>
  <c r="AG427" i="137"/>
  <c r="AG428" i="137"/>
  <c r="AG429" i="137"/>
  <c r="AG430" i="137"/>
  <c r="AG431" i="137"/>
  <c r="AG432" i="137"/>
  <c r="AG433" i="137"/>
  <c r="AG434" i="137"/>
  <c r="AG435" i="137"/>
  <c r="AG436" i="137"/>
  <c r="AG437" i="137"/>
  <c r="AG438" i="137"/>
  <c r="AG439" i="137"/>
  <c r="AG440" i="137"/>
  <c r="AG441" i="137"/>
  <c r="AG442" i="137"/>
  <c r="AG443" i="137"/>
  <c r="AG444" i="137"/>
  <c r="AG445" i="137"/>
  <c r="AG446" i="137"/>
  <c r="AG447" i="137"/>
  <c r="AG448" i="137"/>
  <c r="AG449" i="137"/>
  <c r="AG450" i="137"/>
  <c r="AG451" i="137"/>
  <c r="AG452" i="137"/>
  <c r="AG453" i="137"/>
  <c r="AG454" i="137"/>
  <c r="AG455" i="137"/>
  <c r="AG456" i="137"/>
  <c r="AG457" i="137"/>
  <c r="AG458" i="137"/>
  <c r="AG459" i="137"/>
  <c r="AG460" i="137"/>
  <c r="AC296" i="137"/>
  <c r="AA182" i="137"/>
  <c r="Z182" i="137"/>
  <c r="Y182" i="137"/>
  <c r="X182" i="137"/>
  <c r="X233" i="137"/>
  <c r="AC347" i="137"/>
  <c r="C295" i="137"/>
  <c r="B247" i="137"/>
  <c r="B248" i="137" s="1"/>
  <c r="B249" i="137" s="1"/>
  <c r="B250" i="137" s="1"/>
  <c r="B251" i="137" s="1"/>
  <c r="B252" i="137" s="1"/>
  <c r="B253" i="137" s="1"/>
  <c r="B254" i="137" s="1"/>
  <c r="B255" i="137" s="1"/>
  <c r="B256" i="137" s="1"/>
  <c r="B257" i="137" s="1"/>
  <c r="B258" i="137" s="1"/>
  <c r="B259" i="137" s="1"/>
  <c r="B260" i="137" s="1"/>
  <c r="B261" i="137" s="1"/>
  <c r="B262" i="137" s="1"/>
  <c r="B263" i="137" s="1"/>
  <c r="B264" i="137" s="1"/>
  <c r="B265" i="137" s="1"/>
  <c r="B266" i="137" s="1"/>
  <c r="B267" i="137" s="1"/>
  <c r="B268" i="137" s="1"/>
  <c r="B269" i="137" s="1"/>
  <c r="B270" i="137" s="1"/>
  <c r="B271" i="137" s="1"/>
  <c r="B272" i="137" s="1"/>
  <c r="B273" i="137" s="1"/>
  <c r="B274" i="137" s="1"/>
  <c r="B275" i="137" s="1"/>
  <c r="B276" i="137" s="1"/>
  <c r="B277" i="137" s="1"/>
  <c r="B278" i="137" s="1"/>
  <c r="B279" i="137" s="1"/>
  <c r="B280" i="137" s="1"/>
  <c r="B281" i="137" s="1"/>
  <c r="B282" i="137" s="1"/>
  <c r="B283" i="137" s="1"/>
  <c r="B284" i="137" s="1"/>
  <c r="B285" i="137" s="1"/>
  <c r="B286" i="137" s="1"/>
  <c r="B287" i="137" s="1"/>
  <c r="B288" i="137" s="1"/>
  <c r="B289" i="137" s="1"/>
  <c r="B290" i="137" s="1"/>
  <c r="B291" i="137" s="1"/>
  <c r="B292" i="137" s="1"/>
  <c r="B293" i="137" s="1"/>
  <c r="B294" i="137" s="1"/>
  <c r="B295" i="137" s="1"/>
  <c r="C294" i="137"/>
  <c r="C293" i="137"/>
  <c r="C292" i="137"/>
  <c r="C291" i="137"/>
  <c r="C290" i="137"/>
  <c r="C289" i="137"/>
  <c r="C288" i="137"/>
  <c r="C287" i="137"/>
  <c r="C286" i="137"/>
  <c r="C285" i="137"/>
  <c r="C284" i="137"/>
  <c r="C283" i="137"/>
  <c r="C282" i="137"/>
  <c r="C281" i="137"/>
  <c r="C280" i="137"/>
  <c r="C279" i="137"/>
  <c r="C278" i="137"/>
  <c r="C277" i="137"/>
  <c r="C276" i="137"/>
  <c r="C275" i="137"/>
  <c r="C274" i="137"/>
  <c r="C273" i="137"/>
  <c r="C272" i="137"/>
  <c r="C271" i="137"/>
  <c r="C270" i="137"/>
  <c r="C269" i="137"/>
  <c r="C268" i="137"/>
  <c r="C267" i="137"/>
  <c r="C266" i="137"/>
  <c r="C265" i="137"/>
  <c r="C264" i="137"/>
  <c r="C263" i="137"/>
  <c r="C262" i="137"/>
  <c r="C261" i="137"/>
  <c r="C260" i="137"/>
  <c r="C259" i="137"/>
  <c r="C258" i="137"/>
  <c r="C257" i="137"/>
  <c r="C256" i="137"/>
  <c r="C255" i="137"/>
  <c r="C254" i="137"/>
  <c r="C253" i="137"/>
  <c r="C252" i="137"/>
  <c r="C251" i="137"/>
  <c r="C250" i="137"/>
  <c r="C249" i="137"/>
  <c r="C248" i="137"/>
  <c r="C247" i="137"/>
  <c r="C246" i="137"/>
  <c r="Y233" i="137"/>
  <c r="AA233" i="137"/>
  <c r="Z233" i="137"/>
  <c r="C181" i="137"/>
  <c r="B133" i="137"/>
  <c r="B134" i="137" s="1"/>
  <c r="B135" i="137" s="1"/>
  <c r="B136" i="137" s="1"/>
  <c r="B137" i="137" s="1"/>
  <c r="B138" i="137" s="1"/>
  <c r="B139" i="137" s="1"/>
  <c r="B140" i="137" s="1"/>
  <c r="B141" i="137" s="1"/>
  <c r="B142" i="137" s="1"/>
  <c r="B143" i="137" s="1"/>
  <c r="B144" i="137" s="1"/>
  <c r="B145" i="137" s="1"/>
  <c r="B146" i="137" s="1"/>
  <c r="B147" i="137" s="1"/>
  <c r="B148" i="137" s="1"/>
  <c r="B149" i="137" s="1"/>
  <c r="B150" i="137" s="1"/>
  <c r="B151" i="137" s="1"/>
  <c r="B152" i="137" s="1"/>
  <c r="B153" i="137" s="1"/>
  <c r="B154" i="137" s="1"/>
  <c r="B155" i="137" s="1"/>
  <c r="B156" i="137" s="1"/>
  <c r="B157" i="137" s="1"/>
  <c r="B158" i="137" s="1"/>
  <c r="B159" i="137" s="1"/>
  <c r="B160" i="137" s="1"/>
  <c r="B161" i="137" s="1"/>
  <c r="B162" i="137" s="1"/>
  <c r="B163" i="137" s="1"/>
  <c r="B164" i="137" s="1"/>
  <c r="B165" i="137" s="1"/>
  <c r="B166" i="137" s="1"/>
  <c r="B167" i="137" s="1"/>
  <c r="B168" i="137" s="1"/>
  <c r="B169" i="137" s="1"/>
  <c r="B170" i="137" s="1"/>
  <c r="B171" i="137" s="1"/>
  <c r="B172" i="137" s="1"/>
  <c r="B173" i="137" s="1"/>
  <c r="B174" i="137" s="1"/>
  <c r="B175" i="137" s="1"/>
  <c r="B176" i="137" s="1"/>
  <c r="B177" i="137" s="1"/>
  <c r="B178" i="137" s="1"/>
  <c r="B179" i="137" s="1"/>
  <c r="B180" i="137" s="1"/>
  <c r="B181" i="137" s="1"/>
  <c r="C180" i="137"/>
  <c r="C179" i="137"/>
  <c r="C178" i="137"/>
  <c r="C177" i="137"/>
  <c r="C176" i="137"/>
  <c r="C175" i="137"/>
  <c r="C174" i="137"/>
  <c r="C173" i="137"/>
  <c r="C172" i="137"/>
  <c r="C171" i="137"/>
  <c r="C170" i="137"/>
  <c r="C169" i="137"/>
  <c r="C168" i="137"/>
  <c r="C167" i="137"/>
  <c r="C166" i="137"/>
  <c r="C165" i="137"/>
  <c r="C164" i="137"/>
  <c r="C163" i="137"/>
  <c r="C162" i="137"/>
  <c r="C161" i="137"/>
  <c r="C160" i="137"/>
  <c r="C159" i="137"/>
  <c r="C158" i="137"/>
  <c r="C157" i="137"/>
  <c r="C156" i="137"/>
  <c r="C155" i="137"/>
  <c r="C154" i="137"/>
  <c r="C153" i="137"/>
  <c r="C152" i="137"/>
  <c r="C151" i="137"/>
  <c r="C150" i="137"/>
  <c r="C149" i="137"/>
  <c r="C148" i="137"/>
  <c r="C147" i="137"/>
  <c r="C146" i="137"/>
  <c r="C145" i="137"/>
  <c r="C144" i="137"/>
  <c r="C143" i="137"/>
  <c r="C142" i="137"/>
  <c r="C141" i="137"/>
  <c r="C140" i="137"/>
  <c r="C139" i="137"/>
  <c r="C138" i="137"/>
  <c r="C137" i="137"/>
  <c r="C136" i="137"/>
  <c r="C135" i="137"/>
  <c r="C134" i="137"/>
  <c r="C133" i="137"/>
  <c r="C132" i="137"/>
  <c r="W68" i="137"/>
  <c r="V68" i="137"/>
  <c r="J68" i="137"/>
  <c r="J119" i="137"/>
  <c r="I68" i="137"/>
  <c r="J410" i="137"/>
  <c r="J461" i="137"/>
  <c r="I410" i="137"/>
  <c r="I461" i="137"/>
  <c r="W461" i="137"/>
  <c r="V461" i="137"/>
  <c r="G461" i="137"/>
  <c r="B412" i="137"/>
  <c r="B413" i="137" s="1"/>
  <c r="B414" i="137" s="1"/>
  <c r="B415" i="137" s="1"/>
  <c r="B416" i="137" s="1"/>
  <c r="B417" i="137" s="1"/>
  <c r="B418" i="137" s="1"/>
  <c r="B419" i="137" s="1"/>
  <c r="B420" i="137" s="1"/>
  <c r="B421" i="137" s="1"/>
  <c r="B422" i="137" s="1"/>
  <c r="B423" i="137" s="1"/>
  <c r="B424" i="137" s="1"/>
  <c r="B425" i="137" s="1"/>
  <c r="B426" i="137" s="1"/>
  <c r="B427" i="137" s="1"/>
  <c r="B428" i="137" s="1"/>
  <c r="B429" i="137" s="1"/>
  <c r="B430" i="137" s="1"/>
  <c r="B431" i="137" s="1"/>
  <c r="B432" i="137" s="1"/>
  <c r="B433" i="137" s="1"/>
  <c r="B434" i="137" s="1"/>
  <c r="B435" i="137" s="1"/>
  <c r="B436" i="137" s="1"/>
  <c r="B437" i="137" s="1"/>
  <c r="B438" i="137" s="1"/>
  <c r="B439" i="137" s="1"/>
  <c r="B440" i="137" s="1"/>
  <c r="B441" i="137" s="1"/>
  <c r="B442" i="137" s="1"/>
  <c r="B443" i="137" s="1"/>
  <c r="B444" i="137" s="1"/>
  <c r="B445" i="137" s="1"/>
  <c r="B446" i="137" s="1"/>
  <c r="B447" i="137" s="1"/>
  <c r="B448" i="137" s="1"/>
  <c r="B449" i="137" s="1"/>
  <c r="B450" i="137" s="1"/>
  <c r="B451" i="137" s="1"/>
  <c r="B452" i="137" s="1"/>
  <c r="B453" i="137" s="1"/>
  <c r="B454" i="137" s="1"/>
  <c r="B455" i="137" s="1"/>
  <c r="B456" i="137" s="1"/>
  <c r="B457" i="137" s="1"/>
  <c r="B458" i="137" s="1"/>
  <c r="B459" i="137" s="1"/>
  <c r="B460" i="137" s="1"/>
  <c r="W410" i="137"/>
  <c r="V410" i="137"/>
  <c r="G410" i="137"/>
  <c r="C409" i="137"/>
  <c r="B361" i="137"/>
  <c r="B362" i="137" s="1"/>
  <c r="B363" i="137" s="1"/>
  <c r="B364" i="137" s="1"/>
  <c r="B365" i="137" s="1"/>
  <c r="B366" i="137" s="1"/>
  <c r="B367" i="137" s="1"/>
  <c r="B368" i="137" s="1"/>
  <c r="B369" i="137" s="1"/>
  <c r="B370" i="137" s="1"/>
  <c r="B371" i="137" s="1"/>
  <c r="B372" i="137" s="1"/>
  <c r="B373" i="137" s="1"/>
  <c r="B374" i="137" s="1"/>
  <c r="B375" i="137" s="1"/>
  <c r="B376" i="137" s="1"/>
  <c r="B377" i="137" s="1"/>
  <c r="B378" i="137" s="1"/>
  <c r="B379" i="137" s="1"/>
  <c r="B380" i="137" s="1"/>
  <c r="B381" i="137" s="1"/>
  <c r="B382" i="137" s="1"/>
  <c r="B383" i="137" s="1"/>
  <c r="B384" i="137" s="1"/>
  <c r="B385" i="137" s="1"/>
  <c r="B386" i="137" s="1"/>
  <c r="B387" i="137" s="1"/>
  <c r="B388" i="137" s="1"/>
  <c r="B389" i="137" s="1"/>
  <c r="B390" i="137" s="1"/>
  <c r="B391" i="137" s="1"/>
  <c r="B392" i="137" s="1"/>
  <c r="B393" i="137" s="1"/>
  <c r="B394" i="137" s="1"/>
  <c r="B395" i="137" s="1"/>
  <c r="B396" i="137" s="1"/>
  <c r="B397" i="137" s="1"/>
  <c r="B398" i="137" s="1"/>
  <c r="B399" i="137" s="1"/>
  <c r="B400" i="137" s="1"/>
  <c r="B401" i="137" s="1"/>
  <c r="B402" i="137" s="1"/>
  <c r="B403" i="137" s="1"/>
  <c r="B404" i="137" s="1"/>
  <c r="B405" i="137" s="1"/>
  <c r="B406" i="137" s="1"/>
  <c r="B407" i="137" s="1"/>
  <c r="B408" i="137" s="1"/>
  <c r="B409" i="137" s="1"/>
  <c r="C408" i="137"/>
  <c r="C407" i="137"/>
  <c r="C406" i="137"/>
  <c r="C405" i="137"/>
  <c r="C404" i="137"/>
  <c r="C403" i="137"/>
  <c r="C402" i="137"/>
  <c r="C401" i="137"/>
  <c r="C400" i="137"/>
  <c r="C399" i="137"/>
  <c r="C398" i="137"/>
  <c r="C397" i="137"/>
  <c r="C396" i="137"/>
  <c r="C395" i="137"/>
  <c r="C394" i="137"/>
  <c r="C393" i="137"/>
  <c r="C392" i="137"/>
  <c r="C391" i="137"/>
  <c r="C390" i="137"/>
  <c r="C389" i="137"/>
  <c r="C388" i="137"/>
  <c r="C387" i="137"/>
  <c r="C386" i="137"/>
  <c r="C385" i="137"/>
  <c r="C384" i="137"/>
  <c r="C383" i="137"/>
  <c r="C382" i="137"/>
  <c r="C381" i="137"/>
  <c r="C380" i="137"/>
  <c r="C379" i="137"/>
  <c r="C378" i="137"/>
  <c r="C377" i="137"/>
  <c r="C376" i="137"/>
  <c r="C375" i="137"/>
  <c r="C374" i="137"/>
  <c r="C373" i="137"/>
  <c r="C372" i="137"/>
  <c r="C371" i="137"/>
  <c r="C370" i="137"/>
  <c r="C369" i="137"/>
  <c r="C368" i="137"/>
  <c r="C367" i="137"/>
  <c r="C366" i="137"/>
  <c r="C365" i="137"/>
  <c r="C364" i="137"/>
  <c r="C363" i="137"/>
  <c r="C362" i="137"/>
  <c r="C361" i="137"/>
  <c r="C360" i="137"/>
  <c r="I119" i="137"/>
  <c r="W119" i="137"/>
  <c r="V119" i="137"/>
  <c r="C67" i="137"/>
  <c r="B19" i="137"/>
  <c r="B20" i="137" s="1"/>
  <c r="B21" i="137" s="1"/>
  <c r="B22" i="137" s="1"/>
  <c r="B23" i="137" s="1"/>
  <c r="B24" i="137" s="1"/>
  <c r="B25" i="137" s="1"/>
  <c r="B26" i="137" s="1"/>
  <c r="B27" i="137" s="1"/>
  <c r="B28" i="137" s="1"/>
  <c r="B29" i="137" s="1"/>
  <c r="B30" i="137" s="1"/>
  <c r="B31" i="137" s="1"/>
  <c r="B32" i="137" s="1"/>
  <c r="B33" i="137" s="1"/>
  <c r="B34" i="137" s="1"/>
  <c r="B35" i="137" s="1"/>
  <c r="B36" i="137" s="1"/>
  <c r="B37" i="137" s="1"/>
  <c r="B38" i="137" s="1"/>
  <c r="B39" i="137" s="1"/>
  <c r="B40" i="137" s="1"/>
  <c r="B41" i="137" s="1"/>
  <c r="B42" i="137" s="1"/>
  <c r="B43" i="137" s="1"/>
  <c r="B44" i="137" s="1"/>
  <c r="B45" i="137" s="1"/>
  <c r="B46" i="137" s="1"/>
  <c r="B47" i="137" s="1"/>
  <c r="B48" i="137" s="1"/>
  <c r="B49" i="137" s="1"/>
  <c r="B50" i="137" s="1"/>
  <c r="B51" i="137" s="1"/>
  <c r="B52" i="137" s="1"/>
  <c r="B53" i="137" s="1"/>
  <c r="B54" i="137" s="1"/>
  <c r="B55" i="137" s="1"/>
  <c r="B56" i="137" s="1"/>
  <c r="B57" i="137" s="1"/>
  <c r="B58" i="137" s="1"/>
  <c r="B59" i="137" s="1"/>
  <c r="B60" i="137" s="1"/>
  <c r="B61" i="137" s="1"/>
  <c r="B62" i="137" s="1"/>
  <c r="B63" i="137" s="1"/>
  <c r="B64" i="137" s="1"/>
  <c r="B65" i="137" s="1"/>
  <c r="B66" i="137" s="1"/>
  <c r="B67" i="137" s="1"/>
  <c r="C66" i="137"/>
  <c r="C65" i="137"/>
  <c r="C64" i="137"/>
  <c r="C63" i="137"/>
  <c r="C62" i="137"/>
  <c r="C61" i="137"/>
  <c r="C60" i="137"/>
  <c r="C59" i="137"/>
  <c r="C58" i="137"/>
  <c r="C57" i="137"/>
  <c r="C56" i="137"/>
  <c r="C55" i="137"/>
  <c r="C54" i="137"/>
  <c r="C53" i="137"/>
  <c r="C52" i="137"/>
  <c r="C51" i="137"/>
  <c r="C50" i="137"/>
  <c r="C49" i="137"/>
  <c r="C48" i="137"/>
  <c r="C47" i="137"/>
  <c r="C46" i="137"/>
  <c r="C45" i="137"/>
  <c r="C44" i="137"/>
  <c r="C43" i="137"/>
  <c r="C42" i="137"/>
  <c r="C41" i="137"/>
  <c r="C40" i="137"/>
  <c r="C39" i="137"/>
  <c r="C38" i="137"/>
  <c r="C37" i="137"/>
  <c r="C36" i="137"/>
  <c r="C35" i="137"/>
  <c r="C34" i="137"/>
  <c r="C33" i="137"/>
  <c r="C32" i="137"/>
  <c r="C31" i="137"/>
  <c r="C30" i="137"/>
  <c r="C29" i="137"/>
  <c r="C28" i="137"/>
  <c r="C27" i="137"/>
  <c r="C26" i="137"/>
  <c r="C25" i="137"/>
  <c r="C24" i="137"/>
  <c r="C23" i="137"/>
  <c r="C22" i="137"/>
  <c r="C21" i="137"/>
  <c r="C20" i="137"/>
  <c r="C19" i="137"/>
  <c r="C18" i="137"/>
  <c r="T113" i="132"/>
  <c r="T214" i="132"/>
  <c r="S113" i="132"/>
  <c r="I113" i="132"/>
  <c r="J113" i="132"/>
  <c r="K113" i="132"/>
  <c r="L113" i="132"/>
  <c r="M113" i="132"/>
  <c r="N113" i="132"/>
  <c r="O113" i="132"/>
  <c r="P113" i="132"/>
  <c r="Q113" i="132"/>
  <c r="R113" i="132"/>
  <c r="U113" i="132"/>
  <c r="V113" i="132"/>
  <c r="W113" i="132"/>
  <c r="X113" i="132"/>
  <c r="Y113" i="132"/>
  <c r="Y214" i="132"/>
  <c r="Z113" i="132"/>
  <c r="AA113" i="132"/>
  <c r="AA214" i="132"/>
  <c r="AB113" i="132"/>
  <c r="AC113" i="132"/>
  <c r="AD113" i="132"/>
  <c r="AE113" i="132"/>
  <c r="AE214" i="132"/>
  <c r="AF113" i="132"/>
  <c r="AG113" i="132"/>
  <c r="AH113" i="132"/>
  <c r="AI113" i="132"/>
  <c r="AI214" i="132"/>
  <c r="AJ113" i="132"/>
  <c r="AK113" i="132"/>
  <c r="AK214" i="132"/>
  <c r="AL113" i="132"/>
  <c r="AM113" i="132"/>
  <c r="AM214" i="132"/>
  <c r="AN113" i="132"/>
  <c r="AO113" i="132"/>
  <c r="AP113" i="132"/>
  <c r="AQ113" i="132"/>
  <c r="AR113" i="132"/>
  <c r="AR214" i="132"/>
  <c r="AS113" i="132"/>
  <c r="AS214" i="132"/>
  <c r="AT113" i="132"/>
  <c r="AT214" i="132"/>
  <c r="AU113" i="132"/>
  <c r="AU214" i="132"/>
  <c r="AV113" i="132"/>
  <c r="AV214" i="132"/>
  <c r="AW113" i="132"/>
  <c r="AX113" i="132"/>
  <c r="AY113" i="132"/>
  <c r="AZ113" i="132"/>
  <c r="BA113" i="132"/>
  <c r="BB113" i="132"/>
  <c r="BC113" i="132"/>
  <c r="BD113" i="132"/>
  <c r="BE113" i="132"/>
  <c r="BF113" i="132"/>
  <c r="BG113" i="132"/>
  <c r="CF113" i="132"/>
  <c r="CG113" i="132"/>
  <c r="CG214" i="132"/>
  <c r="CH113" i="132"/>
  <c r="CI113" i="132"/>
  <c r="CJ113" i="132"/>
  <c r="CJ214" i="132"/>
  <c r="CK113" i="132"/>
  <c r="CL113" i="132"/>
  <c r="CM113" i="132"/>
  <c r="CN113" i="132"/>
  <c r="I214" i="132"/>
  <c r="J214" i="132"/>
  <c r="K214" i="132"/>
  <c r="L214" i="132"/>
  <c r="M214" i="132"/>
  <c r="N214" i="132"/>
  <c r="O214" i="132"/>
  <c r="P214" i="132"/>
  <c r="Q214" i="132"/>
  <c r="R214" i="132"/>
  <c r="S214" i="132"/>
  <c r="U214" i="132"/>
  <c r="V214" i="132"/>
  <c r="W214" i="132"/>
  <c r="X214" i="132"/>
  <c r="Z214" i="132"/>
  <c r="AB214" i="132"/>
  <c r="AC214" i="132"/>
  <c r="AD214" i="132"/>
  <c r="AF214" i="132"/>
  <c r="AG214" i="132"/>
  <c r="AH214" i="132"/>
  <c r="AJ214" i="132"/>
  <c r="AL214" i="132"/>
  <c r="AN214" i="132"/>
  <c r="AO214" i="132"/>
  <c r="AP214" i="132"/>
  <c r="AQ214" i="132"/>
  <c r="AW214" i="132"/>
  <c r="AX214" i="132"/>
  <c r="AY214" i="132"/>
  <c r="AZ214" i="132"/>
  <c r="BA214" i="132"/>
  <c r="BB214" i="132"/>
  <c r="BC214" i="132"/>
  <c r="BD214" i="132"/>
  <c r="BE214" i="132"/>
  <c r="BF214" i="132"/>
  <c r="BG214" i="132"/>
  <c r="CF214" i="132"/>
  <c r="CH214" i="132"/>
  <c r="CI214" i="132"/>
  <c r="CK214" i="132"/>
  <c r="CL214" i="132"/>
  <c r="CM214" i="132"/>
  <c r="CN214" i="132"/>
  <c r="CO13" i="132"/>
  <c r="CS13" i="132"/>
  <c r="CO14" i="132"/>
  <c r="CS14" i="132"/>
  <c r="CO15" i="132"/>
  <c r="CS15" i="132"/>
  <c r="CO16" i="132"/>
  <c r="CS16" i="132"/>
  <c r="CO17" i="132"/>
  <c r="CS17" i="132"/>
  <c r="CO18" i="132"/>
  <c r="CS18" i="132"/>
  <c r="CO19" i="132"/>
  <c r="CS19" i="132"/>
  <c r="CO20" i="132"/>
  <c r="CS20" i="132"/>
  <c r="CO21" i="132"/>
  <c r="CS21" i="132"/>
  <c r="CO22" i="132"/>
  <c r="CS22" i="132"/>
  <c r="CO23" i="132"/>
  <c r="CS23" i="132"/>
  <c r="CO24" i="132"/>
  <c r="CS24" i="132"/>
  <c r="CO25" i="132"/>
  <c r="CS25" i="132"/>
  <c r="CO26" i="132"/>
  <c r="CS26" i="132"/>
  <c r="CO27" i="132"/>
  <c r="CS27" i="132"/>
  <c r="CO28" i="132"/>
  <c r="CS28" i="132"/>
  <c r="CO29" i="132"/>
  <c r="CS29" i="132"/>
  <c r="CO30" i="132"/>
  <c r="CS30" i="132"/>
  <c r="CO31" i="132"/>
  <c r="CS31" i="132"/>
  <c r="CO32" i="132"/>
  <c r="CS32" i="132"/>
  <c r="CO33" i="132"/>
  <c r="CS33" i="132"/>
  <c r="CO34" i="132"/>
  <c r="CS34" i="132"/>
  <c r="CO35" i="132"/>
  <c r="CS35" i="132"/>
  <c r="CO36" i="132"/>
  <c r="CS36" i="132"/>
  <c r="CO37" i="132"/>
  <c r="CS37" i="132"/>
  <c r="CO38" i="132"/>
  <c r="CS38" i="132"/>
  <c r="CO39" i="132"/>
  <c r="CS39" i="132"/>
  <c r="CO40" i="132"/>
  <c r="CS40" i="132"/>
  <c r="CO41" i="132"/>
  <c r="CS41" i="132"/>
  <c r="CO42" i="132"/>
  <c r="CS42" i="132"/>
  <c r="CO43" i="132"/>
  <c r="CS43" i="132"/>
  <c r="CO44" i="132"/>
  <c r="CS44" i="132"/>
  <c r="CO45" i="132"/>
  <c r="CS45" i="132"/>
  <c r="CO46" i="132"/>
  <c r="CS46" i="132"/>
  <c r="CO47" i="132"/>
  <c r="CS47" i="132"/>
  <c r="CO48" i="132"/>
  <c r="CS48" i="132"/>
  <c r="CO49" i="132"/>
  <c r="CS49" i="132"/>
  <c r="CO50" i="132"/>
  <c r="CS50" i="132"/>
  <c r="CO51" i="132"/>
  <c r="CS51" i="132"/>
  <c r="CO52" i="132"/>
  <c r="CS52" i="132"/>
  <c r="CO53" i="132"/>
  <c r="CS53" i="132"/>
  <c r="CO54" i="132"/>
  <c r="CS54" i="132"/>
  <c r="CO55" i="132"/>
  <c r="CS55" i="132"/>
  <c r="CO56" i="132"/>
  <c r="CS56" i="132"/>
  <c r="CO57" i="132"/>
  <c r="CS57" i="132"/>
  <c r="CO58" i="132"/>
  <c r="CS58" i="132"/>
  <c r="CO59" i="132"/>
  <c r="CS59" i="132"/>
  <c r="CO60" i="132"/>
  <c r="CS60" i="132"/>
  <c r="CO61" i="132"/>
  <c r="CS61" i="132"/>
  <c r="CO62" i="132"/>
  <c r="CS62" i="132"/>
  <c r="CO63" i="132"/>
  <c r="CS63" i="132"/>
  <c r="CO64" i="132"/>
  <c r="CS64" i="132"/>
  <c r="CO65" i="132"/>
  <c r="CS65" i="132"/>
  <c r="CO66" i="132"/>
  <c r="CS66" i="132"/>
  <c r="CO67" i="132"/>
  <c r="CS67" i="132"/>
  <c r="CO68" i="132"/>
  <c r="CS68" i="132"/>
  <c r="CO69" i="132"/>
  <c r="CS69" i="132"/>
  <c r="CO70" i="132"/>
  <c r="CS70" i="132"/>
  <c r="CO71" i="132"/>
  <c r="CS71" i="132"/>
  <c r="CO72" i="132"/>
  <c r="CS72" i="132"/>
  <c r="CO73" i="132"/>
  <c r="CS73" i="132"/>
  <c r="CO74" i="132"/>
  <c r="CS74" i="132"/>
  <c r="CO75" i="132"/>
  <c r="CS75" i="132"/>
  <c r="CO76" i="132"/>
  <c r="CS76" i="132"/>
  <c r="CO77" i="132"/>
  <c r="CS77" i="132"/>
  <c r="CO78" i="132"/>
  <c r="CS78" i="132"/>
  <c r="CO79" i="132"/>
  <c r="CS79" i="132"/>
  <c r="CO80" i="132"/>
  <c r="CS80" i="132"/>
  <c r="CO81" i="132"/>
  <c r="CS81" i="132"/>
  <c r="CO82" i="132"/>
  <c r="CS82" i="132"/>
  <c r="CO83" i="132"/>
  <c r="CS83" i="132"/>
  <c r="CO84" i="132"/>
  <c r="CS84" i="132"/>
  <c r="CO85" i="132"/>
  <c r="CS85" i="132"/>
  <c r="CO86" i="132"/>
  <c r="CS86" i="132"/>
  <c r="CO87" i="132"/>
  <c r="CS87" i="132"/>
  <c r="CO88" i="132"/>
  <c r="CS88" i="132"/>
  <c r="CO89" i="132"/>
  <c r="CS89" i="132"/>
  <c r="CO90" i="132"/>
  <c r="CS90" i="132"/>
  <c r="CO91" i="132"/>
  <c r="CS91" i="132"/>
  <c r="CO92" i="132"/>
  <c r="CS92" i="132"/>
  <c r="CO93" i="132"/>
  <c r="CS93" i="132"/>
  <c r="CO94" i="132"/>
  <c r="CS94" i="132"/>
  <c r="CO95" i="132"/>
  <c r="CS95" i="132"/>
  <c r="CO96" i="132"/>
  <c r="CS96" i="132"/>
  <c r="CO97" i="132"/>
  <c r="CS97" i="132"/>
  <c r="CO98" i="132"/>
  <c r="CS98" i="132"/>
  <c r="CO99" i="132"/>
  <c r="CS99" i="132"/>
  <c r="CO100" i="132"/>
  <c r="CS100" i="132"/>
  <c r="CO101" i="132"/>
  <c r="CS101" i="132"/>
  <c r="CO102" i="132"/>
  <c r="CS102" i="132"/>
  <c r="CO103" i="132"/>
  <c r="CS103" i="132"/>
  <c r="CO104" i="132"/>
  <c r="CS104" i="132"/>
  <c r="CO105" i="132"/>
  <c r="CS105" i="132"/>
  <c r="CO106" i="132"/>
  <c r="CS106" i="132"/>
  <c r="CO107" i="132"/>
  <c r="CS107" i="132"/>
  <c r="CO108" i="132"/>
  <c r="CS108" i="132"/>
  <c r="CO109" i="132"/>
  <c r="CS109" i="132"/>
  <c r="CO110" i="132"/>
  <c r="CS110" i="132"/>
  <c r="CO111" i="132"/>
  <c r="CS111" i="132"/>
  <c r="CO112" i="132"/>
  <c r="CS112" i="132"/>
  <c r="CO114" i="132"/>
  <c r="CS114" i="132"/>
  <c r="CO115" i="132"/>
  <c r="CS115" i="132"/>
  <c r="CO116" i="132"/>
  <c r="CO117" i="132"/>
  <c r="CS117" i="132"/>
  <c r="CO118" i="132"/>
  <c r="CS118" i="132"/>
  <c r="CO119" i="132"/>
  <c r="CS119" i="132"/>
  <c r="CO120" i="132"/>
  <c r="CS120" i="132"/>
  <c r="CO121" i="132"/>
  <c r="CS121" i="132"/>
  <c r="CO122" i="132"/>
  <c r="CS122" i="132"/>
  <c r="CO123" i="132"/>
  <c r="CS123" i="132"/>
  <c r="CO124" i="132"/>
  <c r="CS124" i="132"/>
  <c r="CO125" i="132"/>
  <c r="CS125" i="132"/>
  <c r="CO126" i="132"/>
  <c r="CS126" i="132"/>
  <c r="CO127" i="132"/>
  <c r="CS127" i="132"/>
  <c r="CO128" i="132"/>
  <c r="CS128" i="132"/>
  <c r="CO129" i="132"/>
  <c r="CS129" i="132"/>
  <c r="CO130" i="132"/>
  <c r="CS130" i="132"/>
  <c r="CO131" i="132"/>
  <c r="CS131" i="132"/>
  <c r="CO132" i="132"/>
  <c r="CS132" i="132"/>
  <c r="CO133" i="132"/>
  <c r="CS133" i="132"/>
  <c r="CO134" i="132"/>
  <c r="CS134" i="132"/>
  <c r="CO135" i="132"/>
  <c r="CS135" i="132"/>
  <c r="CO136" i="132"/>
  <c r="CS136" i="132"/>
  <c r="CO137" i="132"/>
  <c r="CS137" i="132"/>
  <c r="CO138" i="132"/>
  <c r="CS138" i="132"/>
  <c r="CO139" i="132"/>
  <c r="CS139" i="132"/>
  <c r="CO140" i="132"/>
  <c r="CS140" i="132"/>
  <c r="CO141" i="132"/>
  <c r="CS141" i="132"/>
  <c r="CO142" i="132"/>
  <c r="CS142" i="132"/>
  <c r="CO143" i="132"/>
  <c r="CS143" i="132"/>
  <c r="CO144" i="132"/>
  <c r="CS144" i="132"/>
  <c r="CO145" i="132"/>
  <c r="CS145" i="132"/>
  <c r="CO146" i="132"/>
  <c r="CS146" i="132"/>
  <c r="CO147" i="132"/>
  <c r="CS147" i="132"/>
  <c r="CO148" i="132"/>
  <c r="CS148" i="132"/>
  <c r="CO149" i="132"/>
  <c r="CS149" i="132"/>
  <c r="CO150" i="132"/>
  <c r="CS150" i="132"/>
  <c r="CO151" i="132"/>
  <c r="CS151" i="132"/>
  <c r="CO152" i="132"/>
  <c r="CS152" i="132"/>
  <c r="CO153" i="132"/>
  <c r="CS153" i="132"/>
  <c r="CO154" i="132"/>
  <c r="CS154" i="132"/>
  <c r="CO155" i="132"/>
  <c r="CS155" i="132"/>
  <c r="CO156" i="132"/>
  <c r="CS156" i="132"/>
  <c r="CO157" i="132"/>
  <c r="CS157" i="132"/>
  <c r="CO158" i="132"/>
  <c r="CS158" i="132"/>
  <c r="CO159" i="132"/>
  <c r="CS159" i="132"/>
  <c r="CO160" i="132"/>
  <c r="CS160" i="132"/>
  <c r="CO161" i="132"/>
  <c r="CS161" i="132"/>
  <c r="CO162" i="132"/>
  <c r="CS162" i="132"/>
  <c r="CO163" i="132"/>
  <c r="CS163" i="132"/>
  <c r="CO164" i="132"/>
  <c r="CS164" i="132"/>
  <c r="CO165" i="132"/>
  <c r="CS165" i="132"/>
  <c r="CO166" i="132"/>
  <c r="CS166" i="132"/>
  <c r="CO167" i="132"/>
  <c r="CS167" i="132"/>
  <c r="CO168" i="132"/>
  <c r="CS168" i="132"/>
  <c r="CO169" i="132"/>
  <c r="CS169" i="132"/>
  <c r="CO170" i="132"/>
  <c r="CS170" i="132"/>
  <c r="CO171" i="132"/>
  <c r="CS171" i="132"/>
  <c r="CO172" i="132"/>
  <c r="CS172" i="132"/>
  <c r="CO173" i="132"/>
  <c r="CS173" i="132"/>
  <c r="CO174" i="132"/>
  <c r="CS174" i="132"/>
  <c r="CO175" i="132"/>
  <c r="CS175" i="132"/>
  <c r="CO176" i="132"/>
  <c r="CS176" i="132"/>
  <c r="CO177" i="132"/>
  <c r="CS177" i="132"/>
  <c r="CO178" i="132"/>
  <c r="CS178" i="132"/>
  <c r="CO179" i="132"/>
  <c r="CS179" i="132"/>
  <c r="CO180" i="132"/>
  <c r="CS180" i="132"/>
  <c r="CO181" i="132"/>
  <c r="CS181" i="132"/>
  <c r="CO182" i="132"/>
  <c r="CS182" i="132"/>
  <c r="CO183" i="132"/>
  <c r="CS183" i="132"/>
  <c r="CO184" i="132"/>
  <c r="CS184" i="132"/>
  <c r="CO185" i="132"/>
  <c r="CS185" i="132"/>
  <c r="CO186" i="132"/>
  <c r="CS186" i="132"/>
  <c r="CO187" i="132"/>
  <c r="CS187" i="132"/>
  <c r="CO188" i="132"/>
  <c r="CS188" i="132"/>
  <c r="CO189" i="132"/>
  <c r="CS189" i="132"/>
  <c r="CO190" i="132"/>
  <c r="CS190" i="132"/>
  <c r="CO191" i="132"/>
  <c r="CS191" i="132"/>
  <c r="CO192" i="132"/>
  <c r="CS192" i="132"/>
  <c r="CO193" i="132"/>
  <c r="CS193" i="132"/>
  <c r="CO194" i="132"/>
  <c r="CS194" i="132"/>
  <c r="CO195" i="132"/>
  <c r="CS195" i="132"/>
  <c r="CO196" i="132"/>
  <c r="CS196" i="132"/>
  <c r="CO197" i="132"/>
  <c r="CS197" i="132"/>
  <c r="CO198" i="132"/>
  <c r="CS198" i="132"/>
  <c r="CO199" i="132"/>
  <c r="CS199" i="132"/>
  <c r="CO200" i="132"/>
  <c r="CS200" i="132"/>
  <c r="CO201" i="132"/>
  <c r="CS201" i="132"/>
  <c r="CO202" i="132"/>
  <c r="CS202" i="132"/>
  <c r="CO203" i="132"/>
  <c r="CS203" i="132"/>
  <c r="CO204" i="132"/>
  <c r="CS204" i="132"/>
  <c r="CO205" i="132"/>
  <c r="CS205" i="132"/>
  <c r="CO206" i="132"/>
  <c r="CS206" i="132"/>
  <c r="CO207" i="132"/>
  <c r="CS207" i="132"/>
  <c r="CO208" i="132"/>
  <c r="CS208" i="132"/>
  <c r="CO209" i="132"/>
  <c r="CS209" i="132"/>
  <c r="CO210" i="132"/>
  <c r="CS210" i="132"/>
  <c r="CO211" i="132"/>
  <c r="CS211" i="132"/>
  <c r="CO212" i="132"/>
  <c r="CS212" i="132"/>
  <c r="CO213" i="132"/>
  <c r="CS213" i="132"/>
  <c r="C112" i="132"/>
  <c r="C111" i="132"/>
  <c r="C110" i="132"/>
  <c r="C109" i="132"/>
  <c r="C108" i="132"/>
  <c r="C107" i="132"/>
  <c r="C106" i="132"/>
  <c r="C105" i="132"/>
  <c r="C104" i="132"/>
  <c r="C103" i="132"/>
  <c r="C102" i="132"/>
  <c r="C101" i="132"/>
  <c r="C100" i="132"/>
  <c r="C99" i="132"/>
  <c r="C98" i="132"/>
  <c r="C97" i="132"/>
  <c r="C96" i="132"/>
  <c r="C95" i="132"/>
  <c r="C94" i="132"/>
  <c r="C93" i="132"/>
  <c r="C92" i="132"/>
  <c r="C91" i="132"/>
  <c r="C90" i="132"/>
  <c r="C89" i="132"/>
  <c r="C88" i="132"/>
  <c r="C87" i="132"/>
  <c r="C86" i="132"/>
  <c r="C85" i="132"/>
  <c r="C84" i="132"/>
  <c r="C83" i="132"/>
  <c r="C82" i="132"/>
  <c r="C81" i="132"/>
  <c r="C80" i="132"/>
  <c r="C79" i="132"/>
  <c r="C78" i="132"/>
  <c r="C77" i="132"/>
  <c r="C76" i="132"/>
  <c r="C75" i="132"/>
  <c r="C74" i="132"/>
  <c r="C73" i="132"/>
  <c r="C72" i="132"/>
  <c r="C71" i="132"/>
  <c r="C70" i="132"/>
  <c r="C69" i="132"/>
  <c r="C68" i="132"/>
  <c r="C67" i="132"/>
  <c r="C66" i="132"/>
  <c r="C65" i="132"/>
  <c r="C64" i="132"/>
  <c r="C63" i="132"/>
  <c r="C62" i="132"/>
  <c r="C61" i="132"/>
  <c r="C60" i="132"/>
  <c r="C59" i="132"/>
  <c r="C58" i="132"/>
  <c r="C57" i="132"/>
  <c r="C56" i="132"/>
  <c r="C55" i="132"/>
  <c r="C54" i="132"/>
  <c r="C53" i="132"/>
  <c r="C52" i="132"/>
  <c r="C51" i="132"/>
  <c r="C50" i="132"/>
  <c r="C49" i="132"/>
  <c r="C48" i="132"/>
  <c r="C47" i="132"/>
  <c r="C46" i="132"/>
  <c r="C45" i="132"/>
  <c r="C44" i="132"/>
  <c r="C43" i="132"/>
  <c r="C42" i="132"/>
  <c r="C41" i="132"/>
  <c r="C40" i="132"/>
  <c r="C39" i="132"/>
  <c r="C38" i="132"/>
  <c r="C37" i="132"/>
  <c r="C36" i="132"/>
  <c r="C35" i="132"/>
  <c r="C34" i="132"/>
  <c r="C33" i="132"/>
  <c r="C32" i="132"/>
  <c r="C31" i="132"/>
  <c r="C30" i="132"/>
  <c r="C29" i="132"/>
  <c r="C28" i="132"/>
  <c r="C27" i="132"/>
  <c r="C26" i="132"/>
  <c r="C25" i="132"/>
  <c r="C24" i="132"/>
  <c r="C23" i="132"/>
  <c r="C22" i="132"/>
  <c r="C21" i="132"/>
  <c r="C20" i="132"/>
  <c r="C19" i="132"/>
  <c r="C18" i="132"/>
  <c r="C17" i="132"/>
  <c r="C16" i="132"/>
  <c r="C15" i="132"/>
  <c r="C14" i="132"/>
  <c r="C13" i="132"/>
  <c r="H10" i="185"/>
  <c r="C10" i="185"/>
  <c r="C10" i="181"/>
  <c r="H10" i="181"/>
  <c r="C10" i="178"/>
  <c r="H10" i="178"/>
  <c r="C10" i="175"/>
  <c r="H10" i="175"/>
  <c r="C10" i="184"/>
  <c r="H10" i="184"/>
  <c r="J30" i="141"/>
  <c r="E30" i="141"/>
  <c r="J30" i="142"/>
  <c r="E30" i="142"/>
  <c r="H30" i="144"/>
  <c r="D30" i="144"/>
  <c r="D30" i="145"/>
  <c r="H30" i="145"/>
  <c r="H30" i="146"/>
  <c r="D30" i="146"/>
  <c r="J82" i="147"/>
  <c r="J83" i="147" s="1"/>
  <c r="J10" i="147" s="1"/>
  <c r="E82" i="147"/>
  <c r="E83" i="147" s="1"/>
  <c r="E10" i="147" s="1"/>
  <c r="J65" i="147"/>
  <c r="J66" i="147" s="1"/>
  <c r="J9" i="147" s="1"/>
  <c r="E65" i="147"/>
  <c r="E66" i="147" s="1"/>
  <c r="E9" i="147" s="1"/>
  <c r="J47" i="147"/>
  <c r="J48" i="147" s="1"/>
  <c r="J8" i="147" s="1"/>
  <c r="E47" i="147"/>
  <c r="E48" i="147" s="1"/>
  <c r="E8" i="147" s="1"/>
  <c r="J30" i="147"/>
  <c r="J31" i="147" s="1"/>
  <c r="J7" i="147" s="1"/>
  <c r="E30" i="147"/>
  <c r="E31" i="147" s="1"/>
  <c r="E7" i="147" s="1"/>
  <c r="G14" i="147"/>
  <c r="B14" i="147"/>
  <c r="K117" i="148"/>
  <c r="K10" i="148" s="1"/>
  <c r="E117" i="148"/>
  <c r="E10" i="148" s="1"/>
  <c r="K101" i="148"/>
  <c r="K102" i="148" s="1"/>
  <c r="E101" i="148"/>
  <c r="E102" i="148" s="1"/>
  <c r="K67" i="148"/>
  <c r="K68" i="148" s="1"/>
  <c r="K8" i="148" s="1"/>
  <c r="E67" i="148"/>
  <c r="E68" i="148" s="1"/>
  <c r="E8" i="148" s="1"/>
  <c r="K48" i="148"/>
  <c r="E48" i="148"/>
  <c r="K29" i="148"/>
  <c r="K30" i="148" s="1"/>
  <c r="K7" i="148" s="1"/>
  <c r="E29" i="148"/>
  <c r="E30" i="148" s="1"/>
  <c r="E7" i="148" s="1"/>
  <c r="H46" i="198"/>
  <c r="F36" i="198"/>
  <c r="F34" i="198"/>
  <c r="N5" i="140" l="1"/>
  <c r="H19" i="140" s="1"/>
  <c r="BI51" i="198"/>
  <c r="AA30" i="198"/>
  <c r="BI49" i="198"/>
  <c r="AA32" i="198"/>
  <c r="BI63" i="198"/>
  <c r="A23" i="140"/>
  <c r="A16" i="140"/>
  <c r="A17" i="140"/>
  <c r="A18" i="140"/>
  <c r="A19" i="140"/>
  <c r="V215" i="132"/>
  <c r="H5" i="206"/>
  <c r="D2" i="206" s="1"/>
  <c r="E1" i="206" s="1"/>
  <c r="T67" i="198"/>
  <c r="S70" i="198" s="1"/>
  <c r="H5" i="146"/>
  <c r="D2" i="146" s="1"/>
  <c r="E1" i="146" s="1"/>
  <c r="BD131" i="201"/>
  <c r="AD45" i="198"/>
  <c r="AD44" i="198"/>
  <c r="AC47" i="198" s="1"/>
  <c r="AT45" i="198"/>
  <c r="B29" i="200"/>
  <c r="B30" i="200"/>
  <c r="H6" i="200"/>
  <c r="B74" i="198"/>
  <c r="B76" i="198"/>
  <c r="B75" i="198"/>
  <c r="BO7" i="198"/>
  <c r="G6" i="198"/>
  <c r="B16" i="199"/>
  <c r="B18" i="199"/>
  <c r="B17" i="199"/>
  <c r="F5" i="199"/>
  <c r="A24" i="140"/>
  <c r="B180" i="201"/>
  <c r="B179" i="201"/>
  <c r="L15" i="201"/>
  <c r="BL135" i="201"/>
  <c r="AV135" i="201"/>
  <c r="AG39" i="198"/>
  <c r="DH135" i="201"/>
  <c r="CJ130" i="201"/>
  <c r="DP135" i="201"/>
  <c r="CR132" i="201"/>
  <c r="AJ46" i="198"/>
  <c r="BD34" i="198"/>
  <c r="BC37" i="198" s="1"/>
  <c r="X135" i="201"/>
  <c r="X131" i="201"/>
  <c r="H5" i="185"/>
  <c r="D1" i="185" s="1"/>
  <c r="AU51" i="198"/>
  <c r="AP36" i="198"/>
  <c r="D2" i="144"/>
  <c r="AT36" i="198"/>
  <c r="T54" i="198"/>
  <c r="S57" i="198" s="1"/>
  <c r="BD46" i="198"/>
  <c r="B13" i="196"/>
  <c r="BA62" i="198"/>
  <c r="Z44" i="198"/>
  <c r="Y47" i="198" s="1"/>
  <c r="H5" i="175"/>
  <c r="C2" i="175" s="1"/>
  <c r="D1" i="175" s="1"/>
  <c r="Q51" i="198"/>
  <c r="AN46" i="198"/>
  <c r="DP131" i="201"/>
  <c r="DP133" i="201"/>
  <c r="B15" i="196"/>
  <c r="V36" i="198"/>
  <c r="B17" i="196"/>
  <c r="Q64" i="198"/>
  <c r="N56" i="198"/>
  <c r="AM49" i="198"/>
  <c r="J45" i="198"/>
  <c r="AM50" i="198"/>
  <c r="B19" i="196"/>
  <c r="AM64" i="198"/>
  <c r="BJ54" i="198"/>
  <c r="BI57" i="198" s="1"/>
  <c r="N4" i="196"/>
  <c r="J748" i="196" s="1"/>
  <c r="AQ215" i="132"/>
  <c r="BM32" i="198"/>
  <c r="G40" i="198"/>
  <c r="G62" i="198"/>
  <c r="DX133" i="201"/>
  <c r="J55" i="195"/>
  <c r="J105" i="195"/>
  <c r="J141" i="195"/>
  <c r="J191" i="195"/>
  <c r="J227" i="195"/>
  <c r="J277" i="195"/>
  <c r="J313" i="195"/>
  <c r="J363" i="195"/>
  <c r="J399" i="195"/>
  <c r="J449" i="195"/>
  <c r="J485" i="195"/>
  <c r="J535" i="195"/>
  <c r="J571" i="195"/>
  <c r="J621" i="195"/>
  <c r="J657" i="195"/>
  <c r="J707" i="195"/>
  <c r="J743" i="195"/>
  <c r="J793" i="195"/>
  <c r="J829" i="195"/>
  <c r="G30" i="198"/>
  <c r="V112" i="196"/>
  <c r="V111" i="196"/>
  <c r="W112" i="196"/>
  <c r="W111" i="196"/>
  <c r="V456" i="196"/>
  <c r="V455" i="196"/>
  <c r="W456" i="196"/>
  <c r="W455" i="196"/>
  <c r="V800" i="196"/>
  <c r="W799" i="196"/>
  <c r="V799" i="196"/>
  <c r="W800" i="196"/>
  <c r="V241" i="195"/>
  <c r="W240" i="195"/>
  <c r="W241" i="195"/>
  <c r="V240" i="195"/>
  <c r="V757" i="195"/>
  <c r="W756" i="195"/>
  <c r="W757" i="195"/>
  <c r="V756" i="195"/>
  <c r="AD36" i="198"/>
  <c r="J61" i="195"/>
  <c r="J319" i="195"/>
  <c r="J577" i="195"/>
  <c r="J663" i="195"/>
  <c r="J835" i="195"/>
  <c r="S51" i="198"/>
  <c r="AU30" i="198"/>
  <c r="V327" i="196"/>
  <c r="W326" i="196"/>
  <c r="V326" i="196"/>
  <c r="W327" i="196"/>
  <c r="V671" i="196"/>
  <c r="W670" i="196"/>
  <c r="V670" i="196"/>
  <c r="W671" i="196"/>
  <c r="V112" i="195"/>
  <c r="W112" i="195"/>
  <c r="W111" i="195"/>
  <c r="V111" i="195"/>
  <c r="V456" i="195"/>
  <c r="W455" i="195"/>
  <c r="W456" i="195"/>
  <c r="V455" i="195"/>
  <c r="V800" i="195"/>
  <c r="W799" i="195"/>
  <c r="W800" i="195"/>
  <c r="V799" i="195"/>
  <c r="L44" i="198"/>
  <c r="K47" i="198" s="1"/>
  <c r="CL215" i="132"/>
  <c r="AL215" i="132"/>
  <c r="J63" i="195"/>
  <c r="J97" i="195"/>
  <c r="J149" i="195"/>
  <c r="J183" i="195"/>
  <c r="J235" i="195"/>
  <c r="J269" i="195"/>
  <c r="J321" i="195"/>
  <c r="J355" i="195"/>
  <c r="J407" i="195"/>
  <c r="J441" i="195"/>
  <c r="J493" i="195"/>
  <c r="J527" i="195"/>
  <c r="J579" i="195"/>
  <c r="J613" i="195"/>
  <c r="J665" i="195"/>
  <c r="J699" i="195"/>
  <c r="J751" i="195"/>
  <c r="J785" i="195"/>
  <c r="J837" i="195"/>
  <c r="BJ46" i="198"/>
  <c r="BJ44" i="198"/>
  <c r="BI47" i="198" s="1"/>
  <c r="AM40" i="198"/>
  <c r="AM30" i="198"/>
  <c r="V198" i="196"/>
  <c r="W198" i="196"/>
  <c r="W197" i="196"/>
  <c r="V197" i="196"/>
  <c r="V370" i="196"/>
  <c r="W370" i="196"/>
  <c r="W369" i="196"/>
  <c r="V369" i="196"/>
  <c r="V542" i="196"/>
  <c r="W542" i="196"/>
  <c r="W541" i="196"/>
  <c r="V541" i="196"/>
  <c r="V714" i="196"/>
  <c r="W714" i="196"/>
  <c r="W713" i="196"/>
  <c r="V713" i="196"/>
  <c r="V155" i="195"/>
  <c r="W154" i="195"/>
  <c r="W155" i="195"/>
  <c r="V154" i="195"/>
  <c r="V327" i="195"/>
  <c r="W326" i="195"/>
  <c r="W327" i="195"/>
  <c r="V326" i="195"/>
  <c r="V499" i="195"/>
  <c r="W498" i="195"/>
  <c r="W499" i="195"/>
  <c r="V498" i="195"/>
  <c r="V671" i="195"/>
  <c r="W670" i="195"/>
  <c r="W671" i="195"/>
  <c r="V670" i="195"/>
  <c r="V26" i="195"/>
  <c r="V25" i="195"/>
  <c r="W26" i="195"/>
  <c r="W25" i="195"/>
  <c r="V284" i="196"/>
  <c r="V283" i="196"/>
  <c r="W284" i="196"/>
  <c r="W283" i="196"/>
  <c r="V628" i="196"/>
  <c r="V627" i="196"/>
  <c r="W628" i="196"/>
  <c r="W627" i="196"/>
  <c r="V69" i="195"/>
  <c r="W68" i="195"/>
  <c r="V68" i="195"/>
  <c r="W69" i="195"/>
  <c r="V413" i="195"/>
  <c r="W412" i="195"/>
  <c r="W413" i="195"/>
  <c r="V412" i="195"/>
  <c r="V585" i="195"/>
  <c r="W584" i="195"/>
  <c r="W585" i="195"/>
  <c r="V584" i="195"/>
  <c r="DX135" i="201"/>
  <c r="J147" i="195"/>
  <c r="J233" i="195"/>
  <c r="J405" i="195"/>
  <c r="J491" i="195"/>
  <c r="J749" i="195"/>
  <c r="AU40" i="198"/>
  <c r="V155" i="196"/>
  <c r="W154" i="196"/>
  <c r="V154" i="196"/>
  <c r="W155" i="196"/>
  <c r="V499" i="196"/>
  <c r="W499" i="196"/>
  <c r="W498" i="196"/>
  <c r="V498" i="196"/>
  <c r="V843" i="196"/>
  <c r="W842" i="196"/>
  <c r="V842" i="196"/>
  <c r="W843" i="196"/>
  <c r="V284" i="195"/>
  <c r="W283" i="195"/>
  <c r="W284" i="195"/>
  <c r="V283" i="195"/>
  <c r="V628" i="195"/>
  <c r="W627" i="195"/>
  <c r="W628" i="195"/>
  <c r="V627" i="195"/>
  <c r="BL133" i="201"/>
  <c r="N36" i="198"/>
  <c r="T44" i="198"/>
  <c r="S47" i="198" s="1"/>
  <c r="J103" i="195"/>
  <c r="J189" i="195"/>
  <c r="J275" i="195"/>
  <c r="J361" i="195"/>
  <c r="J447" i="195"/>
  <c r="J533" i="195"/>
  <c r="J619" i="195"/>
  <c r="J705" i="195"/>
  <c r="J791" i="195"/>
  <c r="AU63" i="198"/>
  <c r="AU49" i="198"/>
  <c r="N35" i="198"/>
  <c r="BC31" i="198"/>
  <c r="AU10" i="198"/>
  <c r="V69" i="196"/>
  <c r="W69" i="196"/>
  <c r="W68" i="196"/>
  <c r="V68" i="196"/>
  <c r="V241" i="196"/>
  <c r="V240" i="196"/>
  <c r="W241" i="196"/>
  <c r="W240" i="196"/>
  <c r="V413" i="196"/>
  <c r="W413" i="196"/>
  <c r="W412" i="196"/>
  <c r="V412" i="196"/>
  <c r="V585" i="196"/>
  <c r="W585" i="196"/>
  <c r="W584" i="196"/>
  <c r="V584" i="196"/>
  <c r="V757" i="196"/>
  <c r="W757" i="196"/>
  <c r="W756" i="196"/>
  <c r="V756" i="196"/>
  <c r="V198" i="195"/>
  <c r="W197" i="195"/>
  <c r="W198" i="195"/>
  <c r="V197" i="195"/>
  <c r="V370" i="195"/>
  <c r="W369" i="195"/>
  <c r="W370" i="195"/>
  <c r="V369" i="195"/>
  <c r="V542" i="195"/>
  <c r="W541" i="195"/>
  <c r="W542" i="195"/>
  <c r="V541" i="195"/>
  <c r="V714" i="195"/>
  <c r="W713" i="195"/>
  <c r="W714" i="195"/>
  <c r="V713" i="195"/>
  <c r="V843" i="195"/>
  <c r="W842" i="195"/>
  <c r="W843" i="195"/>
  <c r="V842" i="195"/>
  <c r="CT81" i="132"/>
  <c r="S26" i="195"/>
  <c r="R26" i="195"/>
  <c r="S25" i="195"/>
  <c r="R25" i="195"/>
  <c r="W26" i="196"/>
  <c r="V26" i="196"/>
  <c r="W25" i="196"/>
  <c r="V25" i="196"/>
  <c r="S26" i="196"/>
  <c r="R26" i="196"/>
  <c r="S25" i="196"/>
  <c r="R25" i="196"/>
  <c r="H90" i="198"/>
  <c r="H25" i="198" s="1"/>
  <c r="G28" i="198" s="1"/>
  <c r="F90" i="198"/>
  <c r="AV39" i="201"/>
  <c r="AV40" i="201"/>
  <c r="CB132" i="201"/>
  <c r="CB40" i="201"/>
  <c r="DH133" i="201"/>
  <c r="DH40" i="201"/>
  <c r="DX131" i="201"/>
  <c r="X46" i="198"/>
  <c r="AN44" i="198"/>
  <c r="AM47" i="198" s="1"/>
  <c r="CT23" i="132"/>
  <c r="W31" i="198"/>
  <c r="T41" i="201"/>
  <c r="T40" i="201"/>
  <c r="DH130" i="201"/>
  <c r="CB131" i="201"/>
  <c r="AV131" i="201"/>
  <c r="P46" i="198"/>
  <c r="X44" i="198"/>
  <c r="W47" i="198" s="1"/>
  <c r="AV46" i="198"/>
  <c r="F54" i="198"/>
  <c r="BF215" i="132"/>
  <c r="AG63" i="198"/>
  <c r="S62" i="198"/>
  <c r="AG49" i="198"/>
  <c r="N45" i="198"/>
  <c r="AM41" i="198"/>
  <c r="S32" i="198"/>
  <c r="S31" i="198"/>
  <c r="AM10" i="198"/>
  <c r="J5" i="142"/>
  <c r="E2" i="142" s="1"/>
  <c r="DH41" i="201"/>
  <c r="X132" i="201"/>
  <c r="X40" i="201"/>
  <c r="BD135" i="201"/>
  <c r="BD40" i="201"/>
  <c r="BT132" i="201"/>
  <c r="BT40" i="201"/>
  <c r="CJ132" i="201"/>
  <c r="CJ40" i="201"/>
  <c r="CZ135" i="201"/>
  <c r="CZ40" i="201"/>
  <c r="DP132" i="201"/>
  <c r="DP40" i="201"/>
  <c r="AF114" i="201"/>
  <c r="AF40" i="201"/>
  <c r="BL132" i="201"/>
  <c r="BL40" i="201"/>
  <c r="CR135" i="201"/>
  <c r="CR40" i="201"/>
  <c r="DX130" i="201"/>
  <c r="DX40" i="201"/>
  <c r="DH131" i="201"/>
  <c r="BD44" i="198"/>
  <c r="BC47" i="198" s="1"/>
  <c r="S50" i="198"/>
  <c r="DX132" i="201"/>
  <c r="DH132" i="201"/>
  <c r="BL131" i="201"/>
  <c r="AV132" i="201"/>
  <c r="J36" i="198"/>
  <c r="BF36" i="198"/>
  <c r="P44" i="198"/>
  <c r="O47" i="198" s="1"/>
  <c r="AV44" i="198"/>
  <c r="AU47" i="198" s="1"/>
  <c r="CT103" i="132"/>
  <c r="CT93" i="132"/>
  <c r="CM215" i="132"/>
  <c r="N55" i="198"/>
  <c r="AM51" i="198"/>
  <c r="BM50" i="198"/>
  <c r="S49" i="198"/>
  <c r="AM16" i="198"/>
  <c r="BM11" i="198"/>
  <c r="DT41" i="201"/>
  <c r="DT40" i="201"/>
  <c r="CT147" i="132"/>
  <c r="CT126" i="132"/>
  <c r="BH120" i="201" s="1"/>
  <c r="CT118" i="132"/>
  <c r="J35" i="198"/>
  <c r="O215" i="132"/>
  <c r="CT163" i="132"/>
  <c r="CT151" i="132"/>
  <c r="AD215" i="132"/>
  <c r="BK31" i="198"/>
  <c r="BC64" i="198"/>
  <c r="BC62" i="198"/>
  <c r="BC50" i="198"/>
  <c r="AI31" i="198"/>
  <c r="BI11" i="198"/>
  <c r="BC39" i="198"/>
  <c r="S39" i="198"/>
  <c r="U16" i="198"/>
  <c r="CF39" i="201"/>
  <c r="BC40" i="198"/>
  <c r="AU64" i="198"/>
  <c r="AU62" i="198"/>
  <c r="AU50" i="198"/>
  <c r="AU41" i="198"/>
  <c r="AU39" i="198"/>
  <c r="AU32" i="198"/>
  <c r="AU31" i="198"/>
  <c r="AU16" i="198"/>
  <c r="BX114" i="201"/>
  <c r="CF114" i="201"/>
  <c r="BX133" i="201"/>
  <c r="AZ132" i="201"/>
  <c r="AZ135" i="201"/>
  <c r="G41" i="198"/>
  <c r="G31" i="198"/>
  <c r="G10" i="198"/>
  <c r="G11" i="198"/>
  <c r="AD4" i="137"/>
  <c r="CK215" i="132"/>
  <c r="CT202" i="132"/>
  <c r="CT194" i="132"/>
  <c r="CT137" i="132"/>
  <c r="CT131" i="132"/>
  <c r="CT116" i="132"/>
  <c r="CT58" i="132"/>
  <c r="CT30" i="132"/>
  <c r="AP215" i="132"/>
  <c r="AX215" i="132"/>
  <c r="AH215" i="132"/>
  <c r="CT201" i="132"/>
  <c r="CT189" i="132"/>
  <c r="CT154" i="132"/>
  <c r="AZ120" i="201" s="1"/>
  <c r="CT130" i="132"/>
  <c r="CT75" i="132"/>
  <c r="CT65" i="132"/>
  <c r="P135" i="201"/>
  <c r="CT209" i="132"/>
  <c r="CT179" i="132"/>
  <c r="CT74" i="132"/>
  <c r="BC215" i="132"/>
  <c r="P215" i="132"/>
  <c r="L215" i="132"/>
  <c r="BM62" i="198"/>
  <c r="AZ36" i="198"/>
  <c r="CB130" i="201"/>
  <c r="BL130" i="201"/>
  <c r="AV133" i="201"/>
  <c r="P131" i="201"/>
  <c r="AZ46" i="198"/>
  <c r="BH46" i="198"/>
  <c r="CH215" i="132"/>
  <c r="S215" i="132"/>
  <c r="J7" i="195"/>
  <c r="O7" i="195" s="1"/>
  <c r="J57" i="195"/>
  <c r="J99" i="195"/>
  <c r="J143" i="195"/>
  <c r="J185" i="195"/>
  <c r="J229" i="195"/>
  <c r="J271" i="195"/>
  <c r="J315" i="195"/>
  <c r="J357" i="195"/>
  <c r="J401" i="195"/>
  <c r="J443" i="195"/>
  <c r="J487" i="195"/>
  <c r="J529" i="195"/>
  <c r="J573" i="195"/>
  <c r="J615" i="195"/>
  <c r="J659" i="195"/>
  <c r="J701" i="195"/>
  <c r="J745" i="195"/>
  <c r="J787" i="195"/>
  <c r="J831" i="195"/>
  <c r="AQ64" i="198"/>
  <c r="G64" i="198"/>
  <c r="Q63" i="198"/>
  <c r="BE62" i="198"/>
  <c r="AG62" i="198"/>
  <c r="G51" i="198"/>
  <c r="G50" i="198"/>
  <c r="G49" i="198"/>
  <c r="Z46" i="198"/>
  <c r="AG41" i="198"/>
  <c r="BM40" i="198"/>
  <c r="AA40" i="198"/>
  <c r="AQ39" i="198"/>
  <c r="Q39" i="198"/>
  <c r="AP35" i="198"/>
  <c r="AQ32" i="198"/>
  <c r="Q32" i="198"/>
  <c r="S30" i="198"/>
  <c r="AG11" i="198"/>
  <c r="AV41" i="201"/>
  <c r="AZ130" i="201"/>
  <c r="EB177" i="201"/>
  <c r="X130" i="201"/>
  <c r="CR133" i="201"/>
  <c r="CB135" i="201"/>
  <c r="AV130" i="201"/>
  <c r="L46" i="198"/>
  <c r="T46" i="198"/>
  <c r="AF46" i="198"/>
  <c r="AR44" i="198"/>
  <c r="AQ47" i="198" s="1"/>
  <c r="AZ44" i="198"/>
  <c r="AY47" i="198" s="1"/>
  <c r="BL44" i="198"/>
  <c r="BK47" i="198" s="1"/>
  <c r="CT174" i="132"/>
  <c r="CT150" i="132"/>
  <c r="CT121" i="132"/>
  <c r="AN120" i="201" s="1"/>
  <c r="CT106" i="132"/>
  <c r="CT102" i="132"/>
  <c r="CT90" i="132"/>
  <c r="CT55" i="132"/>
  <c r="CT17" i="132"/>
  <c r="AO215" i="132"/>
  <c r="A25" i="140"/>
  <c r="J59" i="195"/>
  <c r="J101" i="195"/>
  <c r="J145" i="195"/>
  <c r="J187" i="195"/>
  <c r="J231" i="195"/>
  <c r="J273" i="195"/>
  <c r="J317" i="195"/>
  <c r="J359" i="195"/>
  <c r="J403" i="195"/>
  <c r="J445" i="195"/>
  <c r="J489" i="195"/>
  <c r="J531" i="195"/>
  <c r="J575" i="195"/>
  <c r="J617" i="195"/>
  <c r="J661" i="195"/>
  <c r="J703" i="195"/>
  <c r="J747" i="195"/>
  <c r="J789" i="195"/>
  <c r="J833" i="195"/>
  <c r="BH67" i="198"/>
  <c r="BG70" i="198" s="1"/>
  <c r="AG64" i="198"/>
  <c r="AI63" i="198"/>
  <c r="G63" i="198"/>
  <c r="AM62" i="198"/>
  <c r="BF56" i="198"/>
  <c r="T55" i="198"/>
  <c r="BM51" i="198"/>
  <c r="AG51" i="198"/>
  <c r="AQ50" i="198"/>
  <c r="AK49" i="198"/>
  <c r="F44" i="198"/>
  <c r="S41" i="198"/>
  <c r="U40" i="198"/>
  <c r="BM39" i="198"/>
  <c r="AM39" i="198"/>
  <c r="G39" i="198"/>
  <c r="Z35" i="198"/>
  <c r="AM32" i="198"/>
  <c r="G32" i="198"/>
  <c r="AM31" i="198"/>
  <c r="BM16" i="198"/>
  <c r="S10" i="198"/>
  <c r="CB41" i="201"/>
  <c r="DD135" i="201"/>
  <c r="H129" i="201"/>
  <c r="F56" i="198"/>
  <c r="AP56" i="198"/>
  <c r="F67" i="198"/>
  <c r="AT46" i="198"/>
  <c r="AL45" i="198"/>
  <c r="BF44" i="198"/>
  <c r="BE47" i="198" s="1"/>
  <c r="BD36" i="198"/>
  <c r="AZ35" i="198"/>
  <c r="T215" i="132"/>
  <c r="BJ35" i="198"/>
  <c r="AT35" i="198"/>
  <c r="BP52" i="198"/>
  <c r="BR52" i="198" s="1"/>
  <c r="BP53" i="198"/>
  <c r="BN56" i="198"/>
  <c r="AX56" i="198"/>
  <c r="AX54" i="198"/>
  <c r="AW57" i="198" s="1"/>
  <c r="H54" i="198"/>
  <c r="BJ56" i="198"/>
  <c r="BB56" i="198"/>
  <c r="AT56" i="198"/>
  <c r="AD55" i="198"/>
  <c r="BF54" i="198"/>
  <c r="BE57" i="198" s="1"/>
  <c r="AT54" i="198"/>
  <c r="AS57" i="198" s="1"/>
  <c r="J5" i="147"/>
  <c r="D2" i="145"/>
  <c r="E1" i="145" s="1"/>
  <c r="A12" i="140"/>
  <c r="A20" i="140"/>
  <c r="A13" i="140"/>
  <c r="A21" i="140"/>
  <c r="A26" i="140"/>
  <c r="A14" i="140"/>
  <c r="A22" i="140"/>
  <c r="A15" i="140"/>
  <c r="AN41" i="201"/>
  <c r="AN132" i="201"/>
  <c r="AN133" i="201"/>
  <c r="P130" i="201"/>
  <c r="U63" i="198"/>
  <c r="M50" i="198"/>
  <c r="BG49" i="198"/>
  <c r="M49" i="198"/>
  <c r="AQ40" i="198"/>
  <c r="U31" i="198"/>
  <c r="AQ30" i="198"/>
  <c r="BG10" i="198"/>
  <c r="DP130" i="201"/>
  <c r="CZ132" i="201"/>
  <c r="BD132" i="201"/>
  <c r="AF133" i="201"/>
  <c r="G68" i="137"/>
  <c r="AY64" i="198"/>
  <c r="S64" i="198"/>
  <c r="BA63" i="198"/>
  <c r="S63" i="198"/>
  <c r="M62" i="198"/>
  <c r="AY50" i="198"/>
  <c r="AK50" i="198"/>
  <c r="BA41" i="198"/>
  <c r="AK40" i="198"/>
  <c r="S40" i="198"/>
  <c r="K39" i="198"/>
  <c r="BA32" i="198"/>
  <c r="AK31" i="198"/>
  <c r="M31" i="198"/>
  <c r="BA16" i="198"/>
  <c r="AK10" i="198"/>
  <c r="BX131" i="201"/>
  <c r="CZ131" i="201"/>
  <c r="CJ135" i="201"/>
  <c r="BD130" i="201"/>
  <c r="AK64" i="198"/>
  <c r="AK63" i="198"/>
  <c r="U62" i="198"/>
  <c r="BG51" i="198"/>
  <c r="AK51" i="198"/>
  <c r="K41" i="198"/>
  <c r="AQ31" i="198"/>
  <c r="AK11" i="198"/>
  <c r="P132" i="201"/>
  <c r="CJ133" i="201"/>
  <c r="BD133" i="201"/>
  <c r="AF132" i="201"/>
  <c r="W64" i="198"/>
  <c r="AQ62" i="198"/>
  <c r="AQ51" i="198"/>
  <c r="U51" i="198"/>
  <c r="W50" i="198"/>
  <c r="W49" i="198"/>
  <c r="W41" i="198"/>
  <c r="AY40" i="198"/>
  <c r="U39" i="198"/>
  <c r="BA31" i="198"/>
  <c r="BA30" i="198"/>
  <c r="BA10" i="198"/>
  <c r="W10" i="198"/>
  <c r="S11" i="198"/>
  <c r="AQ11" i="198"/>
  <c r="E11" i="147"/>
  <c r="CT77" i="132"/>
  <c r="BT41" i="201"/>
  <c r="BT130" i="201"/>
  <c r="BT39" i="201"/>
  <c r="BT135" i="201"/>
  <c r="BT131" i="201"/>
  <c r="CT66" i="132"/>
  <c r="CN215" i="132"/>
  <c r="BT133" i="201"/>
  <c r="CF215" i="132"/>
  <c r="AZ69" i="198"/>
  <c r="T69" i="198"/>
  <c r="AJ55" i="198"/>
  <c r="CZ130" i="201"/>
  <c r="CJ131" i="201"/>
  <c r="AN130" i="201"/>
  <c r="X133" i="201"/>
  <c r="CR130" i="201"/>
  <c r="CB133" i="201"/>
  <c r="AF130" i="201"/>
  <c r="P133" i="201"/>
  <c r="H44" i="198"/>
  <c r="G47" i="198" s="1"/>
  <c r="AF44" i="198"/>
  <c r="AE47" i="198" s="1"/>
  <c r="BL46" i="198"/>
  <c r="CT206" i="132"/>
  <c r="CT158" i="132"/>
  <c r="CT70" i="132"/>
  <c r="CT43" i="132"/>
  <c r="CT33" i="132"/>
  <c r="CT18" i="132"/>
  <c r="BD215" i="132"/>
  <c r="AZ215" i="132"/>
  <c r="AF215" i="132"/>
  <c r="B12" i="196"/>
  <c r="B16" i="196"/>
  <c r="B20" i="196"/>
  <c r="J11" i="195"/>
  <c r="J13" i="195"/>
  <c r="J15" i="195"/>
  <c r="J17" i="195"/>
  <c r="J19" i="195"/>
  <c r="J54" i="195"/>
  <c r="J58" i="195"/>
  <c r="J62" i="195"/>
  <c r="J100" i="195"/>
  <c r="J104" i="195"/>
  <c r="J142" i="195"/>
  <c r="J146" i="195"/>
  <c r="J184" i="195"/>
  <c r="J188" i="195"/>
  <c r="J192" i="195"/>
  <c r="J226" i="195"/>
  <c r="J230" i="195"/>
  <c r="J234" i="195"/>
  <c r="J270" i="195"/>
  <c r="J274" i="195"/>
  <c r="J278" i="195"/>
  <c r="J312" i="195"/>
  <c r="J316" i="195"/>
  <c r="J320" i="195"/>
  <c r="J356" i="195"/>
  <c r="J360" i="195"/>
  <c r="J364" i="195"/>
  <c r="J398" i="195"/>
  <c r="J402" i="195"/>
  <c r="J406" i="195"/>
  <c r="J444" i="195"/>
  <c r="J448" i="195"/>
  <c r="J486" i="195"/>
  <c r="J490" i="195"/>
  <c r="J530" i="195"/>
  <c r="J534" i="195"/>
  <c r="J572" i="195"/>
  <c r="J576" i="195"/>
  <c r="J616" i="195"/>
  <c r="J620" i="195"/>
  <c r="J658" i="195"/>
  <c r="J662" i="195"/>
  <c r="J702" i="195"/>
  <c r="J706" i="195"/>
  <c r="J744" i="195"/>
  <c r="J748" i="195"/>
  <c r="J786" i="195"/>
  <c r="J790" i="195"/>
  <c r="J794" i="195"/>
  <c r="J828" i="195"/>
  <c r="J832" i="195"/>
  <c r="J836" i="195"/>
  <c r="H68" i="198"/>
  <c r="AB67" i="198"/>
  <c r="AA70" i="198" s="1"/>
  <c r="BG64" i="198"/>
  <c r="AA64" i="198"/>
  <c r="BG63" i="198"/>
  <c r="W63" i="198"/>
  <c r="K63" i="198"/>
  <c r="BG62" i="198"/>
  <c r="AF55" i="198"/>
  <c r="H55" i="198"/>
  <c r="AD54" i="198"/>
  <c r="AC57" i="198" s="1"/>
  <c r="AA51" i="198"/>
  <c r="K51" i="198"/>
  <c r="BG50" i="198"/>
  <c r="AA50" i="198"/>
  <c r="BA49" i="198"/>
  <c r="N46" i="198"/>
  <c r="AR45" i="198"/>
  <c r="AA41" i="198"/>
  <c r="BG40" i="198"/>
  <c r="BG39" i="198"/>
  <c r="V35" i="198"/>
  <c r="BJ34" i="198"/>
  <c r="BI37" i="198" s="1"/>
  <c r="J5" i="141"/>
  <c r="E2" i="141" s="1"/>
  <c r="CZ133" i="201"/>
  <c r="AN131" i="201"/>
  <c r="AN135" i="201"/>
  <c r="CR131" i="201"/>
  <c r="AF131" i="201"/>
  <c r="AF135" i="201"/>
  <c r="Z36" i="198"/>
  <c r="AB44" i="198"/>
  <c r="AA47" i="198" s="1"/>
  <c r="AJ44" i="198"/>
  <c r="AI47" i="198" s="1"/>
  <c r="CT205" i="132"/>
  <c r="CT178" i="132"/>
  <c r="CT142" i="132"/>
  <c r="CT78" i="132"/>
  <c r="CT46" i="132"/>
  <c r="CT38" i="132"/>
  <c r="B14" i="196"/>
  <c r="J12" i="195"/>
  <c r="J14" i="195"/>
  <c r="J16" i="195"/>
  <c r="J18" i="195"/>
  <c r="J20" i="195"/>
  <c r="J56" i="195"/>
  <c r="J60" i="195"/>
  <c r="J98" i="195"/>
  <c r="J102" i="195"/>
  <c r="J106" i="195"/>
  <c r="J140" i="195"/>
  <c r="J144" i="195"/>
  <c r="J148" i="195"/>
  <c r="J186" i="195"/>
  <c r="J190" i="195"/>
  <c r="J228" i="195"/>
  <c r="J232" i="195"/>
  <c r="J272" i="195"/>
  <c r="J276" i="195"/>
  <c r="J314" i="195"/>
  <c r="J318" i="195"/>
  <c r="J358" i="195"/>
  <c r="J362" i="195"/>
  <c r="J400" i="195"/>
  <c r="J404" i="195"/>
  <c r="J442" i="195"/>
  <c r="J446" i="195"/>
  <c r="J450" i="195"/>
  <c r="J484" i="195"/>
  <c r="J488" i="195"/>
  <c r="J492" i="195"/>
  <c r="J528" i="195"/>
  <c r="J532" i="195"/>
  <c r="J536" i="195"/>
  <c r="J570" i="195"/>
  <c r="J574" i="195"/>
  <c r="J578" i="195"/>
  <c r="J614" i="195"/>
  <c r="J618" i="195"/>
  <c r="J622" i="195"/>
  <c r="J656" i="195"/>
  <c r="J660" i="195"/>
  <c r="J664" i="195"/>
  <c r="J700" i="195"/>
  <c r="J704" i="195"/>
  <c r="J708" i="195"/>
  <c r="J742" i="195"/>
  <c r="J746" i="195"/>
  <c r="J750" i="195"/>
  <c r="J788" i="195"/>
  <c r="J792" i="195"/>
  <c r="J830" i="195"/>
  <c r="BH69" i="198"/>
  <c r="AB69" i="198"/>
  <c r="AZ67" i="198"/>
  <c r="AY70" i="198" s="1"/>
  <c r="BA64" i="198"/>
  <c r="AJ54" i="198"/>
  <c r="AI57" i="198" s="1"/>
  <c r="BA51" i="198"/>
  <c r="BA50" i="198"/>
  <c r="AA49" i="198"/>
  <c r="BG41" i="198"/>
  <c r="BA40" i="198"/>
  <c r="K40" i="198"/>
  <c r="BA39" i="198"/>
  <c r="BF35" i="198"/>
  <c r="AD35" i="198"/>
  <c r="BG32" i="198"/>
  <c r="BG31" i="198"/>
  <c r="BG30" i="198"/>
  <c r="BG16" i="198"/>
  <c r="AN39" i="201"/>
  <c r="BP65" i="198"/>
  <c r="BR65" i="198" s="1"/>
  <c r="BP42" i="198"/>
  <c r="BR42" i="198" s="1"/>
  <c r="BM20" i="198"/>
  <c r="BM19" i="198"/>
  <c r="BK20" i="198"/>
  <c r="BK19" i="198"/>
  <c r="BI20" i="198"/>
  <c r="BI19" i="198"/>
  <c r="BG20" i="198"/>
  <c r="BG19" i="198"/>
  <c r="BE20" i="198"/>
  <c r="BE19" i="198"/>
  <c r="BC20" i="198"/>
  <c r="BC19" i="198"/>
  <c r="BA20" i="198"/>
  <c r="BA19" i="198"/>
  <c r="AY20" i="198"/>
  <c r="AY19" i="198"/>
  <c r="AW20" i="198"/>
  <c r="AW19" i="198"/>
  <c r="AU20" i="198"/>
  <c r="AU19" i="198"/>
  <c r="AS20" i="198"/>
  <c r="AS19" i="198"/>
  <c r="AQ20" i="198"/>
  <c r="AQ19" i="198"/>
  <c r="AO20" i="198"/>
  <c r="AO19" i="198"/>
  <c r="AM20" i="198"/>
  <c r="AM19" i="198"/>
  <c r="AK20" i="198"/>
  <c r="AK19" i="198"/>
  <c r="AI20" i="198"/>
  <c r="AI19" i="198"/>
  <c r="AG20" i="198"/>
  <c r="AG19" i="198"/>
  <c r="AE20" i="198"/>
  <c r="AE19" i="198"/>
  <c r="AC20" i="198"/>
  <c r="AC19" i="198"/>
  <c r="AA20" i="198"/>
  <c r="AA19" i="198"/>
  <c r="Y20" i="198"/>
  <c r="Y19" i="198"/>
  <c r="W20" i="198"/>
  <c r="W19" i="198"/>
  <c r="U20" i="198"/>
  <c r="U19" i="198"/>
  <c r="S20" i="198"/>
  <c r="S19" i="198"/>
  <c r="Q20" i="198"/>
  <c r="Q19" i="198"/>
  <c r="O20" i="198"/>
  <c r="O19" i="198"/>
  <c r="M20" i="198"/>
  <c r="M19" i="198"/>
  <c r="K20" i="198"/>
  <c r="K19" i="198"/>
  <c r="G20" i="198"/>
  <c r="G19" i="198"/>
  <c r="E20" i="198"/>
  <c r="E19" i="198"/>
  <c r="I10" i="198"/>
  <c r="I11" i="198"/>
  <c r="I16" i="198"/>
  <c r="I30" i="198"/>
  <c r="I31" i="198"/>
  <c r="I32" i="198"/>
  <c r="I39" i="198"/>
  <c r="I40" i="198"/>
  <c r="I41" i="198"/>
  <c r="I49" i="198"/>
  <c r="I50" i="198"/>
  <c r="I51" i="198"/>
  <c r="I62" i="198"/>
  <c r="I63" i="198"/>
  <c r="I64" i="198"/>
  <c r="BG28" i="198"/>
  <c r="BA28" i="198"/>
  <c r="AK28" i="198"/>
  <c r="AA28" i="198"/>
  <c r="U28" i="198"/>
  <c r="K28" i="198"/>
  <c r="CN120" i="201"/>
  <c r="AR120" i="201"/>
  <c r="BP120" i="201"/>
  <c r="CT211" i="132"/>
  <c r="CT210" i="132"/>
  <c r="CT207" i="132"/>
  <c r="CT198" i="132"/>
  <c r="DD120" i="201" s="1"/>
  <c r="CT195" i="132"/>
  <c r="CT193" i="132"/>
  <c r="CJ120" i="201" s="1"/>
  <c r="CT191" i="132"/>
  <c r="CB120" i="201" s="1"/>
  <c r="CT190" i="132"/>
  <c r="CT186" i="132"/>
  <c r="CT185" i="132"/>
  <c r="CT183" i="132"/>
  <c r="CT182" i="132"/>
  <c r="CT177" i="132"/>
  <c r="CT175" i="132"/>
  <c r="CT173" i="132"/>
  <c r="CT169" i="132"/>
  <c r="CT168" i="132"/>
  <c r="CT167" i="132"/>
  <c r="CT166" i="132"/>
  <c r="CT152" i="132"/>
  <c r="CT145" i="132"/>
  <c r="CT143" i="132"/>
  <c r="CT141" i="132"/>
  <c r="DP120" i="201" s="1"/>
  <c r="CT140" i="132"/>
  <c r="DL120" i="201" s="1"/>
  <c r="CT139" i="132"/>
  <c r="CT138" i="132"/>
  <c r="CT134" i="132"/>
  <c r="CT125" i="132"/>
  <c r="BD120" i="201" s="1"/>
  <c r="CT123" i="132"/>
  <c r="CT122" i="132"/>
  <c r="CT120" i="132"/>
  <c r="AJ120" i="201" s="1"/>
  <c r="CT119" i="132"/>
  <c r="AF120" i="201" s="1"/>
  <c r="CT112" i="132"/>
  <c r="CT111" i="132"/>
  <c r="CT110" i="132"/>
  <c r="CT109" i="132"/>
  <c r="CT108" i="132"/>
  <c r="CT98" i="132"/>
  <c r="CT94" i="132"/>
  <c r="CT91" i="132"/>
  <c r="CT87" i="132"/>
  <c r="CT85" i="132"/>
  <c r="CT83" i="132"/>
  <c r="CT82" i="132"/>
  <c r="CT79" i="132"/>
  <c r="CT76" i="132"/>
  <c r="CT73" i="132"/>
  <c r="CT62" i="132"/>
  <c r="CT60" i="132"/>
  <c r="CT53" i="132"/>
  <c r="CT51" i="132"/>
  <c r="CT50" i="132"/>
  <c r="CT49" i="132"/>
  <c r="CT48" i="132"/>
  <c r="CT47" i="132"/>
  <c r="CT45" i="132"/>
  <c r="CT44" i="132"/>
  <c r="CT42" i="132"/>
  <c r="CT34" i="132"/>
  <c r="CT27" i="132"/>
  <c r="CT26" i="132"/>
  <c r="CT21" i="132"/>
  <c r="CT19" i="132"/>
  <c r="CT15" i="132"/>
  <c r="CT14" i="132"/>
  <c r="CT13" i="132"/>
  <c r="CG215" i="132"/>
  <c r="BG215" i="132"/>
  <c r="AU215" i="132"/>
  <c r="AS215" i="132"/>
  <c r="AR215" i="132"/>
  <c r="AM215" i="132"/>
  <c r="AI215" i="132"/>
  <c r="AG215" i="132"/>
  <c r="AE215" i="132"/>
  <c r="Y215" i="132"/>
  <c r="W215" i="132"/>
  <c r="Q215" i="132"/>
  <c r="M215" i="132"/>
  <c r="K215" i="132"/>
  <c r="I215" i="132"/>
  <c r="P114" i="201"/>
  <c r="P39" i="201"/>
  <c r="Y234" i="137"/>
  <c r="X234" i="137"/>
  <c r="H5" i="181"/>
  <c r="H5" i="178"/>
  <c r="C2" i="178" s="1"/>
  <c r="J462" i="137"/>
  <c r="AG347" i="137"/>
  <c r="E11" i="148"/>
  <c r="J11" i="147"/>
  <c r="AN215" i="132"/>
  <c r="AC215" i="132"/>
  <c r="Z215" i="132"/>
  <c r="AG233" i="137"/>
  <c r="AE10" i="198"/>
  <c r="AE31" i="198"/>
  <c r="AE40" i="198"/>
  <c r="AE11" i="198"/>
  <c r="AE16" i="198"/>
  <c r="AE30" i="198"/>
  <c r="AE32" i="198"/>
  <c r="AE51" i="198"/>
  <c r="AE39" i="198"/>
  <c r="AE50" i="198"/>
  <c r="AS16" i="198"/>
  <c r="AS31" i="198"/>
  <c r="AS50" i="198"/>
  <c r="AS51" i="198"/>
  <c r="AS64" i="198"/>
  <c r="AS32" i="198"/>
  <c r="AS41" i="198"/>
  <c r="AS49" i="198"/>
  <c r="AS63" i="198"/>
  <c r="AB347" i="137"/>
  <c r="CT213" i="132"/>
  <c r="CT203" i="132"/>
  <c r="CT171" i="132"/>
  <c r="CT162" i="132"/>
  <c r="CF120" i="201" s="1"/>
  <c r="CT157" i="132"/>
  <c r="CT155" i="132"/>
  <c r="CT153" i="132"/>
  <c r="CT146" i="132"/>
  <c r="CT136" i="132"/>
  <c r="CT107" i="132"/>
  <c r="CT71" i="132"/>
  <c r="CT29" i="132"/>
  <c r="BE215" i="132"/>
  <c r="BA215" i="132"/>
  <c r="AW215" i="132"/>
  <c r="AB296" i="137"/>
  <c r="F68" i="198"/>
  <c r="BP66" i="198"/>
  <c r="BK64" i="198"/>
  <c r="AI64" i="198"/>
  <c r="AE62" i="198"/>
  <c r="BH54" i="198"/>
  <c r="BG57" i="198" s="1"/>
  <c r="BH56" i="198"/>
  <c r="AZ54" i="198"/>
  <c r="AY57" i="198" s="1"/>
  <c r="AZ56" i="198"/>
  <c r="AZ55" i="198"/>
  <c r="AR54" i="198"/>
  <c r="AQ57" i="198" s="1"/>
  <c r="AR56" i="198"/>
  <c r="V55" i="198"/>
  <c r="V54" i="198"/>
  <c r="U57" i="198" s="1"/>
  <c r="AE41" i="198"/>
  <c r="BB34" i="198"/>
  <c r="BA37" i="198" s="1"/>
  <c r="BB35" i="198"/>
  <c r="AN35" i="198"/>
  <c r="AN36" i="198"/>
  <c r="AY28" i="198"/>
  <c r="K11" i="148"/>
  <c r="AJ215" i="132"/>
  <c r="AI11" i="198"/>
  <c r="AI50" i="198"/>
  <c r="AI51" i="198"/>
  <c r="AI10" i="198"/>
  <c r="AI39" i="198"/>
  <c r="AI16" i="198"/>
  <c r="AI30" i="198"/>
  <c r="AI40" i="198"/>
  <c r="AW10" i="198"/>
  <c r="AW30" i="198"/>
  <c r="AW16" i="198"/>
  <c r="AW31" i="198"/>
  <c r="AW50" i="198"/>
  <c r="AW51" i="198"/>
  <c r="AW64" i="198"/>
  <c r="AW11" i="198"/>
  <c r="AW32" i="198"/>
  <c r="AW40" i="198"/>
  <c r="AW41" i="198"/>
  <c r="AW49" i="198"/>
  <c r="AW62" i="198"/>
  <c r="AW63" i="198"/>
  <c r="BE39" i="198"/>
  <c r="BE51" i="198"/>
  <c r="BE30" i="198"/>
  <c r="BE49" i="198"/>
  <c r="BE63" i="198"/>
  <c r="CT199" i="132"/>
  <c r="CT197" i="132"/>
  <c r="CT187" i="132"/>
  <c r="CT170" i="132"/>
  <c r="CT165" i="132"/>
  <c r="CT135" i="132"/>
  <c r="CR120" i="201" s="1"/>
  <c r="CT114" i="132"/>
  <c r="CT97" i="132"/>
  <c r="CT59" i="132"/>
  <c r="CT39" i="132"/>
  <c r="AT215" i="132"/>
  <c r="AE64" i="198"/>
  <c r="AI62" i="198"/>
  <c r="BL55" i="198"/>
  <c r="BL56" i="198"/>
  <c r="BL54" i="198"/>
  <c r="BK57" i="198" s="1"/>
  <c r="BD54" i="198"/>
  <c r="BC57" i="198" s="1"/>
  <c r="BD55" i="198"/>
  <c r="BD56" i="198"/>
  <c r="AV55" i="198"/>
  <c r="AV54" i="198"/>
  <c r="AU57" i="198" s="1"/>
  <c r="AV56" i="198"/>
  <c r="AN55" i="198"/>
  <c r="AN56" i="198"/>
  <c r="AE49" i="198"/>
  <c r="AI41" i="198"/>
  <c r="AS39" i="198"/>
  <c r="H35" i="198"/>
  <c r="H34" i="198"/>
  <c r="AI32" i="198"/>
  <c r="BI28" i="198"/>
  <c r="AU28" i="198"/>
  <c r="AO28" i="198"/>
  <c r="AS10" i="198"/>
  <c r="CT95" i="132"/>
  <c r="CT92" i="132"/>
  <c r="CT69" i="132"/>
  <c r="CT67" i="132"/>
  <c r="CT37" i="132"/>
  <c r="CT35" i="132"/>
  <c r="CT22" i="132"/>
  <c r="AA215" i="132"/>
  <c r="R215" i="132"/>
  <c r="I120" i="137"/>
  <c r="AC348" i="137"/>
  <c r="AG119" i="137"/>
  <c r="BL67" i="198"/>
  <c r="BK70" i="198" s="1"/>
  <c r="BL69" i="198"/>
  <c r="BD69" i="198"/>
  <c r="BD67" i="198"/>
  <c r="BC70" i="198" s="1"/>
  <c r="AV67" i="198"/>
  <c r="AU70" i="198" s="1"/>
  <c r="AV68" i="198"/>
  <c r="AV69" i="198"/>
  <c r="AN69" i="198"/>
  <c r="AN68" i="198"/>
  <c r="AF67" i="198"/>
  <c r="AE70" i="198" s="1"/>
  <c r="AF68" i="198"/>
  <c r="AF69" i="198"/>
  <c r="X67" i="198"/>
  <c r="W70" i="198" s="1"/>
  <c r="X69" i="198"/>
  <c r="X68" i="198"/>
  <c r="P67" i="198"/>
  <c r="O70" i="198" s="1"/>
  <c r="P69" i="198"/>
  <c r="AL55" i="198"/>
  <c r="AL54" i="198"/>
  <c r="AK57" i="198" s="1"/>
  <c r="X55" i="198"/>
  <c r="X56" i="198"/>
  <c r="BN45" i="198"/>
  <c r="BN46" i="198"/>
  <c r="O28" i="198"/>
  <c r="I28" i="198"/>
  <c r="M32" i="198"/>
  <c r="M10" i="198"/>
  <c r="M51" i="198"/>
  <c r="M63" i="198"/>
  <c r="U11" i="198"/>
  <c r="U50" i="198"/>
  <c r="U64" i="198"/>
  <c r="U10" i="198"/>
  <c r="U41" i="198"/>
  <c r="U49" i="198"/>
  <c r="L135" i="201"/>
  <c r="L130" i="201"/>
  <c r="L132" i="201"/>
  <c r="BD39" i="201"/>
  <c r="BD114" i="201"/>
  <c r="CT184" i="132"/>
  <c r="CT161" i="132"/>
  <c r="CT159" i="132"/>
  <c r="BT120" i="201" s="1"/>
  <c r="CT129" i="132"/>
  <c r="CT127" i="132"/>
  <c r="BL120" i="201" s="1"/>
  <c r="CT115" i="132"/>
  <c r="P120" i="201" s="1"/>
  <c r="CT101" i="132"/>
  <c r="CT99" i="132"/>
  <c r="CT86" i="132"/>
  <c r="CT63" i="132"/>
  <c r="CT61" i="132"/>
  <c r="CT54" i="132"/>
  <c r="CT31" i="132"/>
  <c r="CT28" i="132"/>
  <c r="BB215" i="132"/>
  <c r="U215" i="132"/>
  <c r="N215" i="132"/>
  <c r="CO214" i="132"/>
  <c r="CI215" i="132"/>
  <c r="AK215" i="132"/>
  <c r="AB215" i="132"/>
  <c r="J120" i="137"/>
  <c r="BD68" i="198"/>
  <c r="P68" i="198"/>
  <c r="H67" i="198"/>
  <c r="AR68" i="198"/>
  <c r="AR67" i="198"/>
  <c r="AQ70" i="198" s="1"/>
  <c r="AJ68" i="198"/>
  <c r="AJ67" i="198"/>
  <c r="AI70" i="198" s="1"/>
  <c r="L68" i="198"/>
  <c r="L67" i="198"/>
  <c r="K70" i="198" s="1"/>
  <c r="AL46" i="198"/>
  <c r="BN44" i="198"/>
  <c r="BM47" i="198" s="1"/>
  <c r="J44" i="198"/>
  <c r="AP45" i="198"/>
  <c r="AP46" i="198"/>
  <c r="AH45" i="198"/>
  <c r="AH44" i="198"/>
  <c r="AG47" i="198" s="1"/>
  <c r="AH46" i="198"/>
  <c r="BP43" i="198"/>
  <c r="F45" i="198"/>
  <c r="AL35" i="198"/>
  <c r="AL34" i="198"/>
  <c r="AK37" i="198" s="1"/>
  <c r="X35" i="198"/>
  <c r="X34" i="198"/>
  <c r="W37" i="198" s="1"/>
  <c r="U30" i="198"/>
  <c r="S28" i="198"/>
  <c r="Q10" i="198"/>
  <c r="Q11" i="198"/>
  <c r="Q16" i="198"/>
  <c r="Q31" i="198"/>
  <c r="Q40" i="198"/>
  <c r="Q41" i="198"/>
  <c r="Q49" i="198"/>
  <c r="Q50" i="198"/>
  <c r="Q62" i="198"/>
  <c r="K11" i="198"/>
  <c r="K10" i="198"/>
  <c r="K30" i="198"/>
  <c r="K32" i="198"/>
  <c r="K50" i="198"/>
  <c r="K62" i="198"/>
  <c r="K31" i="198"/>
  <c r="K49" i="198"/>
  <c r="K64" i="198"/>
  <c r="BL39" i="201"/>
  <c r="BL114" i="201"/>
  <c r="BK28" i="198"/>
  <c r="W11" i="198"/>
  <c r="W16" i="198"/>
  <c r="K5" i="148"/>
  <c r="CZ114" i="201"/>
  <c r="CZ41" i="201"/>
  <c r="DL131" i="201"/>
  <c r="DL39" i="201"/>
  <c r="DL133" i="201"/>
  <c r="BM64" i="198"/>
  <c r="BM63" i="198"/>
  <c r="AQ63" i="198"/>
  <c r="AK62" i="198"/>
  <c r="W62" i="198"/>
  <c r="P55" i="198"/>
  <c r="BN54" i="198"/>
  <c r="BM57" i="198" s="1"/>
  <c r="AP54" i="198"/>
  <c r="AO57" i="198" s="1"/>
  <c r="W51" i="198"/>
  <c r="BM49" i="198"/>
  <c r="AQ49" i="198"/>
  <c r="BF46" i="198"/>
  <c r="BM41" i="198"/>
  <c r="AK41" i="198"/>
  <c r="AK39" i="198"/>
  <c r="W39" i="198"/>
  <c r="T36" i="198"/>
  <c r="T35" i="198"/>
  <c r="AK32" i="198"/>
  <c r="W32" i="198"/>
  <c r="BM31" i="198"/>
  <c r="BM30" i="198"/>
  <c r="AK30" i="198"/>
  <c r="W30" i="198"/>
  <c r="AE28" i="198"/>
  <c r="AQ10" i="198"/>
  <c r="AA62" i="198"/>
  <c r="AA10" i="198"/>
  <c r="H5" i="184"/>
  <c r="EB32" i="201"/>
  <c r="EB89" i="201"/>
  <c r="AF347" i="137"/>
  <c r="AF119" i="137"/>
  <c r="BB44" i="198"/>
  <c r="BA47" i="198" s="1"/>
  <c r="BB45" i="198"/>
  <c r="BB46" i="198"/>
  <c r="V44" i="198"/>
  <c r="U47" i="198" s="1"/>
  <c r="V45" i="198"/>
  <c r="O11" i="198"/>
  <c r="O16" i="198"/>
  <c r="O31" i="198"/>
  <c r="O41" i="198"/>
  <c r="O10" i="198"/>
  <c r="O63" i="198"/>
  <c r="O30" i="198"/>
  <c r="O40" i="198"/>
  <c r="O49" i="198"/>
  <c r="O51" i="198"/>
  <c r="O32" i="198"/>
  <c r="O62" i="198"/>
  <c r="O50" i="198"/>
  <c r="O64" i="198"/>
  <c r="AC30" i="198"/>
  <c r="AC11" i="198"/>
  <c r="AC16" i="198"/>
  <c r="AC40" i="198"/>
  <c r="AC50" i="198"/>
  <c r="AC31" i="198"/>
  <c r="AC39" i="198"/>
  <c r="AC64" i="198"/>
  <c r="AC10" i="198"/>
  <c r="AC32" i="198"/>
  <c r="AC41" i="198"/>
  <c r="AC51" i="198"/>
  <c r="AC62" i="198"/>
  <c r="AO10" i="198"/>
  <c r="AO11" i="198"/>
  <c r="AO32" i="198"/>
  <c r="AO40" i="198"/>
  <c r="AO16" i="198"/>
  <c r="AO62" i="198"/>
  <c r="AO30" i="198"/>
  <c r="AO50" i="198"/>
  <c r="AO64" i="198"/>
  <c r="AO31" i="198"/>
  <c r="AO41" i="198"/>
  <c r="AO51" i="198"/>
  <c r="AO39" i="198"/>
  <c r="AO49" i="198"/>
  <c r="AO63" i="198"/>
  <c r="CT200" i="132"/>
  <c r="CT192" i="132"/>
  <c r="CT181" i="132"/>
  <c r="CT156" i="132"/>
  <c r="CT89" i="132"/>
  <c r="CT64" i="132"/>
  <c r="AC63" i="198"/>
  <c r="AB56" i="198"/>
  <c r="AB55" i="198"/>
  <c r="AB54" i="198"/>
  <c r="AA57" i="198" s="1"/>
  <c r="V46" i="198"/>
  <c r="AB35" i="198"/>
  <c r="AB36" i="198"/>
  <c r="AB34" i="198"/>
  <c r="AA37" i="198" s="1"/>
  <c r="EB157" i="201"/>
  <c r="EB100" i="201"/>
  <c r="AB46" i="198"/>
  <c r="BH44" i="198"/>
  <c r="BG47" i="198" s="1"/>
  <c r="CT172" i="132"/>
  <c r="CT133" i="132"/>
  <c r="CT105" i="132"/>
  <c r="CT80" i="132"/>
  <c r="CT41" i="132"/>
  <c r="CT16" i="132"/>
  <c r="AY215" i="132"/>
  <c r="CO113" i="132"/>
  <c r="CT208" i="132"/>
  <c r="CT117" i="132"/>
  <c r="X120" i="201" s="1"/>
  <c r="CT25" i="132"/>
  <c r="AG182" i="137"/>
  <c r="AF461" i="137"/>
  <c r="AH55" i="198"/>
  <c r="AH54" i="198"/>
  <c r="AG57" i="198" s="1"/>
  <c r="AH56" i="198"/>
  <c r="BN34" i="198"/>
  <c r="BM37" i="198" s="1"/>
  <c r="BN35" i="198"/>
  <c r="BN36" i="198"/>
  <c r="BH35" i="198"/>
  <c r="BH36" i="198"/>
  <c r="BH34" i="198"/>
  <c r="BG37" i="198" s="1"/>
  <c r="AH34" i="198"/>
  <c r="AG37" i="198" s="1"/>
  <c r="AH35" i="198"/>
  <c r="AH36" i="198"/>
  <c r="EB77" i="201"/>
  <c r="CT212" i="132"/>
  <c r="CT204" i="132"/>
  <c r="CT196" i="132"/>
  <c r="CV120" i="201" s="1"/>
  <c r="CT188" i="132"/>
  <c r="CT149" i="132"/>
  <c r="CT124" i="132"/>
  <c r="CT96" i="132"/>
  <c r="CT57" i="132"/>
  <c r="CT32" i="132"/>
  <c r="X215" i="132"/>
  <c r="J215" i="132"/>
  <c r="AF410" i="137"/>
  <c r="AH69" i="198"/>
  <c r="AH67" i="198"/>
  <c r="AG70" i="198" s="1"/>
  <c r="AH68" i="198"/>
  <c r="Z69" i="198"/>
  <c r="Z67" i="198"/>
  <c r="Y70" i="198" s="1"/>
  <c r="Z68" i="198"/>
  <c r="CT176" i="132"/>
  <c r="CT160" i="132"/>
  <c r="BX120" i="201" s="1"/>
  <c r="CT144" i="132"/>
  <c r="CT128" i="132"/>
  <c r="CT100" i="132"/>
  <c r="CT84" i="132"/>
  <c r="CT68" i="132"/>
  <c r="CT52" i="132"/>
  <c r="CT36" i="132"/>
  <c r="CT20" i="132"/>
  <c r="AV215" i="132"/>
  <c r="AG410" i="137"/>
  <c r="AG296" i="137"/>
  <c r="AF182" i="137"/>
  <c r="CT180" i="132"/>
  <c r="CT164" i="132"/>
  <c r="CT148" i="132"/>
  <c r="AB120" i="201" s="1"/>
  <c r="CT132" i="132"/>
  <c r="CT104" i="132"/>
  <c r="CT88" i="132"/>
  <c r="CT72" i="132"/>
  <c r="CT56" i="132"/>
  <c r="CT40" i="132"/>
  <c r="CT24" i="132"/>
  <c r="CJ215" i="132"/>
  <c r="I462" i="137"/>
  <c r="AF233" i="137"/>
  <c r="AF296" i="137"/>
  <c r="AF68" i="137"/>
  <c r="BN69" i="198"/>
  <c r="BN67" i="198"/>
  <c r="BM70" i="198" s="1"/>
  <c r="BF69" i="198"/>
  <c r="BF67" i="198"/>
  <c r="BE70" i="198" s="1"/>
  <c r="BF68" i="198"/>
  <c r="AB133" i="201"/>
  <c r="AB132" i="201"/>
  <c r="AB131" i="201"/>
  <c r="AB130" i="201"/>
  <c r="AB135" i="201"/>
  <c r="AB114" i="201"/>
  <c r="AB41" i="201"/>
  <c r="AB39" i="201"/>
  <c r="BP114" i="201"/>
  <c r="BP41" i="201"/>
  <c r="BP39" i="201"/>
  <c r="BP133" i="201"/>
  <c r="BP132" i="201"/>
  <c r="BP131" i="201"/>
  <c r="BP130" i="201"/>
  <c r="BP135" i="201"/>
  <c r="CN133" i="201"/>
  <c r="CN132" i="201"/>
  <c r="CN131" i="201"/>
  <c r="CN130" i="201"/>
  <c r="CN135" i="201"/>
  <c r="CN41" i="201"/>
  <c r="CN39" i="201"/>
  <c r="CN114" i="201"/>
  <c r="AG68" i="137"/>
  <c r="AX69" i="198"/>
  <c r="AX67" i="198"/>
  <c r="AW70" i="198" s="1"/>
  <c r="R69" i="198"/>
  <c r="R67" i="198"/>
  <c r="Q70" i="198" s="1"/>
  <c r="R55" i="198"/>
  <c r="R54" i="198"/>
  <c r="Q57" i="198" s="1"/>
  <c r="L56" i="198"/>
  <c r="L54" i="198"/>
  <c r="K57" i="198" s="1"/>
  <c r="AX34" i="198"/>
  <c r="AW37" i="198" s="1"/>
  <c r="AX35" i="198"/>
  <c r="AR35" i="198"/>
  <c r="AR36" i="198"/>
  <c r="R34" i="198"/>
  <c r="Q37" i="198" s="1"/>
  <c r="R35" i="198"/>
  <c r="L36" i="198"/>
  <c r="L35" i="198"/>
  <c r="Y10" i="198"/>
  <c r="Y11" i="198"/>
  <c r="Y16" i="198"/>
  <c r="Y31" i="198"/>
  <c r="Y32" i="198"/>
  <c r="Y39" i="198"/>
  <c r="Y40" i="198"/>
  <c r="Y50" i="198"/>
  <c r="Y41" i="198"/>
  <c r="Y51" i="198"/>
  <c r="Y62" i="198"/>
  <c r="Y30" i="198"/>
  <c r="Y63" i="198"/>
  <c r="Y64" i="198"/>
  <c r="BK41" i="198"/>
  <c r="BK11" i="198"/>
  <c r="BK63" i="198"/>
  <c r="BK40" i="198"/>
  <c r="BK49" i="198"/>
  <c r="BK51" i="198"/>
  <c r="BK50" i="198"/>
  <c r="BK10" i="198"/>
  <c r="BK16" i="198"/>
  <c r="BK30" i="198"/>
  <c r="BK39" i="198"/>
  <c r="BK62" i="198"/>
  <c r="AJ41" i="201"/>
  <c r="AJ114" i="201"/>
  <c r="AJ130" i="201"/>
  <c r="AJ132" i="201"/>
  <c r="AJ133" i="201"/>
  <c r="AJ131" i="201"/>
  <c r="AJ39" i="201"/>
  <c r="AJ135" i="201"/>
  <c r="BH133" i="201"/>
  <c r="BH132" i="201"/>
  <c r="BH131" i="201"/>
  <c r="BH130" i="201"/>
  <c r="BH135" i="201"/>
  <c r="BH114" i="201"/>
  <c r="BH39" i="201"/>
  <c r="BH41" i="201"/>
  <c r="CV135" i="201"/>
  <c r="CV41" i="201"/>
  <c r="CV114" i="201"/>
  <c r="CV133" i="201"/>
  <c r="CV131" i="201"/>
  <c r="CV132" i="201"/>
  <c r="CV130" i="201"/>
  <c r="CV39" i="201"/>
  <c r="DT133" i="201"/>
  <c r="DT132" i="201"/>
  <c r="DT131" i="201"/>
  <c r="DT130" i="201"/>
  <c r="DT120" i="201"/>
  <c r="DT135" i="201"/>
  <c r="DT39" i="201"/>
  <c r="DT114" i="201"/>
  <c r="AG461" i="137"/>
  <c r="AP69" i="198"/>
  <c r="AP67" i="198"/>
  <c r="AO70" i="198" s="1"/>
  <c r="AP68" i="198"/>
  <c r="J69" i="198"/>
  <c r="J67" i="198"/>
  <c r="J68" i="198"/>
  <c r="R56" i="198"/>
  <c r="AX45" i="198"/>
  <c r="AX46" i="198"/>
  <c r="AX44" i="198"/>
  <c r="AW47" i="198" s="1"/>
  <c r="R45" i="198"/>
  <c r="R46" i="198"/>
  <c r="BJ67" i="198"/>
  <c r="BI70" i="198" s="1"/>
  <c r="BJ69" i="198"/>
  <c r="AT67" i="198"/>
  <c r="AS70" i="198" s="1"/>
  <c r="AT69" i="198"/>
  <c r="AD67" i="198"/>
  <c r="AC70" i="198" s="1"/>
  <c r="AD69" i="198"/>
  <c r="N67" i="198"/>
  <c r="M70" i="198" s="1"/>
  <c r="N69" i="198"/>
  <c r="Z54" i="198"/>
  <c r="Y57" i="198" s="1"/>
  <c r="Z55" i="198"/>
  <c r="AJ34" i="198"/>
  <c r="AI37" i="198" s="1"/>
  <c r="AJ36" i="198"/>
  <c r="AY16" i="198"/>
  <c r="AY10" i="198"/>
  <c r="AY31" i="198"/>
  <c r="AY39" i="198"/>
  <c r="AY11" i="198"/>
  <c r="AY41" i="198"/>
  <c r="AY49" i="198"/>
  <c r="AY51" i="198"/>
  <c r="AY30" i="198"/>
  <c r="AY32" i="198"/>
  <c r="AY63" i="198"/>
  <c r="BB67" i="198"/>
  <c r="BA70" i="198" s="1"/>
  <c r="BB69" i="198"/>
  <c r="AL67" i="198"/>
  <c r="AK70" i="198" s="1"/>
  <c r="AL69" i="198"/>
  <c r="V67" i="198"/>
  <c r="U70" i="198" s="1"/>
  <c r="V69" i="198"/>
  <c r="BB54" i="198"/>
  <c r="BA57" i="198" s="1"/>
  <c r="J54" i="198"/>
  <c r="J55" i="198"/>
  <c r="AJ35" i="198"/>
  <c r="BP33" i="198"/>
  <c r="F35" i="198"/>
  <c r="E37" i="198" s="1"/>
  <c r="BC11" i="198"/>
  <c r="BC41" i="198"/>
  <c r="BC30" i="198"/>
  <c r="BC32" i="198"/>
  <c r="BC63" i="198"/>
  <c r="BC16" i="198"/>
  <c r="BC49" i="198"/>
  <c r="BC51" i="198"/>
  <c r="BI10" i="198"/>
  <c r="BI30" i="198"/>
  <c r="BI16" i="198"/>
  <c r="BI39" i="198"/>
  <c r="BI41" i="198"/>
  <c r="BI50" i="198"/>
  <c r="BI64" i="198"/>
  <c r="BI31" i="198"/>
  <c r="BI32" i="198"/>
  <c r="BI62" i="198"/>
  <c r="AJ13" i="199"/>
  <c r="AK13" i="199" s="1"/>
  <c r="BE64" i="198"/>
  <c r="M64" i="198"/>
  <c r="AA63" i="198"/>
  <c r="AS62" i="198"/>
  <c r="AF56" i="198"/>
  <c r="P56" i="198"/>
  <c r="BE50" i="198"/>
  <c r="AG50" i="198"/>
  <c r="BE41" i="198"/>
  <c r="M41" i="198"/>
  <c r="AS40" i="198"/>
  <c r="AG40" i="198"/>
  <c r="M39" i="198"/>
  <c r="X36" i="198"/>
  <c r="BL35" i="198"/>
  <c r="BL36" i="198"/>
  <c r="AV35" i="198"/>
  <c r="AV36" i="198"/>
  <c r="AF35" i="198"/>
  <c r="AF36" i="198"/>
  <c r="P35" i="198"/>
  <c r="P36" i="198"/>
  <c r="EB74" i="201"/>
  <c r="T114" i="201"/>
  <c r="T120" i="201"/>
  <c r="T135" i="201"/>
  <c r="T133" i="201"/>
  <c r="T132" i="201"/>
  <c r="T131" i="201"/>
  <c r="T130" i="201"/>
  <c r="T39" i="201"/>
  <c r="AR135" i="201"/>
  <c r="AR133" i="201"/>
  <c r="AR132" i="201"/>
  <c r="AR131" i="201"/>
  <c r="AR130" i="201"/>
  <c r="AR41" i="201"/>
  <c r="AR39" i="201"/>
  <c r="AR114" i="201"/>
  <c r="CF41" i="201"/>
  <c r="CF133" i="201"/>
  <c r="CF132" i="201"/>
  <c r="CF131" i="201"/>
  <c r="CF130" i="201"/>
  <c r="CF135" i="201"/>
  <c r="DD114" i="201"/>
  <c r="DD133" i="201"/>
  <c r="DD132" i="201"/>
  <c r="DD131" i="201"/>
  <c r="DD130" i="201"/>
  <c r="DD41" i="201"/>
  <c r="DD39" i="201"/>
  <c r="M16" i="198"/>
  <c r="M30" i="198"/>
  <c r="M40" i="198"/>
  <c r="AA11" i="198"/>
  <c r="AA16" i="198"/>
  <c r="AA39" i="198"/>
  <c r="AG10" i="198"/>
  <c r="AG16" i="198"/>
  <c r="AG31" i="198"/>
  <c r="AG32" i="198"/>
  <c r="AS11" i="198"/>
  <c r="AS30" i="198"/>
  <c r="BE10" i="198"/>
  <c r="BE11" i="198"/>
  <c r="BE16" i="198"/>
  <c r="BE32" i="198"/>
  <c r="BE40" i="198"/>
  <c r="CT25" i="200"/>
  <c r="CU25" i="200" s="1"/>
  <c r="EB151" i="201"/>
  <c r="EB122" i="201"/>
  <c r="L114" i="201"/>
  <c r="L39" i="201"/>
  <c r="L133" i="201"/>
  <c r="L41" i="201"/>
  <c r="L131" i="201"/>
  <c r="AZ114" i="201"/>
  <c r="AZ41" i="201"/>
  <c r="AZ39" i="201"/>
  <c r="AZ131" i="201"/>
  <c r="AZ133" i="201"/>
  <c r="BX135" i="201"/>
  <c r="BX41" i="201"/>
  <c r="BX39" i="201"/>
  <c r="BX132" i="201"/>
  <c r="BX130" i="201"/>
  <c r="DL41" i="201"/>
  <c r="DL135" i="201"/>
  <c r="DL130" i="201"/>
  <c r="DL114" i="201"/>
  <c r="DL132" i="201"/>
  <c r="X114" i="201"/>
  <c r="X39" i="201"/>
  <c r="X41" i="201"/>
  <c r="AF41" i="201"/>
  <c r="AF39" i="201"/>
  <c r="BD41" i="201"/>
  <c r="BL41" i="201"/>
  <c r="CJ114" i="201"/>
  <c r="CJ41" i="201"/>
  <c r="CJ39" i="201"/>
  <c r="CR114" i="201"/>
  <c r="CR41" i="201"/>
  <c r="CR39" i="201"/>
  <c r="DP41" i="201"/>
  <c r="DP114" i="201"/>
  <c r="DP39" i="201"/>
  <c r="DX114" i="201"/>
  <c r="DX39" i="201"/>
  <c r="DX41" i="201"/>
  <c r="P41" i="201"/>
  <c r="AN114" i="201"/>
  <c r="AV120" i="201"/>
  <c r="AV114" i="201"/>
  <c r="BT114" i="201"/>
  <c r="CB114" i="201"/>
  <c r="CB39" i="201"/>
  <c r="CZ120" i="201"/>
  <c r="CZ39" i="201"/>
  <c r="DH120" i="201"/>
  <c r="DH114" i="201"/>
  <c r="DH39" i="201"/>
  <c r="H14" i="140" l="1"/>
  <c r="H21" i="140"/>
  <c r="H13" i="140"/>
  <c r="H25" i="140"/>
  <c r="H20" i="140"/>
  <c r="H23" i="140"/>
  <c r="H24" i="140"/>
  <c r="H15" i="140"/>
  <c r="H16" i="140"/>
  <c r="H26" i="140"/>
  <c r="H17" i="140"/>
  <c r="H22" i="140"/>
  <c r="H18" i="140"/>
  <c r="I37" i="198"/>
  <c r="I47" i="198"/>
  <c r="J571" i="196"/>
  <c r="J701" i="196"/>
  <c r="B165" i="201"/>
  <c r="B163" i="201"/>
  <c r="B164" i="201"/>
  <c r="C2" i="185"/>
  <c r="J104" i="196"/>
  <c r="J20" i="196"/>
  <c r="J405" i="196"/>
  <c r="J192" i="196"/>
  <c r="L120" i="201"/>
  <c r="J99" i="196"/>
  <c r="J660" i="196"/>
  <c r="J58" i="196"/>
  <c r="J746" i="196"/>
  <c r="J407" i="196"/>
  <c r="J530" i="196"/>
  <c r="J362" i="196"/>
  <c r="J831" i="196"/>
  <c r="X455" i="195"/>
  <c r="Y455" i="195" s="1"/>
  <c r="O455" i="195" s="1"/>
  <c r="X670" i="196"/>
  <c r="X756" i="195"/>
  <c r="X799" i="196"/>
  <c r="Y799" i="196" s="1"/>
  <c r="O799" i="196" s="1"/>
  <c r="J13" i="196"/>
  <c r="J572" i="196"/>
  <c r="J661" i="196"/>
  <c r="J186" i="196"/>
  <c r="J141" i="196"/>
  <c r="J790" i="196"/>
  <c r="J791" i="196"/>
  <c r="X327" i="196"/>
  <c r="Y327" i="196" s="1"/>
  <c r="O327" i="196" s="1"/>
  <c r="J56" i="196"/>
  <c r="J316" i="196"/>
  <c r="J143" i="196"/>
  <c r="J183" i="196"/>
  <c r="J485" i="196"/>
  <c r="J273" i="196"/>
  <c r="X240" i="196"/>
  <c r="Y240" i="196" s="1"/>
  <c r="O240" i="196" s="1"/>
  <c r="X627" i="196"/>
  <c r="Y627" i="196" s="1"/>
  <c r="O627" i="196" s="1"/>
  <c r="J448" i="196"/>
  <c r="J140" i="196"/>
  <c r="J271" i="196"/>
  <c r="J102" i="196"/>
  <c r="J492" i="196"/>
  <c r="J145" i="196"/>
  <c r="J578" i="196"/>
  <c r="J15" i="196"/>
  <c r="J146" i="196"/>
  <c r="J321" i="196"/>
  <c r="J490" i="196"/>
  <c r="J786" i="196"/>
  <c r="J57" i="196"/>
  <c r="J226" i="196"/>
  <c r="J401" i="196"/>
  <c r="J614" i="196"/>
  <c r="J834" i="196"/>
  <c r="J147" i="196"/>
  <c r="J277" i="196"/>
  <c r="J441" i="196"/>
  <c r="J575" i="196"/>
  <c r="J705" i="196"/>
  <c r="J835" i="196"/>
  <c r="J665" i="196"/>
  <c r="J829" i="196"/>
  <c r="J446" i="196"/>
  <c r="J570" i="196"/>
  <c r="J274" i="196"/>
  <c r="J228" i="196"/>
  <c r="J314" i="196"/>
  <c r="J142" i="196"/>
  <c r="J527" i="196"/>
  <c r="J191" i="196"/>
  <c r="J656" i="196"/>
  <c r="J17" i="196"/>
  <c r="J184" i="196"/>
  <c r="J359" i="196"/>
  <c r="J528" i="196"/>
  <c r="J794" i="196"/>
  <c r="J62" i="196"/>
  <c r="J232" i="196"/>
  <c r="J406" i="196"/>
  <c r="J622" i="196"/>
  <c r="J55" i="196"/>
  <c r="J185" i="196"/>
  <c r="J315" i="196"/>
  <c r="J445" i="196"/>
  <c r="J579" i="196"/>
  <c r="J743" i="196"/>
  <c r="J535" i="196"/>
  <c r="J699" i="196"/>
  <c r="J833" i="196"/>
  <c r="J532" i="196"/>
  <c r="J536" i="196"/>
  <c r="X799" i="195"/>
  <c r="Y799" i="195" s="1"/>
  <c r="O799" i="195" s="1"/>
  <c r="X112" i="195"/>
  <c r="Y112" i="195" s="1"/>
  <c r="O112" i="195" s="1"/>
  <c r="X326" i="196"/>
  <c r="Y326" i="196" s="1"/>
  <c r="O326" i="196" s="1"/>
  <c r="X240" i="195"/>
  <c r="J240" i="195" s="1"/>
  <c r="J358" i="196"/>
  <c r="J188" i="196"/>
  <c r="J706" i="196"/>
  <c r="J364" i="196"/>
  <c r="J272" i="196"/>
  <c r="J59" i="196"/>
  <c r="J319" i="196"/>
  <c r="J703" i="196"/>
  <c r="J702" i="196"/>
  <c r="J54" i="196"/>
  <c r="J103" i="196"/>
  <c r="J357" i="196"/>
  <c r="J616" i="196"/>
  <c r="J486" i="196"/>
  <c r="J276" i="196"/>
  <c r="J788" i="196"/>
  <c r="J355" i="196"/>
  <c r="J792" i="196"/>
  <c r="J60" i="196"/>
  <c r="J234" i="196"/>
  <c r="J404" i="196"/>
  <c r="J618" i="196"/>
  <c r="J14" i="196"/>
  <c r="J144" i="196"/>
  <c r="J313" i="196"/>
  <c r="J488" i="196"/>
  <c r="J708" i="196"/>
  <c r="J97" i="196"/>
  <c r="J231" i="196"/>
  <c r="J361" i="196"/>
  <c r="J491" i="196"/>
  <c r="J621" i="196"/>
  <c r="J785" i="196"/>
  <c r="J615" i="196"/>
  <c r="J745" i="196"/>
  <c r="X671" i="196"/>
  <c r="J671" i="196" s="1"/>
  <c r="J312" i="196"/>
  <c r="J574" i="196"/>
  <c r="J190" i="196"/>
  <c r="J830" i="196"/>
  <c r="J658" i="196"/>
  <c r="J613" i="196"/>
  <c r="J402" i="196"/>
  <c r="J320" i="196"/>
  <c r="J229" i="196"/>
  <c r="J576" i="196"/>
  <c r="J278" i="196"/>
  <c r="J63" i="196"/>
  <c r="J487" i="196"/>
  <c r="J577" i="196"/>
  <c r="J664" i="196"/>
  <c r="J620" i="196"/>
  <c r="J317" i="196"/>
  <c r="J832" i="196"/>
  <c r="J443" i="196"/>
  <c r="J836" i="196"/>
  <c r="J100" i="196"/>
  <c r="J270" i="196"/>
  <c r="J444" i="196"/>
  <c r="J662" i="196"/>
  <c r="J16" i="196"/>
  <c r="J149" i="196"/>
  <c r="J318" i="196"/>
  <c r="J493" i="196"/>
  <c r="J742" i="196"/>
  <c r="J101" i="196"/>
  <c r="J235" i="196"/>
  <c r="J399" i="196"/>
  <c r="J529" i="196"/>
  <c r="J659" i="196"/>
  <c r="J789" i="196"/>
  <c r="J619" i="196"/>
  <c r="J749" i="196"/>
  <c r="J828" i="196"/>
  <c r="J233" i="196"/>
  <c r="J19" i="196"/>
  <c r="J534" i="196"/>
  <c r="J98" i="196"/>
  <c r="J442" i="196"/>
  <c r="J189" i="196"/>
  <c r="J449" i="196"/>
  <c r="J747" i="196"/>
  <c r="J573" i="196"/>
  <c r="J837" i="196"/>
  <c r="J489" i="196"/>
  <c r="J400" i="196"/>
  <c r="J230" i="196"/>
  <c r="J744" i="196"/>
  <c r="J398" i="196"/>
  <c r="J12" i="196"/>
  <c r="J447" i="196"/>
  <c r="J700" i="196"/>
  <c r="J227" i="196"/>
  <c r="J617" i="196"/>
  <c r="J751" i="196"/>
  <c r="J707" i="196"/>
  <c r="J360" i="196"/>
  <c r="J148" i="196"/>
  <c r="J7" i="196"/>
  <c r="O7" i="196" s="1"/>
  <c r="J363" i="196"/>
  <c r="J61" i="196"/>
  <c r="J484" i="196"/>
  <c r="J11" i="196"/>
  <c r="J106" i="196"/>
  <c r="J275" i="196"/>
  <c r="J450" i="196"/>
  <c r="J704" i="196"/>
  <c r="J18" i="196"/>
  <c r="J187" i="196"/>
  <c r="J356" i="196"/>
  <c r="J531" i="196"/>
  <c r="J750" i="196"/>
  <c r="J105" i="196"/>
  <c r="J269" i="196"/>
  <c r="J403" i="196"/>
  <c r="J533" i="196"/>
  <c r="J663" i="196"/>
  <c r="J793" i="196"/>
  <c r="J657" i="196"/>
  <c r="J787" i="196"/>
  <c r="X69" i="195"/>
  <c r="X283" i="196"/>
  <c r="Y283" i="196" s="1"/>
  <c r="O283" i="196" s="1"/>
  <c r="DX120" i="201"/>
  <c r="X25" i="195"/>
  <c r="Y25" i="195" s="1"/>
  <c r="O25" i="195" s="1"/>
  <c r="BL129" i="201"/>
  <c r="DH129" i="201"/>
  <c r="DP129" i="201"/>
  <c r="X843" i="195"/>
  <c r="J843" i="195" s="1"/>
  <c r="X714" i="195"/>
  <c r="Y714" i="195" s="1"/>
  <c r="O714" i="195" s="1"/>
  <c r="X542" i="195"/>
  <c r="Y542" i="195" s="1"/>
  <c r="O542" i="195" s="1"/>
  <c r="X370" i="195"/>
  <c r="Y370" i="195" s="1"/>
  <c r="O370" i="195" s="1"/>
  <c r="X198" i="195"/>
  <c r="J198" i="195" s="1"/>
  <c r="X241" i="196"/>
  <c r="Y241" i="196" s="1"/>
  <c r="O241" i="196" s="1"/>
  <c r="X585" i="195"/>
  <c r="J585" i="195" s="1"/>
  <c r="X413" i="195"/>
  <c r="J413" i="195" s="1"/>
  <c r="X628" i="196"/>
  <c r="Y628" i="196" s="1"/>
  <c r="O628" i="196" s="1"/>
  <c r="X284" i="196"/>
  <c r="J284" i="196" s="1"/>
  <c r="X26" i="195"/>
  <c r="J26" i="195" s="1"/>
  <c r="X671" i="195"/>
  <c r="Y671" i="195" s="1"/>
  <c r="O671" i="195" s="1"/>
  <c r="X499" i="195"/>
  <c r="J499" i="195" s="1"/>
  <c r="X327" i="195"/>
  <c r="Y327" i="195" s="1"/>
  <c r="O327" i="195" s="1"/>
  <c r="X155" i="195"/>
  <c r="J155" i="195" s="1"/>
  <c r="X757" i="196"/>
  <c r="J757" i="196" s="1"/>
  <c r="X585" i="196"/>
  <c r="J585" i="196" s="1"/>
  <c r="X413" i="196"/>
  <c r="J413" i="196" s="1"/>
  <c r="X69" i="196"/>
  <c r="J69" i="196" s="1"/>
  <c r="X498" i="196"/>
  <c r="J498" i="196" s="1"/>
  <c r="X68" i="195"/>
  <c r="Y68" i="195" s="1"/>
  <c r="O68" i="195" s="1"/>
  <c r="X714" i="196"/>
  <c r="Y714" i="196" s="1"/>
  <c r="O714" i="196" s="1"/>
  <c r="X542" i="196"/>
  <c r="Y542" i="196" s="1"/>
  <c r="O542" i="196" s="1"/>
  <c r="X370" i="196"/>
  <c r="Y370" i="196" s="1"/>
  <c r="O370" i="196" s="1"/>
  <c r="X198" i="196"/>
  <c r="J198" i="196" s="1"/>
  <c r="X800" i="196"/>
  <c r="Y800" i="196" s="1"/>
  <c r="O800" i="196" s="1"/>
  <c r="X842" i="195"/>
  <c r="X713" i="195"/>
  <c r="X541" i="195"/>
  <c r="X369" i="195"/>
  <c r="X197" i="195"/>
  <c r="Y757" i="196"/>
  <c r="O757" i="196" s="1"/>
  <c r="X628" i="195"/>
  <c r="X284" i="195"/>
  <c r="X584" i="195"/>
  <c r="X412" i="195"/>
  <c r="X670" i="195"/>
  <c r="X498" i="195"/>
  <c r="X326" i="195"/>
  <c r="X154" i="195"/>
  <c r="Y671" i="196"/>
  <c r="O671" i="196" s="1"/>
  <c r="X455" i="196"/>
  <c r="X111" i="196"/>
  <c r="G57" i="198"/>
  <c r="X627" i="195"/>
  <c r="X283" i="195"/>
  <c r="X842" i="196"/>
  <c r="X499" i="196"/>
  <c r="X154" i="196"/>
  <c r="X800" i="195"/>
  <c r="X456" i="195"/>
  <c r="X111" i="195"/>
  <c r="X757" i="195"/>
  <c r="X241" i="195"/>
  <c r="X456" i="196"/>
  <c r="X112" i="196"/>
  <c r="Y69" i="195"/>
  <c r="O69" i="195" s="1"/>
  <c r="J69" i="195"/>
  <c r="J283" i="196"/>
  <c r="J25" i="195"/>
  <c r="J799" i="195"/>
  <c r="Y670" i="196"/>
  <c r="O670" i="196" s="1"/>
  <c r="J670" i="196"/>
  <c r="Y756" i="195"/>
  <c r="O756" i="195" s="1"/>
  <c r="J756" i="195"/>
  <c r="J799" i="196"/>
  <c r="Y843" i="195"/>
  <c r="O843" i="195" s="1"/>
  <c r="Y198" i="195"/>
  <c r="O198" i="195" s="1"/>
  <c r="X756" i="196"/>
  <c r="X584" i="196"/>
  <c r="X412" i="196"/>
  <c r="X68" i="196"/>
  <c r="X843" i="196"/>
  <c r="X155" i="196"/>
  <c r="Y284" i="196"/>
  <c r="O284" i="196" s="1"/>
  <c r="X713" i="196"/>
  <c r="X541" i="196"/>
  <c r="X369" i="196"/>
  <c r="X197" i="196"/>
  <c r="T25" i="195"/>
  <c r="T26" i="195"/>
  <c r="X25" i="196"/>
  <c r="X26" i="196"/>
  <c r="T25" i="196"/>
  <c r="T26" i="196"/>
  <c r="BR66" i="198"/>
  <c r="BR53" i="198"/>
  <c r="F25" i="198"/>
  <c r="E28" i="198" s="1"/>
  <c r="DX129" i="201"/>
  <c r="E57" i="198"/>
  <c r="E47" i="198"/>
  <c r="CO215" i="132"/>
  <c r="CR129" i="201"/>
  <c r="AV129" i="201"/>
  <c r="CB129" i="201"/>
  <c r="CV38" i="201"/>
  <c r="CV37" i="201" s="1"/>
  <c r="AJ38" i="201"/>
  <c r="AJ37" i="201" s="1"/>
  <c r="CZ129" i="201"/>
  <c r="BD129" i="201"/>
  <c r="AV38" i="201"/>
  <c r="AV37" i="201" s="1"/>
  <c r="AR38" i="201"/>
  <c r="AR37" i="201" s="1"/>
  <c r="E2" i="148"/>
  <c r="F1" i="148" s="1"/>
  <c r="AN38" i="201"/>
  <c r="AN37" i="201" s="1"/>
  <c r="E70" i="198"/>
  <c r="AF129" i="201"/>
  <c r="AG348" i="137"/>
  <c r="P129" i="201"/>
  <c r="X129" i="201"/>
  <c r="BT129" i="201"/>
  <c r="AN129" i="201"/>
  <c r="C2" i="184"/>
  <c r="D1" i="184" s="1"/>
  <c r="C2" i="181"/>
  <c r="D1" i="181" s="1"/>
  <c r="E2" i="147"/>
  <c r="F1" i="142"/>
  <c r="F1" i="141"/>
  <c r="H12" i="140"/>
  <c r="G2" i="140"/>
  <c r="H1" i="140" s="1"/>
  <c r="CJ129" i="201"/>
  <c r="BT38" i="201"/>
  <c r="BT37" i="201" s="1"/>
  <c r="DD38" i="201"/>
  <c r="DD37" i="201" s="1"/>
  <c r="CF38" i="201"/>
  <c r="CF37" i="201" s="1"/>
  <c r="AR129" i="201"/>
  <c r="CV129" i="201"/>
  <c r="AF38" i="201"/>
  <c r="AF37" i="201" s="1"/>
  <c r="BX129" i="201"/>
  <c r="CZ38" i="201"/>
  <c r="CZ37" i="201" s="1"/>
  <c r="CJ38" i="201"/>
  <c r="CJ37" i="201" s="1"/>
  <c r="BP39" i="198"/>
  <c r="BR39" i="198" s="1"/>
  <c r="DD129" i="201"/>
  <c r="T129" i="201"/>
  <c r="BP63" i="198"/>
  <c r="BR63" i="198" s="1"/>
  <c r="G37" i="198"/>
  <c r="D1" i="178"/>
  <c r="DP38" i="201"/>
  <c r="DP37" i="201" s="1"/>
  <c r="BX38" i="201"/>
  <c r="BX37" i="201" s="1"/>
  <c r="G70" i="198"/>
  <c r="E1" i="144"/>
  <c r="X38" i="201"/>
  <c r="X37" i="201" s="1"/>
  <c r="L38" i="201"/>
  <c r="L37" i="201" s="1"/>
  <c r="DH38" i="201"/>
  <c r="DH37" i="201" s="1"/>
  <c r="CB38" i="201"/>
  <c r="CB37" i="201" s="1"/>
  <c r="DX38" i="201"/>
  <c r="DX37" i="201" s="1"/>
  <c r="CR38" i="201"/>
  <c r="CR37" i="201" s="1"/>
  <c r="AZ38" i="201"/>
  <c r="AZ37" i="201" s="1"/>
  <c r="T38" i="201"/>
  <c r="T37" i="201" s="1"/>
  <c r="DT38" i="201"/>
  <c r="DT37" i="201" s="1"/>
  <c r="BH38" i="201"/>
  <c r="BH37" i="201" s="1"/>
  <c r="CN38" i="201"/>
  <c r="CN37" i="201" s="1"/>
  <c r="BP38" i="201"/>
  <c r="BP37" i="201" s="1"/>
  <c r="AB38" i="201"/>
  <c r="AB37" i="201" s="1"/>
  <c r="DL38" i="201"/>
  <c r="DL37" i="201" s="1"/>
  <c r="BL38" i="201"/>
  <c r="BL37" i="201" s="1"/>
  <c r="BD38" i="201"/>
  <c r="BD37" i="201" s="1"/>
  <c r="P38" i="201"/>
  <c r="P37" i="201" s="1"/>
  <c r="I70" i="198"/>
  <c r="I57" i="198"/>
  <c r="AZ129" i="201"/>
  <c r="DL129" i="201"/>
  <c r="CF129" i="201"/>
  <c r="DT129" i="201"/>
  <c r="BH129" i="201"/>
  <c r="AJ129" i="201"/>
  <c r="CN129" i="201"/>
  <c r="BP129" i="201"/>
  <c r="AB129" i="201"/>
  <c r="L129" i="201"/>
  <c r="BP62" i="198"/>
  <c r="BR62" i="198" s="1"/>
  <c r="AG234" i="137"/>
  <c r="AF462" i="137"/>
  <c r="AB348" i="137"/>
  <c r="BP30" i="198"/>
  <c r="BR30" i="198" s="1"/>
  <c r="BR43" i="198"/>
  <c r="BP16" i="198"/>
  <c r="BR16" i="198" s="1"/>
  <c r="BP41" i="198"/>
  <c r="BR41" i="198" s="1"/>
  <c r="BP64" i="198"/>
  <c r="BR64" i="198" s="1"/>
  <c r="AG5" i="137"/>
  <c r="AF348" i="137"/>
  <c r="AF5" i="137"/>
  <c r="BP32" i="198"/>
  <c r="BR32" i="198" s="1"/>
  <c r="AF234" i="137"/>
  <c r="BP40" i="198"/>
  <c r="BR40" i="198" s="1"/>
  <c r="EB135" i="201"/>
  <c r="BP31" i="198"/>
  <c r="BR31" i="198" s="1"/>
  <c r="EB114" i="201"/>
  <c r="BR33" i="198"/>
  <c r="AG4" i="137"/>
  <c r="AG120" i="137"/>
  <c r="CT214" i="132"/>
  <c r="BP50" i="198"/>
  <c r="BR50" i="198" s="1"/>
  <c r="BP49" i="198"/>
  <c r="BP11" i="198"/>
  <c r="CT113" i="132"/>
  <c r="EB131" i="201"/>
  <c r="EB39" i="201"/>
  <c r="BP51" i="198"/>
  <c r="BR51" i="198" s="1"/>
  <c r="EB132" i="201"/>
  <c r="AF4" i="137"/>
  <c r="AF120" i="137"/>
  <c r="BP10" i="198"/>
  <c r="EB133" i="201"/>
  <c r="AG462" i="137"/>
  <c r="EB130" i="201"/>
  <c r="Y413" i="195" l="1"/>
  <c r="O413" i="195" s="1"/>
  <c r="Y585" i="195"/>
  <c r="O585" i="195" s="1"/>
  <c r="Y413" i="196"/>
  <c r="O413" i="196" s="1"/>
  <c r="J241" i="196"/>
  <c r="J714" i="196"/>
  <c r="Y155" i="195"/>
  <c r="O155" i="195" s="1"/>
  <c r="J370" i="195"/>
  <c r="J240" i="196"/>
  <c r="J714" i="195"/>
  <c r="J455" i="195"/>
  <c r="J800" i="196"/>
  <c r="Y26" i="195"/>
  <c r="O26" i="195" s="1"/>
  <c r="J370" i="196"/>
  <c r="Y498" i="196"/>
  <c r="O498" i="196" s="1"/>
  <c r="Y198" i="196"/>
  <c r="O198" i="196" s="1"/>
  <c r="J628" i="196"/>
  <c r="J327" i="195"/>
  <c r="J326" i="196"/>
  <c r="J327" i="196"/>
  <c r="J627" i="196"/>
  <c r="AX194" i="201"/>
  <c r="AV150" i="201" s="1"/>
  <c r="AV113" i="201" s="1"/>
  <c r="AV36" i="201" s="1"/>
  <c r="J112" i="195"/>
  <c r="J671" i="195"/>
  <c r="J542" i="195"/>
  <c r="Y240" i="195"/>
  <c r="O240" i="195" s="1"/>
  <c r="J542" i="196"/>
  <c r="Y585" i="196"/>
  <c r="O585" i="196" s="1"/>
  <c r="Y499" i="195"/>
  <c r="O499" i="195" s="1"/>
  <c r="J68" i="195"/>
  <c r="Y69" i="196"/>
  <c r="O69" i="196" s="1"/>
  <c r="DZ194" i="201"/>
  <c r="DX150" i="201" s="1"/>
  <c r="BN194" i="201"/>
  <c r="BL150" i="201" s="1"/>
  <c r="BL113" i="201" s="1"/>
  <c r="BL36" i="201" s="1"/>
  <c r="DJ194" i="201"/>
  <c r="DH150" i="201" s="1"/>
  <c r="BZ194" i="201"/>
  <c r="BX150" i="201" s="1"/>
  <c r="Z194" i="201"/>
  <c r="X150" i="201" s="1"/>
  <c r="X113" i="201" s="1"/>
  <c r="X36" i="201" s="1"/>
  <c r="DR194" i="201"/>
  <c r="DP150" i="201" s="1"/>
  <c r="AH194" i="201"/>
  <c r="AF150" i="201" s="1"/>
  <c r="CT194" i="201"/>
  <c r="CR150" i="201" s="1"/>
  <c r="CR113" i="201" s="1"/>
  <c r="CR36" i="201" s="1"/>
  <c r="CL194" i="201"/>
  <c r="CJ150" i="201" s="1"/>
  <c r="CJ113" i="201" s="1"/>
  <c r="CJ36" i="201" s="1"/>
  <c r="BV194" i="201"/>
  <c r="BT150" i="201" s="1"/>
  <c r="BT113" i="201" s="1"/>
  <c r="BT36" i="201" s="1"/>
  <c r="V194" i="201"/>
  <c r="T150" i="201" s="1"/>
  <c r="Y197" i="196"/>
  <c r="O197" i="196" s="1"/>
  <c r="J197" i="196"/>
  <c r="Y68" i="196"/>
  <c r="O68" i="196" s="1"/>
  <c r="J68" i="196"/>
  <c r="Y241" i="195"/>
  <c r="O241" i="195" s="1"/>
  <c r="J241" i="195"/>
  <c r="Y369" i="195"/>
  <c r="O369" i="195" s="1"/>
  <c r="J369" i="195"/>
  <c r="Y756" i="196"/>
  <c r="O756" i="196" s="1"/>
  <c r="J756" i="196"/>
  <c r="Y757" i="195"/>
  <c r="O757" i="195" s="1"/>
  <c r="J757" i="195"/>
  <c r="Y627" i="195"/>
  <c r="O627" i="195" s="1"/>
  <c r="J627" i="195"/>
  <c r="Y498" i="195"/>
  <c r="O498" i="195" s="1"/>
  <c r="J498" i="195"/>
  <c r="Y284" i="195"/>
  <c r="O284" i="195" s="1"/>
  <c r="J284" i="195"/>
  <c r="DB194" i="201"/>
  <c r="CZ150" i="201" s="1"/>
  <c r="U26" i="196"/>
  <c r="G26" i="196" s="1"/>
  <c r="B26" i="196"/>
  <c r="U26" i="195"/>
  <c r="G26" i="195" s="1"/>
  <c r="B26" i="195"/>
  <c r="Y541" i="196"/>
  <c r="O541" i="196" s="1"/>
  <c r="J541" i="196"/>
  <c r="Y155" i="196"/>
  <c r="O155" i="196" s="1"/>
  <c r="J155" i="196"/>
  <c r="Y112" i="196"/>
  <c r="O112" i="196" s="1"/>
  <c r="J112" i="196"/>
  <c r="Y111" i="195"/>
  <c r="O111" i="195" s="1"/>
  <c r="J111" i="195"/>
  <c r="Y499" i="196"/>
  <c r="O499" i="196" s="1"/>
  <c r="J499" i="196"/>
  <c r="Y670" i="195"/>
  <c r="O670" i="195" s="1"/>
  <c r="J670" i="195"/>
  <c r="Y584" i="195"/>
  <c r="O584" i="195" s="1"/>
  <c r="J584" i="195"/>
  <c r="Y628" i="195"/>
  <c r="O628" i="195" s="1"/>
  <c r="J628" i="195"/>
  <c r="Y713" i="195"/>
  <c r="O713" i="195" s="1"/>
  <c r="J713" i="195"/>
  <c r="Y584" i="196"/>
  <c r="O584" i="196" s="1"/>
  <c r="J584" i="196"/>
  <c r="Y800" i="195"/>
  <c r="O800" i="195" s="1"/>
  <c r="J800" i="195"/>
  <c r="Y283" i="195"/>
  <c r="O283" i="195" s="1"/>
  <c r="J283" i="195"/>
  <c r="Y455" i="196"/>
  <c r="O455" i="196" s="1"/>
  <c r="J455" i="196"/>
  <c r="Y326" i="195"/>
  <c r="O326" i="195" s="1"/>
  <c r="J326" i="195"/>
  <c r="Y369" i="196"/>
  <c r="O369" i="196" s="1"/>
  <c r="J369" i="196"/>
  <c r="Y154" i="196"/>
  <c r="O154" i="196" s="1"/>
  <c r="J154" i="196"/>
  <c r="Y412" i="195"/>
  <c r="O412" i="195" s="1"/>
  <c r="J412" i="195"/>
  <c r="Y541" i="195"/>
  <c r="O541" i="195" s="1"/>
  <c r="J541" i="195"/>
  <c r="R194" i="201"/>
  <c r="P150" i="201" s="1"/>
  <c r="BF194" i="201"/>
  <c r="BD150" i="201" s="1"/>
  <c r="BD113" i="201" s="1"/>
  <c r="BD36" i="201" s="1"/>
  <c r="CD194" i="201"/>
  <c r="CB150" i="201" s="1"/>
  <c r="U25" i="196"/>
  <c r="G25" i="196" s="1"/>
  <c r="B25" i="196"/>
  <c r="U25" i="195"/>
  <c r="G25" i="195" s="1"/>
  <c r="B25" i="195"/>
  <c r="Y713" i="196"/>
  <c r="O713" i="196" s="1"/>
  <c r="J713" i="196"/>
  <c r="Y843" i="196"/>
  <c r="O843" i="196" s="1"/>
  <c r="J843" i="196"/>
  <c r="Y412" i="196"/>
  <c r="O412" i="196" s="1"/>
  <c r="J412" i="196"/>
  <c r="Y456" i="196"/>
  <c r="O456" i="196" s="1"/>
  <c r="J456" i="196"/>
  <c r="Y456" i="195"/>
  <c r="O456" i="195" s="1"/>
  <c r="J456" i="195"/>
  <c r="Y842" i="196"/>
  <c r="O842" i="196" s="1"/>
  <c r="J842" i="196"/>
  <c r="Y111" i="196"/>
  <c r="O111" i="196" s="1"/>
  <c r="J111" i="196"/>
  <c r="Y154" i="195"/>
  <c r="O154" i="195" s="1"/>
  <c r="J154" i="195"/>
  <c r="Y197" i="195"/>
  <c r="O197" i="195" s="1"/>
  <c r="J197" i="195"/>
  <c r="Y842" i="195"/>
  <c r="O842" i="195" s="1"/>
  <c r="J842" i="195"/>
  <c r="DN194" i="201"/>
  <c r="DL150" i="201" s="1"/>
  <c r="AD194" i="201"/>
  <c r="AB150" i="201" s="1"/>
  <c r="BR194" i="201"/>
  <c r="BP150" i="201" s="1"/>
  <c r="CP194" i="201"/>
  <c r="CN150" i="201" s="1"/>
  <c r="BJ194" i="201"/>
  <c r="BH150" i="201" s="1"/>
  <c r="DV194" i="201"/>
  <c r="DT150" i="201" s="1"/>
  <c r="BB194" i="201"/>
  <c r="AZ150" i="201" s="1"/>
  <c r="AZ113" i="201" s="1"/>
  <c r="AZ36" i="201" s="1"/>
  <c r="CH194" i="201"/>
  <c r="CF150" i="201" s="1"/>
  <c r="DF194" i="201"/>
  <c r="DD150" i="201" s="1"/>
  <c r="AP194" i="201"/>
  <c r="AN150" i="201" s="1"/>
  <c r="AN113" i="201" s="1"/>
  <c r="AN36" i="201" s="1"/>
  <c r="AT194" i="201"/>
  <c r="AR150" i="201" s="1"/>
  <c r="AL194" i="201"/>
  <c r="AJ150" i="201" s="1"/>
  <c r="CX194" i="201"/>
  <c r="CV150" i="201" s="1"/>
  <c r="N194" i="201"/>
  <c r="L150" i="201" s="1"/>
  <c r="Y26" i="196"/>
  <c r="O26" i="196" s="1"/>
  <c r="J26" i="196"/>
  <c r="Y25" i="196"/>
  <c r="O25" i="196" s="1"/>
  <c r="J25" i="196"/>
  <c r="BU54" i="198"/>
  <c r="BV54" i="198" s="1"/>
  <c r="BP54" i="198" s="1"/>
  <c r="BU67" i="198"/>
  <c r="BU34" i="198"/>
  <c r="BV34" i="198" s="1"/>
  <c r="BU44" i="198"/>
  <c r="F1" i="147"/>
  <c r="BR67" i="198"/>
  <c r="BP55" i="198"/>
  <c r="BR49" i="198"/>
  <c r="BR54" i="198" s="1"/>
  <c r="BR11" i="198"/>
  <c r="BR69" i="198" s="1"/>
  <c r="BP56" i="198"/>
  <c r="BP36" i="198"/>
  <c r="BP69" i="198"/>
  <c r="BP46" i="198"/>
  <c r="BP35" i="198"/>
  <c r="BP68" i="198"/>
  <c r="BP45" i="198"/>
  <c r="AG6" i="137"/>
  <c r="BR44" i="198"/>
  <c r="BR10" i="198"/>
  <c r="BR35" i="198" s="1"/>
  <c r="BP12" i="198"/>
  <c r="BP13" i="198" s="1"/>
  <c r="BO14" i="198" s="1"/>
  <c r="BR34" i="198"/>
  <c r="BP71" i="198"/>
  <c r="H41" i="201"/>
  <c r="EB41" i="201" s="1"/>
  <c r="AF6" i="137"/>
  <c r="EB129" i="201"/>
  <c r="H120" i="201"/>
  <c r="CT215" i="132"/>
  <c r="BV67" i="198" l="1"/>
  <c r="BP67" i="198" s="1"/>
  <c r="BO70" i="198" s="1"/>
  <c r="BV44" i="198"/>
  <c r="BP44" i="198" s="1"/>
  <c r="BO47" i="198" s="1"/>
  <c r="BP34" i="198"/>
  <c r="BO37" i="198" s="1"/>
  <c r="BR36" i="198"/>
  <c r="BQ37" i="198" s="1"/>
  <c r="BR46" i="198"/>
  <c r="BR56" i="198"/>
  <c r="BO57" i="198"/>
  <c r="BR71" i="198"/>
  <c r="H38" i="201"/>
  <c r="BR12" i="198"/>
  <c r="BR13" i="198" s="1"/>
  <c r="BQ14" i="198" s="1"/>
  <c r="BR55" i="198"/>
  <c r="BR68" i="198"/>
  <c r="BQ70" i="198" s="1"/>
  <c r="BR45" i="198"/>
  <c r="CB113" i="201"/>
  <c r="CB36" i="201" s="1"/>
  <c r="DP113" i="201"/>
  <c r="DP36" i="201" s="1"/>
  <c r="BP113" i="201"/>
  <c r="BP36" i="201" s="1"/>
  <c r="DX113" i="201"/>
  <c r="DX36" i="201" s="1"/>
  <c r="AF113" i="201"/>
  <c r="AF36" i="201" s="1"/>
  <c r="AB113" i="201"/>
  <c r="AB36" i="201" s="1"/>
  <c r="AR113" i="201"/>
  <c r="AR36" i="201" s="1"/>
  <c r="P113" i="201"/>
  <c r="P36" i="201" s="1"/>
  <c r="L113" i="201"/>
  <c r="L36" i="201" s="1"/>
  <c r="CF113" i="201"/>
  <c r="CF36" i="201" s="1"/>
  <c r="DH113" i="201"/>
  <c r="DH36" i="201" s="1"/>
  <c r="CZ113" i="201"/>
  <c r="CZ36" i="201" s="1"/>
  <c r="DL113" i="201"/>
  <c r="DL36" i="201" s="1"/>
  <c r="BX113" i="201"/>
  <c r="BX36" i="201" s="1"/>
  <c r="T113" i="201"/>
  <c r="T36" i="201" s="1"/>
  <c r="AJ113" i="201"/>
  <c r="AJ36" i="201" s="1"/>
  <c r="CN113" i="201"/>
  <c r="CN36" i="201" s="1"/>
  <c r="DD113" i="201"/>
  <c r="DD36" i="201" s="1"/>
  <c r="CV113" i="201"/>
  <c r="CV36" i="201" s="1"/>
  <c r="DT113" i="201"/>
  <c r="DT36" i="201" s="1"/>
  <c r="BH113" i="201"/>
  <c r="BH36" i="201" s="1"/>
  <c r="EB40" i="201"/>
  <c r="EB120" i="201"/>
  <c r="BQ47" i="198" l="1"/>
  <c r="BQ57" i="198"/>
  <c r="EB29" i="201"/>
  <c r="EB38" i="201"/>
  <c r="EB47" i="201"/>
  <c r="EB46" i="201"/>
  <c r="EB86" i="201"/>
  <c r="H85" i="201"/>
  <c r="EB85" i="201" s="1"/>
  <c r="EB115" i="201"/>
  <c r="C1" i="198" l="1"/>
  <c r="H37" i="201"/>
  <c r="EB37" i="201" l="1"/>
  <c r="H21" i="201" l="1"/>
  <c r="EB21" i="201" s="1"/>
  <c r="J194" i="201" l="1"/>
  <c r="H150" i="201" s="1"/>
  <c r="EB150" i="201" l="1"/>
  <c r="H113" i="201"/>
  <c r="H36" i="201" s="1"/>
  <c r="EB113" i="201" l="1"/>
  <c r="EB36" i="2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狩野 未来</author>
    <author>0N0036齋藤 孝信</author>
  </authors>
  <commentList>
    <comment ref="F10" authorId="0" shapeId="0" xr:uid="{51F226BD-E290-407E-B1FF-44F10F70DA08}">
      <text>
        <r>
          <rPr>
            <sz val="11"/>
            <color indexed="81"/>
            <rFont val="MS P ゴシック"/>
            <family val="3"/>
            <charset val="128"/>
          </rPr>
          <t>調査対象工事に従事した全員分の賃金総額を入力してください。
月給制の場合は日割りに直した上で、【１日分の給与✕入場日数＝賃金総額】としてください。
日給制の場合はそのまま合算してください。</t>
        </r>
      </text>
    </comment>
    <comment ref="F11" authorId="0" shapeId="0" xr:uid="{9FCAB554-27B4-40C1-BDBD-F089770A810A}">
      <text>
        <r>
          <rPr>
            <sz val="11"/>
            <color indexed="81"/>
            <rFont val="MS P ゴシック"/>
            <family val="3"/>
            <charset val="128"/>
          </rPr>
          <t>例）１日５人が入場し、１０日間そのまま入場した場合は５０人と数えます。</t>
        </r>
      </text>
    </comment>
    <comment ref="F14" authorId="0" shapeId="0" xr:uid="{A43E41E2-6F44-47CD-A382-75188B25EA1E}">
      <text>
        <r>
          <rPr>
            <sz val="11"/>
            <color indexed="81"/>
            <rFont val="MS P ゴシック"/>
            <family val="3"/>
            <charset val="128"/>
          </rPr>
          <t>実態数値を入力しているにも関わらず入力確認にメッセージが表示される場合はこちらに理由を記載してください。</t>
        </r>
      </text>
    </comment>
    <comment ref="F16" authorId="1" shapeId="0" xr:uid="{00000000-0006-0000-0300-000001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H16" authorId="1" shapeId="0" xr:uid="{00000000-0006-0000-0300-000002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J16" authorId="1" shapeId="0" xr:uid="{00000000-0006-0000-0300-000003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L16" authorId="1" shapeId="0" xr:uid="{00000000-0006-0000-0300-000004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N16" authorId="1" shapeId="0" xr:uid="{00000000-0006-0000-0300-000005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P16" authorId="1" shapeId="0" xr:uid="{00000000-0006-0000-0300-000006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R16" authorId="1" shapeId="0" xr:uid="{00000000-0006-0000-0300-000007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T16" authorId="1" shapeId="0" xr:uid="{00000000-0006-0000-0300-000008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V16" authorId="1" shapeId="0" xr:uid="{00000000-0006-0000-0300-000009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X16" authorId="1" shapeId="0" xr:uid="{00000000-0006-0000-0300-00000A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Z16" authorId="1" shapeId="0" xr:uid="{00000000-0006-0000-0300-00000B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B16" authorId="1" shapeId="0" xr:uid="{00000000-0006-0000-0300-00000C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D16" authorId="1" shapeId="0" xr:uid="{00000000-0006-0000-0300-00000D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F16" authorId="1" shapeId="0" xr:uid="{00000000-0006-0000-0300-00000E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H16" authorId="1" shapeId="0" xr:uid="{00000000-0006-0000-0300-00000F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J16" authorId="1" shapeId="0" xr:uid="{00000000-0006-0000-0300-000010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L16" authorId="1" shapeId="0" xr:uid="{00000000-0006-0000-0300-000011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N16" authorId="1" shapeId="0" xr:uid="{00000000-0006-0000-0300-000012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P16" authorId="1" shapeId="0" xr:uid="{00000000-0006-0000-0300-000013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R16" authorId="1" shapeId="0" xr:uid="{00000000-0006-0000-0300-000014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T16" authorId="1" shapeId="0" xr:uid="{00000000-0006-0000-0300-000015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V16" authorId="1" shapeId="0" xr:uid="{00000000-0006-0000-0300-000016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X16" authorId="1" shapeId="0" xr:uid="{00000000-0006-0000-0300-000017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AZ16" authorId="1" shapeId="0" xr:uid="{00000000-0006-0000-0300-000018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B16" authorId="1" shapeId="0" xr:uid="{00000000-0006-0000-0300-000019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D16" authorId="1" shapeId="0" xr:uid="{00000000-0006-0000-0300-00001A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F16" authorId="1" shapeId="0" xr:uid="{00000000-0006-0000-0300-00001B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H16" authorId="1" shapeId="0" xr:uid="{00000000-0006-0000-0300-00001C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J16" authorId="1" shapeId="0" xr:uid="{00000000-0006-0000-0300-00001D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L16" authorId="1" shapeId="0" xr:uid="{00000000-0006-0000-0300-00001E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BN16" authorId="1" shapeId="0" xr:uid="{00000000-0006-0000-0300-00001F000000}">
      <text>
        <r>
          <rPr>
            <b/>
            <sz val="12"/>
            <color indexed="10"/>
            <rFont val="ＭＳ Ｐゴシック"/>
            <family val="3"/>
            <charset val="128"/>
          </rPr>
          <t>「労災保険料について、有期の建設事業の場合、一括して元請負人のみを適用事業主として保険関係を成立させる為、通常事業主負担額は『 0 』となります。詳細はマニュアルP.25をご覧ください。」</t>
        </r>
      </text>
    </comment>
    <comment ref="F31" authorId="0" shapeId="0" xr:uid="{B95AB3E6-17AE-483F-B70C-E5768C967653}">
      <text>
        <r>
          <rPr>
            <sz val="11"/>
            <color indexed="81"/>
            <rFont val="MS P ゴシック"/>
            <family val="3"/>
            <charset val="128"/>
          </rPr>
          <t>雇用保険対象外の方がいない場合は本シート内のF10セルから転記してください。
対象外の方がいる場合はその方の分の賃金を抜いて下さい。</t>
        </r>
      </text>
    </comment>
    <comment ref="F32" authorId="0" shapeId="0" xr:uid="{FC4A1978-F109-43B5-89C3-143B7DB54B67}">
      <text>
        <r>
          <rPr>
            <sz val="11"/>
            <color indexed="81"/>
            <rFont val="MS P ゴシック"/>
            <family val="3"/>
            <charset val="128"/>
          </rPr>
          <t>雇用保険対象外の方がいない場合は本シート内のF11セルから転記してください。
対象外の方がいる場合はその方の分の人数を抜いて下さい。</t>
        </r>
      </text>
    </comment>
    <comment ref="F37" authorId="0" shapeId="0" xr:uid="{01ABB690-FCD5-4723-9F7C-90E9A80F874C}">
      <text>
        <r>
          <rPr>
            <sz val="11"/>
            <color indexed="81"/>
            <rFont val="MS P ゴシック"/>
            <family val="3"/>
            <charset val="128"/>
          </rPr>
          <t>実態数値を入力しているにも関わらず入力確認にメッセージが表示される場合はこちらに理由を記載してください。</t>
        </r>
      </text>
    </comment>
    <comment ref="F40" authorId="0" shapeId="0" xr:uid="{7E1B0CBF-B17E-4088-BDAA-039C7B166505}">
      <text>
        <r>
          <rPr>
            <sz val="11"/>
            <color indexed="81"/>
            <rFont val="MS P ゴシック"/>
            <family val="3"/>
            <charset val="128"/>
          </rPr>
          <t>健康保険対象外の方がいない場合は本シート内のF10セルから転記してください。
対象外の方がいる場合はその方の分の賃金を抜いて下さい。</t>
        </r>
      </text>
    </comment>
    <comment ref="F41" authorId="0" shapeId="0" xr:uid="{2A3C9D46-FBE3-4F72-BE38-C6F17B5466C1}">
      <text>
        <r>
          <rPr>
            <sz val="11"/>
            <color indexed="81"/>
            <rFont val="MS P ゴシック"/>
            <family val="3"/>
            <charset val="128"/>
          </rPr>
          <t>健康保険対象外の方がいない場合は本シート内のF11セルから転記してください。
対象外の方がいる場合はその方の分の人数を抜いて下さい。</t>
        </r>
      </text>
    </comment>
    <comment ref="F47" authorId="0" shapeId="0" xr:uid="{60E6A344-E0DA-438A-8C97-368CDD6A77A1}">
      <text>
        <r>
          <rPr>
            <sz val="11"/>
            <color indexed="81"/>
            <rFont val="MS P ゴシック"/>
            <family val="3"/>
            <charset val="128"/>
          </rPr>
          <t>実態数値を入力しているにも関わらず入力確認にメッセージが表示される場合はこちらに理由を記載してください。</t>
        </r>
      </text>
    </comment>
    <comment ref="F50" authorId="0" shapeId="0" xr:uid="{4A08E71B-B49D-4014-B8DF-2781C51C42EA}">
      <text>
        <r>
          <rPr>
            <sz val="11"/>
            <color indexed="81"/>
            <rFont val="MS P ゴシック"/>
            <family val="3"/>
            <charset val="128"/>
          </rPr>
          <t>厚生年金保険対象外の方がいない場合は本シート内のF10セルから転記してください。
対象外の方がいる場合はその方の分の賃金を抜いて下さい。</t>
        </r>
      </text>
    </comment>
    <comment ref="F51" authorId="0" shapeId="0" xr:uid="{66D06A47-48F2-4A76-8943-5E8A5721A9A5}">
      <text>
        <r>
          <rPr>
            <sz val="11"/>
            <color indexed="81"/>
            <rFont val="MS P ゴシック"/>
            <family val="3"/>
            <charset val="128"/>
          </rPr>
          <t>厚生年金保険対象外の方がいない場合は本シート内のF11セルから転記してください。
対象外の方がいる場合はその方の分の人数を抜いて下さい。</t>
        </r>
      </text>
    </comment>
    <comment ref="F57" authorId="0" shapeId="0" xr:uid="{AE5723DE-39C1-4336-B4C8-1E9BC10BC218}">
      <text>
        <r>
          <rPr>
            <sz val="11"/>
            <color indexed="81"/>
            <rFont val="MS P ゴシック"/>
            <family val="3"/>
            <charset val="128"/>
          </rPr>
          <t>実態数値を入力しているにも関わらず入力確認にメッセージが表示される場合はこちらに理由を記載してください。</t>
        </r>
      </text>
    </comment>
    <comment ref="F63" authorId="0" shapeId="0" xr:uid="{E322AEA6-139A-410A-9EBE-CB4FF5CEC32E}">
      <text>
        <r>
          <rPr>
            <sz val="11"/>
            <color indexed="81"/>
            <rFont val="MS P ゴシック"/>
            <family val="3"/>
            <charset val="128"/>
          </rPr>
          <t>船員保険対象外の方がいない場合は本シート内のF10セルから転記してください。
対象外の方がいる場合はその方の分の賃金を抜いて下さい。</t>
        </r>
      </text>
    </comment>
    <comment ref="F64" authorId="0" shapeId="0" xr:uid="{09AF6B27-0284-4288-B416-BC8B1760F775}">
      <text>
        <r>
          <rPr>
            <sz val="11"/>
            <color indexed="81"/>
            <rFont val="MS P ゴシック"/>
            <family val="3"/>
            <charset val="128"/>
          </rPr>
          <t>船員保険対象外の方がいない場合は本シート内のF11セルから転記してください。
対象外の方がいる場合はその方の分の人数を抜いて下さい。</t>
        </r>
      </text>
    </comment>
    <comment ref="F70" authorId="0" shapeId="0" xr:uid="{F36096E6-0C2B-41C9-B293-E63C52B4A3A7}">
      <text>
        <r>
          <rPr>
            <sz val="11"/>
            <color indexed="81"/>
            <rFont val="MS P ゴシック"/>
            <family val="3"/>
            <charset val="128"/>
          </rPr>
          <t>実態数値を入力しているにも関わらず入力確認にメッセージが表示される場合はこちらに理由を記載してください。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0N0036齋藤 孝信</author>
  </authors>
  <commentList>
    <comment ref="C18" authorId="0" shapeId="0" xr:uid="{00000000-0006-0000-1400-000001000000}">
      <text>
        <r>
          <rPr>
            <b/>
            <sz val="9"/>
            <color indexed="81"/>
            <rFont val="ＭＳ Ｐゴシック"/>
            <family val="3"/>
            <charset val="128"/>
          </rPr>
          <t>共通仮設費の営繕費において積上げ金額を越えた場合のみ、その越えた金額をここに計上して下さい。</t>
        </r>
      </text>
    </comment>
    <comment ref="H18" authorId="0" shapeId="0" xr:uid="{00000000-0006-0000-1400-000002000000}">
      <text>
        <r>
          <rPr>
            <b/>
            <sz val="9"/>
            <color indexed="81"/>
            <rFont val="ＭＳ Ｐゴシック"/>
            <family val="3"/>
            <charset val="128"/>
          </rPr>
          <t>共通仮設費の営繕費において積上げ金額を越えた場合のみ、その越えた金額をここに計上して下さい。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<sst xmlns="http://schemas.openxmlformats.org/spreadsheetml/2006/main" count="11681" uniqueCount="2521">
  <si>
    <t>その他労災保険（法定外を含む）</t>
    <rPh sb="2" eb="3">
      <t>タ</t>
    </rPh>
    <rPh sb="3" eb="5">
      <t>ロウサイ</t>
    </rPh>
    <rPh sb="5" eb="7">
      <t>ホケン</t>
    </rPh>
    <rPh sb="8" eb="10">
      <t>ホウテイ</t>
    </rPh>
    <rPh sb="10" eb="11">
      <t>ガイ</t>
    </rPh>
    <rPh sb="12" eb="13">
      <t>フク</t>
    </rPh>
    <phoneticPr fontId="2"/>
  </si>
  <si>
    <t>(３)</t>
    <phoneticPr fontId="2"/>
  </si>
  <si>
    <t>(４)</t>
    <phoneticPr fontId="2"/>
  </si>
  <si>
    <t>(５)</t>
    <phoneticPr fontId="2"/>
  </si>
  <si>
    <t>イ</t>
    <phoneticPr fontId="2"/>
  </si>
  <si>
    <t>ロ</t>
    <phoneticPr fontId="2"/>
  </si>
  <si>
    <t>(６)</t>
    <phoneticPr fontId="2"/>
  </si>
  <si>
    <t>イ</t>
    <phoneticPr fontId="3"/>
  </si>
  <si>
    <t>ロ</t>
    <phoneticPr fontId="3"/>
  </si>
  <si>
    <t>上・下水道料金</t>
    <phoneticPr fontId="3"/>
  </si>
  <si>
    <t>ハ</t>
    <phoneticPr fontId="3"/>
  </si>
  <si>
    <t>有料道路利用料</t>
    <phoneticPr fontId="3"/>
  </si>
  <si>
    <t>(１)</t>
    <phoneticPr fontId="2"/>
  </si>
  <si>
    <t>機器材</t>
    <phoneticPr fontId="2"/>
  </si>
  <si>
    <t>建設機械Ⅰ</t>
    <phoneticPr fontId="2"/>
  </si>
  <si>
    <t>建設機械Ⅱ</t>
    <phoneticPr fontId="2"/>
  </si>
  <si>
    <t>注２）二次下請負者に外注がある場合</t>
    <phoneticPr fontId="2"/>
  </si>
  <si>
    <t>1)</t>
    <phoneticPr fontId="2"/>
  </si>
  <si>
    <t>2)</t>
    <phoneticPr fontId="2"/>
  </si>
  <si>
    <t>3)</t>
    <phoneticPr fontId="2"/>
  </si>
  <si>
    <t>4)</t>
    <phoneticPr fontId="2"/>
  </si>
  <si>
    <t>5)</t>
    <phoneticPr fontId="2"/>
  </si>
  <si>
    <t>酸素欠乏症の予防に要した費用</t>
    <phoneticPr fontId="3"/>
  </si>
  <si>
    <t>6)</t>
    <phoneticPr fontId="2"/>
  </si>
  <si>
    <t>河川、海岸工事における救命艇に要した費用</t>
    <phoneticPr fontId="3"/>
  </si>
  <si>
    <t>7)</t>
    <phoneticPr fontId="2"/>
  </si>
  <si>
    <t>粉塵作業の予防に要した費用</t>
    <phoneticPr fontId="3"/>
  </si>
  <si>
    <t>8)</t>
    <phoneticPr fontId="2"/>
  </si>
  <si>
    <t>9)</t>
    <phoneticPr fontId="2"/>
  </si>
  <si>
    <t>10)</t>
    <phoneticPr fontId="3"/>
  </si>
  <si>
    <t>安全委員会等に要した費用</t>
    <phoneticPr fontId="3"/>
  </si>
  <si>
    <t>鉄道空港安全管理</t>
    <phoneticPr fontId="2"/>
  </si>
  <si>
    <t>航路安全標識・警戒船</t>
    <phoneticPr fontId="2"/>
  </si>
  <si>
    <t>トンネル工事における呼吸用保護具</t>
    <phoneticPr fontId="2"/>
  </si>
  <si>
    <t>Ｄ</t>
    <phoneticPr fontId="2"/>
  </si>
  <si>
    <t>　⑧地域対策費等（地域行事等の経費含む）</t>
    <rPh sb="2" eb="4">
      <t>チイキ</t>
    </rPh>
    <rPh sb="4" eb="6">
      <t>タイサク</t>
    </rPh>
    <rPh sb="6" eb="7">
      <t>ヒ</t>
    </rPh>
    <rPh sb="7" eb="8">
      <t>トウ</t>
    </rPh>
    <rPh sb="9" eb="11">
      <t>チイキ</t>
    </rPh>
    <rPh sb="11" eb="13">
      <t>ギョウジ</t>
    </rPh>
    <rPh sb="13" eb="14">
      <t>トウ</t>
    </rPh>
    <rPh sb="15" eb="17">
      <t>ケイヒ</t>
    </rPh>
    <rPh sb="17" eb="18">
      <t>フク</t>
    </rPh>
    <phoneticPr fontId="3"/>
  </si>
  <si>
    <t>　⑨社会貢献</t>
    <rPh sb="2" eb="4">
      <t>シャカイ</t>
    </rPh>
    <rPh sb="4" eb="6">
      <t>コウケン</t>
    </rPh>
    <phoneticPr fontId="3"/>
  </si>
  <si>
    <t>　その他に要した費用　</t>
    <rPh sb="3" eb="4">
      <t>タ</t>
    </rPh>
    <rPh sb="5" eb="6">
      <t>ヨウ</t>
    </rPh>
    <rPh sb="8" eb="10">
      <t>ヒヨウ</t>
    </rPh>
    <phoneticPr fontId="3"/>
  </si>
  <si>
    <t>一次下請会社</t>
    <rPh sb="0" eb="2">
      <t>イチジ</t>
    </rPh>
    <rPh sb="2" eb="4">
      <t>シタウ</t>
    </rPh>
    <rPh sb="4" eb="6">
      <t>カイシャ</t>
    </rPh>
    <phoneticPr fontId="1"/>
  </si>
  <si>
    <t>②回収・集計</t>
    <rPh sb="1" eb="3">
      <t>カイシュウ</t>
    </rPh>
    <rPh sb="4" eb="6">
      <t>シュウケイ</t>
    </rPh>
    <phoneticPr fontId="1"/>
  </si>
  <si>
    <t>二次下請会社</t>
    <rPh sb="0" eb="2">
      <t>ニジ</t>
    </rPh>
    <rPh sb="2" eb="4">
      <t>シタウ</t>
    </rPh>
    <rPh sb="4" eb="6">
      <t>カイシャ</t>
    </rPh>
    <phoneticPr fontId="1"/>
  </si>
  <si>
    <t>三次下請会社</t>
    <rPh sb="0" eb="1">
      <t>サン</t>
    </rPh>
    <rPh sb="1" eb="2">
      <t>ジ</t>
    </rPh>
    <rPh sb="2" eb="4">
      <t>シタウ</t>
    </rPh>
    <rPh sb="4" eb="6">
      <t>カイシャ</t>
    </rPh>
    <phoneticPr fontId="1"/>
  </si>
  <si>
    <t>四次下請会社</t>
    <rPh sb="0" eb="1">
      <t>ヨン</t>
    </rPh>
    <rPh sb="1" eb="2">
      <t>ジ</t>
    </rPh>
    <rPh sb="2" eb="4">
      <t>シタウ</t>
    </rPh>
    <rPh sb="4" eb="6">
      <t>カイシャ</t>
    </rPh>
    <phoneticPr fontId="1"/>
  </si>
  <si>
    <t>下請負各社に配布して下さい。</t>
    <phoneticPr fontId="31"/>
  </si>
  <si>
    <t>②</t>
    <phoneticPr fontId="31"/>
  </si>
  <si>
    <t>下請負各社から回収し、集計して下さい。</t>
    <rPh sb="7" eb="9">
      <t>カイシュウ</t>
    </rPh>
    <rPh sb="11" eb="13">
      <t>シュウケイ</t>
    </rPh>
    <phoneticPr fontId="31"/>
  </si>
  <si>
    <t>　３．三次下請以降がある場合は、右列の記入欄に二次の他、三次以降の費用が記入漏れとなっていないか確認してください。</t>
    <rPh sb="7" eb="9">
      <t>イコウ</t>
    </rPh>
    <rPh sb="16" eb="17">
      <t>ミギ</t>
    </rPh>
    <rPh sb="17" eb="18">
      <t>レツ</t>
    </rPh>
    <rPh sb="26" eb="27">
      <t>ホカ</t>
    </rPh>
    <rPh sb="30" eb="32">
      <t>イコウ</t>
    </rPh>
    <rPh sb="33" eb="35">
      <t>ヒヨウ</t>
    </rPh>
    <rPh sb="38" eb="39">
      <t>モ</t>
    </rPh>
    <phoneticPr fontId="2"/>
  </si>
  <si>
    <t>現場管理費中の社員等従業員給料等内訳書（元請外注用）</t>
    <phoneticPr fontId="2"/>
  </si>
  <si>
    <r>
      <t>　　　　　　　　　　　　　　　</t>
    </r>
    <r>
      <rPr>
        <sz val="11"/>
        <color indexed="10"/>
        <rFont val="明朝"/>
        <family val="1"/>
        <charset val="128"/>
      </rPr>
      <t/>
    </r>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</si>
  <si>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</si>
  <si>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</si>
  <si>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</si>
  <si>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</si>
  <si>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</si>
  <si>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</si>
  <si>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</si>
  <si>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</si>
  <si>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</si>
  <si>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</si>
  <si>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 xml:space="preserve">Ａ－１：準備及び後片付に要した費用
（直接工事費に計上した分を除く） 　　　 </t>
    <phoneticPr fontId="3"/>
  </si>
  <si>
    <t>Ａ－２：調査及び測量等に要した費用
（直接工事費に計上した分を除く）</t>
    <phoneticPr fontId="3"/>
  </si>
  <si>
    <t>⑤</t>
    <phoneticPr fontId="2"/>
  </si>
  <si>
    <t>←下請欄（黄色部分）は、下位の外注一般管理費等を記入してください。（二次下請者の場合は、三次下請者の外注一般管理費等）</t>
    <rPh sb="12" eb="14">
      <t>カイ</t>
    </rPh>
    <rPh sb="15" eb="17">
      <t>ガイチュウ</t>
    </rPh>
    <rPh sb="17" eb="19">
      <t>イッパン</t>
    </rPh>
    <rPh sb="19" eb="22">
      <t>カンリヒ</t>
    </rPh>
    <rPh sb="22" eb="23">
      <t>ナド</t>
    </rPh>
    <rPh sb="24" eb="26">
      <t>キニュウ</t>
    </rPh>
    <rPh sb="34" eb="36">
      <t>ニジ</t>
    </rPh>
    <rPh sb="36" eb="38">
      <t>シタウケ</t>
    </rPh>
    <rPh sb="38" eb="39">
      <t>シャ</t>
    </rPh>
    <rPh sb="40" eb="42">
      <t>バアイ</t>
    </rPh>
    <rPh sb="44" eb="46">
      <t>サンジ</t>
    </rPh>
    <rPh sb="46" eb="48">
      <t>シタウケ</t>
    </rPh>
    <rPh sb="48" eb="49">
      <t>シャ</t>
    </rPh>
    <rPh sb="50" eb="52">
      <t>ガイチュウ</t>
    </rPh>
    <rPh sb="52" eb="54">
      <t>イッパン</t>
    </rPh>
    <rPh sb="54" eb="57">
      <t>カンリヒ</t>
    </rPh>
    <rPh sb="57" eb="58">
      <t>トウ</t>
    </rPh>
    <phoneticPr fontId="2"/>
  </si>
  <si>
    <t>ボットトムドア</t>
  </si>
  <si>
    <t>径(m級)、（MPa)</t>
  </si>
  <si>
    <t>圧力調整装置</t>
  </si>
  <si>
    <t>径(mm級)</t>
  </si>
  <si>
    <t>バケット</t>
  </si>
  <si>
    <t>(m3)</t>
  </si>
  <si>
    <t>土砂ホッパ</t>
  </si>
  <si>
    <t>(m3級)</t>
  </si>
  <si>
    <t>3)日々回送による運搬</t>
    <rPh sb="2" eb="4">
      <t>ヒビ</t>
    </rPh>
    <rPh sb="4" eb="6">
      <t>カイソウ</t>
    </rPh>
    <rPh sb="9" eb="11">
      <t>ウンパン</t>
    </rPh>
    <phoneticPr fontId="1"/>
  </si>
  <si>
    <t>4)現場内小運搬</t>
    <rPh sb="2" eb="4">
      <t>ゲンバ</t>
    </rPh>
    <rPh sb="4" eb="5">
      <t>ナイ</t>
    </rPh>
    <rPh sb="5" eb="6">
      <t>ショウ</t>
    </rPh>
    <rPh sb="6" eb="8">
      <t>ウンパン</t>
    </rPh>
    <phoneticPr fontId="1"/>
  </si>
  <si>
    <t>合計</t>
    <rPh sb="0" eb="2">
      <t>ゴウケイ</t>
    </rPh>
    <phoneticPr fontId="1"/>
  </si>
  <si>
    <t>5)合計</t>
    <rPh sb="2" eb="4">
      <t>ゴウケイ</t>
    </rPh>
    <phoneticPr fontId="2"/>
  </si>
  <si>
    <t>せん孔機械及びトンネル工事機械</t>
  </si>
  <si>
    <t>ボーリングマシン</t>
  </si>
  <si>
    <t>掘削孔径(mm)</t>
  </si>
  <si>
    <t>さく岩機</t>
  </si>
  <si>
    <t>ハンドハンマ</t>
  </si>
  <si>
    <t>(kg級)</t>
  </si>
  <si>
    <t>レッグハンマ</t>
  </si>
  <si>
    <t>ストーパ</t>
  </si>
  <si>
    <t>ドリフタ</t>
  </si>
  <si>
    <t>ピックハンマ</t>
  </si>
  <si>
    <t>コンクリートブレーカ</t>
  </si>
  <si>
    <t>大型ブレーカ</t>
  </si>
  <si>
    <t>ガイドセル</t>
  </si>
  <si>
    <t>フィード長(m)、ドリフタ（ｋｇ級)</t>
  </si>
  <si>
    <t>ドリルジャンボ</t>
  </si>
  <si>
    <t>ブーム数、ドリフタ質量(kg級）</t>
  </si>
  <si>
    <t>建設機械Ⅰの運搬に係る費用について入力してください。（該当する費用がない場合は、記入不要）</t>
    <rPh sb="0" eb="2">
      <t>ケンセツ</t>
    </rPh>
    <rPh sb="2" eb="4">
      <t>キカイ</t>
    </rPh>
    <rPh sb="6" eb="8">
      <t>ウンパン</t>
    </rPh>
    <rPh sb="9" eb="10">
      <t>カカワ</t>
    </rPh>
    <rPh sb="11" eb="13">
      <t>ヒヨウ</t>
    </rPh>
    <rPh sb="17" eb="19">
      <t>ニュウリョク</t>
    </rPh>
    <rPh sb="40" eb="42">
      <t>キニュウ</t>
    </rPh>
    <rPh sb="42" eb="44">
      <t>フヨウ</t>
    </rPh>
    <phoneticPr fontId="2"/>
  </si>
  <si>
    <t>オーガ出力(kW)、吊能力（ｔ）、リーダ長(m)、圧入力(kN)、掘削径(mm)</t>
  </si>
  <si>
    <t>油圧ハンマ・直結三点支持式</t>
  </si>
  <si>
    <t>ディーゼルハンマ・防音カバー装着用・直結三点支持式</t>
  </si>
  <si>
    <t>油圧式杭引抜機（ジャッキ）</t>
  </si>
  <si>
    <t>引抜力（kN）</t>
  </si>
  <si>
    <t>油圧式鋼管圧入・引抜機（ジャッキ）</t>
  </si>
  <si>
    <t>圧入力（kN）、引抜力（kN）、管径(mm)</t>
  </si>
  <si>
    <t>油圧式杭圧入引抜機</t>
  </si>
  <si>
    <t>圧入力（kN）、引抜力（kN）</t>
  </si>
  <si>
    <t>アースオーガ中掘機</t>
  </si>
  <si>
    <t>オーガ出力(kW)、吊能力（ｔ）、モンケン(t)、リーダ長(m)、杭径(mm)</t>
  </si>
  <si>
    <t>クローラ式サンドパイル打機</t>
  </si>
  <si>
    <t>バイブロ出力（ｋＷ）、リーダ長(m)、クレーン(ｔ吊）</t>
  </si>
  <si>
    <t>粉体噴射攪拌機</t>
  </si>
  <si>
    <t>モータ出力(kW)、標準改良深度(m)</t>
  </si>
  <si>
    <t>アースオーガ（単体）</t>
  </si>
  <si>
    <t>掘削径（mm)</t>
  </si>
  <si>
    <t>クローラ式アースオーガ</t>
  </si>
  <si>
    <t>直結三点支持式</t>
  </si>
  <si>
    <t>運搬距離
(Km)</t>
    <rPh sb="0" eb="2">
      <t>ウンパン</t>
    </rPh>
    <rPh sb="2" eb="4">
      <t>キョリ</t>
    </rPh>
    <phoneticPr fontId="2"/>
  </si>
  <si>
    <t>運搬回数
(回）</t>
    <rPh sb="0" eb="2">
      <t>ウンパン</t>
    </rPh>
    <rPh sb="2" eb="4">
      <t>カイスウ</t>
    </rPh>
    <rPh sb="6" eb="7">
      <t>カイ</t>
    </rPh>
    <phoneticPr fontId="2"/>
  </si>
  <si>
    <t>1)貨物自動車等による運搬</t>
    <rPh sb="11" eb="13">
      <t>ウンパン</t>
    </rPh>
    <phoneticPr fontId="1"/>
  </si>
  <si>
    <t>内分解組立費（千円）</t>
    <rPh sb="0" eb="1">
      <t>ウチ</t>
    </rPh>
    <rPh sb="1" eb="3">
      <t>ブンカイ</t>
    </rPh>
    <rPh sb="3" eb="5">
      <t>クミタテ</t>
    </rPh>
    <rPh sb="5" eb="6">
      <t>ヒ</t>
    </rPh>
    <phoneticPr fontId="1"/>
  </si>
  <si>
    <t>積載質量（t）、揚程(m)</t>
  </si>
  <si>
    <t>一本構リフト</t>
  </si>
  <si>
    <t>工事用エレベータ</t>
  </si>
  <si>
    <t>積載質量（t）</t>
  </si>
  <si>
    <t>門型クレーン</t>
  </si>
  <si>
    <t>高さ(m)、幅(m)、吊上能力（t吊）</t>
  </si>
  <si>
    <t>種別</t>
  </si>
  <si>
    <t>材料</t>
  </si>
  <si>
    <t>骨材のふるい分け試験</t>
  </si>
  <si>
    <t>骨材の密度及び吸水率試験</t>
  </si>
  <si>
    <t>粗骨材のすりへり試験</t>
  </si>
  <si>
    <t>骨材の微粒分量試験</t>
  </si>
  <si>
    <t>砂の有機不純物試験</t>
  </si>
  <si>
    <t>モルタルの圧縮強度による砂の試験</t>
  </si>
  <si>
    <t>骨材中の粘土塊量の試験</t>
  </si>
  <si>
    <t>骨材中の比重1.95の液体に浮く粒子の試験</t>
  </si>
  <si>
    <t>硫酸ナトリウムによる骨材の安定性試験</t>
  </si>
  <si>
    <t>セメントの物理試験</t>
  </si>
  <si>
    <t>ポルトランドセメントの化学分析</t>
  </si>
  <si>
    <t>A2</t>
    <phoneticPr fontId="3"/>
  </si>
  <si>
    <t>B2</t>
    <phoneticPr fontId="3"/>
  </si>
  <si>
    <t xml:space="preserve">Ａ－１：準備及び後片付に要した費用
（直接工事費に計上した分を除く） 　　　 </t>
    <phoneticPr fontId="3"/>
  </si>
  <si>
    <t>１ 着手時の準備費用，完成時の後片付費用，施工期間中における準備・後片付費用</t>
    <phoneticPr fontId="3"/>
  </si>
  <si>
    <t>※上記のうち、型枠及び足場等仮設資材の処分費用（建設副産物）</t>
    <phoneticPr fontId="3"/>
  </si>
  <si>
    <t>２　その他　上記以外について入力してください</t>
    <rPh sb="6" eb="8">
      <t>ジョウキ</t>
    </rPh>
    <rPh sb="8" eb="9">
      <t>イ</t>
    </rPh>
    <rPh sb="9" eb="10">
      <t>ガイ</t>
    </rPh>
    <rPh sb="14" eb="16">
      <t>ニュウリョク</t>
    </rPh>
    <phoneticPr fontId="3"/>
  </si>
  <si>
    <t>4下層路盤</t>
  </si>
  <si>
    <t>平板載荷試験</t>
  </si>
  <si>
    <t>特殊な品質管理</t>
    <rPh sb="0" eb="2">
      <t>トクシュ</t>
    </rPh>
    <phoneticPr fontId="2"/>
  </si>
  <si>
    <t>針入度試験</t>
  </si>
  <si>
    <t>軟化点試験</t>
  </si>
  <si>
    <t>伸度試験</t>
  </si>
  <si>
    <t>トルエン可溶分試験</t>
  </si>
  <si>
    <t>引火点試験</t>
  </si>
  <si>
    <t>薄膜加熱試験</t>
  </si>
  <si>
    <t>　２．「総合計」欄は、一次下請（左列）+二次下請（右列）の集計金額です。二次以降がある場合は、二次以降も合算した金額です。</t>
    <rPh sb="4" eb="7">
      <t>ソウゴウケイ</t>
    </rPh>
    <rPh sb="8" eb="9">
      <t>ラン</t>
    </rPh>
    <rPh sb="11" eb="13">
      <t>イチジ</t>
    </rPh>
    <rPh sb="13" eb="15">
      <t>シタウ</t>
    </rPh>
    <rPh sb="16" eb="17">
      <t>ヒダリ</t>
    </rPh>
    <rPh sb="17" eb="18">
      <t>レツ</t>
    </rPh>
    <rPh sb="20" eb="22">
      <t>ニジ</t>
    </rPh>
    <rPh sb="22" eb="24">
      <t>シタウケ</t>
    </rPh>
    <rPh sb="25" eb="26">
      <t>ミギ</t>
    </rPh>
    <rPh sb="26" eb="27">
      <t>レツ</t>
    </rPh>
    <rPh sb="29" eb="31">
      <t>シュウケイ</t>
    </rPh>
    <rPh sb="31" eb="33">
      <t>キンガク</t>
    </rPh>
    <rPh sb="36" eb="37">
      <t>ニ</t>
    </rPh>
    <rPh sb="37" eb="38">
      <t>ジ</t>
    </rPh>
    <rPh sb="38" eb="40">
      <t>イコウ</t>
    </rPh>
    <rPh sb="43" eb="45">
      <t>バアイ</t>
    </rPh>
    <rPh sb="47" eb="49">
      <t>ニジ</t>
    </rPh>
    <rPh sb="49" eb="51">
      <t>イコウ</t>
    </rPh>
    <rPh sb="52" eb="54">
      <t>ガッサン</t>
    </rPh>
    <rPh sb="56" eb="58">
      <t>キンガク</t>
    </rPh>
    <phoneticPr fontId="2"/>
  </si>
  <si>
    <t>地質試験</t>
    <phoneticPr fontId="3"/>
  </si>
  <si>
    <t>営繕関係</t>
    <rPh sb="0" eb="2">
      <t>エイゼン</t>
    </rPh>
    <rPh sb="2" eb="4">
      <t>カンケイ</t>
    </rPh>
    <phoneticPr fontId="3"/>
  </si>
  <si>
    <t>安全関係</t>
    <rPh sb="0" eb="2">
      <t>アンゼン</t>
    </rPh>
    <rPh sb="2" eb="4">
      <t>カンケイ</t>
    </rPh>
    <phoneticPr fontId="3"/>
  </si>
  <si>
    <t>その他の小計</t>
    <rPh sb="2" eb="3">
      <t>タ</t>
    </rPh>
    <rPh sb="4" eb="6">
      <t>ショウケイ</t>
    </rPh>
    <phoneticPr fontId="3"/>
  </si>
  <si>
    <t>特殊経費</t>
    <rPh sb="0" eb="2">
      <t>トクシュ</t>
    </rPh>
    <phoneticPr fontId="2"/>
  </si>
  <si>
    <t>担当者氏名</t>
    <rPh sb="0" eb="3">
      <t>タントウシャ</t>
    </rPh>
    <rPh sb="3" eb="5">
      <t>シメイ</t>
    </rPh>
    <phoneticPr fontId="41"/>
  </si>
  <si>
    <t>役職名</t>
    <rPh sb="0" eb="3">
      <t>ヤクショクメイ</t>
    </rPh>
    <phoneticPr fontId="41"/>
  </si>
  <si>
    <t>電話番号</t>
    <rPh sb="0" eb="2">
      <t>デンワ</t>
    </rPh>
    <rPh sb="2" eb="4">
      <t>バンゴウ</t>
    </rPh>
    <phoneticPr fontId="41"/>
  </si>
  <si>
    <t>下記内容について入力してください。</t>
    <rPh sb="0" eb="2">
      <t>カキ</t>
    </rPh>
    <rPh sb="2" eb="4">
      <t>ナイヨウ</t>
    </rPh>
    <rPh sb="8" eb="10">
      <t>ニュウリョク</t>
    </rPh>
    <phoneticPr fontId="41"/>
  </si>
  <si>
    <t>平面度</t>
  </si>
  <si>
    <t>ベベル精度</t>
  </si>
  <si>
    <t>真直度</t>
  </si>
  <si>
    <t>ハンマー打撃試験</t>
  </si>
  <si>
    <r>
      <t xml:space="preserve">延　人
</t>
    </r>
    <r>
      <rPr>
        <sz val="8"/>
        <rFont val="明朝"/>
        <family val="1"/>
        <charset val="128"/>
      </rPr>
      <t>（ｆ.の合計）</t>
    </r>
    <rPh sb="8" eb="10">
      <t>ゴウケイ</t>
    </rPh>
    <phoneticPr fontId="2"/>
  </si>
  <si>
    <t>工事費シートで入力した「工事費保険」について黄色着色部分に入力してください。</t>
    <rPh sb="0" eb="3">
      <t>コウジヒ</t>
    </rPh>
    <rPh sb="7" eb="9">
      <t>ニュウリョク</t>
    </rPh>
    <rPh sb="12" eb="15">
      <t>コウジヒ</t>
    </rPh>
    <rPh sb="15" eb="17">
      <t>ホケン</t>
    </rPh>
    <rPh sb="22" eb="24">
      <t>キイロ</t>
    </rPh>
    <rPh sb="24" eb="26">
      <t>チャクショク</t>
    </rPh>
    <rPh sb="26" eb="28">
      <t>ブブン</t>
    </rPh>
    <rPh sb="29" eb="31">
      <t>ニュウリョク</t>
    </rPh>
    <phoneticPr fontId="3"/>
  </si>
  <si>
    <t>工事費保険に要した費用がない場合は、入力不要です。</t>
    <rPh sb="0" eb="3">
      <t>コウジヒ</t>
    </rPh>
    <rPh sb="3" eb="5">
      <t>ホケン</t>
    </rPh>
    <rPh sb="6" eb="7">
      <t>ヨウ</t>
    </rPh>
    <rPh sb="9" eb="11">
      <t>ヒヨウ</t>
    </rPh>
    <rPh sb="14" eb="16">
      <t>バアイ</t>
    </rPh>
    <rPh sb="18" eb="20">
      <t>ニュウリョク</t>
    </rPh>
    <rPh sb="20" eb="22">
      <t>フヨウ</t>
    </rPh>
    <phoneticPr fontId="3"/>
  </si>
  <si>
    <t>　該当するものに「○」、該当しないものには「×」を入力してください。</t>
    <rPh sb="1" eb="3">
      <t>ガイトウ</t>
    </rPh>
    <rPh sb="12" eb="14">
      <t>ガイトウ</t>
    </rPh>
    <rPh sb="25" eb="27">
      <t>ニュウリョク</t>
    </rPh>
    <phoneticPr fontId="3"/>
  </si>
  <si>
    <t>仮設現場事務所、仮設倉庫等工事用仮設建物及び収容している計器・備品</t>
  </si>
  <si>
    <t>1工事あたり</t>
    <phoneticPr fontId="3"/>
  </si>
  <si>
    <t>　工事保険を含めた総合保険や特約でを契約した場合は、以下について入力してください。</t>
    <rPh sb="26" eb="28">
      <t>イカ</t>
    </rPh>
    <rPh sb="32" eb="34">
      <t>ニュウリョク</t>
    </rPh>
    <phoneticPr fontId="3"/>
  </si>
  <si>
    <t>　3-1 第三者への賠償</t>
    <rPh sb="5" eb="7">
      <t>ダイサン</t>
    </rPh>
    <rPh sb="7" eb="8">
      <t>シャ</t>
    </rPh>
    <rPh sb="10" eb="12">
      <t>バイショウ</t>
    </rPh>
    <phoneticPr fontId="3"/>
  </si>
  <si>
    <t>　①補償内容</t>
    <rPh sb="2" eb="4">
      <t>ホショウ</t>
    </rPh>
    <rPh sb="4" eb="6">
      <t>ナイヨウ</t>
    </rPh>
    <phoneticPr fontId="3"/>
  </si>
  <si>
    <t>　②支払限度額</t>
    <rPh sb="2" eb="4">
      <t>シハラ</t>
    </rPh>
    <rPh sb="4" eb="7">
      <t>ゲンドガク</t>
    </rPh>
    <phoneticPr fontId="3"/>
  </si>
  <si>
    <t>支払限度額</t>
    <rPh sb="0" eb="2">
      <t>シハラ</t>
    </rPh>
    <rPh sb="2" eb="5">
      <t>ゲンドガク</t>
    </rPh>
    <phoneticPr fontId="3"/>
  </si>
  <si>
    <t>　3-2 政府労災の上乗せ補償</t>
    <rPh sb="5" eb="7">
      <t>セイフ</t>
    </rPh>
    <rPh sb="7" eb="9">
      <t>ロウサイ</t>
    </rPh>
    <rPh sb="10" eb="12">
      <t>ウワノ</t>
    </rPh>
    <rPh sb="13" eb="15">
      <t>ホショウ</t>
    </rPh>
    <phoneticPr fontId="3"/>
  </si>
  <si>
    <t>工事費シートで入力した「組立保険」について黄色着色部分に入力してください。</t>
    <rPh sb="0" eb="3">
      <t>コウジヒ</t>
    </rPh>
    <rPh sb="7" eb="9">
      <t>ニュウリョク</t>
    </rPh>
    <rPh sb="12" eb="14">
      <t>クミタテ</t>
    </rPh>
    <rPh sb="14" eb="16">
      <t>ホケン</t>
    </rPh>
    <rPh sb="21" eb="23">
      <t>キイロ</t>
    </rPh>
    <rPh sb="23" eb="25">
      <t>チャクショク</t>
    </rPh>
    <rPh sb="25" eb="27">
      <t>ブブン</t>
    </rPh>
    <rPh sb="28" eb="30">
      <t>ニュウリョク</t>
    </rPh>
    <phoneticPr fontId="3"/>
  </si>
  <si>
    <t>組立保険に要した費用がない場合は、入力不要です。</t>
    <rPh sb="0" eb="2">
      <t>クミタテ</t>
    </rPh>
    <rPh sb="2" eb="4">
      <t>ホケン</t>
    </rPh>
    <rPh sb="5" eb="6">
      <t>ヨウ</t>
    </rPh>
    <rPh sb="8" eb="10">
      <t>ヒヨウ</t>
    </rPh>
    <rPh sb="13" eb="15">
      <t>バアイ</t>
    </rPh>
    <rPh sb="17" eb="19">
      <t>ニュウリョク</t>
    </rPh>
    <rPh sb="19" eb="21">
      <t>フヨウ</t>
    </rPh>
    <phoneticPr fontId="3"/>
  </si>
  <si>
    <t>1.組立保険契約の内容</t>
    <rPh sb="2" eb="4">
      <t>クミタテ</t>
    </rPh>
    <phoneticPr fontId="3"/>
  </si>
  <si>
    <t>1工事あたり</t>
    <phoneticPr fontId="3"/>
  </si>
  <si>
    <t>3.組立保険を含めた総合保険、特約契約</t>
    <rPh sb="2" eb="4">
      <t>クミタテ</t>
    </rPh>
    <phoneticPr fontId="3"/>
  </si>
  <si>
    <t>　組立保険を含めた総合保険や特約でを契約した場合は、以下について入力してください。</t>
    <rPh sb="1" eb="3">
      <t>クミタテ</t>
    </rPh>
    <rPh sb="26" eb="28">
      <t>イカ</t>
    </rPh>
    <rPh sb="32" eb="34">
      <t>ニュウリョク</t>
    </rPh>
    <phoneticPr fontId="3"/>
  </si>
  <si>
    <t>ダム発破・監視費</t>
  </si>
  <si>
    <t>各種調査等</t>
  </si>
  <si>
    <t>各種台帳等</t>
  </si>
  <si>
    <t>記入上の注意事項</t>
  </si>
  <si>
    <t>建設機械名</t>
  </si>
  <si>
    <t>労働者の食事補助、交通費の支給
＊マイクロバス等の送迎は、共通仮設費の営繕費(労働者送迎費)に記入</t>
  </si>
  <si>
    <t>請負金額の内、外注費</t>
    <rPh sb="5" eb="6">
      <t>ウチ</t>
    </rPh>
    <rPh sb="7" eb="9">
      <t>ガイチュウ</t>
    </rPh>
    <rPh sb="9" eb="10">
      <t>ヒ</t>
    </rPh>
    <phoneticPr fontId="2"/>
  </si>
  <si>
    <t>蒸発後の針入度比試験</t>
  </si>
  <si>
    <t>密度試験</t>
  </si>
  <si>
    <t>高温動粘度試験</t>
  </si>
  <si>
    <t>60℃粘度試験</t>
  </si>
  <si>
    <t>タフネス・テナシティ試験</t>
  </si>
  <si>
    <t>舗設現場</t>
  </si>
  <si>
    <t>すべり抵抗試験</t>
  </si>
  <si>
    <t>9転圧コンクリート</t>
  </si>
  <si>
    <t>骨材の単位容積質量試験</t>
  </si>
  <si>
    <t>10グースアスファルト舗装</t>
  </si>
  <si>
    <t>蒸発質量変化率試験</t>
  </si>
  <si>
    <t>11路床安定処理工</t>
  </si>
  <si>
    <t>現場CBR試験</t>
  </si>
  <si>
    <t>たわみ量</t>
  </si>
  <si>
    <r>
      <t>　C-2　</t>
    </r>
    <r>
      <rPr>
        <sz val="12"/>
        <rFont val="ＭＳ Ｐ明朝"/>
        <family val="1"/>
        <charset val="128"/>
      </rPr>
      <t>トラッククレーン機械式25ｔ吊及び油圧式80ｔ吊以上の自走による運搬を入力してください。</t>
    </r>
    <rPh sb="13" eb="16">
      <t>キカイシキ</t>
    </rPh>
    <rPh sb="19" eb="20">
      <t>ツリ</t>
    </rPh>
    <rPh sb="20" eb="21">
      <t>オヨ</t>
    </rPh>
    <rPh sb="22" eb="24">
      <t>ユアツ</t>
    </rPh>
    <rPh sb="24" eb="25">
      <t>シキ</t>
    </rPh>
    <rPh sb="28" eb="29">
      <t>ツリ</t>
    </rPh>
    <rPh sb="29" eb="31">
      <t>イジョウ</t>
    </rPh>
    <rPh sb="32" eb="34">
      <t>ジソウ</t>
    </rPh>
    <rPh sb="37" eb="39">
      <t>ウンパン</t>
    </rPh>
    <rPh sb="40" eb="42">
      <t>ニュウリョク</t>
    </rPh>
    <phoneticPr fontId="2"/>
  </si>
  <si>
    <t>　⑥見学所（インフォメーションセンター）の設置
　　 及び管理運営</t>
    <rPh sb="2" eb="4">
      <t>ケンガク</t>
    </rPh>
    <rPh sb="4" eb="5">
      <t>ジョ</t>
    </rPh>
    <rPh sb="21" eb="23">
      <t>セッチ</t>
    </rPh>
    <rPh sb="27" eb="28">
      <t>オヨ</t>
    </rPh>
    <rPh sb="29" eb="31">
      <t>カンリ</t>
    </rPh>
    <rPh sb="31" eb="33">
      <t>ウンエイ</t>
    </rPh>
    <phoneticPr fontId="3"/>
  </si>
  <si>
    <t>　⑦パンフレット・工法説明ビデオ</t>
    <rPh sb="9" eb="11">
      <t>コウホウ</t>
    </rPh>
    <rPh sb="11" eb="13">
      <t>セツメイ</t>
    </rPh>
    <phoneticPr fontId="3"/>
  </si>
  <si>
    <t>　２．「総合計」欄は、一次下請（上段）+二次下請（下段）の集計金額です。二次以降がある場合は、二次以降も合算した金額です。</t>
    <rPh sb="4" eb="7">
      <t>ソウゴウケイ</t>
    </rPh>
    <rPh sb="8" eb="9">
      <t>ラン</t>
    </rPh>
    <rPh sb="11" eb="13">
      <t>イチジ</t>
    </rPh>
    <rPh sb="13" eb="15">
      <t>シタウ</t>
    </rPh>
    <rPh sb="16" eb="18">
      <t>ジョウダン</t>
    </rPh>
    <rPh sb="20" eb="22">
      <t>ニジ</t>
    </rPh>
    <rPh sb="22" eb="24">
      <t>シタウケ</t>
    </rPh>
    <rPh sb="25" eb="27">
      <t>ゲダン</t>
    </rPh>
    <rPh sb="29" eb="31">
      <t>シュウケイ</t>
    </rPh>
    <rPh sb="31" eb="33">
      <t>キンガク</t>
    </rPh>
    <rPh sb="36" eb="37">
      <t>ニ</t>
    </rPh>
    <rPh sb="37" eb="38">
      <t>ジ</t>
    </rPh>
    <rPh sb="38" eb="40">
      <t>イコウ</t>
    </rPh>
    <rPh sb="43" eb="45">
      <t>バアイ</t>
    </rPh>
    <rPh sb="47" eb="49">
      <t>ニジ</t>
    </rPh>
    <rPh sb="49" eb="51">
      <t>イコウ</t>
    </rPh>
    <rPh sb="52" eb="54">
      <t>ガッサン</t>
    </rPh>
    <rPh sb="56" eb="58">
      <t>キンガク</t>
    </rPh>
    <phoneticPr fontId="2"/>
  </si>
  <si>
    <t>費　　　用</t>
    <rPh sb="0" eb="1">
      <t>ヒ</t>
    </rPh>
    <rPh sb="4" eb="5">
      <t>ヨウ</t>
    </rPh>
    <phoneticPr fontId="2"/>
  </si>
  <si>
    <t>内　　　容</t>
    <rPh sb="0" eb="1">
      <t>ウチ</t>
    </rPh>
    <rPh sb="4" eb="5">
      <t>カタチ</t>
    </rPh>
    <phoneticPr fontId="2"/>
  </si>
  <si>
    <t>入力の確認</t>
    <rPh sb="0" eb="2">
      <t>ニュウリョク</t>
    </rPh>
    <rPh sb="3" eb="5">
      <t>カクニン</t>
    </rPh>
    <phoneticPr fontId="3"/>
  </si>
  <si>
    <t>項目</t>
    <rPh sb="0" eb="2">
      <t>コウモク</t>
    </rPh>
    <phoneticPr fontId="3"/>
  </si>
  <si>
    <t>合計</t>
    <rPh sb="0" eb="2">
      <t>ゴウケイ</t>
    </rPh>
    <phoneticPr fontId="3"/>
  </si>
  <si>
    <t>　　　　C-4入力対象省庁：NEXCO</t>
    <rPh sb="7" eb="9">
      <t>ニュウリョク</t>
    </rPh>
    <rPh sb="9" eb="11">
      <t>タイショウ</t>
    </rPh>
    <rPh sb="11" eb="13">
      <t>ショウチョウ</t>
    </rPh>
    <phoneticPr fontId="2"/>
  </si>
  <si>
    <r>
      <t>　</t>
    </r>
    <r>
      <rPr>
        <b/>
        <sz val="12"/>
        <rFont val="ＭＳ Ｐ明朝"/>
        <family val="1"/>
        <charset val="128"/>
      </rPr>
      <t>C-4</t>
    </r>
    <r>
      <rPr>
        <sz val="12"/>
        <rFont val="ＭＳ Ｐ明朝"/>
        <family val="1"/>
        <charset val="128"/>
      </rPr>
      <t>　</t>
    </r>
    <r>
      <rPr>
        <sz val="12"/>
        <rFont val="ＭＳ Ｐ明朝"/>
        <family val="1"/>
        <charset val="128"/>
      </rPr>
      <t>工種区分が</t>
    </r>
    <r>
      <rPr>
        <b/>
        <sz val="12"/>
        <rFont val="ＭＳ Ｐ明朝"/>
        <family val="1"/>
        <charset val="128"/>
      </rPr>
      <t>舗装又は維持</t>
    </r>
    <r>
      <rPr>
        <sz val="12"/>
        <rFont val="ＭＳ Ｐ明朝"/>
        <family val="1"/>
        <charset val="128"/>
      </rPr>
      <t>における</t>
    </r>
    <r>
      <rPr>
        <b/>
        <sz val="12"/>
        <rFont val="ＭＳ Ｐ明朝"/>
        <family val="1"/>
        <charset val="128"/>
      </rPr>
      <t>3t以上</t>
    </r>
    <r>
      <rPr>
        <sz val="12"/>
        <rFont val="ＭＳ Ｐ明朝"/>
        <family val="1"/>
        <charset val="128"/>
      </rPr>
      <t>の建設機械の作業基地から現場までの</t>
    </r>
    <r>
      <rPr>
        <b/>
        <sz val="12"/>
        <rFont val="ＭＳ Ｐ明朝"/>
        <family val="1"/>
        <charset val="128"/>
      </rPr>
      <t>貨物自動車等</t>
    </r>
    <r>
      <rPr>
        <sz val="12"/>
        <rFont val="ＭＳ Ｐ明朝"/>
        <family val="1"/>
        <charset val="128"/>
      </rPr>
      <t>による運搬費を入力してください。</t>
    </r>
    <phoneticPr fontId="2"/>
  </si>
  <si>
    <t>現場
管理者
名前</t>
    <rPh sb="7" eb="9">
      <t>ナマエ</t>
    </rPh>
    <phoneticPr fontId="2"/>
  </si>
  <si>
    <t>(人)</t>
    <phoneticPr fontId="2"/>
  </si>
  <si>
    <t>次下請負業者</t>
    <rPh sb="0" eb="1">
      <t>ツギ</t>
    </rPh>
    <rPh sb="1" eb="3">
      <t>シタウ</t>
    </rPh>
    <rPh sb="3" eb="4">
      <t>オ</t>
    </rPh>
    <rPh sb="4" eb="6">
      <t>ギョウシャ</t>
    </rPh>
    <phoneticPr fontId="2"/>
  </si>
  <si>
    <t>技術職員</t>
    <rPh sb="0" eb="2">
      <t>ギジュツ</t>
    </rPh>
    <rPh sb="2" eb="4">
      <t>ショクイン</t>
    </rPh>
    <phoneticPr fontId="2"/>
  </si>
  <si>
    <t>その他</t>
    <rPh sb="2" eb="3">
      <t>タ</t>
    </rPh>
    <phoneticPr fontId="2"/>
  </si>
  <si>
    <t>(単位:人日及び日)</t>
    <rPh sb="1" eb="3">
      <t>タンイ</t>
    </rPh>
    <rPh sb="4" eb="5">
      <t>ヒト</t>
    </rPh>
    <rPh sb="5" eb="6">
      <t>ヒ</t>
    </rPh>
    <rPh sb="6" eb="7">
      <t>オヨ</t>
    </rPh>
    <rPh sb="8" eb="9">
      <t>ヒ</t>
    </rPh>
    <phoneticPr fontId="2"/>
  </si>
  <si>
    <t>慰安・娯楽・厚生費</t>
  </si>
  <si>
    <t>c.</t>
  </si>
  <si>
    <t>作業被服費</t>
  </si>
  <si>
    <t>d.</t>
  </si>
  <si>
    <t>賃金以外の食事、通勤等に要する費用</t>
  </si>
  <si>
    <t>e.</t>
  </si>
  <si>
    <t>災害時負担費用</t>
  </si>
  <si>
    <t>費目</t>
  </si>
  <si>
    <t>公共土木請負工事の諸経費等調査（元請外注用）</t>
  </si>
  <si>
    <t>下請負者名</t>
  </si>
  <si>
    <t>工種</t>
  </si>
  <si>
    <t>E　各種台帳等の作成・修正に要した費用</t>
    <phoneticPr fontId="3"/>
  </si>
  <si>
    <t>請負金額（税抜き）</t>
    <rPh sb="0" eb="2">
      <t>ウケオイ</t>
    </rPh>
    <rPh sb="2" eb="3">
      <t>キン</t>
    </rPh>
    <rPh sb="3" eb="4">
      <t>ガク</t>
    </rPh>
    <rPh sb="5" eb="6">
      <t>ゼイ</t>
    </rPh>
    <rPh sb="6" eb="7">
      <t>ヌ</t>
    </rPh>
    <phoneticPr fontId="2"/>
  </si>
  <si>
    <t>　仮設備関係に要した費用　</t>
    <rPh sb="1" eb="2">
      <t>カリ</t>
    </rPh>
    <rPh sb="2" eb="4">
      <t>セツビ</t>
    </rPh>
    <rPh sb="4" eb="6">
      <t>カンケイ</t>
    </rPh>
    <rPh sb="7" eb="8">
      <t>ヨウ</t>
    </rPh>
    <rPh sb="10" eb="12">
      <t>ヒヨウ</t>
    </rPh>
    <phoneticPr fontId="3"/>
  </si>
  <si>
    <t>A1</t>
    <phoneticPr fontId="3"/>
  </si>
  <si>
    <t>B1</t>
    <phoneticPr fontId="3"/>
  </si>
  <si>
    <t>A2</t>
    <phoneticPr fontId="3"/>
  </si>
  <si>
    <t>B2</t>
    <phoneticPr fontId="3"/>
  </si>
  <si>
    <t>　②緑化・花壇</t>
    <rPh sb="2" eb="4">
      <t>リョクカ</t>
    </rPh>
    <rPh sb="5" eb="7">
      <t>カダン</t>
    </rPh>
    <phoneticPr fontId="3"/>
  </si>
  <si>
    <t>　③ライトアップ施設</t>
    <rPh sb="8" eb="10">
      <t>シセツ</t>
    </rPh>
    <phoneticPr fontId="3"/>
  </si>
  <si>
    <t>　④見学路及び椅子の設置</t>
    <rPh sb="2" eb="4">
      <t>ケンガク</t>
    </rPh>
    <rPh sb="4" eb="5">
      <t>ロ</t>
    </rPh>
    <rPh sb="5" eb="6">
      <t>オヨ</t>
    </rPh>
    <rPh sb="7" eb="9">
      <t>イス</t>
    </rPh>
    <rPh sb="10" eb="12">
      <t>セッチ</t>
    </rPh>
    <phoneticPr fontId="3"/>
  </si>
  <si>
    <t>　⑤昇降設備の充実</t>
    <rPh sb="2" eb="4">
      <t>ショウコウ</t>
    </rPh>
    <rPh sb="4" eb="6">
      <t>セツビ</t>
    </rPh>
    <rPh sb="7" eb="9">
      <t>ジュウジツ</t>
    </rPh>
    <phoneticPr fontId="3"/>
  </si>
  <si>
    <t>技術者間接費
（電気通信設備工事の場合）</t>
    <rPh sb="0" eb="3">
      <t>ギジュツシャ</t>
    </rPh>
    <rPh sb="3" eb="6">
      <t>カンセツヒ</t>
    </rPh>
    <rPh sb="8" eb="10">
      <t>デンキ</t>
    </rPh>
    <rPh sb="10" eb="12">
      <t>ツウシン</t>
    </rPh>
    <rPh sb="12" eb="14">
      <t>セツビ</t>
    </rPh>
    <rPh sb="14" eb="16">
      <t>コウジ</t>
    </rPh>
    <rPh sb="17" eb="19">
      <t>バアイ</t>
    </rPh>
    <phoneticPr fontId="3"/>
  </si>
  <si>
    <t>機器管理費
（電気通信設備工事の場合）</t>
    <rPh sb="0" eb="2">
      <t>キキ</t>
    </rPh>
    <rPh sb="2" eb="5">
      <t>カンリヒ</t>
    </rPh>
    <phoneticPr fontId="3"/>
  </si>
  <si>
    <t>　③工事工程表</t>
    <rPh sb="2" eb="4">
      <t>コウジ</t>
    </rPh>
    <rPh sb="4" eb="7">
      <t>コウテイヒョウ</t>
    </rPh>
    <phoneticPr fontId="3"/>
  </si>
  <si>
    <t>　⑦その他</t>
    <rPh sb="4" eb="5">
      <t>タ</t>
    </rPh>
    <phoneticPr fontId="3"/>
  </si>
  <si>
    <t>　①用水・電力等の供給設備</t>
    <rPh sb="2" eb="4">
      <t>ヨウスイ</t>
    </rPh>
    <rPh sb="5" eb="7">
      <t>デンリョク</t>
    </rPh>
    <rPh sb="7" eb="8">
      <t>トウ</t>
    </rPh>
    <rPh sb="9" eb="11">
      <t>キョウキュウ</t>
    </rPh>
    <rPh sb="11" eb="13">
      <t>セツビ</t>
    </rPh>
    <phoneticPr fontId="3"/>
  </si>
  <si>
    <t>外注分</t>
    <rPh sb="0" eb="2">
      <t>ガイチュウ</t>
    </rPh>
    <rPh sb="2" eb="3">
      <t>ブン</t>
    </rPh>
    <phoneticPr fontId="8"/>
  </si>
  <si>
    <t>外注分</t>
    <phoneticPr fontId="3"/>
  </si>
  <si>
    <t>現場条件等費用</t>
  </si>
  <si>
    <t>ト</t>
  </si>
  <si>
    <t>営繕費のうち、地代に要した費用</t>
  </si>
  <si>
    <t>機械器具等損料</t>
    <rPh sb="2" eb="3">
      <t>ウツワ</t>
    </rPh>
    <phoneticPr fontId="2"/>
  </si>
  <si>
    <t>12表層安定処理工（表層混合処理）</t>
  </si>
  <si>
    <t>土の一軸圧縮試験</t>
  </si>
  <si>
    <t>次下請</t>
    <phoneticPr fontId="1"/>
  </si>
  <si>
    <t>A2</t>
    <phoneticPr fontId="3"/>
  </si>
  <si>
    <t>B2</t>
    <phoneticPr fontId="3"/>
  </si>
  <si>
    <t>　⑤見学会等の開催（イベント等の実施含む）</t>
    <rPh sb="2" eb="5">
      <t>ケンガクカイ</t>
    </rPh>
    <rPh sb="5" eb="6">
      <t>トウ</t>
    </rPh>
    <rPh sb="7" eb="9">
      <t>カイサイ</t>
    </rPh>
    <rPh sb="14" eb="15">
      <t>トウ</t>
    </rPh>
    <rPh sb="16" eb="18">
      <t>ジッシ</t>
    </rPh>
    <rPh sb="18" eb="19">
      <t>フク</t>
    </rPh>
    <phoneticPr fontId="3"/>
  </si>
  <si>
    <t>コンクリートの曲げ強度試験</t>
  </si>
  <si>
    <t>コアによる強度試験</t>
  </si>
  <si>
    <t>総合計</t>
    <rPh sb="0" eb="1">
      <t>ソウ</t>
    </rPh>
    <rPh sb="1" eb="3">
      <t>ゴウケイ</t>
    </rPh>
    <phoneticPr fontId="2"/>
  </si>
  <si>
    <t>作業用具、作業服の費用(但し、工事費に含めている場合は除く)</t>
    <rPh sb="12" eb="13">
      <t>タダ</t>
    </rPh>
    <phoneticPr fontId="2"/>
  </si>
  <si>
    <t>　a+b+c+d+e</t>
  </si>
  <si>
    <t>吊上能力（t吊）</t>
  </si>
  <si>
    <t>フォークリフト</t>
  </si>
  <si>
    <t>ダウンザホールハンマ</t>
  </si>
  <si>
    <t>スタビライザ</t>
  </si>
  <si>
    <t>労働者送迎費</t>
    <rPh sb="0" eb="2">
      <t>ロウドウ</t>
    </rPh>
    <phoneticPr fontId="2"/>
  </si>
  <si>
    <t>営繕費</t>
  </si>
  <si>
    <t>建物費</t>
  </si>
  <si>
    <t>借上費</t>
  </si>
  <si>
    <t>宿泊費</t>
  </si>
  <si>
    <t>会社名</t>
  </si>
  <si>
    <t>職種</t>
  </si>
  <si>
    <t>現場管理
作業上の
分担</t>
  </si>
  <si>
    <t>平均
基本給</t>
  </si>
  <si>
    <t>平均時間外手当</t>
  </si>
  <si>
    <t>平均その他の手当</t>
  </si>
  <si>
    <t>(千円)</t>
  </si>
  <si>
    <t>合計</t>
    <rPh sb="0" eb="2">
      <t>ゴウケイ</t>
    </rPh>
    <phoneticPr fontId="2"/>
  </si>
  <si>
    <t>平均給料
手当料</t>
  </si>
  <si>
    <t>総合計</t>
  </si>
  <si>
    <t>試験項目</t>
    <phoneticPr fontId="3"/>
  </si>
  <si>
    <t>試験盛土</t>
  </si>
  <si>
    <t>推力(kN)、ストローク(mm)</t>
  </si>
  <si>
    <t>山留ジャッキ</t>
  </si>
  <si>
    <t>パワーユニット</t>
  </si>
  <si>
    <t>機器材等の搬入搬出並びに現場内小運搬の費用について入力してください。（該当する費用がない場合は、「0」を入力してください）</t>
    <rPh sb="1" eb="2">
      <t>ウツワ</t>
    </rPh>
    <rPh sb="2" eb="3">
      <t>ザイ</t>
    </rPh>
    <rPh sb="3" eb="4">
      <t>ナド</t>
    </rPh>
    <rPh sb="5" eb="7">
      <t>ハンニュウ</t>
    </rPh>
    <rPh sb="7" eb="9">
      <t>ハンシュツ</t>
    </rPh>
    <rPh sb="9" eb="10">
      <t>ナラ</t>
    </rPh>
    <rPh sb="12" eb="14">
      <t>ゲンバ</t>
    </rPh>
    <rPh sb="14" eb="15">
      <t>ナイ</t>
    </rPh>
    <rPh sb="15" eb="16">
      <t>ショウ</t>
    </rPh>
    <rPh sb="16" eb="18">
      <t>ウンパン</t>
    </rPh>
    <rPh sb="19" eb="21">
      <t>ヒヨウ</t>
    </rPh>
    <rPh sb="25" eb="27">
      <t>ニュウリョク</t>
    </rPh>
    <phoneticPr fontId="2"/>
  </si>
  <si>
    <r>
      <t>　</t>
    </r>
    <r>
      <rPr>
        <b/>
        <sz val="12"/>
        <rFont val="ＭＳ Ｐ明朝"/>
        <family val="1"/>
        <charset val="128"/>
      </rPr>
      <t>Ｂ-2</t>
    </r>
    <r>
      <rPr>
        <sz val="12"/>
        <rFont val="ＭＳ Ｐ明朝"/>
        <family val="1"/>
        <charset val="128"/>
      </rPr>
      <t>　</t>
    </r>
    <r>
      <rPr>
        <b/>
        <sz val="12"/>
        <rFont val="ＭＳ Ｐ明朝"/>
        <family val="1"/>
        <charset val="128"/>
      </rPr>
      <t>質量20ｔ以上</t>
    </r>
    <r>
      <rPr>
        <sz val="12"/>
        <rFont val="ＭＳ Ｐ明朝"/>
        <family val="1"/>
        <charset val="128"/>
      </rPr>
      <t>の建設機械の運搬</t>
    </r>
    <r>
      <rPr>
        <b/>
        <sz val="12"/>
        <rFont val="ＭＳ Ｐ明朝"/>
        <family val="1"/>
        <charset val="128"/>
      </rPr>
      <t>（自走、日々回送及び現場内小運搬）</t>
    </r>
    <r>
      <rPr>
        <sz val="12"/>
        <rFont val="ＭＳ Ｐ明朝"/>
        <family val="1"/>
        <charset val="128"/>
      </rPr>
      <t>について入力してください。</t>
    </r>
    <rPh sb="5" eb="7">
      <t>シツリョウ</t>
    </rPh>
    <rPh sb="9" eb="12">
      <t>トンイジョウ</t>
    </rPh>
    <rPh sb="13" eb="15">
      <t>ケンセツ</t>
    </rPh>
    <rPh sb="15" eb="17">
      <t>キカイ</t>
    </rPh>
    <rPh sb="18" eb="20">
      <t>ウンパン</t>
    </rPh>
    <rPh sb="21" eb="23">
      <t>ジソウ</t>
    </rPh>
    <rPh sb="24" eb="26">
      <t>ヒビ</t>
    </rPh>
    <rPh sb="26" eb="28">
      <t>カイソウ</t>
    </rPh>
    <rPh sb="28" eb="29">
      <t>オヨ</t>
    </rPh>
    <rPh sb="30" eb="32">
      <t>ゲンバ</t>
    </rPh>
    <rPh sb="32" eb="33">
      <t>ナイ</t>
    </rPh>
    <rPh sb="33" eb="34">
      <t>ショウ</t>
    </rPh>
    <rPh sb="34" eb="36">
      <t>ウンパン</t>
    </rPh>
    <rPh sb="41" eb="43">
      <t>ニュウリョク</t>
    </rPh>
    <phoneticPr fontId="2"/>
  </si>
  <si>
    <t>２．「鋼桁、門扉、ＰＣ桁等工場製作品の運搬」「支給品及び現場発生品の運搬」は対象外とし、別途直接工事費に計上してください。</t>
    <phoneticPr fontId="1"/>
  </si>
  <si>
    <t>３．小機械（発動発電機、空気圧縮機等）については、小機械１式としてまとめて記入してください。</t>
    <phoneticPr fontId="1"/>
  </si>
  <si>
    <t>4)合計</t>
    <rPh sb="2" eb="4">
      <t>ゴウケイ</t>
    </rPh>
    <phoneticPr fontId="2"/>
  </si>
  <si>
    <t>3)現場内小運搬</t>
    <rPh sb="2" eb="4">
      <t>ゲンバ</t>
    </rPh>
    <rPh sb="4" eb="5">
      <t>ナイ</t>
    </rPh>
    <rPh sb="5" eb="6">
      <t>ショウ</t>
    </rPh>
    <rPh sb="6" eb="8">
      <t>ウンパン</t>
    </rPh>
    <phoneticPr fontId="1"/>
  </si>
  <si>
    <r>
      <t>　C-1</t>
    </r>
    <r>
      <rPr>
        <sz val="12"/>
        <rFont val="ＭＳ Ｐ明朝"/>
        <family val="1"/>
        <charset val="128"/>
      </rPr>
      <t>　</t>
    </r>
    <r>
      <rPr>
        <b/>
        <sz val="12"/>
        <rFont val="ＭＳ Ｐ明朝"/>
        <family val="1"/>
        <charset val="128"/>
      </rPr>
      <t>質量20ｔ以上</t>
    </r>
    <r>
      <rPr>
        <sz val="12"/>
        <rFont val="ＭＳ Ｐ明朝"/>
        <family val="1"/>
        <charset val="128"/>
      </rPr>
      <t>の建設機械の</t>
    </r>
    <r>
      <rPr>
        <b/>
        <sz val="12"/>
        <rFont val="ＭＳ Ｐ明朝"/>
        <family val="1"/>
        <charset val="128"/>
      </rPr>
      <t>貨物自動車等</t>
    </r>
    <r>
      <rPr>
        <sz val="12"/>
        <rFont val="ＭＳ Ｐ明朝"/>
        <family val="1"/>
        <charset val="128"/>
      </rPr>
      <t>による運搬について入力してください。</t>
    </r>
    <rPh sb="5" eb="7">
      <t>シツリョウ</t>
    </rPh>
    <rPh sb="9" eb="12">
      <t>トンイジョウ</t>
    </rPh>
    <rPh sb="13" eb="15">
      <t>ケンセツ</t>
    </rPh>
    <rPh sb="15" eb="17">
      <t>キカイ</t>
    </rPh>
    <rPh sb="18" eb="20">
      <t>カモツ</t>
    </rPh>
    <rPh sb="20" eb="24">
      <t>ジドウシャナド</t>
    </rPh>
    <rPh sb="27" eb="29">
      <t>ウンパン</t>
    </rPh>
    <rPh sb="33" eb="35">
      <t>ニュウリョク</t>
    </rPh>
    <phoneticPr fontId="2"/>
  </si>
  <si>
    <t>　　　　　また、「A-④票（2_3）」シートの「B-1」及び「A-④票（3_3）」シートの「Ｃ-1」と二重計上にならないように注意してください。</t>
    <phoneticPr fontId="1"/>
  </si>
  <si>
    <t>２．「鋼桁、門扉、ＰＣ桁等工場製作品の運搬」「支給品及び現場発生品の運搬」は対象外とし、別途直接工事費に計上してください。</t>
    <phoneticPr fontId="1"/>
  </si>
  <si>
    <t>空気呼吸器</t>
  </si>
  <si>
    <t>(L級)</t>
  </si>
  <si>
    <t>圧縮空気清浄機</t>
  </si>
  <si>
    <t>空気槽</t>
  </si>
  <si>
    <t>(MPa)</t>
  </si>
  <si>
    <t>高圧ホース</t>
  </si>
  <si>
    <t>作業量(本)</t>
    <rPh sb="4" eb="5">
      <t>ホン</t>
    </rPh>
    <phoneticPr fontId="3"/>
  </si>
  <si>
    <t>①　５ｃｍ未満</t>
    <phoneticPr fontId="3"/>
  </si>
  <si>
    <t>②　５ｃｍ以上、１０ｃｍ未満</t>
    <phoneticPr fontId="3"/>
  </si>
  <si>
    <t>③　１０ｃｍ以上、２０ｃｍ未満</t>
    <phoneticPr fontId="3"/>
  </si>
  <si>
    <t>④　２０ｃｍ以上、３０ｃｍ未満</t>
    <phoneticPr fontId="3"/>
  </si>
  <si>
    <t>⑤　３０ｃｍ以上、４０ｃｍ未満</t>
    <phoneticPr fontId="3"/>
  </si>
  <si>
    <t>⑥　４０ｃｍ以上、５０ｃｍ未満</t>
    <phoneticPr fontId="3"/>
  </si>
  <si>
    <t>混合能力(t/h)、ミキサ容量(kg)</t>
  </si>
  <si>
    <t>ロボットアスファルトフィニッシャ</t>
  </si>
  <si>
    <t>舗装幅(m)</t>
  </si>
  <si>
    <t>アスファルトフィニッシャ</t>
  </si>
  <si>
    <t>アスファルトケットル</t>
  </si>
  <si>
    <t>タンク容量(L)</t>
  </si>
  <si>
    <t>ディストリビュータ</t>
  </si>
  <si>
    <t>チップスプレッダ</t>
  </si>
  <si>
    <t>ホッパ容量(m3)、散布幅(m)</t>
  </si>
  <si>
    <t>アスファルトクッカ</t>
  </si>
  <si>
    <t>容量(m3)</t>
  </si>
  <si>
    <t>コンクリートスプレッダ</t>
  </si>
  <si>
    <t>ブレード式</t>
  </si>
  <si>
    <t>ボックス式</t>
  </si>
  <si>
    <t>舗装幅(m)、ボックス容量(m3)</t>
  </si>
  <si>
    <t>コンクリートフィニッシャ</t>
  </si>
  <si>
    <t>コンクリート縦仕上げ機</t>
  </si>
  <si>
    <t>フィニッシングスクリード</t>
  </si>
  <si>
    <t>コンクリート横取機</t>
  </si>
  <si>
    <t>最大供給能力(m3/h)</t>
  </si>
  <si>
    <t>振動目地切機</t>
  </si>
  <si>
    <t>コンクリートカッタ</t>
  </si>
  <si>
    <t>ブレード径(cm)</t>
  </si>
  <si>
    <t>口径(mm)、段、揚程(m)</t>
  </si>
  <si>
    <t>深井戸用水中ポンプ</t>
  </si>
  <si>
    <t>真空ポンプ</t>
  </si>
  <si>
    <t>口径(mm)、排気量(m3/min)</t>
  </si>
  <si>
    <t>工事用水中ポンプ（潜水ポンプ）</t>
  </si>
  <si>
    <t>サンドポンプ（攪拌装置付工事用水中ポンプ）</t>
  </si>
  <si>
    <t>フレキシブルポンプ</t>
  </si>
  <si>
    <t>口径(mm)、揚程(m)、排出量(m3/min)</t>
  </si>
  <si>
    <t>スラリーポンプ</t>
  </si>
  <si>
    <t>電気機器</t>
  </si>
  <si>
    <t>変圧器（トランス）</t>
  </si>
  <si>
    <t>タンパ及びランマ</t>
  </si>
  <si>
    <t>質量(kg)</t>
  </si>
  <si>
    <t>振動コンパクタ</t>
  </si>
  <si>
    <t>コンクリート機械</t>
  </si>
  <si>
    <t>ミキサ容量(m3)</t>
  </si>
  <si>
    <t>トラックミキサ及びアジテータトラック</t>
  </si>
  <si>
    <t>混合容量(m3)</t>
  </si>
  <si>
    <t>コンクリートポンプ車</t>
  </si>
  <si>
    <t>圧送能力(m3/h)</t>
  </si>
  <si>
    <t>コンクリートポンプ</t>
  </si>
  <si>
    <t>コンクリートプレーサ</t>
  </si>
  <si>
    <t>バッチ量(m3)</t>
  </si>
  <si>
    <t>アジテータカー</t>
  </si>
  <si>
    <t>運搬容量(m3)</t>
  </si>
  <si>
    <t>コンクリート圧砕機</t>
  </si>
  <si>
    <t>開口幅(mm)、破砕力(kN)</t>
  </si>
  <si>
    <t>舗装機械</t>
  </si>
  <si>
    <t>6アスファルト安定処理路盤</t>
  </si>
  <si>
    <t>8アスファルト舗装</t>
  </si>
  <si>
    <t>かきほぐし深さ</t>
  </si>
  <si>
    <t>29プラント再生舗装工</t>
  </si>
  <si>
    <t>：：</t>
    <phoneticPr fontId="2"/>
  </si>
  <si>
    <t>：：</t>
    <phoneticPr fontId="2"/>
  </si>
  <si>
    <t>14アンカー工</t>
  </si>
  <si>
    <t>その他の確認試験</t>
  </si>
  <si>
    <t>自社分</t>
    <rPh sb="0" eb="3">
      <t>ジシャブン</t>
    </rPh>
    <phoneticPr fontId="3"/>
  </si>
  <si>
    <t>(金額単位：千円)</t>
    <rPh sb="1" eb="3">
      <t>キンガク</t>
    </rPh>
    <rPh sb="3" eb="5">
      <t>タンイ</t>
    </rPh>
    <rPh sb="6" eb="8">
      <t>センエン</t>
    </rPh>
    <phoneticPr fontId="2"/>
  </si>
  <si>
    <t>　⑩その他</t>
    <rPh sb="4" eb="5">
      <t>タ</t>
    </rPh>
    <phoneticPr fontId="3"/>
  </si>
  <si>
    <t>　営繕関係に要した費用　</t>
    <rPh sb="1" eb="3">
      <t>エイゼン</t>
    </rPh>
    <rPh sb="3" eb="5">
      <t>カンケイ</t>
    </rPh>
    <rPh sb="6" eb="7">
      <t>ヨウ</t>
    </rPh>
    <rPh sb="9" eb="11">
      <t>ヒヨウ</t>
    </rPh>
    <phoneticPr fontId="3"/>
  </si>
  <si>
    <t>　　　</t>
    <phoneticPr fontId="2"/>
  </si>
  <si>
    <t>労働者の看護費、見舞金
＊労災保険等に給付以外の費用</t>
  </si>
  <si>
    <t>下請負者用記入票</t>
    <rPh sb="0" eb="1">
      <t>シタ</t>
    </rPh>
    <rPh sb="1" eb="3">
      <t>ウケオイ</t>
    </rPh>
    <rPh sb="3" eb="4">
      <t>シャ</t>
    </rPh>
    <rPh sb="4" eb="5">
      <t>ヨウ</t>
    </rPh>
    <rPh sb="5" eb="7">
      <t>キニュウ</t>
    </rPh>
    <rPh sb="7" eb="8">
      <t>ヒョウ</t>
    </rPh>
    <phoneticPr fontId="1"/>
  </si>
  <si>
    <t>総合計</t>
    <rPh sb="0" eb="1">
      <t>ソウ</t>
    </rPh>
    <phoneticPr fontId="2"/>
  </si>
  <si>
    <t>下請工事価格合計</t>
    <rPh sb="0" eb="2">
      <t>シタウケ</t>
    </rPh>
    <rPh sb="2" eb="4">
      <t>コウジ</t>
    </rPh>
    <rPh sb="4" eb="6">
      <t>カカク</t>
    </rPh>
    <rPh sb="6" eb="8">
      <t>ゴウケイ</t>
    </rPh>
    <phoneticPr fontId="2"/>
  </si>
  <si>
    <r>
      <t>　３．三次下請以降がある場合は、右列の記入欄（二次下請費用）に</t>
    </r>
    <r>
      <rPr>
        <sz val="11"/>
        <color indexed="10"/>
        <rFont val="明朝"/>
        <family val="1"/>
        <charset val="128"/>
      </rPr>
      <t>三次以降の労務管理費が含まれているか</t>
    </r>
    <r>
      <rPr>
        <sz val="11"/>
        <rFont val="明朝"/>
        <family val="1"/>
        <charset val="128"/>
      </rPr>
      <t>確認してください。</t>
    </r>
    <rPh sb="7" eb="9">
      <t>イコウ</t>
    </rPh>
    <rPh sb="16" eb="17">
      <t>ミギ</t>
    </rPh>
    <rPh sb="17" eb="18">
      <t>レツ</t>
    </rPh>
    <rPh sb="23" eb="25">
      <t>ニジ</t>
    </rPh>
    <rPh sb="25" eb="27">
      <t>シタウケ</t>
    </rPh>
    <rPh sb="27" eb="29">
      <t>ヒヨウ</t>
    </rPh>
    <rPh sb="33" eb="35">
      <t>イコウ</t>
    </rPh>
    <rPh sb="36" eb="38">
      <t>ロウム</t>
    </rPh>
    <rPh sb="38" eb="41">
      <t>カンリヒ</t>
    </rPh>
    <rPh sb="42" eb="43">
      <t>フク</t>
    </rPh>
    <phoneticPr fontId="2"/>
  </si>
  <si>
    <t>クローラドリル</t>
  </si>
  <si>
    <t>ドリフタ質量(kg級）</t>
  </si>
  <si>
    <t>軟岩用トンネル掘進機</t>
  </si>
  <si>
    <t>最大掘削高(m)、掘削幅(m)、カッタヘッド(kW)</t>
  </si>
  <si>
    <t>グラブホッパ</t>
  </si>
  <si>
    <t>タワー高(m)、ホッパ容量(m3)、クラムシェル(m3)</t>
  </si>
  <si>
    <t>グラブリフター</t>
  </si>
  <si>
    <t>ホッパ容量(m3)</t>
  </si>
  <si>
    <t>整流器</t>
  </si>
  <si>
    <t>(kVA）</t>
  </si>
  <si>
    <t>シールド工事用機器</t>
  </si>
  <si>
    <t>シールドジャッキ</t>
  </si>
  <si>
    <t>油圧ハンマ（単体）</t>
  </si>
  <si>
    <t>バイブロハンマ（単体）</t>
  </si>
  <si>
    <t>起振力(KN)</t>
  </si>
  <si>
    <t>ウォータージェット</t>
  </si>
  <si>
    <t>ポンプ圧力（MKP)、排出量（L･min)</t>
  </si>
  <si>
    <t>クローラ式杭打機</t>
  </si>
  <si>
    <t>ディーゼルハンマ・直結三点支持式</t>
  </si>
  <si>
    <t>ラム質量（ｔ）、リーダ長(m)、吊能力（ｔ）</t>
  </si>
  <si>
    <t>ディーゼルハンマ・ブーム式</t>
  </si>
  <si>
    <t>ディーゼルハンマ及びアースオーガ併用・直結三点支持式</t>
  </si>
  <si>
    <t>ラム質量（ｔ）、オーガ径(ｍm)、オーガ出力(kW)、リーダ長(m)</t>
  </si>
  <si>
    <t>バイブロハンマ及びアースオーガ併用・直結三点支持式</t>
  </si>
  <si>
    <t>バイブロ出力（ｋＷ）、オーガ径(ｍm)、オーガ出力(kW)、リーダ長(m)</t>
  </si>
  <si>
    <t>モンケン及びアースオーガ併用・直結三点支持式</t>
  </si>
  <si>
    <t>タイヤローラ</t>
  </si>
  <si>
    <t>振動ローラ(ハンドガイド式・搭乗式）</t>
  </si>
  <si>
    <t>　②盗難防止対策（警報機等）</t>
    <rPh sb="2" eb="4">
      <t>トウナン</t>
    </rPh>
    <rPh sb="4" eb="6">
      <t>ボウシ</t>
    </rPh>
    <rPh sb="6" eb="8">
      <t>タイサク</t>
    </rPh>
    <rPh sb="9" eb="13">
      <t>ケイホウキナド</t>
    </rPh>
    <phoneticPr fontId="3"/>
  </si>
  <si>
    <t xml:space="preserve"> 試験区分 ： 必須</t>
    <rPh sb="1" eb="3">
      <t>シケン</t>
    </rPh>
    <rPh sb="3" eb="5">
      <t>クブン</t>
    </rPh>
    <rPh sb="8" eb="10">
      <t>ヒッス</t>
    </rPh>
    <phoneticPr fontId="3"/>
  </si>
  <si>
    <t xml:space="preserve"> 試験区分 ： その他</t>
    <rPh sb="1" eb="3">
      <t>シケン</t>
    </rPh>
    <rPh sb="3" eb="5">
      <t>クブン</t>
    </rPh>
    <rPh sb="10" eb="11">
      <t>タ</t>
    </rPh>
    <phoneticPr fontId="3"/>
  </si>
  <si>
    <t xml:space="preserve"> 工　　種</t>
    <rPh sb="1" eb="2">
      <t>コウ</t>
    </rPh>
    <rPh sb="4" eb="5">
      <t>タネ</t>
    </rPh>
    <phoneticPr fontId="3"/>
  </si>
  <si>
    <t>試験区分</t>
    <rPh sb="0" eb="2">
      <t>シケン</t>
    </rPh>
    <rPh sb="2" eb="4">
      <t>クブン</t>
    </rPh>
    <phoneticPr fontId="3"/>
  </si>
  <si>
    <t>コンクリートの洗い分析試験</t>
  </si>
  <si>
    <t>施工後試験</t>
  </si>
  <si>
    <t>3既製杭工</t>
  </si>
  <si>
    <t>１．路面清掃、ガードレール清掃，トンネル清掃、排水構造物清掃の清掃車の機械は対象外とし、基地から現場間の回送費用は直接工事費に計上してください。</t>
    <phoneticPr fontId="1"/>
  </si>
  <si>
    <t>会社名：</t>
    <rPh sb="0" eb="3">
      <t>カイシャメイ</t>
    </rPh>
    <phoneticPr fontId="2"/>
  </si>
  <si>
    <t>工事価格</t>
    <rPh sb="0" eb="2">
      <t>コウジ</t>
    </rPh>
    <rPh sb="2" eb="4">
      <t>カカク</t>
    </rPh>
    <phoneticPr fontId="2"/>
  </si>
  <si>
    <t>千円</t>
    <rPh sb="0" eb="2">
      <t>センエン</t>
    </rPh>
    <phoneticPr fontId="2"/>
  </si>
  <si>
    <t>年齢</t>
    <rPh sb="0" eb="2">
      <t>ネンレイ</t>
    </rPh>
    <phoneticPr fontId="2"/>
  </si>
  <si>
    <t>現場管理費中の労務管理費（元請外注用）</t>
    <rPh sb="0" eb="2">
      <t>ゲンバ</t>
    </rPh>
    <rPh sb="13" eb="14">
      <t>モト</t>
    </rPh>
    <rPh sb="14" eb="15">
      <t>ウケオイ</t>
    </rPh>
    <rPh sb="15" eb="17">
      <t>ガイチュウ</t>
    </rPh>
    <rPh sb="17" eb="18">
      <t>ヨウ</t>
    </rPh>
    <phoneticPr fontId="3"/>
  </si>
  <si>
    <t>運搬距離(㎞)</t>
  </si>
  <si>
    <t>処分方法</t>
  </si>
  <si>
    <t>※処分方法は、再資源化施設でのチップ処理、処分場での焼却処分等の具体的な処分方法を記載して下さい。</t>
  </si>
  <si>
    <t>Ｂ－３：試掘等に要した費用
（直接工事費に計上した分を除く）</t>
    <phoneticPr fontId="3"/>
  </si>
  <si>
    <t>　①完成予想図</t>
    <rPh sb="2" eb="4">
      <t>カンセイ</t>
    </rPh>
    <rPh sb="4" eb="6">
      <t>ヨソウ</t>
    </rPh>
    <rPh sb="6" eb="7">
      <t>ズ</t>
    </rPh>
    <phoneticPr fontId="3"/>
  </si>
  <si>
    <t>　①現場事務所の快適化</t>
    <rPh sb="2" eb="4">
      <t>ゲンバ</t>
    </rPh>
    <rPh sb="4" eb="6">
      <t>ジム</t>
    </rPh>
    <rPh sb="6" eb="7">
      <t>ショ</t>
    </rPh>
    <rPh sb="8" eb="10">
      <t>カイテキ</t>
    </rPh>
    <rPh sb="10" eb="11">
      <t>カ</t>
    </rPh>
    <phoneticPr fontId="3"/>
  </si>
  <si>
    <t>　②労働者宿舎の快適化</t>
    <rPh sb="2" eb="5">
      <t>ロウドウシャ</t>
    </rPh>
    <rPh sb="5" eb="7">
      <t>シュクシャ</t>
    </rPh>
    <rPh sb="8" eb="10">
      <t>カイテキ</t>
    </rPh>
    <rPh sb="10" eb="11">
      <t>カ</t>
    </rPh>
    <phoneticPr fontId="3"/>
  </si>
  <si>
    <t>【Ⅰ】
実施内容</t>
    <rPh sb="4" eb="6">
      <t>ジッシ</t>
    </rPh>
    <rPh sb="6" eb="8">
      <t>ナイヨウ</t>
    </rPh>
    <phoneticPr fontId="3"/>
  </si>
  <si>
    <t>【Ⅱ】
金額(千円)</t>
    <rPh sb="4" eb="6">
      <t>キンガク</t>
    </rPh>
    <rPh sb="7" eb="9">
      <t>センエン</t>
    </rPh>
    <phoneticPr fontId="3"/>
  </si>
  <si>
    <t>【Ⅳ】
数　量</t>
    <rPh sb="4" eb="5">
      <t>カズ</t>
    </rPh>
    <rPh sb="6" eb="7">
      <t>リョウ</t>
    </rPh>
    <phoneticPr fontId="3"/>
  </si>
  <si>
    <t>詳細台帳名を入力してください。</t>
    <rPh sb="0" eb="2">
      <t>ショウサイ</t>
    </rPh>
    <rPh sb="2" eb="4">
      <t>ダイチョウ</t>
    </rPh>
    <rPh sb="4" eb="5">
      <t>メイ</t>
    </rPh>
    <rPh sb="6" eb="8">
      <t>ニュウリョク</t>
    </rPh>
    <phoneticPr fontId="3"/>
  </si>
  <si>
    <t>タンピングローラ</t>
  </si>
  <si>
    <t>ガードレール清掃車</t>
  </si>
  <si>
    <t>ガードレール支柱打込機</t>
  </si>
  <si>
    <t>チェーンブロック</t>
  </si>
  <si>
    <t>ポンプ浚渫船</t>
  </si>
  <si>
    <t>揚錨船</t>
  </si>
  <si>
    <t>コンクリートバケット</t>
  </si>
  <si>
    <t>　　　　Ｃ-1入力対象省庁：全省庁</t>
    <rPh sb="7" eb="9">
      <t>ニュウリョク</t>
    </rPh>
    <rPh sb="9" eb="11">
      <t>タイショウ</t>
    </rPh>
    <rPh sb="11" eb="13">
      <t>ショウチョウ</t>
    </rPh>
    <rPh sb="14" eb="15">
      <t>ゼン</t>
    </rPh>
    <rPh sb="15" eb="17">
      <t>ショウチョウ</t>
    </rPh>
    <phoneticPr fontId="2"/>
  </si>
  <si>
    <t>　　　　Ｃ-2入力対象省庁：建設,農水,下水,都市,NEXCO　※↑123行目は高速のみ表示</t>
    <rPh sb="7" eb="9">
      <t>ニュウリョク</t>
    </rPh>
    <rPh sb="9" eb="11">
      <t>タイショウ</t>
    </rPh>
    <rPh sb="11" eb="13">
      <t>ショウチョウ</t>
    </rPh>
    <rPh sb="14" eb="16">
      <t>ケンセツ</t>
    </rPh>
    <rPh sb="17" eb="19">
      <t>ノウスイ</t>
    </rPh>
    <rPh sb="20" eb="22">
      <t>ゲスイ</t>
    </rPh>
    <rPh sb="23" eb="25">
      <t>トシ</t>
    </rPh>
    <phoneticPr fontId="2"/>
  </si>
  <si>
    <r>
      <t>　３．三次下請以降がある場合は、右列の記入欄（二次下請費用）に</t>
    </r>
    <r>
      <rPr>
        <sz val="11"/>
        <color indexed="10"/>
        <rFont val="明朝"/>
        <family val="1"/>
        <charset val="128"/>
      </rPr>
      <t>三次以降の器機材等の搬入搬出並びに現場内小運搬の費用が含まれているか</t>
    </r>
    <r>
      <rPr>
        <sz val="11"/>
        <rFont val="明朝"/>
        <family val="1"/>
        <charset val="128"/>
      </rPr>
      <t>確認してください。</t>
    </r>
    <rPh sb="7" eb="9">
      <t>イコウ</t>
    </rPh>
    <rPh sb="16" eb="17">
      <t>ミギ</t>
    </rPh>
    <rPh sb="17" eb="18">
      <t>レツ</t>
    </rPh>
    <rPh sb="36" eb="37">
      <t>ウツワ</t>
    </rPh>
    <rPh sb="37" eb="40">
      <t>キザイナド</t>
    </rPh>
    <rPh sb="41" eb="43">
      <t>ハンニュウ</t>
    </rPh>
    <rPh sb="43" eb="45">
      <t>ハンシュツ</t>
    </rPh>
    <rPh sb="45" eb="46">
      <t>ナラ</t>
    </rPh>
    <rPh sb="48" eb="50">
      <t>ゲンバ</t>
    </rPh>
    <rPh sb="50" eb="51">
      <t>ナイ</t>
    </rPh>
    <rPh sb="51" eb="52">
      <t>ショウ</t>
    </rPh>
    <rPh sb="52" eb="54">
      <t>ウンパン</t>
    </rPh>
    <rPh sb="55" eb="57">
      <t>ヒヨウ</t>
    </rPh>
    <phoneticPr fontId="2"/>
  </si>
  <si>
    <t>月別社員等従業員数（人/月）</t>
    <rPh sb="12" eb="13">
      <t>ツキ</t>
    </rPh>
    <phoneticPr fontId="2"/>
  </si>
  <si>
    <t>上記以外</t>
    <rPh sb="0" eb="2">
      <t>ジョウキ</t>
    </rPh>
    <rPh sb="2" eb="4">
      <t>イガイ</t>
    </rPh>
    <phoneticPr fontId="3"/>
  </si>
  <si>
    <t>道路施設台帳の作成・修正</t>
    <rPh sb="7" eb="9">
      <t>サクセイ</t>
    </rPh>
    <rPh sb="10" eb="12">
      <t>シュウセイ</t>
    </rPh>
    <phoneticPr fontId="3"/>
  </si>
  <si>
    <t>A2</t>
    <phoneticPr fontId="3"/>
  </si>
  <si>
    <t>※伐採とは、樹木をチェーンソー等により切り倒す作業</t>
    <rPh sb="15" eb="16">
      <t>トウ</t>
    </rPh>
    <phoneticPr fontId="3"/>
  </si>
  <si>
    <t>（注１）</t>
    <rPh sb="1" eb="2">
      <t>チュウ</t>
    </rPh>
    <phoneticPr fontId="2"/>
  </si>
  <si>
    <t>（注２）</t>
    <rPh sb="1" eb="2">
      <t>チュウ</t>
    </rPh>
    <phoneticPr fontId="2"/>
  </si>
  <si>
    <t>（注３）</t>
    <rPh sb="1" eb="2">
      <t>チュウ</t>
    </rPh>
    <phoneticPr fontId="2"/>
  </si>
  <si>
    <t>（注２）</t>
    <phoneticPr fontId="2"/>
  </si>
  <si>
    <t>（注３）</t>
  </si>
  <si>
    <r>
      <t>　２．2次下請以降がある場合は、下段の記入欄に</t>
    </r>
    <r>
      <rPr>
        <sz val="12"/>
        <color indexed="10"/>
        <rFont val="明朝"/>
        <family val="1"/>
        <charset val="128"/>
      </rPr>
      <t>2次の他、2次以降の運搬費用が記入漏れ</t>
    </r>
    <r>
      <rPr>
        <sz val="12"/>
        <rFont val="明朝"/>
        <family val="1"/>
        <charset val="128"/>
      </rPr>
      <t>となっていないか確認してください。</t>
    </r>
    <rPh sb="33" eb="35">
      <t>ウンパン</t>
    </rPh>
    <rPh sb="35" eb="37">
      <t>ヒヨウ</t>
    </rPh>
    <phoneticPr fontId="2"/>
  </si>
  <si>
    <t>（注２）</t>
  </si>
  <si>
    <t>外注分</t>
    <rPh sb="2" eb="3">
      <t>ブン</t>
    </rPh>
    <phoneticPr fontId="3"/>
  </si>
  <si>
    <r>
      <t xml:space="preserve">健康保険料
</t>
    </r>
    <r>
      <rPr>
        <sz val="9"/>
        <rFont val="ＭＳ Ｐゴシック"/>
        <family val="3"/>
        <charset val="128"/>
      </rPr>
      <t>(介護保険料含む)</t>
    </r>
    <rPh sb="7" eb="9">
      <t>カイゴ</t>
    </rPh>
    <rPh sb="9" eb="12">
      <t>ホケンリョウ</t>
    </rPh>
    <rPh sb="12" eb="13">
      <t>フク</t>
    </rPh>
    <phoneticPr fontId="2"/>
  </si>
  <si>
    <t>技能関係等従事者延人員</t>
    <rPh sb="0" eb="2">
      <t>ギノウ</t>
    </rPh>
    <rPh sb="2" eb="5">
      <t>カンケイナド</t>
    </rPh>
    <rPh sb="5" eb="8">
      <t>ジュウジシャ</t>
    </rPh>
    <rPh sb="8" eb="9">
      <t>ノ</t>
    </rPh>
    <rPh sb="9" eb="11">
      <t>ジンイン</t>
    </rPh>
    <phoneticPr fontId="2"/>
  </si>
  <si>
    <t>上記金額の内訳を入力してください。</t>
    <rPh sb="2" eb="4">
      <t>キンガク</t>
    </rPh>
    <rPh sb="5" eb="7">
      <t>ウチワケ</t>
    </rPh>
    <phoneticPr fontId="3"/>
  </si>
  <si>
    <t>内訳合計</t>
    <rPh sb="0" eb="2">
      <t>ウチワケ</t>
    </rPh>
    <rPh sb="2" eb="4">
      <t>ゴウケイ</t>
    </rPh>
    <phoneticPr fontId="3"/>
  </si>
  <si>
    <t>内訳合計</t>
    <rPh sb="0" eb="2">
      <t>ウチワケ</t>
    </rPh>
    <phoneticPr fontId="3"/>
  </si>
  <si>
    <t>巻上(t*m/min)、空気消費量(m3/min)、巻代(mm*m)</t>
  </si>
  <si>
    <t>巻上(t)、揚程(m)</t>
  </si>
  <si>
    <t>試験測定機</t>
  </si>
  <si>
    <t>トラックスケール</t>
  </si>
  <si>
    <t>ひょう量(t)</t>
  </si>
  <si>
    <t>計量器</t>
  </si>
  <si>
    <t>コア採取器（コアボーリングマシン）</t>
  </si>
  <si>
    <t>削孔径(cm)、削孔深(cm)</t>
  </si>
  <si>
    <t>CBR試験器</t>
  </si>
  <si>
    <t>載荷容量(kN)</t>
  </si>
  <si>
    <t>平板載荷試験装置</t>
  </si>
  <si>
    <t>グラウト流量・圧力測定装置</t>
  </si>
  <si>
    <t>流量(L/min)、圧力（MPa)</t>
  </si>
  <si>
    <t>ガス検知器</t>
  </si>
  <si>
    <t>騒音計・振動計測機器</t>
  </si>
  <si>
    <t>沈下・傾斜測定機器</t>
  </si>
  <si>
    <t>粉塵計</t>
  </si>
  <si>
    <t>測定範囲(mg/m3)</t>
  </si>
  <si>
    <t>濁度計</t>
  </si>
  <si>
    <t>測定範囲(ppm)</t>
  </si>
  <si>
    <t>自動測量機器</t>
  </si>
  <si>
    <t>シールド工事用</t>
  </si>
  <si>
    <t>光波測量器</t>
  </si>
  <si>
    <t>主作業船</t>
  </si>
  <si>
    <t>(PS型）</t>
  </si>
  <si>
    <t>舷側積込み式ポンプ浚渫船</t>
  </si>
  <si>
    <t>カッタレスポンプ浚渫船</t>
  </si>
  <si>
    <t>トンネル用スライドセントル</t>
  </si>
  <si>
    <t>トンネル用スライドセントルに要した費用</t>
  </si>
  <si>
    <t>処分費</t>
    <rPh sb="0" eb="3">
      <t>ショブンヒ</t>
    </rPh>
    <phoneticPr fontId="3"/>
  </si>
  <si>
    <t>←「自社分」列は、自社分の一般管理費等が自動算出されます。</t>
    <rPh sb="2" eb="5">
      <t>ジシャブン</t>
    </rPh>
    <rPh sb="6" eb="7">
      <t>レツ</t>
    </rPh>
    <rPh sb="9" eb="11">
      <t>ジシャ</t>
    </rPh>
    <rPh sb="11" eb="12">
      <t>ブン</t>
    </rPh>
    <rPh sb="13" eb="15">
      <t>イッパン</t>
    </rPh>
    <rPh sb="15" eb="18">
      <t>カンリヒ</t>
    </rPh>
    <rPh sb="18" eb="19">
      <t>トウ</t>
    </rPh>
    <rPh sb="20" eb="22">
      <t>ジドウ</t>
    </rPh>
    <rPh sb="22" eb="24">
      <t>サンシュツ</t>
    </rPh>
    <phoneticPr fontId="2"/>
  </si>
  <si>
    <t>　 「再下請」列は、再下請者の外注一般管理費等が自動算出されます。</t>
    <rPh sb="3" eb="4">
      <t>サイ</t>
    </rPh>
    <rPh sb="4" eb="6">
      <t>シタウケ</t>
    </rPh>
    <rPh sb="7" eb="8">
      <t>レツ</t>
    </rPh>
    <rPh sb="10" eb="11">
      <t>サイ</t>
    </rPh>
    <rPh sb="11" eb="13">
      <t>シタウケ</t>
    </rPh>
    <rPh sb="13" eb="14">
      <t>シャ</t>
    </rPh>
    <rPh sb="15" eb="17">
      <t>ガイチュウ</t>
    </rPh>
    <rPh sb="17" eb="19">
      <t>イッパン</t>
    </rPh>
    <rPh sb="19" eb="22">
      <t>カンリヒ</t>
    </rPh>
    <rPh sb="22" eb="23">
      <t>トウ</t>
    </rPh>
    <rPh sb="24" eb="26">
      <t>ジドウ</t>
    </rPh>
    <rPh sb="26" eb="28">
      <t>サンシュツ</t>
    </rPh>
    <phoneticPr fontId="2"/>
  </si>
  <si>
    <t>貸与機械等現場修理・管理費（官貸与）</t>
    <rPh sb="14" eb="15">
      <t>カン</t>
    </rPh>
    <rPh sb="15" eb="17">
      <t>タイヨ</t>
    </rPh>
    <phoneticPr fontId="2"/>
  </si>
  <si>
    <t>その他</t>
    <rPh sb="0" eb="3">
      <t>ソノタ</t>
    </rPh>
    <phoneticPr fontId="3"/>
  </si>
  <si>
    <t xml:space="preserve">    （但し、国土交通省（航空）空港工事の舗装面清掃（官貸与）については対象外とする。）</t>
    <phoneticPr fontId="1"/>
  </si>
  <si>
    <t>工事保険の費用を計上している外注の会社数</t>
    <rPh sb="0" eb="2">
      <t>コウジ</t>
    </rPh>
    <rPh sb="2" eb="4">
      <t>ホケン</t>
    </rPh>
    <rPh sb="5" eb="7">
      <t>ヒヨウ</t>
    </rPh>
    <rPh sb="8" eb="10">
      <t>ケイジョウ</t>
    </rPh>
    <rPh sb="14" eb="16">
      <t>ガイチュウ</t>
    </rPh>
    <rPh sb="17" eb="19">
      <t>カイシャ</t>
    </rPh>
    <rPh sb="19" eb="20">
      <t>カズ</t>
    </rPh>
    <phoneticPr fontId="3"/>
  </si>
  <si>
    <t>外注会社名</t>
    <rPh sb="0" eb="2">
      <t>ガイチュウ</t>
    </rPh>
    <rPh sb="2" eb="5">
      <t>カイシャメイ</t>
    </rPh>
    <phoneticPr fontId="3"/>
  </si>
  <si>
    <t>外注会社名</t>
    <phoneticPr fontId="3"/>
  </si>
  <si>
    <t>外注会社名</t>
    <phoneticPr fontId="3"/>
  </si>
  <si>
    <t>外注会社名</t>
    <phoneticPr fontId="3"/>
  </si>
  <si>
    <t>外注会社名</t>
    <phoneticPr fontId="3"/>
  </si>
  <si>
    <t>外注会社名</t>
    <phoneticPr fontId="3"/>
  </si>
  <si>
    <t>外注会社名</t>
    <phoneticPr fontId="3"/>
  </si>
  <si>
    <t>外注会社名</t>
    <phoneticPr fontId="3"/>
  </si>
  <si>
    <t>外注会社名</t>
    <phoneticPr fontId="3"/>
  </si>
  <si>
    <t>自社分</t>
    <rPh sb="0" eb="2">
      <t>ジシャ</t>
    </rPh>
    <rPh sb="2" eb="3">
      <t>ブン</t>
    </rPh>
    <phoneticPr fontId="3"/>
  </si>
  <si>
    <t>外注分</t>
    <rPh sb="0" eb="2">
      <t>ガイチュウ</t>
    </rPh>
    <rPh sb="2" eb="3">
      <t>ブン</t>
    </rPh>
    <phoneticPr fontId="3"/>
  </si>
  <si>
    <t>鋼橋等工場製作費
（電気通信設備工事の場合は、機器単体費）</t>
    <rPh sb="12" eb="14">
      <t>ツウシン</t>
    </rPh>
    <rPh sb="14" eb="16">
      <t>セツビ</t>
    </rPh>
    <phoneticPr fontId="2"/>
  </si>
  <si>
    <t>舗装用スチールホーム</t>
  </si>
  <si>
    <t>高(cm)、長(m)、下面幅(cm)</t>
  </si>
  <si>
    <t>インナーバイブレータ</t>
  </si>
  <si>
    <t>アスファルトエンジンスプレヤー</t>
  </si>
  <si>
    <t>アスファルトカーバ</t>
  </si>
  <si>
    <t>能力(m3/h)</t>
  </si>
  <si>
    <t>ジョイントシーラ</t>
  </si>
  <si>
    <t>容量(L)</t>
  </si>
  <si>
    <t>道路維持用機械</t>
  </si>
  <si>
    <t>路面ヒータ</t>
  </si>
  <si>
    <t>加熱面積（m2)</t>
  </si>
  <si>
    <t>ジョイントクリーナ</t>
  </si>
  <si>
    <t>切削深度(mm)、切削幅(mm）</t>
  </si>
  <si>
    <t>路面清掃車</t>
  </si>
  <si>
    <t>ラインマーカ</t>
  </si>
  <si>
    <t>ライン幅(cm）、容量(kg)又は吐出量(L/min)</t>
  </si>
  <si>
    <t>溶解槽</t>
  </si>
  <si>
    <t>容量(kg)</t>
  </si>
  <si>
    <t>区画線消去機</t>
  </si>
  <si>
    <t>路面切削機</t>
  </si>
  <si>
    <t>切削幅(m)</t>
  </si>
  <si>
    <t>廃材積込機</t>
  </si>
  <si>
    <t>積込能力(m3/h)</t>
  </si>
  <si>
    <t>路上表層再生機</t>
  </si>
  <si>
    <t>施工幅(m)、かきおこし深さ(cm)</t>
  </si>
  <si>
    <t>高所作業車</t>
  </si>
  <si>
    <t>揚程</t>
  </si>
  <si>
    <t>グルービンング機械</t>
  </si>
  <si>
    <t>施工幅(mm)</t>
  </si>
  <si>
    <t>散水車</t>
  </si>
  <si>
    <t>モンケン質量(kg)</t>
  </si>
  <si>
    <t>区画線施工機</t>
  </si>
  <si>
    <t>②　除草に伴い発生する建設副産物等を工事現場外に搬出する運搬・処分</t>
    <phoneticPr fontId="3"/>
  </si>
  <si>
    <t>Ｂ－３：試掘等に要した費用
（直接工事費に計上した分を除く）</t>
    <phoneticPr fontId="3"/>
  </si>
  <si>
    <t>試掘箇所数
(箇所)</t>
    <phoneticPr fontId="3"/>
  </si>
  <si>
    <t>Ｂ－３：試掘等に要した費用
（直接工事費に計上した分を除く）</t>
    <phoneticPr fontId="3"/>
  </si>
  <si>
    <t>１ 試掘等に要した費用</t>
    <phoneticPr fontId="3"/>
  </si>
  <si>
    <t>1.工事保険契約の内容</t>
    <phoneticPr fontId="3"/>
  </si>
  <si>
    <t>対象工事の目的物
　※土工、（切土、盛土、法面工）、地盤改良工なども含む</t>
    <rPh sb="11" eb="13">
      <t>ドコウ</t>
    </rPh>
    <rPh sb="15" eb="17">
      <t>キリド</t>
    </rPh>
    <rPh sb="18" eb="20">
      <t>モリド</t>
    </rPh>
    <rPh sb="21" eb="22">
      <t>ホウ</t>
    </rPh>
    <rPh sb="22" eb="23">
      <t>メン</t>
    </rPh>
    <rPh sb="23" eb="24">
      <t>コウ</t>
    </rPh>
    <rPh sb="26" eb="28">
      <t>ジバン</t>
    </rPh>
    <rPh sb="28" eb="30">
      <t>カイリョウ</t>
    </rPh>
    <rPh sb="30" eb="31">
      <t>コウ</t>
    </rPh>
    <rPh sb="34" eb="35">
      <t>フク</t>
    </rPh>
    <phoneticPr fontId="3"/>
  </si>
  <si>
    <t>目的物に付随する仮設物（足場工、型枠工、土留工等）</t>
    <phoneticPr fontId="3"/>
  </si>
  <si>
    <t>工事用の電気配線、照明設備等の仮設物</t>
    <phoneticPr fontId="3"/>
  </si>
  <si>
    <t>工事用材料（発注者からの支給材料を含む）</t>
    <phoneticPr fontId="3"/>
  </si>
  <si>
    <t>建設機械、測量機器等の工事用の機械器具及びそれらの部品</t>
    <phoneticPr fontId="3"/>
  </si>
  <si>
    <t>建設用工作車（公道を走行できる登録車両以外）</t>
    <phoneticPr fontId="3"/>
  </si>
  <si>
    <t>2.補償の支払限度額</t>
    <phoneticPr fontId="3"/>
  </si>
  <si>
    <t>3.工事保険を含めた総合保険、特約契約</t>
    <phoneticPr fontId="3"/>
  </si>
  <si>
    <t>施設に関わる賠償事故</t>
    <phoneticPr fontId="3"/>
  </si>
  <si>
    <t>従業員の補償</t>
    <phoneticPr fontId="3"/>
  </si>
  <si>
    <t>工事中の賠償事故</t>
    <phoneticPr fontId="3"/>
  </si>
  <si>
    <t>工事終了後の賠償事故</t>
    <phoneticPr fontId="3"/>
  </si>
  <si>
    <t>目的物に付随する仮設物（足場工、型枠工、土留工等）</t>
    <phoneticPr fontId="3"/>
  </si>
  <si>
    <t>工事用発電機、バッチャープラント、受・変電設備等の据付型機械設備</t>
    <phoneticPr fontId="3"/>
  </si>
  <si>
    <t>3.工事保険を含めた総合保険、特約契約</t>
    <phoneticPr fontId="3"/>
  </si>
  <si>
    <t>従業員の補償</t>
    <phoneticPr fontId="3"/>
  </si>
  <si>
    <t>請負金額</t>
    <phoneticPr fontId="3"/>
  </si>
  <si>
    <t>1工事あたり</t>
    <phoneticPr fontId="3"/>
  </si>
  <si>
    <t>工事中の賠償事故</t>
    <phoneticPr fontId="3"/>
  </si>
  <si>
    <t>工事終了後の賠償事故</t>
    <phoneticPr fontId="3"/>
  </si>
  <si>
    <t>施設に関わる賠償事故</t>
    <phoneticPr fontId="3"/>
  </si>
  <si>
    <t>従業員の補償</t>
    <phoneticPr fontId="3"/>
  </si>
  <si>
    <t>1.工事保険契約の内容</t>
    <phoneticPr fontId="3"/>
  </si>
  <si>
    <t>目的物に付随する仮設物（足場工、型枠工、土留工等）</t>
    <phoneticPr fontId="3"/>
  </si>
  <si>
    <t>工事用の電気配線、照明設備等の仮設物</t>
    <phoneticPr fontId="3"/>
  </si>
  <si>
    <t>Ｅ</t>
    <phoneticPr fontId="2"/>
  </si>
  <si>
    <t>リ</t>
    <phoneticPr fontId="3"/>
  </si>
  <si>
    <t>えい航費</t>
    <phoneticPr fontId="3"/>
  </si>
  <si>
    <t>(２)</t>
    <phoneticPr fontId="2"/>
  </si>
  <si>
    <t>(３)</t>
    <phoneticPr fontId="2"/>
  </si>
  <si>
    <t>安全・衛生に要した費用</t>
    <phoneticPr fontId="2"/>
  </si>
  <si>
    <t>研修訓練等に要した費用</t>
    <phoneticPr fontId="2"/>
  </si>
  <si>
    <t>自動車保険</t>
    <phoneticPr fontId="3"/>
  </si>
  <si>
    <t>その他損害保険</t>
    <phoneticPr fontId="3"/>
  </si>
  <si>
    <t xml:space="preserve"> ←Ａ－②票より転記</t>
    <phoneticPr fontId="2"/>
  </si>
  <si>
    <r>
      <t xml:space="preserve">厚生年金保険料
</t>
    </r>
    <r>
      <rPr>
        <sz val="9"/>
        <rFont val="ＭＳ Ｐゴシック"/>
        <family val="3"/>
        <charset val="128"/>
      </rPr>
      <t>(児童手当拠出金含む)</t>
    </r>
    <phoneticPr fontId="2"/>
  </si>
  <si>
    <t>事務用品費</t>
    <phoneticPr fontId="3"/>
  </si>
  <si>
    <t>動力・用水光熱費</t>
    <phoneticPr fontId="3"/>
  </si>
  <si>
    <t>工事実績登録費</t>
    <phoneticPr fontId="3"/>
  </si>
  <si>
    <t>(４)</t>
    <phoneticPr fontId="2"/>
  </si>
  <si>
    <t>機器間接費</t>
    <phoneticPr fontId="3"/>
  </si>
  <si>
    <t>イ</t>
    <phoneticPr fontId="3"/>
  </si>
  <si>
    <t>ロ</t>
    <phoneticPr fontId="3"/>
  </si>
  <si>
    <t>⑥</t>
    <phoneticPr fontId="2"/>
  </si>
  <si>
    <t>⑦</t>
    <phoneticPr fontId="2"/>
  </si>
  <si>
    <t>⑧</t>
    <phoneticPr fontId="2"/>
  </si>
  <si>
    <t>準備費のうち伐開・除根・除草等に要した費用</t>
    <phoneticPr fontId="2"/>
  </si>
  <si>
    <t>(１)</t>
    <phoneticPr fontId="2"/>
  </si>
  <si>
    <t>労働者延人員</t>
    <phoneticPr fontId="2"/>
  </si>
  <si>
    <t>(１)のうち通勤労働者延人員</t>
    <phoneticPr fontId="2"/>
  </si>
  <si>
    <t>(４)</t>
    <phoneticPr fontId="2"/>
  </si>
  <si>
    <t>(６)</t>
    <phoneticPr fontId="2"/>
  </si>
  <si>
    <t>技術事務関係社員等従業員延人員</t>
    <phoneticPr fontId="2"/>
  </si>
  <si>
    <t>(７)</t>
    <phoneticPr fontId="2"/>
  </si>
  <si>
    <t>工事用材料（発注者からの支給材料を含む）</t>
    <phoneticPr fontId="3"/>
  </si>
  <si>
    <t>工事用仮設材（発注者からの支給仮設材料を含む）</t>
    <phoneticPr fontId="3"/>
  </si>
  <si>
    <t>外注経費（外注一般管理費等）</t>
    <rPh sb="0" eb="2">
      <t>ガイチュウ</t>
    </rPh>
    <rPh sb="2" eb="4">
      <t>ケイヒ</t>
    </rPh>
    <phoneticPr fontId="2"/>
  </si>
  <si>
    <t>組立保険の費用を計上している元請外注の会社数</t>
    <rPh sb="0" eb="2">
      <t>クミタテ</t>
    </rPh>
    <rPh sb="2" eb="4">
      <t>ホケン</t>
    </rPh>
    <rPh sb="5" eb="7">
      <t>ヒヨウ</t>
    </rPh>
    <rPh sb="8" eb="10">
      <t>ケイジョウ</t>
    </rPh>
    <rPh sb="14" eb="15">
      <t>モト</t>
    </rPh>
    <rPh sb="15" eb="16">
      <t>ショウ</t>
    </rPh>
    <rPh sb="16" eb="18">
      <t>ガイチュウ</t>
    </rPh>
    <rPh sb="19" eb="21">
      <t>カイシャ</t>
    </rPh>
    <rPh sb="21" eb="22">
      <t>カズ</t>
    </rPh>
    <phoneticPr fontId="3"/>
  </si>
  <si>
    <t>目的物に付随する仮設物（足場工、型枠工、土留工等）</t>
    <phoneticPr fontId="3"/>
  </si>
  <si>
    <t>工事用の電気配線、照明設備等の仮設物</t>
    <phoneticPr fontId="3"/>
  </si>
  <si>
    <t>工事用材料（発注者からの支給材料を含む）</t>
    <phoneticPr fontId="3"/>
  </si>
  <si>
    <t>建設機械、測量機器等の工事用の機械器具及びそれらの部品</t>
    <phoneticPr fontId="3"/>
  </si>
  <si>
    <t>1工事あたり</t>
    <phoneticPr fontId="3"/>
  </si>
  <si>
    <t>　　　　Ｃ-3入力対象省庁：建設,航空,下水,都市,NEXCO</t>
    <rPh sb="7" eb="9">
      <t>ニュウリョク</t>
    </rPh>
    <rPh sb="9" eb="11">
      <t>タイショウ</t>
    </rPh>
    <rPh sb="11" eb="13">
      <t>ショウチョウ</t>
    </rPh>
    <rPh sb="14" eb="16">
      <t>ケンセツ</t>
    </rPh>
    <rPh sb="17" eb="19">
      <t>コウクウ</t>
    </rPh>
    <rPh sb="20" eb="22">
      <t>ゲスイ</t>
    </rPh>
    <rPh sb="23" eb="25">
      <t>トシ</t>
    </rPh>
    <phoneticPr fontId="2"/>
  </si>
  <si>
    <t>仮設備関係</t>
    <rPh sb="0" eb="1">
      <t>カリ</t>
    </rPh>
    <rPh sb="1" eb="3">
      <t>セツビ</t>
    </rPh>
    <rPh sb="3" eb="5">
      <t>カンケイ</t>
    </rPh>
    <phoneticPr fontId="3"/>
  </si>
  <si>
    <t>コンクリートのブリージング試験</t>
  </si>
  <si>
    <t>コンクリートの引張強度試験</t>
  </si>
  <si>
    <t>23覆工コンクリート(NATM)</t>
  </si>
  <si>
    <t>24吹付けコンクリート(NATM)</t>
  </si>
  <si>
    <t>粗骨材の粒形判定実績率試験</t>
  </si>
  <si>
    <t>スランプ試験</t>
  </si>
  <si>
    <t>25ロックボルト(NATM)</t>
  </si>
  <si>
    <t>外観検査（ロックボルト）</t>
  </si>
  <si>
    <t>26路上再生路盤工</t>
  </si>
  <si>
    <t>27路上表層再生工</t>
  </si>
  <si>
    <t>粒度（2.36mmフルイ）</t>
  </si>
  <si>
    <t>粒度（75μmフルイ）</t>
  </si>
  <si>
    <t>アスファルト量抽出粒度分析試験</t>
  </si>
  <si>
    <t>薄膜加熱質量変化率</t>
  </si>
  <si>
    <t>薄膜加熱針入度残留率</t>
  </si>
  <si>
    <t>プラント</t>
  </si>
  <si>
    <t>ホイールトラッキング試験</t>
  </si>
  <si>
    <t>ラベリング試験</t>
  </si>
  <si>
    <t>カンタブロ試験</t>
  </si>
  <si>
    <t>橋梁用架設桁設備</t>
    <rPh sb="3" eb="5">
      <t>カセツ</t>
    </rPh>
    <phoneticPr fontId="2"/>
  </si>
  <si>
    <t>詳細は、マニュアルを参照して下さい。</t>
    <rPh sb="0" eb="2">
      <t>ショウサイ</t>
    </rPh>
    <rPh sb="10" eb="12">
      <t>サンショウ</t>
    </rPh>
    <rPh sb="12" eb="15">
      <t>シテクダ</t>
    </rPh>
    <phoneticPr fontId="3"/>
  </si>
  <si>
    <t>①</t>
    <phoneticPr fontId="31"/>
  </si>
  <si>
    <t xml:space="preserve"> 運搬費についての調査票（元請外注用）</t>
    <phoneticPr fontId="1"/>
  </si>
  <si>
    <t>次下請</t>
    <rPh sb="0" eb="1">
      <t>ツギ</t>
    </rPh>
    <rPh sb="1" eb="3">
      <t>シタウ</t>
    </rPh>
    <phoneticPr fontId="1"/>
  </si>
  <si>
    <t xml:space="preserve"> 運搬費についての調査票（元請外注用）</t>
    <phoneticPr fontId="1"/>
  </si>
  <si>
    <t xml:space="preserve">    （但し、国土交通省（航空）空港工事の舗装面清掃（官貸与）については対象外とする。）</t>
    <phoneticPr fontId="1"/>
  </si>
  <si>
    <t>　　　</t>
    <phoneticPr fontId="2"/>
  </si>
  <si>
    <t>勤務先会社名</t>
    <rPh sb="0" eb="2">
      <t>キンム</t>
    </rPh>
    <rPh sb="2" eb="3">
      <t>サキ</t>
    </rPh>
    <rPh sb="3" eb="5">
      <t>カイシャ</t>
    </rPh>
    <rPh sb="5" eb="6">
      <t>メイ</t>
    </rPh>
    <phoneticPr fontId="41"/>
  </si>
  <si>
    <t>事務職員</t>
    <rPh sb="0" eb="2">
      <t>ジム</t>
    </rPh>
    <rPh sb="2" eb="4">
      <t>ショクイン</t>
    </rPh>
    <phoneticPr fontId="2"/>
  </si>
  <si>
    <t>月</t>
    <rPh sb="0" eb="1">
      <t>ツキ</t>
    </rPh>
    <phoneticPr fontId="2"/>
  </si>
  <si>
    <t>半求状突起ハンドガイド式、一列台形突起型ハンドガイド式、二列台形突起型ハンドガイド式、二液反応式中型自走式、テープ貼付機ハンドガイド</t>
  </si>
  <si>
    <t>空気圧縮機械及び送風機</t>
  </si>
  <si>
    <t>空気圧縮機</t>
  </si>
  <si>
    <t>吐出量(m3/min)</t>
  </si>
  <si>
    <t>送風機</t>
  </si>
  <si>
    <t>ファン</t>
  </si>
  <si>
    <t>風量(m3/min)、風圧(KPa)</t>
  </si>
  <si>
    <t>建設用ポンプ</t>
  </si>
  <si>
    <t>小形うず巻ポンプ</t>
  </si>
  <si>
    <t>口径(mm)、揚程(m)</t>
  </si>
  <si>
    <t>小形多段遠心ポンプ（タービンポンプ）</t>
  </si>
  <si>
    <t>径(mm)、長（m)</t>
  </si>
  <si>
    <t>送気管</t>
  </si>
  <si>
    <t>クーリングタワー</t>
  </si>
  <si>
    <t>(t/h)</t>
  </si>
  <si>
    <t>衝撃式掘削機</t>
  </si>
  <si>
    <t>掘削径(mm)</t>
  </si>
  <si>
    <t>深層混合処理機</t>
  </si>
  <si>
    <t>最大施工深度(m)</t>
  </si>
  <si>
    <t>高圧噴射攪拌用地盤改良機</t>
  </si>
  <si>
    <t>全自動モルタルプラント</t>
  </si>
  <si>
    <t>(m3/h)</t>
  </si>
  <si>
    <t>薬液注入施工機器</t>
  </si>
  <si>
    <t>(L/min)</t>
  </si>
  <si>
    <t>ペーパードレーン施工機</t>
  </si>
  <si>
    <t>打込長(m以下)、(PS）、(PS)</t>
  </si>
  <si>
    <t>下請負業者計</t>
    <rPh sb="0" eb="1">
      <t>シタ</t>
    </rPh>
    <rPh sb="1" eb="3">
      <t>ウケオイ</t>
    </rPh>
    <rPh sb="3" eb="5">
      <t>ギョウシャ</t>
    </rPh>
    <rPh sb="5" eb="6">
      <t>ケイ</t>
    </rPh>
    <phoneticPr fontId="2"/>
  </si>
  <si>
    <t>建設機械Ⅱの運搬に係る費用について入力してください。（該当する費用がない場合は、記入不要）</t>
    <rPh sb="0" eb="2">
      <t>ケンセツ</t>
    </rPh>
    <rPh sb="2" eb="4">
      <t>キカイ</t>
    </rPh>
    <rPh sb="6" eb="8">
      <t>ウンパン</t>
    </rPh>
    <rPh sb="9" eb="10">
      <t>カカワ</t>
    </rPh>
    <rPh sb="11" eb="13">
      <t>ヒヨウ</t>
    </rPh>
    <rPh sb="17" eb="19">
      <t>ニュウリョク</t>
    </rPh>
    <phoneticPr fontId="2"/>
  </si>
  <si>
    <t>Ｂ：建設機械Ⅰの運搬に係る費用</t>
    <phoneticPr fontId="2"/>
  </si>
  <si>
    <t>Ｃ：建設機械Ⅱの運搬に係る費用</t>
    <phoneticPr fontId="1"/>
  </si>
  <si>
    <t>建設機械名</t>
    <rPh sb="0" eb="2">
      <t>ケンセツ</t>
    </rPh>
    <rPh sb="2" eb="4">
      <t>キカイ</t>
    </rPh>
    <rPh sb="4" eb="5">
      <t>メイ</t>
    </rPh>
    <phoneticPr fontId="2"/>
  </si>
  <si>
    <t>・</t>
    <phoneticPr fontId="1"/>
  </si>
  <si>
    <t>①配布</t>
    <phoneticPr fontId="31"/>
  </si>
  <si>
    <t>①配布</t>
    <phoneticPr fontId="31"/>
  </si>
  <si>
    <t>A2</t>
    <phoneticPr fontId="3"/>
  </si>
  <si>
    <t>B2</t>
    <phoneticPr fontId="3"/>
  </si>
  <si>
    <t>規格</t>
  </si>
  <si>
    <t>仮設材①</t>
  </si>
  <si>
    <t>仮設材②</t>
  </si>
  <si>
    <t>仮設材③</t>
  </si>
  <si>
    <t>排砂管、トレミー管等</t>
  </si>
  <si>
    <t>橋梁等架設支保工</t>
  </si>
  <si>
    <t>橋梁用架設タワー等</t>
  </si>
  <si>
    <t>ＰＣ橋片持ち架設工（作業車）、橋梁ベント、鋼橋架設工ケーブルクレーン設備（鉄塔等）、鋼橋架設工ケーブルエレクション設備（鉄塔等）、その他架設用タワー等。</t>
  </si>
  <si>
    <t>積み込み取り卸し費</t>
  </si>
  <si>
    <t>現場労働者にかかわる労務管理費（ａ～e）について入力してください。（該当する費用がない場合は、「0」を入力してください）</t>
    <rPh sb="0" eb="2">
      <t>ゲンバ</t>
    </rPh>
    <rPh sb="2" eb="5">
      <t>ロウドウシャ</t>
    </rPh>
    <rPh sb="24" eb="26">
      <t>ニュウリョク</t>
    </rPh>
    <rPh sb="34" eb="36">
      <t>ガイトウ</t>
    </rPh>
    <rPh sb="38" eb="40">
      <t>ヒヨウ</t>
    </rPh>
    <rPh sb="43" eb="45">
      <t>バアイ</t>
    </rPh>
    <rPh sb="51" eb="53">
      <t>ニュウリョク</t>
    </rPh>
    <phoneticPr fontId="2"/>
  </si>
  <si>
    <t>処理量(m3/h)</t>
  </si>
  <si>
    <t>汚泥吸排車</t>
  </si>
  <si>
    <t>積載質量(t)、吸入管径(mm)</t>
  </si>
  <si>
    <t>グラウトポンプ</t>
  </si>
  <si>
    <t>吐出量(L/min)</t>
  </si>
  <si>
    <t>グラウトミキサ</t>
  </si>
  <si>
    <t>攪拌容量（L)</t>
  </si>
  <si>
    <t>ニューマチックケーソン施工機器</t>
  </si>
  <si>
    <t>エアロック</t>
  </si>
  <si>
    <t>径(m級)、長(ｍ級)、（MPa)</t>
  </si>
  <si>
    <t>ホスピタルロック</t>
  </si>
  <si>
    <t>マンロック</t>
  </si>
  <si>
    <t>(人用）</t>
  </si>
  <si>
    <t>シャフト</t>
  </si>
  <si>
    <t>スペシャルシャフト</t>
  </si>
  <si>
    <t>電動ホイスト電動トロリー式）</t>
  </si>
  <si>
    <t>巻上(tm/min)、揚程(m)</t>
  </si>
  <si>
    <t>ウインチ</t>
  </si>
  <si>
    <t>役務費</t>
    <rPh sb="0" eb="2">
      <t>エキム</t>
    </rPh>
    <rPh sb="2" eb="3">
      <t>ヒ</t>
    </rPh>
    <phoneticPr fontId="2"/>
  </si>
  <si>
    <t>巻上(t*m/min)、巻代(mm*m)</t>
  </si>
  <si>
    <t>モータウインチ</t>
  </si>
  <si>
    <t>エアーホイスト</t>
  </si>
  <si>
    <t>トラッククレーン装着式アースオーガ</t>
  </si>
  <si>
    <t>アースオーガ併用ワイヤ式</t>
  </si>
  <si>
    <t>オーガ径(ｍm)、リーダ長(m)、圧入力（kN）</t>
  </si>
  <si>
    <t>オールケーシング掘削機</t>
  </si>
  <si>
    <t>最大掘削径(mm)</t>
  </si>
  <si>
    <t>アースドリル</t>
  </si>
  <si>
    <t>最大掘削径(mm)、最大掘削長(m)</t>
  </si>
  <si>
    <t>リバースサーキュレーションドリル</t>
  </si>
  <si>
    <t>地下連続壁施工機</t>
  </si>
  <si>
    <t>壁厚(mm)、掘削長(mm)</t>
  </si>
  <si>
    <t>側壁測定装置</t>
  </si>
  <si>
    <t>測定幅(mm)、最大測定深度(m)</t>
  </si>
  <si>
    <t>泥排水処理装置</t>
  </si>
  <si>
    <t>アルカリ中和装置</t>
  </si>
  <si>
    <t>吹付範囲(半径m級)</t>
  </si>
  <si>
    <t>コンクリートプラント</t>
  </si>
  <si>
    <t>断面計測器</t>
  </si>
  <si>
    <t>濁水処理装置</t>
  </si>
  <si>
    <t>コンクリート吹付機</t>
  </si>
  <si>
    <t>吐出量(m3級)、吹付範囲(半径m級)</t>
  </si>
  <si>
    <t>小口径推進機器</t>
  </si>
  <si>
    <t>推進機器</t>
  </si>
  <si>
    <t>モータグレーダ及び路盤用機械</t>
  </si>
  <si>
    <t>モータグレーダ</t>
  </si>
  <si>
    <t>ブレード幅(m)</t>
  </si>
  <si>
    <t>路上混合・自走式</t>
  </si>
  <si>
    <t>混合幅(m)、混合深(m)</t>
  </si>
  <si>
    <t>中央混合パグミル型</t>
  </si>
  <si>
    <t>混合能力(t/h)</t>
  </si>
  <si>
    <t>情報ボックス台帳</t>
  </si>
  <si>
    <t>Ｃ・Ｃ・ＢＯＸ台帳</t>
  </si>
  <si>
    <t>舗装台帳</t>
  </si>
  <si>
    <t>防護柵台帳</t>
  </si>
  <si>
    <t>橋梁台帳</t>
  </si>
  <si>
    <t>照明台帳</t>
  </si>
  <si>
    <t>光ケーブル台帳</t>
  </si>
  <si>
    <t>会社名</t>
    <rPh sb="0" eb="3">
      <t>カイシャメイ</t>
    </rPh>
    <phoneticPr fontId="1"/>
  </si>
  <si>
    <t>(２)</t>
  </si>
  <si>
    <t>(３)</t>
  </si>
  <si>
    <t>(５)</t>
  </si>
  <si>
    <t>現場労働者にかかわる</t>
    <rPh sb="0" eb="2">
      <t>ゲンバ</t>
    </rPh>
    <phoneticPr fontId="2"/>
  </si>
  <si>
    <t>労働者の赴任手当
労働者の帰省旅費
労働者の解散手当</t>
  </si>
  <si>
    <t>労働者の慰安旅行費
労働者の慰安会費用
労働者の慶弔金</t>
  </si>
  <si>
    <t>←下請欄（黄色部分）は、下位への外注額の合計を記入してください。</t>
    <rPh sb="12" eb="14">
      <t>カイ</t>
    </rPh>
    <rPh sb="16" eb="18">
      <t>ガイチュウ</t>
    </rPh>
    <rPh sb="18" eb="19">
      <t>ガク</t>
    </rPh>
    <rPh sb="20" eb="22">
      <t>ゴウケイ</t>
    </rPh>
    <rPh sb="23" eb="25">
      <t>キニュウ</t>
    </rPh>
    <phoneticPr fontId="2"/>
  </si>
  <si>
    <t>３ 上記１で運搬した建設副産物（資源再利用）等の処分費用</t>
  </si>
  <si>
    <t>※建設副産物等の処理費用は直接工事費の特殊経費と重複しないこと</t>
  </si>
  <si>
    <t>※処分費用の記入に当たっては、処分場への受入れ費用または再資源化までの費用を記入する</t>
  </si>
  <si>
    <t>攪拌容量（ｍ3)</t>
  </si>
  <si>
    <t>水槽</t>
  </si>
  <si>
    <t>ライトバン</t>
  </si>
  <si>
    <t>乗車定員(名)、排気量(L)</t>
  </si>
  <si>
    <t>総輪駆動車</t>
  </si>
  <si>
    <t>乗車定員(名)、積載質量(kg)</t>
  </si>
  <si>
    <t>マイクロバス</t>
  </si>
  <si>
    <t>乗車定員(名)</t>
  </si>
  <si>
    <t>草刈機</t>
  </si>
  <si>
    <t>注）消費税抜きで記入して下さい。</t>
  </si>
  <si>
    <t>合計</t>
  </si>
  <si>
    <t>材料費</t>
  </si>
  <si>
    <t>直接経費</t>
  </si>
  <si>
    <t>Ａ</t>
  </si>
  <si>
    <t>特許使用料</t>
  </si>
  <si>
    <t>Ｂ</t>
  </si>
  <si>
    <t>光熱電力使用料</t>
  </si>
  <si>
    <t>イ</t>
  </si>
  <si>
    <t>運搬費</t>
  </si>
  <si>
    <t>ロ</t>
  </si>
  <si>
    <t>準備費</t>
  </si>
  <si>
    <t>準備・測量等</t>
  </si>
  <si>
    <t>ハ</t>
  </si>
  <si>
    <t>事業損失防止施設費</t>
  </si>
  <si>
    <t>ニ</t>
  </si>
  <si>
    <t>安全費</t>
  </si>
  <si>
    <t>安全管理費</t>
  </si>
  <si>
    <t>Ｃ</t>
  </si>
  <si>
    <t>Ｄ</t>
  </si>
  <si>
    <t>Ｅ</t>
  </si>
  <si>
    <t>高圧作業予防</t>
  </si>
  <si>
    <t>Ｆ</t>
  </si>
  <si>
    <t>ホ</t>
  </si>
  <si>
    <t>土地の借上費</t>
  </si>
  <si>
    <t>電力用水等基本料</t>
  </si>
  <si>
    <t>ヘ</t>
  </si>
  <si>
    <t>技術管理費</t>
  </si>
  <si>
    <t>品質管理費等</t>
  </si>
  <si>
    <t>①</t>
  </si>
  <si>
    <t>②</t>
  </si>
  <si>
    <t>直接工事費</t>
  </si>
  <si>
    <t>③</t>
  </si>
  <si>
    <t>その他</t>
  </si>
  <si>
    <t>間接工事費</t>
  </si>
  <si>
    <t>共通仮設費</t>
  </si>
  <si>
    <t>補償費</t>
  </si>
  <si>
    <t>労務管理費</t>
  </si>
  <si>
    <t>労災保険料</t>
  </si>
  <si>
    <t>船員保険料</t>
  </si>
  <si>
    <t>計</t>
  </si>
  <si>
    <t>整理番号</t>
  </si>
  <si>
    <t>外注費内訳記入欄</t>
  </si>
  <si>
    <t>作業日数</t>
  </si>
  <si>
    <t>注１）</t>
  </si>
  <si>
    <t>a</t>
  </si>
  <si>
    <t>b</t>
  </si>
  <si>
    <t>金　額</t>
  </si>
  <si>
    <t>火災保険</t>
  </si>
  <si>
    <t>製造(プラント)</t>
  </si>
  <si>
    <t>計量設備の計量精度</t>
  </si>
  <si>
    <t>細骨材の表面水率試験</t>
  </si>
  <si>
    <t>粗骨材の表面水率試験</t>
  </si>
  <si>
    <t>施工</t>
  </si>
  <si>
    <t>法定福利費内訳書（元請外注用）</t>
    <rPh sb="11" eb="13">
      <t>ガイチュウ</t>
    </rPh>
    <phoneticPr fontId="3"/>
  </si>
  <si>
    <t>B2</t>
    <phoneticPr fontId="3"/>
  </si>
  <si>
    <t>(８)</t>
    <phoneticPr fontId="2"/>
  </si>
  <si>
    <t>延べ人員合計(1）+(3)+(4)+(5)+(6)</t>
    <phoneticPr fontId="2"/>
  </si>
  <si>
    <t>(９)</t>
    <phoneticPr fontId="2"/>
  </si>
  <si>
    <t>←下請欄（黄色部分）は、下位の下請業者数を記入してください。（二次下請者の場合は、三次下請者数）</t>
    <rPh sb="12" eb="14">
      <t>カイ</t>
    </rPh>
    <rPh sb="15" eb="17">
      <t>シタウケ</t>
    </rPh>
    <rPh sb="17" eb="19">
      <t>ギョウシャ</t>
    </rPh>
    <rPh sb="19" eb="20">
      <t>スウ</t>
    </rPh>
    <rPh sb="21" eb="23">
      <t>キニュウ</t>
    </rPh>
    <rPh sb="31" eb="33">
      <t>ニジ</t>
    </rPh>
    <rPh sb="33" eb="35">
      <t>シタウケ</t>
    </rPh>
    <rPh sb="35" eb="36">
      <t>シャ</t>
    </rPh>
    <rPh sb="37" eb="39">
      <t>バアイ</t>
    </rPh>
    <rPh sb="41" eb="43">
      <t>サンジ</t>
    </rPh>
    <rPh sb="43" eb="45">
      <t>シタウケ</t>
    </rPh>
    <rPh sb="45" eb="46">
      <t>シャ</t>
    </rPh>
    <rPh sb="46" eb="47">
      <t>スウ</t>
    </rPh>
    <phoneticPr fontId="2"/>
  </si>
  <si>
    <t>非表示</t>
    <rPh sb="0" eb="3">
      <t>ヒヒョウジ</t>
    </rPh>
    <phoneticPr fontId="3"/>
  </si>
  <si>
    <t>２ 切りに要した費用（農水）</t>
    <rPh sb="11" eb="13">
      <t>ノウスイ</t>
    </rPh>
    <phoneticPr fontId="3"/>
  </si>
  <si>
    <t>　④デザイン工事看板（各工事ＰＲ看板含む）</t>
    <rPh sb="6" eb="8">
      <t>コウジ</t>
    </rPh>
    <rPh sb="8" eb="10">
      <t>カンバン</t>
    </rPh>
    <rPh sb="11" eb="12">
      <t>カク</t>
    </rPh>
    <rPh sb="12" eb="14">
      <t>コウジ</t>
    </rPh>
    <rPh sb="16" eb="18">
      <t>カンバン</t>
    </rPh>
    <rPh sb="18" eb="19">
      <t>フク</t>
    </rPh>
    <phoneticPr fontId="3"/>
  </si>
  <si>
    <t>監督員詰所等</t>
  </si>
  <si>
    <t>チ</t>
  </si>
  <si>
    <t>リ</t>
  </si>
  <si>
    <t>現場管理費</t>
  </si>
  <si>
    <t>安全訓練等費用</t>
  </si>
  <si>
    <t>租税公課</t>
  </si>
  <si>
    <t>社員等従業員給料手当</t>
  </si>
  <si>
    <t>退職金</t>
  </si>
  <si>
    <t>保険料</t>
  </si>
  <si>
    <t>法定福利費</t>
  </si>
  <si>
    <t>雇用保険料</t>
  </si>
  <si>
    <t>建退共制度掛金</t>
  </si>
  <si>
    <t>福利厚生費</t>
  </si>
  <si>
    <t>ヌ</t>
  </si>
  <si>
    <t>通信交通費</t>
  </si>
  <si>
    <t>ル</t>
  </si>
  <si>
    <t>交際費</t>
  </si>
  <si>
    <t>ヲ</t>
  </si>
  <si>
    <t>寄付金</t>
  </si>
  <si>
    <t>ワ</t>
  </si>
  <si>
    <t>外注費</t>
  </si>
  <si>
    <t>別途調査等工事価格</t>
  </si>
  <si>
    <t>工事価格</t>
  </si>
  <si>
    <t>金額単位：千円</t>
  </si>
  <si>
    <t>アスファルトプラント</t>
  </si>
  <si>
    <t>※元請ファイルへの転記について（元請者が元請ファイルを作成する場合）</t>
    <rPh sb="1" eb="3">
      <t>モトウケ</t>
    </rPh>
    <rPh sb="9" eb="11">
      <t>テンキ</t>
    </rPh>
    <rPh sb="16" eb="18">
      <t>モトウケ</t>
    </rPh>
    <rPh sb="18" eb="19">
      <t>シャ</t>
    </rPh>
    <rPh sb="20" eb="22">
      <t>モトウケ</t>
    </rPh>
    <rPh sb="27" eb="29">
      <t>サクセイ</t>
    </rPh>
    <rPh sb="31" eb="33">
      <t>バアイ</t>
    </rPh>
    <phoneticPr fontId="2"/>
  </si>
  <si>
    <t>※伐開とは、雑木や小さな樹木・竹などの除去で、ブルドーザ、レーキドーザあるいはバックホウ等による作業</t>
    <rPh sb="19" eb="21">
      <t>ジョキョ</t>
    </rPh>
    <rPh sb="44" eb="45">
      <t>トウ</t>
    </rPh>
    <phoneticPr fontId="3"/>
  </si>
  <si>
    <t xml:space="preserve">◎伐開・除根・除草作業の各作業面積                   </t>
    <phoneticPr fontId="3"/>
  </si>
  <si>
    <r>
      <t xml:space="preserve">項 </t>
    </r>
    <r>
      <rPr>
        <sz val="11"/>
        <rFont val="ＭＳ Ｐゴシック"/>
        <family val="3"/>
        <charset val="128"/>
      </rPr>
      <t xml:space="preserve">   </t>
    </r>
    <r>
      <rPr>
        <sz val="11"/>
        <rFont val="ＭＳ Ｐゴシック"/>
        <family val="3"/>
        <charset val="128"/>
      </rPr>
      <t>目</t>
    </r>
    <phoneticPr fontId="3"/>
  </si>
  <si>
    <t>作業面積(㎡)</t>
    <phoneticPr fontId="3"/>
  </si>
  <si>
    <t>①　伐開作業</t>
    <phoneticPr fontId="3"/>
  </si>
  <si>
    <t>　安全関係に要した費用　</t>
    <rPh sb="1" eb="3">
      <t>アンゼン</t>
    </rPh>
    <rPh sb="3" eb="5">
      <t>カンケイ</t>
    </rPh>
    <rPh sb="6" eb="7">
      <t>ヨウ</t>
    </rPh>
    <rPh sb="9" eb="11">
      <t>ヒヨウ</t>
    </rPh>
    <phoneticPr fontId="3"/>
  </si>
  <si>
    <t>　⑥環境負荷の低減</t>
    <rPh sb="2" eb="4">
      <t>カンキョウ</t>
    </rPh>
    <rPh sb="4" eb="6">
      <t>フカ</t>
    </rPh>
    <rPh sb="7" eb="9">
      <t>テイゲン</t>
    </rPh>
    <phoneticPr fontId="3"/>
  </si>
  <si>
    <t>A2</t>
    <phoneticPr fontId="3"/>
  </si>
  <si>
    <t>B2</t>
    <phoneticPr fontId="3"/>
  </si>
  <si>
    <t>　⑤健康関連施設および厚生施設の充実等</t>
    <rPh sb="2" eb="4">
      <t>ケンコウ</t>
    </rPh>
    <rPh sb="4" eb="6">
      <t>カンレン</t>
    </rPh>
    <rPh sb="6" eb="8">
      <t>シセツ</t>
    </rPh>
    <rPh sb="11" eb="13">
      <t>コウセイ</t>
    </rPh>
    <rPh sb="13" eb="15">
      <t>シセツ</t>
    </rPh>
    <rPh sb="16" eb="18">
      <t>ジュウジツ</t>
    </rPh>
    <rPh sb="18" eb="19">
      <t>ナド</t>
    </rPh>
    <phoneticPr fontId="3"/>
  </si>
  <si>
    <t>ジョークラッシャ</t>
  </si>
  <si>
    <t>径(mm)、開き(mm)</t>
  </si>
  <si>
    <t>インパクトクラッシャ</t>
  </si>
  <si>
    <t>処理量(t/h)</t>
  </si>
  <si>
    <t>電気溶接機</t>
  </si>
  <si>
    <t>溶接棒乾燥機</t>
  </si>
  <si>
    <t>油圧ジャッキ</t>
  </si>
  <si>
    <t>耐力(kN)、揚程(cm)</t>
  </si>
  <si>
    <t>モンケン</t>
  </si>
  <si>
    <t>軌条</t>
  </si>
  <si>
    <t>(kg/m)</t>
  </si>
  <si>
    <t>分岐線</t>
  </si>
  <si>
    <t>ターンテーブル</t>
  </si>
  <si>
    <t>積載質量(t)</t>
  </si>
  <si>
    <t>ベルトコンベヤ</t>
  </si>
  <si>
    <t>機長(m)、ベルト幅(mm)</t>
  </si>
  <si>
    <t>モルタルコンクリート吹付機</t>
  </si>
  <si>
    <t>能力(m2/h)、空気量(m3/min)</t>
  </si>
  <si>
    <t>種子吹付機</t>
  </si>
  <si>
    <t>ベントナイトミキサ</t>
  </si>
  <si>
    <t>モンケン（ｔ）、オーガ径(ｍm)、オーガ出力(kW)、リーダ長(m)</t>
  </si>
  <si>
    <t>アースオーガ併用圧入杭打機</t>
  </si>
  <si>
    <r>
      <t>　Ｂ-1</t>
    </r>
    <r>
      <rPr>
        <sz val="12"/>
        <rFont val="ＭＳ Ｐ明朝"/>
        <family val="1"/>
        <charset val="128"/>
      </rPr>
      <t>　</t>
    </r>
    <r>
      <rPr>
        <b/>
        <sz val="12"/>
        <rFont val="ＭＳ Ｐ明朝"/>
        <family val="1"/>
        <charset val="128"/>
      </rPr>
      <t>質量20t未満</t>
    </r>
    <r>
      <rPr>
        <sz val="12"/>
        <rFont val="ＭＳ Ｐ明朝"/>
        <family val="1"/>
        <charset val="128"/>
      </rPr>
      <t>の建設機械の運搬について入力してください。</t>
    </r>
    <rPh sb="5" eb="7">
      <t>シツリョウ</t>
    </rPh>
    <rPh sb="10" eb="12">
      <t>ミマン</t>
    </rPh>
    <rPh sb="13" eb="15">
      <t>ケンセツ</t>
    </rPh>
    <rPh sb="15" eb="17">
      <t>キカイ</t>
    </rPh>
    <rPh sb="18" eb="20">
      <t>ウンパン</t>
    </rPh>
    <rPh sb="24" eb="26">
      <t>ニュウリョク</t>
    </rPh>
    <phoneticPr fontId="2"/>
  </si>
  <si>
    <r>
      <t>ただし、現場管理業務と現場作業を兼務している場合は、その従事割合で按分し、</t>
    </r>
    <r>
      <rPr>
        <sz val="11"/>
        <color indexed="10"/>
        <rFont val="明朝"/>
        <family val="1"/>
        <charset val="128"/>
      </rPr>
      <t>現場管理業務の費用のみ</t>
    </r>
    <r>
      <rPr>
        <sz val="11"/>
        <rFont val="明朝"/>
        <family val="1"/>
        <charset val="128"/>
      </rPr>
      <t>を計上してください。</t>
    </r>
    <rPh sb="44" eb="46">
      <t>ヒヨウ</t>
    </rPh>
    <phoneticPr fontId="2"/>
  </si>
  <si>
    <t>　②工法説明図</t>
    <rPh sb="2" eb="4">
      <t>コウホウ</t>
    </rPh>
    <rPh sb="4" eb="6">
      <t>セツメイ</t>
    </rPh>
    <rPh sb="6" eb="7">
      <t>ズ</t>
    </rPh>
    <phoneticPr fontId="3"/>
  </si>
  <si>
    <t>⑦　５０ｃｍ以上、６０ｃｍ未満</t>
    <phoneticPr fontId="3"/>
  </si>
  <si>
    <t>⑧　６０ｃｍ以上、７０ｃｍ未満</t>
    <phoneticPr fontId="3"/>
  </si>
  <si>
    <t>⑨　７０ｃｍ以上、８０ｃｍ未満</t>
    <phoneticPr fontId="3"/>
  </si>
  <si>
    <t>⑩　８０ｃｍ以上、９０ｃｍ未満</t>
    <phoneticPr fontId="3"/>
  </si>
  <si>
    <t>⑪　１００ｃｍ以上</t>
    <phoneticPr fontId="3"/>
  </si>
  <si>
    <t>４ 上記２で運搬した建設副産物（資源再利用）等の処分費用</t>
    <phoneticPr fontId="3"/>
  </si>
  <si>
    <t>５　その他　上記以外について入力してください</t>
    <rPh sb="6" eb="8">
      <t>ジョウキ</t>
    </rPh>
    <rPh sb="8" eb="9">
      <t>イ</t>
    </rPh>
    <rPh sb="9" eb="10">
      <t>ガイ</t>
    </rPh>
    <rPh sb="14" eb="16">
      <t>ニュウリョク</t>
    </rPh>
    <phoneticPr fontId="3"/>
  </si>
  <si>
    <t>規格
（諸元単位）</t>
  </si>
  <si>
    <t>ブルドーザ及びスクレーパ</t>
  </si>
  <si>
    <t>ブルドーザ</t>
  </si>
  <si>
    <t>（ｔ）</t>
  </si>
  <si>
    <t>スクレープドーザ</t>
  </si>
  <si>
    <t>ボウル容積（m3）</t>
  </si>
  <si>
    <t>被けん引式スクレーパ</t>
  </si>
  <si>
    <t>モータスクレーパ</t>
  </si>
  <si>
    <t>掘削及び積込機</t>
  </si>
  <si>
    <t>バケット容積（m3）</t>
  </si>
  <si>
    <t>バックホウ</t>
  </si>
  <si>
    <t>ローディングショベル</t>
  </si>
  <si>
    <t>クラムシェル（テレスコピック式含む）</t>
  </si>
  <si>
    <t>水陸両用掘削機（ドラグライン及びクラムシェル）</t>
  </si>
  <si>
    <t>トラクタショベル</t>
  </si>
  <si>
    <t>ズリ積機</t>
  </si>
  <si>
    <t>トレンチャ</t>
  </si>
  <si>
    <t>掘削幅（cm）、深さ（cm）</t>
  </si>
  <si>
    <t>運搬機械</t>
  </si>
  <si>
    <t>ダンプトラック</t>
  </si>
  <si>
    <t>積載質量（t積）</t>
  </si>
  <si>
    <t>トラック</t>
  </si>
  <si>
    <t>トラック（クレーン装置付）</t>
  </si>
  <si>
    <t>積載質量（t積）、吊上能力（t吊）</t>
  </si>
  <si>
    <t>トレーラ</t>
  </si>
  <si>
    <t>最大積載質量（t積）</t>
  </si>
  <si>
    <t>機関車（バッテリ式）</t>
  </si>
  <si>
    <t>機関車質量（ｔ）</t>
  </si>
  <si>
    <t>ズリ鋼車</t>
  </si>
  <si>
    <t>積載容量（m3）</t>
  </si>
  <si>
    <t>シャトルカー</t>
  </si>
  <si>
    <t>油圧転倒装置</t>
  </si>
  <si>
    <t>適用鋼車（m3)</t>
  </si>
  <si>
    <t>特装運搬車</t>
  </si>
  <si>
    <t>クレーンその他の荷役機械</t>
  </si>
  <si>
    <t>クローラクレーン</t>
  </si>
  <si>
    <t>トラッククレーン</t>
  </si>
  <si>
    <t>ホイールクレーン</t>
  </si>
  <si>
    <t>タワークレーン</t>
  </si>
  <si>
    <t>クローラ型</t>
  </si>
  <si>
    <t>吊上能力（t*m）、タワー高(m)</t>
  </si>
  <si>
    <t>クライミング式</t>
  </si>
  <si>
    <t>吊上能力（t*m）、ブーム長(m)、揚程(m)</t>
  </si>
  <si>
    <t>固定式</t>
  </si>
  <si>
    <t>ジブクレーン</t>
  </si>
  <si>
    <t>二本構リフト</t>
  </si>
  <si>
    <t>　④現場休憩所の快適化</t>
    <rPh sb="2" eb="4">
      <t>ゲンバ</t>
    </rPh>
    <rPh sb="4" eb="6">
      <t>キュウケイ</t>
    </rPh>
    <rPh sb="6" eb="7">
      <t>ジョ</t>
    </rPh>
    <rPh sb="8" eb="10">
      <t>カイテキ</t>
    </rPh>
    <rPh sb="10" eb="11">
      <t>カ</t>
    </rPh>
    <phoneticPr fontId="3"/>
  </si>
  <si>
    <t>15補強土壁工</t>
  </si>
  <si>
    <t>土の粒度試験</t>
  </si>
  <si>
    <t>16吹付工</t>
  </si>
  <si>
    <t>製造（プラント）</t>
  </si>
  <si>
    <t>塩化物総量規制</t>
  </si>
  <si>
    <t>空気量測定</t>
  </si>
  <si>
    <t>17現場吹付法枠工</t>
  </si>
  <si>
    <t>製造</t>
  </si>
  <si>
    <t>ロックボルトの引抜き試験</t>
  </si>
  <si>
    <t>18河川・海岸土工</t>
  </si>
  <si>
    <t>土粒子の密度試験</t>
  </si>
  <si>
    <t>伐採木の代表的な樹種：</t>
    <phoneticPr fontId="3"/>
  </si>
  <si>
    <t>伐採木の胸高の直径</t>
    <phoneticPr fontId="3"/>
  </si>
  <si>
    <t>回航費</t>
    <rPh sb="0" eb="3">
      <t>カイコウヒ</t>
    </rPh>
    <phoneticPr fontId="3"/>
  </si>
  <si>
    <t>定格容量(kVA)</t>
  </si>
  <si>
    <t>高圧気中開閉器</t>
  </si>
  <si>
    <t>定格電流(A)</t>
  </si>
  <si>
    <t>キュービクル式高圧受変電設備</t>
  </si>
  <si>
    <t>発動発電機</t>
  </si>
  <si>
    <t>ウインチ類</t>
  </si>
  <si>
    <t>肩掛式：カッター径(mm)、ハンドガイド式：刈幅(ｃｍ）</t>
  </si>
  <si>
    <t>チェンソー</t>
  </si>
  <si>
    <t>鋸長(mm)</t>
  </si>
  <si>
    <t>フロート</t>
  </si>
  <si>
    <t>工事用信号機</t>
  </si>
  <si>
    <t>電気ドリル・ハンマドリル</t>
  </si>
  <si>
    <t>工事用高圧洗浄機</t>
  </si>
  <si>
    <t>ノズル径(cm級)</t>
  </si>
  <si>
    <t>薬剤散布機</t>
  </si>
  <si>
    <t>集草機</t>
  </si>
  <si>
    <t>集草幅(cm)</t>
  </si>
  <si>
    <t>ジェットヒータ</t>
  </si>
  <si>
    <t>（ＭＪ/ｈ）</t>
  </si>
  <si>
    <t>②　除根作業</t>
    <phoneticPr fontId="3"/>
  </si>
  <si>
    <t>③  除草作業</t>
    <phoneticPr fontId="3"/>
  </si>
  <si>
    <t>伐採面積(㎡)</t>
  </si>
  <si>
    <t>１ 伐開・除根・除草に伴い発生する建設副産物等を工事現場外に搬出する運搬の費用</t>
  </si>
  <si>
    <t>①　伐開・除根に伴い発生する建設副産物等を工事現場外に搬出する運搬及び処分</t>
    <rPh sb="33" eb="34">
      <t>オヨ</t>
    </rPh>
    <phoneticPr fontId="3"/>
  </si>
  <si>
    <r>
      <t>運搬量(m</t>
    </r>
    <r>
      <rPr>
        <vertAlign val="superscript"/>
        <sz val="10"/>
        <rFont val="ＭＳ Ｐゴシック"/>
        <family val="3"/>
        <charset val="128"/>
      </rPr>
      <t>3</t>
    </r>
    <r>
      <rPr>
        <sz val="10"/>
        <rFont val="ＭＳ Ｐゴシック"/>
        <family val="3"/>
        <charset val="128"/>
      </rPr>
      <t>）</t>
    </r>
    <phoneticPr fontId="3"/>
  </si>
  <si>
    <t>A　品質管理費等（品質管理、出来形管理、工程管理）に要した費用</t>
    <phoneticPr fontId="3"/>
  </si>
  <si>
    <t>A1</t>
    <phoneticPr fontId="3"/>
  </si>
  <si>
    <t>B1</t>
    <phoneticPr fontId="3"/>
  </si>
  <si>
    <r>
      <t>　３．三次下請以降がある場合は、下段の記入欄に</t>
    </r>
    <r>
      <rPr>
        <sz val="11"/>
        <color indexed="10"/>
        <rFont val="明朝"/>
        <family val="1"/>
        <charset val="128"/>
      </rPr>
      <t>二次の他、三次以降の管理業務従事者が記入漏れ</t>
    </r>
    <r>
      <rPr>
        <sz val="11"/>
        <rFont val="明朝"/>
        <family val="1"/>
        <charset val="128"/>
      </rPr>
      <t>となっていないか確認してください。</t>
    </r>
    <rPh sb="7" eb="9">
      <t>イコウ</t>
    </rPh>
    <rPh sb="26" eb="27">
      <t>ホカ</t>
    </rPh>
    <rPh sb="30" eb="32">
      <t>イコウ</t>
    </rPh>
    <rPh sb="35" eb="37">
      <t>ギョウム</t>
    </rPh>
    <rPh sb="43" eb="44">
      <t>モ</t>
    </rPh>
    <phoneticPr fontId="2"/>
  </si>
  <si>
    <t>オーガ出力(kW)、掘削径(mm)、吊能力（ｔ）、リーダ長(m)</t>
  </si>
  <si>
    <t>アースオーガ二軸同軸式</t>
  </si>
  <si>
    <t>アースオーガ三軸式</t>
  </si>
  <si>
    <t>トラック式アースオーガ</t>
  </si>
  <si>
    <t>アースオーガ及びクレーン架装</t>
  </si>
  <si>
    <t>オーガ径(ｍm)、ブーム長(m)、吊能力（ｔ）</t>
  </si>
  <si>
    <t>アースオーガ及びモンケン架装</t>
  </si>
  <si>
    <t>オーガ径(ｍm)、リーダ長(m)、ラム質量（ｔ）</t>
  </si>
  <si>
    <t>泥水加圧用・一次処理装置</t>
  </si>
  <si>
    <t>処理能力(m3/min)</t>
  </si>
  <si>
    <t>泥水加圧用・泥水槽</t>
  </si>
  <si>
    <t>タンク容量(m3)</t>
  </si>
  <si>
    <t>泥水加圧用・粘土熔解槽</t>
  </si>
  <si>
    <t>泥水加圧用・ポリエチレン製槽</t>
  </si>
  <si>
    <t>泥水加圧用・高分子凝集剤溶解槽</t>
  </si>
  <si>
    <t>泥水加圧用・ベルトコンベヤ</t>
  </si>
  <si>
    <t>ベルト幅(mm)、機長(m)</t>
  </si>
  <si>
    <t>泥水加圧用・スラリーポンプ</t>
  </si>
  <si>
    <t>口径(mm)、(m3/min mH)、(kW*P*V)</t>
  </si>
  <si>
    <t>NATM用機器</t>
  </si>
  <si>
    <t>集塵機</t>
  </si>
  <si>
    <t>処理風量(m3/min級)</t>
  </si>
  <si>
    <t>吹付機</t>
  </si>
  <si>
    <t>最大吐出量(m3/h級)</t>
  </si>
  <si>
    <t>急結剤供給装置</t>
  </si>
  <si>
    <t>吹付ロボット</t>
  </si>
  <si>
    <t>吐出量(L/min)、圧力(Mpa)</t>
  </si>
  <si>
    <t>油圧モータ</t>
  </si>
  <si>
    <t>ｋｇ・ｍ</t>
  </si>
  <si>
    <t>電動モータ</t>
  </si>
  <si>
    <t>kW</t>
  </si>
  <si>
    <t>　③デザインボックス（交通誘導員待機室）</t>
    <rPh sb="11" eb="13">
      <t>コウツウ</t>
    </rPh>
    <rPh sb="13" eb="16">
      <t>ユウドウイン</t>
    </rPh>
    <rPh sb="16" eb="19">
      <t>タイキシツ</t>
    </rPh>
    <phoneticPr fontId="3"/>
  </si>
  <si>
    <t>小計</t>
    <rPh sb="0" eb="2">
      <t>ショウケイ</t>
    </rPh>
    <phoneticPr fontId="3"/>
  </si>
  <si>
    <t>Ａ－２：調査及び測量等に要した費用
（直接工事費に計上した分を除く）</t>
    <phoneticPr fontId="3"/>
  </si>
  <si>
    <t>Ａ－２：調査及び測量等に要した費用
（直接工事費に計上した分を除く）</t>
    <phoneticPr fontId="3"/>
  </si>
  <si>
    <t>１ 工事着手前の基準測量、縦・横断面図の照査、用地幅杭等の仮移設、丁張の設置等の費用</t>
    <phoneticPr fontId="3"/>
  </si>
  <si>
    <t>フィラーの剥離抵抗性試験</t>
  </si>
  <si>
    <t>製鋼スラグの水浸膨張性試験</t>
  </si>
  <si>
    <t>粗骨材中の軟石量試験</t>
  </si>
  <si>
    <t>工事保険</t>
  </si>
  <si>
    <t>組立保険</t>
  </si>
  <si>
    <t>目的物に付随する仮設物（足場工、型枠工、土留工等）</t>
    <phoneticPr fontId="3"/>
  </si>
  <si>
    <t>工事用の電気配線、照明設備等の仮設物</t>
    <phoneticPr fontId="3"/>
  </si>
  <si>
    <t>工事用材料（発注者からの支給材料を含む）</t>
    <phoneticPr fontId="3"/>
  </si>
  <si>
    <t>工事用仮設材（発注者からの支給仮設材料を含む）</t>
    <phoneticPr fontId="3"/>
  </si>
  <si>
    <t>工事用発電機、バッチャープラント、受・変電設備等の据付型機械設備</t>
    <phoneticPr fontId="3"/>
  </si>
  <si>
    <t>建設機械、測量機器等の工事用の機械器具及びそれらの部品</t>
    <phoneticPr fontId="3"/>
  </si>
  <si>
    <t>建設用工作車（公道を走行できる登録車両以外）</t>
    <phoneticPr fontId="3"/>
  </si>
  <si>
    <t>建設用工作車（公道を走行できる登録車両以外）</t>
    <phoneticPr fontId="3"/>
  </si>
  <si>
    <t>2.補償の支払限度額</t>
    <phoneticPr fontId="3"/>
  </si>
  <si>
    <t>1工事あたり</t>
    <phoneticPr fontId="3"/>
  </si>
  <si>
    <t>請負金額</t>
    <phoneticPr fontId="3"/>
  </si>
  <si>
    <t>3.工事保険を含めた総合保険、特約契約</t>
    <phoneticPr fontId="3"/>
  </si>
  <si>
    <t>工事中の賠償事故</t>
    <phoneticPr fontId="3"/>
  </si>
  <si>
    <t>工事終了後の賠償事故</t>
    <phoneticPr fontId="3"/>
  </si>
  <si>
    <t>施設に関わる賠償事故</t>
    <phoneticPr fontId="3"/>
  </si>
  <si>
    <t>1.工事保険契約の内容</t>
    <phoneticPr fontId="3"/>
  </si>
  <si>
    <t>工事用の電気配線、照明設備等の仮設物</t>
    <phoneticPr fontId="3"/>
  </si>
  <si>
    <t>工事用材料（発注者からの支給材料を含む）</t>
    <phoneticPr fontId="3"/>
  </si>
  <si>
    <t>工事用仮設材（発注者からの支給仮設材料を含む）</t>
    <phoneticPr fontId="3"/>
  </si>
  <si>
    <t>工事用発電機、バッチャープラント、受・変電設備等の据付型機械設備</t>
    <phoneticPr fontId="3"/>
  </si>
  <si>
    <t>建設機械、測量機器等の工事用の機械器具及びそれらの部品</t>
    <phoneticPr fontId="3"/>
  </si>
  <si>
    <t>建設用工作車（公道を走行できる登録車両以外）</t>
    <phoneticPr fontId="3"/>
  </si>
  <si>
    <t>1工事あたり</t>
    <phoneticPr fontId="3"/>
  </si>
  <si>
    <t>請負金額</t>
    <phoneticPr fontId="3"/>
  </si>
  <si>
    <t>3.工事保険を含めた総合保険、特約契約</t>
    <phoneticPr fontId="3"/>
  </si>
  <si>
    <t>1.工事保険契約の内容</t>
    <phoneticPr fontId="3"/>
  </si>
  <si>
    <t>工事用材料（発注者からの支給材料を含む）</t>
    <phoneticPr fontId="3"/>
  </si>
  <si>
    <t>工事用仮設材（発注者からの支給仮設材料を含む）</t>
    <phoneticPr fontId="3"/>
  </si>
  <si>
    <t>工事用発電機、バッチャープラント、受・変電設備等の据付型機械設備</t>
    <phoneticPr fontId="3"/>
  </si>
  <si>
    <t>建設機械、測量機器等の工事用の機械器具及びそれらの部品</t>
    <phoneticPr fontId="3"/>
  </si>
  <si>
    <t>請負金額</t>
    <phoneticPr fontId="3"/>
  </si>
  <si>
    <t>3.工事保険を含めた総合保険、特約契約</t>
    <phoneticPr fontId="3"/>
  </si>
  <si>
    <t>1.工事保険契約の内容</t>
    <phoneticPr fontId="3"/>
  </si>
  <si>
    <t>工事用材料（発注者からの支給材料を含む）</t>
    <phoneticPr fontId="3"/>
  </si>
  <si>
    <t>1.工事保険契約の内容</t>
    <phoneticPr fontId="3"/>
  </si>
  <si>
    <t>工事用仮設材（発注者からの支給仮設材料を含む）</t>
    <phoneticPr fontId="3"/>
  </si>
  <si>
    <t>工事用発電機、バッチャープラント、受・変電設備等の据付型機械設備</t>
    <phoneticPr fontId="3"/>
  </si>
  <si>
    <t>建設機械、測量機器等の工事用の機械器具及びそれらの部品</t>
    <phoneticPr fontId="3"/>
  </si>
  <si>
    <t>建設用工作車（公道を走行できる登録車両以外）</t>
    <phoneticPr fontId="3"/>
  </si>
  <si>
    <t>1.工事保険契約の内容</t>
    <phoneticPr fontId="3"/>
  </si>
  <si>
    <t>目的物に付随する仮設物（足場工、型枠工、土留工等）</t>
    <phoneticPr fontId="3"/>
  </si>
  <si>
    <t>建設用工作車（公道を走行できる登録車両以外）</t>
    <phoneticPr fontId="3"/>
  </si>
  <si>
    <t>2.補償の支払限度額</t>
    <phoneticPr fontId="3"/>
  </si>
  <si>
    <t>：：</t>
    <phoneticPr fontId="3"/>
  </si>
  <si>
    <t>：：</t>
    <phoneticPr fontId="3"/>
  </si>
  <si>
    <t>：：</t>
    <phoneticPr fontId="3"/>
  </si>
  <si>
    <t>：：</t>
    <phoneticPr fontId="3"/>
  </si>
  <si>
    <t>金額(千円)</t>
    <rPh sb="0" eb="2">
      <t>キンガク</t>
    </rPh>
    <rPh sb="3" eb="5">
      <t>センエン</t>
    </rPh>
    <phoneticPr fontId="3"/>
  </si>
  <si>
    <t>項　　目</t>
    <rPh sb="0" eb="1">
      <t>コウ</t>
    </rPh>
    <rPh sb="3" eb="4">
      <t>メ</t>
    </rPh>
    <phoneticPr fontId="3"/>
  </si>
  <si>
    <t>２．手順</t>
    <rPh sb="2" eb="4">
      <t>テジュン</t>
    </rPh>
    <phoneticPr fontId="1"/>
  </si>
  <si>
    <t>金額単位：千円</t>
    <rPh sb="0" eb="2">
      <t>キンガク</t>
    </rPh>
    <phoneticPr fontId="1"/>
  </si>
  <si>
    <t>運搬費
（千円）</t>
    <rPh sb="2" eb="3">
      <t>ヒ</t>
    </rPh>
    <phoneticPr fontId="1"/>
  </si>
  <si>
    <t>不稼働日の保安要員等の費用</t>
  </si>
  <si>
    <t>注意事項</t>
    <rPh sb="0" eb="2">
      <t>チュウイ</t>
    </rPh>
    <rPh sb="2" eb="4">
      <t>ジコウ</t>
    </rPh>
    <phoneticPr fontId="3"/>
  </si>
  <si>
    <t>土のせん断試験</t>
  </si>
  <si>
    <t>土の透水試験</t>
  </si>
  <si>
    <t>コーン指数の測定</t>
  </si>
  <si>
    <t>20道路土工</t>
  </si>
  <si>
    <t>21捨石工</t>
  </si>
  <si>
    <t>岩石の形状</t>
  </si>
  <si>
    <t>22コンクリートダム</t>
  </si>
  <si>
    <t>コンクリートの単位容積質量試験</t>
  </si>
  <si>
    <t>選択
番号</t>
    <rPh sb="0" eb="2">
      <t>センタク</t>
    </rPh>
    <rPh sb="3" eb="5">
      <t>バンゴウ</t>
    </rPh>
    <phoneticPr fontId="1"/>
  </si>
  <si>
    <t>管轄省庁</t>
    <rPh sb="0" eb="2">
      <t>カンカツ</t>
    </rPh>
    <rPh sb="2" eb="4">
      <t>ショウチョウ</t>
    </rPh>
    <phoneticPr fontId="41"/>
  </si>
  <si>
    <t>間接工事費等諸経費動向調査</t>
    <phoneticPr fontId="8"/>
  </si>
  <si>
    <t>千円</t>
    <rPh sb="0" eb="2">
      <t>センエン</t>
    </rPh>
    <phoneticPr fontId="3"/>
  </si>
  <si>
    <t>締固め機械</t>
  </si>
  <si>
    <t>ロードローラ（マカダム・タンデム）</t>
  </si>
  <si>
    <t>質量(t)</t>
  </si>
  <si>
    <t>土の含水比試験</t>
  </si>
  <si>
    <t>土の三軸圧縮試験</t>
  </si>
  <si>
    <t>土の圧密試験</t>
  </si>
  <si>
    <t>汚泥浚渫船</t>
  </si>
  <si>
    <t>グラブ浚渫船（普通地盤用）アンカー方式</t>
  </si>
  <si>
    <t>グラブ浚渫船（普通地盤用）スパッド方式</t>
  </si>
  <si>
    <t>グラブ浚渫船（硬土盤用）アンカー方式</t>
  </si>
  <si>
    <t>グラブ浚渫船（硬土盤用）スパッド方式</t>
  </si>
  <si>
    <t>グラブ浚渫船（岩盤用）アンカー方式</t>
  </si>
  <si>
    <t>(m3)、重錘(t)</t>
  </si>
  <si>
    <t>グラブ浚渫船（岩盤用）スパッド方式</t>
  </si>
  <si>
    <t>バックホウ浚渫船</t>
  </si>
  <si>
    <t>マイクロポンプ船</t>
  </si>
  <si>
    <t>揚土船（リクレーマ船）</t>
  </si>
  <si>
    <t>バージンアンローダ船</t>
  </si>
  <si>
    <t>空気圧送船</t>
  </si>
  <si>
    <t>自航起重機船</t>
  </si>
  <si>
    <t>（ｔ吊）</t>
  </si>
  <si>
    <t>起重機船</t>
  </si>
  <si>
    <t>クレーン付台船</t>
  </si>
  <si>
    <t>クレーン(t吊)、台船(t積）</t>
  </si>
  <si>
    <t>杭打船</t>
  </si>
  <si>
    <t>コンクリートミキサ船</t>
  </si>
  <si>
    <t>ケーソン製作用台船</t>
  </si>
  <si>
    <t>(t積）</t>
  </si>
  <si>
    <t>自己昇降式台船</t>
  </si>
  <si>
    <t>押上力(ｔ級)</t>
  </si>
  <si>
    <t>深層混合処理船</t>
  </si>
  <si>
    <t>水面下(m)、面積(m2)</t>
  </si>
  <si>
    <t>サンドコンパクション船</t>
  </si>
  <si>
    <t>長さ(m)</t>
  </si>
  <si>
    <t>付属作業船</t>
  </si>
  <si>
    <t>(t吊)</t>
  </si>
  <si>
    <t>引船</t>
  </si>
  <si>
    <t>押船</t>
  </si>
  <si>
    <t>交通船</t>
  </si>
  <si>
    <t>潜水士船</t>
  </si>
  <si>
    <t>ガット船</t>
  </si>
  <si>
    <t>(m3)、(m3積)</t>
  </si>
  <si>
    <t>ガットバージ</t>
  </si>
  <si>
    <t>石運船</t>
  </si>
  <si>
    <t>(m3積)</t>
  </si>
  <si>
    <t>土運船</t>
  </si>
  <si>
    <t>押航土運船</t>
  </si>
  <si>
    <t>台船</t>
  </si>
  <si>
    <t>（ｔ積)</t>
  </si>
  <si>
    <t>スパット台船</t>
  </si>
  <si>
    <t>使用水深(m)</t>
  </si>
  <si>
    <t>作業船用付属品</t>
  </si>
  <si>
    <t>排砂管</t>
  </si>
  <si>
    <t>長(m)、径(mm)</t>
  </si>
  <si>
    <t>仕切弁</t>
  </si>
  <si>
    <t>曲管</t>
  </si>
  <si>
    <t>径(mm)</t>
  </si>
  <si>
    <t>分岐管</t>
  </si>
  <si>
    <t>フロータ</t>
  </si>
  <si>
    <t>長(m)、径(mm)、排砂管径(mm)</t>
  </si>
  <si>
    <t>ジョイント</t>
  </si>
  <si>
    <t>長(m)、排砂管径(mm)</t>
  </si>
  <si>
    <t>汚濁防止枠</t>
  </si>
  <si>
    <t>最大質量（ｔ）</t>
  </si>
  <si>
    <t>コンクリート床仕上ロボット</t>
  </si>
  <si>
    <t>-</t>
  </si>
  <si>
    <t>玉掛外しロボット</t>
  </si>
  <si>
    <t>基礎工事用機械</t>
  </si>
  <si>
    <t>ディーゼルハンマ（単体）</t>
  </si>
  <si>
    <t>ラム質量(t)</t>
  </si>
  <si>
    <t>ケーシングパイプ</t>
  </si>
  <si>
    <t>港湾工事用付属機器</t>
  </si>
  <si>
    <t>機中開閉器</t>
  </si>
  <si>
    <t>引込盤</t>
  </si>
  <si>
    <t>受配電盤</t>
  </si>
  <si>
    <t>タイトランス</t>
  </si>
  <si>
    <t>誘導形電圧調整器</t>
  </si>
  <si>
    <t>被覆硬銅線</t>
  </si>
  <si>
    <t>キャプタイヤケーブル</t>
  </si>
  <si>
    <t>水底ケーブル</t>
  </si>
  <si>
    <t>浮標灯</t>
  </si>
  <si>
    <t>標識灯</t>
  </si>
  <si>
    <t>音響測深機</t>
  </si>
  <si>
    <t>電波式位置測定器</t>
  </si>
  <si>
    <t>光波式位置測定器</t>
  </si>
  <si>
    <t>地層探査機</t>
  </si>
  <si>
    <t>機雷探査機</t>
  </si>
  <si>
    <t>無線電話機</t>
  </si>
  <si>
    <t>コンクリートミキサ</t>
  </si>
  <si>
    <t>ドラム容量(m3)</t>
  </si>
  <si>
    <t>骨材計量器</t>
  </si>
  <si>
    <t>バケット容量(m3)</t>
  </si>
  <si>
    <t>コンクリートバイブレータ</t>
  </si>
  <si>
    <t>(mm)</t>
  </si>
  <si>
    <t>機械本体質量 （t）</t>
    <phoneticPr fontId="1"/>
  </si>
  <si>
    <t>2)自走による運搬</t>
    <rPh sb="2" eb="4">
      <t>ジソウ</t>
    </rPh>
    <rPh sb="7" eb="9">
      <t>ウンパン</t>
    </rPh>
    <phoneticPr fontId="1"/>
  </si>
  <si>
    <t>土の液性限界・塑性限界試験</t>
  </si>
  <si>
    <t>含水比試験</t>
  </si>
  <si>
    <t>5上層路盤</t>
  </si>
  <si>
    <t>7セメント安定処理路盤</t>
  </si>
  <si>
    <t>セメント量試験</t>
  </si>
  <si>
    <t>フィラーの塑性指数試験</t>
  </si>
  <si>
    <t>フィラーのフロー試験</t>
  </si>
  <si>
    <t>フィラーの水浸膨張試験</t>
  </si>
  <si>
    <t>【Ⅰ】
実施内容
※具体的実施内容を入力して下さい。</t>
    <rPh sb="4" eb="6">
      <t>ジッシ</t>
    </rPh>
    <rPh sb="6" eb="8">
      <t>ナイヨウ</t>
    </rPh>
    <phoneticPr fontId="3"/>
  </si>
  <si>
    <t>【Ⅲ】
実施内容の概略仕様</t>
    <rPh sb="4" eb="6">
      <t>ジッシ</t>
    </rPh>
    <rPh sb="6" eb="8">
      <t>ナイヨウ</t>
    </rPh>
    <rPh sb="9" eb="11">
      <t>ガイリャク</t>
    </rPh>
    <rPh sb="11" eb="13">
      <t>シヨウ</t>
    </rPh>
    <phoneticPr fontId="3"/>
  </si>
  <si>
    <t>a.</t>
  </si>
  <si>
    <t>募集・解散費</t>
  </si>
  <si>
    <t>b.</t>
  </si>
  <si>
    <t>　　　　B-1入力対象省庁：全省庁　※↑10行目は高速のみ表示</t>
    <rPh sb="7" eb="9">
      <t>ニュウリョク</t>
    </rPh>
    <rPh sb="9" eb="11">
      <t>タイショウ</t>
    </rPh>
    <rPh sb="11" eb="13">
      <t>ショウチョウ</t>
    </rPh>
    <rPh sb="14" eb="15">
      <t>ゼン</t>
    </rPh>
    <rPh sb="15" eb="17">
      <t>ショウチョウ</t>
    </rPh>
    <rPh sb="22" eb="24">
      <t>ギョウメ</t>
    </rPh>
    <rPh sb="25" eb="27">
      <t>コウソク</t>
    </rPh>
    <rPh sb="29" eb="31">
      <t>ヒョウジ</t>
    </rPh>
    <phoneticPr fontId="2"/>
  </si>
  <si>
    <t>法定福利費内訳</t>
    <rPh sb="0" eb="2">
      <t>ホウテイ</t>
    </rPh>
    <rPh sb="2" eb="4">
      <t>フクリ</t>
    </rPh>
    <rPh sb="4" eb="5">
      <t>ヒ</t>
    </rPh>
    <rPh sb="5" eb="7">
      <t>ウチワケ</t>
    </rPh>
    <phoneticPr fontId="3"/>
  </si>
  <si>
    <t>次下請</t>
    <rPh sb="0" eb="1">
      <t>ジ</t>
    </rPh>
    <rPh sb="1" eb="3">
      <t>シタウ</t>
    </rPh>
    <phoneticPr fontId="2"/>
  </si>
  <si>
    <t>現場事務所、試験室、倉庫、材料保管場所等の設置・撤去、維持修繕（運搬費、電灯、水道、ガスの諸施設含む）に要した費用</t>
    <rPh sb="0" eb="2">
      <t>ゲンバ</t>
    </rPh>
    <rPh sb="2" eb="4">
      <t>ジム</t>
    </rPh>
    <rPh sb="4" eb="5">
      <t>ショ</t>
    </rPh>
    <rPh sb="6" eb="9">
      <t>シケンシツ</t>
    </rPh>
    <rPh sb="10" eb="12">
      <t>ソウコ</t>
    </rPh>
    <rPh sb="13" eb="15">
      <t>ザイリョウ</t>
    </rPh>
    <rPh sb="15" eb="17">
      <t>ホカン</t>
    </rPh>
    <rPh sb="17" eb="19">
      <t>バショ</t>
    </rPh>
    <rPh sb="19" eb="20">
      <t>ナド</t>
    </rPh>
    <rPh sb="21" eb="23">
      <t>セッチ</t>
    </rPh>
    <phoneticPr fontId="1"/>
  </si>
  <si>
    <t>労務者宿舎の敷地の借上げに要した地代及び建物を建築する代わりに貸ビル、マンション、民家等を長期借上げに要した費用</t>
    <rPh sb="0" eb="2">
      <t>ロウム</t>
    </rPh>
    <rPh sb="2" eb="3">
      <t>シャ</t>
    </rPh>
    <rPh sb="3" eb="5">
      <t>シュクシャ</t>
    </rPh>
    <rPh sb="6" eb="8">
      <t>シキチ</t>
    </rPh>
    <rPh sb="9" eb="11">
      <t>カリア</t>
    </rPh>
    <rPh sb="13" eb="14">
      <t>ヨウ</t>
    </rPh>
    <rPh sb="16" eb="18">
      <t>チダイ</t>
    </rPh>
    <rPh sb="18" eb="19">
      <t>オヨ</t>
    </rPh>
    <rPh sb="20" eb="22">
      <t>タテモノ</t>
    </rPh>
    <rPh sb="23" eb="25">
      <t>ケンチク</t>
    </rPh>
    <rPh sb="27" eb="28">
      <t>カ</t>
    </rPh>
    <rPh sb="31" eb="32">
      <t>カシ</t>
    </rPh>
    <rPh sb="41" eb="44">
      <t>ミンカナド</t>
    </rPh>
    <rPh sb="45" eb="47">
      <t>チョウキ</t>
    </rPh>
    <rPh sb="47" eb="49">
      <t>カリア</t>
    </rPh>
    <rPh sb="51" eb="52">
      <t>ヨウ</t>
    </rPh>
    <rPh sb="54" eb="56">
      <t>ヒヨウ</t>
    </rPh>
    <phoneticPr fontId="1"/>
  </si>
  <si>
    <t>現場事務所、試験室、倉庫、材料保管場所等の敷地の借上げに要した地代及び建物を建築する代わりに貸ビル、マンション、民家等を長期借上げに要した費用</t>
    <rPh sb="0" eb="2">
      <t>ゲンバ</t>
    </rPh>
    <rPh sb="2" eb="4">
      <t>ジム</t>
    </rPh>
    <rPh sb="4" eb="5">
      <t>ショ</t>
    </rPh>
    <rPh sb="6" eb="9">
      <t>シケンシツ</t>
    </rPh>
    <rPh sb="10" eb="12">
      <t>ソウコ</t>
    </rPh>
    <rPh sb="13" eb="15">
      <t>ザイリョウ</t>
    </rPh>
    <rPh sb="15" eb="17">
      <t>ホカン</t>
    </rPh>
    <rPh sb="17" eb="19">
      <t>バショ</t>
    </rPh>
    <rPh sb="19" eb="20">
      <t>ナド</t>
    </rPh>
    <rPh sb="21" eb="23">
      <t>シキチ</t>
    </rPh>
    <rPh sb="24" eb="26">
      <t>カリア</t>
    </rPh>
    <rPh sb="28" eb="29">
      <t>ヨウ</t>
    </rPh>
    <rPh sb="31" eb="33">
      <t>チダイ</t>
    </rPh>
    <rPh sb="33" eb="34">
      <t>オヨ</t>
    </rPh>
    <rPh sb="35" eb="37">
      <t>タテモノ</t>
    </rPh>
    <rPh sb="38" eb="40">
      <t>ケンチク</t>
    </rPh>
    <rPh sb="42" eb="43">
      <t>カ</t>
    </rPh>
    <rPh sb="46" eb="47">
      <t>カシ</t>
    </rPh>
    <rPh sb="56" eb="59">
      <t>ミンカナド</t>
    </rPh>
    <rPh sb="60" eb="62">
      <t>チョウキ</t>
    </rPh>
    <rPh sb="62" eb="64">
      <t>カリア</t>
    </rPh>
    <rPh sb="66" eb="67">
      <t>ヨウ</t>
    </rPh>
    <rPh sb="69" eb="71">
      <t>ヒヨウ</t>
    </rPh>
    <phoneticPr fontId="1"/>
  </si>
  <si>
    <t>労災保険</t>
    <rPh sb="0" eb="2">
      <t>ロウサイ</t>
    </rPh>
    <rPh sb="2" eb="4">
      <t>ホケン</t>
    </rPh>
    <phoneticPr fontId="3"/>
  </si>
  <si>
    <t>事業の種類</t>
    <rPh sb="0" eb="2">
      <t>ジギョウ</t>
    </rPh>
    <rPh sb="3" eb="5">
      <t>シュルイ</t>
    </rPh>
    <phoneticPr fontId="3"/>
  </si>
  <si>
    <t>労務費率
（％）</t>
    <rPh sb="0" eb="3">
      <t>ロウムヒ</t>
    </rPh>
    <rPh sb="3" eb="4">
      <t>リツ</t>
    </rPh>
    <phoneticPr fontId="3"/>
  </si>
  <si>
    <t>労災保険率（‰）</t>
    <rPh sb="0" eb="2">
      <t>ロウサイ</t>
    </rPh>
    <rPh sb="2" eb="4">
      <t>ホケン</t>
    </rPh>
    <rPh sb="4" eb="5">
      <t>リツ</t>
    </rPh>
    <phoneticPr fontId="3"/>
  </si>
  <si>
    <t>基本情報</t>
    <rPh sb="0" eb="2">
      <t>キホン</t>
    </rPh>
    <rPh sb="2" eb="4">
      <t>ジョウホウ</t>
    </rPh>
    <phoneticPr fontId="3"/>
  </si>
  <si>
    <t>水力発電施設、ずい道等新設事業</t>
    <rPh sb="0" eb="2">
      <t>スイリョク</t>
    </rPh>
    <rPh sb="2" eb="4">
      <t>ハツデン</t>
    </rPh>
    <rPh sb="4" eb="6">
      <t>シセツ</t>
    </rPh>
    <rPh sb="9" eb="10">
      <t>ドウ</t>
    </rPh>
    <rPh sb="10" eb="11">
      <t>トウ</t>
    </rPh>
    <rPh sb="11" eb="13">
      <t>シンセツ</t>
    </rPh>
    <rPh sb="13" eb="15">
      <t>ジギョウ</t>
    </rPh>
    <phoneticPr fontId="3"/>
  </si>
  <si>
    <t>道路新設事業</t>
  </si>
  <si>
    <t>2.従事者延べ人数（人）
(当該工事での従事者延べ人数)</t>
    <rPh sb="2" eb="4">
      <t>ジュウジ</t>
    </rPh>
    <rPh sb="4" eb="5">
      <t>シャ</t>
    </rPh>
    <rPh sb="5" eb="6">
      <t>ノ</t>
    </rPh>
    <rPh sb="7" eb="9">
      <t>ニンズウ</t>
    </rPh>
    <rPh sb="10" eb="11">
      <t>ニン</t>
    </rPh>
    <rPh sb="20" eb="23">
      <t>ジュウジシャ</t>
    </rPh>
    <rPh sb="23" eb="24">
      <t>ノ</t>
    </rPh>
    <rPh sb="25" eb="27">
      <t>ニンズウ</t>
    </rPh>
    <phoneticPr fontId="3"/>
  </si>
  <si>
    <t>舗装工事業</t>
  </si>
  <si>
    <t>3.一人一日当たりの賃金（千円/人日）</t>
    <rPh sb="2" eb="3">
      <t>イチ</t>
    </rPh>
    <rPh sb="3" eb="4">
      <t>ニン</t>
    </rPh>
    <rPh sb="4" eb="6">
      <t>イチニチ</t>
    </rPh>
    <rPh sb="6" eb="7">
      <t>ア</t>
    </rPh>
    <rPh sb="10" eb="12">
      <t>チンギン</t>
    </rPh>
    <rPh sb="13" eb="15">
      <t>センエン</t>
    </rPh>
    <rPh sb="16" eb="17">
      <t>ニン</t>
    </rPh>
    <rPh sb="17" eb="18">
      <t>ニチ</t>
    </rPh>
    <phoneticPr fontId="3"/>
  </si>
  <si>
    <t>鉄道又は軌道新設事業</t>
  </si>
  <si>
    <t>4.入力確認
（一人一日当たりの賃金）</t>
    <rPh sb="2" eb="4">
      <t>ニュウリョク</t>
    </rPh>
    <rPh sb="4" eb="6">
      <t>カクニン</t>
    </rPh>
    <rPh sb="8" eb="10">
      <t>ヒトリ</t>
    </rPh>
    <rPh sb="10" eb="12">
      <t>イチニチ</t>
    </rPh>
    <rPh sb="12" eb="13">
      <t>ア</t>
    </rPh>
    <rPh sb="16" eb="18">
      <t>チンギン</t>
    </rPh>
    <phoneticPr fontId="3"/>
  </si>
  <si>
    <t>5.上記入力確認欄で確認メッセージが表示される場合の理由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</si>
  <si>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既設建築物設備工事業</t>
  </si>
  <si>
    <t>A 労災保険料</t>
    <rPh sb="2" eb="4">
      <t>ロウサイ</t>
    </rPh>
    <rPh sb="4" eb="7">
      <t>ホケンリョウ</t>
    </rPh>
    <phoneticPr fontId="3"/>
  </si>
  <si>
    <t>機械装置の組立て又は据付けの事業（組立て又は取付けに関するもの）</t>
  </si>
  <si>
    <t>1.事業主負担額（千円）</t>
    <rPh sb="2" eb="5">
      <t>ジギョウヌシ</t>
    </rPh>
    <rPh sb="5" eb="7">
      <t>フタン</t>
    </rPh>
    <rPh sb="7" eb="8">
      <t>ガク</t>
    </rPh>
    <rPh sb="9" eb="10">
      <t>セン</t>
    </rPh>
    <rPh sb="10" eb="11">
      <t>エン</t>
    </rPh>
    <phoneticPr fontId="3"/>
  </si>
  <si>
    <t>機械装置の組立て又は据付けの事業（その他のもの）</t>
  </si>
  <si>
    <t>2.事業の種類</t>
    <rPh sb="2" eb="4">
      <t>ジギョウ</t>
    </rPh>
    <rPh sb="5" eb="7">
      <t>シュルイ</t>
    </rPh>
    <phoneticPr fontId="3"/>
  </si>
  <si>
    <t>その他の建設事業</t>
  </si>
  <si>
    <t>3.算出方法</t>
    <rPh sb="2" eb="4">
      <t>サンシュツ</t>
    </rPh>
    <rPh sb="4" eb="6">
      <t>ホウホウ</t>
    </rPh>
    <phoneticPr fontId="3"/>
  </si>
  <si>
    <t>4.支払い賃金合計（千円）</t>
    <rPh sb="2" eb="4">
      <t>シハラ</t>
    </rPh>
    <rPh sb="5" eb="7">
      <t>チンギン</t>
    </rPh>
    <rPh sb="7" eb="9">
      <t>ゴウケイ</t>
    </rPh>
    <rPh sb="10" eb="11">
      <t>セン</t>
    </rPh>
    <rPh sb="11" eb="12">
      <t>エン</t>
    </rPh>
    <phoneticPr fontId="3"/>
  </si>
  <si>
    <t>6.労務比率（％）</t>
    <rPh sb="2" eb="4">
      <t>ロウム</t>
    </rPh>
    <rPh sb="4" eb="6">
      <t>ヒリツ</t>
    </rPh>
    <phoneticPr fontId="3"/>
  </si>
  <si>
    <t>労災保険算出方法</t>
    <rPh sb="0" eb="2">
      <t>ロウサイ</t>
    </rPh>
    <rPh sb="2" eb="4">
      <t>ホケン</t>
    </rPh>
    <rPh sb="4" eb="6">
      <t>サンシュツ</t>
    </rPh>
    <rPh sb="6" eb="8">
      <t>ホウホウ</t>
    </rPh>
    <phoneticPr fontId="3"/>
  </si>
  <si>
    <t>7.保険料率（‰）</t>
    <rPh sb="2" eb="5">
      <t>ホケンリョウ</t>
    </rPh>
    <rPh sb="5" eb="6">
      <t>リツ</t>
    </rPh>
    <phoneticPr fontId="3"/>
  </si>
  <si>
    <t>8.事業主負担額の自動計算値（千円）</t>
    <rPh sb="2" eb="5">
      <t>ジギョウヌシ</t>
    </rPh>
    <rPh sb="5" eb="8">
      <t>フタンガク</t>
    </rPh>
    <rPh sb="9" eb="11">
      <t>ジドウ</t>
    </rPh>
    <rPh sb="11" eb="14">
      <t>ケイサンチ</t>
    </rPh>
    <rPh sb="15" eb="17">
      <t>センエン</t>
    </rPh>
    <phoneticPr fontId="3"/>
  </si>
  <si>
    <t>1：支払い賃金合計×保険料率</t>
    <rPh sb="2" eb="4">
      <t>シハラ</t>
    </rPh>
    <rPh sb="5" eb="7">
      <t>チンギン</t>
    </rPh>
    <rPh sb="7" eb="9">
      <t>ゴウケイ</t>
    </rPh>
    <rPh sb="10" eb="12">
      <t>ホケン</t>
    </rPh>
    <rPh sb="12" eb="13">
      <t>リョウ</t>
    </rPh>
    <rPh sb="13" eb="14">
      <t>リツ</t>
    </rPh>
    <phoneticPr fontId="3"/>
  </si>
  <si>
    <t>9.入力確認
（事業主負担額）</t>
    <rPh sb="2" eb="4">
      <t>ニュウリョク</t>
    </rPh>
    <rPh sb="4" eb="6">
      <t>カクニン</t>
    </rPh>
    <rPh sb="8" eb="10">
      <t>ジギョウ</t>
    </rPh>
    <rPh sb="10" eb="11">
      <t>ヌシ</t>
    </rPh>
    <rPh sb="11" eb="14">
      <t>フタンガク</t>
    </rPh>
    <phoneticPr fontId="3"/>
  </si>
  <si>
    <t>2：（工事請負金×労務比率）×保険料率</t>
    <rPh sb="3" eb="5">
      <t>コウジ</t>
    </rPh>
    <rPh sb="5" eb="7">
      <t>ウケオイ</t>
    </rPh>
    <rPh sb="7" eb="8">
      <t>キン</t>
    </rPh>
    <rPh sb="9" eb="11">
      <t>ロウム</t>
    </rPh>
    <rPh sb="11" eb="13">
      <t>ヒリツ</t>
    </rPh>
    <rPh sb="15" eb="17">
      <t>ホケン</t>
    </rPh>
    <rPh sb="17" eb="18">
      <t>リョウ</t>
    </rPh>
    <rPh sb="18" eb="19">
      <t>リツ</t>
    </rPh>
    <phoneticPr fontId="3"/>
  </si>
  <si>
    <t>（支払い賃金合計）</t>
    <rPh sb="1" eb="3">
      <t>シハラ</t>
    </rPh>
    <rPh sb="4" eb="6">
      <t>チンギン</t>
    </rPh>
    <rPh sb="6" eb="8">
      <t>ゴウケイ</t>
    </rPh>
    <phoneticPr fontId="3"/>
  </si>
  <si>
    <t>（工事請負金額）</t>
    <rPh sb="1" eb="3">
      <t>コウジ</t>
    </rPh>
    <rPh sb="3" eb="5">
      <t>ウケオイ</t>
    </rPh>
    <rPh sb="5" eb="7">
      <t>キンガク</t>
    </rPh>
    <phoneticPr fontId="3"/>
  </si>
  <si>
    <t>10.上記入力確認欄で確認メッセージが表示される場合の理由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3"/>
  </si>
  <si>
    <t>B 雇用保険料</t>
    <rPh sb="2" eb="4">
      <t>コヨウ</t>
    </rPh>
    <rPh sb="4" eb="7">
      <t>ホケンリョウ</t>
    </rPh>
    <phoneticPr fontId="3"/>
  </si>
  <si>
    <t>2.支払い賃金合計（千円）</t>
    <rPh sb="2" eb="4">
      <t>シハラ</t>
    </rPh>
    <rPh sb="5" eb="7">
      <t>チンギン</t>
    </rPh>
    <rPh sb="7" eb="9">
      <t>ゴウケイ</t>
    </rPh>
    <rPh sb="10" eb="11">
      <t>セン</t>
    </rPh>
    <rPh sb="11" eb="12">
      <t>エン</t>
    </rPh>
    <phoneticPr fontId="3"/>
  </si>
  <si>
    <t>3.対象者延べ人数（人）</t>
    <rPh sb="2" eb="5">
      <t>タイショウシャ</t>
    </rPh>
    <rPh sb="5" eb="6">
      <t>ノ</t>
    </rPh>
    <rPh sb="7" eb="9">
      <t>ニンズウ</t>
    </rPh>
    <rPh sb="10" eb="11">
      <t>ニン</t>
    </rPh>
    <phoneticPr fontId="3"/>
  </si>
  <si>
    <t>5.入力確認
（事業主負担額）</t>
    <rPh sb="2" eb="4">
      <t>ニュウリョク</t>
    </rPh>
    <rPh sb="4" eb="6">
      <t>カクニン</t>
    </rPh>
    <phoneticPr fontId="3"/>
  </si>
  <si>
    <t>（対象者延べ人数）</t>
    <rPh sb="1" eb="4">
      <t>タイショウシャ</t>
    </rPh>
    <rPh sb="4" eb="5">
      <t>ノ</t>
    </rPh>
    <rPh sb="6" eb="8">
      <t>ニンズウ</t>
    </rPh>
    <phoneticPr fontId="3"/>
  </si>
  <si>
    <t>6.上記入力確認欄で確認メッセージが表示される場合の理由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</si>
  <si>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C 健康保険料（介護保険料含む）</t>
    <rPh sb="2" eb="4">
      <t>ケンコウ</t>
    </rPh>
    <rPh sb="4" eb="7">
      <t>ホケンリョウ</t>
    </rPh>
    <rPh sb="8" eb="10">
      <t>カイゴ</t>
    </rPh>
    <rPh sb="10" eb="13">
      <t>ホケンリョウ</t>
    </rPh>
    <rPh sb="13" eb="14">
      <t>フク</t>
    </rPh>
    <phoneticPr fontId="3"/>
  </si>
  <si>
    <t>6.入力確認
（事業主負担額）</t>
    <rPh sb="2" eb="4">
      <t>ニュウリョク</t>
    </rPh>
    <rPh sb="4" eb="6">
      <t>カクニン</t>
    </rPh>
    <phoneticPr fontId="3"/>
  </si>
  <si>
    <t>7.上記入力確認欄で確認メッセージが表示される場合の理由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3"/>
  </si>
  <si>
    <t>E 建退共制度掛金等</t>
    <rPh sb="2" eb="3">
      <t>ケン</t>
    </rPh>
    <rPh sb="3" eb="4">
      <t>タイ</t>
    </rPh>
    <rPh sb="4" eb="5">
      <t>トモ</t>
    </rPh>
    <rPh sb="5" eb="7">
      <t>セイド</t>
    </rPh>
    <rPh sb="7" eb="9">
      <t>カケガネ</t>
    </rPh>
    <rPh sb="9" eb="10">
      <t>ナド</t>
    </rPh>
    <phoneticPr fontId="3"/>
  </si>
  <si>
    <t>2.対象者延べ人数（人）</t>
    <rPh sb="2" eb="5">
      <t>タイショウシャ</t>
    </rPh>
    <rPh sb="5" eb="6">
      <t>ノ</t>
    </rPh>
    <rPh sb="7" eb="9">
      <t>ニンズウ</t>
    </rPh>
    <rPh sb="10" eb="11">
      <t>ニン</t>
    </rPh>
    <phoneticPr fontId="3"/>
  </si>
  <si>
    <t>F 船員保険料（介護保険料含む）</t>
    <rPh sb="2" eb="4">
      <t>センイン</t>
    </rPh>
    <rPh sb="4" eb="7">
      <t>ホケンリョウ</t>
    </rPh>
    <rPh sb="8" eb="10">
      <t>カイゴ</t>
    </rPh>
    <rPh sb="10" eb="13">
      <t>ホケンリョウ</t>
    </rPh>
    <rPh sb="13" eb="14">
      <t>フク</t>
    </rPh>
    <phoneticPr fontId="3"/>
  </si>
  <si>
    <t>法定福利費合計
（A1+B1+C1+D1+F1)</t>
    <rPh sb="0" eb="2">
      <t>ホウテイ</t>
    </rPh>
    <rPh sb="2" eb="4">
      <t>フクリ</t>
    </rPh>
    <rPh sb="4" eb="5">
      <t>ヒ</t>
    </rPh>
    <rPh sb="5" eb="7">
      <t>ゴウケイ</t>
    </rPh>
    <phoneticPr fontId="3"/>
  </si>
  <si>
    <r>
      <t xml:space="preserve">1.支払い賃金総額（千円）
</t>
    </r>
    <r>
      <rPr>
        <sz val="9"/>
        <rFont val="ＭＳ Ｐゴシック"/>
        <family val="3"/>
        <charset val="128"/>
      </rPr>
      <t>(当該工事での賃金総額)</t>
    </r>
    <rPh sb="2" eb="4">
      <t>シハラ</t>
    </rPh>
    <rPh sb="5" eb="7">
      <t>チンギン</t>
    </rPh>
    <rPh sb="7" eb="9">
      <t>ソウガク</t>
    </rPh>
    <rPh sb="10" eb="11">
      <t>セン</t>
    </rPh>
    <rPh sb="11" eb="12">
      <t>エン</t>
    </rPh>
    <rPh sb="15" eb="17">
      <t>トウガイ</t>
    </rPh>
    <rPh sb="17" eb="19">
      <t>コウジ</t>
    </rPh>
    <rPh sb="21" eb="23">
      <t>チンギン</t>
    </rPh>
    <rPh sb="23" eb="25">
      <t>ソウガク</t>
    </rPh>
    <phoneticPr fontId="3"/>
  </si>
  <si>
    <r>
      <t xml:space="preserve">6.工事請負金額（千円）
</t>
    </r>
    <r>
      <rPr>
        <sz val="9"/>
        <rFont val="ＭＳ Ｐゴシック"/>
        <family val="3"/>
        <charset val="128"/>
      </rPr>
      <t>（一般事項シートでの最終工事請負金額）</t>
    </r>
    <rPh sb="2" eb="4">
      <t>コウジ</t>
    </rPh>
    <rPh sb="4" eb="6">
      <t>ウケオイ</t>
    </rPh>
    <rPh sb="6" eb="8">
      <t>キンガク</t>
    </rPh>
    <rPh sb="9" eb="10">
      <t>セン</t>
    </rPh>
    <rPh sb="10" eb="11">
      <t>エン</t>
    </rPh>
    <rPh sb="14" eb="16">
      <t>イッパン</t>
    </rPh>
    <rPh sb="16" eb="18">
      <t>ジコウ</t>
    </rPh>
    <rPh sb="23" eb="25">
      <t>サイシュウ</t>
    </rPh>
    <rPh sb="25" eb="27">
      <t>コウジ</t>
    </rPh>
    <rPh sb="27" eb="29">
      <t>ウケオイ</t>
    </rPh>
    <rPh sb="29" eb="31">
      <t>キンガク</t>
    </rPh>
    <phoneticPr fontId="3"/>
  </si>
  <si>
    <t>下請次数</t>
    <rPh sb="0" eb="2">
      <t>シタウケ</t>
    </rPh>
    <rPh sb="2" eb="4">
      <t>ジスウ</t>
    </rPh>
    <phoneticPr fontId="41"/>
  </si>
  <si>
    <t>再下請社数</t>
    <rPh sb="0" eb="1">
      <t>サイ</t>
    </rPh>
    <rPh sb="1" eb="3">
      <t>シタウケ</t>
    </rPh>
    <rPh sb="3" eb="4">
      <t>シャ</t>
    </rPh>
    <rPh sb="4" eb="5">
      <t>スウ</t>
    </rPh>
    <phoneticPr fontId="41"/>
  </si>
  <si>
    <t>社</t>
    <rPh sb="0" eb="1">
      <t>シャ</t>
    </rPh>
    <phoneticPr fontId="41"/>
  </si>
  <si>
    <t>再下請会社名を入力してください。</t>
    <rPh sb="0" eb="1">
      <t>サイ</t>
    </rPh>
    <rPh sb="1" eb="3">
      <t>シタウケ</t>
    </rPh>
    <rPh sb="3" eb="5">
      <t>カイシャ</t>
    </rPh>
    <rPh sb="5" eb="6">
      <t>メイ</t>
    </rPh>
    <rPh sb="7" eb="9">
      <t>ニュウリョク</t>
    </rPh>
    <phoneticPr fontId="41"/>
  </si>
  <si>
    <t>番号</t>
    <rPh sb="0" eb="2">
      <t>バンゴウ</t>
    </rPh>
    <phoneticPr fontId="41"/>
  </si>
  <si>
    <t>D 厚生年金保険料(児童手当拠出金含む）</t>
    <phoneticPr fontId="3"/>
  </si>
  <si>
    <r>
      <t>（注３）</t>
    </r>
    <r>
      <rPr>
        <b/>
        <sz val="11"/>
        <rFont val="明朝"/>
        <family val="1"/>
        <charset val="128"/>
      </rPr>
      <t>入力列が不足した場合</t>
    </r>
    <r>
      <rPr>
        <sz val="11"/>
        <rFont val="明朝"/>
        <family val="1"/>
        <charset val="128"/>
      </rPr>
      <t>は、「①入力列の追加」ボタンで列を追加してください。</t>
    </r>
    <phoneticPr fontId="2"/>
  </si>
  <si>
    <t>　２．「総合計」欄は、1次下請（左列）+2次下請（右列）の集計金額です。2次以降がある場合は、2次以降も合算した金額です。</t>
    <phoneticPr fontId="2"/>
  </si>
  <si>
    <r>
      <t>　３．2次下請以降がある場合は、右列の記入欄（2次下請費用）に</t>
    </r>
    <r>
      <rPr>
        <sz val="11"/>
        <color indexed="10"/>
        <rFont val="ＭＳ Ｐゴシック"/>
        <family val="3"/>
        <charset val="128"/>
      </rPr>
      <t>2次以降の保険料が含まれているか</t>
    </r>
    <r>
      <rPr>
        <sz val="11"/>
        <rFont val="ＭＳ Ｐゴシック"/>
        <family val="3"/>
        <charset val="128"/>
      </rPr>
      <t>確認してください。</t>
    </r>
    <phoneticPr fontId="2"/>
  </si>
  <si>
    <t>：：</t>
    <phoneticPr fontId="2"/>
  </si>
  <si>
    <t>次下請</t>
    <phoneticPr fontId="3"/>
  </si>
  <si>
    <t>当該工事労務管理費：</t>
    <phoneticPr fontId="2"/>
  </si>
  <si>
    <t>　　　</t>
    <phoneticPr fontId="2"/>
  </si>
  <si>
    <t>上記「１)～12)」以外で発注者が積上げ計上としている費用</t>
  </si>
  <si>
    <t>具体的内容</t>
    <rPh sb="0" eb="3">
      <t>グタイテキ</t>
    </rPh>
    <rPh sb="3" eb="5">
      <t>ナイヨウ</t>
    </rPh>
    <phoneticPr fontId="2"/>
  </si>
  <si>
    <t>その他②</t>
    <rPh sb="2" eb="3">
      <t>タ</t>
    </rPh>
    <phoneticPr fontId="2"/>
  </si>
  <si>
    <t>上記「1)～13)」以外で要した費用</t>
  </si>
  <si>
    <t>A：機器材等の搬入搬出並びに現場内小運搬の費用</t>
    <phoneticPr fontId="1"/>
  </si>
  <si>
    <t>項　　目</t>
    <phoneticPr fontId="1"/>
  </si>
  <si>
    <t>内　　容</t>
    <phoneticPr fontId="1"/>
  </si>
  <si>
    <t>次下請</t>
    <phoneticPr fontId="1"/>
  </si>
  <si>
    <t>鋼矢板、Ｈ形鋼、覆工板等</t>
    <phoneticPr fontId="1"/>
  </si>
  <si>
    <t>敷鉄板①</t>
    <phoneticPr fontId="1"/>
  </si>
  <si>
    <t>粉体噴射攪拌工足場材（敷鉄板）、スラリー攪拌工足場材（敷鉄板）、橋梁架設工ベント基礎（敷鉄板）等　</t>
    <phoneticPr fontId="2"/>
  </si>
  <si>
    <t>敷鉄板②</t>
    <phoneticPr fontId="1"/>
  </si>
  <si>
    <t>建設機械・架設に直接関わらない、軟弱地盤上で使用する仮道用の敷鉄板</t>
    <phoneticPr fontId="2"/>
  </si>
  <si>
    <t>敷鉄板③</t>
    <phoneticPr fontId="1"/>
  </si>
  <si>
    <t>「敷鉄板①・敷鉄板②」以外で発生した敷鉄板</t>
    <phoneticPr fontId="2"/>
  </si>
  <si>
    <t>敷鉄板④</t>
    <phoneticPr fontId="1"/>
  </si>
  <si>
    <t>基礎用鋼板鋼矢板、支柱支保材、支柱受け台Ｈ形鋼等
架設支保基礎用の鋼矢板及びＨ形鋼</t>
    <phoneticPr fontId="1"/>
  </si>
  <si>
    <t>「2)仮設材②」の項目、「7)敷鉄板④」の項目及び「8)橋梁等架設支保工」の基礎用鋼矢板又はＨ形鋼の積み込み取り卸費</t>
    <phoneticPr fontId="1"/>
  </si>
  <si>
    <t>その他①</t>
    <phoneticPr fontId="2"/>
  </si>
  <si>
    <t>14)</t>
    <phoneticPr fontId="2"/>
  </si>
  <si>
    <t>　　　</t>
    <phoneticPr fontId="2"/>
  </si>
  <si>
    <t>　　　</t>
    <phoneticPr fontId="2"/>
  </si>
  <si>
    <t>会社名：</t>
    <phoneticPr fontId="2"/>
  </si>
  <si>
    <t>自社分</t>
    <phoneticPr fontId="2"/>
  </si>
  <si>
    <t>(１)</t>
    <phoneticPr fontId="2"/>
  </si>
  <si>
    <t>(２)</t>
    <phoneticPr fontId="2"/>
  </si>
  <si>
    <t>一般事項</t>
    <phoneticPr fontId="3"/>
  </si>
  <si>
    <t>下請次数</t>
    <rPh sb="0" eb="2">
      <t>シタウケ</t>
    </rPh>
    <rPh sb="2" eb="4">
      <t>ジスウ</t>
    </rPh>
    <phoneticPr fontId="3"/>
  </si>
  <si>
    <t>※</t>
    <phoneticPr fontId="41"/>
  </si>
  <si>
    <t>E</t>
    <phoneticPr fontId="41"/>
  </si>
  <si>
    <t>職種</t>
    <rPh sb="0" eb="2">
      <t>ショクシュ</t>
    </rPh>
    <phoneticPr fontId="3"/>
  </si>
  <si>
    <t>2_社員等従業員給料等</t>
    <rPh sb="2" eb="5">
      <t>シャインナド</t>
    </rPh>
    <rPh sb="5" eb="8">
      <t>ジュウギョウイン</t>
    </rPh>
    <rPh sb="8" eb="10">
      <t>キュウリョウ</t>
    </rPh>
    <rPh sb="10" eb="11">
      <t>ナド</t>
    </rPh>
    <phoneticPr fontId="3"/>
  </si>
  <si>
    <t>建設機械20ｔ未満及び20t以上の機械名</t>
  </si>
  <si>
    <t>運搬機械名</t>
  </si>
  <si>
    <t>No</t>
  </si>
  <si>
    <t>No</t>
    <phoneticPr fontId="41"/>
  </si>
  <si>
    <t>分類</t>
    <rPh sb="0" eb="2">
      <t>ブンルイ</t>
    </rPh>
    <phoneticPr fontId="41"/>
  </si>
  <si>
    <t>名称</t>
    <rPh sb="0" eb="2">
      <t>メイショウ</t>
    </rPh>
    <phoneticPr fontId="41"/>
  </si>
  <si>
    <t>試験項目</t>
    <rPh sb="0" eb="2">
      <t>シケン</t>
    </rPh>
    <rPh sb="2" eb="4">
      <t>コウモク</t>
    </rPh>
    <phoneticPr fontId="41"/>
  </si>
  <si>
    <t>詳細試験名を入力してください。</t>
  </si>
  <si>
    <t>NATM</t>
  </si>
  <si>
    <t>管理平面図</t>
  </si>
  <si>
    <t>要した費用の詳細を入力してください。</t>
  </si>
  <si>
    <t>建設機械名</t>
    <rPh sb="0" eb="2">
      <t>ケンセツ</t>
    </rPh>
    <rPh sb="2" eb="4">
      <t>キカイ</t>
    </rPh>
    <rPh sb="4" eb="5">
      <t>メイ</t>
    </rPh>
    <phoneticPr fontId="41"/>
  </si>
  <si>
    <t>名称</t>
    <rPh sb="0" eb="2">
      <t>メイショウ</t>
    </rPh>
    <phoneticPr fontId="3"/>
  </si>
  <si>
    <t>小型バックホウ（平積0.1m3以下）</t>
  </si>
  <si>
    <t>入力
対応</t>
    <rPh sb="0" eb="2">
      <t>ニュウリョク</t>
    </rPh>
    <rPh sb="3" eb="5">
      <t>タイオウ</t>
    </rPh>
    <phoneticPr fontId="3"/>
  </si>
  <si>
    <t>No</t>
    <phoneticPr fontId="3"/>
  </si>
  <si>
    <t>選択
番号</t>
    <rPh sb="3" eb="5">
      <t>バンゴウ</t>
    </rPh>
    <phoneticPr fontId="3"/>
  </si>
  <si>
    <t>選択
番号</t>
    <rPh sb="0" eb="2">
      <t>センタク</t>
    </rPh>
    <rPh sb="3" eb="5">
      <t>バンゴウ</t>
    </rPh>
    <phoneticPr fontId="3"/>
  </si>
  <si>
    <t>その他のブルドーザ及びスクレーパ（機械名フリー入力）</t>
    <phoneticPr fontId="3"/>
  </si>
  <si>
    <t>その他の掘削及び積込機（機械名フリー入力）</t>
    <phoneticPr fontId="3"/>
  </si>
  <si>
    <t>その他の運搬機械（機械名フリー入力）</t>
    <phoneticPr fontId="3"/>
  </si>
  <si>
    <t>その他のクレーン及び荷役機械（機械名フリー入力）</t>
    <phoneticPr fontId="3"/>
  </si>
  <si>
    <t>その他の基礎工事用機械（機械名フリー入力）</t>
    <phoneticPr fontId="3"/>
  </si>
  <si>
    <t>その他のせん孔機械及びトンネル工事機械（機械名フリー入力）</t>
    <phoneticPr fontId="3"/>
  </si>
  <si>
    <t>その他のモータグレーダ及び路盤用機械（機械名フリー入力）</t>
    <phoneticPr fontId="3"/>
  </si>
  <si>
    <t>その他の締固め機械（機械名フリー入力）</t>
    <phoneticPr fontId="3"/>
  </si>
  <si>
    <t>その他のコンクリート機械（機械名フリー入力）</t>
    <phoneticPr fontId="3"/>
  </si>
  <si>
    <t>その他の舗装機械（機械名フリー入力）</t>
    <phoneticPr fontId="3"/>
  </si>
  <si>
    <t>その他の道路維持用機械（機械名フリー入力）</t>
    <phoneticPr fontId="3"/>
  </si>
  <si>
    <t>その他の空気圧縮機械及び送風機（機械名フリー入力）</t>
    <phoneticPr fontId="3"/>
  </si>
  <si>
    <t>その他の建設用ポンプ（機械名フリー入力）</t>
    <phoneticPr fontId="3"/>
  </si>
  <si>
    <t>その他の電気機器（機械名フリー入力）</t>
    <phoneticPr fontId="3"/>
  </si>
  <si>
    <t>その他のウインチ類（機械名フリー入力）</t>
    <phoneticPr fontId="3"/>
  </si>
  <si>
    <t>その他の試験測定機（機械名フリー入力）</t>
    <phoneticPr fontId="3"/>
  </si>
  <si>
    <t>その他の主作業船（機械名フリー入力）</t>
    <phoneticPr fontId="3"/>
  </si>
  <si>
    <t>その他の付属作業船（機械名フリー入力）</t>
    <phoneticPr fontId="3"/>
  </si>
  <si>
    <t>その他の作業船用付属品（機械名フリー入力）</t>
    <phoneticPr fontId="3"/>
  </si>
  <si>
    <t>その他の港湾工事用付属機器（機械名フリー入力）</t>
    <phoneticPr fontId="3"/>
  </si>
  <si>
    <t>上記以外のその他機器（機械名フリー入力）</t>
    <phoneticPr fontId="3"/>
  </si>
  <si>
    <t>建築事業（既設建築物設備工事業を除く）</t>
  </si>
  <si>
    <t>3_法定福利費</t>
    <rPh sb="2" eb="4">
      <t>ホウテイ</t>
    </rPh>
    <rPh sb="4" eb="6">
      <t>フクリ</t>
    </rPh>
    <rPh sb="6" eb="7">
      <t>ヒ</t>
    </rPh>
    <phoneticPr fontId="3"/>
  </si>
  <si>
    <t>※請負金額：税込み</t>
    <phoneticPr fontId="41"/>
  </si>
  <si>
    <t>※</t>
    <phoneticPr fontId="2"/>
  </si>
  <si>
    <t>E</t>
    <phoneticPr fontId="2"/>
  </si>
  <si>
    <t>入力確認フラグ</t>
    <rPh sb="0" eb="2">
      <t>ニュウリョク</t>
    </rPh>
    <rPh sb="2" eb="4">
      <t>カクニン</t>
    </rPh>
    <phoneticPr fontId="2"/>
  </si>
  <si>
    <t>規格</t>
    <rPh sb="0" eb="2">
      <t>キカク</t>
    </rPh>
    <phoneticPr fontId="2"/>
  </si>
  <si>
    <t>本体重量</t>
    <rPh sb="0" eb="2">
      <t>ホンタイ</t>
    </rPh>
    <rPh sb="2" eb="4">
      <t>ジュウリョウ</t>
    </rPh>
    <phoneticPr fontId="2"/>
  </si>
  <si>
    <t>運搬費</t>
    <rPh sb="0" eb="3">
      <t>ウンパンヒ</t>
    </rPh>
    <phoneticPr fontId="2"/>
  </si>
  <si>
    <t>運搬距離</t>
    <rPh sb="0" eb="2">
      <t>ウンパン</t>
    </rPh>
    <rPh sb="2" eb="4">
      <t>キョリ</t>
    </rPh>
    <phoneticPr fontId="2"/>
  </si>
  <si>
    <t>運搬回数</t>
    <rPh sb="0" eb="2">
      <t>ウンパン</t>
    </rPh>
    <rPh sb="2" eb="4">
      <t>カイスウ</t>
    </rPh>
    <phoneticPr fontId="2"/>
  </si>
  <si>
    <t>内分解
組立</t>
    <rPh sb="0" eb="1">
      <t>ウチ</t>
    </rPh>
    <rPh sb="1" eb="3">
      <t>ブンカイ</t>
    </rPh>
    <rPh sb="4" eb="6">
      <t>クミタテ</t>
    </rPh>
    <phoneticPr fontId="2"/>
  </si>
  <si>
    <t>○×</t>
    <phoneticPr fontId="3"/>
  </si>
  <si>
    <t>○</t>
    <phoneticPr fontId="41"/>
  </si>
  <si>
    <t>×</t>
    <phoneticPr fontId="41"/>
  </si>
  <si>
    <t>工事保険　&amp;　組立保険</t>
    <rPh sb="0" eb="2">
      <t>コウジ</t>
    </rPh>
    <rPh sb="2" eb="4">
      <t>ホケン</t>
    </rPh>
    <phoneticPr fontId="3"/>
  </si>
  <si>
    <t>SUMIF用</t>
    <rPh sb="5" eb="6">
      <t>ヨウ</t>
    </rPh>
    <phoneticPr fontId="2"/>
  </si>
  <si>
    <t>①直接工事費（H21）</t>
    <rPh sb="1" eb="3">
      <t>チョクセツ</t>
    </rPh>
    <rPh sb="3" eb="6">
      <t>コウジヒ</t>
    </rPh>
    <phoneticPr fontId="18"/>
  </si>
  <si>
    <t>(5)直接経費（H26）</t>
    <rPh sb="3" eb="5">
      <t>チョクセツ</t>
    </rPh>
    <rPh sb="5" eb="7">
      <t>ケイヒ</t>
    </rPh>
    <phoneticPr fontId="18"/>
  </si>
  <si>
    <t>(6)特殊経費（H29）</t>
    <rPh sb="3" eb="5">
      <t>トクシュ</t>
    </rPh>
    <rPh sb="5" eb="7">
      <t>ケイヒ</t>
    </rPh>
    <phoneticPr fontId="18"/>
  </si>
  <si>
    <t>②間接工事費（H35）</t>
    <rPh sb="1" eb="3">
      <t>カンセツ</t>
    </rPh>
    <rPh sb="3" eb="6">
      <t>コウジヒ</t>
    </rPh>
    <phoneticPr fontId="18"/>
  </si>
  <si>
    <t>(1)共通仮設費(H36)</t>
    <rPh sb="3" eb="5">
      <t>キョウツウ</t>
    </rPh>
    <rPh sb="5" eb="8">
      <t>カセツヒ</t>
    </rPh>
    <phoneticPr fontId="18"/>
  </si>
  <si>
    <t>イ運搬費(H37)</t>
    <rPh sb="1" eb="4">
      <t>ウンパンヒ</t>
    </rPh>
    <phoneticPr fontId="18"/>
  </si>
  <si>
    <t>ロ準備費(H41)</t>
    <rPh sb="1" eb="4">
      <t>ジュンビヒ</t>
    </rPh>
    <phoneticPr fontId="18"/>
  </si>
  <si>
    <t>ニ安全費(H45)</t>
    <rPh sb="1" eb="3">
      <t>アンゼン</t>
    </rPh>
    <rPh sb="3" eb="4">
      <t>ヒ</t>
    </rPh>
    <phoneticPr fontId="18"/>
  </si>
  <si>
    <t>A安全管理費(H46)</t>
    <rPh sb="1" eb="3">
      <t>アンゼン</t>
    </rPh>
    <rPh sb="3" eb="6">
      <t>カンリヒ</t>
    </rPh>
    <phoneticPr fontId="18"/>
  </si>
  <si>
    <t>ホ役務員(H68)</t>
    <rPh sb="1" eb="3">
      <t>ヤクム</t>
    </rPh>
    <rPh sb="3" eb="4">
      <t>イン</t>
    </rPh>
    <phoneticPr fontId="18"/>
  </si>
  <si>
    <t>ヘ技術管理費(71)</t>
    <rPh sb="1" eb="3">
      <t>ギジュツ</t>
    </rPh>
    <rPh sb="3" eb="6">
      <t>カンリヒ</t>
    </rPh>
    <phoneticPr fontId="18"/>
  </si>
  <si>
    <t>ト営繕費(H79)</t>
    <rPh sb="1" eb="3">
      <t>エイゼン</t>
    </rPh>
    <rPh sb="3" eb="4">
      <t>ヒ</t>
    </rPh>
    <phoneticPr fontId="18"/>
  </si>
  <si>
    <t>A建物費(H80)</t>
    <rPh sb="1" eb="3">
      <t>タテモノ</t>
    </rPh>
    <rPh sb="3" eb="4">
      <t>ヒ</t>
    </rPh>
    <phoneticPr fontId="18"/>
  </si>
  <si>
    <t>B借上費(H83)</t>
    <rPh sb="1" eb="2">
      <t>カ</t>
    </rPh>
    <rPh sb="2" eb="3">
      <t>ア</t>
    </rPh>
    <rPh sb="3" eb="4">
      <t>ヒ</t>
    </rPh>
    <phoneticPr fontId="18"/>
  </si>
  <si>
    <t>(3)現場管理費(H102)</t>
    <rPh sb="3" eb="5">
      <t>ゲンバ</t>
    </rPh>
    <rPh sb="5" eb="8">
      <t>カンリヒ</t>
    </rPh>
    <phoneticPr fontId="18"/>
  </si>
  <si>
    <t>ロ安全訓練等費用(H104)</t>
    <rPh sb="1" eb="3">
      <t>アンゼン</t>
    </rPh>
    <rPh sb="3" eb="5">
      <t>クンレン</t>
    </rPh>
    <rPh sb="5" eb="6">
      <t>トウ</t>
    </rPh>
    <rPh sb="6" eb="8">
      <t>ヒヨウ</t>
    </rPh>
    <phoneticPr fontId="18"/>
  </si>
  <si>
    <t>ヘ保険料(H110)</t>
    <rPh sb="1" eb="4">
      <t>ホケンリョウ</t>
    </rPh>
    <phoneticPr fontId="18"/>
  </si>
  <si>
    <t>ト法定福利費(H117)</t>
  </si>
  <si>
    <t>レ外注経費（外注一般管理費等）(H133)</t>
  </si>
  <si>
    <t>(4)機器間接費(H134)</t>
    <rPh sb="3" eb="5">
      <t>キキ</t>
    </rPh>
    <rPh sb="5" eb="8">
      <t>カンセツヒ</t>
    </rPh>
    <phoneticPr fontId="18"/>
  </si>
  <si>
    <t>(8)延べ人員合計(1）+(3)+(4)+(5)+(6)(H158)</t>
  </si>
  <si>
    <t>○</t>
    <phoneticPr fontId="2"/>
  </si>
  <si>
    <t>レ外注経費（外注一般管理費等）(H133)マイナス</t>
    <phoneticPr fontId="2"/>
  </si>
  <si>
    <t>チイメージアップ費(H91)</t>
    <phoneticPr fontId="2"/>
  </si>
  <si>
    <t>共通仮設費、現場管理費欄を記入する</t>
    <rPh sb="0" eb="2">
      <t>キョウツウ</t>
    </rPh>
    <rPh sb="2" eb="4">
      <t>カセツ</t>
    </rPh>
    <rPh sb="4" eb="5">
      <t>ヒ</t>
    </rPh>
    <phoneticPr fontId="2"/>
  </si>
  <si>
    <t>カウントブランク</t>
    <phoneticPr fontId="3"/>
  </si>
  <si>
    <t>自社分</t>
    <rPh sb="0" eb="1">
      <t>ジ</t>
    </rPh>
    <rPh sb="1" eb="2">
      <t>シャ</t>
    </rPh>
    <rPh sb="2" eb="3">
      <t>ブン</t>
    </rPh>
    <phoneticPr fontId="3"/>
  </si>
  <si>
    <t>外注分</t>
    <rPh sb="0" eb="2">
      <t>ガイチュウ</t>
    </rPh>
    <rPh sb="2" eb="3">
      <t>ブン</t>
    </rPh>
    <phoneticPr fontId="3"/>
  </si>
  <si>
    <t>　①</t>
  </si>
  <si>
    <t>　②</t>
  </si>
  <si>
    <t>　③</t>
  </si>
  <si>
    <t>　④</t>
  </si>
  <si>
    <t>　⑤</t>
  </si>
  <si>
    <t>　⑥</t>
  </si>
  <si>
    <t>　⑦</t>
  </si>
  <si>
    <t>　⑧</t>
  </si>
  <si>
    <t>　⑨</t>
  </si>
  <si>
    <t>　⑩</t>
  </si>
  <si>
    <t>実施内容入力確認</t>
    <rPh sb="0" eb="2">
      <t>ジッシ</t>
    </rPh>
    <rPh sb="2" eb="4">
      <t>ナイヨウ</t>
    </rPh>
    <rPh sb="4" eb="6">
      <t>ニュウリョク</t>
    </rPh>
    <rPh sb="6" eb="8">
      <t>カクニン</t>
    </rPh>
    <phoneticPr fontId="3"/>
  </si>
  <si>
    <t>事業主負担額の率</t>
    <rPh sb="0" eb="3">
      <t>ジギョウヌシ</t>
    </rPh>
    <rPh sb="3" eb="6">
      <t>フタンガク</t>
    </rPh>
    <rPh sb="7" eb="8">
      <t>リツ</t>
    </rPh>
    <phoneticPr fontId="3"/>
  </si>
  <si>
    <t>B 雇用保険料</t>
    <phoneticPr fontId="41"/>
  </si>
  <si>
    <t>C 健康保険料（介護保険料含む）</t>
    <phoneticPr fontId="41"/>
  </si>
  <si>
    <t>介護保険あり</t>
    <phoneticPr fontId="41"/>
  </si>
  <si>
    <t>介護保険なし</t>
    <phoneticPr fontId="41"/>
  </si>
  <si>
    <t>D 厚生年金保険料(児童手当拠出金含む）</t>
    <phoneticPr fontId="41"/>
  </si>
  <si>
    <t>坑内員、船員</t>
    <phoneticPr fontId="41"/>
  </si>
  <si>
    <t>一般</t>
    <phoneticPr fontId="41"/>
  </si>
  <si>
    <t>F 船員保険料（介護保険料含む）</t>
    <phoneticPr fontId="41"/>
  </si>
  <si>
    <t>介護保険あり</t>
    <phoneticPr fontId="41"/>
  </si>
  <si>
    <t>2_社員等従業員給料等</t>
    <phoneticPr fontId="2"/>
  </si>
  <si>
    <r>
      <t>「2_社員等従業員給料等」の</t>
    </r>
    <r>
      <rPr>
        <b/>
        <sz val="11"/>
        <color indexed="10"/>
        <rFont val="明朝"/>
        <family val="1"/>
        <charset val="128"/>
      </rPr>
      <t>対象者</t>
    </r>
    <r>
      <rPr>
        <sz val="11"/>
        <rFont val="明朝"/>
        <family val="1"/>
        <charset val="128"/>
      </rPr>
      <t>：　</t>
    </r>
    <r>
      <rPr>
        <sz val="11"/>
        <color indexed="10"/>
        <rFont val="明朝"/>
        <family val="1"/>
        <charset val="128"/>
      </rPr>
      <t/>
    </r>
    <rPh sb="3" eb="6">
      <t>シャインナド</t>
    </rPh>
    <rPh sb="6" eb="9">
      <t>ジュウギョウイン</t>
    </rPh>
    <rPh sb="9" eb="11">
      <t>キュウリョウ</t>
    </rPh>
    <rPh sb="11" eb="12">
      <t>ナド</t>
    </rPh>
    <rPh sb="14" eb="16">
      <t>タイショウ</t>
    </rPh>
    <rPh sb="16" eb="17">
      <t>シャ</t>
    </rPh>
    <phoneticPr fontId="2"/>
  </si>
  <si>
    <r>
      <t>「2_社員等従業員給料等」の</t>
    </r>
    <r>
      <rPr>
        <b/>
        <sz val="11"/>
        <color indexed="12"/>
        <rFont val="明朝"/>
        <family val="1"/>
        <charset val="128"/>
      </rPr>
      <t>対象外者</t>
    </r>
    <r>
      <rPr>
        <sz val="11"/>
        <rFont val="明朝"/>
        <family val="1"/>
        <charset val="128"/>
      </rPr>
      <t>：　</t>
    </r>
    <r>
      <rPr>
        <sz val="11"/>
        <color indexed="10"/>
        <rFont val="明朝"/>
        <family val="1"/>
        <charset val="128"/>
      </rPr>
      <t/>
    </r>
    <rPh sb="14" eb="16">
      <t>タイショウ</t>
    </rPh>
    <rPh sb="16" eb="17">
      <t>ガイ</t>
    </rPh>
    <phoneticPr fontId="2"/>
  </si>
  <si>
    <t>3_法定福利費</t>
    <phoneticPr fontId="3"/>
  </si>
  <si>
    <t>4_労務管理費</t>
    <phoneticPr fontId="3"/>
  </si>
  <si>
    <r>
      <t>　１．元請者が元請ファイルの「12_社員等従業員給料等_下請」シートに転記する際は、赤枠部分の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5" eb="6">
      <t>シャ</t>
    </rPh>
    <rPh sb="7" eb="9">
      <t>モトウケ</t>
    </rPh>
    <rPh sb="18" eb="21">
      <t>シャインナド</t>
    </rPh>
    <rPh sb="21" eb="24">
      <t>ジュウギョウイン</t>
    </rPh>
    <rPh sb="24" eb="26">
      <t>キュウリョウ</t>
    </rPh>
    <rPh sb="26" eb="27">
      <t>ナド</t>
    </rPh>
    <rPh sb="28" eb="30">
      <t>シタウケ</t>
    </rPh>
    <rPh sb="35" eb="37">
      <t>テンキ</t>
    </rPh>
    <rPh sb="39" eb="40">
      <t>サイ</t>
    </rPh>
    <rPh sb="42" eb="43">
      <t>アカ</t>
    </rPh>
    <rPh sb="43" eb="44">
      <t>ワク</t>
    </rPh>
    <rPh sb="44" eb="46">
      <t>ブブン</t>
    </rPh>
    <rPh sb="48" eb="51">
      <t>ソウゴウケイ</t>
    </rPh>
    <rPh sb="52" eb="53">
      <t>ラン</t>
    </rPh>
    <rPh sb="54" eb="56">
      <t>キンガク</t>
    </rPh>
    <rPh sb="57" eb="59">
      <t>テンキ</t>
    </rPh>
    <phoneticPr fontId="2"/>
  </si>
  <si>
    <r>
      <t>　１．元請ファイルの「13_法定福利費_下請」シートに転記する際は、1次下請ファイルの赤枠部分の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14" eb="16">
      <t>ホウテイ</t>
    </rPh>
    <rPh sb="16" eb="18">
      <t>フクリ</t>
    </rPh>
    <rPh sb="18" eb="19">
      <t>ヒ</t>
    </rPh>
    <rPh sb="20" eb="22">
      <t>シタウケ</t>
    </rPh>
    <rPh sb="27" eb="29">
      <t>テンキ</t>
    </rPh>
    <rPh sb="31" eb="32">
      <t>サイ</t>
    </rPh>
    <rPh sb="35" eb="36">
      <t>ジ</t>
    </rPh>
    <rPh sb="36" eb="38">
      <t>シタウ</t>
    </rPh>
    <rPh sb="43" eb="44">
      <t>アカ</t>
    </rPh>
    <rPh sb="44" eb="45">
      <t>ワク</t>
    </rPh>
    <rPh sb="45" eb="47">
      <t>ブブン</t>
    </rPh>
    <rPh sb="49" eb="52">
      <t>ソウゴウケイ</t>
    </rPh>
    <rPh sb="53" eb="54">
      <t>ラン</t>
    </rPh>
    <rPh sb="55" eb="57">
      <t>キンガク</t>
    </rPh>
    <rPh sb="58" eb="60">
      <t>テンキ</t>
    </rPh>
    <phoneticPr fontId="2"/>
  </si>
  <si>
    <t>元請者は、赤枠部分を「元請」ファイルの「13_法定福利費_下請」シートに転記してください。</t>
    <phoneticPr fontId="2"/>
  </si>
  <si>
    <t>元請者は、赤枠部分を「元請」ファイルの「14_労務管理費_下請」シートに転記してください。</t>
    <rPh sb="11" eb="13">
      <t>モトウケ</t>
    </rPh>
    <rPh sb="23" eb="25">
      <t>ロウム</t>
    </rPh>
    <rPh sb="25" eb="27">
      <t>カンリ</t>
    </rPh>
    <rPh sb="27" eb="28">
      <t>ヒ</t>
    </rPh>
    <rPh sb="29" eb="31">
      <t>シタウケ</t>
    </rPh>
    <rPh sb="36" eb="38">
      <t>テンキ</t>
    </rPh>
    <phoneticPr fontId="2"/>
  </si>
  <si>
    <r>
      <t>　１．元請ファイルの「14_労務管理費_下請」シートに転記する際は、赤枠部分の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14" eb="16">
      <t>ロウム</t>
    </rPh>
    <rPh sb="16" eb="18">
      <t>カンリ</t>
    </rPh>
    <rPh sb="18" eb="19">
      <t>ヒ</t>
    </rPh>
    <rPh sb="20" eb="22">
      <t>シタウケ</t>
    </rPh>
    <rPh sb="27" eb="29">
      <t>テンキ</t>
    </rPh>
    <rPh sb="31" eb="32">
      <t>サイ</t>
    </rPh>
    <rPh sb="34" eb="35">
      <t>アカ</t>
    </rPh>
    <rPh sb="35" eb="36">
      <t>ワク</t>
    </rPh>
    <rPh sb="36" eb="38">
      <t>ブブン</t>
    </rPh>
    <rPh sb="40" eb="43">
      <t>ソウゴウケイ</t>
    </rPh>
    <rPh sb="44" eb="45">
      <t>ラン</t>
    </rPh>
    <rPh sb="46" eb="48">
      <t>キンガク</t>
    </rPh>
    <rPh sb="49" eb="51">
      <t>テンキ</t>
    </rPh>
    <phoneticPr fontId="2"/>
  </si>
  <si>
    <t>5-1_機器材運搬費</t>
    <phoneticPr fontId="1"/>
  </si>
  <si>
    <r>
      <t>　１．元請ファイルの「15-1_機器材運搬費_下請」シートに転記する際は、赤枠部分の</t>
    </r>
    <r>
      <rPr>
        <b/>
        <sz val="11"/>
        <color indexed="10"/>
        <rFont val="明朝"/>
        <family val="1"/>
        <charset val="128"/>
      </rPr>
      <t>「総合計」</t>
    </r>
    <r>
      <rPr>
        <sz val="11"/>
        <rFont val="明朝"/>
        <family val="1"/>
        <charset val="128"/>
      </rPr>
      <t>欄の金額を</t>
    </r>
    <r>
      <rPr>
        <b/>
        <sz val="11"/>
        <color indexed="10"/>
        <rFont val="明朝"/>
        <family val="1"/>
        <charset val="128"/>
      </rPr>
      <t>転記</t>
    </r>
    <r>
      <rPr>
        <sz val="11"/>
        <rFont val="明朝"/>
        <family val="1"/>
        <charset val="128"/>
      </rPr>
      <t>してください。</t>
    </r>
    <rPh sb="3" eb="5">
      <t>モトウケ</t>
    </rPh>
    <rPh sb="30" eb="32">
      <t>テンキ</t>
    </rPh>
    <rPh sb="34" eb="35">
      <t>サイ</t>
    </rPh>
    <rPh sb="37" eb="38">
      <t>アカ</t>
    </rPh>
    <rPh sb="38" eb="39">
      <t>ワク</t>
    </rPh>
    <rPh sb="39" eb="41">
      <t>ブブン</t>
    </rPh>
    <rPh sb="43" eb="46">
      <t>ソウゴウケイ</t>
    </rPh>
    <rPh sb="47" eb="48">
      <t>ラン</t>
    </rPh>
    <rPh sb="49" eb="51">
      <t>キンガク</t>
    </rPh>
    <rPh sb="52" eb="54">
      <t>テンキ</t>
    </rPh>
    <phoneticPr fontId="2"/>
  </si>
  <si>
    <t>元請者は、赤枠部分を「元請」ファイルの「15-1_機器材運搬費_下請」シートに転記してください。</t>
    <rPh sb="11" eb="13">
      <t>モトウケ</t>
    </rPh>
    <rPh sb="39" eb="41">
      <t>テンキ</t>
    </rPh>
    <phoneticPr fontId="2"/>
  </si>
  <si>
    <t>5-2_建設機械Ⅰ</t>
    <phoneticPr fontId="1"/>
  </si>
  <si>
    <t>（注１）</t>
    <phoneticPr fontId="2"/>
  </si>
  <si>
    <t>5-3_建設機械Ⅱ</t>
    <phoneticPr fontId="1"/>
  </si>
  <si>
    <t>（注１）</t>
    <phoneticPr fontId="1"/>
  </si>
  <si>
    <t>元請者は、赤枠部分すべてを「元請」ファイルの「15-3_建設機械Ⅱ_下請」シートに転記してください。</t>
    <rPh sb="14" eb="16">
      <t>モトウケ</t>
    </rPh>
    <rPh sb="41" eb="43">
      <t>テンキ</t>
    </rPh>
    <phoneticPr fontId="2"/>
  </si>
  <si>
    <r>
      <t>　１．元請ファイルの「15-3_建設機械Ⅱ_下請」シートに転記する際は、</t>
    </r>
    <r>
      <rPr>
        <b/>
        <sz val="12"/>
        <color indexed="10"/>
        <rFont val="明朝"/>
        <family val="1"/>
        <charset val="128"/>
      </rPr>
      <t>赤枠部分すべて</t>
    </r>
    <r>
      <rPr>
        <sz val="12"/>
        <rFont val="明朝"/>
        <family val="1"/>
        <charset val="128"/>
      </rPr>
      <t>を</t>
    </r>
    <r>
      <rPr>
        <b/>
        <sz val="12"/>
        <color indexed="10"/>
        <rFont val="明朝"/>
        <family val="1"/>
        <charset val="128"/>
      </rPr>
      <t>転記</t>
    </r>
    <r>
      <rPr>
        <sz val="12"/>
        <rFont val="明朝"/>
        <family val="1"/>
        <charset val="128"/>
      </rPr>
      <t>してください。</t>
    </r>
    <rPh sb="3" eb="5">
      <t>モトウケ</t>
    </rPh>
    <rPh sb="29" eb="31">
      <t>テンキ</t>
    </rPh>
    <rPh sb="33" eb="34">
      <t>サイ</t>
    </rPh>
    <rPh sb="36" eb="37">
      <t>アカ</t>
    </rPh>
    <rPh sb="37" eb="38">
      <t>ワク</t>
    </rPh>
    <rPh sb="38" eb="40">
      <t>ブブン</t>
    </rPh>
    <rPh sb="44" eb="46">
      <t>テンキ</t>
    </rPh>
    <phoneticPr fontId="2"/>
  </si>
  <si>
    <t>元請者は、赤枠部分すべてを「元請」ファイルの「15-2_建設機械Ⅰ_下請」シートに転記してください。</t>
    <rPh sb="14" eb="16">
      <t>モトウケ</t>
    </rPh>
    <rPh sb="41" eb="43">
      <t>テンキ</t>
    </rPh>
    <phoneticPr fontId="2"/>
  </si>
  <si>
    <r>
      <t>　１．元請ファイルの「15-2_建設機械Ⅰ_下請」シートに転記する際は、1次下請ファイルの</t>
    </r>
    <r>
      <rPr>
        <b/>
        <sz val="12"/>
        <color indexed="10"/>
        <rFont val="明朝"/>
        <family val="1"/>
        <charset val="128"/>
      </rPr>
      <t>赤枠部分すべて</t>
    </r>
    <r>
      <rPr>
        <sz val="12"/>
        <rFont val="明朝"/>
        <family val="1"/>
        <charset val="128"/>
      </rPr>
      <t>を</t>
    </r>
    <r>
      <rPr>
        <b/>
        <sz val="12"/>
        <color indexed="10"/>
        <rFont val="明朝"/>
        <family val="1"/>
        <charset val="128"/>
      </rPr>
      <t>転記</t>
    </r>
    <r>
      <rPr>
        <sz val="12"/>
        <rFont val="明朝"/>
        <family val="1"/>
        <charset val="128"/>
      </rPr>
      <t>してください。</t>
    </r>
    <rPh sb="3" eb="5">
      <t>モトウケ</t>
    </rPh>
    <rPh sb="29" eb="31">
      <t>テンキ</t>
    </rPh>
    <rPh sb="33" eb="34">
      <t>サイ</t>
    </rPh>
    <rPh sb="37" eb="38">
      <t>ジ</t>
    </rPh>
    <rPh sb="38" eb="40">
      <t>シタウ</t>
    </rPh>
    <rPh sb="45" eb="46">
      <t>アカ</t>
    </rPh>
    <rPh sb="46" eb="47">
      <t>ワク</t>
    </rPh>
    <rPh sb="47" eb="49">
      <t>ブブン</t>
    </rPh>
    <rPh sb="53" eb="55">
      <t>テンキ</t>
    </rPh>
    <phoneticPr fontId="2"/>
  </si>
  <si>
    <t>　　　　その際、「5-2_建設機械Ⅰ」シート「B-2」での「内分解組立費」と二重計上にならないように注意してください。</t>
    <rPh sb="6" eb="7">
      <t>サイ</t>
    </rPh>
    <rPh sb="30" eb="31">
      <t>ウチ</t>
    </rPh>
    <rPh sb="31" eb="33">
      <t>ブンカイ</t>
    </rPh>
    <rPh sb="33" eb="35">
      <t>クミタテ</t>
    </rPh>
    <rPh sb="35" eb="36">
      <t>ヒ</t>
    </rPh>
    <rPh sb="38" eb="40">
      <t>フタエ</t>
    </rPh>
    <rPh sb="40" eb="42">
      <t>ケイジョウ</t>
    </rPh>
    <rPh sb="50" eb="52">
      <t>チュウイ</t>
    </rPh>
    <phoneticPr fontId="2"/>
  </si>
  <si>
    <t>←「5-1_機器材運搬費」シートの各合計額が自動転記されます。</t>
    <rPh sb="17" eb="18">
      <t>カク</t>
    </rPh>
    <rPh sb="18" eb="20">
      <t>ゴウケイ</t>
    </rPh>
    <rPh sb="20" eb="21">
      <t>ガク</t>
    </rPh>
    <rPh sb="22" eb="24">
      <t>ジドウ</t>
    </rPh>
    <rPh sb="24" eb="26">
      <t>テンキ</t>
    </rPh>
    <phoneticPr fontId="2"/>
  </si>
  <si>
    <t>←「5-2_建設機械Ⅰ」シートの各合計額が自動転記されます。</t>
    <rPh sb="16" eb="17">
      <t>カク</t>
    </rPh>
    <rPh sb="21" eb="23">
      <t>ジドウ</t>
    </rPh>
    <phoneticPr fontId="2"/>
  </si>
  <si>
    <t>←「5-3_建設機械Ⅱ」シートの各合計額が自動転記されます。</t>
    <rPh sb="16" eb="17">
      <t>カク</t>
    </rPh>
    <rPh sb="21" eb="23">
      <t>ジドウ</t>
    </rPh>
    <phoneticPr fontId="2"/>
  </si>
  <si>
    <t>一次下請負者は、ニ次下請負各社から提出された6_工事費をもとに最終6_工事費を作成する。</t>
    <phoneticPr fontId="2"/>
  </si>
  <si>
    <t>←「4_労務管理費」シートの各合計額が自動転記されます。</t>
    <rPh sb="14" eb="15">
      <t>カク</t>
    </rPh>
    <rPh sb="19" eb="21">
      <t>ジドウ</t>
    </rPh>
    <phoneticPr fontId="2"/>
  </si>
  <si>
    <t>←「2_社員等従業員給料等」シートの各合計額が自動転記されます。</t>
    <rPh sb="18" eb="19">
      <t>カク</t>
    </rPh>
    <rPh sb="23" eb="25">
      <t>ジドウ</t>
    </rPh>
    <phoneticPr fontId="2"/>
  </si>
  <si>
    <t>←「3_法定福利費」シートの各合計額が自動転記されます。</t>
    <rPh sb="14" eb="15">
      <t>カク</t>
    </rPh>
    <rPh sb="19" eb="21">
      <t>ジドウ</t>
    </rPh>
    <phoneticPr fontId="2"/>
  </si>
  <si>
    <r>
      <t>　１．元請ファイルの「9_工事費」シートに転記する際は、赤枠部分の</t>
    </r>
    <r>
      <rPr>
        <b/>
        <sz val="14"/>
        <color indexed="10"/>
        <rFont val="明朝"/>
        <family val="1"/>
        <charset val="128"/>
      </rPr>
      <t>「総合計」</t>
    </r>
    <r>
      <rPr>
        <sz val="14"/>
        <rFont val="明朝"/>
        <family val="1"/>
        <charset val="128"/>
      </rPr>
      <t>欄の金額を</t>
    </r>
    <r>
      <rPr>
        <b/>
        <sz val="14"/>
        <color indexed="10"/>
        <rFont val="明朝"/>
        <family val="1"/>
        <charset val="128"/>
      </rPr>
      <t>転記</t>
    </r>
    <r>
      <rPr>
        <sz val="14"/>
        <rFont val="明朝"/>
        <family val="1"/>
        <charset val="128"/>
      </rPr>
      <t>してください。</t>
    </r>
    <rPh sb="3" eb="5">
      <t>モトウケ</t>
    </rPh>
    <rPh sb="13" eb="16">
      <t>コウジヒ</t>
    </rPh>
    <rPh sb="21" eb="23">
      <t>テンキ</t>
    </rPh>
    <rPh sb="25" eb="26">
      <t>サイ</t>
    </rPh>
    <rPh sb="28" eb="29">
      <t>アカ</t>
    </rPh>
    <rPh sb="29" eb="30">
      <t>ワク</t>
    </rPh>
    <rPh sb="30" eb="32">
      <t>ブブン</t>
    </rPh>
    <rPh sb="34" eb="37">
      <t>ソウゴウケイ</t>
    </rPh>
    <rPh sb="38" eb="39">
      <t>ラン</t>
    </rPh>
    <rPh sb="40" eb="42">
      <t>キンガク</t>
    </rPh>
    <rPh sb="43" eb="45">
      <t>テンキ</t>
    </rPh>
    <phoneticPr fontId="2"/>
  </si>
  <si>
    <t>『6_工事費』シートの「技術管理費　Ａ品質管理費等」に入力されている金額</t>
    <rPh sb="3" eb="6">
      <t>コウジヒ</t>
    </rPh>
    <rPh sb="12" eb="14">
      <t>ギジュツ</t>
    </rPh>
    <rPh sb="14" eb="16">
      <t>カンリ</t>
    </rPh>
    <rPh sb="16" eb="17">
      <t>ヒ</t>
    </rPh>
    <rPh sb="19" eb="21">
      <t>ヒンシツ</t>
    </rPh>
    <rPh sb="21" eb="23">
      <t>カンリ</t>
    </rPh>
    <rPh sb="23" eb="24">
      <t>ヒ</t>
    </rPh>
    <rPh sb="24" eb="25">
      <t>ナド</t>
    </rPh>
    <rPh sb="27" eb="29">
      <t>ニュウリョク</t>
    </rPh>
    <rPh sb="34" eb="36">
      <t>キンガク</t>
    </rPh>
    <phoneticPr fontId="3"/>
  </si>
  <si>
    <t>『6_工事費』シートの「技術管理費　B特殊な品質管理」に入力されている金額</t>
    <rPh sb="3" eb="6">
      <t>コウジヒ</t>
    </rPh>
    <rPh sb="12" eb="14">
      <t>ギジュツ</t>
    </rPh>
    <rPh sb="14" eb="16">
      <t>カンリ</t>
    </rPh>
    <rPh sb="16" eb="17">
      <t>ヒ</t>
    </rPh>
    <rPh sb="19" eb="21">
      <t>トクシュ</t>
    </rPh>
    <rPh sb="22" eb="24">
      <t>ヒンシツ</t>
    </rPh>
    <rPh sb="24" eb="26">
      <t>カンリ</t>
    </rPh>
    <phoneticPr fontId="3"/>
  </si>
  <si>
    <t>『6_工事費』シートの「技術管理費　C現場条件等費用」に入力されている金額</t>
    <phoneticPr fontId="3"/>
  </si>
  <si>
    <t>『6_工事費』シートの「技術管理費　E各種台帳等」に入力されている金額</t>
    <phoneticPr fontId="3"/>
  </si>
  <si>
    <t>『6_工事費』シートの「準備費　Ａ準備・測量等」に入力されている金額</t>
    <rPh sb="3" eb="6">
      <t>コウジヒ</t>
    </rPh>
    <rPh sb="12" eb="14">
      <t>ジュンビ</t>
    </rPh>
    <rPh sb="14" eb="15">
      <t>ヒ</t>
    </rPh>
    <rPh sb="25" eb="27">
      <t>ニュウリョク</t>
    </rPh>
    <rPh sb="32" eb="34">
      <t>キンガク</t>
    </rPh>
    <phoneticPr fontId="3"/>
  </si>
  <si>
    <t>『6_工事費』シートの「準備費　Bその他」に入力されている金額</t>
    <rPh sb="3" eb="6">
      <t>コウジヒ</t>
    </rPh>
    <rPh sb="12" eb="14">
      <t>ジュンビ</t>
    </rPh>
    <rPh sb="14" eb="15">
      <t>ヒ</t>
    </rPh>
    <rPh sb="19" eb="20">
      <t>タ</t>
    </rPh>
    <phoneticPr fontId="3"/>
  </si>
  <si>
    <t>『6_工事費』シートの「へ保険料　B工事保険」に入力されている金額</t>
    <rPh sb="13" eb="16">
      <t>ホケンリョウ</t>
    </rPh>
    <rPh sb="18" eb="20">
      <t>コウジ</t>
    </rPh>
    <rPh sb="20" eb="22">
      <t>ホケン</t>
    </rPh>
    <rPh sb="24" eb="26">
      <t>ニュウリョク</t>
    </rPh>
    <rPh sb="31" eb="33">
      <t>キンガク</t>
    </rPh>
    <phoneticPr fontId="3"/>
  </si>
  <si>
    <t>『6_工事費』シートの「へ保険料　D組立保険」に入力されている金額</t>
    <rPh sb="3" eb="6">
      <t>コウジヒ</t>
    </rPh>
    <rPh sb="13" eb="16">
      <t>ホケンリョウ</t>
    </rPh>
    <rPh sb="18" eb="20">
      <t>クミタテ</t>
    </rPh>
    <rPh sb="20" eb="22">
      <t>ホケン</t>
    </rPh>
    <rPh sb="24" eb="26">
      <t>ニュウリョク</t>
    </rPh>
    <rPh sb="31" eb="33">
      <t>キンガク</t>
    </rPh>
    <phoneticPr fontId="3"/>
  </si>
  <si>
    <t>『6_工事費』シートの「へ保険料　D組立保険」に入力されている金額</t>
    <rPh sb="13" eb="16">
      <t>ホケンリョウ</t>
    </rPh>
    <rPh sb="18" eb="20">
      <t>クミタテ</t>
    </rPh>
    <rPh sb="20" eb="22">
      <t>ホケン</t>
    </rPh>
    <rPh sb="24" eb="26">
      <t>ニュウリョク</t>
    </rPh>
    <rPh sb="31" eb="33">
      <t>キンガク</t>
    </rPh>
    <phoneticPr fontId="3"/>
  </si>
  <si>
    <r>
      <t xml:space="preserve">世話役、普通作業員、鉄筋工、鳶工、大工、電工、重機オペレータ等 </t>
    </r>
    <r>
      <rPr>
        <sz val="11"/>
        <rFont val="明朝"/>
        <family val="1"/>
        <charset val="128"/>
      </rPr>
      <t xml:space="preserve">は、 </t>
    </r>
    <r>
      <rPr>
        <sz val="11"/>
        <color rgb="FF0000FF"/>
        <rFont val="明朝"/>
        <family val="1"/>
        <charset val="128"/>
      </rPr>
      <t>「6_工事費</t>
    </r>
    <r>
      <rPr>
        <sz val="11"/>
        <color indexed="12"/>
        <rFont val="明朝"/>
        <family val="1"/>
        <charset val="128"/>
      </rPr>
      <t>」シートの「①直接工事費の</t>
    </r>
    <r>
      <rPr>
        <b/>
        <sz val="11"/>
        <color indexed="12"/>
        <rFont val="ＭＳ Ｐゴシック"/>
        <family val="3"/>
        <charset val="128"/>
      </rPr>
      <t>(2)労務費</t>
    </r>
    <r>
      <rPr>
        <sz val="11"/>
        <color indexed="12"/>
        <rFont val="明朝"/>
        <family val="1"/>
        <charset val="128"/>
      </rPr>
      <t>」</t>
    </r>
    <r>
      <rPr>
        <sz val="11"/>
        <rFont val="明朝"/>
        <family val="1"/>
        <charset val="128"/>
      </rPr>
      <t>に計上してください。</t>
    </r>
    <rPh sb="0" eb="3">
      <t>セワヤク</t>
    </rPh>
    <rPh sb="4" eb="6">
      <t>フツウ</t>
    </rPh>
    <rPh sb="6" eb="9">
      <t>サギョウイン</t>
    </rPh>
    <rPh sb="10" eb="12">
      <t>テッキン</t>
    </rPh>
    <rPh sb="12" eb="13">
      <t>コウ</t>
    </rPh>
    <rPh sb="14" eb="15">
      <t>トビ</t>
    </rPh>
    <rPh sb="15" eb="16">
      <t>コウ</t>
    </rPh>
    <rPh sb="17" eb="19">
      <t>ダイク</t>
    </rPh>
    <rPh sb="20" eb="22">
      <t>デンコウ</t>
    </rPh>
    <rPh sb="30" eb="31">
      <t>トウ</t>
    </rPh>
    <phoneticPr fontId="2"/>
  </si>
  <si>
    <r>
      <t>鋼橋等工場製作費（機器単体費）</t>
    </r>
    <r>
      <rPr>
        <sz val="11"/>
        <rFont val="ＭＳ 明朝"/>
        <family val="1"/>
        <charset val="128"/>
      </rPr>
      <t>に係わる社員等従業員給料は、「6_工事費」シートの</t>
    </r>
    <r>
      <rPr>
        <b/>
        <sz val="11"/>
        <color indexed="12"/>
        <rFont val="ＭＳ Ｐゴシック"/>
        <family val="3"/>
        <charset val="128"/>
      </rPr>
      <t>「鋼橋等工場製作費（機器単体費）」</t>
    </r>
    <r>
      <rPr>
        <sz val="11"/>
        <rFont val="ＭＳ 明朝"/>
        <family val="1"/>
        <charset val="128"/>
      </rPr>
      <t>に計上してください。</t>
    </r>
    <rPh sb="11" eb="13">
      <t>タンタイ</t>
    </rPh>
    <rPh sb="52" eb="54">
      <t>タンタイ</t>
    </rPh>
    <phoneticPr fontId="2"/>
  </si>
  <si>
    <t>工事費</t>
    <phoneticPr fontId="2"/>
  </si>
  <si>
    <t>品質管理についての調査票</t>
    <phoneticPr fontId="3"/>
  </si>
  <si>
    <t>技術管理費についての調査票</t>
  </si>
  <si>
    <t>準備・測量についての調査票</t>
    <rPh sb="0" eb="2">
      <t>ジュンビ</t>
    </rPh>
    <rPh sb="3" eb="5">
      <t>ソクリョウ</t>
    </rPh>
    <phoneticPr fontId="3"/>
  </si>
  <si>
    <t>準備費 その他についての調査票</t>
    <rPh sb="0" eb="2">
      <t>ジュンビ</t>
    </rPh>
    <rPh sb="6" eb="7">
      <t>タ</t>
    </rPh>
    <phoneticPr fontId="2"/>
  </si>
  <si>
    <t>工事保険についての調査票</t>
    <rPh sb="0" eb="2">
      <t>コウジ</t>
    </rPh>
    <rPh sb="2" eb="4">
      <t>ホケン</t>
    </rPh>
    <phoneticPr fontId="3"/>
  </si>
  <si>
    <t>組立保険についての調査票</t>
    <rPh sb="0" eb="2">
      <t>クミタテ</t>
    </rPh>
    <rPh sb="2" eb="4">
      <t>ホケン</t>
    </rPh>
    <phoneticPr fontId="3"/>
  </si>
  <si>
    <t>元請者は、赤枠部分を「元請」ファイルの「9_工事費」シートに転記してください。</t>
    <rPh sb="11" eb="13">
      <t>モトウケ</t>
    </rPh>
    <rPh sb="22" eb="25">
      <t>コウジヒ</t>
    </rPh>
    <rPh sb="30" eb="32">
      <t>テンキ</t>
    </rPh>
    <phoneticPr fontId="2"/>
  </si>
  <si>
    <t>　①</t>
    <phoneticPr fontId="3"/>
  </si>
  <si>
    <t>　②</t>
    <phoneticPr fontId="3"/>
  </si>
  <si>
    <t>　③</t>
    <phoneticPr fontId="3"/>
  </si>
  <si>
    <t>　④</t>
    <phoneticPr fontId="3"/>
  </si>
  <si>
    <t>　⑤</t>
    <phoneticPr fontId="3"/>
  </si>
  <si>
    <t>　⑥</t>
    <phoneticPr fontId="3"/>
  </si>
  <si>
    <t>　⑦</t>
    <phoneticPr fontId="3"/>
  </si>
  <si>
    <t>　⑧</t>
    <phoneticPr fontId="3"/>
  </si>
  <si>
    <t>　⑨</t>
    <phoneticPr fontId="3"/>
  </si>
  <si>
    <t>　⑩</t>
    <phoneticPr fontId="3"/>
  </si>
  <si>
    <t>A労災保険９．入力確認判定用</t>
    <rPh sb="1" eb="3">
      <t>ロウサイ</t>
    </rPh>
    <rPh sb="3" eb="5">
      <t>ホケン</t>
    </rPh>
    <rPh sb="7" eb="9">
      <t>ニュウリョク</t>
    </rPh>
    <rPh sb="9" eb="11">
      <t>カクニン</t>
    </rPh>
    <rPh sb="11" eb="13">
      <t>ハンテイ</t>
    </rPh>
    <rPh sb="13" eb="14">
      <t>ヨウ</t>
    </rPh>
    <phoneticPr fontId="2"/>
  </si>
  <si>
    <t>２次下請業者計の判定</t>
    <rPh sb="1" eb="2">
      <t>ジ</t>
    </rPh>
    <rPh sb="2" eb="4">
      <t>シタウ</t>
    </rPh>
    <rPh sb="4" eb="6">
      <t>ギョウシャ</t>
    </rPh>
    <rPh sb="6" eb="7">
      <t>ケイ</t>
    </rPh>
    <rPh sb="8" eb="10">
      <t>ハンテイ</t>
    </rPh>
    <phoneticPr fontId="2"/>
  </si>
  <si>
    <t>エラー文字
規格</t>
    <rPh sb="3" eb="5">
      <t>モジ</t>
    </rPh>
    <rPh sb="6" eb="8">
      <t>キカク</t>
    </rPh>
    <phoneticPr fontId="2"/>
  </si>
  <si>
    <t>エラー文字
本体重量</t>
    <rPh sb="3" eb="5">
      <t>モジ</t>
    </rPh>
    <rPh sb="6" eb="8">
      <t>ホンタイ</t>
    </rPh>
    <rPh sb="8" eb="10">
      <t>ジュウリョウ</t>
    </rPh>
    <phoneticPr fontId="2"/>
  </si>
  <si>
    <t>エラー文字
運搬費</t>
    <rPh sb="3" eb="5">
      <t>モジ</t>
    </rPh>
    <rPh sb="6" eb="9">
      <t>ウンパンヒ</t>
    </rPh>
    <phoneticPr fontId="2"/>
  </si>
  <si>
    <t>エラー文字
内分解組立</t>
    <rPh sb="3" eb="5">
      <t>モジ</t>
    </rPh>
    <rPh sb="6" eb="7">
      <t>ナイ</t>
    </rPh>
    <rPh sb="7" eb="9">
      <t>ブンカイ</t>
    </rPh>
    <rPh sb="9" eb="11">
      <t>クミタテ</t>
    </rPh>
    <phoneticPr fontId="2"/>
  </si>
  <si>
    <t>エラー文字
運搬回数</t>
    <rPh sb="3" eb="5">
      <t>モジ</t>
    </rPh>
    <rPh sb="6" eb="8">
      <t>ウンパン</t>
    </rPh>
    <rPh sb="8" eb="10">
      <t>カイスウ</t>
    </rPh>
    <phoneticPr fontId="2"/>
  </si>
  <si>
    <t>エラー文字
運搬距離</t>
    <rPh sb="3" eb="5">
      <t>モジ</t>
    </rPh>
    <rPh sb="6" eb="8">
      <t>ウンパン</t>
    </rPh>
    <rPh sb="8" eb="10">
      <t>キョリ</t>
    </rPh>
    <phoneticPr fontId="2"/>
  </si>
  <si>
    <t>2.補償の支払限度額</t>
    <phoneticPr fontId="3"/>
  </si>
  <si>
    <t>自社分</t>
    <rPh sb="0" eb="3">
      <t>ジシャブン</t>
    </rPh>
    <phoneticPr fontId="41"/>
  </si>
  <si>
    <t>外注</t>
    <rPh sb="0" eb="2">
      <t>ガイチュウ</t>
    </rPh>
    <phoneticPr fontId="41"/>
  </si>
  <si>
    <t>未入力チェック</t>
    <rPh sb="0" eb="3">
      <t>ミニュウリョク</t>
    </rPh>
    <phoneticPr fontId="41"/>
  </si>
  <si>
    <t>エラーチェック</t>
    <phoneticPr fontId="41"/>
  </si>
  <si>
    <t>判定</t>
    <rPh sb="0" eb="2">
      <t>ハンテイ</t>
    </rPh>
    <phoneticPr fontId="41"/>
  </si>
  <si>
    <t>文字</t>
    <rPh sb="0" eb="2">
      <t>モジ</t>
    </rPh>
    <phoneticPr fontId="41"/>
  </si>
  <si>
    <t>レ　外注経費（外注一般管理費等）　算出</t>
    <rPh sb="17" eb="19">
      <t>サンシュツ</t>
    </rPh>
    <phoneticPr fontId="2"/>
  </si>
  <si>
    <t>＋</t>
    <phoneticPr fontId="2"/>
  </si>
  <si>
    <t>－</t>
    <phoneticPr fontId="2"/>
  </si>
  <si>
    <t>B交通誘導警備員等(H58)</t>
    <rPh sb="8" eb="9">
      <t>トウ</t>
    </rPh>
    <phoneticPr fontId="18"/>
  </si>
  <si>
    <t>交通誘導警備員Ａ延人員</t>
  </si>
  <si>
    <t>交通誘導警備員Ｂ延人員</t>
  </si>
  <si>
    <t>　元請者は、赤枠部分を「元請」ファイルの
　「12_社員等従業員給料等_下請」シートに→
  転記してください。</t>
    <phoneticPr fontId="2"/>
  </si>
  <si>
    <t>　元請者は、赤枠部分を「元請」ファイルの　「12_
社員等従業員給料等_下請」シートに転記してください。→</t>
    <rPh sb="1" eb="3">
      <t>モトウケ</t>
    </rPh>
    <rPh sb="3" eb="4">
      <t>シャ</t>
    </rPh>
    <rPh sb="6" eb="7">
      <t>アカ</t>
    </rPh>
    <rPh sb="7" eb="8">
      <t>ワク</t>
    </rPh>
    <rPh sb="8" eb="10">
      <t>ブブン</t>
    </rPh>
    <rPh sb="12" eb="14">
      <t>モトウケ</t>
    </rPh>
    <phoneticPr fontId="2"/>
  </si>
  <si>
    <r>
      <t>（注４）</t>
    </r>
    <r>
      <rPr>
        <sz val="11"/>
        <color indexed="12"/>
        <rFont val="明朝"/>
        <family val="1"/>
        <charset val="128"/>
      </rPr>
      <t/>
    </r>
    <phoneticPr fontId="2"/>
  </si>
  <si>
    <r>
      <rPr>
        <sz val="11"/>
        <color indexed="12"/>
        <rFont val="明朝"/>
        <family val="1"/>
        <charset val="128"/>
      </rPr>
      <t>自社社員（正社員）であっても現場作業に従事</t>
    </r>
    <r>
      <rPr>
        <sz val="11"/>
        <rFont val="明朝"/>
        <family val="1"/>
        <charset val="128"/>
      </rPr>
      <t>している者は、</t>
    </r>
    <r>
      <rPr>
        <sz val="11"/>
        <color indexed="12"/>
        <rFont val="明朝"/>
        <family val="1"/>
        <charset val="128"/>
      </rPr>
      <t>直接工事費の労務費に計上</t>
    </r>
    <r>
      <rPr>
        <sz val="11"/>
        <rFont val="明朝"/>
        <family val="1"/>
        <charset val="128"/>
      </rPr>
      <t>してください。</t>
    </r>
    <rPh sb="5" eb="8">
      <t>セイシャイン</t>
    </rPh>
    <rPh sb="14" eb="16">
      <t>ゲンバ</t>
    </rPh>
    <rPh sb="28" eb="30">
      <t>チョクセツ</t>
    </rPh>
    <rPh sb="30" eb="33">
      <t>コウジヒ</t>
    </rPh>
    <phoneticPr fontId="2"/>
  </si>
  <si>
    <r>
      <t>2_社員等従業員給料等は、工事現場に従事した者全てを記入するものではありません。</t>
    </r>
    <r>
      <rPr>
        <sz val="11"/>
        <color indexed="10"/>
        <rFont val="明朝"/>
        <family val="1"/>
        <charset val="128"/>
      </rPr>
      <t>管理業務従事者だけを計上</t>
    </r>
    <r>
      <rPr>
        <sz val="11"/>
        <rFont val="明朝"/>
        <family val="1"/>
        <charset val="128"/>
      </rPr>
      <t>してください。</t>
    </r>
    <rPh sb="2" eb="5">
      <t>シャインナド</t>
    </rPh>
    <rPh sb="5" eb="8">
      <t>ジュウギョウイン</t>
    </rPh>
    <rPh sb="8" eb="10">
      <t>キュウリョウ</t>
    </rPh>
    <rPh sb="10" eb="11">
      <t>ナド</t>
    </rPh>
    <rPh sb="13" eb="15">
      <t>コウジ</t>
    </rPh>
    <rPh sb="15" eb="17">
      <t>ゲンバ</t>
    </rPh>
    <rPh sb="18" eb="20">
      <t>ジュウジ</t>
    </rPh>
    <rPh sb="22" eb="23">
      <t>モノ</t>
    </rPh>
    <rPh sb="23" eb="24">
      <t>スベ</t>
    </rPh>
    <rPh sb="26" eb="28">
      <t>キニュウ</t>
    </rPh>
    <rPh sb="40" eb="42">
      <t>カンリ</t>
    </rPh>
    <rPh sb="42" eb="44">
      <t>ギョウム</t>
    </rPh>
    <rPh sb="44" eb="47">
      <t>ジュウジシャ</t>
    </rPh>
    <rPh sb="50" eb="52">
      <t>ケイジョウ</t>
    </rPh>
    <phoneticPr fontId="2"/>
  </si>
  <si>
    <t>⑨</t>
    <phoneticPr fontId="2"/>
  </si>
  <si>
    <t>⑩</t>
    <phoneticPr fontId="2"/>
  </si>
  <si>
    <t>⑭　下請労働者延人員と作業日数</t>
    <phoneticPr fontId="2"/>
  </si>
  <si>
    <t>廃材処理等において、処分費以外に要した費用</t>
    <rPh sb="0" eb="2">
      <t>ハイザイ</t>
    </rPh>
    <rPh sb="2" eb="4">
      <t>ショリ</t>
    </rPh>
    <rPh sb="4" eb="5">
      <t>トウ</t>
    </rPh>
    <rPh sb="10" eb="12">
      <t>ショブン</t>
    </rPh>
    <rPh sb="12" eb="13">
      <t>ヒ</t>
    </rPh>
    <rPh sb="13" eb="15">
      <t>イガイ</t>
    </rPh>
    <rPh sb="16" eb="17">
      <t>ヨウ</t>
    </rPh>
    <rPh sb="19" eb="21">
      <t>ヒヨウ</t>
    </rPh>
    <phoneticPr fontId="3"/>
  </si>
  <si>
    <t>従事者延べ人員(3_法定福利費の入力値）</t>
    <rPh sb="10" eb="12">
      <t>ホウテイ</t>
    </rPh>
    <rPh sb="12" eb="14">
      <t>フクリ</t>
    </rPh>
    <rPh sb="14" eb="15">
      <t>ヒ</t>
    </rPh>
    <phoneticPr fontId="2"/>
  </si>
  <si>
    <r>
      <t xml:space="preserve">5.税抜の工事請負金額（千円）
</t>
    </r>
    <r>
      <rPr>
        <sz val="9"/>
        <rFont val="ＭＳ Ｐゴシック"/>
        <family val="3"/>
        <charset val="128"/>
      </rPr>
      <t>(労災保険の対象となる工事請負金額)</t>
    </r>
    <rPh sb="2" eb="4">
      <t>ゼイヌキ</t>
    </rPh>
    <rPh sb="5" eb="7">
      <t>コウジ</t>
    </rPh>
    <rPh sb="7" eb="9">
      <t>ウケオイ</t>
    </rPh>
    <rPh sb="9" eb="11">
      <t>キンガク</t>
    </rPh>
    <rPh sb="12" eb="13">
      <t>セン</t>
    </rPh>
    <rPh sb="13" eb="14">
      <t>エン</t>
    </rPh>
    <rPh sb="27" eb="29">
      <t>コウジ</t>
    </rPh>
    <rPh sb="29" eb="31">
      <t>ウケオイ</t>
    </rPh>
    <rPh sb="31" eb="33">
      <t>キンガク</t>
    </rPh>
    <phoneticPr fontId="3"/>
  </si>
  <si>
    <t>快適トイレ費用</t>
    <rPh sb="0" eb="2">
      <t>カイテキ</t>
    </rPh>
    <rPh sb="5" eb="7">
      <t>ヒヨウ</t>
    </rPh>
    <phoneticPr fontId="2"/>
  </si>
  <si>
    <t>　⑥快適トイレ（共通仮設費の営繕費において、積上げ金額を越える場合）</t>
    <rPh sb="2" eb="4">
      <t>カイテキ</t>
    </rPh>
    <rPh sb="8" eb="10">
      <t>キョウツウ</t>
    </rPh>
    <rPh sb="10" eb="12">
      <t>カセツ</t>
    </rPh>
    <rPh sb="12" eb="13">
      <t>ヒ</t>
    </rPh>
    <rPh sb="14" eb="16">
      <t>エイゼン</t>
    </rPh>
    <rPh sb="16" eb="17">
      <t>ヒ</t>
    </rPh>
    <rPh sb="22" eb="24">
      <t>ツミア</t>
    </rPh>
    <rPh sb="25" eb="26">
      <t>キン</t>
    </rPh>
    <rPh sb="26" eb="27">
      <t>ガク</t>
    </rPh>
    <rPh sb="28" eb="29">
      <t>コ</t>
    </rPh>
    <rPh sb="31" eb="33">
      <t>バアイ</t>
    </rPh>
    <phoneticPr fontId="3"/>
  </si>
  <si>
    <t>（注６）</t>
    <phoneticPr fontId="2"/>
  </si>
  <si>
    <t>に当たっての注意</t>
    <phoneticPr fontId="2"/>
  </si>
  <si>
    <r>
      <t>記入前に以下の</t>
    </r>
    <r>
      <rPr>
        <sz val="12"/>
        <rFont val="ＭＳ Ｐゴシック"/>
        <family val="3"/>
        <charset val="128"/>
      </rPr>
      <t>「2_社員等従業員給料等～5-3_建設機械Ⅱ」調査票を完成させてから</t>
    </r>
    <r>
      <rPr>
        <sz val="12"/>
        <rFont val="ＭＳ 明朝"/>
        <family val="1"/>
        <charset val="128"/>
      </rPr>
      <t>、下請外注各社（</t>
    </r>
    <r>
      <rPr>
        <sz val="12"/>
        <rFont val="ＭＳ Ｐゴシック"/>
        <family val="3"/>
        <charset val="128"/>
      </rPr>
      <t>2</t>
    </r>
    <r>
      <rPr>
        <sz val="12"/>
        <rFont val="ＭＳ 明朝"/>
        <family val="1"/>
        <charset val="128"/>
      </rPr>
      <t>次下請負者）の金額を</t>
    </r>
    <r>
      <rPr>
        <sz val="12"/>
        <rFont val="ＭＳ Ｐゴシック"/>
        <family val="3"/>
        <charset val="128"/>
      </rPr>
      <t>6_</t>
    </r>
    <r>
      <rPr>
        <sz val="12"/>
        <rFont val="ＭＳ 明朝"/>
        <family val="1"/>
        <charset val="128"/>
      </rPr>
      <t>工事費に転記して下さい。</t>
    </r>
    <phoneticPr fontId="2"/>
  </si>
  <si>
    <t>2 元請外注各社の社員等従業員給料手当</t>
    <phoneticPr fontId="2"/>
  </si>
  <si>
    <t>3 法定福利費の内訳</t>
    <phoneticPr fontId="2"/>
  </si>
  <si>
    <t>4 元請外注各社の労務管理費の内訳</t>
    <phoneticPr fontId="2"/>
  </si>
  <si>
    <t>5-1～5-3 運搬費の内訳</t>
    <phoneticPr fontId="2"/>
  </si>
  <si>
    <t>ファイル種別</t>
    <rPh sb="4" eb="6">
      <t>シュベツ</t>
    </rPh>
    <phoneticPr fontId="104"/>
  </si>
  <si>
    <t>省庁</t>
  </si>
  <si>
    <t>局</t>
  </si>
  <si>
    <t>抽出年度
（調査票Ver）</t>
    <phoneticPr fontId="104"/>
  </si>
  <si>
    <t>工種区分</t>
  </si>
  <si>
    <t>工種区分
（詳細）</t>
  </si>
  <si>
    <t>請負金額
（百万）</t>
  </si>
  <si>
    <t>工事名</t>
  </si>
  <si>
    <t>工期</t>
  </si>
  <si>
    <t>発注者</t>
  </si>
  <si>
    <t>請負業者（下請）</t>
    <rPh sb="5" eb="7">
      <t>シタウケ</t>
    </rPh>
    <phoneticPr fontId="41"/>
  </si>
  <si>
    <t>未入力件数
（発注調査票）</t>
  </si>
  <si>
    <t>エラー件数
（発注調査票）</t>
  </si>
  <si>
    <t>チェック回数
（発注調査票）</t>
  </si>
  <si>
    <t>未入力件数
（元請調査票）</t>
  </si>
  <si>
    <t>エラー件数
（元請調査票）</t>
  </si>
  <si>
    <t>自</t>
  </si>
  <si>
    <t>至</t>
  </si>
  <si>
    <t>事務所・出張所</t>
  </si>
  <si>
    <t>課名</t>
  </si>
  <si>
    <t>役職</t>
  </si>
  <si>
    <t>担当者氏名</t>
  </si>
  <si>
    <t>請負業者名</t>
  </si>
  <si>
    <t>下請</t>
    <rPh sb="0" eb="2">
      <t>シタウケ</t>
    </rPh>
    <phoneticPr fontId="104"/>
  </si>
  <si>
    <r>
      <t>交通誘導警備員</t>
    </r>
    <r>
      <rPr>
        <sz val="11"/>
        <color indexed="12"/>
        <rFont val="明朝"/>
        <family val="1"/>
        <charset val="128"/>
      </rPr>
      <t xml:space="preserve"> 、機械の誘導員等</t>
    </r>
    <r>
      <rPr>
        <sz val="11"/>
        <rFont val="明朝"/>
        <family val="1"/>
        <charset val="128"/>
      </rPr>
      <t>は、</t>
    </r>
    <r>
      <rPr>
        <sz val="11"/>
        <color indexed="12"/>
        <rFont val="明朝"/>
        <family val="1"/>
        <charset val="128"/>
      </rPr>
      <t xml:space="preserve"> 6_工事費の「①直接工事費　(2)労務費　</t>
    </r>
    <r>
      <rPr>
        <b/>
        <sz val="11"/>
        <color indexed="12"/>
        <rFont val="明朝"/>
        <family val="1"/>
        <charset val="128"/>
      </rPr>
      <t>イ</t>
    </r>
    <r>
      <rPr>
        <b/>
        <sz val="11"/>
        <color indexed="12"/>
        <rFont val="ＭＳ Ｐゴシック"/>
        <family val="3"/>
        <charset val="128"/>
      </rPr>
      <t>交通誘導警備員</t>
    </r>
    <r>
      <rPr>
        <b/>
        <sz val="11"/>
        <color indexed="12"/>
        <rFont val="明朝"/>
        <family val="1"/>
        <charset val="128"/>
      </rPr>
      <t>A、ロ交通誘導警備員B</t>
    </r>
    <r>
      <rPr>
        <sz val="11"/>
        <color indexed="12"/>
        <rFont val="明朝"/>
        <family val="1"/>
        <charset val="128"/>
      </rPr>
      <t>」</t>
    </r>
    <r>
      <rPr>
        <sz val="11"/>
        <rFont val="明朝"/>
        <family val="1"/>
        <charset val="128"/>
      </rPr>
      <t>に計上してください。</t>
    </r>
    <rPh sb="4" eb="6">
      <t>ケイビ</t>
    </rPh>
    <rPh sb="9" eb="11">
      <t>キカイ</t>
    </rPh>
    <rPh sb="12" eb="15">
      <t>ユウドウイン</t>
    </rPh>
    <rPh sb="15" eb="16">
      <t>トウ</t>
    </rPh>
    <rPh sb="27" eb="29">
      <t>チョクセツ</t>
    </rPh>
    <rPh sb="36" eb="38">
      <t>ロウム</t>
    </rPh>
    <rPh sb="45" eb="47">
      <t>ケイビ</t>
    </rPh>
    <phoneticPr fontId="2"/>
  </si>
  <si>
    <r>
      <t>　　　　（注）油圧伸縮ジブ型80ｔ以上の場合の自走運搬費は</t>
    </r>
    <r>
      <rPr>
        <b/>
        <sz val="12"/>
        <rFont val="ＭＳ Ｐ明朝"/>
        <family val="1"/>
        <charset val="128"/>
      </rPr>
      <t>「5-3_建設機械Ⅱ」シートの「C-2」</t>
    </r>
    <r>
      <rPr>
        <sz val="12"/>
        <rFont val="ＭＳ Ｐ明朝"/>
        <family val="1"/>
        <charset val="128"/>
      </rPr>
      <t xml:space="preserve">で計上してください。 </t>
    </r>
    <rPh sb="5" eb="6">
      <t>チュウ</t>
    </rPh>
    <phoneticPr fontId="2"/>
  </si>
  <si>
    <t>3)現場内小運搬及び海上輸送</t>
    <rPh sb="2" eb="4">
      <t>ゲンバ</t>
    </rPh>
    <rPh sb="4" eb="5">
      <t>ナイ</t>
    </rPh>
    <rPh sb="5" eb="6">
      <t>ショウ</t>
    </rPh>
    <rPh sb="6" eb="8">
      <t>ウンパン</t>
    </rPh>
    <rPh sb="8" eb="9">
      <t>オヨ</t>
    </rPh>
    <rPh sb="10" eb="12">
      <t>カイジョウ</t>
    </rPh>
    <rPh sb="12" eb="14">
      <t>ユソウ</t>
    </rPh>
    <phoneticPr fontId="1"/>
  </si>
  <si>
    <t>ICT建設機械における保守点検費用</t>
  </si>
  <si>
    <t>ICT建設機械におけるシステム初期費用</t>
    <rPh sb="3" eb="5">
      <t>ケンセツ</t>
    </rPh>
    <rPh sb="5" eb="7">
      <t>キカイ</t>
    </rPh>
    <rPh sb="15" eb="17">
      <t>ショキ</t>
    </rPh>
    <rPh sb="17" eb="19">
      <t>ヒヨウ</t>
    </rPh>
    <phoneticPr fontId="3"/>
  </si>
  <si>
    <t>ICT活用工事における機器手配費用</t>
    <rPh sb="3" eb="5">
      <t>カツヨウ</t>
    </rPh>
    <rPh sb="5" eb="7">
      <t>コウジ</t>
    </rPh>
    <rPh sb="11" eb="13">
      <t>キキ</t>
    </rPh>
    <rPh sb="13" eb="15">
      <t>テハイ</t>
    </rPh>
    <rPh sb="15" eb="17">
      <t>ヒヨウ</t>
    </rPh>
    <phoneticPr fontId="3"/>
  </si>
  <si>
    <t>ICT建設機械における費用</t>
    <rPh sb="11" eb="13">
      <t>ヒヨウ</t>
    </rPh>
    <phoneticPr fontId="3"/>
  </si>
  <si>
    <t>1セメント・コンクリート</t>
  </si>
  <si>
    <t>材料</t>
    <rPh sb="0" eb="2">
      <t>ザイリョウ</t>
    </rPh>
    <phoneticPr fontId="2"/>
  </si>
  <si>
    <t>必須</t>
    <rPh sb="0" eb="2">
      <t>ヒッス</t>
    </rPh>
    <phoneticPr fontId="2"/>
  </si>
  <si>
    <t>アルカリ骨材反応対策</t>
  </si>
  <si>
    <t>練混ぜ水の水質試験：上水道水及び上水道水以外の水の場合</t>
    <rPh sb="10" eb="13">
      <t>ジョウスイドウ</t>
    </rPh>
    <rPh sb="11" eb="13">
      <t>スイドウ</t>
    </rPh>
    <rPh sb="13" eb="14">
      <t>スイ</t>
    </rPh>
    <rPh sb="14" eb="15">
      <t>オヨ</t>
    </rPh>
    <rPh sb="16" eb="19">
      <t>ジョウスイドウ</t>
    </rPh>
    <rPh sb="19" eb="20">
      <t>スイ</t>
    </rPh>
    <rPh sb="20" eb="22">
      <t>イガイ</t>
    </rPh>
    <rPh sb="23" eb="24">
      <t>ミズ</t>
    </rPh>
    <rPh sb="25" eb="27">
      <t>バアイ</t>
    </rPh>
    <phoneticPr fontId="2"/>
  </si>
  <si>
    <t>練混ぜ水の水質試験：回収水の場合</t>
  </si>
  <si>
    <t>ミキサの練混ぜ性能試験：バッチミキサの場合</t>
  </si>
  <si>
    <t>ミキサの練混ぜ性能試験：連続ミキサの場合</t>
  </si>
  <si>
    <t>塩化物総量規制</t>
    <rPh sb="0" eb="2">
      <t>エンカ</t>
    </rPh>
    <rPh sb="2" eb="3">
      <t>ブツ</t>
    </rPh>
    <rPh sb="3" eb="5">
      <t>ソウリョウ</t>
    </rPh>
    <rPh sb="5" eb="7">
      <t>キセイ</t>
    </rPh>
    <phoneticPr fontId="2"/>
  </si>
  <si>
    <t>単位水量測定</t>
    <rPh sb="0" eb="2">
      <t>タンイ</t>
    </rPh>
    <rPh sb="2" eb="4">
      <t>スイリョウ</t>
    </rPh>
    <rPh sb="4" eb="6">
      <t>ソクテイ</t>
    </rPh>
    <phoneticPr fontId="2"/>
  </si>
  <si>
    <t>スランプ試験</t>
    <rPh sb="4" eb="6">
      <t>シケン</t>
    </rPh>
    <phoneticPr fontId="2"/>
  </si>
  <si>
    <t>コンクリートの圧縮強度試験</t>
    <rPh sb="7" eb="9">
      <t>アッシュク</t>
    </rPh>
    <rPh sb="9" eb="11">
      <t>キョウド</t>
    </rPh>
    <rPh sb="11" eb="13">
      <t>シケン</t>
    </rPh>
    <phoneticPr fontId="2"/>
  </si>
  <si>
    <t>空気量測定</t>
    <rPh sb="0" eb="3">
      <t>クウキリョウ</t>
    </rPh>
    <rPh sb="3" eb="5">
      <t>ソクテイ</t>
    </rPh>
    <phoneticPr fontId="2"/>
  </si>
  <si>
    <t>コンクリートの曲げ強度試験（コンクリート舗装の場合、必須）</t>
    <rPh sb="20" eb="22">
      <t>ホソウ</t>
    </rPh>
    <rPh sb="23" eb="25">
      <t>バアイ</t>
    </rPh>
    <rPh sb="26" eb="28">
      <t>ヒッス</t>
    </rPh>
    <phoneticPr fontId="2"/>
  </si>
  <si>
    <t>ひび割れ調査</t>
    <rPh sb="2" eb="3">
      <t>ワ</t>
    </rPh>
    <rPh sb="4" eb="6">
      <t>チョウサ</t>
    </rPh>
    <phoneticPr fontId="2"/>
  </si>
  <si>
    <t>テストハンマーによる強度推定調査</t>
  </si>
  <si>
    <t>配筋状態及びかぶり</t>
  </si>
  <si>
    <t>強度測定</t>
  </si>
  <si>
    <t>2ガス圧接</t>
  </si>
  <si>
    <t>施工前試験</t>
    <rPh sb="0" eb="2">
      <t>セコウ</t>
    </rPh>
    <rPh sb="2" eb="3">
      <t>マエ</t>
    </rPh>
    <rPh sb="3" eb="5">
      <t>シケン</t>
    </rPh>
    <phoneticPr fontId="2"/>
  </si>
  <si>
    <t>外観検査</t>
    <rPh sb="0" eb="2">
      <t>ガイカン</t>
    </rPh>
    <rPh sb="2" eb="4">
      <t>ケンサ</t>
    </rPh>
    <phoneticPr fontId="2"/>
  </si>
  <si>
    <t>施工後試験</t>
    <rPh sb="0" eb="2">
      <t>セコウ</t>
    </rPh>
    <rPh sb="2" eb="3">
      <t>ゴ</t>
    </rPh>
    <rPh sb="3" eb="5">
      <t>シケン</t>
    </rPh>
    <phoneticPr fontId="2"/>
  </si>
  <si>
    <t>超音波探傷検査</t>
  </si>
  <si>
    <t>外観検査（鋼管杭・コンクリート杭・H鋼杭）</t>
  </si>
  <si>
    <t>施工</t>
    <rPh sb="0" eb="2">
      <t>セコウ</t>
    </rPh>
    <phoneticPr fontId="2"/>
  </si>
  <si>
    <t>外観検査（鋼管杭）</t>
  </si>
  <si>
    <t>鋼管杭・コンクリート杭・H鋼杭の現場溶接浸透深傷試験（溶剤除去性染色浸透探傷試験）</t>
  </si>
  <si>
    <t>鋼管杭・H鋼杭の現場溶接放射線透過試験</t>
  </si>
  <si>
    <t>鋼管杭の現場溶接 超音波探傷試験</t>
  </si>
  <si>
    <t>鋼管杭・コンクリート杭（根固め） 水セメント比試験</t>
  </si>
  <si>
    <t>鋼管杭・コンクリート杭（根固め） セメントミルクの圧縮強度試験</t>
  </si>
  <si>
    <t>修正CBR試験</t>
  </si>
  <si>
    <t>鉄鋼スラグの水浸膨張性試験</t>
  </si>
  <si>
    <t>道路用スラグの呈色判定試験</t>
  </si>
  <si>
    <t>現場密度の測定</t>
  </si>
  <si>
    <t>プルーフローリング</t>
  </si>
  <si>
    <t>鉄鋼スラグの修正CBR試験</t>
  </si>
  <si>
    <t>鉄鋼スラグの呈色判定試験</t>
  </si>
  <si>
    <t>鉄鋼スラグの一軸圧縮試験</t>
  </si>
  <si>
    <t>鉄鋼スラグの単位容積質量試験</t>
  </si>
  <si>
    <t>粗骨材の形状試験</t>
  </si>
  <si>
    <t>フィラーの粒度試験</t>
  </si>
  <si>
    <t>フィラーの水分試験</t>
  </si>
  <si>
    <t>製鋼スラグの密度及び吸水率試験</t>
    <rPh sb="6" eb="8">
      <t>ミツド</t>
    </rPh>
    <phoneticPr fontId="2"/>
  </si>
  <si>
    <t>温度測定（アスファルト・骨材・混合物）</t>
  </si>
  <si>
    <t>水浸ホイールトラッキング試験</t>
    <rPh sb="0" eb="1">
      <t>ミズ</t>
    </rPh>
    <rPh sb="1" eb="2">
      <t>ヒタ</t>
    </rPh>
    <rPh sb="12" eb="14">
      <t>シケン</t>
    </rPh>
    <phoneticPr fontId="2"/>
  </si>
  <si>
    <t>ホイールトラッキング試験</t>
    <rPh sb="10" eb="12">
      <t>シケン</t>
    </rPh>
    <phoneticPr fontId="2"/>
  </si>
  <si>
    <t>ラベリング試験</t>
    <rPh sb="5" eb="7">
      <t>シケン</t>
    </rPh>
    <phoneticPr fontId="2"/>
  </si>
  <si>
    <t>温度測定（初転圧前）</t>
    <rPh sb="5" eb="6">
      <t>ハツ</t>
    </rPh>
    <rPh sb="6" eb="7">
      <t>テン</t>
    </rPh>
    <rPh sb="7" eb="8">
      <t>アツ</t>
    </rPh>
    <rPh sb="8" eb="9">
      <t>マエ</t>
    </rPh>
    <phoneticPr fontId="2"/>
  </si>
  <si>
    <t>外観検査（混合物）</t>
  </si>
  <si>
    <t>一軸圧縮試験</t>
  </si>
  <si>
    <t>骨材の修正CBR試験</t>
  </si>
  <si>
    <t>温度測定（初転圧前）</t>
    <rPh sb="6" eb="7">
      <t>コロ</t>
    </rPh>
    <rPh sb="7" eb="8">
      <t>アツ</t>
    </rPh>
    <phoneticPr fontId="2"/>
  </si>
  <si>
    <t>コンシステンシーVC試験</t>
  </si>
  <si>
    <t>マーシャル突き固め試験</t>
  </si>
  <si>
    <t>ランマー突き固め試験</t>
  </si>
  <si>
    <t>骨材の微粒分量試験</t>
    <rPh sb="0" eb="2">
      <t>コツザイ</t>
    </rPh>
    <phoneticPr fontId="2"/>
  </si>
  <si>
    <t>温度測定（コンクリート）</t>
  </si>
  <si>
    <t>コアによる密度測定</t>
    <rPh sb="7" eb="9">
      <t>ソクテイ</t>
    </rPh>
    <phoneticPr fontId="2"/>
  </si>
  <si>
    <t>貫入試験40℃</t>
  </si>
  <si>
    <t>リュエル流動性試験240℃</t>
  </si>
  <si>
    <t>曲げ試験</t>
  </si>
  <si>
    <t>舗設現場</t>
    <rPh sb="0" eb="2">
      <t>ホセツ</t>
    </rPh>
    <rPh sb="2" eb="4">
      <t>ゲンバ</t>
    </rPh>
    <phoneticPr fontId="2"/>
  </si>
  <si>
    <t>温度測定（初転圧前）</t>
    <rPh sb="6" eb="7">
      <t>テン</t>
    </rPh>
    <rPh sb="7" eb="8">
      <t>アツ</t>
    </rPh>
    <phoneticPr fontId="2"/>
  </si>
  <si>
    <t>土の締固め試験</t>
  </si>
  <si>
    <t>CBR試験</t>
  </si>
  <si>
    <t>現場密度の測定（最大粒径≦53㎜：砂置換法（JIS A 1214）、最大粒径＞53㎜：突砂法（舗装調査・試験法便覧[4]-185））</t>
    <rPh sb="17" eb="18">
      <t>スナ</t>
    </rPh>
    <rPh sb="18" eb="19">
      <t>オ</t>
    </rPh>
    <rPh sb="19" eb="20">
      <t>カン</t>
    </rPh>
    <rPh sb="20" eb="21">
      <t>ホウ</t>
    </rPh>
    <rPh sb="34" eb="38">
      <t>サイダイリュウケイ</t>
    </rPh>
    <rPh sb="43" eb="44">
      <t>トツ</t>
    </rPh>
    <rPh sb="44" eb="45">
      <t>スナ</t>
    </rPh>
    <rPh sb="45" eb="46">
      <t>ホウ</t>
    </rPh>
    <phoneticPr fontId="2"/>
  </si>
  <si>
    <t>現場密度の測定（RI計器を用いた盛土の締固め管理要領（案））</t>
  </si>
  <si>
    <t>現場密度の測定（ＴＳ・ＧNSSを用いた盛土の締固め管理要領）</t>
  </si>
  <si>
    <t>現場密度の測定（最大粒径≦53㎜：砂置換法（JIS A 1214）、最大粒径＞53㎜：突砂法（舗装調査・試験法便覧[4]-185））</t>
  </si>
  <si>
    <t>モルタルの圧縮強度試験</t>
  </si>
  <si>
    <t>モルタルのフロー値試験</t>
  </si>
  <si>
    <t>適正試験（多サイクル確認試験）</t>
    <rPh sb="0" eb="2">
      <t>テキセイ</t>
    </rPh>
    <rPh sb="2" eb="4">
      <t>シケン</t>
    </rPh>
    <phoneticPr fontId="2"/>
  </si>
  <si>
    <t>確認試験（１サイクル確認試験）</t>
    <rPh sb="0" eb="2">
      <t>カクニン</t>
    </rPh>
    <rPh sb="2" eb="4">
      <t>シケン</t>
    </rPh>
    <phoneticPr fontId="2"/>
  </si>
  <si>
    <t>外観検査（ストリップ、鋼製壁面材、コンクリート製壁面材等）</t>
  </si>
  <si>
    <t>コンクリート製壁面材のコンクリート強度試験</t>
  </si>
  <si>
    <t>コンクリートの圧縮強度試験</t>
  </si>
  <si>
    <t>スランプ試験（モルタル除く）</t>
  </si>
  <si>
    <t>現場密度の測定（（最大粒径≦53㎜：砂置換法（JIS A 1214）、最大粒径＞53㎜：突砂法（舗装調査・試験法便覧[4]-185））</t>
  </si>
  <si>
    <t>19砂防土工</t>
    <rPh sb="2" eb="4">
      <t>サボウ</t>
    </rPh>
    <rPh sb="4" eb="5">
      <t>ツチ</t>
    </rPh>
    <phoneticPr fontId="2"/>
  </si>
  <si>
    <t>CBR試験（路床）</t>
  </si>
  <si>
    <t>岩石の見掛比重</t>
  </si>
  <si>
    <t>岩石の吸水率</t>
  </si>
  <si>
    <t>岩石の圧縮強さ</t>
  </si>
  <si>
    <t>単位水量測定</t>
  </si>
  <si>
    <t>温度測定（気温・コンクリート）</t>
  </si>
  <si>
    <t>施工後試験</t>
    <rPh sb="0" eb="3">
      <t>セコウゴ</t>
    </rPh>
    <rPh sb="3" eb="5">
      <t>シケン</t>
    </rPh>
    <phoneticPr fontId="2"/>
  </si>
  <si>
    <t>CAEの一軸圧縮試験</t>
  </si>
  <si>
    <t>旧アスファルト針入度</t>
  </si>
  <si>
    <t>旧アスファルトの軟化点</t>
  </si>
  <si>
    <t>既設表層混合物の密度試験</t>
  </si>
  <si>
    <t>既設表層混合物の最大比重試験</t>
  </si>
  <si>
    <t>既設表層混合物のアスファルト量抽出粒度分析試験</t>
  </si>
  <si>
    <t>既設表層混合物のふるい分け試験</t>
  </si>
  <si>
    <t>新規アスファルト混合物</t>
  </si>
  <si>
    <t>温度測定</t>
  </si>
  <si>
    <t>28排水性舗装工・透水性舗装工</t>
    <rPh sb="9" eb="12">
      <t>トウスイセイ</t>
    </rPh>
    <rPh sb="12" eb="14">
      <t>ホソウ</t>
    </rPh>
    <rPh sb="14" eb="15">
      <t>コウ</t>
    </rPh>
    <phoneticPr fontId="2"/>
  </si>
  <si>
    <t>水浸ホイールトラッキング試験</t>
  </si>
  <si>
    <t>現場透水試験</t>
  </si>
  <si>
    <t>再生骨材アスファルト抽出後の骨材粒度</t>
  </si>
  <si>
    <t>再生骨材旧アスファルト含有量</t>
  </si>
  <si>
    <t>再生骨材旧アスファルト針入度</t>
  </si>
  <si>
    <t>再生骨材洗い試験で失われる量</t>
  </si>
  <si>
    <t>再生アスファルト混合物</t>
  </si>
  <si>
    <t>再生アスファルト量</t>
  </si>
  <si>
    <t>30工場製作工（鋼橋用鋼材）</t>
    <rPh sb="2" eb="4">
      <t>コウジョウ</t>
    </rPh>
    <rPh sb="4" eb="6">
      <t>セイサク</t>
    </rPh>
    <rPh sb="6" eb="7">
      <t>コウ</t>
    </rPh>
    <rPh sb="8" eb="10">
      <t>コウキョウ</t>
    </rPh>
    <rPh sb="10" eb="11">
      <t>ヨウ</t>
    </rPh>
    <rPh sb="11" eb="13">
      <t>コウザイ</t>
    </rPh>
    <phoneticPr fontId="2"/>
  </si>
  <si>
    <t>外観・規格（主部材）</t>
    <rPh sb="3" eb="5">
      <t>キカク</t>
    </rPh>
    <phoneticPr fontId="2"/>
  </si>
  <si>
    <t>機械試験（JISマーク表示品以外かつミルシート照合不可な主部材）</t>
    <rPh sb="11" eb="13">
      <t>ヒョウジ</t>
    </rPh>
    <rPh sb="13" eb="14">
      <t>ヒン</t>
    </rPh>
    <rPh sb="14" eb="16">
      <t>イガイ</t>
    </rPh>
    <rPh sb="23" eb="25">
      <t>ショウゴウ</t>
    </rPh>
    <rPh sb="25" eb="27">
      <t>フカ</t>
    </rPh>
    <rPh sb="28" eb="30">
      <t>シュブ</t>
    </rPh>
    <rPh sb="30" eb="31">
      <t>ザイ</t>
    </rPh>
    <phoneticPr fontId="2"/>
  </si>
  <si>
    <t>外観検査（付属部材）</t>
  </si>
  <si>
    <t>31ガス切断工</t>
  </si>
  <si>
    <t>表面粗さ</t>
  </si>
  <si>
    <t>ノッチ深さ</t>
  </si>
  <si>
    <t>スラグ</t>
  </si>
  <si>
    <t>上縁の溶け</t>
  </si>
  <si>
    <t>32溶接工</t>
  </si>
  <si>
    <t>引張試験：開先溶接</t>
  </si>
  <si>
    <t>型曲げ試験（19mm未満裏曲げ）（19mm以上側曲げ）：開先溶接</t>
  </si>
  <si>
    <t>衝撃試験：開先溶接</t>
  </si>
  <si>
    <t>マクロ試験：開先溶接</t>
  </si>
  <si>
    <t>非破壊試験：開先溶接</t>
  </si>
  <si>
    <t>マクロ試験：すみ肉溶接</t>
  </si>
  <si>
    <t>引張試験：スタッド溶接</t>
  </si>
  <si>
    <t>曲げ試験：スタッド溶接</t>
  </si>
  <si>
    <t>突合せ継手の内部欠陥に対する検査</t>
  </si>
  <si>
    <t>外観検査（割れ）</t>
    <rPh sb="5" eb="6">
      <t>ワ</t>
    </rPh>
    <phoneticPr fontId="2"/>
  </si>
  <si>
    <t>外観形状検査（ビード表面のピット）</t>
    <rPh sb="2" eb="4">
      <t>ケイジョウ</t>
    </rPh>
    <rPh sb="10" eb="12">
      <t>ヒョウメン</t>
    </rPh>
    <phoneticPr fontId="2"/>
  </si>
  <si>
    <t>外観形状検査（ビード表面の凹凸）</t>
    <rPh sb="2" eb="4">
      <t>ケイジョウ</t>
    </rPh>
    <rPh sb="10" eb="12">
      <t>ヒョウメン</t>
    </rPh>
    <rPh sb="13" eb="15">
      <t>オウトツ</t>
    </rPh>
    <phoneticPr fontId="2"/>
  </si>
  <si>
    <t>外観形状検査（アンダーカット）</t>
    <rPh sb="2" eb="4">
      <t>ケイジョウ</t>
    </rPh>
    <phoneticPr fontId="2"/>
  </si>
  <si>
    <t>外観検査（オーバーラップ）</t>
  </si>
  <si>
    <t>外観形状検査（すみ肉溶接サイズ）</t>
    <rPh sb="2" eb="4">
      <t>ケイジョウ</t>
    </rPh>
    <rPh sb="9" eb="10">
      <t>ニク</t>
    </rPh>
    <rPh sb="10" eb="12">
      <t>ヨウセツ</t>
    </rPh>
    <phoneticPr fontId="2"/>
  </si>
  <si>
    <t>外観形状検査（余盛高さ）</t>
    <rPh sb="2" eb="4">
      <t>ケイジョウ</t>
    </rPh>
    <rPh sb="7" eb="8">
      <t>ヨ</t>
    </rPh>
    <rPh sb="8" eb="9">
      <t>モリ</t>
    </rPh>
    <rPh sb="9" eb="10">
      <t>タカ</t>
    </rPh>
    <phoneticPr fontId="2"/>
  </si>
  <si>
    <t>外観形状検査（アークスタッド）</t>
    <rPh sb="2" eb="4">
      <t>ケイジョウ</t>
    </rPh>
    <phoneticPr fontId="2"/>
  </si>
  <si>
    <t>33上記以外（具体的な内容を以下に入力して下さい）</t>
    <rPh sb="2" eb="4">
      <t>ジョウキ</t>
    </rPh>
    <rPh sb="4" eb="6">
      <t>イガイ</t>
    </rPh>
    <rPh sb="7" eb="10">
      <t>グタイテキ</t>
    </rPh>
    <rPh sb="11" eb="13">
      <t>ナイヨウ</t>
    </rPh>
    <rPh sb="14" eb="16">
      <t>イカ</t>
    </rPh>
    <rPh sb="17" eb="19">
      <t>ニュウリョク</t>
    </rPh>
    <rPh sb="21" eb="22">
      <t>クダ</t>
    </rPh>
    <phoneticPr fontId="2"/>
  </si>
  <si>
    <t>『6_工事費』シートの「現場環境改善費　A仮設備関係」に入力されている金額</t>
    <rPh sb="21" eb="22">
      <t>カリ</t>
    </rPh>
    <rPh sb="22" eb="24">
      <t>セツビ</t>
    </rPh>
    <rPh sb="24" eb="26">
      <t>カンケイ</t>
    </rPh>
    <phoneticPr fontId="3"/>
  </si>
  <si>
    <t>『6_工事費』シートの「現場環境改善費　B営繕関係」に入力されている金額</t>
    <rPh sb="21" eb="23">
      <t>エイゼン</t>
    </rPh>
    <rPh sb="23" eb="25">
      <t>カンケイ</t>
    </rPh>
    <phoneticPr fontId="3"/>
  </si>
  <si>
    <t>『6_工事費』シートの「現場環境改善費　C安全関係」に入力されている金額</t>
    <rPh sb="21" eb="23">
      <t>アンゼン</t>
    </rPh>
    <rPh sb="23" eb="25">
      <t>カンケイ</t>
    </rPh>
    <phoneticPr fontId="3"/>
  </si>
  <si>
    <t>『6_工事費』シートの「現場環境改善費　Eその他」に入力されている金額</t>
    <rPh sb="23" eb="24">
      <t>タ</t>
    </rPh>
    <phoneticPr fontId="3"/>
  </si>
  <si>
    <t>現場環境改善費についての調査票</t>
    <rPh sb="6" eb="7">
      <t>ヒ</t>
    </rPh>
    <phoneticPr fontId="2"/>
  </si>
  <si>
    <t>現場環境改善費についての調査票</t>
    <phoneticPr fontId="3"/>
  </si>
  <si>
    <t>ロ</t>
    <phoneticPr fontId="2"/>
  </si>
  <si>
    <t>ハ</t>
    <phoneticPr fontId="2"/>
  </si>
  <si>
    <t>イ</t>
    <phoneticPr fontId="2"/>
  </si>
  <si>
    <t>労務費</t>
    <rPh sb="0" eb="3">
      <t>ロウムヒ</t>
    </rPh>
    <phoneticPr fontId="2"/>
  </si>
  <si>
    <t>（2）労務費（H23）</t>
    <rPh sb="3" eb="6">
      <t>ロウムヒ</t>
    </rPh>
    <phoneticPr fontId="18"/>
  </si>
  <si>
    <t>○</t>
    <phoneticPr fontId="2"/>
  </si>
  <si>
    <t>現場環境改善費</t>
    <rPh sb="0" eb="2">
      <t>ゲンバ</t>
    </rPh>
    <rPh sb="2" eb="4">
      <t>カンキョウ</t>
    </rPh>
    <rPh sb="4" eb="6">
      <t>カイゼン</t>
    </rPh>
    <rPh sb="6" eb="7">
      <t>ヒ</t>
    </rPh>
    <phoneticPr fontId="3"/>
  </si>
  <si>
    <t>地域連携</t>
    <rPh sb="0" eb="2">
      <t>チイキ</t>
    </rPh>
    <rPh sb="2" eb="4">
      <t>レンケイ</t>
    </rPh>
    <phoneticPr fontId="3"/>
  </si>
  <si>
    <t>Ｇ</t>
  </si>
  <si>
    <t>⑥</t>
  </si>
  <si>
    <t>⑧</t>
  </si>
  <si>
    <t>⑨</t>
  </si>
  <si>
    <t>⑩</t>
  </si>
  <si>
    <t>⑪</t>
  </si>
  <si>
    <t>⑫</t>
  </si>
  <si>
    <t>⑬</t>
  </si>
  <si>
    <t>⑭</t>
  </si>
  <si>
    <t>⑮</t>
  </si>
  <si>
    <t>⑯</t>
  </si>
  <si>
    <r>
      <t>型枠材、足場材、支保材（パイプサポート支保、枠組支保（くさび結合支保））、</t>
    </r>
    <r>
      <rPr>
        <sz val="9"/>
        <rFont val="ＭＳ Ｐゴシック"/>
        <family val="3"/>
        <charset val="128"/>
      </rPr>
      <t>仮囲い、橋梁架設に使用する枠組支保材（くさび結合支保工）</t>
    </r>
    <rPh sb="37" eb="39">
      <t>カリガコ</t>
    </rPh>
    <phoneticPr fontId="2"/>
  </si>
  <si>
    <r>
      <t>架設桁、手延機、桁吊装置</t>
    </r>
    <r>
      <rPr>
        <sz val="9"/>
        <rFont val="ＭＳ Ｐゴシック"/>
        <family val="3"/>
        <charset val="128"/>
      </rPr>
      <t>、降下設備、軌条等</t>
    </r>
    <rPh sb="13" eb="15">
      <t>コウカ</t>
    </rPh>
    <rPh sb="15" eb="17">
      <t>セツビ</t>
    </rPh>
    <rPh sb="18" eb="20">
      <t>キジョウ</t>
    </rPh>
    <rPh sb="20" eb="21">
      <t>トウ</t>
    </rPh>
    <phoneticPr fontId="2"/>
  </si>
  <si>
    <r>
      <t>　</t>
    </r>
    <r>
      <rPr>
        <b/>
        <sz val="12"/>
        <rFont val="ＭＳ Ｐ明朝"/>
        <family val="1"/>
        <charset val="128"/>
      </rPr>
      <t>Ｂ-3　</t>
    </r>
    <r>
      <rPr>
        <sz val="12"/>
        <rFont val="ＭＳ Ｐ明朝"/>
        <family val="1"/>
        <charset val="128"/>
      </rPr>
      <t>トラッククレーン（油圧伸縮ジブ型20～50t吊）、及びラフテレーンクレーン（油圧伸縮ジブ型20～70ｔ吊）の分解・組立及び輸送に係わる費用を入力してください。</t>
    </r>
    <phoneticPr fontId="2"/>
  </si>
  <si>
    <r>
      <t>　C-2</t>
    </r>
    <r>
      <rPr>
        <sz val="12"/>
        <rFont val="ＭＳ Ｐ明朝"/>
        <family val="1"/>
        <charset val="128"/>
      </rPr>
      <t>　トラッククレーン油圧伸縮ジブ型80ｔ以上の自走による運搬について入力してください。</t>
    </r>
    <rPh sb="13" eb="15">
      <t>ユアツ</t>
    </rPh>
    <rPh sb="15" eb="17">
      <t>シンシュク</t>
    </rPh>
    <rPh sb="19" eb="20">
      <t>カタ</t>
    </rPh>
    <rPh sb="23" eb="25">
      <t>イジョウ</t>
    </rPh>
    <rPh sb="26" eb="28">
      <t>ジソウ</t>
    </rPh>
    <rPh sb="31" eb="33">
      <t>ウンパン</t>
    </rPh>
    <rPh sb="37" eb="39">
      <t>ニュウリョク</t>
    </rPh>
    <phoneticPr fontId="2"/>
  </si>
  <si>
    <r>
      <t>　C-3</t>
    </r>
    <r>
      <rPr>
        <sz val="12"/>
        <rFont val="ＭＳ Ｐ明朝"/>
        <family val="1"/>
        <charset val="128"/>
      </rPr>
      <t>　自動車航送船使用料に要する費用及び質量20ｔ以上の建設機械の現場内小運搬で</t>
    </r>
    <r>
      <rPr>
        <b/>
        <u/>
        <sz val="12"/>
        <rFont val="ＭＳ Ｐ明朝"/>
        <family val="1"/>
        <charset val="128"/>
      </rPr>
      <t>特殊な現場条件等</t>
    </r>
    <r>
      <rPr>
        <sz val="12"/>
        <rFont val="ＭＳ Ｐ明朝"/>
        <family val="1"/>
        <charset val="128"/>
      </rPr>
      <t>により分解・組立を必要とした場合の分解・組立費を入力してください。</t>
    </r>
    <rPh sb="5" eb="8">
      <t>ジドウシャ</t>
    </rPh>
    <rPh sb="8" eb="9">
      <t>コウ</t>
    </rPh>
    <rPh sb="9" eb="10">
      <t>ソウ</t>
    </rPh>
    <rPh sb="10" eb="11">
      <t>セン</t>
    </rPh>
    <rPh sb="11" eb="13">
      <t>シヨウ</t>
    </rPh>
    <rPh sb="13" eb="14">
      <t>リョウ</t>
    </rPh>
    <rPh sb="15" eb="16">
      <t>ヨウ</t>
    </rPh>
    <rPh sb="18" eb="20">
      <t>ヒヨウ</t>
    </rPh>
    <rPh sb="20" eb="21">
      <t>オヨ</t>
    </rPh>
    <rPh sb="22" eb="24">
      <t>シツリョウ</t>
    </rPh>
    <rPh sb="27" eb="29">
      <t>イジョウ</t>
    </rPh>
    <rPh sb="30" eb="32">
      <t>ケンセツ</t>
    </rPh>
    <rPh sb="32" eb="34">
      <t>キカイ</t>
    </rPh>
    <rPh sb="35" eb="37">
      <t>ゲンバ</t>
    </rPh>
    <rPh sb="37" eb="38">
      <t>ナイ</t>
    </rPh>
    <rPh sb="38" eb="41">
      <t>コウンパン</t>
    </rPh>
    <rPh sb="42" eb="44">
      <t>トクシュ</t>
    </rPh>
    <rPh sb="45" eb="47">
      <t>ゲンバ</t>
    </rPh>
    <rPh sb="47" eb="49">
      <t>ジョウケン</t>
    </rPh>
    <rPh sb="49" eb="50">
      <t>トウ</t>
    </rPh>
    <rPh sb="53" eb="55">
      <t>ブンカイ</t>
    </rPh>
    <rPh sb="56" eb="58">
      <t>クミタテ</t>
    </rPh>
    <rPh sb="59" eb="61">
      <t>ヒツヨウ</t>
    </rPh>
    <rPh sb="64" eb="66">
      <t>バアイ</t>
    </rPh>
    <rPh sb="67" eb="69">
      <t>ブンカイ</t>
    </rPh>
    <rPh sb="70" eb="72">
      <t>クミタテ</t>
    </rPh>
    <rPh sb="72" eb="73">
      <t>ヒ</t>
    </rPh>
    <phoneticPr fontId="2"/>
  </si>
  <si>
    <t>労務費等</t>
    <rPh sb="3" eb="4">
      <t>トウ</t>
    </rPh>
    <phoneticPr fontId="2"/>
  </si>
  <si>
    <t>夜間工事その他、照明が必要な作業を行う場合における照明に要した費用</t>
  </si>
  <si>
    <t>長大トンネル等における防火安全対策に要した費用（工事用連絡設備費含む）</t>
    <rPh sb="24" eb="26">
      <t>コウジ</t>
    </rPh>
    <rPh sb="26" eb="27">
      <t>ヨウ</t>
    </rPh>
    <rPh sb="27" eb="29">
      <t>レンラク</t>
    </rPh>
    <rPh sb="29" eb="31">
      <t>セツビ</t>
    </rPh>
    <rPh sb="31" eb="32">
      <t>ヒ</t>
    </rPh>
    <rPh sb="32" eb="33">
      <t>フク</t>
    </rPh>
    <phoneticPr fontId="2"/>
  </si>
  <si>
    <t>B</t>
    <phoneticPr fontId="2"/>
  </si>
  <si>
    <t>交通誘導警備員A</t>
    <rPh sb="0" eb="2">
      <t>コウツウ</t>
    </rPh>
    <rPh sb="2" eb="4">
      <t>ユウドウ</t>
    </rPh>
    <rPh sb="4" eb="7">
      <t>ケイビイン</t>
    </rPh>
    <phoneticPr fontId="2"/>
  </si>
  <si>
    <t>交通誘導警備員Ｂ</t>
    <rPh sb="0" eb="2">
      <t>コウツウ</t>
    </rPh>
    <rPh sb="2" eb="4">
      <t>ユウドウ</t>
    </rPh>
    <rPh sb="4" eb="7">
      <t>ケイビイン</t>
    </rPh>
    <phoneticPr fontId="2"/>
  </si>
  <si>
    <t>交通誘導警備員等</t>
  </si>
  <si>
    <t>1)</t>
  </si>
  <si>
    <t>交通誘導警備員Ａ</t>
    <rPh sb="0" eb="2">
      <t>コウツウ</t>
    </rPh>
    <rPh sb="2" eb="4">
      <t>ユウドウ</t>
    </rPh>
    <rPh sb="4" eb="7">
      <t>ケイビイン</t>
    </rPh>
    <phoneticPr fontId="2"/>
  </si>
  <si>
    <t>2)</t>
  </si>
  <si>
    <t>○</t>
    <phoneticPr fontId="2"/>
  </si>
  <si>
    <t>○</t>
    <phoneticPr fontId="2"/>
  </si>
  <si>
    <t>Ｇ</t>
    <phoneticPr fontId="2"/>
  </si>
  <si>
    <t>ICT建設機械</t>
    <phoneticPr fontId="2"/>
  </si>
  <si>
    <t>①　</t>
  </si>
  <si>
    <t>出来形管理のための測量、図面作成、写真管理に要する費用</t>
    <rPh sb="22" eb="23">
      <t>ヨウ</t>
    </rPh>
    <rPh sb="25" eb="27">
      <t>ヒヨウ</t>
    </rPh>
    <phoneticPr fontId="2"/>
  </si>
  <si>
    <t>④</t>
  </si>
  <si>
    <t>⑤</t>
  </si>
  <si>
    <t>コンクリート中の塩化物総量規制に伴う試験に要する費用</t>
    <rPh sb="6" eb="7">
      <t>チュウ</t>
    </rPh>
    <rPh sb="8" eb="11">
      <t>エンカブツ</t>
    </rPh>
    <rPh sb="11" eb="13">
      <t>ソウリョウ</t>
    </rPh>
    <rPh sb="13" eb="15">
      <t>キセイ</t>
    </rPh>
    <rPh sb="16" eb="17">
      <t>トモナ</t>
    </rPh>
    <rPh sb="18" eb="20">
      <t>シケン</t>
    </rPh>
    <phoneticPr fontId="2"/>
  </si>
  <si>
    <t>⑦　</t>
  </si>
  <si>
    <t>コンクリートの単位水量測定、ひび割れ調査、テストハンマーによる強度推定調査に要する費用</t>
    <rPh sb="7" eb="9">
      <t>タンイ</t>
    </rPh>
    <rPh sb="9" eb="11">
      <t>スイリョウ</t>
    </rPh>
    <rPh sb="11" eb="13">
      <t>ソクテイ</t>
    </rPh>
    <rPh sb="16" eb="17">
      <t>ワ</t>
    </rPh>
    <rPh sb="18" eb="20">
      <t>チョウサ</t>
    </rPh>
    <rPh sb="31" eb="33">
      <t>キョウド</t>
    </rPh>
    <rPh sb="33" eb="35">
      <t>スイテイ</t>
    </rPh>
    <rPh sb="35" eb="37">
      <t>チョウサ</t>
    </rPh>
    <phoneticPr fontId="2"/>
  </si>
  <si>
    <t>非破壊試験によるコンクリート構造物中の配筋状態及びかぶり測定に要する費用</t>
    <rPh sb="0" eb="3">
      <t>ヒハカイ</t>
    </rPh>
    <rPh sb="3" eb="5">
      <t>シケン</t>
    </rPh>
    <rPh sb="14" eb="17">
      <t>コウゾウブツ</t>
    </rPh>
    <rPh sb="17" eb="18">
      <t>チュウ</t>
    </rPh>
    <rPh sb="19" eb="20">
      <t>ハイ</t>
    </rPh>
    <rPh sb="20" eb="21">
      <t>キン</t>
    </rPh>
    <rPh sb="21" eb="23">
      <t>ジョウタイ</t>
    </rPh>
    <rPh sb="23" eb="24">
      <t>オヨ</t>
    </rPh>
    <rPh sb="28" eb="30">
      <t>ソクテイ</t>
    </rPh>
    <phoneticPr fontId="2"/>
  </si>
  <si>
    <t>微破壊・非破壊試験によるコンクリート構造物の強度測定に要する費用</t>
    <rPh sb="0" eb="1">
      <t>ビ</t>
    </rPh>
    <rPh sb="1" eb="3">
      <t>ハカイ</t>
    </rPh>
    <rPh sb="4" eb="7">
      <t>ヒハカイ</t>
    </rPh>
    <rPh sb="7" eb="9">
      <t>シケン</t>
    </rPh>
    <rPh sb="18" eb="21">
      <t>コウゾウブツ</t>
    </rPh>
    <rPh sb="22" eb="24">
      <t>キョウド</t>
    </rPh>
    <rPh sb="24" eb="26">
      <t>ソクテイ</t>
    </rPh>
    <phoneticPr fontId="2"/>
  </si>
  <si>
    <t>溶接工の品質管理のための試験等に要する費用（現場溶接部の検査費用を含む）</t>
    <rPh sb="0" eb="2">
      <t>ヨウセツ</t>
    </rPh>
    <rPh sb="2" eb="3">
      <t>コウ</t>
    </rPh>
    <rPh sb="4" eb="6">
      <t>ヒンシツ</t>
    </rPh>
    <rPh sb="6" eb="8">
      <t>カンリ</t>
    </rPh>
    <rPh sb="12" eb="14">
      <t>シケン</t>
    </rPh>
    <rPh sb="14" eb="15">
      <t>トウ</t>
    </rPh>
    <rPh sb="22" eb="24">
      <t>ゲンバ</t>
    </rPh>
    <rPh sb="24" eb="27">
      <t>ヨウセツブ</t>
    </rPh>
    <rPh sb="28" eb="30">
      <t>ケンサ</t>
    </rPh>
    <rPh sb="30" eb="32">
      <t>ヒヨウ</t>
    </rPh>
    <rPh sb="33" eb="34">
      <t>フク</t>
    </rPh>
    <phoneticPr fontId="2"/>
  </si>
  <si>
    <t>品質証明に係る費用（品質証明費）</t>
    <rPh sb="0" eb="2">
      <t>ヒンシツ</t>
    </rPh>
    <rPh sb="2" eb="4">
      <t>ショウメイ</t>
    </rPh>
    <rPh sb="5" eb="6">
      <t>カカ</t>
    </rPh>
    <rPh sb="7" eb="9">
      <t>ヒヨウ</t>
    </rPh>
    <rPh sb="10" eb="12">
      <t>ヒンシツ</t>
    </rPh>
    <rPh sb="12" eb="14">
      <t>ショウメイ</t>
    </rPh>
    <rPh sb="14" eb="15">
      <t>ヒ</t>
    </rPh>
    <phoneticPr fontId="2"/>
  </si>
  <si>
    <t>建設発生土情報交換システム及び建設副産物情報交換システムの操作に要する費用</t>
    <rPh sb="0" eb="2">
      <t>ケンセツ</t>
    </rPh>
    <rPh sb="2" eb="4">
      <t>ハッセイ</t>
    </rPh>
    <rPh sb="4" eb="5">
      <t>ド</t>
    </rPh>
    <rPh sb="5" eb="7">
      <t>ジョウホウ</t>
    </rPh>
    <rPh sb="7" eb="9">
      <t>コウカン</t>
    </rPh>
    <rPh sb="13" eb="14">
      <t>オヨ</t>
    </rPh>
    <rPh sb="15" eb="17">
      <t>ケンセツ</t>
    </rPh>
    <rPh sb="17" eb="20">
      <t>フクサンブツ</t>
    </rPh>
    <rPh sb="20" eb="22">
      <t>ジョウホウ</t>
    </rPh>
    <rPh sb="22" eb="24">
      <t>コウカン</t>
    </rPh>
    <rPh sb="29" eb="31">
      <t>ソウサ</t>
    </rPh>
    <rPh sb="32" eb="33">
      <t>ヨウ</t>
    </rPh>
    <rPh sb="35" eb="37">
      <t>ヒヨウ</t>
    </rPh>
    <phoneticPr fontId="2"/>
  </si>
  <si>
    <t>品質管理基準に記載されている試験項目（必須・その他）に要する費用</t>
    <rPh sb="14" eb="16">
      <t>シケン</t>
    </rPh>
    <rPh sb="19" eb="21">
      <t>ヒッス</t>
    </rPh>
    <rPh sb="24" eb="25">
      <t>タ</t>
    </rPh>
    <rPh sb="27" eb="28">
      <t>ヨウ</t>
    </rPh>
    <rPh sb="30" eb="32">
      <t>ヒヨウ</t>
    </rPh>
    <phoneticPr fontId="2"/>
  </si>
  <si>
    <t>完成図、マイクロフィルムの作成及び電子納品等（道路工事完成図等作成要領に基づく電子納品を除く）に要する費用</t>
    <rPh sb="23" eb="25">
      <t>ドウロ</t>
    </rPh>
    <rPh sb="25" eb="27">
      <t>コウジ</t>
    </rPh>
    <rPh sb="27" eb="29">
      <t>カンセイ</t>
    </rPh>
    <rPh sb="29" eb="30">
      <t>ズ</t>
    </rPh>
    <rPh sb="30" eb="31">
      <t>トウ</t>
    </rPh>
    <rPh sb="31" eb="33">
      <t>サクセイ</t>
    </rPh>
    <rPh sb="33" eb="35">
      <t>ヨウリョウ</t>
    </rPh>
    <rPh sb="36" eb="37">
      <t>モト</t>
    </rPh>
    <rPh sb="39" eb="41">
      <t>デンシ</t>
    </rPh>
    <rPh sb="41" eb="43">
      <t>ノウヒン</t>
    </rPh>
    <rPh sb="44" eb="45">
      <t>ノゾ</t>
    </rPh>
    <phoneticPr fontId="2"/>
  </si>
  <si>
    <t>施工管理で使用するＯＡ機器の費用（情報共有システムに係る費用（登録料及び利用料）を含む）</t>
    <rPh sb="14" eb="16">
      <t>ヒヨウ</t>
    </rPh>
    <rPh sb="17" eb="19">
      <t>ジョウホウ</t>
    </rPh>
    <rPh sb="19" eb="21">
      <t>キョウユウ</t>
    </rPh>
    <rPh sb="26" eb="27">
      <t>カカ</t>
    </rPh>
    <rPh sb="28" eb="30">
      <t>ヒヨウ</t>
    </rPh>
    <rPh sb="31" eb="34">
      <t>トウロクリョウ</t>
    </rPh>
    <rPh sb="34" eb="35">
      <t>オヨ</t>
    </rPh>
    <rPh sb="36" eb="39">
      <t>リヨウリョウ</t>
    </rPh>
    <rPh sb="41" eb="42">
      <t>フク</t>
    </rPh>
    <phoneticPr fontId="2"/>
  </si>
  <si>
    <t>C　現場条件等により積み上げを要した費用</t>
    <rPh sb="6" eb="7">
      <t>トウ</t>
    </rPh>
    <phoneticPr fontId="3"/>
  </si>
  <si>
    <t>『6_工事費』シートの「技術管理費　D各種調査等」に入力されている金額</t>
    <phoneticPr fontId="3"/>
  </si>
  <si>
    <t>D　施工合理化調査、施工形態動向調査及び諸経費動向調査に要した費用</t>
    <phoneticPr fontId="3"/>
  </si>
  <si>
    <t>Ｆ　ＩＣＴ建設機械に要した費用</t>
    <rPh sb="5" eb="7">
      <t>ケンセツ</t>
    </rPh>
    <rPh sb="7" eb="9">
      <t>キカイ</t>
    </rPh>
    <phoneticPr fontId="2"/>
  </si>
  <si>
    <t>G　その他、前記Ａ～Fに含まれない項目で特に技術的判断に必要な資料の作成に要した費用</t>
    <phoneticPr fontId="3"/>
  </si>
  <si>
    <t>『6_工事費』シートの「技術管理費　Gその他」に入力されている金額</t>
    <phoneticPr fontId="3"/>
  </si>
  <si>
    <t>『6_工事費』シートの「技術管理費　F ICT建設機械」に入力されている金額</t>
    <rPh sb="23" eb="25">
      <t>ケンセツ</t>
    </rPh>
    <rPh sb="25" eb="27">
      <t>キカイ</t>
    </rPh>
    <phoneticPr fontId="3"/>
  </si>
  <si>
    <t>　①現場事務所の快適化（女性用更衣室の設置を含む）</t>
    <rPh sb="2" eb="4">
      <t>ゲンバ</t>
    </rPh>
    <rPh sb="4" eb="6">
      <t>ジム</t>
    </rPh>
    <rPh sb="6" eb="7">
      <t>ショ</t>
    </rPh>
    <rPh sb="8" eb="10">
      <t>カイテキ</t>
    </rPh>
    <rPh sb="10" eb="11">
      <t>カ</t>
    </rPh>
    <rPh sb="12" eb="14">
      <t>ジョセイ</t>
    </rPh>
    <rPh sb="14" eb="15">
      <t>ヨウ</t>
    </rPh>
    <rPh sb="15" eb="18">
      <t>コウイシツ</t>
    </rPh>
    <rPh sb="19" eb="21">
      <t>セッチ</t>
    </rPh>
    <rPh sb="22" eb="23">
      <t>フク</t>
    </rPh>
    <phoneticPr fontId="2"/>
  </si>
  <si>
    <t>『6_工事費』シートの「現場環境改善費　D地域連携」に入力されている金額</t>
    <rPh sb="21" eb="23">
      <t>チイキ</t>
    </rPh>
    <rPh sb="23" eb="25">
      <t>レンケイ</t>
    </rPh>
    <phoneticPr fontId="3"/>
  </si>
  <si>
    <t>　地域連携に要した費用　</t>
    <rPh sb="1" eb="3">
      <t>チイキ</t>
    </rPh>
    <rPh sb="3" eb="5">
      <t>レンケイ</t>
    </rPh>
    <rPh sb="6" eb="7">
      <t>ヨウ</t>
    </rPh>
    <rPh sb="9" eb="11">
      <t>ヒヨウ</t>
    </rPh>
    <phoneticPr fontId="3"/>
  </si>
  <si>
    <t>工事費費目</t>
    <rPh sb="0" eb="2">
      <t>コウジ</t>
    </rPh>
    <rPh sb="2" eb="3">
      <t>ヒ</t>
    </rPh>
    <rPh sb="3" eb="5">
      <t>ヒモク</t>
    </rPh>
    <phoneticPr fontId="3"/>
  </si>
  <si>
    <t>レベル１</t>
    <phoneticPr fontId="41"/>
  </si>
  <si>
    <t>レベル２</t>
    <phoneticPr fontId="41"/>
  </si>
  <si>
    <t>レベル３</t>
    <phoneticPr fontId="41"/>
  </si>
  <si>
    <t>レベル４</t>
    <phoneticPr fontId="41"/>
  </si>
  <si>
    <t>備考</t>
    <rPh sb="0" eb="2">
      <t>ビコウ</t>
    </rPh>
    <phoneticPr fontId="3"/>
  </si>
  <si>
    <t>No</t>
    <phoneticPr fontId="41"/>
  </si>
  <si>
    <t>費目</t>
    <rPh sb="0" eb="2">
      <t>ヒモク</t>
    </rPh>
    <phoneticPr fontId="41"/>
  </si>
  <si>
    <t>No</t>
    <phoneticPr fontId="41"/>
  </si>
  <si>
    <t>レベル３が「-」の場合</t>
    <rPh sb="9" eb="11">
      <t>バアイ</t>
    </rPh>
    <phoneticPr fontId="3"/>
  </si>
  <si>
    <t>労務費等</t>
    <rPh sb="3" eb="4">
      <t>トウ</t>
    </rPh>
    <phoneticPr fontId="3"/>
  </si>
  <si>
    <t>機械機具等損料</t>
  </si>
  <si>
    <t>貸与機械等現場修理・管理費(官貸与)</t>
    <rPh sb="14" eb="15">
      <t>カン</t>
    </rPh>
    <rPh sb="15" eb="17">
      <t>タイヨ</t>
    </rPh>
    <phoneticPr fontId="3"/>
  </si>
  <si>
    <t>特殊経費</t>
  </si>
  <si>
    <t>機器材</t>
    <rPh sb="0" eb="1">
      <t>キキ</t>
    </rPh>
    <rPh sb="2" eb="3">
      <t>ザイ</t>
    </rPh>
    <phoneticPr fontId="3"/>
  </si>
  <si>
    <t>建設機械Ⅰ</t>
    <rPh sb="0" eb="2">
      <t>ケンセツ</t>
    </rPh>
    <rPh sb="2" eb="4">
      <t>キカイ</t>
    </rPh>
    <phoneticPr fontId="3"/>
  </si>
  <si>
    <t>建設機械Ⅱ</t>
  </si>
  <si>
    <t>レベル４が「-」の場合</t>
    <rPh sb="9" eb="11">
      <t>バアイ</t>
    </rPh>
    <phoneticPr fontId="3"/>
  </si>
  <si>
    <t>交通誘導警備員等</t>
    <rPh sb="0" eb="2">
      <t>コウツウ</t>
    </rPh>
    <rPh sb="2" eb="4">
      <t>ユウドウ</t>
    </rPh>
    <rPh sb="4" eb="7">
      <t>ケイビイン</t>
    </rPh>
    <rPh sb="7" eb="8">
      <t>トウ</t>
    </rPh>
    <phoneticPr fontId="3"/>
  </si>
  <si>
    <t>鉄道空港安全管理</t>
    <rPh sb="2" eb="4">
      <t>クウコウ</t>
    </rPh>
    <phoneticPr fontId="3"/>
  </si>
  <si>
    <t>航路安全標識・警戒船</t>
    <rPh sb="0" eb="2">
      <t>コウロ</t>
    </rPh>
    <rPh sb="2" eb="4">
      <t>アンゼン</t>
    </rPh>
    <rPh sb="4" eb="6">
      <t>ヒョウシキ</t>
    </rPh>
    <rPh sb="7" eb="9">
      <t>ケイカイセン</t>
    </rPh>
    <rPh sb="9" eb="10">
      <t>フネ</t>
    </rPh>
    <phoneticPr fontId="3"/>
  </si>
  <si>
    <t>ダム発破・監視費</t>
    <rPh sb="2" eb="4">
      <t>ハッパ</t>
    </rPh>
    <rPh sb="5" eb="7">
      <t>カンシ</t>
    </rPh>
    <rPh sb="7" eb="8">
      <t>ヒ</t>
    </rPh>
    <phoneticPr fontId="3"/>
  </si>
  <si>
    <t>トンネル工事における呼吸用保護具</t>
  </si>
  <si>
    <t>役務費</t>
  </si>
  <si>
    <t>特殊な品質管理</t>
    <rPh sb="0" eb="2">
      <t>トクシュ</t>
    </rPh>
    <phoneticPr fontId="3"/>
  </si>
  <si>
    <t>ICT建設機械</t>
    <rPh sb="3" eb="5">
      <t>ケンセツ</t>
    </rPh>
    <rPh sb="5" eb="7">
      <t>キカイ</t>
    </rPh>
    <phoneticPr fontId="3"/>
  </si>
  <si>
    <t>労働者送迎費</t>
    <rPh sb="0" eb="2">
      <t>ロウドウ</t>
    </rPh>
    <phoneticPr fontId="3"/>
  </si>
  <si>
    <t>快適トイレ費用</t>
    <rPh sb="0" eb="2">
      <t>カイテキ</t>
    </rPh>
    <rPh sb="5" eb="7">
      <t>ヒヨウ</t>
    </rPh>
    <phoneticPr fontId="3"/>
  </si>
  <si>
    <t>現場環境改善費</t>
    <rPh sb="0" eb="2">
      <t>ゲンバ</t>
    </rPh>
    <rPh sb="2" eb="4">
      <t>カンキョウ</t>
    </rPh>
    <rPh sb="4" eb="6">
      <t>カイゼン</t>
    </rPh>
    <phoneticPr fontId="3"/>
  </si>
  <si>
    <t>その他</t>
    <rPh sb="2" eb="3">
      <t>タ</t>
    </rPh>
    <phoneticPr fontId="3"/>
  </si>
  <si>
    <t>事務用品費</t>
    <rPh sb="0" eb="2">
      <t>ジム</t>
    </rPh>
    <rPh sb="2" eb="4">
      <t>ヨウヒン</t>
    </rPh>
    <rPh sb="4" eb="5">
      <t>ヒ</t>
    </rPh>
    <phoneticPr fontId="3"/>
  </si>
  <si>
    <t>動力・用水光熱費</t>
  </si>
  <si>
    <t>工事実績登録費</t>
    <rPh sb="2" eb="4">
      <t>ジッセキ</t>
    </rPh>
    <rPh sb="4" eb="6">
      <t>トウロク</t>
    </rPh>
    <rPh sb="6" eb="7">
      <t>ヒ</t>
    </rPh>
    <phoneticPr fontId="3"/>
  </si>
  <si>
    <t>外注経費</t>
    <rPh sb="2" eb="4">
      <t>ケイヒ</t>
    </rPh>
    <phoneticPr fontId="3"/>
  </si>
  <si>
    <t>機器間接費</t>
  </si>
  <si>
    <t>技術者間接費（電気通信設備工事の場合）</t>
    <rPh sb="0" eb="3">
      <t>ギジュツシャ</t>
    </rPh>
    <rPh sb="3" eb="6">
      <t>カンセツヒ</t>
    </rPh>
    <rPh sb="7" eb="9">
      <t>デンキ</t>
    </rPh>
    <rPh sb="9" eb="11">
      <t>ツウシン</t>
    </rPh>
    <rPh sb="11" eb="13">
      <t>セツビ</t>
    </rPh>
    <rPh sb="13" eb="15">
      <t>コウジ</t>
    </rPh>
    <rPh sb="16" eb="18">
      <t>バアイ</t>
    </rPh>
    <phoneticPr fontId="3"/>
  </si>
  <si>
    <t>機器管理費（電気通信設備工事の場合）</t>
    <rPh sb="0" eb="2">
      <t>キキ</t>
    </rPh>
    <rPh sb="2" eb="5">
      <t>カンリヒ</t>
    </rPh>
    <phoneticPr fontId="3"/>
  </si>
  <si>
    <t>レベル２が「-」の場合</t>
    <rPh sb="9" eb="11">
      <t>バアイ</t>
    </rPh>
    <phoneticPr fontId="3"/>
  </si>
  <si>
    <t>一般管理費等</t>
  </si>
  <si>
    <t>鋼橋等工場製作費</t>
  </si>
  <si>
    <t>ＩＣＴ活用工事に係る設計金額等調査票</t>
    <rPh sb="3" eb="5">
      <t>カツヨウ</t>
    </rPh>
    <rPh sb="5" eb="7">
      <t>コウジ</t>
    </rPh>
    <rPh sb="8" eb="9">
      <t>カカ</t>
    </rPh>
    <rPh sb="10" eb="12">
      <t>セッケイ</t>
    </rPh>
    <rPh sb="12" eb="14">
      <t>キンガク</t>
    </rPh>
    <rPh sb="14" eb="15">
      <t>トウ</t>
    </rPh>
    <rPh sb="15" eb="18">
      <t>チョウサヒョウ</t>
    </rPh>
    <phoneticPr fontId="3"/>
  </si>
  <si>
    <t>※本シートは、ＩＣＴ活用工事を実施した場合のみご記入ください。</t>
    <rPh sb="1" eb="2">
      <t>ホン</t>
    </rPh>
    <rPh sb="10" eb="12">
      <t>カツヨウ</t>
    </rPh>
    <rPh sb="12" eb="14">
      <t>コウジ</t>
    </rPh>
    <rPh sb="15" eb="17">
      <t>ジッシ</t>
    </rPh>
    <rPh sb="19" eb="21">
      <t>バアイ</t>
    </rPh>
    <rPh sb="24" eb="26">
      <t>キニュウ</t>
    </rPh>
    <phoneticPr fontId="3"/>
  </si>
  <si>
    <t>○実施したＩＣＴ活用工事の工種</t>
    <rPh sb="1" eb="3">
      <t>ジッシ</t>
    </rPh>
    <rPh sb="8" eb="10">
      <t>カツヨウ</t>
    </rPh>
    <rPh sb="10" eb="12">
      <t>コウジ</t>
    </rPh>
    <rPh sb="13" eb="15">
      <t>コウシュ</t>
    </rPh>
    <phoneticPr fontId="3"/>
  </si>
  <si>
    <t>○工事全体に占めるＩＣＴ活用工事の割合（直接工事費ベース）</t>
    <rPh sb="1" eb="3">
      <t>コウジ</t>
    </rPh>
    <rPh sb="3" eb="5">
      <t>ゼンタイ</t>
    </rPh>
    <rPh sb="6" eb="7">
      <t>シ</t>
    </rPh>
    <rPh sb="12" eb="14">
      <t>カツヨウ</t>
    </rPh>
    <rPh sb="14" eb="16">
      <t>コウジ</t>
    </rPh>
    <rPh sb="17" eb="19">
      <t>ワリアイ</t>
    </rPh>
    <rPh sb="20" eb="22">
      <t>チョクセツ</t>
    </rPh>
    <rPh sb="22" eb="25">
      <t>コウジヒ</t>
    </rPh>
    <phoneticPr fontId="3"/>
  </si>
  <si>
    <t>　技術管理費　Ｆ　ＩＣＴ建設機械に要した費用</t>
    <phoneticPr fontId="3"/>
  </si>
  <si>
    <t>A1</t>
    <phoneticPr fontId="3"/>
  </si>
  <si>
    <t>B1</t>
    <phoneticPr fontId="3"/>
  </si>
  <si>
    <t>A2</t>
    <phoneticPr fontId="3"/>
  </si>
  <si>
    <t>B2</t>
    <phoneticPr fontId="3"/>
  </si>
  <si>
    <t>実施したICT活用技術</t>
    <rPh sb="0" eb="2">
      <t>ジッシ</t>
    </rPh>
    <rPh sb="7" eb="9">
      <t>カツヨウ</t>
    </rPh>
    <rPh sb="9" eb="11">
      <t>ギジュツ</t>
    </rPh>
    <phoneticPr fontId="8"/>
  </si>
  <si>
    <t>①－１　3次元起工測量</t>
    <rPh sb="5" eb="7">
      <t>ジゲン</t>
    </rPh>
    <rPh sb="7" eb="9">
      <t>キコウ</t>
    </rPh>
    <rPh sb="9" eb="11">
      <t>ソクリョウ</t>
    </rPh>
    <phoneticPr fontId="8"/>
  </si>
  <si>
    <t>使用機械</t>
    <rPh sb="0" eb="2">
      <t>シヨウ</t>
    </rPh>
    <rPh sb="2" eb="4">
      <t>キカイ</t>
    </rPh>
    <phoneticPr fontId="104"/>
  </si>
  <si>
    <t>その他の場合　使用機械を記入</t>
    <rPh sb="2" eb="3">
      <t>タ</t>
    </rPh>
    <rPh sb="4" eb="6">
      <t>バアイ</t>
    </rPh>
    <rPh sb="7" eb="9">
      <t>シヨウ</t>
    </rPh>
    <rPh sb="9" eb="11">
      <t>キカイ</t>
    </rPh>
    <rPh sb="12" eb="14">
      <t>キニュウ</t>
    </rPh>
    <phoneticPr fontId="110"/>
  </si>
  <si>
    <t>費用</t>
    <rPh sb="0" eb="2">
      <t>ヒヨウ</t>
    </rPh>
    <phoneticPr fontId="104"/>
  </si>
  <si>
    <t>千円</t>
    <rPh sb="0" eb="2">
      <t>センエン</t>
    </rPh>
    <phoneticPr fontId="110"/>
  </si>
  <si>
    <t>①－２　3次元起工測量（２回目）</t>
    <rPh sb="5" eb="7">
      <t>ジゲン</t>
    </rPh>
    <rPh sb="7" eb="9">
      <t>キコウ</t>
    </rPh>
    <rPh sb="9" eb="11">
      <t>ソクリョウ</t>
    </rPh>
    <rPh sb="13" eb="15">
      <t>カイメ</t>
    </rPh>
    <phoneticPr fontId="8"/>
  </si>
  <si>
    <t>①－３　3次元起工測量（３回目）</t>
    <rPh sb="5" eb="7">
      <t>ジゲン</t>
    </rPh>
    <rPh sb="7" eb="9">
      <t>キコウ</t>
    </rPh>
    <rPh sb="9" eb="11">
      <t>ソクリョウ</t>
    </rPh>
    <rPh sb="13" eb="15">
      <t>カイメ</t>
    </rPh>
    <phoneticPr fontId="8"/>
  </si>
  <si>
    <t>①－４　3次元起工測量（４回目）</t>
    <rPh sb="5" eb="7">
      <t>ジゲン</t>
    </rPh>
    <rPh sb="7" eb="9">
      <t>キコウ</t>
    </rPh>
    <rPh sb="9" eb="11">
      <t>ソクリョウ</t>
    </rPh>
    <rPh sb="13" eb="15">
      <t>カイメ</t>
    </rPh>
    <phoneticPr fontId="8"/>
  </si>
  <si>
    <t>①－５　3次元起工測量（５回目）</t>
    <rPh sb="5" eb="7">
      <t>ジゲン</t>
    </rPh>
    <rPh sb="7" eb="9">
      <t>キコウ</t>
    </rPh>
    <rPh sb="9" eb="11">
      <t>ソクリョウ</t>
    </rPh>
    <rPh sb="13" eb="15">
      <t>カイメ</t>
    </rPh>
    <phoneticPr fontId="8"/>
  </si>
  <si>
    <t>①　小計</t>
    <rPh sb="2" eb="4">
      <t>ショウケイ</t>
    </rPh>
    <phoneticPr fontId="8"/>
  </si>
  <si>
    <t>費用</t>
    <rPh sb="0" eb="2">
      <t>ヒヨウ</t>
    </rPh>
    <phoneticPr fontId="3"/>
  </si>
  <si>
    <t>②　小計</t>
    <rPh sb="2" eb="4">
      <t>ショウケイ</t>
    </rPh>
    <phoneticPr fontId="3"/>
  </si>
  <si>
    <t>③－１　ICT建設機械による施工</t>
    <rPh sb="7" eb="9">
      <t>ケンセツ</t>
    </rPh>
    <rPh sb="9" eb="11">
      <t>キカイ</t>
    </rPh>
    <rPh sb="14" eb="16">
      <t>セコウ</t>
    </rPh>
    <phoneticPr fontId="8"/>
  </si>
  <si>
    <t>工種</t>
    <rPh sb="0" eb="2">
      <t>コウシュ</t>
    </rPh>
    <phoneticPr fontId="110"/>
  </si>
  <si>
    <t>※工種毎、使用機械毎に記入して下さい</t>
    <rPh sb="1" eb="3">
      <t>コウシュ</t>
    </rPh>
    <rPh sb="3" eb="4">
      <t>ゴト</t>
    </rPh>
    <rPh sb="5" eb="7">
      <t>シヨウ</t>
    </rPh>
    <rPh sb="7" eb="9">
      <t>キカイ</t>
    </rPh>
    <rPh sb="9" eb="10">
      <t>ゴト</t>
    </rPh>
    <rPh sb="11" eb="13">
      <t>キニュウ</t>
    </rPh>
    <rPh sb="15" eb="16">
      <t>クダ</t>
    </rPh>
    <phoneticPr fontId="110"/>
  </si>
  <si>
    <t>その他の場合　工種を記入</t>
    <rPh sb="2" eb="3">
      <t>タ</t>
    </rPh>
    <rPh sb="4" eb="6">
      <t>バアイ</t>
    </rPh>
    <rPh sb="7" eb="9">
      <t>コウシュ</t>
    </rPh>
    <rPh sb="10" eb="12">
      <t>キニュウ</t>
    </rPh>
    <phoneticPr fontId="110"/>
  </si>
  <si>
    <t>使用機械</t>
    <rPh sb="0" eb="2">
      <t>シヨウ</t>
    </rPh>
    <rPh sb="2" eb="4">
      <t>キカイ</t>
    </rPh>
    <phoneticPr fontId="110"/>
  </si>
  <si>
    <t>施工数量</t>
    <rPh sb="0" eb="2">
      <t>セコウ</t>
    </rPh>
    <rPh sb="2" eb="4">
      <t>スウリョウ</t>
    </rPh>
    <phoneticPr fontId="104"/>
  </si>
  <si>
    <t>③－２　ICT建設機械による施工</t>
    <rPh sb="7" eb="9">
      <t>ケンセツ</t>
    </rPh>
    <rPh sb="9" eb="11">
      <t>キカイ</t>
    </rPh>
    <rPh sb="14" eb="16">
      <t>セコウ</t>
    </rPh>
    <phoneticPr fontId="8"/>
  </si>
  <si>
    <t>③－３　ICT建設機械による施工</t>
    <rPh sb="7" eb="9">
      <t>ケンセツ</t>
    </rPh>
    <rPh sb="9" eb="11">
      <t>キカイ</t>
    </rPh>
    <rPh sb="14" eb="16">
      <t>セコウ</t>
    </rPh>
    <phoneticPr fontId="8"/>
  </si>
  <si>
    <t>③－４　ICT建設機械による施工</t>
    <rPh sb="7" eb="9">
      <t>ケンセツ</t>
    </rPh>
    <rPh sb="9" eb="11">
      <t>キカイ</t>
    </rPh>
    <rPh sb="14" eb="16">
      <t>セコウ</t>
    </rPh>
    <phoneticPr fontId="8"/>
  </si>
  <si>
    <t>③－５　ICT建設機械による施工</t>
    <rPh sb="7" eb="9">
      <t>ケンセツ</t>
    </rPh>
    <rPh sb="9" eb="11">
      <t>キカイ</t>
    </rPh>
    <rPh sb="14" eb="16">
      <t>セコウ</t>
    </rPh>
    <phoneticPr fontId="8"/>
  </si>
  <si>
    <t>④　小計</t>
    <rPh sb="2" eb="4">
      <t>ショウケイ</t>
    </rPh>
    <phoneticPr fontId="8"/>
  </si>
  <si>
    <t>※工種毎に記入して下さい</t>
    <rPh sb="1" eb="3">
      <t>コウシュ</t>
    </rPh>
    <rPh sb="3" eb="4">
      <t>ゴト</t>
    </rPh>
    <rPh sb="5" eb="7">
      <t>キニュウ</t>
    </rPh>
    <rPh sb="9" eb="10">
      <t>クダ</t>
    </rPh>
    <phoneticPr fontId="110"/>
  </si>
  <si>
    <t>費用</t>
    <rPh sb="0" eb="2">
      <t>ヒヨウ</t>
    </rPh>
    <phoneticPr fontId="110"/>
  </si>
  <si>
    <t>※使用機械毎に記入して下さい</t>
    <rPh sb="1" eb="3">
      <t>シヨウ</t>
    </rPh>
    <rPh sb="3" eb="5">
      <t>キカイ</t>
    </rPh>
    <rPh sb="5" eb="6">
      <t>ゴト</t>
    </rPh>
    <rPh sb="7" eb="9">
      <t>キニュウ</t>
    </rPh>
    <rPh sb="11" eb="12">
      <t>クダ</t>
    </rPh>
    <phoneticPr fontId="110"/>
  </si>
  <si>
    <t>項目・内容</t>
    <rPh sb="0" eb="2">
      <t>コウモク</t>
    </rPh>
    <rPh sb="3" eb="5">
      <t>ナイヨウ</t>
    </rPh>
    <phoneticPr fontId="110"/>
  </si>
  <si>
    <t>計上した費目</t>
    <rPh sb="0" eb="2">
      <t>ケイジョウ</t>
    </rPh>
    <rPh sb="4" eb="6">
      <t>ヒモク</t>
    </rPh>
    <phoneticPr fontId="110"/>
  </si>
  <si>
    <t>ICT</t>
    <phoneticPr fontId="3"/>
  </si>
  <si>
    <t>工種</t>
    <rPh sb="0" eb="1">
      <t>コウ</t>
    </rPh>
    <rPh sb="1" eb="2">
      <t>シュ</t>
    </rPh>
    <phoneticPr fontId="3"/>
  </si>
  <si>
    <t>ICT_工種</t>
    <phoneticPr fontId="3"/>
  </si>
  <si>
    <t>ICT土工</t>
    <phoneticPr fontId="3"/>
  </si>
  <si>
    <t>ICT舗装</t>
    <phoneticPr fontId="3"/>
  </si>
  <si>
    <t>その他</t>
    <phoneticPr fontId="3"/>
  </si>
  <si>
    <t>測量使用機械</t>
    <rPh sb="0" eb="2">
      <t>ソクリョウ</t>
    </rPh>
    <rPh sb="2" eb="4">
      <t>シヨウ</t>
    </rPh>
    <rPh sb="4" eb="6">
      <t>キカイ</t>
    </rPh>
    <phoneticPr fontId="3"/>
  </si>
  <si>
    <t>ICT_測量</t>
    <phoneticPr fontId="3"/>
  </si>
  <si>
    <t>施工工種</t>
    <rPh sb="0" eb="2">
      <t>セコウ</t>
    </rPh>
    <rPh sb="2" eb="3">
      <t>コウ</t>
    </rPh>
    <rPh sb="3" eb="4">
      <t>シュ</t>
    </rPh>
    <phoneticPr fontId="3"/>
  </si>
  <si>
    <t>ICT_施工工種</t>
    <phoneticPr fontId="3"/>
  </si>
  <si>
    <t>使用機械</t>
    <rPh sb="0" eb="2">
      <t>シヨウ</t>
    </rPh>
    <rPh sb="2" eb="4">
      <t>キカイ</t>
    </rPh>
    <phoneticPr fontId="3"/>
  </si>
  <si>
    <t>ICT_使用機械</t>
    <phoneticPr fontId="3"/>
  </si>
  <si>
    <t>3D-MGバックホウ</t>
    <phoneticPr fontId="3"/>
  </si>
  <si>
    <t>3D-MCバックホウ</t>
    <phoneticPr fontId="3"/>
  </si>
  <si>
    <t>3D-MGブルドーザ</t>
    <phoneticPr fontId="3"/>
  </si>
  <si>
    <t>3D-MCブルドーザ</t>
    <phoneticPr fontId="3"/>
  </si>
  <si>
    <t>3D-MCモータグレーダ</t>
    <phoneticPr fontId="3"/>
  </si>
  <si>
    <t>『6_工事費』シートの「技術管理費　Ｆ　ＩＣＴ建設機械」に入力されている金額</t>
    <rPh sb="23" eb="25">
      <t>ケンセツ</t>
    </rPh>
    <rPh sb="25" eb="27">
      <t>キカイ</t>
    </rPh>
    <phoneticPr fontId="3"/>
  </si>
  <si>
    <t>発注者が積上げ計上としている敷鉄板
　例：発注者が敷鉄板設置・撤去工等で積上げた敷鉄板</t>
    <phoneticPr fontId="2"/>
  </si>
  <si>
    <t>電動ホイスト（電動トロリー式）</t>
    <phoneticPr fontId="3"/>
  </si>
  <si>
    <t>労働者宿舎の設置・撤去、維持修繕（運搬費、電灯、水道、ガスの諸施設含む）に要した費用</t>
    <rPh sb="0" eb="3">
      <t>ロウドウシャ</t>
    </rPh>
    <rPh sb="3" eb="5">
      <t>シュクシャ</t>
    </rPh>
    <rPh sb="6" eb="8">
      <t>セッチ</t>
    </rPh>
    <phoneticPr fontId="1"/>
  </si>
  <si>
    <t>Ｂ－３：その他、前記Ａ－１～Ｂ－2に含まれない項目で準備費に該当するものに要した費用
（直接工事費に計上した分を除く）</t>
    <phoneticPr fontId="3"/>
  </si>
  <si>
    <t>Ｂ－３：その他、前記Ａ－１～Ｂ－２に含まれない項目で準備費に該当するものに要した費用（直接工事費に計上した分を除く）</t>
  </si>
  <si>
    <t>Ｂ－３：その他、前記Ａ－１～Ｂ－２に含まれない項目で準備費に該当するものに要した費用（直接工事費に計上した分を除く）</t>
    <phoneticPr fontId="3"/>
  </si>
  <si>
    <t>7-1_品質管理</t>
    <rPh sb="4" eb="6">
      <t>ヒンシツ</t>
    </rPh>
    <rPh sb="6" eb="8">
      <t>カンリ</t>
    </rPh>
    <phoneticPr fontId="3"/>
  </si>
  <si>
    <t>7-2_特殊な品質管理</t>
    <rPh sb="4" eb="6">
      <t>トクシュ</t>
    </rPh>
    <rPh sb="7" eb="9">
      <t>ヒンシツ</t>
    </rPh>
    <rPh sb="9" eb="11">
      <t>カンリ</t>
    </rPh>
    <phoneticPr fontId="3"/>
  </si>
  <si>
    <t>7-3_現場条件等</t>
  </si>
  <si>
    <t>7-4_各種調査</t>
  </si>
  <si>
    <t>7-5_各種台帳</t>
  </si>
  <si>
    <t>7-7_その他</t>
  </si>
  <si>
    <t>保守点検</t>
  </si>
  <si>
    <t>システム初期費</t>
  </si>
  <si>
    <t>３次元起工測量</t>
  </si>
  <si>
    <t>３次元設計データの作成費用</t>
  </si>
  <si>
    <t>7-6_ICT建設機械</t>
    <phoneticPr fontId="3"/>
  </si>
  <si>
    <t>ICT建設機械関連費用</t>
    <rPh sb="7" eb="9">
      <t>カンレン</t>
    </rPh>
    <rPh sb="9" eb="11">
      <t>ヒヨウ</t>
    </rPh>
    <phoneticPr fontId="3"/>
  </si>
  <si>
    <t>7-1～7-6以外に要した費用</t>
    <rPh sb="7" eb="9">
      <t>イガイ</t>
    </rPh>
    <rPh sb="10" eb="11">
      <t>ヨウ</t>
    </rPh>
    <rPh sb="13" eb="15">
      <t>ヒヨウ</t>
    </rPh>
    <phoneticPr fontId="3"/>
  </si>
  <si>
    <t>　「6_工事費」シートで計上した内、ＩＣＴ活用に関して要した費用を全て本シートに記載して下さい。</t>
    <rPh sb="4" eb="7">
      <t>コウジヒ</t>
    </rPh>
    <rPh sb="12" eb="14">
      <t>ケイジョウ</t>
    </rPh>
    <rPh sb="16" eb="17">
      <t>ウチ</t>
    </rPh>
    <rPh sb="21" eb="23">
      <t>カツヨウ</t>
    </rPh>
    <rPh sb="24" eb="25">
      <t>カン</t>
    </rPh>
    <rPh sb="27" eb="28">
      <t>ヨウ</t>
    </rPh>
    <rPh sb="30" eb="32">
      <t>ヒヨウ</t>
    </rPh>
    <rPh sb="33" eb="34">
      <t>スベ</t>
    </rPh>
    <rPh sb="35" eb="36">
      <t>ホン</t>
    </rPh>
    <rPh sb="40" eb="42">
      <t>キサイ</t>
    </rPh>
    <rPh sb="44" eb="45">
      <t>クダ</t>
    </rPh>
    <phoneticPr fontId="3"/>
  </si>
  <si>
    <t>工事区域内全般の安全管理上の監視、あるいは連絡等に要した費用</t>
    <rPh sb="2" eb="3">
      <t>ク</t>
    </rPh>
    <phoneticPr fontId="3"/>
  </si>
  <si>
    <t>m3</t>
    <phoneticPr fontId="3"/>
  </si>
  <si>
    <t>B　特殊な品質管理に要した費用</t>
    <rPh sb="2" eb="4">
      <t>トクシュ</t>
    </rPh>
    <rPh sb="5" eb="7">
      <t>ヒンシツ</t>
    </rPh>
    <rPh sb="7" eb="9">
      <t>カンリ</t>
    </rPh>
    <rPh sb="10" eb="11">
      <t>ヨウ</t>
    </rPh>
    <rPh sb="13" eb="15">
      <t>ヒヨウ</t>
    </rPh>
    <phoneticPr fontId="3"/>
  </si>
  <si>
    <t>ボーリング</t>
    <phoneticPr fontId="3"/>
  </si>
  <si>
    <t>サウンディング</t>
    <phoneticPr fontId="3"/>
  </si>
  <si>
    <t>その他原位置試験</t>
    <phoneticPr fontId="3"/>
  </si>
  <si>
    <t>上記以外</t>
    <rPh sb="0" eb="2">
      <t>ジョウキ</t>
    </rPh>
    <rPh sb="2" eb="4">
      <t>イガイ</t>
    </rPh>
    <phoneticPr fontId="2"/>
  </si>
  <si>
    <t>土質等試験</t>
    <phoneticPr fontId="3"/>
  </si>
  <si>
    <t>品質管理基準に記載されている項目以外の試験</t>
    <phoneticPr fontId="3"/>
  </si>
  <si>
    <t>平板載荷試験</t>
    <phoneticPr fontId="3"/>
  </si>
  <si>
    <t>軟弱地盤における機器の設置・撤去及び測定取りまとめに要した費用</t>
    <rPh sb="0" eb="2">
      <t>ナンジャク</t>
    </rPh>
    <rPh sb="2" eb="4">
      <t>ジバン</t>
    </rPh>
    <rPh sb="8" eb="10">
      <t>キキ</t>
    </rPh>
    <rPh sb="11" eb="13">
      <t>セッチ</t>
    </rPh>
    <rPh sb="14" eb="16">
      <t>テッキョ</t>
    </rPh>
    <rPh sb="16" eb="17">
      <t>オヨ</t>
    </rPh>
    <rPh sb="18" eb="20">
      <t>ソクテイ</t>
    </rPh>
    <rPh sb="20" eb="21">
      <t>ト</t>
    </rPh>
    <rPh sb="26" eb="27">
      <t>ヨウ</t>
    </rPh>
    <rPh sb="29" eb="31">
      <t>ヒヨウ</t>
    </rPh>
    <phoneticPr fontId="2"/>
  </si>
  <si>
    <t>詳細試験名を入力してください。</t>
    <rPh sb="0" eb="2">
      <t>ショウサイ</t>
    </rPh>
    <rPh sb="2" eb="4">
      <t>シケン</t>
    </rPh>
    <rPh sb="4" eb="5">
      <t>メイ</t>
    </rPh>
    <rPh sb="6" eb="8">
      <t>ニュウリョク</t>
    </rPh>
    <phoneticPr fontId="2"/>
  </si>
  <si>
    <t>試験盛土</t>
    <rPh sb="0" eb="2">
      <t>シケン</t>
    </rPh>
    <rPh sb="2" eb="4">
      <t>モリド</t>
    </rPh>
    <phoneticPr fontId="2"/>
  </si>
  <si>
    <r>
      <t>トンネル（N</t>
    </r>
    <r>
      <rPr>
        <sz val="9"/>
        <rFont val="Osaka"/>
        <family val="3"/>
        <charset val="128"/>
      </rPr>
      <t>ATM）の計測B</t>
    </r>
    <rPh sb="11" eb="13">
      <t>ケイソク</t>
    </rPh>
    <phoneticPr fontId="2"/>
  </si>
  <si>
    <t>下水道工事において目視による出来形の確認が困難な場合の特別な機器に要した費用</t>
    <rPh sb="0" eb="3">
      <t>ゲスイドウ</t>
    </rPh>
    <rPh sb="3" eb="5">
      <t>コウジ</t>
    </rPh>
    <rPh sb="9" eb="11">
      <t>モクシ</t>
    </rPh>
    <rPh sb="14" eb="17">
      <t>デキガタ</t>
    </rPh>
    <rPh sb="18" eb="20">
      <t>カクニン</t>
    </rPh>
    <rPh sb="21" eb="23">
      <t>コンナン</t>
    </rPh>
    <rPh sb="24" eb="26">
      <t>バアイ</t>
    </rPh>
    <rPh sb="27" eb="29">
      <t>トクベツ</t>
    </rPh>
    <rPh sb="30" eb="32">
      <t>キキ</t>
    </rPh>
    <rPh sb="33" eb="34">
      <t>ヨウ</t>
    </rPh>
    <rPh sb="36" eb="38">
      <t>ヒヨウ</t>
    </rPh>
    <phoneticPr fontId="2"/>
  </si>
  <si>
    <t>施工前に既設構造物の配筋状況の確認を目的とした特別な機器（鉄筋探査）を用いた調査に要した費用</t>
  </si>
  <si>
    <t>施工合理化調査</t>
    <rPh sb="0" eb="2">
      <t>セコウ</t>
    </rPh>
    <rPh sb="2" eb="5">
      <t>ゴウリカ</t>
    </rPh>
    <rPh sb="5" eb="7">
      <t>チョウサ</t>
    </rPh>
    <phoneticPr fontId="2"/>
  </si>
  <si>
    <t>施工形態動向調査</t>
    <rPh sb="0" eb="2">
      <t>セコウ</t>
    </rPh>
    <rPh sb="2" eb="4">
      <t>ケイタイ</t>
    </rPh>
    <rPh sb="4" eb="6">
      <t>ドウコウ</t>
    </rPh>
    <rPh sb="6" eb="8">
      <t>チョウサ</t>
    </rPh>
    <phoneticPr fontId="2"/>
  </si>
  <si>
    <t>諸経費動向調査</t>
    <rPh sb="0" eb="3">
      <t>ショケイヒ</t>
    </rPh>
    <rPh sb="3" eb="5">
      <t>ドウコウ</t>
    </rPh>
    <rPh sb="5" eb="7">
      <t>チョウサ</t>
    </rPh>
    <phoneticPr fontId="2"/>
  </si>
  <si>
    <t>詳細調査名を入力してください。</t>
    <rPh sb="0" eb="2">
      <t>ショウサイ</t>
    </rPh>
    <rPh sb="2" eb="4">
      <t>チョウサ</t>
    </rPh>
    <rPh sb="4" eb="5">
      <t>メイ</t>
    </rPh>
    <rPh sb="6" eb="8">
      <t>ニュウリョク</t>
    </rPh>
    <phoneticPr fontId="2"/>
  </si>
  <si>
    <t>13固結工</t>
    <rPh sb="2" eb="3">
      <t>カタ</t>
    </rPh>
    <rPh sb="3" eb="4">
      <t>ケツ</t>
    </rPh>
    <rPh sb="4" eb="5">
      <t>コウ</t>
    </rPh>
    <phoneticPr fontId="3"/>
  </si>
  <si>
    <t>材料</t>
    <rPh sb="0" eb="2">
      <t>ザイリョウ</t>
    </rPh>
    <phoneticPr fontId="3"/>
  </si>
  <si>
    <t>必須</t>
    <rPh sb="0" eb="2">
      <t>ヒッス</t>
    </rPh>
    <phoneticPr fontId="3"/>
  </si>
  <si>
    <t>土の一軸圧縮試験【室内配合試験】</t>
    <rPh sb="0" eb="1">
      <t>ツチ</t>
    </rPh>
    <rPh sb="2" eb="4">
      <t>イチジク</t>
    </rPh>
    <rPh sb="4" eb="6">
      <t>アッシュク</t>
    </rPh>
    <rPh sb="6" eb="8">
      <t>シケン</t>
    </rPh>
    <rPh sb="9" eb="11">
      <t>シツナイ</t>
    </rPh>
    <rPh sb="11" eb="13">
      <t>ハイゴウ</t>
    </rPh>
    <rPh sb="13" eb="15">
      <t>シケン</t>
    </rPh>
    <phoneticPr fontId="3"/>
  </si>
  <si>
    <t>土の一軸圧縮試験【試験施工】</t>
    <phoneticPr fontId="3"/>
  </si>
  <si>
    <t>ボーリングでの試料採取費用【室内配合試験】</t>
    <phoneticPr fontId="3"/>
  </si>
  <si>
    <t>ボーリングでの試料採取費用【試験施工】</t>
    <phoneticPr fontId="3"/>
  </si>
  <si>
    <t>ゲルタイム試験</t>
    <rPh sb="5" eb="7">
      <t>シケン</t>
    </rPh>
    <phoneticPr fontId="3"/>
  </si>
  <si>
    <t>施工</t>
    <rPh sb="0" eb="2">
      <t>セコウ</t>
    </rPh>
    <phoneticPr fontId="3"/>
  </si>
  <si>
    <t>改良体全長の連続性確認【ボーリングコアによる目視確認】</t>
    <phoneticPr fontId="3"/>
  </si>
  <si>
    <t>ボーリングでの試料採取費用【ボーリングコアによる目視確認】</t>
    <phoneticPr fontId="3"/>
  </si>
  <si>
    <t>土の一軸圧縮試験【改良体の強度】</t>
    <phoneticPr fontId="3"/>
  </si>
  <si>
    <t xml:space="preserve">  ①工事標識・照明等安全施設の現場環境改善
   （電光式標識等）</t>
    <phoneticPr fontId="3"/>
  </si>
  <si>
    <t xml:space="preserve">  ①工事標識・照明等安全施設の現場環境改善
   （電光式標識等）</t>
    <phoneticPr fontId="3"/>
  </si>
  <si>
    <t>A－１　上記｢①品質管理基準に記載されている項目｣等の内訳表</t>
    <rPh sb="25" eb="26">
      <t>トウ</t>
    </rPh>
    <phoneticPr fontId="3"/>
  </si>
  <si>
    <t>鋼管ソイルセメント杭打機</t>
    <rPh sb="0" eb="2">
      <t>コウカン</t>
    </rPh>
    <rPh sb="9" eb="12">
      <t>クイウチキ</t>
    </rPh>
    <phoneticPr fontId="3"/>
  </si>
  <si>
    <t>杭径(ｍm)、施工長(m)、オーガ出力(kW)</t>
    <rPh sb="0" eb="1">
      <t>クイ</t>
    </rPh>
    <rPh sb="7" eb="9">
      <t>セコウ</t>
    </rPh>
    <rPh sb="9" eb="10">
      <t>チョウ</t>
    </rPh>
    <phoneticPr fontId="3"/>
  </si>
  <si>
    <t>11)</t>
    <phoneticPr fontId="3"/>
  </si>
  <si>
    <t>「山岳トンネル工事の切羽における肌落ち災害防止対策に係るガイドライン」における設備的防護対策に要した費用</t>
    <phoneticPr fontId="3"/>
  </si>
  <si>
    <t>H</t>
    <phoneticPr fontId="3"/>
  </si>
  <si>
    <t>塗料かき落とし作業における呼吸用保護具</t>
    <phoneticPr fontId="3"/>
  </si>
  <si>
    <t>I</t>
    <phoneticPr fontId="3"/>
  </si>
  <si>
    <t>切羽変位計測</t>
    <rPh sb="0" eb="1">
      <t>キ</t>
    </rPh>
    <rPh sb="1" eb="2">
      <t>ハネ</t>
    </rPh>
    <rPh sb="2" eb="4">
      <t>ヘングライ</t>
    </rPh>
    <rPh sb="4" eb="6">
      <t>ケイソク</t>
    </rPh>
    <phoneticPr fontId="44"/>
  </si>
  <si>
    <t>J</t>
    <phoneticPr fontId="3"/>
  </si>
  <si>
    <t>Ｆ</t>
    <phoneticPr fontId="3"/>
  </si>
  <si>
    <t>G</t>
    <phoneticPr fontId="3"/>
  </si>
  <si>
    <t>通常トイレ費用</t>
    <phoneticPr fontId="2"/>
  </si>
  <si>
    <t>公共事業労務費調査</t>
    <rPh sb="0" eb="2">
      <t>コウキョウ</t>
    </rPh>
    <rPh sb="2" eb="4">
      <t>ジギョウ</t>
    </rPh>
    <rPh sb="4" eb="7">
      <t>ロウムヒ</t>
    </rPh>
    <rPh sb="7" eb="9">
      <t>チョウサ</t>
    </rPh>
    <phoneticPr fontId="13"/>
  </si>
  <si>
    <t>鋼管ソイルセメント杭打機</t>
    <rPh sb="0" eb="2">
      <t>コウカン</t>
    </rPh>
    <rPh sb="9" eb="11">
      <t>クイウ</t>
    </rPh>
    <rPh sb="11" eb="12">
      <t>キ</t>
    </rPh>
    <phoneticPr fontId="3"/>
  </si>
  <si>
    <t>杭径（ｍm）、施工長(m)、オーガ出力(kW)</t>
    <rPh sb="0" eb="2">
      <t>クイケイ</t>
    </rPh>
    <rPh sb="7" eb="9">
      <t>セコウ</t>
    </rPh>
    <rPh sb="9" eb="10">
      <t>ナガ</t>
    </rPh>
    <phoneticPr fontId="3"/>
  </si>
  <si>
    <t>ICT河川浚渫</t>
    <rPh sb="3" eb="5">
      <t>カセン</t>
    </rPh>
    <rPh sb="5" eb="7">
      <t>シュンセツ</t>
    </rPh>
    <phoneticPr fontId="3"/>
  </si>
  <si>
    <t>空中写真測量（無人航空機）</t>
    <rPh sb="0" eb="2">
      <t>クウチュウ</t>
    </rPh>
    <rPh sb="2" eb="4">
      <t>シャシン</t>
    </rPh>
    <rPh sb="4" eb="6">
      <t>ソクリョウ</t>
    </rPh>
    <rPh sb="7" eb="9">
      <t>ムジン</t>
    </rPh>
    <rPh sb="9" eb="12">
      <t>コウクウキ</t>
    </rPh>
    <phoneticPr fontId="3"/>
  </si>
  <si>
    <t>地上型レーザースキャナー</t>
    <rPh sb="0" eb="2">
      <t>チジョウ</t>
    </rPh>
    <rPh sb="2" eb="3">
      <t>ガタ</t>
    </rPh>
    <phoneticPr fontId="3"/>
  </si>
  <si>
    <t>トータルステーション等光波方式</t>
    <rPh sb="10" eb="11">
      <t>トウ</t>
    </rPh>
    <rPh sb="11" eb="13">
      <t>コウハ</t>
    </rPh>
    <rPh sb="13" eb="15">
      <t>ホウシキ</t>
    </rPh>
    <phoneticPr fontId="3"/>
  </si>
  <si>
    <t>トータルステーション（ノンプリズム方式）</t>
    <rPh sb="17" eb="19">
      <t>ホウシキ</t>
    </rPh>
    <phoneticPr fontId="3"/>
  </si>
  <si>
    <t>ＲＴＫ－ＧＮＳＳ</t>
  </si>
  <si>
    <t>無人航空機搭載型レーザースキャナー</t>
    <rPh sb="0" eb="2">
      <t>ムジン</t>
    </rPh>
    <rPh sb="2" eb="5">
      <t>コウクウキ</t>
    </rPh>
    <rPh sb="5" eb="8">
      <t>トウサイガタ</t>
    </rPh>
    <phoneticPr fontId="3"/>
  </si>
  <si>
    <t>地上移動体搭載型レーザースキャナー</t>
    <rPh sb="0" eb="2">
      <t>チジョウ</t>
    </rPh>
    <rPh sb="2" eb="4">
      <t>イドウ</t>
    </rPh>
    <rPh sb="4" eb="5">
      <t>カラダ</t>
    </rPh>
    <rPh sb="5" eb="8">
      <t>トウサイガタ</t>
    </rPh>
    <phoneticPr fontId="3"/>
  </si>
  <si>
    <t>音響測探機器</t>
    <rPh sb="0" eb="2">
      <t>オンキョウ</t>
    </rPh>
    <rPh sb="2" eb="5">
      <t>ソクタンキ</t>
    </rPh>
    <rPh sb="5" eb="6">
      <t>ウツワ</t>
    </rPh>
    <phoneticPr fontId="3"/>
  </si>
  <si>
    <t>その他の３次元計測技術</t>
    <rPh sb="2" eb="3">
      <t>タ</t>
    </rPh>
    <rPh sb="5" eb="7">
      <t>ジゲン</t>
    </rPh>
    <rPh sb="7" eb="9">
      <t>ケイソク</t>
    </rPh>
    <rPh sb="9" eb="11">
      <t>ギジュツ</t>
    </rPh>
    <phoneticPr fontId="3"/>
  </si>
  <si>
    <t>出来形管理（河川浚渫）</t>
    <rPh sb="0" eb="2">
      <t>デキ</t>
    </rPh>
    <rPh sb="2" eb="3">
      <t>ガタ</t>
    </rPh>
    <rPh sb="3" eb="5">
      <t>カンリ</t>
    </rPh>
    <rPh sb="6" eb="8">
      <t>カセン</t>
    </rPh>
    <rPh sb="8" eb="10">
      <t>シュンセツ</t>
    </rPh>
    <phoneticPr fontId="3"/>
  </si>
  <si>
    <t>ICT_出来形管理（河川浚渫）</t>
    <phoneticPr fontId="3"/>
  </si>
  <si>
    <t>施工履歴データ</t>
    <rPh sb="0" eb="2">
      <t>セコウ</t>
    </rPh>
    <rPh sb="2" eb="4">
      <t>リレキ</t>
    </rPh>
    <phoneticPr fontId="3"/>
  </si>
  <si>
    <t>出来形管理</t>
    <rPh sb="0" eb="2">
      <t>デキ</t>
    </rPh>
    <rPh sb="2" eb="3">
      <t>ガタ</t>
    </rPh>
    <rPh sb="3" eb="5">
      <t>カンリ</t>
    </rPh>
    <phoneticPr fontId="3"/>
  </si>
  <si>
    <t>ICT_出来形管理</t>
    <phoneticPr fontId="3"/>
  </si>
  <si>
    <t>※</t>
    <phoneticPr fontId="3"/>
  </si>
  <si>
    <t>E</t>
    <phoneticPr fontId="3"/>
  </si>
  <si>
    <t>快適トイレ設置に関する詳細調査票</t>
    <rPh sb="0" eb="2">
      <t>カイテキ</t>
    </rPh>
    <rPh sb="5" eb="7">
      <t>セッチ</t>
    </rPh>
    <rPh sb="8" eb="9">
      <t>カン</t>
    </rPh>
    <rPh sb="11" eb="13">
      <t>ショウサイ</t>
    </rPh>
    <rPh sb="13" eb="16">
      <t>チョウサヒョウ</t>
    </rPh>
    <phoneticPr fontId="3"/>
  </si>
  <si>
    <t>規格等</t>
    <rPh sb="0" eb="2">
      <t>キカク</t>
    </rPh>
    <rPh sb="2" eb="3">
      <t>トウ</t>
    </rPh>
    <phoneticPr fontId="110"/>
  </si>
  <si>
    <t>メーカー</t>
    <phoneticPr fontId="110"/>
  </si>
  <si>
    <t>製品名</t>
    <rPh sb="0" eb="3">
      <t>セイヒンメイ</t>
    </rPh>
    <phoneticPr fontId="110"/>
  </si>
  <si>
    <t>型番</t>
    <rPh sb="0" eb="2">
      <t>カタバン</t>
    </rPh>
    <phoneticPr fontId="110"/>
  </si>
  <si>
    <t>タイプ</t>
    <phoneticPr fontId="110"/>
  </si>
  <si>
    <t>男性用の基数</t>
    <rPh sb="0" eb="3">
      <t>ダンセイヨウ</t>
    </rPh>
    <rPh sb="4" eb="6">
      <t>キスウ</t>
    </rPh>
    <phoneticPr fontId="110"/>
  </si>
  <si>
    <t>基</t>
    <rPh sb="0" eb="1">
      <t>キ</t>
    </rPh>
    <phoneticPr fontId="110"/>
  </si>
  <si>
    <t>女性用の基数</t>
    <rPh sb="0" eb="3">
      <t>ジョセイヨウ</t>
    </rPh>
    <rPh sb="4" eb="6">
      <t>キスウ</t>
    </rPh>
    <phoneticPr fontId="110"/>
  </si>
  <si>
    <t>設置期間（自）</t>
    <rPh sb="0" eb="2">
      <t>セッチ</t>
    </rPh>
    <rPh sb="2" eb="4">
      <t>キカン</t>
    </rPh>
    <rPh sb="5" eb="6">
      <t>ジ</t>
    </rPh>
    <phoneticPr fontId="110"/>
  </si>
  <si>
    <t>年</t>
    <rPh sb="0" eb="1">
      <t>ネン</t>
    </rPh>
    <phoneticPr fontId="110"/>
  </si>
  <si>
    <t>月</t>
    <rPh sb="0" eb="1">
      <t>ツキ</t>
    </rPh>
    <phoneticPr fontId="110"/>
  </si>
  <si>
    <t>日</t>
    <rPh sb="0" eb="1">
      <t>ニチ</t>
    </rPh>
    <phoneticPr fontId="110"/>
  </si>
  <si>
    <t xml:space="preserve">   　〃　　（至）</t>
    <rPh sb="8" eb="9">
      <t>イタル</t>
    </rPh>
    <phoneticPr fontId="110"/>
  </si>
  <si>
    <t>左記の分割が不可能な場合</t>
    <rPh sb="0" eb="2">
      <t>サキ</t>
    </rPh>
    <rPh sb="3" eb="5">
      <t>ブンカツ</t>
    </rPh>
    <rPh sb="6" eb="9">
      <t>フカノウ</t>
    </rPh>
    <rPh sb="10" eb="12">
      <t>バアイ</t>
    </rPh>
    <phoneticPr fontId="110"/>
  </si>
  <si>
    <t>①</t>
    <phoneticPr fontId="110"/>
  </si>
  <si>
    <t>円／月・基</t>
    <rPh sb="0" eb="1">
      <t>エン</t>
    </rPh>
    <rPh sb="2" eb="3">
      <t>ツキ</t>
    </rPh>
    <rPh sb="4" eb="5">
      <t>モト</t>
    </rPh>
    <phoneticPr fontId="110"/>
  </si>
  <si>
    <r>
      <t xml:space="preserve">(1)～(17)
</t>
    </r>
    <r>
      <rPr>
        <sz val="9"/>
        <rFont val="ＭＳ Ｐゴシック"/>
        <family val="3"/>
        <charset val="128"/>
        <scheme val="minor"/>
      </rPr>
      <t>※月・基当たりの記載が出来ない場合は空欄とし、②のみ記載</t>
    </r>
    <phoneticPr fontId="110"/>
  </si>
  <si>
    <t>　　　　　　　　　　　　　〃　　　　　　　　　　　　　①×月数×基数</t>
    <rPh sb="29" eb="30">
      <t>ツキ</t>
    </rPh>
    <rPh sb="30" eb="31">
      <t>スウ</t>
    </rPh>
    <rPh sb="32" eb="34">
      <t>キスウ</t>
    </rPh>
    <phoneticPr fontId="110"/>
  </si>
  <si>
    <t>②</t>
    <phoneticPr fontId="110"/>
  </si>
  <si>
    <t>円</t>
    <rPh sb="0" eb="1">
      <t>エン</t>
    </rPh>
    <phoneticPr fontId="110"/>
  </si>
  <si>
    <t>　　　　　　　〃　　　　　①×月数×基数　又は　円／式</t>
    <rPh sb="15" eb="16">
      <t>ツキ</t>
    </rPh>
    <rPh sb="16" eb="17">
      <t>スウ</t>
    </rPh>
    <rPh sb="18" eb="20">
      <t>キスウ</t>
    </rPh>
    <rPh sb="21" eb="22">
      <t>マタ</t>
    </rPh>
    <rPh sb="24" eb="25">
      <t>エン</t>
    </rPh>
    <rPh sb="26" eb="27">
      <t>シキ</t>
    </rPh>
    <phoneticPr fontId="110"/>
  </si>
  <si>
    <r>
      <t xml:space="preserve">快適トイレとして活用するために備える付属品(7)～(11)
</t>
    </r>
    <r>
      <rPr>
        <sz val="9"/>
        <rFont val="ＭＳ Ｐゴシック"/>
        <family val="3"/>
        <charset val="128"/>
        <scheme val="minor"/>
      </rPr>
      <t>※月・基当たりの記載が出来ない場合は空欄とし、④のみ記載</t>
    </r>
    <rPh sb="0" eb="2">
      <t>カイテキ</t>
    </rPh>
    <rPh sb="8" eb="10">
      <t>カツヨウ</t>
    </rPh>
    <rPh sb="15" eb="16">
      <t>ソナ</t>
    </rPh>
    <rPh sb="18" eb="21">
      <t>フゾクヒン</t>
    </rPh>
    <rPh sb="48" eb="50">
      <t>クウラン</t>
    </rPh>
    <phoneticPr fontId="110"/>
  </si>
  <si>
    <t>③</t>
    <phoneticPr fontId="110"/>
  </si>
  <si>
    <t>(1)～(17)以外に要した費用</t>
    <rPh sb="8" eb="10">
      <t>イガイ</t>
    </rPh>
    <rPh sb="11" eb="12">
      <t>ヨウ</t>
    </rPh>
    <rPh sb="14" eb="16">
      <t>ヒヨウ</t>
    </rPh>
    <phoneticPr fontId="110"/>
  </si>
  <si>
    <t>円／式</t>
    <rPh sb="0" eb="1">
      <t>エン</t>
    </rPh>
    <rPh sb="2" eb="3">
      <t>シキ</t>
    </rPh>
    <phoneticPr fontId="110"/>
  </si>
  <si>
    <t>　　　　　　　　　〃　　　　　　　③×月数×基数　又は　円／式</t>
    <rPh sb="19" eb="20">
      <t>ツキ</t>
    </rPh>
    <rPh sb="20" eb="21">
      <t>スウ</t>
    </rPh>
    <rPh sb="22" eb="24">
      <t>キスウ</t>
    </rPh>
    <rPh sb="25" eb="26">
      <t>マタ</t>
    </rPh>
    <rPh sb="28" eb="29">
      <t>エン</t>
    </rPh>
    <rPh sb="30" eb="31">
      <t>シキ</t>
    </rPh>
    <phoneticPr fontId="110"/>
  </si>
  <si>
    <t>④</t>
    <phoneticPr fontId="110"/>
  </si>
  <si>
    <t>【1】</t>
    <phoneticPr fontId="3"/>
  </si>
  <si>
    <t>具体的名称：</t>
    <rPh sb="0" eb="3">
      <t>グタイテキ</t>
    </rPh>
    <rPh sb="3" eb="5">
      <t>メイショウ</t>
    </rPh>
    <phoneticPr fontId="110"/>
  </si>
  <si>
    <r>
      <t xml:space="preserve">推奨する仕様、付属品(12)～(17)
</t>
    </r>
    <r>
      <rPr>
        <sz val="9"/>
        <rFont val="ＭＳ Ｐゴシック"/>
        <family val="3"/>
        <charset val="128"/>
        <scheme val="minor"/>
      </rPr>
      <t>※月・基当たりの記載が出来ない場合は空欄とし、⑥のみ記載</t>
    </r>
    <rPh sb="0" eb="2">
      <t>スイショウ</t>
    </rPh>
    <rPh sb="4" eb="6">
      <t>シヨウ</t>
    </rPh>
    <rPh sb="7" eb="10">
      <t>フゾクヒン</t>
    </rPh>
    <phoneticPr fontId="110"/>
  </si>
  <si>
    <t>⑤</t>
    <phoneticPr fontId="110"/>
  </si>
  <si>
    <t>【2】</t>
  </si>
  <si>
    <t>　　　　　　　　　〃　　　　　　　⑤×月数×基数　又は　円／式</t>
    <rPh sb="19" eb="20">
      <t>ツキ</t>
    </rPh>
    <rPh sb="20" eb="21">
      <t>スウ</t>
    </rPh>
    <rPh sb="22" eb="24">
      <t>キスウ</t>
    </rPh>
    <rPh sb="25" eb="26">
      <t>マタ</t>
    </rPh>
    <rPh sb="28" eb="29">
      <t>エン</t>
    </rPh>
    <rPh sb="30" eb="31">
      <t>シキ</t>
    </rPh>
    <phoneticPr fontId="110"/>
  </si>
  <si>
    <t>⑥</t>
    <phoneticPr fontId="110"/>
  </si>
  <si>
    <t>【3】</t>
  </si>
  <si>
    <t>⑦</t>
    <phoneticPr fontId="110"/>
  </si>
  <si>
    <t>【4】</t>
  </si>
  <si>
    <t>【5】</t>
  </si>
  <si>
    <t>②③の合計</t>
    <rPh sb="3" eb="5">
      <t>ゴウケイ</t>
    </rPh>
    <phoneticPr fontId="110"/>
  </si>
  <si>
    <t>②④⑥⑦の合計</t>
    <rPh sb="5" eb="7">
      <t>ゴウケイ</t>
    </rPh>
    <phoneticPr fontId="110"/>
  </si>
  <si>
    <t>仕様（設置した場合に○を記入）</t>
    <rPh sb="0" eb="2">
      <t>シヨウ</t>
    </rPh>
    <rPh sb="3" eb="5">
      <t>セッチ</t>
    </rPh>
    <rPh sb="7" eb="9">
      <t>バアイ</t>
    </rPh>
    <rPh sb="12" eb="14">
      <t>キニュウ</t>
    </rPh>
    <phoneticPr fontId="110"/>
  </si>
  <si>
    <t>（１）洋式便座</t>
  </si>
  <si>
    <t>（２）水洗機能（簡易水洗、し尿処理装置付き含む）</t>
  </si>
  <si>
    <t>（３）臭い逆流防止機能（フラッパー機能）</t>
  </si>
  <si>
    <t>（４）容易に開かない施錠機能（二重ロック等）</t>
    <phoneticPr fontId="110"/>
  </si>
  <si>
    <t>（５）照明設備（電源がなくても良いもの）</t>
  </si>
  <si>
    <t>（６）衣類掛け等のフック付、又は、荷物置き場設備機能（耐荷重５kg 以上）</t>
  </si>
  <si>
    <t>【快適トイレとして活用するために備える付属品】</t>
    <phoneticPr fontId="110"/>
  </si>
  <si>
    <t>（７）現場に男女がいる場合に男女別の明確な表示</t>
  </si>
  <si>
    <t>（８）入口の目隠しの設置（男女別トイレ間も含め入口が直接見えないような配置等）</t>
  </si>
  <si>
    <t>（９）サニタリーボックス（女性専用トイレに限る）</t>
  </si>
  <si>
    <t>（10）鏡付きの洗面台</t>
  </si>
  <si>
    <t>（11）便座除菌シート等の衛生用品</t>
  </si>
  <si>
    <t>【推奨する仕様、付属品】</t>
  </si>
  <si>
    <t>（12）室内寸法900×900mm 以上（半畳程度以上）</t>
  </si>
  <si>
    <t>（13）擬音装置</t>
  </si>
  <si>
    <t>（14）着替え台（フィッティングボード等）</t>
  </si>
  <si>
    <t>（15）フラッパー機能の多重化</t>
  </si>
  <si>
    <t>（16）窓など室内温度の調整が可能な設備</t>
  </si>
  <si>
    <t>（17）小物置き場等（トイレットペーパー予備置き場）</t>
  </si>
  <si>
    <t>④－１　3次元出来形管理資料作成（河川浚渫）</t>
    <rPh sb="5" eb="7">
      <t>ジゲン</t>
    </rPh>
    <rPh sb="7" eb="9">
      <t>デキ</t>
    </rPh>
    <rPh sb="9" eb="10">
      <t>カタチ</t>
    </rPh>
    <rPh sb="10" eb="12">
      <t>カンリ</t>
    </rPh>
    <rPh sb="12" eb="14">
      <t>シリョウ</t>
    </rPh>
    <rPh sb="14" eb="16">
      <t>サクセイ</t>
    </rPh>
    <rPh sb="17" eb="19">
      <t>カセン</t>
    </rPh>
    <rPh sb="19" eb="21">
      <t>シュンセツ</t>
    </rPh>
    <phoneticPr fontId="5"/>
  </si>
  <si>
    <t>④－２　3次元出来形管理資料作成（河川浚渫）（２回目）</t>
    <rPh sb="5" eb="7">
      <t>ジゲン</t>
    </rPh>
    <rPh sb="7" eb="9">
      <t>デキ</t>
    </rPh>
    <rPh sb="9" eb="10">
      <t>カタチ</t>
    </rPh>
    <rPh sb="10" eb="12">
      <t>カンリ</t>
    </rPh>
    <rPh sb="12" eb="14">
      <t>シリョウ</t>
    </rPh>
    <rPh sb="14" eb="16">
      <t>サクセイ</t>
    </rPh>
    <rPh sb="17" eb="19">
      <t>カセン</t>
    </rPh>
    <rPh sb="19" eb="21">
      <t>シュンセツ</t>
    </rPh>
    <rPh sb="24" eb="26">
      <t>カイメ</t>
    </rPh>
    <phoneticPr fontId="5"/>
  </si>
  <si>
    <t>④－３　3次元出来形管理資料作成（河川浚渫）（３回目）</t>
    <rPh sb="5" eb="7">
      <t>ジゲン</t>
    </rPh>
    <rPh sb="7" eb="9">
      <t>デキ</t>
    </rPh>
    <rPh sb="9" eb="10">
      <t>カタチ</t>
    </rPh>
    <rPh sb="10" eb="12">
      <t>カンリ</t>
    </rPh>
    <rPh sb="12" eb="14">
      <t>シリョウ</t>
    </rPh>
    <rPh sb="14" eb="16">
      <t>サクセイ</t>
    </rPh>
    <rPh sb="17" eb="19">
      <t>カセン</t>
    </rPh>
    <rPh sb="19" eb="21">
      <t>シュンセツ</t>
    </rPh>
    <rPh sb="24" eb="26">
      <t>カイメ</t>
    </rPh>
    <phoneticPr fontId="5"/>
  </si>
  <si>
    <t>④－４　3次元出来形管理資料作成（河川浚渫）（４回目）</t>
    <rPh sb="5" eb="7">
      <t>ジゲン</t>
    </rPh>
    <rPh sb="7" eb="9">
      <t>デキ</t>
    </rPh>
    <rPh sb="9" eb="10">
      <t>カタチ</t>
    </rPh>
    <rPh sb="10" eb="12">
      <t>カンリ</t>
    </rPh>
    <rPh sb="12" eb="14">
      <t>シリョウ</t>
    </rPh>
    <rPh sb="14" eb="16">
      <t>サクセイ</t>
    </rPh>
    <rPh sb="17" eb="19">
      <t>カセン</t>
    </rPh>
    <rPh sb="19" eb="21">
      <t>シュンセツ</t>
    </rPh>
    <rPh sb="24" eb="26">
      <t>カイメ</t>
    </rPh>
    <phoneticPr fontId="5"/>
  </si>
  <si>
    <t>④－５　3次元出来形管理資料作成（河川浚渫）（５回目）</t>
    <rPh sb="5" eb="7">
      <t>ジゲン</t>
    </rPh>
    <rPh sb="7" eb="9">
      <t>デキ</t>
    </rPh>
    <rPh sb="9" eb="10">
      <t>カタチ</t>
    </rPh>
    <rPh sb="10" eb="12">
      <t>カンリ</t>
    </rPh>
    <rPh sb="12" eb="14">
      <t>シリョウ</t>
    </rPh>
    <rPh sb="14" eb="16">
      <t>サクセイ</t>
    </rPh>
    <rPh sb="17" eb="19">
      <t>カセン</t>
    </rPh>
    <rPh sb="19" eb="21">
      <t>シュンセツ</t>
    </rPh>
    <rPh sb="24" eb="26">
      <t>カイメ</t>
    </rPh>
    <phoneticPr fontId="5"/>
  </si>
  <si>
    <t>※『6_工事費』シートの「技術管理費　Ｆ　ＩＣＴ建設機械」に計上したもの</t>
  </si>
  <si>
    <t>※『6_工事費』シートの「技術管理費　Ｆ　ＩＣＴ建設機械」に計上したもの</t>
    <rPh sb="24" eb="26">
      <t>ケンセツ</t>
    </rPh>
    <rPh sb="26" eb="28">
      <t>キカイ</t>
    </rPh>
    <rPh sb="30" eb="32">
      <t>ケイジョウ</t>
    </rPh>
    <phoneticPr fontId="3"/>
  </si>
  <si>
    <t>※『6_工事費』シートの「技術管理費　Ａ　品質管理等」に計上したもの</t>
    <rPh sb="21" eb="23">
      <t>ヒンシツ</t>
    </rPh>
    <rPh sb="23" eb="26">
      <t>カンリトウ</t>
    </rPh>
    <rPh sb="28" eb="30">
      <t>ケイジョウ</t>
    </rPh>
    <phoneticPr fontId="3"/>
  </si>
  <si>
    <t>その他、本工事のＩＣＴ活用工事実施に当たり要した費用
※「6_工事費」シートに計上した項目</t>
    <rPh sb="2" eb="3">
      <t>ホカ</t>
    </rPh>
    <rPh sb="4" eb="7">
      <t>ホンコウジ</t>
    </rPh>
    <rPh sb="11" eb="13">
      <t>カツヨウ</t>
    </rPh>
    <rPh sb="13" eb="15">
      <t>コウジ</t>
    </rPh>
    <rPh sb="15" eb="17">
      <t>ジッシ</t>
    </rPh>
    <rPh sb="18" eb="19">
      <t>ア</t>
    </rPh>
    <rPh sb="21" eb="22">
      <t>ヨウ</t>
    </rPh>
    <rPh sb="24" eb="26">
      <t>ヒヨウ</t>
    </rPh>
    <rPh sb="39" eb="41">
      <t>ケイジョウ</t>
    </rPh>
    <rPh sb="43" eb="45">
      <t>コウモク</t>
    </rPh>
    <phoneticPr fontId="110"/>
  </si>
  <si>
    <t>※『6_工事費』シートの「技術管理費　Gその他」に計上したもの</t>
    <rPh sb="22" eb="23">
      <t>タ</t>
    </rPh>
    <rPh sb="25" eb="27">
      <t>ケイジョウ</t>
    </rPh>
    <phoneticPr fontId="3"/>
  </si>
  <si>
    <t>※『6_工事費』シートの「技術管理費　Ｆ　ＩＣＴ建設機械」「同　Gその他」以外に計上したもの</t>
    <rPh sb="30" eb="31">
      <t>オナ</t>
    </rPh>
    <rPh sb="37" eb="39">
      <t>イガイ</t>
    </rPh>
    <rPh sb="40" eb="42">
      <t>ケイジョウ</t>
    </rPh>
    <phoneticPr fontId="3"/>
  </si>
  <si>
    <t>カ</t>
  </si>
  <si>
    <t>ヨ</t>
  </si>
  <si>
    <t>Ａ－３：伐開に要した費用
（直接工事費に計上した分を除く）</t>
  </si>
  <si>
    <t>Ａ－４：除根・除草・整地等に要した費用
（直接工事費に計上した分を除く）</t>
  </si>
  <si>
    <t>Ａ－３：伐開に要した費用
（直接工事費に計上した分を除く）</t>
    <phoneticPr fontId="3"/>
  </si>
  <si>
    <t>Ａ－４：除根・除草・整地等に要した費用
（直接工事費に計上した分を除く）</t>
    <phoneticPr fontId="3"/>
  </si>
  <si>
    <t>１ ブルドーザ，レーキドーザ，バックホウ等による雑木や小さな樹木，竹などを除去する伐開に要する費用（樹木をチェーンソー等により切り倒す伐採作業は含まない。）</t>
    <phoneticPr fontId="3"/>
  </si>
  <si>
    <t>３次元出来形管理資料作成（河川浚渫）</t>
    <phoneticPr fontId="3"/>
  </si>
  <si>
    <t>①②④⑥⑦の合計値</t>
    <rPh sb="6" eb="9">
      <t>ゴウケイチ</t>
    </rPh>
    <phoneticPr fontId="3"/>
  </si>
  <si>
    <r>
      <t xml:space="preserve">②－１　3次元設計データ作成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phoneticPr fontId="8"/>
  </si>
  <si>
    <r>
      <t xml:space="preserve">②－２　３次元設計データ作成（２回目）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10"/>
  </si>
  <si>
    <r>
      <t xml:space="preserve">②－３　３次元設計データ作成（３回目）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10"/>
  </si>
  <si>
    <r>
      <t xml:space="preserve">②－４　３次元設計データ作成（４回目）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10"/>
  </si>
  <si>
    <r>
      <t xml:space="preserve">②－５　３次元設計データ作成（５回目）
</t>
    </r>
    <r>
      <rPr>
        <sz val="10"/>
        <color rgb="FFFF0000"/>
        <rFont val="ＭＳ Ｐゴシック"/>
        <family val="3"/>
        <charset val="128"/>
      </rPr>
      <t>※『6_工事費』シートの「技術管理費　Ｆ　ＩＣＴ建設機械」に計上したもの</t>
    </r>
    <rPh sb="5" eb="7">
      <t>ジゲン</t>
    </rPh>
    <rPh sb="7" eb="9">
      <t>セッケイ</t>
    </rPh>
    <rPh sb="12" eb="14">
      <t>サクセイ</t>
    </rPh>
    <rPh sb="16" eb="18">
      <t>カイメ</t>
    </rPh>
    <phoneticPr fontId="110"/>
  </si>
  <si>
    <t>⑤－１　3次元出来形管理資料作成</t>
    <rPh sb="5" eb="7">
      <t>ジゲン</t>
    </rPh>
    <rPh sb="7" eb="9">
      <t>デキ</t>
    </rPh>
    <rPh sb="9" eb="10">
      <t>カタチ</t>
    </rPh>
    <rPh sb="10" eb="12">
      <t>カンリ</t>
    </rPh>
    <rPh sb="12" eb="14">
      <t>シリョウ</t>
    </rPh>
    <rPh sb="14" eb="16">
      <t>サクセイ</t>
    </rPh>
    <phoneticPr fontId="8"/>
  </si>
  <si>
    <t>⑤－２　3次元出来形管理資料作成（２回目）</t>
    <rPh sb="5" eb="7">
      <t>ジゲン</t>
    </rPh>
    <rPh sb="7" eb="9">
      <t>デキ</t>
    </rPh>
    <rPh sb="9" eb="10">
      <t>カタチ</t>
    </rPh>
    <rPh sb="10" eb="12">
      <t>カンリ</t>
    </rPh>
    <rPh sb="12" eb="14">
      <t>シリョウ</t>
    </rPh>
    <rPh sb="14" eb="16">
      <t>サクセイ</t>
    </rPh>
    <rPh sb="18" eb="20">
      <t>カイメ</t>
    </rPh>
    <phoneticPr fontId="8"/>
  </si>
  <si>
    <t>⑤－３　3次元出来形管理資料作成（３回目）</t>
    <rPh sb="5" eb="7">
      <t>ジゲン</t>
    </rPh>
    <rPh sb="7" eb="9">
      <t>デキ</t>
    </rPh>
    <rPh sb="9" eb="10">
      <t>カタチ</t>
    </rPh>
    <rPh sb="10" eb="12">
      <t>カンリ</t>
    </rPh>
    <rPh sb="12" eb="14">
      <t>シリョウ</t>
    </rPh>
    <rPh sb="14" eb="16">
      <t>サクセイ</t>
    </rPh>
    <rPh sb="18" eb="20">
      <t>カイメ</t>
    </rPh>
    <phoneticPr fontId="8"/>
  </si>
  <si>
    <t>⑤－４　3次元出来形管理資料作成（４回目）</t>
    <rPh sb="5" eb="7">
      <t>ジゲン</t>
    </rPh>
    <rPh sb="7" eb="9">
      <t>デキ</t>
    </rPh>
    <rPh sb="9" eb="10">
      <t>カタチ</t>
    </rPh>
    <rPh sb="10" eb="12">
      <t>カンリ</t>
    </rPh>
    <rPh sb="12" eb="14">
      <t>シリョウ</t>
    </rPh>
    <rPh sb="14" eb="16">
      <t>サクセイ</t>
    </rPh>
    <rPh sb="18" eb="20">
      <t>カイメ</t>
    </rPh>
    <phoneticPr fontId="8"/>
  </si>
  <si>
    <t>⑤－５　3次元出来形管理資料作成（５回目）</t>
    <rPh sb="5" eb="7">
      <t>ジゲン</t>
    </rPh>
    <rPh sb="7" eb="9">
      <t>デキ</t>
    </rPh>
    <rPh sb="9" eb="10">
      <t>カタチ</t>
    </rPh>
    <rPh sb="10" eb="12">
      <t>カンリ</t>
    </rPh>
    <rPh sb="12" eb="14">
      <t>シリョウ</t>
    </rPh>
    <rPh sb="14" eb="16">
      <t>サクセイ</t>
    </rPh>
    <rPh sb="18" eb="20">
      <t>カイメ</t>
    </rPh>
    <phoneticPr fontId="8"/>
  </si>
  <si>
    <t>⑤　小計</t>
    <rPh sb="2" eb="4">
      <t>ショウケイ</t>
    </rPh>
    <phoneticPr fontId="8"/>
  </si>
  <si>
    <t>⑥－１　保守点検費</t>
    <rPh sb="4" eb="6">
      <t>ホシュ</t>
    </rPh>
    <rPh sb="6" eb="8">
      <t>テンケン</t>
    </rPh>
    <rPh sb="8" eb="9">
      <t>ヒ</t>
    </rPh>
    <phoneticPr fontId="110"/>
  </si>
  <si>
    <t>⑥－２　保守点検費</t>
    <rPh sb="4" eb="6">
      <t>ホシュ</t>
    </rPh>
    <rPh sb="6" eb="8">
      <t>テンケン</t>
    </rPh>
    <rPh sb="8" eb="9">
      <t>ヒ</t>
    </rPh>
    <phoneticPr fontId="110"/>
  </si>
  <si>
    <t>⑥－３　保守点検費</t>
    <rPh sb="4" eb="6">
      <t>ホシュ</t>
    </rPh>
    <rPh sb="6" eb="8">
      <t>テンケン</t>
    </rPh>
    <rPh sb="8" eb="9">
      <t>ヒ</t>
    </rPh>
    <phoneticPr fontId="110"/>
  </si>
  <si>
    <t>⑥－４　保守点検費</t>
    <rPh sb="4" eb="6">
      <t>ホシュ</t>
    </rPh>
    <rPh sb="6" eb="8">
      <t>テンケン</t>
    </rPh>
    <rPh sb="8" eb="9">
      <t>ヒ</t>
    </rPh>
    <phoneticPr fontId="110"/>
  </si>
  <si>
    <t>⑥－５　保守点検費</t>
    <rPh sb="4" eb="6">
      <t>ホシュ</t>
    </rPh>
    <rPh sb="6" eb="8">
      <t>テンケン</t>
    </rPh>
    <rPh sb="8" eb="9">
      <t>ヒ</t>
    </rPh>
    <phoneticPr fontId="110"/>
  </si>
  <si>
    <t>⑥　小計</t>
    <rPh sb="2" eb="4">
      <t>ショウケイ</t>
    </rPh>
    <phoneticPr fontId="110"/>
  </si>
  <si>
    <t>⑦－１　システム初期費</t>
    <rPh sb="8" eb="10">
      <t>ショキ</t>
    </rPh>
    <rPh sb="10" eb="11">
      <t>ヒ</t>
    </rPh>
    <phoneticPr fontId="110"/>
  </si>
  <si>
    <t>⑦－２　システム初期値</t>
    <rPh sb="8" eb="11">
      <t>ショキチ</t>
    </rPh>
    <phoneticPr fontId="110"/>
  </si>
  <si>
    <t>⑦－３　システム初期値</t>
    <rPh sb="8" eb="11">
      <t>ショキチ</t>
    </rPh>
    <phoneticPr fontId="110"/>
  </si>
  <si>
    <t>⑦－４　システム初期値</t>
    <rPh sb="8" eb="11">
      <t>ショキチ</t>
    </rPh>
    <phoneticPr fontId="110"/>
  </si>
  <si>
    <t>⑦－５　システム初期値</t>
    <rPh sb="8" eb="11">
      <t>ショキチ</t>
    </rPh>
    <phoneticPr fontId="110"/>
  </si>
  <si>
    <t>⑦　小計</t>
    <rPh sb="2" eb="4">
      <t>ショウケイ</t>
    </rPh>
    <phoneticPr fontId="110"/>
  </si>
  <si>
    <t>⑧－１　上記以外</t>
    <rPh sb="4" eb="6">
      <t>ジョウキ</t>
    </rPh>
    <rPh sb="6" eb="8">
      <t>イガイ</t>
    </rPh>
    <phoneticPr fontId="110"/>
  </si>
  <si>
    <t>⑧－２　上記以外</t>
    <rPh sb="4" eb="6">
      <t>ジョウキ</t>
    </rPh>
    <rPh sb="6" eb="8">
      <t>イガイ</t>
    </rPh>
    <phoneticPr fontId="110"/>
  </si>
  <si>
    <t>⑧－３　上記以外</t>
    <rPh sb="4" eb="6">
      <t>ジョウキ</t>
    </rPh>
    <rPh sb="6" eb="8">
      <t>イガイ</t>
    </rPh>
    <phoneticPr fontId="110"/>
  </si>
  <si>
    <t>⑧－４　上記以外</t>
    <rPh sb="4" eb="6">
      <t>ジョウキ</t>
    </rPh>
    <rPh sb="6" eb="8">
      <t>イガイ</t>
    </rPh>
    <phoneticPr fontId="110"/>
  </si>
  <si>
    <t>⑧－５　上記以外</t>
    <rPh sb="4" eb="6">
      <t>ジョウキ</t>
    </rPh>
    <rPh sb="6" eb="8">
      <t>イガイ</t>
    </rPh>
    <phoneticPr fontId="110"/>
  </si>
  <si>
    <t>⑧　小計</t>
    <rPh sb="2" eb="4">
      <t>ショウケイ</t>
    </rPh>
    <phoneticPr fontId="110"/>
  </si>
  <si>
    <t>⑨－１　上記以外</t>
    <rPh sb="4" eb="6">
      <t>ジョウキ</t>
    </rPh>
    <rPh sb="6" eb="8">
      <t>イガイ</t>
    </rPh>
    <phoneticPr fontId="110"/>
  </si>
  <si>
    <t>⑨－２　上記以外</t>
    <rPh sb="4" eb="6">
      <t>ジョウキ</t>
    </rPh>
    <rPh sb="6" eb="8">
      <t>イガイ</t>
    </rPh>
    <phoneticPr fontId="110"/>
  </si>
  <si>
    <t>⑨－３　上記以外</t>
    <rPh sb="4" eb="6">
      <t>ジョウキ</t>
    </rPh>
    <rPh sb="6" eb="8">
      <t>イガイ</t>
    </rPh>
    <phoneticPr fontId="110"/>
  </si>
  <si>
    <t>⑨－４　上記以外</t>
    <rPh sb="4" eb="6">
      <t>ジョウキ</t>
    </rPh>
    <rPh sb="6" eb="8">
      <t>イガイ</t>
    </rPh>
    <phoneticPr fontId="110"/>
  </si>
  <si>
    <t>⑨－５　上記以外</t>
    <rPh sb="4" eb="6">
      <t>ジョウキ</t>
    </rPh>
    <rPh sb="6" eb="8">
      <t>イガイ</t>
    </rPh>
    <phoneticPr fontId="110"/>
  </si>
  <si>
    <t>⑨　小計</t>
    <rPh sb="2" eb="4">
      <t>ショウケイ</t>
    </rPh>
    <phoneticPr fontId="110"/>
  </si>
  <si>
    <r>
      <t xml:space="preserve">（注５）  </t>
    </r>
    <r>
      <rPr>
        <b/>
        <sz val="11"/>
        <rFont val="明朝"/>
        <family val="1"/>
        <charset val="128"/>
      </rPr>
      <t>現場管理者の名前は、個人名ではなく、Ａ、Ｂ、Ｃ等の記号を入力して下さい。</t>
    </r>
    <rPh sb="6" eb="8">
      <t>ゲンバ</t>
    </rPh>
    <rPh sb="8" eb="10">
      <t>カンリ</t>
    </rPh>
    <rPh sb="10" eb="11">
      <t>シャ</t>
    </rPh>
    <rPh sb="12" eb="14">
      <t>ナマエ</t>
    </rPh>
    <rPh sb="16" eb="19">
      <t>コジンメイ</t>
    </rPh>
    <rPh sb="29" eb="30">
      <t>トウ</t>
    </rPh>
    <rPh sb="31" eb="33">
      <t>キゴウ</t>
    </rPh>
    <rPh sb="34" eb="36">
      <t>ニュウリョク</t>
    </rPh>
    <rPh sb="38" eb="39">
      <t>クダ</t>
    </rPh>
    <phoneticPr fontId="2"/>
  </si>
  <si>
    <t>１．このﾌｧｲﾙ（下請.xlsx）は、下請がある場合に使用します。</t>
    <rPh sb="19" eb="21">
      <t>シタウ</t>
    </rPh>
    <rPh sb="24" eb="26">
      <t>バアイ</t>
    </rPh>
    <rPh sb="27" eb="29">
      <t>シヨウ</t>
    </rPh>
    <phoneticPr fontId="3"/>
  </si>
  <si>
    <t>電動ホイスト（電動トロリー式）</t>
  </si>
  <si>
    <t>その他の空気圧縮機械及び送風機（機械名フリー入力）</t>
  </si>
  <si>
    <t>その他のブルドーザ及びスクレーパ（機械名フリー入力）</t>
  </si>
  <si>
    <t>その他のモータグレーダ及び路盤用機械（機械名フリー入力）</t>
  </si>
  <si>
    <t>その他の電気機器（機械名フリー入力）</t>
  </si>
  <si>
    <t>その他のウインチ類（機械名フリー入力）</t>
  </si>
  <si>
    <t>その他の締固め機械（機械名フリー入力）</t>
  </si>
  <si>
    <t>その他のコンクリート機械（機械名フリー入力）</t>
  </si>
  <si>
    <t>その他の掘削及び積込機（機械名フリー入力）</t>
  </si>
  <si>
    <t>その他の建設用ポンプ（機械名フリー入力）</t>
  </si>
  <si>
    <t>その他の作業船用付属品（機械名フリー入力）</t>
  </si>
  <si>
    <t>その他の運搬機械（機械名フリー入力）</t>
  </si>
  <si>
    <t>その他の付属作業船（機械名フリー入力）</t>
  </si>
  <si>
    <t>その他の試験測定機（機械名フリー入力）</t>
  </si>
  <si>
    <t>その他のクレーン及び荷役機械（機械名フリー入力）</t>
  </si>
  <si>
    <t>その他の道路維持用機械（機械名フリー入力）</t>
  </si>
  <si>
    <t>その他の港湾工事用付属機器（機械名フリー入力）</t>
  </si>
  <si>
    <t>その他の舗装機械（機械名フリー入力）</t>
  </si>
  <si>
    <t>その他の主作業船（機械名フリー入力）</t>
  </si>
  <si>
    <t>上記以外のその他機器（機械名フリー入力）</t>
  </si>
  <si>
    <t>その他のせん孔機械及びトンネル工事機械（機械名フリー入力）</t>
  </si>
  <si>
    <t>その他の基礎工事用機械（機械名フリー入力）</t>
  </si>
  <si>
    <t>5-2_建設機械Ⅰ</t>
    <rPh sb="4" eb="6">
      <t>ケンセツ</t>
    </rPh>
    <rPh sb="6" eb="8">
      <t>キカイ</t>
    </rPh>
    <phoneticPr fontId="3"/>
  </si>
  <si>
    <t>運搬機械名</t>
    <phoneticPr fontId="3"/>
  </si>
  <si>
    <t>タ</t>
    <phoneticPr fontId="3"/>
  </si>
  <si>
    <t>その他（天候デリバティブ費用）</t>
    <rPh sb="2" eb="3">
      <t>タ</t>
    </rPh>
    <rPh sb="4" eb="6">
      <t>テンコウ</t>
    </rPh>
    <rPh sb="12" eb="14">
      <t>ヒヨウ</t>
    </rPh>
    <phoneticPr fontId="44"/>
  </si>
  <si>
    <t>レ</t>
    <phoneticPr fontId="3"/>
  </si>
  <si>
    <t>ソ</t>
    <phoneticPr fontId="2"/>
  </si>
  <si>
    <t>C</t>
  </si>
  <si>
    <t>外国人労働者の技能実習に要した費用</t>
    <rPh sb="0" eb="2">
      <t>ガイコク</t>
    </rPh>
    <rPh sb="2" eb="3">
      <t>ジン</t>
    </rPh>
    <rPh sb="3" eb="6">
      <t>ロウドウシャ</t>
    </rPh>
    <rPh sb="7" eb="9">
      <t>ギノウ</t>
    </rPh>
    <rPh sb="9" eb="11">
      <t>ジッシュウ</t>
    </rPh>
    <rPh sb="12" eb="13">
      <t>ヨウ</t>
    </rPh>
    <rPh sb="15" eb="17">
      <t>ヒヨウ</t>
    </rPh>
    <phoneticPr fontId="2"/>
  </si>
  <si>
    <t>１ 除根，除草，整地，段切り，すりつけ等に要する費用（伐採作業およびそれに伴う現場内の集積・積込み作業は含まない）</t>
    <phoneticPr fontId="3"/>
  </si>
  <si>
    <t xml:space="preserve">Ｂ－１：伐採等に要した費用
（直接工事費に計上した分を除く）　 </t>
    <phoneticPr fontId="3"/>
  </si>
  <si>
    <t>Ｂ－２：伐開・除根・除草及び伐採等に伴う運搬及び処分等に要した費用
（直接工事費に計上した分を除く）</t>
    <phoneticPr fontId="3"/>
  </si>
  <si>
    <t>Ｂ－１：伐採等に要した費用
（直接工事費に計上した分を除く）</t>
    <phoneticPr fontId="3"/>
  </si>
  <si>
    <t>１  伐採、集積、積込みの費用</t>
    <phoneticPr fontId="3"/>
  </si>
  <si>
    <t>◎伐採木の代表的な樹種：伐採本数等</t>
  </si>
  <si>
    <t>Ｂ－２：伐開・除根・除草及び伐採等に伴う運搬及び処分等に要した費用（直接工事費に計上した分を除く）</t>
  </si>
  <si>
    <t>２ 伐採に伴い発生する建設副産物等を
　　工事現場外に搬出する運搬 の費用</t>
  </si>
  <si>
    <t>◎伐開・除根・除草及び伐採等に伴う運搬・処理の作業量等</t>
  </si>
  <si>
    <t>③　伐採に伴い発生する建設副産物等を工事現場外に搬出する運搬・処分</t>
  </si>
  <si>
    <t>工程管理のための資料の作成等に要する費用</t>
    <phoneticPr fontId="2"/>
  </si>
  <si>
    <t>建設材料の品質記録保存に要する費用</t>
    <phoneticPr fontId="2"/>
  </si>
  <si>
    <t>ＰＣ上部工、アンカ－工等の緊張管理、グラウト配合試験等に要する費用</t>
    <phoneticPr fontId="2"/>
  </si>
  <si>
    <t>トンネル工（ＮＡＴＭ）の計測Ａに要する費用</t>
    <phoneticPr fontId="2"/>
  </si>
  <si>
    <t>塗装膜厚施工管理に要する費用</t>
    <phoneticPr fontId="2"/>
  </si>
  <si>
    <t>工種</t>
    <rPh sb="0" eb="2">
      <t>コウシュ</t>
    </rPh>
    <phoneticPr fontId="3"/>
  </si>
  <si>
    <t>種別</t>
    <rPh sb="0" eb="2">
      <t>シュベツ</t>
    </rPh>
    <phoneticPr fontId="3"/>
  </si>
  <si>
    <t>試験項目</t>
    <rPh sb="0" eb="2">
      <t>シケン</t>
    </rPh>
    <rPh sb="2" eb="4">
      <t>コウモク</t>
    </rPh>
    <phoneticPr fontId="3"/>
  </si>
  <si>
    <t>b</t>
    <phoneticPr fontId="3"/>
  </si>
  <si>
    <t>01セメント・コンクリート</t>
    <phoneticPr fontId="3"/>
  </si>
  <si>
    <t>アルカリシリカ反応抑制対策</t>
    <phoneticPr fontId="3"/>
  </si>
  <si>
    <t>01セメント・コンクリート_材料_必須</t>
  </si>
  <si>
    <t>01セメント・コンクリート</t>
  </si>
  <si>
    <t>02プレキャストコンク（JIS Ⅰ類）</t>
    <phoneticPr fontId="3"/>
  </si>
  <si>
    <t>01セメント・コンクリート_材料_その他</t>
  </si>
  <si>
    <t>03プレキャストコンクリート製品（JIS Ⅱ類）</t>
    <phoneticPr fontId="3"/>
  </si>
  <si>
    <t>01セメント・コンクリート_製造（プラント）_その他</t>
  </si>
  <si>
    <t>04プレキャストコンクリート製品（その他）</t>
    <phoneticPr fontId="3"/>
  </si>
  <si>
    <t>01セメント・コンクリート_施工_必須</t>
  </si>
  <si>
    <t>05ガス圧接</t>
    <phoneticPr fontId="3"/>
  </si>
  <si>
    <t>01セメント・コンクリート_施工_その他</t>
  </si>
  <si>
    <t>06既製杭工</t>
    <phoneticPr fontId="3"/>
  </si>
  <si>
    <t>施工前試験</t>
  </si>
  <si>
    <t>01セメント・コンクリート_施工後試験_必須</t>
  </si>
  <si>
    <t>07下層路盤</t>
    <phoneticPr fontId="3"/>
  </si>
  <si>
    <t>01セメント・コンクリート_施工後試験_その他</t>
  </si>
  <si>
    <t>08上層路盤</t>
    <phoneticPr fontId="3"/>
  </si>
  <si>
    <t>02プレキャストコンク（JIS Ⅰ類）_材料_必須</t>
  </si>
  <si>
    <t>09アスファルト安定処理路盤</t>
    <phoneticPr fontId="3"/>
  </si>
  <si>
    <t>02プレキャストコンク（JIS Ⅰ類）_施工_必須</t>
  </si>
  <si>
    <t>10セメント安定処理路盤</t>
    <phoneticPr fontId="3"/>
  </si>
  <si>
    <t>03プレキャストコンクリート製品（JIS Ⅱ類）_材料_必須</t>
  </si>
  <si>
    <t>11アスファルト舗装</t>
    <phoneticPr fontId="3"/>
  </si>
  <si>
    <t>03プレキャストコンクリート製品（JIS Ⅱ類）_施工_必須</t>
  </si>
  <si>
    <t>練混ぜ水の水質試験：上水道水及び上水道水以外の水の場合</t>
    <rPh sb="10" eb="13">
      <t>ジョウスイドウ</t>
    </rPh>
    <rPh sb="11" eb="13">
      <t>スイドウ</t>
    </rPh>
    <rPh sb="13" eb="14">
      <t>スイ</t>
    </rPh>
    <rPh sb="14" eb="15">
      <t>オヨ</t>
    </rPh>
    <rPh sb="16" eb="19">
      <t>ジョウスイドウ</t>
    </rPh>
    <rPh sb="19" eb="20">
      <t>スイ</t>
    </rPh>
    <rPh sb="20" eb="22">
      <t>イガイ</t>
    </rPh>
    <rPh sb="23" eb="24">
      <t>ミズ</t>
    </rPh>
    <rPh sb="25" eb="27">
      <t>バアイ</t>
    </rPh>
    <phoneticPr fontId="3"/>
  </si>
  <si>
    <t>12転圧コンクリート</t>
    <phoneticPr fontId="3"/>
  </si>
  <si>
    <t>04プレキャストコンクリート製品（その他）_材料_必須</t>
  </si>
  <si>
    <t>13グースアスファルト舗装</t>
    <phoneticPr fontId="3"/>
  </si>
  <si>
    <t>04プレキャストコンクリート製品（その他）_材料_その他</t>
  </si>
  <si>
    <t>14路床安定処理工</t>
    <phoneticPr fontId="3"/>
  </si>
  <si>
    <t>04プレキャストコンクリート製品（その他）_施工_必須</t>
  </si>
  <si>
    <t>15表層安定処理工（表層混合処理）</t>
    <phoneticPr fontId="3"/>
  </si>
  <si>
    <t>05ガス圧接_施工前試験_必須</t>
  </si>
  <si>
    <t>16固結工</t>
    <rPh sb="2" eb="3">
      <t>カタ</t>
    </rPh>
    <rPh sb="3" eb="4">
      <t>ケツ</t>
    </rPh>
    <rPh sb="4" eb="5">
      <t>コウ</t>
    </rPh>
    <phoneticPr fontId="3"/>
  </si>
  <si>
    <t>05ガス圧接_施工後試験_必須</t>
  </si>
  <si>
    <t>17アンカー工</t>
    <phoneticPr fontId="3"/>
  </si>
  <si>
    <t>06既製杭工_材料_必須</t>
  </si>
  <si>
    <t>18補強土壁工</t>
    <phoneticPr fontId="3"/>
  </si>
  <si>
    <t>06既製杭工_施工_必須</t>
  </si>
  <si>
    <t>塩化物総量規制</t>
    <rPh sb="0" eb="2">
      <t>エンカ</t>
    </rPh>
    <rPh sb="2" eb="3">
      <t>ブツ</t>
    </rPh>
    <rPh sb="3" eb="5">
      <t>ソウリョウ</t>
    </rPh>
    <rPh sb="5" eb="7">
      <t>キセイ</t>
    </rPh>
    <phoneticPr fontId="3"/>
  </si>
  <si>
    <t>19吹付工</t>
    <phoneticPr fontId="3"/>
  </si>
  <si>
    <t>06既製杭工_施工_その他</t>
  </si>
  <si>
    <t>単位水量測定</t>
    <rPh sb="0" eb="2">
      <t>タンイ</t>
    </rPh>
    <rPh sb="2" eb="4">
      <t>スイリョウ</t>
    </rPh>
    <rPh sb="4" eb="6">
      <t>ソクテイ</t>
    </rPh>
    <phoneticPr fontId="3"/>
  </si>
  <si>
    <t>20現場吹付法枠工</t>
    <phoneticPr fontId="3"/>
  </si>
  <si>
    <t>07下層路盤_材料_必須</t>
  </si>
  <si>
    <t>スランプ試験</t>
    <rPh sb="4" eb="6">
      <t>シケン</t>
    </rPh>
    <phoneticPr fontId="3"/>
  </si>
  <si>
    <t>21河川土工</t>
    <phoneticPr fontId="3"/>
  </si>
  <si>
    <t>07下層路盤_材料_その他</t>
  </si>
  <si>
    <t>コンクリートの圧縮強度試験</t>
    <rPh sb="7" eb="9">
      <t>アッシュク</t>
    </rPh>
    <rPh sb="9" eb="11">
      <t>キョウド</t>
    </rPh>
    <rPh sb="11" eb="13">
      <t>シケン</t>
    </rPh>
    <phoneticPr fontId="3"/>
  </si>
  <si>
    <t>22海岸土工</t>
    <rPh sb="2" eb="4">
      <t>カイガン</t>
    </rPh>
    <phoneticPr fontId="3"/>
  </si>
  <si>
    <t>07下層路盤_施工_必須</t>
  </si>
  <si>
    <t>空気量測定</t>
    <rPh sb="0" eb="3">
      <t>クウキリョウ</t>
    </rPh>
    <rPh sb="3" eb="5">
      <t>ソクテイ</t>
    </rPh>
    <phoneticPr fontId="3"/>
  </si>
  <si>
    <t>23砂防土工</t>
    <rPh sb="2" eb="4">
      <t>サボウ</t>
    </rPh>
    <rPh sb="4" eb="5">
      <t>ツチ</t>
    </rPh>
    <phoneticPr fontId="3"/>
  </si>
  <si>
    <t>07下層路盤_施工_その他</t>
  </si>
  <si>
    <t>コンクリートの曲げ強度試験（コンクリート舗装の場合、必須）</t>
    <rPh sb="20" eb="22">
      <t>ホソウ</t>
    </rPh>
    <rPh sb="23" eb="25">
      <t>バアイ</t>
    </rPh>
    <rPh sb="26" eb="28">
      <t>ヒッス</t>
    </rPh>
    <phoneticPr fontId="3"/>
  </si>
  <si>
    <t>24道路土工</t>
    <phoneticPr fontId="3"/>
  </si>
  <si>
    <t>08上層路盤_材料_必須</t>
  </si>
  <si>
    <t>25捨石工</t>
    <phoneticPr fontId="3"/>
  </si>
  <si>
    <t>08上層路盤_材料_その他</t>
  </si>
  <si>
    <t>26コンクリートダム</t>
    <phoneticPr fontId="3"/>
  </si>
  <si>
    <t>08上層路盤_施工_必須</t>
  </si>
  <si>
    <t>ひび割れ調査</t>
    <rPh sb="2" eb="3">
      <t>ワ</t>
    </rPh>
    <rPh sb="4" eb="6">
      <t>チョウサ</t>
    </rPh>
    <phoneticPr fontId="3"/>
  </si>
  <si>
    <t>27覆工コンクリート(NATM)</t>
    <phoneticPr fontId="3"/>
  </si>
  <si>
    <t>08上層路盤_施工_その他</t>
  </si>
  <si>
    <t>28吹付けコンクリート(NATM)</t>
    <phoneticPr fontId="3"/>
  </si>
  <si>
    <t>09アスファルト安定処理路盤_材料_必須</t>
  </si>
  <si>
    <t>29ロックボルト(NATM)</t>
    <phoneticPr fontId="3"/>
  </si>
  <si>
    <t>09アスファルト安定処理路盤_材料_その他</t>
  </si>
  <si>
    <t>30路上再生路盤工</t>
    <phoneticPr fontId="3"/>
  </si>
  <si>
    <t>09アスファルト安定処理路盤_プラント_必須</t>
  </si>
  <si>
    <t>31路上表層再生工</t>
    <phoneticPr fontId="3"/>
  </si>
  <si>
    <t>09アスファルト安定処理路盤_プラント_その他</t>
  </si>
  <si>
    <t>必須</t>
  </si>
  <si>
    <t>JISマーク確認又は「その他」の試験項目の確認</t>
  </si>
  <si>
    <t>32排水性舗装工・透水性舗装工</t>
    <rPh sb="9" eb="12">
      <t>トウスイセイ</t>
    </rPh>
    <rPh sb="12" eb="14">
      <t>ホソウ</t>
    </rPh>
    <rPh sb="14" eb="15">
      <t>コウ</t>
    </rPh>
    <phoneticPr fontId="3"/>
  </si>
  <si>
    <t>09アスファルト安定処理路盤_舗設現場_必須</t>
  </si>
  <si>
    <t>02プレキャストコンク（JIS Ⅰ類）</t>
  </si>
  <si>
    <t>製品の外観検査（角欠け・ひび割れ調査）</t>
    <phoneticPr fontId="3"/>
  </si>
  <si>
    <t>33プラント再生舗装工</t>
    <phoneticPr fontId="3"/>
  </si>
  <si>
    <t>09アスファルト安定処理路盤_舗設現場_その他</t>
  </si>
  <si>
    <t>製品検査結果（寸法・形状・外観、性能試験）※協議をした項目</t>
    <phoneticPr fontId="3"/>
  </si>
  <si>
    <t>34工場製作工（鋼橋用鋼材）</t>
    <rPh sb="2" eb="4">
      <t>コウジョウ</t>
    </rPh>
    <rPh sb="4" eb="6">
      <t>セイサク</t>
    </rPh>
    <rPh sb="6" eb="7">
      <t>コウ</t>
    </rPh>
    <rPh sb="8" eb="10">
      <t>コウキョウ</t>
    </rPh>
    <rPh sb="10" eb="11">
      <t>ヨウ</t>
    </rPh>
    <rPh sb="11" eb="13">
      <t>コウザイ</t>
    </rPh>
    <phoneticPr fontId="3"/>
  </si>
  <si>
    <t>10セメント安定処理路盤_材料_必須</t>
  </si>
  <si>
    <t>03プレキャストコンクリート製品（JIS Ⅱ類）</t>
  </si>
  <si>
    <t>必須</t>
    <phoneticPr fontId="3"/>
  </si>
  <si>
    <t>35ガス切断工</t>
    <phoneticPr fontId="3"/>
  </si>
  <si>
    <t>10セメント安定処理路盤_施工_必須</t>
  </si>
  <si>
    <t>36溶接工</t>
    <phoneticPr fontId="3"/>
  </si>
  <si>
    <t>10セメント安定処理路盤_施工_その他</t>
  </si>
  <si>
    <t>セメントのアルカリシリカ反応抑制対策</t>
  </si>
  <si>
    <t>37.中層混合処理</t>
    <phoneticPr fontId="3"/>
  </si>
  <si>
    <t>11アスファルト舗装_材料_必須</t>
  </si>
  <si>
    <t>04プレキャストコンクリート製品（その他）</t>
  </si>
  <si>
    <t>コンクリートの塩化物総量規制</t>
  </si>
  <si>
    <t>38上記以外（具体的な内容を「試験項目」に入力して下さい）</t>
    <rPh sb="2" eb="4">
      <t>ジョウキ</t>
    </rPh>
    <rPh sb="4" eb="6">
      <t>イガイ</t>
    </rPh>
    <rPh sb="7" eb="10">
      <t>グタイテキ</t>
    </rPh>
    <rPh sb="11" eb="13">
      <t>ナイヨウ</t>
    </rPh>
    <rPh sb="15" eb="17">
      <t>シケン</t>
    </rPh>
    <rPh sb="17" eb="19">
      <t>コウモク</t>
    </rPh>
    <rPh sb="21" eb="23">
      <t>ニュウリョク</t>
    </rPh>
    <rPh sb="25" eb="26">
      <t>クダ</t>
    </rPh>
    <phoneticPr fontId="3"/>
  </si>
  <si>
    <t>11アスファルト舗装_材料_その他</t>
  </si>
  <si>
    <t>コンクリートのスランプ試験/スランプフロー試験</t>
  </si>
  <si>
    <t>11アスファルト舗装_プラント_必須</t>
  </si>
  <si>
    <t>11アスファルト舗装_プラント_その他</t>
  </si>
  <si>
    <t>コンクリートの空気量測定（凍害を受ける恐れのあるコンクリート製品）</t>
  </si>
  <si>
    <t>11アスファルト舗装_舗設現場_必須</t>
  </si>
  <si>
    <t>鋼材</t>
  </si>
  <si>
    <t>11アスファルト舗装_舗設現場_その他</t>
  </si>
  <si>
    <t>骨材のふるい分け試験(粒度・粗粒率）</t>
  </si>
  <si>
    <t>12転圧コンクリート_材料_必須</t>
  </si>
  <si>
    <t>12転圧コンクリート_材料_その他</t>
  </si>
  <si>
    <t>12転圧コンクリート_製造（プラント）_その他</t>
  </si>
  <si>
    <t>12転圧コンクリート_施工_必須</t>
  </si>
  <si>
    <t>13グースアスファルト舗装_材料_必須</t>
  </si>
  <si>
    <t>13グースアスファルト舗装_材料_その他</t>
  </si>
  <si>
    <t>13グースアスファルト舗装_プラント_必須</t>
  </si>
  <si>
    <t>13グースアスファルト舗装_舗設現場_必須</t>
  </si>
  <si>
    <t>セメントの化学分析</t>
  </si>
  <si>
    <t>14路床安定処理工_材料_必須</t>
  </si>
  <si>
    <t>コンクリート用混和材・化学混和剤</t>
  </si>
  <si>
    <t>14路床安定処理工_施工_必須</t>
  </si>
  <si>
    <t>練混ぜ水の水質試験</t>
  </si>
  <si>
    <t>14路床安定処理工_施工_その他</t>
  </si>
  <si>
    <t>15表層安定処理工（表層混合処理）_材料_その他</t>
  </si>
  <si>
    <t>施工前試験</t>
    <rPh sb="0" eb="2">
      <t>セコウ</t>
    </rPh>
    <rPh sb="2" eb="3">
      <t>マエ</t>
    </rPh>
    <rPh sb="3" eb="5">
      <t>シケン</t>
    </rPh>
    <phoneticPr fontId="3"/>
  </si>
  <si>
    <t>外観検査</t>
    <rPh sb="0" eb="2">
      <t>ガイカン</t>
    </rPh>
    <rPh sb="2" eb="4">
      <t>ケンサ</t>
    </rPh>
    <phoneticPr fontId="3"/>
  </si>
  <si>
    <t>15表層安定処理工（表層混合処理）_施工_必須</t>
  </si>
  <si>
    <t>05ガス圧接</t>
  </si>
  <si>
    <t>施工後試験</t>
    <rPh sb="0" eb="2">
      <t>セコウ</t>
    </rPh>
    <rPh sb="2" eb="3">
      <t>ゴ</t>
    </rPh>
    <rPh sb="3" eb="5">
      <t>シケン</t>
    </rPh>
    <phoneticPr fontId="3"/>
  </si>
  <si>
    <t>15表層安定処理工（表層混合処理）_施工_その他</t>
  </si>
  <si>
    <t>16固結工_材料_必須</t>
  </si>
  <si>
    <t>16固結工_施工_必須</t>
  </si>
  <si>
    <t>06既製杭工</t>
  </si>
  <si>
    <t>17アンカー工_施工_必須</t>
  </si>
  <si>
    <t>鋼管杭・コンクリート杭・H鋼杭の現場溶接浸透探傷試験（溶剤除去性染色浸透探傷試験）</t>
    <phoneticPr fontId="3"/>
  </si>
  <si>
    <t>17アンカー工_施工_その他</t>
  </si>
  <si>
    <t>18補強土壁工_材料_必須</t>
  </si>
  <si>
    <t>鋼管杭の現場溶接超音波探傷試験</t>
    <phoneticPr fontId="3"/>
  </si>
  <si>
    <t>18補強土壁工_材料_その他</t>
  </si>
  <si>
    <t>鋼管杭・コンクリート杭（根固め）水セメント比試験</t>
    <phoneticPr fontId="3"/>
  </si>
  <si>
    <t>18補強土壁工_施工_必須</t>
  </si>
  <si>
    <t>鋼管杭・コンクリート杭（根固め）セメントミルクの圧縮強度試験</t>
    <phoneticPr fontId="3"/>
  </si>
  <si>
    <t>19吹付工_材料_必須</t>
  </si>
  <si>
    <t>19吹付工_材料_その他</t>
  </si>
  <si>
    <t>07下層路盤</t>
  </si>
  <si>
    <t>19吹付工_製造（プラント）_必須</t>
  </si>
  <si>
    <t>19吹付工_製造（プラント）_その他</t>
  </si>
  <si>
    <t>19吹付工_施工_必須</t>
  </si>
  <si>
    <t>19吹付工_施工_その他</t>
  </si>
  <si>
    <t>20現場吹付法枠工_材料_必須</t>
  </si>
  <si>
    <t>20現場吹付法枠工_材料_その他</t>
  </si>
  <si>
    <t>20現場吹付法枠工_製造_必須</t>
  </si>
  <si>
    <t>20現場吹付法枠工_製造_その他</t>
  </si>
  <si>
    <t>20現場吹付法枠工_施工_必須</t>
  </si>
  <si>
    <t>20現場吹付法枠工_施工_その他</t>
  </si>
  <si>
    <t>21河川土工_材料_必須</t>
  </si>
  <si>
    <t>21河川土工_材料_その他</t>
  </si>
  <si>
    <t>08上層路盤</t>
  </si>
  <si>
    <t>21河川土工_施工_必須</t>
  </si>
  <si>
    <t>21河川土工_施工_その他</t>
  </si>
  <si>
    <t>22海岸土工_材料_必須</t>
  </si>
  <si>
    <t>22海岸土工_材料_その他</t>
  </si>
  <si>
    <t>22海岸土工_施工_必須</t>
  </si>
  <si>
    <t>22海岸土工_施工_その他</t>
  </si>
  <si>
    <t>23砂防土工_材料_必須</t>
  </si>
  <si>
    <t>23砂防土工_施工_必須</t>
  </si>
  <si>
    <t>24道路土工_材料_必須</t>
  </si>
  <si>
    <t>24道路土工_材料_その他</t>
  </si>
  <si>
    <t>24道路土工_施工_必須</t>
  </si>
  <si>
    <t>24道路土工_施工_その他</t>
  </si>
  <si>
    <t>25捨石工_施工_必須</t>
  </si>
  <si>
    <t>25捨石工_施工_その他</t>
  </si>
  <si>
    <t>26コンクリートダム_材料_必須</t>
  </si>
  <si>
    <t>26コンクリートダム_材料_その他</t>
  </si>
  <si>
    <t>09アスファルト安定処理路盤</t>
  </si>
  <si>
    <t>26コンクリートダム_製造（プラント）_その他</t>
  </si>
  <si>
    <t>26コンクリートダム_施工_必須</t>
  </si>
  <si>
    <t>26コンクリートダム_施工_その他</t>
    <phoneticPr fontId="3"/>
  </si>
  <si>
    <t>27覆工コンクリート(NATM)_材料_必須</t>
  </si>
  <si>
    <t>27覆工コンクリート(NATM)_材料_その他</t>
  </si>
  <si>
    <t>27覆工コンクリート(NATM)_製造（プラント）_その他</t>
  </si>
  <si>
    <t>27覆工コンクリート(NATM)_施工_必須</t>
  </si>
  <si>
    <t>27覆工コンクリート(NATM)_施工_その他</t>
  </si>
  <si>
    <t>27覆工コンクリート(NATM)_施工後試験_必須</t>
  </si>
  <si>
    <t>27覆工コンクリート(NATM)_施工後試験_その他</t>
  </si>
  <si>
    <t>製鋼スラグの密度及び吸水率試験</t>
    <rPh sb="6" eb="8">
      <t>ミツド</t>
    </rPh>
    <phoneticPr fontId="3"/>
  </si>
  <si>
    <t>28吹付けコンクリート(NATM)_材料_必須</t>
  </si>
  <si>
    <t>28吹付けコンクリート(NATM)_材料_その他</t>
  </si>
  <si>
    <t>28吹付けコンクリート(NATM)_製造（プラント）_その他</t>
  </si>
  <si>
    <t>28吹付けコンクリート(NATM)_施工_必須</t>
  </si>
  <si>
    <t>28吹付けコンクリート(NATM)_施工_その他</t>
  </si>
  <si>
    <t>29ロックボルト(NATM)_材料_その他</t>
  </si>
  <si>
    <t>29ロックボルト(NATM)_施工_必須</t>
  </si>
  <si>
    <t>30路上再生路盤工_材料_必須</t>
  </si>
  <si>
    <t>30路上再生路盤工_材料_その他</t>
  </si>
  <si>
    <t>30路上再生路盤工_施工_必須</t>
  </si>
  <si>
    <t>31路上表層再生工_材料_必須</t>
  </si>
  <si>
    <t>31路上表層再生工_施工_必須</t>
  </si>
  <si>
    <t>31路上表層再生工_施工_その他</t>
  </si>
  <si>
    <t>32排水性舗装工・透水性舗装工_材料_必須</t>
  </si>
  <si>
    <t>32排水性舗装工・透水性舗装工_材料_その他</t>
  </si>
  <si>
    <t>プラント</t>
    <phoneticPr fontId="3"/>
  </si>
  <si>
    <t>32排水性舗装工・透水性舗装工_プラント_必須</t>
  </si>
  <si>
    <t>32排水性舗装工・透水性舗装工_プラント_その他</t>
  </si>
  <si>
    <t>32排水性舗装工・透水性舗装工_舗設現場_必須</t>
  </si>
  <si>
    <t>水浸ホイールトラッキング試験</t>
    <rPh sb="0" eb="1">
      <t>ミズ</t>
    </rPh>
    <rPh sb="1" eb="2">
      <t>ヒタ</t>
    </rPh>
    <rPh sb="12" eb="14">
      <t>シケン</t>
    </rPh>
    <phoneticPr fontId="3"/>
  </si>
  <si>
    <t>33プラント再生舗装工_材料_必須</t>
  </si>
  <si>
    <t>ホイールトラッキング試験</t>
    <rPh sb="10" eb="12">
      <t>シケン</t>
    </rPh>
    <phoneticPr fontId="3"/>
  </si>
  <si>
    <t>33プラント再生舗装工_プラント_必須</t>
  </si>
  <si>
    <t>ラベリング試験</t>
    <rPh sb="5" eb="7">
      <t>シケン</t>
    </rPh>
    <phoneticPr fontId="3"/>
  </si>
  <si>
    <t>33プラント再生舗装工_プラント_その他</t>
  </si>
  <si>
    <t>33プラント再生舗装工_舗設現場_必須</t>
  </si>
  <si>
    <t>舗設現場</t>
    <phoneticPr fontId="3"/>
  </si>
  <si>
    <t>温度測定（初転圧前）</t>
    <rPh sb="5" eb="6">
      <t>ハツ</t>
    </rPh>
    <rPh sb="6" eb="7">
      <t>テン</t>
    </rPh>
    <rPh sb="7" eb="8">
      <t>アツ</t>
    </rPh>
    <rPh sb="8" eb="9">
      <t>マエ</t>
    </rPh>
    <phoneticPr fontId="3"/>
  </si>
  <si>
    <t>34工場製作工（鋼橋用鋼材）_材料_必須</t>
  </si>
  <si>
    <t>35ガス切断工_施工_必須</t>
  </si>
  <si>
    <t>35ガス切断工_施工_その他</t>
  </si>
  <si>
    <t>36溶接工_施工_必須</t>
  </si>
  <si>
    <t>10セメント安定処理路盤</t>
  </si>
  <si>
    <t>36溶接工_施工_その他</t>
  </si>
  <si>
    <t>37.中層混合処理_材料_必須</t>
  </si>
  <si>
    <t>37.中層混合処理_材料_その他</t>
  </si>
  <si>
    <t>37.中層混合処理_施工_必須</t>
  </si>
  <si>
    <t>38上記以外（具体的な内容を「試験項目」に入力して下さい）_-_-</t>
    <rPh sb="15" eb="17">
      <t>シケン</t>
    </rPh>
    <rPh sb="17" eb="19">
      <t>コウモク</t>
    </rPh>
    <phoneticPr fontId="3"/>
  </si>
  <si>
    <t>__</t>
  </si>
  <si>
    <t>11アスファルト舗装</t>
  </si>
  <si>
    <t>温度測定（初転圧前）</t>
    <rPh sb="6" eb="7">
      <t>コロ</t>
    </rPh>
    <rPh sb="7" eb="8">
      <t>アツ</t>
    </rPh>
    <phoneticPr fontId="3"/>
  </si>
  <si>
    <t>12転圧コンクリート</t>
  </si>
  <si>
    <t>骨材の微粒分量試験</t>
    <rPh sb="0" eb="2">
      <t>コツザイ</t>
    </rPh>
    <phoneticPr fontId="3"/>
  </si>
  <si>
    <t>コアによる密度測定</t>
    <rPh sb="7" eb="9">
      <t>ソクテイ</t>
    </rPh>
    <phoneticPr fontId="3"/>
  </si>
  <si>
    <t>13グースアスファルト舗装</t>
  </si>
  <si>
    <t>舗設現場</t>
    <rPh sb="0" eb="2">
      <t>ホセツ</t>
    </rPh>
    <rPh sb="2" eb="4">
      <t>ゲンバ</t>
    </rPh>
    <phoneticPr fontId="3"/>
  </si>
  <si>
    <t>温度測定（初転圧前）</t>
    <rPh sb="6" eb="7">
      <t>テン</t>
    </rPh>
    <rPh sb="7" eb="8">
      <t>アツ</t>
    </rPh>
    <phoneticPr fontId="3"/>
  </si>
  <si>
    <t>14路床安定処理工</t>
  </si>
  <si>
    <t>現場密度の測定（最大粒径≦53㎜：砂置換法（JIS A 1214）、最大粒径＞53㎜：突砂法（舗装調査・試験法便覧[4]-185））</t>
    <rPh sb="17" eb="18">
      <t>スナ</t>
    </rPh>
    <rPh sb="18" eb="19">
      <t>オ</t>
    </rPh>
    <rPh sb="19" eb="20">
      <t>カン</t>
    </rPh>
    <rPh sb="20" eb="21">
      <t>ホウ</t>
    </rPh>
    <rPh sb="34" eb="38">
      <t>サイダイリュウケイ</t>
    </rPh>
    <rPh sb="43" eb="44">
      <t>トツ</t>
    </rPh>
    <rPh sb="44" eb="45">
      <t>スナ</t>
    </rPh>
    <rPh sb="45" eb="46">
      <t>ホウ</t>
    </rPh>
    <phoneticPr fontId="3"/>
  </si>
  <si>
    <t>15表層安定処理工（表層混合処理）</t>
  </si>
  <si>
    <t>土の一軸圧縮試験</t>
    <rPh sb="0" eb="1">
      <t>ツチ</t>
    </rPh>
    <rPh sb="2" eb="4">
      <t>イチジク</t>
    </rPh>
    <rPh sb="4" eb="6">
      <t>アッシュク</t>
    </rPh>
    <rPh sb="6" eb="8">
      <t>シケン</t>
    </rPh>
    <phoneticPr fontId="3"/>
  </si>
  <si>
    <t>改良体全長の連続性確認</t>
    <phoneticPr fontId="3"/>
  </si>
  <si>
    <t>土の一軸圧縮試験(改良体の強度)</t>
    <phoneticPr fontId="3"/>
  </si>
  <si>
    <t>17アンカー工</t>
  </si>
  <si>
    <t>適性試験（多サイクル確認試験）</t>
    <phoneticPr fontId="3"/>
  </si>
  <si>
    <t>確認試験（１サイクル確認試験）</t>
    <rPh sb="0" eb="2">
      <t>カクニン</t>
    </rPh>
    <rPh sb="2" eb="4">
      <t>シケン</t>
    </rPh>
    <phoneticPr fontId="3"/>
  </si>
  <si>
    <t>18補強土壁工</t>
  </si>
  <si>
    <t>アルカリシリカ反応抑制対策</t>
  </si>
  <si>
    <t>19吹付工</t>
  </si>
  <si>
    <t>20現場吹付法枠工</t>
  </si>
  <si>
    <t>土の締固め試験</t>
    <phoneticPr fontId="3"/>
  </si>
  <si>
    <t>21河川土工</t>
  </si>
  <si>
    <t>現場密度の測定（最大粒径≦53㎜：砂置換法（JIS A 1214）、最大粒径＞53㎜：突砂法（舗装調査・試験法便覧[4]-185））</t>
    <phoneticPr fontId="3"/>
  </si>
  <si>
    <t>施工</t>
    <phoneticPr fontId="3"/>
  </si>
  <si>
    <t>24道路土工</t>
  </si>
  <si>
    <t>25捨石工</t>
  </si>
  <si>
    <t>26コンクリートダム</t>
  </si>
  <si>
    <t>27覆工コンクリート(NATM)</t>
  </si>
  <si>
    <t>施工後試験</t>
    <rPh sb="0" eb="3">
      <t>セコウゴ</t>
    </rPh>
    <rPh sb="3" eb="5">
      <t>シケン</t>
    </rPh>
    <phoneticPr fontId="3"/>
  </si>
  <si>
    <t>28吹付けコンクリート(NATM)</t>
  </si>
  <si>
    <t>吹付けコンクリートの初期強度(引抜きせん断強度）</t>
  </si>
  <si>
    <t>29ロックボルト(NATM)</t>
  </si>
  <si>
    <t>30路上再生路盤工</t>
  </si>
  <si>
    <t>31路上表層再生工</t>
  </si>
  <si>
    <t>33プラント再生舗装工</t>
  </si>
  <si>
    <t>外観・規格（主部材）</t>
    <rPh sb="3" eb="5">
      <t>キカク</t>
    </rPh>
    <phoneticPr fontId="3"/>
  </si>
  <si>
    <t>機械試験（JISマーク表示品以外かつミルシート照合不可な主部材）</t>
    <rPh sb="11" eb="13">
      <t>ヒョウジ</t>
    </rPh>
    <rPh sb="13" eb="14">
      <t>ヒン</t>
    </rPh>
    <rPh sb="14" eb="16">
      <t>イガイ</t>
    </rPh>
    <rPh sb="23" eb="25">
      <t>ショウゴウ</t>
    </rPh>
    <rPh sb="25" eb="27">
      <t>フカ</t>
    </rPh>
    <rPh sb="28" eb="30">
      <t>シュブ</t>
    </rPh>
    <rPh sb="30" eb="31">
      <t>ザイ</t>
    </rPh>
    <phoneticPr fontId="3"/>
  </si>
  <si>
    <t>35ガス切断工</t>
  </si>
  <si>
    <t>36溶接工</t>
  </si>
  <si>
    <t>突合せ溶接継手の内部欠陥に対する検査</t>
    <phoneticPr fontId="3"/>
  </si>
  <si>
    <t>外観検査（割れ）</t>
    <rPh sb="5" eb="6">
      <t>ワ</t>
    </rPh>
    <phoneticPr fontId="3"/>
  </si>
  <si>
    <t>外観形状検査（ビード表面のピット）</t>
    <rPh sb="2" eb="4">
      <t>ケイジョウ</t>
    </rPh>
    <rPh sb="10" eb="12">
      <t>ヒョウメン</t>
    </rPh>
    <phoneticPr fontId="3"/>
  </si>
  <si>
    <t>外観形状検査（ビード表面の凹凸）</t>
    <rPh sb="2" eb="4">
      <t>ケイジョウ</t>
    </rPh>
    <rPh sb="10" eb="12">
      <t>ヒョウメン</t>
    </rPh>
    <rPh sb="13" eb="15">
      <t>オウトツ</t>
    </rPh>
    <phoneticPr fontId="3"/>
  </si>
  <si>
    <t>外観形状検査（アンダーカット）</t>
    <rPh sb="2" eb="4">
      <t>ケイジョウ</t>
    </rPh>
    <phoneticPr fontId="3"/>
  </si>
  <si>
    <t>外観形状検査（すみ肉溶接サイズ）</t>
    <rPh sb="2" eb="4">
      <t>ケイジョウ</t>
    </rPh>
    <rPh sb="9" eb="10">
      <t>ニク</t>
    </rPh>
    <rPh sb="10" eb="12">
      <t>ヨウセツ</t>
    </rPh>
    <phoneticPr fontId="3"/>
  </si>
  <si>
    <t>外観形状検査（余盛高さ）</t>
    <rPh sb="2" eb="4">
      <t>ケイジョウ</t>
    </rPh>
    <rPh sb="7" eb="8">
      <t>ヨ</t>
    </rPh>
    <rPh sb="8" eb="9">
      <t>モリ</t>
    </rPh>
    <rPh sb="9" eb="10">
      <t>タカ</t>
    </rPh>
    <phoneticPr fontId="3"/>
  </si>
  <si>
    <t>外観形状検査（アークスタッド）</t>
    <rPh sb="2" eb="4">
      <t>ケイジョウ</t>
    </rPh>
    <phoneticPr fontId="3"/>
  </si>
  <si>
    <t>37.中層混合処理</t>
  </si>
  <si>
    <t>土の湿潤密度試験</t>
  </si>
  <si>
    <t>テーブルフロー試験</t>
  </si>
  <si>
    <t>土の一軸圧縮試験(改良体の強度)</t>
  </si>
  <si>
    <t>土懸濁液のpH試験</t>
  </si>
  <si>
    <t>土の強熱減量試験</t>
  </si>
  <si>
    <t>深度方向の品質確認（均質性）</t>
  </si>
  <si>
    <t>38上記以外（具体的な内容を以下に入力して下さい）</t>
    <rPh sb="2" eb="4">
      <t>ジョウキ</t>
    </rPh>
    <rPh sb="4" eb="6">
      <t>イガイ</t>
    </rPh>
    <rPh sb="7" eb="10">
      <t>グタイテキ</t>
    </rPh>
    <rPh sb="11" eb="13">
      <t>ナイヨウ</t>
    </rPh>
    <rPh sb="14" eb="16">
      <t>イカ</t>
    </rPh>
    <rPh sb="17" eb="19">
      <t>ニュウリョク</t>
    </rPh>
    <rPh sb="21" eb="22">
      <t>クダ</t>
    </rPh>
    <phoneticPr fontId="3"/>
  </si>
  <si>
    <t>-</t>
    <phoneticPr fontId="3"/>
  </si>
  <si>
    <t>分類</t>
    <rPh sb="0" eb="2">
      <t>ブンルイ</t>
    </rPh>
    <phoneticPr fontId="3"/>
  </si>
  <si>
    <t>土質等試験</t>
  </si>
  <si>
    <t>地質試験</t>
  </si>
  <si>
    <t>施工合理化調査</t>
    <rPh sb="0" eb="2">
      <t>セコウ</t>
    </rPh>
    <rPh sb="2" eb="5">
      <t>ゴウリカ</t>
    </rPh>
    <rPh sb="5" eb="7">
      <t>チョウサ</t>
    </rPh>
    <phoneticPr fontId="3"/>
  </si>
  <si>
    <t>施工形態動向調査</t>
    <rPh sb="0" eb="2">
      <t>セコウ</t>
    </rPh>
    <rPh sb="2" eb="4">
      <t>ケイタイ</t>
    </rPh>
    <rPh sb="4" eb="6">
      <t>ドウコウ</t>
    </rPh>
    <rPh sb="6" eb="8">
      <t>チョウサ</t>
    </rPh>
    <phoneticPr fontId="3"/>
  </si>
  <si>
    <t>諸経費動向調査</t>
    <rPh sb="0" eb="3">
      <t>ショケイヒ</t>
    </rPh>
    <rPh sb="3" eb="5">
      <t>ドウコウ</t>
    </rPh>
    <rPh sb="5" eb="7">
      <t>チョウサ</t>
    </rPh>
    <phoneticPr fontId="3"/>
  </si>
  <si>
    <t>３次元出来形管理資料作成（河川浚渫）</t>
  </si>
  <si>
    <t>　④防寒対策</t>
    <rPh sb="2" eb="4">
      <t>ボウカン</t>
    </rPh>
    <rPh sb="4" eb="6">
      <t>タイサク</t>
    </rPh>
    <phoneticPr fontId="3"/>
  </si>
  <si>
    <t>ICT河床等掘削</t>
    <rPh sb="3" eb="5">
      <t>カショウ</t>
    </rPh>
    <rPh sb="5" eb="6">
      <t>トウ</t>
    </rPh>
    <rPh sb="6" eb="8">
      <t>クッサク</t>
    </rPh>
    <phoneticPr fontId="3"/>
  </si>
  <si>
    <t>ICT作業土工（床掘）</t>
    <rPh sb="3" eb="5">
      <t>サギョウ</t>
    </rPh>
    <rPh sb="5" eb="7">
      <t>ドコウ</t>
    </rPh>
    <rPh sb="8" eb="10">
      <t>トコボリ</t>
    </rPh>
    <phoneticPr fontId="3"/>
  </si>
  <si>
    <t>ICT付帯構造物設置工</t>
    <phoneticPr fontId="3"/>
  </si>
  <si>
    <t>ICT法面工</t>
    <rPh sb="3" eb="5">
      <t>ノリメン</t>
    </rPh>
    <rPh sb="5" eb="6">
      <t>コウ</t>
    </rPh>
    <phoneticPr fontId="3"/>
  </si>
  <si>
    <t>ICT地盤改良工</t>
    <rPh sb="3" eb="5">
      <t>ジバン</t>
    </rPh>
    <rPh sb="5" eb="7">
      <t>カイリョウ</t>
    </rPh>
    <rPh sb="7" eb="8">
      <t>コウ</t>
    </rPh>
    <phoneticPr fontId="3"/>
  </si>
  <si>
    <t>ICT地盤改良工（安定処理）</t>
    <rPh sb="3" eb="5">
      <t>ジバン</t>
    </rPh>
    <rPh sb="5" eb="7">
      <t>カイリョウ</t>
    </rPh>
    <rPh sb="7" eb="8">
      <t>コウ</t>
    </rPh>
    <rPh sb="9" eb="11">
      <t>アンテイ</t>
    </rPh>
    <rPh sb="11" eb="13">
      <t>ショリ</t>
    </rPh>
    <phoneticPr fontId="3"/>
  </si>
  <si>
    <t>ICT地盤改良工（中層混合処理）</t>
    <rPh sb="3" eb="5">
      <t>ジバン</t>
    </rPh>
    <rPh sb="5" eb="7">
      <t>カイリョウ</t>
    </rPh>
    <rPh sb="7" eb="8">
      <t>コウ</t>
    </rPh>
    <rPh sb="9" eb="11">
      <t>チュウソウ</t>
    </rPh>
    <rPh sb="11" eb="13">
      <t>コンゴウ</t>
    </rPh>
    <rPh sb="13" eb="15">
      <t>ショリ</t>
    </rPh>
    <phoneticPr fontId="3"/>
  </si>
  <si>
    <t>上記「③避暑（熱中症予防）対策」の内訳</t>
    <rPh sb="0" eb="2">
      <t>ジョウキ</t>
    </rPh>
    <rPh sb="17" eb="19">
      <t>ウチワケ</t>
    </rPh>
    <phoneticPr fontId="3"/>
  </si>
  <si>
    <t>項　　目
※記載されている内容以外の熱中症対策があれば、
　空欄に記載して下さい。</t>
    <rPh sb="0" eb="1">
      <t>コウ</t>
    </rPh>
    <rPh sb="3" eb="4">
      <t>メ</t>
    </rPh>
    <rPh sb="6" eb="8">
      <t>キサイ</t>
    </rPh>
    <rPh sb="13" eb="15">
      <t>ナイヨウ</t>
    </rPh>
    <rPh sb="15" eb="17">
      <t>イガイ</t>
    </rPh>
    <rPh sb="18" eb="20">
      <t>ネッチュウ</t>
    </rPh>
    <rPh sb="20" eb="21">
      <t>ショウ</t>
    </rPh>
    <rPh sb="21" eb="23">
      <t>タイサク</t>
    </rPh>
    <rPh sb="30" eb="32">
      <t>クウラン</t>
    </rPh>
    <rPh sb="33" eb="35">
      <t>キサイ</t>
    </rPh>
    <rPh sb="37" eb="38">
      <t>クダ</t>
    </rPh>
    <phoneticPr fontId="3"/>
  </si>
  <si>
    <t>厚さ測定器具</t>
    <rPh sb="0" eb="1">
      <t>アツ</t>
    </rPh>
    <rPh sb="2" eb="4">
      <t>ソクテイ</t>
    </rPh>
    <rPh sb="4" eb="6">
      <t>キグ</t>
    </rPh>
    <phoneticPr fontId="3"/>
  </si>
  <si>
    <t>遮光ネット</t>
    <rPh sb="0" eb="2">
      <t>シャコウ</t>
    </rPh>
    <phoneticPr fontId="3"/>
  </si>
  <si>
    <t>ドライミスト発生器具</t>
    <rPh sb="6" eb="8">
      <t>ハッセイ</t>
    </rPh>
    <rPh sb="8" eb="10">
      <t>キグ</t>
    </rPh>
    <phoneticPr fontId="3"/>
  </si>
  <si>
    <t>ミスト扇風機</t>
  </si>
  <si>
    <t>作業場用大型扇風機</t>
  </si>
  <si>
    <t>送風機</t>
    <phoneticPr fontId="3"/>
  </si>
  <si>
    <t>エアコン</t>
    <phoneticPr fontId="3"/>
  </si>
  <si>
    <t>給水器</t>
    <phoneticPr fontId="3"/>
  </si>
  <si>
    <t>シャワー室</t>
    <phoneticPr fontId="3"/>
  </si>
  <si>
    <t>冷蔵庫、製氷機、自販機</t>
    <phoneticPr fontId="3"/>
  </si>
  <si>
    <t>日よけテント</t>
    <phoneticPr fontId="3"/>
  </si>
  <si>
    <t>簡易休憩所</t>
    <phoneticPr fontId="3"/>
  </si>
  <si>
    <t>休息車</t>
    <rPh sb="0" eb="2">
      <t>キュウソク</t>
    </rPh>
    <rPh sb="2" eb="3">
      <t>クルマ</t>
    </rPh>
    <phoneticPr fontId="3"/>
  </si>
  <si>
    <t>クーラーボックス</t>
    <phoneticPr fontId="3"/>
  </si>
  <si>
    <t>熱中飴・タブレット</t>
    <phoneticPr fontId="3"/>
  </si>
  <si>
    <t>経口保水液</t>
    <phoneticPr fontId="3"/>
  </si>
  <si>
    <t>熱中症対策キット</t>
    <phoneticPr fontId="3"/>
  </si>
  <si>
    <t>ヘルメット取付ソーラー充電式ファン</t>
    <phoneticPr fontId="3"/>
  </si>
  <si>
    <t>クーリングベルト</t>
    <phoneticPr fontId="3"/>
  </si>
  <si>
    <t>遮光チョッキ</t>
    <phoneticPr fontId="3"/>
  </si>
  <si>
    <t>速乾性及び通気性の良い安全チョッキ</t>
    <phoneticPr fontId="3"/>
  </si>
  <si>
    <t>空調服</t>
    <phoneticPr fontId="3"/>
  </si>
  <si>
    <t>　③避暑（熱中症予防）対策</t>
    <rPh sb="2" eb="4">
      <t>ヒショ</t>
    </rPh>
    <rPh sb="5" eb="7">
      <t>ネッチュウ</t>
    </rPh>
    <rPh sb="7" eb="8">
      <t>ショウ</t>
    </rPh>
    <rPh sb="8" eb="10">
      <t>ヨボウ</t>
    </rPh>
    <rPh sb="11" eb="13">
      <t>タイサク</t>
    </rPh>
    <phoneticPr fontId="2"/>
  </si>
  <si>
    <t>令和2年度</t>
    <rPh sb="0" eb="2">
      <t>レイワ</t>
    </rPh>
    <rPh sb="3" eb="5">
      <t>ネンド</t>
    </rPh>
    <phoneticPr fontId="3"/>
  </si>
  <si>
    <t>Ver20.01</t>
    <phoneticPr fontId="8"/>
  </si>
  <si>
    <t>３．本調査票は、令和2年度積算基準に準じております。</t>
    <rPh sb="2" eb="5">
      <t>ホンチョウサ</t>
    </rPh>
    <rPh sb="5" eb="6">
      <t>ヒョウ</t>
    </rPh>
    <rPh sb="8" eb="10">
      <t>レイワ</t>
    </rPh>
    <rPh sb="11" eb="13">
      <t>ネンド</t>
    </rPh>
    <rPh sb="13" eb="15">
      <t>セキサン</t>
    </rPh>
    <rPh sb="15" eb="17">
      <t>キジュン</t>
    </rPh>
    <rPh sb="18" eb="19">
      <t>ジュン</t>
    </rPh>
    <phoneticPr fontId="104"/>
  </si>
  <si>
    <t>　　令和元年度（平成31年度）以前に受注した工事は、適宜名称の読み替え等を行い、入力して下さい。</t>
    <rPh sb="2" eb="4">
      <t>レイワ</t>
    </rPh>
    <rPh sb="4" eb="6">
      <t>ガンネン</t>
    </rPh>
    <rPh sb="6" eb="7">
      <t>ド</t>
    </rPh>
    <rPh sb="8" eb="10">
      <t>ヘイセイ</t>
    </rPh>
    <rPh sb="12" eb="14">
      <t>ネンド</t>
    </rPh>
    <rPh sb="15" eb="17">
      <t>イゼン</t>
    </rPh>
    <rPh sb="18" eb="20">
      <t>ジュチュウ</t>
    </rPh>
    <rPh sb="22" eb="24">
      <t>コウジ</t>
    </rPh>
    <rPh sb="26" eb="28">
      <t>テキギ</t>
    </rPh>
    <rPh sb="28" eb="30">
      <t>メイショウ</t>
    </rPh>
    <rPh sb="31" eb="32">
      <t>ヨ</t>
    </rPh>
    <rPh sb="33" eb="34">
      <t>カ</t>
    </rPh>
    <rPh sb="35" eb="36">
      <t>トウ</t>
    </rPh>
    <rPh sb="37" eb="38">
      <t>オコナ</t>
    </rPh>
    <rPh sb="40" eb="42">
      <t>ニュウリョク</t>
    </rPh>
    <rPh sb="44" eb="45">
      <t>クダ</t>
    </rPh>
    <phoneticPr fontId="104"/>
  </si>
  <si>
    <t>和暦</t>
    <rPh sb="0" eb="2">
      <t>ワレキ</t>
    </rPh>
    <phoneticPr fontId="2"/>
  </si>
  <si>
    <t>年</t>
    <rPh sb="0" eb="1">
      <t>ネン</t>
    </rPh>
    <phoneticPr fontId="3"/>
  </si>
  <si>
    <t>令和3</t>
    <rPh sb="0" eb="2">
      <t>レイワ</t>
    </rPh>
    <phoneticPr fontId="3"/>
  </si>
  <si>
    <t>令和3年</t>
    <rPh sb="0" eb="2">
      <t>レイワ</t>
    </rPh>
    <rPh sb="3" eb="4">
      <t>ネン</t>
    </rPh>
    <phoneticPr fontId="3"/>
  </si>
  <si>
    <t>令和2</t>
    <rPh sb="0" eb="2">
      <t>レイワ</t>
    </rPh>
    <phoneticPr fontId="3"/>
  </si>
  <si>
    <t>令和2年</t>
    <rPh sb="0" eb="2">
      <t>レイワ</t>
    </rPh>
    <rPh sb="3" eb="4">
      <t>ネン</t>
    </rPh>
    <phoneticPr fontId="3"/>
  </si>
  <si>
    <t>令和元</t>
    <rPh sb="0" eb="2">
      <t>レイワ</t>
    </rPh>
    <phoneticPr fontId="3"/>
  </si>
  <si>
    <t>平成31年</t>
    <rPh sb="0" eb="2">
      <t>ヘイセイ</t>
    </rPh>
    <rPh sb="4" eb="5">
      <t>ネン</t>
    </rPh>
    <phoneticPr fontId="3"/>
  </si>
  <si>
    <t>平成31</t>
    <rPh sb="0" eb="2">
      <t>ヘイセイ</t>
    </rPh>
    <phoneticPr fontId="3"/>
  </si>
  <si>
    <t>令和元年</t>
    <rPh sb="0" eb="2">
      <t>レイワ</t>
    </rPh>
    <rPh sb="2" eb="3">
      <t>ガン</t>
    </rPh>
    <rPh sb="3" eb="4">
      <t>ネン</t>
    </rPh>
    <phoneticPr fontId="3"/>
  </si>
  <si>
    <t>平成30</t>
    <rPh sb="0" eb="2">
      <t>ヘイセイ</t>
    </rPh>
    <phoneticPr fontId="3"/>
  </si>
  <si>
    <t>平成30年</t>
    <rPh sb="0" eb="2">
      <t>ヘイセイ</t>
    </rPh>
    <rPh sb="4" eb="5">
      <t>ネン</t>
    </rPh>
    <phoneticPr fontId="3"/>
  </si>
  <si>
    <t>平成29</t>
    <rPh sb="0" eb="2">
      <t>ヘイセイ</t>
    </rPh>
    <phoneticPr fontId="3"/>
  </si>
  <si>
    <t>平成29年</t>
    <rPh sb="0" eb="2">
      <t>ヘイセイ</t>
    </rPh>
    <rPh sb="4" eb="5">
      <t>ネン</t>
    </rPh>
    <phoneticPr fontId="3"/>
  </si>
  <si>
    <t>平成28</t>
    <rPh sb="0" eb="2">
      <t>ヘイセイ</t>
    </rPh>
    <phoneticPr fontId="3"/>
  </si>
  <si>
    <t>平成28年</t>
    <rPh sb="0" eb="2">
      <t>ヘイセイ</t>
    </rPh>
    <rPh sb="4" eb="5">
      <t>ネン</t>
    </rPh>
    <phoneticPr fontId="3"/>
  </si>
  <si>
    <t>平成27</t>
    <rPh sb="0" eb="2">
      <t>ヘイセイ</t>
    </rPh>
    <phoneticPr fontId="3"/>
  </si>
  <si>
    <t>平成27年</t>
    <rPh sb="0" eb="2">
      <t>ヘイセイ</t>
    </rPh>
    <rPh sb="4" eb="5">
      <t>ネン</t>
    </rPh>
    <phoneticPr fontId="3"/>
  </si>
  <si>
    <t>平成26</t>
    <rPh sb="0" eb="2">
      <t>ヘイセイ</t>
    </rPh>
    <phoneticPr fontId="3"/>
  </si>
  <si>
    <t>平成26年</t>
    <rPh sb="0" eb="2">
      <t>ヘイセイ</t>
    </rPh>
    <rPh sb="4" eb="5">
      <t>ネン</t>
    </rPh>
    <phoneticPr fontId="3"/>
  </si>
  <si>
    <t>平成25</t>
    <rPh sb="0" eb="2">
      <t>ヘイセイ</t>
    </rPh>
    <phoneticPr fontId="3"/>
  </si>
  <si>
    <t>平成25年</t>
    <rPh sb="0" eb="2">
      <t>ヘイセイ</t>
    </rPh>
    <rPh sb="4" eb="5">
      <t>ネン</t>
    </rPh>
    <phoneticPr fontId="3"/>
  </si>
  <si>
    <t>墜落制止用器具（フルハーネス）費用</t>
    <rPh sb="0" eb="2">
      <t>ツイラク</t>
    </rPh>
    <rPh sb="2" eb="4">
      <t>セイシ</t>
    </rPh>
    <rPh sb="4" eb="5">
      <t>ヨウ</t>
    </rPh>
    <rPh sb="5" eb="7">
      <t>キグ</t>
    </rPh>
    <rPh sb="15" eb="17">
      <t>ヒヨウ</t>
    </rPh>
    <phoneticPr fontId="44"/>
  </si>
  <si>
    <t>K</t>
    <phoneticPr fontId="3"/>
  </si>
  <si>
    <t>(20200923修正)</t>
    <rPh sb="9" eb="11">
      <t>シュウセイ</t>
    </rPh>
    <phoneticPr fontId="3"/>
  </si>
  <si>
    <t>ICT中層混合処理機トレンチャ式</t>
    <phoneticPr fontId="103"/>
  </si>
  <si>
    <t>ICT深層混合処理機スラリー式</t>
    <phoneticPr fontId="103"/>
  </si>
  <si>
    <t>ICT路面切削機</t>
    <phoneticPr fontId="103"/>
  </si>
  <si>
    <t>「快適トイレに求める機能」(1)～(6)、「快適トイレとして活用するために備える付属品」(7)～(11)、「推奨する仕様、付属品」(12)～(17)に分割可能な場合</t>
    <rPh sb="54" eb="56">
      <t>スイショウ</t>
    </rPh>
    <rPh sb="58" eb="60">
      <t>シヨウ</t>
    </rPh>
    <rPh sb="61" eb="64">
      <t>フゾクヒン</t>
    </rPh>
    <rPh sb="75" eb="77">
      <t>ブンカツ</t>
    </rPh>
    <rPh sb="77" eb="79">
      <t>カノウ</t>
    </rPh>
    <rPh sb="80" eb="82">
      <t>バアイ</t>
    </rPh>
    <phoneticPr fontId="110"/>
  </si>
  <si>
    <t>快適トイレに求める機能(1)～(6)</t>
    <rPh sb="0" eb="2">
      <t>カイテキ</t>
    </rPh>
    <rPh sb="6" eb="7">
      <t>モト</t>
    </rPh>
    <rPh sb="9" eb="11">
      <t>キノウ</t>
    </rPh>
    <phoneticPr fontId="110"/>
  </si>
  <si>
    <t>【快適トイレに求める機能】</t>
    <phoneticPr fontId="41"/>
  </si>
  <si>
    <t>ヌ</t>
    <phoneticPr fontId="3"/>
  </si>
  <si>
    <t>新型コロナウイルス感染拡大防止対策費用</t>
    <rPh sb="0" eb="2">
      <t>シンガタ</t>
    </rPh>
    <rPh sb="9" eb="11">
      <t>カンセン</t>
    </rPh>
    <rPh sb="11" eb="13">
      <t>カクダイ</t>
    </rPh>
    <rPh sb="13" eb="15">
      <t>ボウシ</t>
    </rPh>
    <rPh sb="15" eb="17">
      <t>タイサク</t>
    </rPh>
    <rPh sb="17" eb="19">
      <t>ヒヨウ</t>
    </rPh>
    <phoneticPr fontId="3"/>
  </si>
  <si>
    <t>ツ</t>
    <phoneticPr fontId="2"/>
  </si>
  <si>
    <t>新型コロナウイルスの感染拡大防止対策に係る費用調査</t>
    <rPh sb="0" eb="2">
      <t>シンガタ</t>
    </rPh>
    <rPh sb="10" eb="12">
      <t>カンセン</t>
    </rPh>
    <rPh sb="12" eb="14">
      <t>カクダイ</t>
    </rPh>
    <rPh sb="14" eb="16">
      <t>ボウシ</t>
    </rPh>
    <rPh sb="16" eb="18">
      <t>タイサク</t>
    </rPh>
    <rPh sb="19" eb="20">
      <t>カカワ</t>
    </rPh>
    <rPh sb="21" eb="23">
      <t>ヒヨウ</t>
    </rPh>
    <rPh sb="23" eb="25">
      <t>チョウサ</t>
    </rPh>
    <phoneticPr fontId="3"/>
  </si>
  <si>
    <t>①共通仮設費</t>
    <rPh sb="1" eb="3">
      <t>キョウツウ</t>
    </rPh>
    <rPh sb="3" eb="5">
      <t>カセツ</t>
    </rPh>
    <rPh sb="5" eb="6">
      <t>ヒ</t>
    </rPh>
    <phoneticPr fontId="3"/>
  </si>
  <si>
    <t>『6_工事費』シートの「新型コロナウイルス感染拡大防止対策費用」に入力されている金額</t>
    <rPh sb="12" eb="14">
      <t>シンガタ</t>
    </rPh>
    <rPh sb="21" eb="23">
      <t>カンセン</t>
    </rPh>
    <rPh sb="23" eb="25">
      <t>カクダイ</t>
    </rPh>
    <rPh sb="25" eb="27">
      <t>ボウシ</t>
    </rPh>
    <rPh sb="27" eb="29">
      <t>タイサク</t>
    </rPh>
    <rPh sb="29" eb="31">
      <t>ヒヨウ</t>
    </rPh>
    <phoneticPr fontId="3"/>
  </si>
  <si>
    <t>【Ⅰ】
対策内容</t>
    <rPh sb="4" eb="6">
      <t>タイサク</t>
    </rPh>
    <rPh sb="6" eb="8">
      <t>ナイヨウ</t>
    </rPh>
    <phoneticPr fontId="3"/>
  </si>
  <si>
    <t>労働者宿舎における密集を避けるための、近隣宿泊施設の宿泊費・交通費</t>
    <rPh sb="0" eb="3">
      <t>ロウドウシャ</t>
    </rPh>
    <rPh sb="3" eb="5">
      <t>シュクシャ</t>
    </rPh>
    <rPh sb="9" eb="11">
      <t>ミッシュウ</t>
    </rPh>
    <rPh sb="12" eb="13">
      <t>サ</t>
    </rPh>
    <rPh sb="19" eb="21">
      <t>キンリン</t>
    </rPh>
    <rPh sb="21" eb="23">
      <t>シュクハク</t>
    </rPh>
    <rPh sb="23" eb="25">
      <t>シセツ</t>
    </rPh>
    <rPh sb="26" eb="29">
      <t>シュクハクヒ</t>
    </rPh>
    <rPh sb="30" eb="33">
      <t>コウツウヒ</t>
    </rPh>
    <phoneticPr fontId="3"/>
  </si>
  <si>
    <t>現場事務所や労働者宿舎等の拡張費用・借地料</t>
    <rPh sb="0" eb="2">
      <t>ゲンバ</t>
    </rPh>
    <rPh sb="2" eb="4">
      <t>ジム</t>
    </rPh>
    <rPh sb="4" eb="5">
      <t>ショ</t>
    </rPh>
    <rPh sb="6" eb="9">
      <t>ロウドウシャ</t>
    </rPh>
    <rPh sb="9" eb="11">
      <t>シュクシャ</t>
    </rPh>
    <rPh sb="11" eb="12">
      <t>トウ</t>
    </rPh>
    <rPh sb="13" eb="15">
      <t>カクチョウ</t>
    </rPh>
    <rPh sb="15" eb="17">
      <t>ヒヨウ</t>
    </rPh>
    <rPh sb="18" eb="21">
      <t>シャクチリョウ</t>
    </rPh>
    <phoneticPr fontId="3"/>
  </si>
  <si>
    <t>②現場管理費</t>
    <rPh sb="1" eb="3">
      <t>ゲンバ</t>
    </rPh>
    <rPh sb="3" eb="6">
      <t>カンリヒ</t>
    </rPh>
    <phoneticPr fontId="2"/>
  </si>
  <si>
    <t>現場従事者のマスク、インカム、シールドヘルメット等の購入・リース費用</t>
    <rPh sb="0" eb="2">
      <t>ゲンバ</t>
    </rPh>
    <rPh sb="2" eb="5">
      <t>ジュウジシャ</t>
    </rPh>
    <rPh sb="24" eb="25">
      <t>ナド</t>
    </rPh>
    <rPh sb="26" eb="28">
      <t>コウニュウ</t>
    </rPh>
    <rPh sb="32" eb="34">
      <t>ヒヨウ</t>
    </rPh>
    <phoneticPr fontId="103"/>
  </si>
  <si>
    <t>現場に配備する消毒液、赤外線体温計等の購入・リース費用</t>
    <rPh sb="0" eb="2">
      <t>ゲンバ</t>
    </rPh>
    <rPh sb="3" eb="5">
      <t>ハイビ</t>
    </rPh>
    <rPh sb="7" eb="9">
      <t>ショウドク</t>
    </rPh>
    <rPh sb="9" eb="10">
      <t>エキ</t>
    </rPh>
    <rPh sb="11" eb="14">
      <t>セキガイセン</t>
    </rPh>
    <rPh sb="14" eb="18">
      <t>タイオンケイナド</t>
    </rPh>
    <rPh sb="19" eb="21">
      <t>コウニュウ</t>
    </rPh>
    <rPh sb="25" eb="27">
      <t>ヒヨウ</t>
    </rPh>
    <phoneticPr fontId="103"/>
  </si>
  <si>
    <t>遠隔臨場やテレビ会議等のための機材・通信費</t>
    <rPh sb="0" eb="2">
      <t>エンカク</t>
    </rPh>
    <rPh sb="2" eb="4">
      <t>リンジョウ</t>
    </rPh>
    <rPh sb="8" eb="11">
      <t>カイギナド</t>
    </rPh>
    <rPh sb="15" eb="17">
      <t>キザイ</t>
    </rPh>
    <rPh sb="18" eb="21">
      <t>ツウシンヒ</t>
    </rPh>
    <phoneticPr fontId="103"/>
  </si>
  <si>
    <t>←健康保険・厚生年金保険の保険料額表（東京都）11.66%÷2</t>
    <rPh sb="1" eb="3">
      <t>ケンコウ</t>
    </rPh>
    <rPh sb="3" eb="5">
      <t>ホケン</t>
    </rPh>
    <rPh sb="6" eb="8">
      <t>コウセイ</t>
    </rPh>
    <rPh sb="8" eb="10">
      <t>ネンキン</t>
    </rPh>
    <rPh sb="10" eb="12">
      <t>ホケン</t>
    </rPh>
    <rPh sb="13" eb="16">
      <t>ホケンリョウ</t>
    </rPh>
    <rPh sb="16" eb="17">
      <t>ガク</t>
    </rPh>
    <rPh sb="17" eb="18">
      <t>ヒョウ</t>
    </rPh>
    <rPh sb="19" eb="22">
      <t>トウキョウト</t>
    </rPh>
    <phoneticPr fontId="2"/>
  </si>
  <si>
    <t>←健康保険・厚生年金保険の保険料額表（東京都）9.87%÷2</t>
    <rPh sb="1" eb="3">
      <t>ケンコウ</t>
    </rPh>
    <rPh sb="3" eb="5">
      <t>ホケン</t>
    </rPh>
    <rPh sb="6" eb="8">
      <t>コウセイ</t>
    </rPh>
    <rPh sb="8" eb="10">
      <t>ネンキン</t>
    </rPh>
    <rPh sb="10" eb="12">
      <t>ホケン</t>
    </rPh>
    <rPh sb="13" eb="16">
      <t>ホケンリョウ</t>
    </rPh>
    <rPh sb="16" eb="17">
      <t>ガク</t>
    </rPh>
    <rPh sb="17" eb="18">
      <t>ヒョウ</t>
    </rPh>
    <rPh sb="19" eb="22">
      <t>トウキョウト</t>
    </rPh>
    <phoneticPr fontId="2"/>
  </si>
  <si>
    <t>←健康保険・厚生年金保険の保険料額表（東京都）18.300%÷2</t>
    <rPh sb="1" eb="3">
      <t>ケンコウ</t>
    </rPh>
    <rPh sb="3" eb="5">
      <t>ホケン</t>
    </rPh>
    <rPh sb="6" eb="8">
      <t>コウセイ</t>
    </rPh>
    <rPh sb="8" eb="10">
      <t>ネンキン</t>
    </rPh>
    <rPh sb="10" eb="12">
      <t>ホケン</t>
    </rPh>
    <rPh sb="13" eb="16">
      <t>ホケンリョウ</t>
    </rPh>
    <rPh sb="16" eb="17">
      <t>ガク</t>
    </rPh>
    <rPh sb="17" eb="18">
      <t>ヒョウ</t>
    </rPh>
    <rPh sb="19" eb="22">
      <t>トウキョウト</t>
    </rPh>
    <phoneticPr fontId="2"/>
  </si>
  <si>
    <t>←船員保険・厚生年金保険の保険料額表</t>
    <rPh sb="1" eb="3">
      <t>センイン</t>
    </rPh>
    <rPh sb="3" eb="5">
      <t>ホケン</t>
    </rPh>
    <rPh sb="6" eb="8">
      <t>コウセイ</t>
    </rPh>
    <rPh sb="8" eb="10">
      <t>ネンキン</t>
    </rPh>
    <rPh sb="10" eb="12">
      <t>ホケン</t>
    </rPh>
    <rPh sb="13" eb="16">
      <t>ホケンリョウ</t>
    </rPh>
    <rPh sb="16" eb="17">
      <t>ガク</t>
    </rPh>
    <rPh sb="17" eb="18">
      <t>ヒョウ</t>
    </rPh>
    <phoneticPr fontId="2"/>
  </si>
  <si>
    <t>掘削（ＩＣＴ）（河床等掘削を除く）</t>
    <rPh sb="0" eb="2">
      <t>クッサク</t>
    </rPh>
    <rPh sb="8" eb="10">
      <t>カショウ</t>
    </rPh>
    <rPh sb="10" eb="11">
      <t>トウ</t>
    </rPh>
    <rPh sb="11" eb="13">
      <t>クッサク</t>
    </rPh>
    <rPh sb="14" eb="15">
      <t>ノゾ</t>
    </rPh>
    <phoneticPr fontId="72"/>
  </si>
  <si>
    <t>路体（築堤）盛土（ＩＣＴ）</t>
    <rPh sb="0" eb="1">
      <t>ロ</t>
    </rPh>
    <rPh sb="1" eb="2">
      <t>カラダ</t>
    </rPh>
    <rPh sb="3" eb="5">
      <t>チクテイ</t>
    </rPh>
    <rPh sb="6" eb="7">
      <t>モ</t>
    </rPh>
    <rPh sb="7" eb="8">
      <t>ツチ</t>
    </rPh>
    <phoneticPr fontId="72"/>
  </si>
  <si>
    <t>路床盛土（ＩＣＴ）</t>
    <rPh sb="0" eb="2">
      <t>ロショウ</t>
    </rPh>
    <rPh sb="2" eb="3">
      <t>モ</t>
    </rPh>
    <rPh sb="3" eb="4">
      <t>ツチ</t>
    </rPh>
    <phoneticPr fontId="72"/>
  </si>
  <si>
    <t>法面整形（ＩＣＴ）</t>
    <rPh sb="0" eb="2">
      <t>ノリメン</t>
    </rPh>
    <rPh sb="2" eb="4">
      <t>セイケイ</t>
    </rPh>
    <phoneticPr fontId="72"/>
  </si>
  <si>
    <t>河床等掘削（ＩＣＴ）</t>
    <rPh sb="0" eb="2">
      <t>カショウ</t>
    </rPh>
    <rPh sb="2" eb="3">
      <t>トウ</t>
    </rPh>
    <rPh sb="3" eb="5">
      <t>クッサク</t>
    </rPh>
    <phoneticPr fontId="72"/>
  </si>
  <si>
    <t>作業土工（床掘）（ＩＣＴ）</t>
    <rPh sb="0" eb="2">
      <t>サギョウ</t>
    </rPh>
    <rPh sb="2" eb="4">
      <t>ドコウ</t>
    </rPh>
    <rPh sb="5" eb="7">
      <t>トコボリ</t>
    </rPh>
    <phoneticPr fontId="72"/>
  </si>
  <si>
    <t>不陸整正（ＩＣＴ）</t>
    <rPh sb="0" eb="2">
      <t>フリク</t>
    </rPh>
    <rPh sb="2" eb="4">
      <t>セイセイ</t>
    </rPh>
    <phoneticPr fontId="72"/>
  </si>
  <si>
    <t>下層路盤（車道・路肩部）（ＩＣＴ）</t>
    <rPh sb="0" eb="2">
      <t>カソウ</t>
    </rPh>
    <rPh sb="2" eb="4">
      <t>ロバン</t>
    </rPh>
    <rPh sb="5" eb="7">
      <t>シャドウ</t>
    </rPh>
    <rPh sb="8" eb="10">
      <t>ロカタ</t>
    </rPh>
    <rPh sb="10" eb="11">
      <t>ブ</t>
    </rPh>
    <phoneticPr fontId="72"/>
  </si>
  <si>
    <t>上層路盤（車道・路肩部）（ＩＣＴ）</t>
    <rPh sb="0" eb="2">
      <t>ジョウソウ</t>
    </rPh>
    <rPh sb="2" eb="4">
      <t>ロバン</t>
    </rPh>
    <rPh sb="5" eb="7">
      <t>シャドウ</t>
    </rPh>
    <rPh sb="8" eb="10">
      <t>ロカタ</t>
    </rPh>
    <rPh sb="10" eb="11">
      <t>ブ</t>
    </rPh>
    <phoneticPr fontId="72"/>
  </si>
  <si>
    <t>バックホウ浚渫船（ＩＣＴ）</t>
    <rPh sb="5" eb="7">
      <t>シュンセツ</t>
    </rPh>
    <rPh sb="7" eb="8">
      <t>セン</t>
    </rPh>
    <phoneticPr fontId="14"/>
  </si>
  <si>
    <t>地盤改良工　安定処理（ＩＣＴ）</t>
    <rPh sb="0" eb="2">
      <t>ジバン</t>
    </rPh>
    <rPh sb="2" eb="4">
      <t>カイリョウ</t>
    </rPh>
    <rPh sb="4" eb="5">
      <t>コウ</t>
    </rPh>
    <rPh sb="6" eb="8">
      <t>アンテイ</t>
    </rPh>
    <rPh sb="8" eb="10">
      <t>ショリ</t>
    </rPh>
    <phoneticPr fontId="14"/>
  </si>
  <si>
    <t>地盤改良工　中層混合処理（ＩＣＴ）</t>
    <rPh sb="0" eb="2">
      <t>ジバン</t>
    </rPh>
    <rPh sb="2" eb="4">
      <t>カイリョウ</t>
    </rPh>
    <rPh sb="4" eb="5">
      <t>コウ</t>
    </rPh>
    <rPh sb="6" eb="8">
      <t>チュウソウ</t>
    </rPh>
    <rPh sb="8" eb="10">
      <t>コンゴウ</t>
    </rPh>
    <rPh sb="10" eb="12">
      <t>ショリ</t>
    </rPh>
    <phoneticPr fontId="14"/>
  </si>
  <si>
    <t>法面工（ＩＣＴ）</t>
    <rPh sb="0" eb="2">
      <t>ノリメン</t>
    </rPh>
    <rPh sb="2" eb="3">
      <t>コウ</t>
    </rPh>
    <phoneticPr fontId="14"/>
  </si>
  <si>
    <t>付帯構造物設置工（ＩＣＴ）</t>
    <rPh sb="0" eb="2">
      <t>フタイ</t>
    </rPh>
    <rPh sb="2" eb="5">
      <t>コウゾウブツ</t>
    </rPh>
    <rPh sb="5" eb="7">
      <t>セッチ</t>
    </rPh>
    <rPh sb="7" eb="8">
      <t>コウ</t>
    </rPh>
    <phoneticPr fontId="14"/>
  </si>
  <si>
    <t>地盤改良工　スラリー撹拌工（ＩＣＴ）</t>
    <rPh sb="0" eb="2">
      <t>ジバン</t>
    </rPh>
    <rPh sb="2" eb="4">
      <t>カイリョウ</t>
    </rPh>
    <rPh sb="4" eb="5">
      <t>コウ</t>
    </rPh>
    <rPh sb="10" eb="12">
      <t>カクハン</t>
    </rPh>
    <rPh sb="12" eb="13">
      <t>コウ</t>
    </rPh>
    <phoneticPr fontId="14"/>
  </si>
  <si>
    <t>切削オーバーレイ工（ＩＣＴ）</t>
    <rPh sb="0" eb="2">
      <t>セッサク</t>
    </rPh>
    <rPh sb="8" eb="9">
      <t>コウ</t>
    </rPh>
    <phoneticPr fontId="2"/>
  </si>
  <si>
    <t>現場に駐在し、施工管理、品質管理、元請会社との打合せ、現場労働者の管理（帳簿づけ）等に従事した現場管理従事者。</t>
    <rPh sb="0" eb="2">
      <t>ゲンバ</t>
    </rPh>
    <rPh sb="3" eb="5">
      <t>チュウザイ</t>
    </rPh>
    <rPh sb="9" eb="11">
      <t>カンリ</t>
    </rPh>
    <rPh sb="12" eb="14">
      <t>ヒンシツ</t>
    </rPh>
    <rPh sb="14" eb="16">
      <t>カンリ</t>
    </rPh>
    <rPh sb="36" eb="38">
      <t>チョウボ</t>
    </rPh>
    <rPh sb="41" eb="42">
      <t>トウ</t>
    </rPh>
    <rPh sb="43" eb="45">
      <t>ジュウジ</t>
    </rPh>
    <phoneticPr fontId="2"/>
  </si>
  <si>
    <t>建設業</t>
    <rPh sb="0" eb="3">
      <t>ケンセツギョウ</t>
    </rPh>
    <phoneticPr fontId="3"/>
  </si>
  <si>
    <t>警備業</t>
    <rPh sb="0" eb="3">
      <t>ケイビギョウ</t>
    </rPh>
    <phoneticPr fontId="3"/>
  </si>
  <si>
    <t>フリー入力</t>
    <rPh sb="3" eb="5">
      <t>ニュウリョク</t>
    </rPh>
    <phoneticPr fontId="3"/>
  </si>
  <si>
    <t>(手入力用空白)</t>
    <rPh sb="1" eb="2">
      <t>テ</t>
    </rPh>
    <rPh sb="2" eb="5">
      <t>ニュウリョクヨウ</t>
    </rPh>
    <rPh sb="5" eb="7">
      <t>クウハク</t>
    </rPh>
    <phoneticPr fontId="3"/>
  </si>
  <si>
    <t>介護保険あり フリー入力</t>
  </si>
  <si>
    <t>介護保険なし フリー入力</t>
  </si>
  <si>
    <t>坑内員、船員 フリー入力</t>
  </si>
  <si>
    <t>一般 フリー入力</t>
  </si>
  <si>
    <t>当該工事に従事した者の各種保険料（事業主負担額）について計上してください。</t>
    <rPh sb="0" eb="2">
      <t>トウガイ</t>
    </rPh>
    <rPh sb="2" eb="4">
      <t>コウジ</t>
    </rPh>
    <rPh sb="5" eb="7">
      <t>ジュウジ</t>
    </rPh>
    <rPh sb="9" eb="10">
      <t>モノ</t>
    </rPh>
    <rPh sb="11" eb="13">
      <t>カクシュ</t>
    </rPh>
    <rPh sb="13" eb="16">
      <t>ホケンリョウ</t>
    </rPh>
    <rPh sb="17" eb="20">
      <t>ジギョウヌシ</t>
    </rPh>
    <rPh sb="20" eb="23">
      <t>フタンガク</t>
    </rPh>
    <rPh sb="28" eb="30">
      <t>ケイジョウ</t>
    </rPh>
    <phoneticPr fontId="5"/>
  </si>
  <si>
    <t>※記載方法はマニュアルの該当ページ、又は本シートの記入セルに表示されるメモを確認してください。</t>
    <rPh sb="1" eb="3">
      <t>キサイ</t>
    </rPh>
    <rPh sb="3" eb="5">
      <t>ホウホウ</t>
    </rPh>
    <rPh sb="12" eb="14">
      <t>ガイトウ</t>
    </rPh>
    <rPh sb="18" eb="19">
      <t>マタ</t>
    </rPh>
    <rPh sb="20" eb="21">
      <t>ホン</t>
    </rPh>
    <rPh sb="25" eb="27">
      <t>キニュウ</t>
    </rPh>
    <rPh sb="30" eb="32">
      <t>ヒョウジ</t>
    </rPh>
    <rPh sb="38" eb="40">
      <t>カクニン</t>
    </rPh>
    <phoneticPr fontId="3"/>
  </si>
  <si>
    <t>内特大品割増費（千円）</t>
    <rPh sb="0" eb="1">
      <t>ウチ</t>
    </rPh>
    <rPh sb="1" eb="3">
      <t>トクダイ</t>
    </rPh>
    <rPh sb="3" eb="4">
      <t>ヒン</t>
    </rPh>
    <rPh sb="4" eb="6">
      <t>ワリマシ</t>
    </rPh>
    <rPh sb="6" eb="7">
      <t>ヒ</t>
    </rPh>
    <rPh sb="8" eb="10">
      <t>センエン</t>
    </rPh>
    <phoneticPr fontId="1"/>
  </si>
  <si>
    <t>内悪路割増費（千円）</t>
    <rPh sb="0" eb="1">
      <t>ウチ</t>
    </rPh>
    <rPh sb="1" eb="3">
      <t>アクロ</t>
    </rPh>
    <rPh sb="3" eb="5">
      <t>ワリマシ</t>
    </rPh>
    <rPh sb="5" eb="6">
      <t>ヒ</t>
    </rPh>
    <rPh sb="7" eb="9">
      <t>センエン</t>
    </rPh>
    <phoneticPr fontId="1"/>
  </si>
  <si>
    <t>内冬期割増費（千円）</t>
    <rPh sb="0" eb="1">
      <t>ウチ</t>
    </rPh>
    <rPh sb="1" eb="3">
      <t>トウキ</t>
    </rPh>
    <rPh sb="3" eb="5">
      <t>ワリマシ</t>
    </rPh>
    <rPh sb="5" eb="6">
      <t>ヒ</t>
    </rPh>
    <rPh sb="7" eb="9">
      <t>センエン</t>
    </rPh>
    <phoneticPr fontId="2"/>
  </si>
  <si>
    <t>内深夜早朝割増費（千円）</t>
    <rPh sb="0" eb="1">
      <t>ウチ</t>
    </rPh>
    <rPh sb="1" eb="3">
      <t>シンヤ</t>
    </rPh>
    <rPh sb="3" eb="5">
      <t>ソウチョウ</t>
    </rPh>
    <rPh sb="5" eb="7">
      <t>ワリマシ</t>
    </rPh>
    <rPh sb="7" eb="8">
      <t>ヒ</t>
    </rPh>
    <rPh sb="9" eb="11">
      <t>センエン</t>
    </rPh>
    <phoneticPr fontId="2"/>
  </si>
  <si>
    <t>内その他諸料金（千円）</t>
    <rPh sb="0" eb="1">
      <t>ウチ</t>
    </rPh>
    <rPh sb="3" eb="4">
      <t>タ</t>
    </rPh>
    <rPh sb="4" eb="5">
      <t>ショ</t>
    </rPh>
    <rPh sb="5" eb="7">
      <t>リョウキン</t>
    </rPh>
    <rPh sb="8" eb="10">
      <t>センエン</t>
    </rPh>
    <phoneticPr fontId="2"/>
  </si>
  <si>
    <t>（その他諸料金内容）</t>
    <rPh sb="3" eb="4">
      <t>タ</t>
    </rPh>
    <rPh sb="4" eb="5">
      <t>ショ</t>
    </rPh>
    <rPh sb="5" eb="7">
      <t>リョウキン</t>
    </rPh>
    <rPh sb="7" eb="9">
      <t>ナイヨウ</t>
    </rPh>
    <phoneticPr fontId="2"/>
  </si>
  <si>
    <t>安全用品等の費用（フルハーネスを除く）</t>
    <phoneticPr fontId="2"/>
  </si>
  <si>
    <t>○</t>
  </si>
  <si>
    <t>内地区割増費(千円)</t>
    <rPh sb="0" eb="1">
      <t>ウチ</t>
    </rPh>
    <rPh sb="1" eb="3">
      <t>チク</t>
    </rPh>
    <rPh sb="3" eb="4">
      <t>ワ</t>
    </rPh>
    <rPh sb="4" eb="5">
      <t>マ</t>
    </rPh>
    <rPh sb="5" eb="6">
      <t>ヒ</t>
    </rPh>
    <rPh sb="7" eb="9">
      <t>センエン</t>
    </rPh>
    <phoneticPr fontId="1"/>
  </si>
  <si>
    <t>内海上輸送費
（千円)</t>
    <rPh sb="0" eb="1">
      <t>ウチ</t>
    </rPh>
    <rPh sb="1" eb="3">
      <t>カイジョウ</t>
    </rPh>
    <rPh sb="3" eb="6">
      <t>ユソウヒ</t>
    </rPh>
    <rPh sb="8" eb="10">
      <t>センエン</t>
    </rPh>
    <phoneticPr fontId="1"/>
  </si>
  <si>
    <t>内休日割増費(千円)</t>
    <rPh sb="0" eb="1">
      <t>ウチ</t>
    </rPh>
    <rPh sb="1" eb="3">
      <t>キュウジツ</t>
    </rPh>
    <rPh sb="3" eb="4">
      <t>ワ</t>
    </rPh>
    <rPh sb="4" eb="5">
      <t>マ</t>
    </rPh>
    <rPh sb="5" eb="6">
      <t>ヒ</t>
    </rPh>
    <rPh sb="7" eb="9">
      <t>センエン</t>
    </rPh>
    <phoneticPr fontId="1"/>
  </si>
  <si>
    <t>内待機時間費
(千円)</t>
    <rPh sb="0" eb="1">
      <t>ウチ</t>
    </rPh>
    <rPh sb="1" eb="3">
      <t>タイキ</t>
    </rPh>
    <rPh sb="3" eb="5">
      <t>ジカン</t>
    </rPh>
    <rPh sb="5" eb="6">
      <t>ヒ</t>
    </rPh>
    <rPh sb="8" eb="10">
      <t>センエン</t>
    </rPh>
    <phoneticPr fontId="1"/>
  </si>
  <si>
    <t>内積込・取卸費(千円)</t>
    <rPh sb="0" eb="1">
      <t>ウチ</t>
    </rPh>
    <rPh sb="1" eb="2">
      <t>ツ</t>
    </rPh>
    <rPh sb="2" eb="3">
      <t>コ</t>
    </rPh>
    <rPh sb="4" eb="5">
      <t>ト</t>
    </rPh>
    <rPh sb="5" eb="6">
      <t>オロシ</t>
    </rPh>
    <rPh sb="6" eb="7">
      <t>ヒ</t>
    </rPh>
    <rPh sb="8" eb="10">
      <t>センエン</t>
    </rPh>
    <phoneticPr fontId="1"/>
  </si>
  <si>
    <t>標示板、標識、保安燈、防護柵、バリケード、架空線等事故防止対策簡易ゲート、照明、仮設信号機等の安全施設類の設置、撤去、補修に要した費用及び使用期間中の損料</t>
    <rPh sb="0" eb="3">
      <t>ヒョウジバン</t>
    </rPh>
    <rPh sb="4" eb="6">
      <t>ヒョウシキ</t>
    </rPh>
    <rPh sb="7" eb="9">
      <t>ホアン</t>
    </rPh>
    <rPh sb="9" eb="10">
      <t>トウ</t>
    </rPh>
    <rPh sb="11" eb="14">
      <t>ボウゴサク</t>
    </rPh>
    <rPh sb="21" eb="23">
      <t>カクウ</t>
    </rPh>
    <rPh sb="23" eb="24">
      <t>セン</t>
    </rPh>
    <rPh sb="24" eb="25">
      <t>トウ</t>
    </rPh>
    <rPh sb="25" eb="27">
      <t>ジコ</t>
    </rPh>
    <rPh sb="27" eb="29">
      <t>ボウシ</t>
    </rPh>
    <rPh sb="29" eb="31">
      <t>タイサク</t>
    </rPh>
    <rPh sb="31" eb="33">
      <t>カンイ</t>
    </rPh>
    <rPh sb="37" eb="39">
      <t>ショウメイ</t>
    </rPh>
    <rPh sb="40" eb="42">
      <t>カセツ</t>
    </rPh>
    <rPh sb="42" eb="45">
      <t>シンゴウキ</t>
    </rPh>
    <rPh sb="45" eb="46">
      <t>トウ</t>
    </rPh>
    <rPh sb="47" eb="49">
      <t>アンゼン</t>
    </rPh>
    <rPh sb="49" eb="51">
      <t>シセツ</t>
    </rPh>
    <rPh sb="51" eb="52">
      <t>ルイ</t>
    </rPh>
    <rPh sb="53" eb="55">
      <t>セッチ</t>
    </rPh>
    <rPh sb="56" eb="58">
      <t>テッキョ</t>
    </rPh>
    <rPh sb="59" eb="61">
      <t>ホシュウ</t>
    </rPh>
    <rPh sb="62" eb="63">
      <t>ヨウ</t>
    </rPh>
    <rPh sb="65" eb="67">
      <t>ヒヨウ</t>
    </rPh>
    <rPh sb="67" eb="68">
      <t>オヨ</t>
    </rPh>
    <rPh sb="69" eb="71">
      <t>シヨウ</t>
    </rPh>
    <rPh sb="71" eb="74">
      <t>キカンチュウ</t>
    </rPh>
    <rPh sb="75" eb="77">
      <t>ソンリョウ</t>
    </rPh>
    <phoneticPr fontId="3"/>
  </si>
  <si>
    <t>4.事業主負担額の自動計算値（千円）</t>
    <rPh sb="2" eb="5">
      <t>ジギョウヌシ</t>
    </rPh>
    <rPh sb="5" eb="8">
      <t>フタンガク</t>
    </rPh>
    <rPh sb="9" eb="11">
      <t>ジドウ</t>
    </rPh>
    <rPh sb="11" eb="14">
      <t>ケイサンチ</t>
    </rPh>
    <rPh sb="15" eb="17">
      <t>センエン</t>
    </rPh>
    <phoneticPr fontId="3"/>
  </si>
  <si>
    <t>※雇用保険料、健康保険料、厚生年金保険料は、法的に義務付けされている費用です。</t>
    <rPh sb="1" eb="3">
      <t>コヨウ</t>
    </rPh>
    <rPh sb="3" eb="6">
      <t>ホケンリョウ</t>
    </rPh>
    <rPh sb="7" eb="9">
      <t>ケンコウ</t>
    </rPh>
    <rPh sb="9" eb="12">
      <t>ホケンリョウ</t>
    </rPh>
    <rPh sb="13" eb="15">
      <t>コウセイ</t>
    </rPh>
    <rPh sb="15" eb="17">
      <t>ネンキン</t>
    </rPh>
    <rPh sb="17" eb="20">
      <t>ホケンリョウ</t>
    </rPh>
    <rPh sb="22" eb="24">
      <t>ホウテキ</t>
    </rPh>
    <rPh sb="25" eb="28">
      <t>ギムヅ</t>
    </rPh>
    <rPh sb="34" eb="36">
      <t>ヒヨウ</t>
    </rPh>
    <phoneticPr fontId="5"/>
  </si>
  <si>
    <r>
      <t xml:space="preserve">4.事業主負担額の自動計算値（千円）
</t>
    </r>
    <r>
      <rPr>
        <sz val="9"/>
        <rFont val="ＭＳ Ｐゴシック"/>
        <family val="3"/>
        <charset val="128"/>
      </rPr>
      <t>　坑内員、船員</t>
    </r>
    <rPh sb="2" eb="5">
      <t>ジギョウヌシ</t>
    </rPh>
    <rPh sb="5" eb="8">
      <t>フタンガク</t>
    </rPh>
    <rPh sb="9" eb="11">
      <t>ジドウ</t>
    </rPh>
    <rPh sb="11" eb="14">
      <t>ケイサンチ</t>
    </rPh>
    <rPh sb="15" eb="17">
      <t>センエン</t>
    </rPh>
    <rPh sb="20" eb="22">
      <t>コウナイ</t>
    </rPh>
    <rPh sb="22" eb="23">
      <t>イン</t>
    </rPh>
    <rPh sb="24" eb="26">
      <t>センイン</t>
    </rPh>
    <phoneticPr fontId="3"/>
  </si>
  <si>
    <r>
      <t xml:space="preserve">5.事業主負担額の自動計算値（千円）
</t>
    </r>
    <r>
      <rPr>
        <sz val="9"/>
        <rFont val="ＭＳ Ｐゴシック"/>
        <family val="3"/>
        <charset val="128"/>
      </rPr>
      <t>　一般</t>
    </r>
    <rPh sb="2" eb="5">
      <t>ジギョウヌシ</t>
    </rPh>
    <rPh sb="5" eb="8">
      <t>フタンガク</t>
    </rPh>
    <rPh sb="9" eb="11">
      <t>ジドウ</t>
    </rPh>
    <rPh sb="11" eb="14">
      <t>ケイサンチ</t>
    </rPh>
    <rPh sb="15" eb="17">
      <t>センエン</t>
    </rPh>
    <rPh sb="20" eb="22">
      <t>イッパン</t>
    </rPh>
    <phoneticPr fontId="3"/>
  </si>
  <si>
    <r>
      <t xml:space="preserve">4.事業主負担額の自動計算値（千円）
</t>
    </r>
    <r>
      <rPr>
        <sz val="9"/>
        <rFont val="ＭＳ Ｐゴシック"/>
        <family val="3"/>
        <charset val="128"/>
      </rPr>
      <t>　介護保険あり</t>
    </r>
    <rPh sb="2" eb="5">
      <t>ジギョウヌシ</t>
    </rPh>
    <rPh sb="5" eb="8">
      <t>フタンガク</t>
    </rPh>
    <rPh sb="9" eb="11">
      <t>ジドウ</t>
    </rPh>
    <rPh sb="11" eb="14">
      <t>ケイサンチ</t>
    </rPh>
    <rPh sb="15" eb="17">
      <t>センエン</t>
    </rPh>
    <rPh sb="20" eb="22">
      <t>カイゴ</t>
    </rPh>
    <rPh sb="22" eb="24">
      <t>ホケン</t>
    </rPh>
    <phoneticPr fontId="3"/>
  </si>
  <si>
    <r>
      <t xml:space="preserve">5.事業主負担額の自動計算値（千円）
</t>
    </r>
    <r>
      <rPr>
        <sz val="9"/>
        <rFont val="ＭＳ Ｐゴシック"/>
        <family val="3"/>
        <charset val="128"/>
      </rPr>
      <t>　介護保険なし</t>
    </r>
    <rPh sb="2" eb="5">
      <t>ジギョウヌシ</t>
    </rPh>
    <rPh sb="5" eb="8">
      <t>フタンガク</t>
    </rPh>
    <rPh sb="9" eb="11">
      <t>ジドウ</t>
    </rPh>
    <rPh sb="11" eb="14">
      <t>ケイサンチ</t>
    </rPh>
    <rPh sb="15" eb="17">
      <t>センエン</t>
    </rPh>
    <rPh sb="20" eb="22">
      <t>カイゴ</t>
    </rPh>
    <rPh sb="22" eb="24">
      <t>ホケン</t>
    </rPh>
    <phoneticPr fontId="3"/>
  </si>
  <si>
    <r>
      <rPr>
        <b/>
        <sz val="11"/>
        <color rgb="FFFF0000"/>
        <rFont val="ＭＳ Ｐゴシック"/>
        <family val="3"/>
        <charset val="128"/>
      </rPr>
      <t>＜調査票入力に関して事実と相違する記載があった場合の調査票について＞</t>
    </r>
    <r>
      <rPr>
        <b/>
        <sz val="11"/>
        <rFont val="ＭＳ Ｐゴシック"/>
        <family val="3"/>
        <charset val="128"/>
      </rPr>
      <t xml:space="preserve">
　本調査は、公共土木請負工事における諸経費率について、実態調査に基づく検討を行う目的で実施するものです。この調査票に記入された内容を他に漏らしたり、他の目的に使用することは決してありませんので、事実をありのままに記入していただくようお願いいたします。
　なお、元請者からの意見等により、事実と相違する内容を記載することになった場合は、下記まで、本調査票をメールにて送付してください。元請者へ提出されたファイルと相違していても当センターで確認のうえ、処理いたします。</t>
    </r>
    <phoneticPr fontId="1"/>
  </si>
  <si>
    <t>■事実と相違する内容の記入</t>
    <phoneticPr fontId="1"/>
  </si>
  <si>
    <t>具体的な内容</t>
    <rPh sb="0" eb="3">
      <t>グタイテキ</t>
    </rPh>
    <rPh sb="4" eb="6">
      <t>ナイヨウ</t>
    </rPh>
    <phoneticPr fontId="1"/>
  </si>
  <si>
    <t>工事件名</t>
    <rPh sb="0" eb="2">
      <t>コウジ</t>
    </rPh>
    <rPh sb="2" eb="4">
      <t>ケンメイ</t>
    </rPh>
    <phoneticPr fontId="1"/>
  </si>
  <si>
    <t>■宛先</t>
    <rPh sb="1" eb="3">
      <t>アテサキ</t>
    </rPh>
    <phoneticPr fontId="1"/>
  </si>
  <si>
    <t>一般財団法人　国土技術研究センター
技術・調達政策グループ
〒105-0001　東京都港区虎ノ門3-12-1（ニッセイ虎ノ門ビル9階)
メールアドレス：syokeihi110＠jice.or.jp</t>
    <phoneticPr fontId="1"/>
  </si>
  <si>
    <r>
      <t>4.事業主負担額の自動計算値（千円）
　</t>
    </r>
    <r>
      <rPr>
        <sz val="9"/>
        <rFont val="ＭＳ Ｐゴシック"/>
        <family val="3"/>
        <charset val="128"/>
      </rPr>
      <t>介護保険あり</t>
    </r>
    <rPh sb="2" eb="5">
      <t>ジギョウヌシ</t>
    </rPh>
    <rPh sb="5" eb="8">
      <t>フタンガク</t>
    </rPh>
    <rPh sb="9" eb="11">
      <t>ジドウ</t>
    </rPh>
    <rPh sb="11" eb="14">
      <t>ケイサンチ</t>
    </rPh>
    <rPh sb="15" eb="17">
      <t>センエン</t>
    </rPh>
    <rPh sb="20" eb="22">
      <t>カイゴ</t>
    </rPh>
    <rPh sb="22" eb="24">
      <t>ホケン</t>
    </rPh>
    <phoneticPr fontId="3"/>
  </si>
  <si>
    <r>
      <t>5.事業主負担額の自動計算値（千円）
　</t>
    </r>
    <r>
      <rPr>
        <sz val="9"/>
        <rFont val="ＭＳ Ｐゴシック"/>
        <family val="3"/>
        <charset val="128"/>
      </rPr>
      <t>介護保険なし</t>
    </r>
    <rPh sb="2" eb="5">
      <t>ジギョウヌシ</t>
    </rPh>
    <rPh sb="5" eb="8">
      <t>フタンガク</t>
    </rPh>
    <rPh sb="9" eb="11">
      <t>ジドウ</t>
    </rPh>
    <rPh sb="11" eb="14">
      <t>ケイサンチ</t>
    </rPh>
    <rPh sb="15" eb="17">
      <t>センエン</t>
    </rPh>
    <rPh sb="20" eb="22">
      <t>カイゴ</t>
    </rPh>
    <rPh sb="22" eb="24">
      <t>ホケン</t>
    </rPh>
    <phoneticPr fontId="3"/>
  </si>
  <si>
    <t>【特殊な品質管理】</t>
    <rPh sb="1" eb="3">
      <t>トクシュ</t>
    </rPh>
    <rPh sb="4" eb="6">
      <t>ヒンシツ</t>
    </rPh>
    <rPh sb="6" eb="8">
      <t>カンリ</t>
    </rPh>
    <phoneticPr fontId="3"/>
  </si>
  <si>
    <t>土質等試験</t>
    <rPh sb="0" eb="2">
      <t>ドシツ</t>
    </rPh>
    <rPh sb="2" eb="3">
      <t>トウ</t>
    </rPh>
    <rPh sb="3" eb="5">
      <t>シケン</t>
    </rPh>
    <phoneticPr fontId="3"/>
  </si>
  <si>
    <t>品質管理基準に記載されている項目以外の試験</t>
  </si>
  <si>
    <t>地質試験</t>
    <rPh sb="0" eb="2">
      <t>チシツ</t>
    </rPh>
    <rPh sb="2" eb="4">
      <t>シケン</t>
    </rPh>
    <phoneticPr fontId="3"/>
  </si>
  <si>
    <t>ボーリング</t>
  </si>
  <si>
    <t>サウンディング</t>
  </si>
  <si>
    <t>その他原位置試験</t>
  </si>
  <si>
    <t>試験項目
※右の表を参考に入力してください</t>
    <rPh sb="0" eb="2">
      <t>シケン</t>
    </rPh>
    <rPh sb="2" eb="4">
      <t>コウモク</t>
    </rPh>
    <rPh sb="6" eb="7">
      <t>ミギ</t>
    </rPh>
    <rPh sb="8" eb="9">
      <t>ヒョウ</t>
    </rPh>
    <rPh sb="10" eb="12">
      <t>サンコウ</t>
    </rPh>
    <rPh sb="13" eb="15">
      <t>ニュウリョク</t>
    </rPh>
    <phoneticPr fontId="3"/>
  </si>
  <si>
    <t>下水</t>
    <rPh sb="0" eb="2">
      <t>ゲスイ</t>
    </rPh>
    <phoneticPr fontId="4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</si>
</sst>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quot;¥&quot;#,##0_);[Red]\(&quot;¥&quot;#,##0\)"/>
    <numFmt numFmtId="177" formatCode="0.0"/>
    <numFmt numFmtId="178" formatCode="____@"/>
    <numFmt numFmtId="179" formatCode="#,##0;[Red]#,##0"/>
    <numFmt numFmtId="180" formatCode="0;[Red]0"/>
    <numFmt numFmtId="181" formatCode="#,##0.0;[Red]#,##0.0"/>
    <numFmt numFmtId="182" formatCode="#,##0\ &quot;社&quot;"/>
    <numFmt numFmtId="183" formatCode="#,##0_ "/>
    <numFmt numFmtId="184" formatCode="0.0;[Red]0.0"/>
    <numFmt numFmtId="185" formatCode="#,##0_ ;[Red]\-#,##0\ "/>
    <numFmt numFmtId="186" formatCode="0.00_);[Red]\(0.00\)"/>
    <numFmt numFmtId="187" formatCode="#,##0.0;[Red]\-#,##0.0"/>
    <numFmt numFmtId="188" formatCode="[$-411]ggge&quot;年度&quot;"/>
    <numFmt numFmtId="189" formatCode="0_ ;[Red]\-0\ "/>
    <numFmt numFmtId="190" formatCode="#,##0&quot;)&quot;"/>
    <numFmt numFmtId="191" formatCode="#,##0&quot;社目&quot;"/>
    <numFmt numFmtId="192" formatCode="0&quot;次下請&quot;"/>
    <numFmt numFmtId="193" formatCode="#,##0&quot;‰&quot;"/>
    <numFmt numFmtId="194" formatCode="0.000%"/>
    <numFmt numFmtId="195" formatCode="000"/>
    <numFmt numFmtId="196" formatCode="#,##0.0_ "/>
    <numFmt numFmtId="197" formatCode="[$-411]ge\.m\.d;@"/>
    <numFmt numFmtId="198" formatCode="mm/dd"/>
    <numFmt numFmtId="199" formatCode="[$-411]ge/mm/dd"/>
    <numFmt numFmtId="200" formatCode="#,##0.0&quot;‰&quot;"/>
    <numFmt numFmtId="201" formatCode="0.0%"/>
  </numFmts>
  <fonts count="130">
    <font>
      <sz val="12"/>
      <name val="Osaka"/>
      <family val="3"/>
      <charset val="128"/>
    </font>
    <font>
      <sz val="12"/>
      <name val="Osaka"/>
      <family val="3"/>
      <charset val="128"/>
    </font>
    <font>
      <sz val="14"/>
      <name val="細明朝体"/>
      <family val="3"/>
      <charset val="128"/>
    </font>
    <font>
      <sz val="6"/>
      <name val="ＭＳ Ｐゴシック"/>
      <family val="3"/>
      <charset val="128"/>
    </font>
    <font>
      <sz val="8"/>
      <name val="明朝"/>
      <family val="1"/>
      <charset val="128"/>
    </font>
    <font>
      <sz val="10"/>
      <name val="明朝"/>
      <family val="1"/>
      <charset val="128"/>
    </font>
    <font>
      <sz val="12"/>
      <name val="明朝"/>
      <family val="1"/>
      <charset val="128"/>
    </font>
    <font>
      <sz val="14"/>
      <name val="明朝"/>
      <family val="1"/>
      <charset val="128"/>
    </font>
    <font>
      <sz val="9"/>
      <name val="明朝"/>
      <family val="1"/>
      <charset val="128"/>
    </font>
    <font>
      <sz val="18"/>
      <name val="明朝"/>
      <family val="1"/>
      <charset val="128"/>
    </font>
    <font>
      <sz val="11"/>
      <name val="明朝"/>
      <family val="1"/>
      <charset val="128"/>
    </font>
    <font>
      <sz val="10"/>
      <name val="ＭＳ ゴシック"/>
      <family val="3"/>
      <charset val="128"/>
    </font>
    <font>
      <sz val="9"/>
      <name val="Osaka"/>
      <family val="3"/>
      <charset val="128"/>
    </font>
    <font>
      <b/>
      <sz val="11"/>
      <name val="明朝"/>
      <family val="1"/>
      <charset val="128"/>
    </font>
    <font>
      <sz val="11"/>
      <name val="ＭＳ ゴシック"/>
      <family val="3"/>
      <charset val="128"/>
    </font>
    <font>
      <sz val="8"/>
      <name val="ＭＳ ゴシック"/>
      <family val="3"/>
      <charset val="128"/>
    </font>
    <font>
      <sz val="11"/>
      <name val="ＭＳ 明朝"/>
      <family val="1"/>
      <charset val="128"/>
    </font>
    <font>
      <sz val="8"/>
      <name val="ＭＳ 明朝"/>
      <family val="1"/>
      <charset val="128"/>
    </font>
    <font>
      <sz val="10"/>
      <name val="ＭＳ 明朝"/>
      <family val="1"/>
      <charset val="128"/>
    </font>
    <font>
      <sz val="9"/>
      <name val="ＭＳ 明朝"/>
      <family val="1"/>
      <charset val="128"/>
    </font>
    <font>
      <sz val="12"/>
      <name val="ＭＳ 明朝"/>
      <family val="1"/>
      <charset val="128"/>
    </font>
    <font>
      <sz val="11"/>
      <name val="Osaka"/>
      <family val="3"/>
      <charset val="128"/>
    </font>
    <font>
      <sz val="11"/>
      <name val="ＭＳ Ｐゴシック"/>
      <family val="3"/>
      <charset val="128"/>
    </font>
    <font>
      <sz val="11"/>
      <name val="ＭＳ Ｐ明朝"/>
      <family val="1"/>
      <charset val="128"/>
    </font>
    <font>
      <b/>
      <sz val="10"/>
      <name val="ＭＳ Ｐ明朝"/>
      <family val="1"/>
      <charset val="128"/>
    </font>
    <font>
      <sz val="14"/>
      <name val="ＭＳ Ｐ明朝"/>
      <family val="1"/>
      <charset val="128"/>
    </font>
    <font>
      <sz val="10"/>
      <name val="ＭＳ Ｐ明朝"/>
      <family val="1"/>
      <charset val="128"/>
    </font>
    <font>
      <sz val="12"/>
      <name val="ＭＳ Ｐ明朝"/>
      <family val="1"/>
      <charset val="128"/>
    </font>
    <font>
      <sz val="9"/>
      <name val="ＭＳ Ｐ明朝"/>
      <family val="1"/>
      <charset val="128"/>
    </font>
    <font>
      <sz val="10"/>
      <name val="Osaka"/>
      <family val="3"/>
      <charset val="128"/>
    </font>
    <font>
      <i/>
      <sz val="11"/>
      <name val="Osaka"/>
      <family val="3"/>
      <charset val="128"/>
    </font>
    <font>
      <sz val="10"/>
      <name val="ＭＳ Ｐゴシック"/>
      <family val="3"/>
      <charset val="128"/>
    </font>
    <font>
      <b/>
      <sz val="10"/>
      <name val="ＭＳ Ｐゴシック"/>
      <family val="3"/>
      <charset val="128"/>
    </font>
    <font>
      <sz val="12"/>
      <name val="ＭＳ Ｐゴシック"/>
      <family val="3"/>
      <charset val="128"/>
    </font>
    <font>
      <sz val="10"/>
      <color indexed="10"/>
      <name val="ＭＳ Ｐゴシック"/>
      <family val="3"/>
      <charset val="128"/>
    </font>
    <font>
      <sz val="9"/>
      <color indexed="10"/>
      <name val="明朝"/>
      <family val="1"/>
      <charset val="128"/>
    </font>
    <font>
      <sz val="10"/>
      <color indexed="10"/>
      <name val="明朝"/>
      <family val="1"/>
      <charset val="128"/>
    </font>
    <font>
      <sz val="16"/>
      <name val="明朝"/>
      <family val="1"/>
      <charset val="128"/>
    </font>
    <font>
      <sz val="16"/>
      <name val="ＭＳ Ｐ明朝"/>
      <family val="1"/>
      <charset val="128"/>
    </font>
    <font>
      <sz val="20"/>
      <name val="明朝"/>
      <family val="1"/>
      <charset val="128"/>
    </font>
    <font>
      <sz val="10"/>
      <color indexed="9"/>
      <name val="ＭＳ Ｐゴシック"/>
      <family val="3"/>
      <charset val="128"/>
    </font>
    <font>
      <sz val="6"/>
      <name val="Osaka"/>
      <family val="3"/>
      <charset val="128"/>
    </font>
    <font>
      <sz val="12"/>
      <color indexed="10"/>
      <name val="明朝"/>
      <family val="1"/>
      <charset val="128"/>
    </font>
    <font>
      <b/>
      <sz val="10"/>
      <name val="明朝"/>
      <family val="1"/>
      <charset val="128"/>
    </font>
    <font>
      <sz val="11"/>
      <color indexed="10"/>
      <name val="ＭＳ Ｐゴシック"/>
      <family val="3"/>
      <charset val="128"/>
    </font>
    <font>
      <b/>
      <sz val="11"/>
      <color indexed="10"/>
      <name val="明朝"/>
      <family val="1"/>
      <charset val="128"/>
    </font>
    <font>
      <b/>
      <sz val="9"/>
      <color indexed="10"/>
      <name val="ＭＳ Ｐ明朝"/>
      <family val="1"/>
      <charset val="128"/>
    </font>
    <font>
      <b/>
      <sz val="14"/>
      <color indexed="10"/>
      <name val="明朝"/>
      <family val="1"/>
      <charset val="128"/>
    </font>
    <font>
      <b/>
      <sz val="11"/>
      <name val="ＭＳ Ｐゴシック"/>
      <family val="3"/>
      <charset val="128"/>
    </font>
    <font>
      <b/>
      <sz val="10"/>
      <color indexed="10"/>
      <name val="ＭＳ Ｐゴシック"/>
      <family val="3"/>
      <charset val="128"/>
    </font>
    <font>
      <sz val="9"/>
      <name val="ＭＳ Ｐゴシック"/>
      <family val="3"/>
      <charset val="128"/>
    </font>
    <font>
      <sz val="14"/>
      <name val="ＭＳ Ｐゴシック"/>
      <family val="3"/>
      <charset val="128"/>
    </font>
    <font>
      <b/>
      <sz val="9"/>
      <color indexed="10"/>
      <name val="ＭＳ Ｐゴシック"/>
      <family val="3"/>
      <charset val="128"/>
    </font>
    <font>
      <sz val="14"/>
      <name val="ＭＳ 明朝"/>
      <family val="1"/>
      <charset val="128"/>
    </font>
    <font>
      <sz val="14"/>
      <name val="Osaka"/>
      <family val="3"/>
      <charset val="128"/>
    </font>
    <font>
      <strike/>
      <sz val="11"/>
      <color indexed="12"/>
      <name val="ＭＳ 明朝"/>
      <family val="1"/>
      <charset val="128"/>
    </font>
    <font>
      <strike/>
      <sz val="8"/>
      <color indexed="12"/>
      <name val="明朝"/>
      <family val="1"/>
      <charset val="128"/>
    </font>
    <font>
      <sz val="8"/>
      <color indexed="12"/>
      <name val="明朝"/>
      <family val="1"/>
      <charset val="128"/>
    </font>
    <font>
      <strike/>
      <sz val="11"/>
      <color indexed="12"/>
      <name val="明朝"/>
      <family val="1"/>
      <charset val="128"/>
    </font>
    <font>
      <strike/>
      <sz val="12"/>
      <color indexed="12"/>
      <name val="Osaka"/>
      <family val="3"/>
      <charset val="128"/>
    </font>
    <font>
      <strike/>
      <sz val="9"/>
      <color indexed="12"/>
      <name val="明朝"/>
      <family val="1"/>
      <charset val="128"/>
    </font>
    <font>
      <b/>
      <sz val="8"/>
      <color indexed="10"/>
      <name val="ＭＳ Ｐゴシック"/>
      <family val="3"/>
      <charset val="128"/>
    </font>
    <font>
      <vertAlign val="superscript"/>
      <sz val="10"/>
      <name val="ＭＳ Ｐゴシック"/>
      <family val="3"/>
      <charset val="128"/>
    </font>
    <font>
      <b/>
      <sz val="12"/>
      <name val="ＭＳ Ｐゴシック"/>
      <family val="3"/>
      <charset val="128"/>
    </font>
    <font>
      <sz val="13"/>
      <name val="ＭＳ Ｐゴシック"/>
      <family val="3"/>
      <charset val="128"/>
    </font>
    <font>
      <sz val="11"/>
      <color indexed="10"/>
      <name val="明朝"/>
      <family val="1"/>
      <charset val="128"/>
    </font>
    <font>
      <sz val="12"/>
      <name val="Osaka"/>
      <family val="3"/>
      <charset val="128"/>
    </font>
    <font>
      <b/>
      <sz val="10"/>
      <color indexed="10"/>
      <name val="明朝"/>
      <family val="1"/>
      <charset val="128"/>
    </font>
    <font>
      <sz val="11"/>
      <color indexed="10"/>
      <name val="ＭＳ Ｐ明朝"/>
      <family val="1"/>
      <charset val="128"/>
    </font>
    <font>
      <b/>
      <sz val="12"/>
      <name val="明朝"/>
      <family val="1"/>
      <charset val="128"/>
    </font>
    <font>
      <b/>
      <sz val="14"/>
      <name val="明朝"/>
      <family val="1"/>
      <charset val="128"/>
    </font>
    <font>
      <b/>
      <sz val="12"/>
      <name val="ＭＳ ゴシック"/>
      <family val="3"/>
      <charset val="128"/>
    </font>
    <font>
      <sz val="12"/>
      <name val="ＭＳ ゴシック"/>
      <family val="3"/>
      <charset val="128"/>
    </font>
    <font>
      <b/>
      <sz val="11"/>
      <color indexed="12"/>
      <name val="明朝"/>
      <family val="1"/>
      <charset val="128"/>
    </font>
    <font>
      <sz val="11"/>
      <color indexed="12"/>
      <name val="明朝"/>
      <family val="1"/>
      <charset val="128"/>
    </font>
    <font>
      <b/>
      <sz val="12"/>
      <color indexed="10"/>
      <name val="明朝"/>
      <family val="1"/>
      <charset val="128"/>
    </font>
    <font>
      <b/>
      <sz val="10.5"/>
      <color indexed="10"/>
      <name val="明朝"/>
      <family val="1"/>
      <charset val="128"/>
    </font>
    <font>
      <b/>
      <sz val="11"/>
      <color indexed="12"/>
      <name val="ＭＳ Ｐゴシック"/>
      <family val="3"/>
      <charset val="128"/>
    </font>
    <font>
      <sz val="12"/>
      <color indexed="12"/>
      <name val="ＭＳ Ｐゴシック"/>
      <family val="3"/>
      <charset val="128"/>
    </font>
    <font>
      <sz val="8"/>
      <name val="ＭＳ Ｐゴシック"/>
      <family val="3"/>
      <charset val="128"/>
    </font>
    <font>
      <b/>
      <sz val="10"/>
      <color indexed="10"/>
      <name val="ＭＳ Ｐ明朝"/>
      <family val="1"/>
      <charset val="128"/>
    </font>
    <font>
      <b/>
      <sz val="11"/>
      <color indexed="10"/>
      <name val="ＭＳ Ｐゴシック"/>
      <family val="3"/>
      <charset val="128"/>
    </font>
    <font>
      <sz val="11"/>
      <color indexed="12"/>
      <name val="ＭＳ Ｐゴシック"/>
      <family val="3"/>
      <charset val="128"/>
    </font>
    <font>
      <b/>
      <sz val="6"/>
      <color indexed="10"/>
      <name val="ＭＳ Ｐゴシック"/>
      <family val="3"/>
      <charset val="128"/>
    </font>
    <font>
      <b/>
      <sz val="20"/>
      <name val="ＭＳ Ｐゴシック"/>
      <family val="3"/>
      <charset val="128"/>
    </font>
    <font>
      <b/>
      <sz val="12"/>
      <name val="ＭＳ Ｐ明朝"/>
      <family val="1"/>
      <charset val="128"/>
    </font>
    <font>
      <b/>
      <u/>
      <sz val="12"/>
      <name val="ＭＳ Ｐ明朝"/>
      <family val="1"/>
      <charset val="128"/>
    </font>
    <font>
      <b/>
      <sz val="7"/>
      <color indexed="10"/>
      <name val="ＭＳ Ｐゴシック"/>
      <family val="3"/>
      <charset val="128"/>
    </font>
    <font>
      <sz val="9"/>
      <color indexed="14"/>
      <name val="ＭＳ Ｐ明朝"/>
      <family val="1"/>
      <charset val="128"/>
    </font>
    <font>
      <b/>
      <i/>
      <sz val="11"/>
      <name val="ＭＳ Ｐゴシック"/>
      <family val="3"/>
      <charset val="128"/>
    </font>
    <font>
      <sz val="9"/>
      <color indexed="10"/>
      <name val="ＭＳ Ｐゴシック"/>
      <family val="3"/>
      <charset val="128"/>
    </font>
    <font>
      <sz val="11"/>
      <name val="再下請"/>
      <family val="3"/>
      <charset val="128"/>
    </font>
    <font>
      <sz val="10"/>
      <color indexed="9"/>
      <name val="明朝"/>
      <family val="1"/>
      <charset val="128"/>
    </font>
    <font>
      <sz val="12"/>
      <color indexed="9"/>
      <name val="Osaka"/>
      <family val="3"/>
      <charset val="128"/>
    </font>
    <font>
      <sz val="9"/>
      <color rgb="FF000000"/>
      <name val="ＭＳ Ｐゴシック"/>
      <family val="3"/>
      <charset val="128"/>
    </font>
    <font>
      <b/>
      <sz val="12"/>
      <name val="ＭＳ 明朝"/>
      <family val="1"/>
      <charset val="128"/>
    </font>
    <font>
      <sz val="10"/>
      <color indexed="10"/>
      <name val="ＭＳ 明朝"/>
      <family val="1"/>
      <charset val="128"/>
    </font>
    <font>
      <sz val="11"/>
      <color rgb="FF0000FF"/>
      <name val="明朝"/>
      <family val="1"/>
      <charset val="128"/>
    </font>
    <font>
      <sz val="11"/>
      <color theme="0"/>
      <name val="ＭＳ Ｐ明朝"/>
      <family val="1"/>
      <charset val="128"/>
    </font>
    <font>
      <b/>
      <sz val="12"/>
      <color indexed="10"/>
      <name val="ＭＳ Ｐゴシック"/>
      <family val="3"/>
      <charset val="128"/>
    </font>
    <font>
      <sz val="12"/>
      <color theme="0"/>
      <name val="明朝"/>
      <family val="1"/>
      <charset val="128"/>
    </font>
    <font>
      <sz val="10"/>
      <color theme="0"/>
      <name val="ＭＳ Ｐゴシック"/>
      <family val="3"/>
      <charset val="128"/>
    </font>
    <font>
      <b/>
      <sz val="9"/>
      <color indexed="81"/>
      <name val="ＭＳ Ｐゴシック"/>
      <family val="3"/>
      <charset val="128"/>
    </font>
    <font>
      <sz val="9"/>
      <color indexed="81"/>
      <name val="ＭＳ Ｐゴシック"/>
      <family val="3"/>
      <charset val="128"/>
    </font>
    <font>
      <sz val="6"/>
      <name val="ＭＳ Ｐゴシック"/>
      <family val="2"/>
      <charset val="128"/>
      <scheme val="minor"/>
    </font>
    <font>
      <b/>
      <sz val="10"/>
      <color rgb="FFFF0000"/>
      <name val="ＭＳ Ｐ明朝"/>
      <family val="1"/>
      <charset val="128"/>
    </font>
    <font>
      <sz val="11"/>
      <color rgb="FFFF0000"/>
      <name val="ＭＳ Ｐゴシック"/>
      <family val="3"/>
      <charset val="128"/>
    </font>
    <font>
      <sz val="10"/>
      <color rgb="FFFF0000"/>
      <name val="ＭＳ Ｐゴシック"/>
      <family val="3"/>
      <charset val="128"/>
    </font>
    <font>
      <sz val="11"/>
      <color theme="1"/>
      <name val="ＭＳ Ｐゴシック"/>
      <family val="2"/>
      <scheme val="minor"/>
    </font>
    <font>
      <sz val="9"/>
      <color rgb="FFFF0000"/>
      <name val="ＭＳ Ｐゴシック"/>
      <family val="3"/>
      <charset val="128"/>
    </font>
    <font>
      <sz val="6"/>
      <name val="ＭＳ Ｐゴシック"/>
      <family val="3"/>
      <charset val="128"/>
      <scheme val="minor"/>
    </font>
    <font>
      <sz val="8"/>
      <name val="ＭＳ Ｐゴシック"/>
      <family val="3"/>
      <charset val="128"/>
      <scheme val="minor"/>
    </font>
    <font>
      <sz val="10"/>
      <color theme="1"/>
      <name val="ＭＳ Ｐゴシック"/>
      <family val="3"/>
      <charset val="128"/>
    </font>
    <font>
      <sz val="8"/>
      <color theme="1"/>
      <name val="ＭＳ Ｐゴシック"/>
      <family val="3"/>
      <charset val="128"/>
    </font>
    <font>
      <sz val="9"/>
      <color theme="0"/>
      <name val="ＭＳ Ｐゴシック"/>
      <family val="3"/>
      <charset val="128"/>
    </font>
    <font>
      <sz val="11"/>
      <color theme="1"/>
      <name val="ＭＳ Ｐゴシック"/>
      <family val="3"/>
      <charset val="128"/>
    </font>
    <font>
      <sz val="14"/>
      <color indexed="10"/>
      <name val="明朝"/>
      <family val="1"/>
      <charset val="128"/>
    </font>
    <font>
      <sz val="9"/>
      <color indexed="9"/>
      <name val="ＭＳ Ｐゴシック"/>
      <family val="3"/>
      <charset val="128"/>
    </font>
    <font>
      <sz val="9"/>
      <color indexed="41"/>
      <name val="ＭＳ Ｐゴシック"/>
      <family val="3"/>
      <charset val="128"/>
    </font>
    <font>
      <sz val="11"/>
      <color rgb="FFFF0000"/>
      <name val="ＭＳ Ｐゴシック"/>
      <family val="2"/>
      <scheme val="minor"/>
    </font>
    <font>
      <sz val="11"/>
      <color indexed="8"/>
      <name val="ＭＳ Ｐゴシック"/>
      <family val="3"/>
      <charset val="128"/>
    </font>
    <font>
      <b/>
      <sz val="14"/>
      <color indexed="9"/>
      <name val="ＭＳ Ｐゴシック"/>
      <family val="3"/>
      <charset val="128"/>
    </font>
    <font>
      <b/>
      <sz val="11"/>
      <color theme="1"/>
      <name val="ＭＳ Ｐゴシック"/>
      <family val="3"/>
      <charset val="128"/>
      <scheme val="minor"/>
    </font>
    <font>
      <sz val="11"/>
      <name val="ＭＳ Ｐゴシック"/>
      <family val="3"/>
      <charset val="128"/>
      <scheme val="minor"/>
    </font>
    <font>
      <sz val="9"/>
      <name val="ＭＳ Ｐゴシック"/>
      <family val="3"/>
      <charset val="128"/>
      <scheme val="minor"/>
    </font>
    <font>
      <sz val="10"/>
      <name val="ＭＳ Ｐゴシック"/>
      <family val="3"/>
      <charset val="128"/>
      <scheme val="minor"/>
    </font>
    <font>
      <sz val="9"/>
      <name val="ＭＳ Ｐゴシック"/>
      <family val="1"/>
      <charset val="128"/>
    </font>
    <font>
      <sz val="11"/>
      <color indexed="81"/>
      <name val="MS P ゴシック"/>
      <family val="3"/>
      <charset val="128"/>
    </font>
    <font>
      <sz val="20"/>
      <name val="ＭＳ Ｐゴシック"/>
      <family val="3"/>
      <charset val="128"/>
    </font>
    <font>
      <b/>
      <sz val="11"/>
      <color rgb="FFFF0000"/>
      <name val="ＭＳ Ｐゴシック"/>
      <family val="3"/>
      <charset val="128"/>
    </font>
  </fonts>
  <fills count="33">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13"/>
        <bgColor indexed="64"/>
      </patternFill>
    </fill>
    <fill>
      <patternFill patternType="solid">
        <fgColor indexed="53"/>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FFFF00"/>
        <bgColor indexed="64"/>
      </patternFill>
    </fill>
    <fill>
      <patternFill patternType="solid">
        <fgColor rgb="FF66CCFF"/>
        <bgColor indexed="64"/>
      </patternFill>
    </fill>
    <fill>
      <patternFill patternType="solid">
        <fgColor rgb="FFCCFFCC"/>
        <bgColor indexed="64"/>
      </patternFill>
    </fill>
    <fill>
      <patternFill patternType="solid">
        <fgColor rgb="FFFFFFCC"/>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99CCFF"/>
        <bgColor indexed="64"/>
      </patternFill>
    </fill>
    <fill>
      <patternFill patternType="solid">
        <fgColor rgb="FF00B0F0"/>
        <bgColor indexed="64"/>
      </patternFill>
    </fill>
    <fill>
      <patternFill patternType="solid">
        <fgColor theme="4" tint="0.59999389629810485"/>
        <bgColor indexed="64"/>
      </patternFill>
    </fill>
    <fill>
      <patternFill patternType="solid">
        <fgColor theme="6" tint="0.39994506668294322"/>
        <bgColor indexed="64"/>
      </patternFill>
    </fill>
    <fill>
      <patternFill patternType="solid">
        <fgColor rgb="FFFF0000"/>
        <bgColor indexed="64"/>
      </patternFill>
    </fill>
    <fill>
      <patternFill patternType="solid">
        <fgColor theme="0" tint="-0.24994659260841701"/>
        <bgColor indexed="64"/>
      </patternFill>
    </fill>
    <fill>
      <patternFill patternType="solid">
        <fgColor indexed="45"/>
        <bgColor indexed="64"/>
      </patternFill>
    </fill>
    <fill>
      <patternFill patternType="solid">
        <fgColor indexed="44"/>
        <bgColor indexed="64"/>
      </patternFill>
    </fill>
    <fill>
      <patternFill patternType="solid">
        <fgColor indexed="12"/>
        <bgColor indexed="64"/>
      </patternFill>
    </fill>
    <fill>
      <patternFill patternType="solid">
        <fgColor theme="0"/>
        <bgColor indexed="64"/>
      </patternFill>
    </fill>
    <fill>
      <patternFill patternType="solid">
        <fgColor theme="6" tint="0.79998168889431442"/>
        <bgColor indexed="64"/>
      </patternFill>
    </fill>
    <fill>
      <patternFill patternType="solid">
        <fgColor rgb="FFCCFFFF"/>
        <bgColor indexed="64"/>
      </patternFill>
    </fill>
    <fill>
      <patternFill patternType="solid">
        <fgColor rgb="FFFFCC99"/>
        <bgColor indexed="64"/>
      </patternFill>
    </fill>
    <fill>
      <patternFill patternType="solid">
        <fgColor theme="8" tint="0.79998168889431442"/>
        <bgColor indexed="64"/>
      </patternFill>
    </fill>
  </fills>
  <borders count="371">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style="thin">
        <color indexed="64"/>
      </bottom>
      <diagonal/>
    </border>
    <border>
      <left/>
      <right style="hair">
        <color indexed="64"/>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style="medium">
        <color indexed="10"/>
      </top>
      <bottom style="thin">
        <color indexed="64"/>
      </bottom>
      <diagonal/>
    </border>
    <border>
      <left style="thin">
        <color indexed="64"/>
      </left>
      <right/>
      <top style="medium">
        <color indexed="10"/>
      </top>
      <bottom/>
      <diagonal/>
    </border>
    <border>
      <left/>
      <right style="thin">
        <color indexed="64"/>
      </right>
      <top style="medium">
        <color indexed="10"/>
      </top>
      <bottom/>
      <diagonal/>
    </border>
    <border>
      <left/>
      <right/>
      <top style="medium">
        <color indexed="10"/>
      </top>
      <bottom style="thin">
        <color indexed="64"/>
      </bottom>
      <diagonal/>
    </border>
    <border>
      <left style="thin">
        <color indexed="64"/>
      </left>
      <right style="thin">
        <color indexed="64"/>
      </right>
      <top style="thin">
        <color indexed="64"/>
      </top>
      <bottom style="medium">
        <color indexed="1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10"/>
      </right>
      <top/>
      <bottom/>
      <diagonal/>
    </border>
    <border>
      <left/>
      <right style="thin">
        <color indexed="64"/>
      </right>
      <top style="medium">
        <color indexed="10"/>
      </top>
      <bottom style="thin">
        <color indexed="64"/>
      </bottom>
      <diagonal/>
    </border>
    <border>
      <left/>
      <right/>
      <top style="thin">
        <color indexed="64"/>
      </top>
      <bottom style="medium">
        <color indexed="10"/>
      </bottom>
      <diagonal/>
    </border>
    <border>
      <left/>
      <right style="hair">
        <color indexed="64"/>
      </right>
      <top style="thin">
        <color indexed="64"/>
      </top>
      <bottom style="thin">
        <color indexed="64"/>
      </bottom>
      <diagonal/>
    </border>
    <border>
      <left style="medium">
        <color indexed="10"/>
      </left>
      <right style="thin">
        <color indexed="64"/>
      </right>
      <top style="thin">
        <color indexed="64"/>
      </top>
      <bottom style="thin">
        <color indexed="64"/>
      </bottom>
      <diagonal/>
    </border>
    <border>
      <left/>
      <right style="hair">
        <color indexed="64"/>
      </right>
      <top style="thin">
        <color indexed="64"/>
      </top>
      <bottom style="medium">
        <color indexed="10"/>
      </bottom>
      <diagonal/>
    </border>
    <border>
      <left/>
      <right style="thin">
        <color indexed="64"/>
      </right>
      <top style="thin">
        <color indexed="64"/>
      </top>
      <bottom style="medium">
        <color indexed="10"/>
      </bottom>
      <diagonal/>
    </border>
    <border>
      <left style="medium">
        <color indexed="10"/>
      </left>
      <right/>
      <top/>
      <bottom/>
      <diagonal/>
    </border>
    <border>
      <left/>
      <right/>
      <top style="medium">
        <color indexed="10"/>
      </top>
      <bottom/>
      <diagonal/>
    </border>
    <border>
      <left style="medium">
        <color indexed="10"/>
      </left>
      <right style="thin">
        <color indexed="64"/>
      </right>
      <top style="medium">
        <color indexed="10"/>
      </top>
      <bottom style="thin">
        <color indexed="64"/>
      </bottom>
      <diagonal/>
    </border>
    <border>
      <left style="thin">
        <color indexed="64"/>
      </left>
      <right/>
      <top style="medium">
        <color indexed="10"/>
      </top>
      <bottom style="thin">
        <color indexed="64"/>
      </bottom>
      <diagonal/>
    </border>
    <border>
      <left style="medium">
        <color indexed="10"/>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style="medium">
        <color indexed="10"/>
      </left>
      <right style="thick">
        <color indexed="10"/>
      </right>
      <top style="thick">
        <color indexed="10"/>
      </top>
      <bottom style="thick">
        <color indexed="10"/>
      </bottom>
      <diagonal/>
    </border>
    <border>
      <left style="double">
        <color indexed="64"/>
      </left>
      <right/>
      <top style="thin">
        <color indexed="64"/>
      </top>
      <bottom style="thin">
        <color indexed="64"/>
      </bottom>
      <diagonal/>
    </border>
    <border>
      <left style="medium">
        <color indexed="10"/>
      </left>
      <right style="medium">
        <color indexed="10"/>
      </right>
      <top style="medium">
        <color indexed="10"/>
      </top>
      <bottom/>
      <diagonal/>
    </border>
    <border>
      <left style="medium">
        <color indexed="10"/>
      </left>
      <right style="medium">
        <color indexed="10"/>
      </right>
      <top/>
      <bottom/>
      <diagonal/>
    </border>
    <border>
      <left style="medium">
        <color indexed="10"/>
      </left>
      <right style="medium">
        <color indexed="10"/>
      </right>
      <top/>
      <bottom style="thin">
        <color indexed="64"/>
      </bottom>
      <diagonal/>
    </border>
    <border>
      <left style="double">
        <color indexed="64"/>
      </left>
      <right style="thin">
        <color indexed="64"/>
      </right>
      <top style="thin">
        <color indexed="64"/>
      </top>
      <bottom style="thin">
        <color indexed="64"/>
      </bottom>
      <diagonal/>
    </border>
    <border>
      <left style="medium">
        <color indexed="10"/>
      </left>
      <right style="medium">
        <color indexed="10"/>
      </right>
      <top style="thin">
        <color indexed="64"/>
      </top>
      <bottom style="thin">
        <color indexed="64"/>
      </bottom>
      <diagonal/>
    </border>
    <border>
      <left style="medium">
        <color indexed="10"/>
      </left>
      <right style="medium">
        <color indexed="10"/>
      </right>
      <top style="thin">
        <color indexed="64"/>
      </top>
      <bottom style="medium">
        <color indexed="10"/>
      </bottom>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right/>
      <top style="dashed">
        <color indexed="64"/>
      </top>
      <bottom style="thin">
        <color indexed="64"/>
      </bottom>
      <diagonal/>
    </border>
    <border>
      <left/>
      <right style="dashed">
        <color indexed="64"/>
      </right>
      <top style="dashed">
        <color indexed="64"/>
      </top>
      <bottom/>
      <diagonal/>
    </border>
    <border>
      <left/>
      <right style="dashed">
        <color indexed="64"/>
      </right>
      <top/>
      <bottom/>
      <diagonal/>
    </border>
    <border>
      <left/>
      <right style="dashed">
        <color indexed="64"/>
      </right>
      <top/>
      <bottom style="dashed">
        <color indexed="64"/>
      </bottom>
      <diagonal/>
    </border>
    <border>
      <left style="thin">
        <color indexed="64"/>
      </left>
      <right/>
      <top/>
      <bottom style="hair">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thin">
        <color indexed="64"/>
      </bottom>
      <diagonal/>
    </border>
    <border>
      <left style="hair">
        <color indexed="64"/>
      </left>
      <right style="medium">
        <color indexed="10"/>
      </right>
      <top style="thin">
        <color indexed="64"/>
      </top>
      <bottom style="thin">
        <color indexed="64"/>
      </bottom>
      <diagonal/>
    </border>
    <border>
      <left style="hair">
        <color indexed="64"/>
      </left>
      <right style="hair">
        <color indexed="64"/>
      </right>
      <top style="thin">
        <color indexed="64"/>
      </top>
      <bottom style="medium">
        <color indexed="10"/>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medium">
        <color indexed="10"/>
      </top>
      <bottom style="thin">
        <color indexed="64"/>
      </bottom>
      <diagonal/>
    </border>
    <border>
      <left style="hair">
        <color indexed="64"/>
      </left>
      <right style="thin">
        <color indexed="64"/>
      </right>
      <top/>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10"/>
      </bottom>
      <diagonal/>
    </border>
    <border>
      <left style="thin">
        <color indexed="64"/>
      </left>
      <right style="hair">
        <color indexed="64"/>
      </right>
      <top style="medium">
        <color indexed="10"/>
      </top>
      <bottom style="thin">
        <color indexed="64"/>
      </bottom>
      <diagonal/>
    </border>
    <border>
      <left style="hair">
        <color indexed="64"/>
      </left>
      <right/>
      <top style="medium">
        <color indexed="10"/>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10"/>
      </bottom>
      <diagonal/>
    </border>
    <border>
      <left/>
      <right style="hair">
        <color indexed="64"/>
      </right>
      <top style="medium">
        <color indexed="10"/>
      </top>
      <bottom style="thin">
        <color indexed="64"/>
      </bottom>
      <diagonal/>
    </border>
    <border>
      <left style="hair">
        <color indexed="64"/>
      </left>
      <right style="thin">
        <color indexed="64"/>
      </right>
      <top style="medium">
        <color indexed="10"/>
      </top>
      <bottom style="thin">
        <color indexed="64"/>
      </bottom>
      <diagonal/>
    </border>
    <border>
      <left style="hair">
        <color indexed="64"/>
      </left>
      <right style="thin">
        <color indexed="64"/>
      </right>
      <top style="thin">
        <color indexed="64"/>
      </top>
      <bottom style="medium">
        <color indexed="10"/>
      </bottom>
      <diagonal/>
    </border>
    <border diagonalUp="1">
      <left style="thin">
        <color indexed="64"/>
      </left>
      <right style="hair">
        <color indexed="64"/>
      </right>
      <top style="medium">
        <color indexed="10"/>
      </top>
      <bottom style="thin">
        <color indexed="64"/>
      </bottom>
      <diagonal style="hair">
        <color indexed="64"/>
      </diagonal>
    </border>
    <border diagonalUp="1">
      <left style="hair">
        <color indexed="64"/>
      </left>
      <right style="hair">
        <color indexed="64"/>
      </right>
      <top style="medium">
        <color indexed="10"/>
      </top>
      <bottom style="thin">
        <color indexed="64"/>
      </bottom>
      <diagonal style="hair">
        <color indexed="64"/>
      </diagonal>
    </border>
    <border diagonalUp="1">
      <left style="hair">
        <color indexed="64"/>
      </left>
      <right style="thin">
        <color indexed="64"/>
      </right>
      <top style="medium">
        <color indexed="10"/>
      </top>
      <bottom style="thin">
        <color indexed="64"/>
      </bottom>
      <diagonal style="hair">
        <color indexed="64"/>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diagonalUp="1">
      <left style="hair">
        <color indexed="64"/>
      </left>
      <right style="thin">
        <color indexed="64"/>
      </right>
      <top style="thin">
        <color indexed="64"/>
      </top>
      <bottom style="thin">
        <color indexed="64"/>
      </bottom>
      <diagonal style="hair">
        <color indexed="64"/>
      </diagonal>
    </border>
    <border diagonalUp="1">
      <left style="thin">
        <color indexed="64"/>
      </left>
      <right style="hair">
        <color indexed="64"/>
      </right>
      <top style="thin">
        <color indexed="64"/>
      </top>
      <bottom style="medium">
        <color indexed="10"/>
      </bottom>
      <diagonal style="hair">
        <color indexed="64"/>
      </diagonal>
    </border>
    <border diagonalUp="1">
      <left style="hair">
        <color indexed="64"/>
      </left>
      <right style="hair">
        <color indexed="64"/>
      </right>
      <top style="thin">
        <color indexed="64"/>
      </top>
      <bottom style="medium">
        <color indexed="10"/>
      </bottom>
      <diagonal style="hair">
        <color indexed="64"/>
      </diagonal>
    </border>
    <border diagonalUp="1">
      <left style="hair">
        <color indexed="64"/>
      </left>
      <right style="thin">
        <color indexed="64"/>
      </right>
      <top style="thin">
        <color indexed="64"/>
      </top>
      <bottom style="medium">
        <color indexed="10"/>
      </bottom>
      <diagonal style="hair">
        <color indexed="64"/>
      </diagonal>
    </border>
    <border>
      <left style="medium">
        <color indexed="10"/>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medium">
        <color indexed="10"/>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hair">
        <color indexed="64"/>
      </right>
      <top style="medium">
        <color indexed="10"/>
      </top>
      <bottom/>
      <diagonal/>
    </border>
    <border>
      <left style="thin">
        <color indexed="64"/>
      </left>
      <right style="thin">
        <color indexed="64"/>
      </right>
      <top style="medium">
        <color indexed="64"/>
      </top>
      <bottom/>
      <diagonal/>
    </border>
    <border>
      <left style="thin">
        <color indexed="64"/>
      </left>
      <right style="hair">
        <color indexed="64"/>
      </right>
      <top style="medium">
        <color indexed="64"/>
      </top>
      <bottom style="thin">
        <color indexed="64"/>
      </bottom>
      <diagonal/>
    </border>
    <border>
      <left style="hair">
        <color indexed="64"/>
      </left>
      <right style="medium">
        <color indexed="10"/>
      </right>
      <top style="medium">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diagonalUp="1">
      <left style="hair">
        <color indexed="64"/>
      </left>
      <right/>
      <top style="medium">
        <color indexed="10"/>
      </top>
      <bottom style="thin">
        <color indexed="64"/>
      </bottom>
      <diagonal style="hair">
        <color indexed="64"/>
      </diagonal>
    </border>
    <border diagonalUp="1">
      <left style="hair">
        <color indexed="64"/>
      </left>
      <right/>
      <top style="thin">
        <color indexed="64"/>
      </top>
      <bottom style="thin">
        <color indexed="64"/>
      </bottom>
      <diagonal style="hair">
        <color indexed="64"/>
      </diagonal>
    </border>
    <border diagonalUp="1">
      <left style="hair">
        <color indexed="64"/>
      </left>
      <right/>
      <top style="thin">
        <color indexed="64"/>
      </top>
      <bottom style="medium">
        <color indexed="10"/>
      </bottom>
      <diagonal style="hair">
        <color indexed="64"/>
      </diagonal>
    </border>
    <border diagonalUp="1">
      <left style="hair">
        <color indexed="64"/>
      </left>
      <right style="medium">
        <color indexed="10"/>
      </right>
      <top style="medium">
        <color indexed="10"/>
      </top>
      <bottom style="thin">
        <color indexed="64"/>
      </bottom>
      <diagonal style="hair">
        <color indexed="64"/>
      </diagonal>
    </border>
    <border diagonalUp="1">
      <left style="thin">
        <color indexed="64"/>
      </left>
      <right/>
      <top style="medium">
        <color indexed="10"/>
      </top>
      <bottom style="medium">
        <color indexed="10"/>
      </bottom>
      <diagonal style="hair">
        <color indexed="64"/>
      </diagonal>
    </border>
    <border diagonalUp="1">
      <left style="hair">
        <color indexed="64"/>
      </left>
      <right style="hair">
        <color indexed="64"/>
      </right>
      <top style="medium">
        <color indexed="10"/>
      </top>
      <bottom style="medium">
        <color indexed="10"/>
      </bottom>
      <diagonal style="hair">
        <color indexed="64"/>
      </diagonal>
    </border>
    <border diagonalUp="1">
      <left/>
      <right style="thin">
        <color indexed="64"/>
      </right>
      <top style="medium">
        <color indexed="10"/>
      </top>
      <bottom style="medium">
        <color indexed="10"/>
      </bottom>
      <diagonal style="hair">
        <color indexed="64"/>
      </diagonal>
    </border>
    <border diagonalUp="1">
      <left style="thin">
        <color indexed="64"/>
      </left>
      <right/>
      <top style="medium">
        <color indexed="10"/>
      </top>
      <bottom style="thin">
        <color indexed="64"/>
      </bottom>
      <diagonal style="hair">
        <color indexed="64"/>
      </diagonal>
    </border>
    <border diagonalUp="1">
      <left/>
      <right style="thin">
        <color indexed="64"/>
      </right>
      <top style="medium">
        <color indexed="10"/>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right/>
      <top style="medium">
        <color indexed="10"/>
      </top>
      <bottom style="medium">
        <color indexed="10"/>
      </bottom>
      <diagonal style="hair">
        <color indexed="64"/>
      </diagonal>
    </border>
    <border diagonalUp="1">
      <left style="thin">
        <color indexed="64"/>
      </left>
      <right/>
      <top style="medium">
        <color indexed="10"/>
      </top>
      <bottom/>
      <diagonal style="hair">
        <color indexed="64"/>
      </diagonal>
    </border>
    <border diagonalUp="1">
      <left style="hair">
        <color indexed="64"/>
      </left>
      <right style="hair">
        <color indexed="64"/>
      </right>
      <top style="medium">
        <color indexed="10"/>
      </top>
      <bottom/>
      <diagonal style="hair">
        <color indexed="64"/>
      </diagonal>
    </border>
    <border diagonalUp="1">
      <left/>
      <right style="thin">
        <color indexed="64"/>
      </right>
      <top style="medium">
        <color indexed="10"/>
      </top>
      <bottom/>
      <diagonal style="hair">
        <color indexed="64"/>
      </diagonal>
    </border>
    <border diagonalUp="1">
      <left/>
      <right/>
      <top style="medium">
        <color indexed="10"/>
      </top>
      <bottom/>
      <diagonal style="hair">
        <color indexed="64"/>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hair">
        <color indexed="64"/>
      </top>
      <bottom style="thin">
        <color indexed="64"/>
      </bottom>
      <diagonal/>
    </border>
    <border>
      <left/>
      <right/>
      <top style="medium">
        <color indexed="64"/>
      </top>
      <bottom/>
      <diagonal/>
    </border>
    <border>
      <left/>
      <right/>
      <top/>
      <bottom style="medium">
        <color indexed="64"/>
      </bottom>
      <diagonal/>
    </border>
    <border>
      <left/>
      <right/>
      <top style="hair">
        <color indexed="64"/>
      </top>
      <bottom/>
      <diagonal/>
    </border>
    <border>
      <left/>
      <right style="medium">
        <color indexed="64"/>
      </right>
      <top/>
      <bottom style="medium">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ck">
        <color indexed="10"/>
      </left>
      <right/>
      <top style="thin">
        <color indexed="64"/>
      </top>
      <bottom style="thin">
        <color indexed="64"/>
      </bottom>
      <diagonal/>
    </border>
    <border>
      <left/>
      <right style="thick">
        <color indexed="10"/>
      </right>
      <top style="thin">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diagonal/>
    </border>
    <border>
      <left style="thick">
        <color indexed="10"/>
      </left>
      <right style="hair">
        <color indexed="64"/>
      </right>
      <top style="thin">
        <color indexed="64"/>
      </top>
      <bottom/>
      <diagonal/>
    </border>
    <border>
      <left/>
      <right style="thick">
        <color indexed="10"/>
      </right>
      <top style="thin">
        <color indexed="64"/>
      </top>
      <bottom style="hair">
        <color indexed="64"/>
      </bottom>
      <diagonal/>
    </border>
    <border>
      <left/>
      <right style="thin">
        <color indexed="64"/>
      </right>
      <top/>
      <bottom style="hair">
        <color indexed="64"/>
      </bottom>
      <diagonal/>
    </border>
    <border>
      <left style="thick">
        <color indexed="10"/>
      </left>
      <right style="hair">
        <color indexed="64"/>
      </right>
      <top style="hair">
        <color indexed="64"/>
      </top>
      <bottom style="hair">
        <color indexed="64"/>
      </bottom>
      <diagonal/>
    </border>
    <border>
      <left/>
      <right style="thick">
        <color indexed="10"/>
      </right>
      <top/>
      <bottom style="hair">
        <color indexed="64"/>
      </bottom>
      <diagonal/>
    </border>
    <border>
      <left/>
      <right style="thick">
        <color indexed="10"/>
      </right>
      <top style="hair">
        <color indexed="64"/>
      </top>
      <bottom style="hair">
        <color indexed="64"/>
      </bottom>
      <diagonal/>
    </border>
    <border>
      <left style="thick">
        <color indexed="10"/>
      </left>
      <right style="hair">
        <color indexed="64"/>
      </right>
      <top/>
      <bottom style="thin">
        <color indexed="64"/>
      </bottom>
      <diagonal/>
    </border>
    <border>
      <left/>
      <right style="thick">
        <color indexed="10"/>
      </right>
      <top/>
      <bottom style="thin">
        <color indexed="64"/>
      </bottom>
      <diagonal/>
    </border>
    <border diagonalUp="1">
      <left style="hair">
        <color indexed="64"/>
      </left>
      <right/>
      <top style="hair">
        <color indexed="64"/>
      </top>
      <bottom style="hair">
        <color indexed="64"/>
      </bottom>
      <diagonal style="hair">
        <color indexed="64"/>
      </diagonal>
    </border>
    <border diagonalUp="1">
      <left style="hair">
        <color indexed="64"/>
      </left>
      <right/>
      <top/>
      <bottom style="hair">
        <color indexed="64"/>
      </bottom>
      <diagonal style="hair">
        <color indexed="64"/>
      </diagonal>
    </border>
    <border>
      <left style="thin">
        <color indexed="64"/>
      </left>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thick">
        <color indexed="10"/>
      </left>
      <right style="hair">
        <color indexed="64"/>
      </right>
      <top style="hair">
        <color indexed="64"/>
      </top>
      <bottom/>
      <diagonal/>
    </border>
    <border>
      <left/>
      <right style="thick">
        <color indexed="10"/>
      </right>
      <top style="hair">
        <color indexed="64"/>
      </top>
      <bottom/>
      <diagonal/>
    </border>
    <border diagonalUp="1">
      <left style="hair">
        <color indexed="64"/>
      </left>
      <right/>
      <top style="hair">
        <color indexed="64"/>
      </top>
      <bottom/>
      <diagonal style="hair">
        <color indexed="64"/>
      </diagonal>
    </border>
    <border>
      <left style="thick">
        <color indexed="10"/>
      </left>
      <right style="hair">
        <color indexed="64"/>
      </right>
      <top/>
      <bottom style="hair">
        <color indexed="64"/>
      </bottom>
      <diagonal/>
    </border>
    <border diagonalUp="1">
      <left style="hair">
        <color indexed="64"/>
      </left>
      <right/>
      <top/>
      <bottom style="thin">
        <color indexed="64"/>
      </bottom>
      <diagonal style="hair">
        <color indexed="64"/>
      </diagonal>
    </border>
    <border>
      <left style="thick">
        <color indexed="10"/>
      </left>
      <right style="hair">
        <color indexed="64"/>
      </right>
      <top style="thin">
        <color indexed="64"/>
      </top>
      <bottom style="hair">
        <color indexed="64"/>
      </bottom>
      <diagonal/>
    </border>
    <border>
      <left style="thick">
        <color indexed="10"/>
      </left>
      <right style="hair">
        <color indexed="64"/>
      </right>
      <top/>
      <bottom/>
      <diagonal/>
    </border>
    <border diagonalUp="1">
      <left style="hair">
        <color indexed="64"/>
      </left>
      <right style="thin">
        <color indexed="64"/>
      </right>
      <top style="thin">
        <color indexed="64"/>
      </top>
      <bottom style="hair">
        <color indexed="64"/>
      </bottom>
      <diagonal style="hair">
        <color indexed="64"/>
      </diagonal>
    </border>
    <border diagonalUp="1">
      <left style="hair">
        <color indexed="64"/>
      </left>
      <right/>
      <top style="thin">
        <color indexed="64"/>
      </top>
      <bottom style="hair">
        <color indexed="64"/>
      </bottom>
      <diagonal style="hair">
        <color indexed="64"/>
      </diagonal>
    </border>
    <border diagonalUp="1">
      <left style="hair">
        <color indexed="64"/>
      </left>
      <right style="thin">
        <color indexed="64"/>
      </right>
      <top/>
      <bottom style="thin">
        <color indexed="64"/>
      </bottom>
      <diagonal style="hair">
        <color indexed="64"/>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thick">
        <color indexed="10"/>
      </left>
      <right style="hair">
        <color indexed="64"/>
      </right>
      <top style="hair">
        <color indexed="64"/>
      </top>
      <bottom style="double">
        <color indexed="64"/>
      </bottom>
      <diagonal/>
    </border>
    <border>
      <left/>
      <right style="thick">
        <color indexed="10"/>
      </right>
      <top style="hair">
        <color indexed="64"/>
      </top>
      <bottom style="double">
        <color indexed="64"/>
      </bottom>
      <diagonal/>
    </border>
    <border>
      <left style="thin">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ck">
        <color indexed="10"/>
      </left>
      <right style="hair">
        <color indexed="64"/>
      </right>
      <top style="double">
        <color indexed="64"/>
      </top>
      <bottom style="thick">
        <color indexed="10"/>
      </bottom>
      <diagonal/>
    </border>
    <border>
      <left/>
      <right style="thick">
        <color indexed="10"/>
      </right>
      <top style="double">
        <color indexed="64"/>
      </top>
      <bottom style="thick">
        <color indexed="10"/>
      </bottom>
      <diagonal/>
    </border>
    <border>
      <left style="thin">
        <color indexed="64"/>
      </left>
      <right style="double">
        <color indexed="64"/>
      </right>
      <top style="thin">
        <color indexed="64"/>
      </top>
      <bottom style="hair">
        <color indexed="64"/>
      </bottom>
      <diagonal/>
    </border>
    <border>
      <left style="medium">
        <color indexed="10"/>
      </left>
      <right style="medium">
        <color indexed="10"/>
      </right>
      <top style="thin">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style="medium">
        <color indexed="10"/>
      </left>
      <right style="medium">
        <color indexed="10"/>
      </right>
      <top style="hair">
        <color indexed="64"/>
      </top>
      <bottom style="thin">
        <color indexed="64"/>
      </bottom>
      <diagonal style="thin">
        <color indexed="64"/>
      </diagonal>
    </border>
    <border>
      <left style="thick">
        <color indexed="10"/>
      </left>
      <right style="hair">
        <color indexed="64"/>
      </right>
      <top style="thin">
        <color indexed="64"/>
      </top>
      <bottom style="thick">
        <color indexed="10"/>
      </bottom>
      <diagonal/>
    </border>
    <border>
      <left/>
      <right style="thick">
        <color indexed="10"/>
      </right>
      <top style="thin">
        <color indexed="64"/>
      </top>
      <bottom style="thick">
        <color indexed="10"/>
      </bottom>
      <diagonal/>
    </border>
    <border>
      <left style="thin">
        <color indexed="8"/>
      </left>
      <right style="hair">
        <color indexed="64"/>
      </right>
      <top style="thick">
        <color indexed="10"/>
      </top>
      <bottom style="hair">
        <color indexed="64"/>
      </bottom>
      <diagonal/>
    </border>
    <border diagonalUp="1">
      <left style="hair">
        <color indexed="64"/>
      </left>
      <right style="thin">
        <color indexed="8"/>
      </right>
      <top style="thick">
        <color indexed="10"/>
      </top>
      <bottom style="hair">
        <color indexed="64"/>
      </bottom>
      <diagonal style="hair">
        <color indexed="64"/>
      </diagonal>
    </border>
    <border>
      <left style="thin">
        <color indexed="8"/>
      </left>
      <right style="hair">
        <color indexed="64"/>
      </right>
      <top style="hair">
        <color indexed="64"/>
      </top>
      <bottom style="hair">
        <color indexed="64"/>
      </bottom>
      <diagonal/>
    </border>
    <border diagonalUp="1">
      <left style="hair">
        <color indexed="64"/>
      </left>
      <right style="thin">
        <color indexed="8"/>
      </right>
      <top/>
      <bottom style="hair">
        <color indexed="64"/>
      </bottom>
      <diagonal style="hair">
        <color indexed="64"/>
      </diagonal>
    </border>
    <border>
      <left style="thin">
        <color indexed="8"/>
      </left>
      <right style="hair">
        <color indexed="64"/>
      </right>
      <top style="hair">
        <color indexed="64"/>
      </top>
      <bottom/>
      <diagonal/>
    </border>
    <border>
      <left/>
      <right style="thin">
        <color indexed="8"/>
      </right>
      <top style="hair">
        <color indexed="64"/>
      </top>
      <bottom/>
      <diagonal/>
    </border>
    <border diagonalUp="1">
      <left style="hair">
        <color indexed="64"/>
      </left>
      <right style="thin">
        <color indexed="8"/>
      </right>
      <top style="hair">
        <color indexed="64"/>
      </top>
      <bottom style="hair">
        <color indexed="64"/>
      </bottom>
      <diagonal style="hair">
        <color indexed="64"/>
      </diagonal>
    </border>
    <border diagonalUp="1">
      <left style="hair">
        <color indexed="64"/>
      </left>
      <right style="thin">
        <color indexed="8"/>
      </right>
      <top style="hair">
        <color indexed="64"/>
      </top>
      <bottom/>
      <diagonal style="hair">
        <color indexed="64"/>
      </diagonal>
    </border>
    <border>
      <left style="thin">
        <color indexed="8"/>
      </left>
      <right style="hair">
        <color indexed="64"/>
      </right>
      <top/>
      <bottom style="hair">
        <color indexed="64"/>
      </bottom>
      <diagonal/>
    </border>
    <border>
      <left style="thin">
        <color indexed="8"/>
      </left>
      <right style="hair">
        <color indexed="64"/>
      </right>
      <top/>
      <bottom style="thin">
        <color indexed="64"/>
      </bottom>
      <diagonal/>
    </border>
    <border diagonalUp="1">
      <left style="hair">
        <color indexed="64"/>
      </left>
      <right style="thin">
        <color indexed="8"/>
      </right>
      <top/>
      <bottom style="thin">
        <color indexed="64"/>
      </bottom>
      <diagonal style="hair">
        <color indexed="64"/>
      </diagonal>
    </border>
    <border>
      <left/>
      <right style="thin">
        <color indexed="8"/>
      </right>
      <top style="thin">
        <color indexed="64"/>
      </top>
      <bottom/>
      <diagonal/>
    </border>
    <border>
      <left style="thick">
        <color indexed="10"/>
      </left>
      <right style="hair">
        <color indexed="64"/>
      </right>
      <top style="thick">
        <color indexed="10"/>
      </top>
      <bottom style="hair">
        <color indexed="64"/>
      </bottom>
      <diagonal/>
    </border>
    <border>
      <left/>
      <right style="thick">
        <color indexed="10"/>
      </right>
      <top style="thick">
        <color indexed="10"/>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thick">
        <color indexed="10"/>
      </right>
      <top style="hair">
        <color indexed="64"/>
      </top>
      <bottom style="hair">
        <color indexed="64"/>
      </bottom>
      <diagonal/>
    </border>
    <border>
      <left style="thick">
        <color indexed="10"/>
      </left>
      <right style="hair">
        <color indexed="64"/>
      </right>
      <top/>
      <bottom style="thick">
        <color indexed="10"/>
      </bottom>
      <diagonal/>
    </border>
    <border>
      <left/>
      <right style="thick">
        <color indexed="10"/>
      </right>
      <top/>
      <bottom style="thick">
        <color indexed="10"/>
      </bottom>
      <diagonal/>
    </border>
    <border>
      <left style="thick">
        <color indexed="10"/>
      </left>
      <right style="hair">
        <color indexed="64"/>
      </right>
      <top style="hair">
        <color indexed="64"/>
      </top>
      <bottom style="thick">
        <color indexed="10"/>
      </bottom>
      <diagonal/>
    </border>
    <border>
      <left/>
      <right style="thick">
        <color indexed="10"/>
      </right>
      <top style="hair">
        <color indexed="64"/>
      </top>
      <bottom style="thick">
        <color indexed="10"/>
      </bottom>
      <diagonal/>
    </border>
    <border>
      <left/>
      <right style="thin">
        <color indexed="8"/>
      </right>
      <top style="thick">
        <color indexed="10"/>
      </top>
      <bottom style="thin">
        <color indexed="64"/>
      </bottom>
      <diagonal/>
    </border>
    <border>
      <left style="thin">
        <color indexed="8"/>
      </left>
      <right style="hair">
        <color indexed="64"/>
      </right>
      <top style="thin">
        <color indexed="64"/>
      </top>
      <bottom style="hair">
        <color indexed="64"/>
      </bottom>
      <diagonal/>
    </border>
    <border diagonalUp="1">
      <left style="hair">
        <color indexed="64"/>
      </left>
      <right style="thin">
        <color indexed="8"/>
      </right>
      <top style="thin">
        <color indexed="64"/>
      </top>
      <bottom style="hair">
        <color indexed="64"/>
      </bottom>
      <diagonal style="hair">
        <color indexed="64"/>
      </diagonal>
    </border>
    <border>
      <left style="thin">
        <color indexed="8"/>
      </left>
      <right style="hair">
        <color indexed="64"/>
      </right>
      <top style="hair">
        <color indexed="64"/>
      </top>
      <bottom style="thin">
        <color indexed="64"/>
      </bottom>
      <diagonal/>
    </border>
    <border>
      <left/>
      <right style="thin">
        <color indexed="8"/>
      </right>
      <top style="thin">
        <color indexed="64"/>
      </top>
      <bottom style="thick">
        <color indexed="10"/>
      </bottom>
      <diagonal/>
    </border>
    <border>
      <left/>
      <right/>
      <top style="thick">
        <color indexed="10"/>
      </top>
      <bottom style="thin">
        <color indexed="64"/>
      </bottom>
      <diagonal/>
    </border>
    <border>
      <left/>
      <right/>
      <top style="thin">
        <color indexed="64"/>
      </top>
      <bottom style="thick">
        <color indexed="10"/>
      </bottom>
      <diagonal/>
    </border>
    <border>
      <left style="thin">
        <color indexed="64"/>
      </left>
      <right/>
      <top style="thick">
        <color indexed="10"/>
      </top>
      <bottom style="thick">
        <color indexed="10"/>
      </bottom>
      <diagonal/>
    </border>
    <border>
      <left style="thin">
        <color indexed="64"/>
      </left>
      <right style="thin">
        <color indexed="64"/>
      </right>
      <top style="thick">
        <color indexed="10"/>
      </top>
      <bottom style="thick">
        <color indexed="10"/>
      </bottom>
      <diagonal/>
    </border>
    <border>
      <left style="medium">
        <color indexed="64"/>
      </left>
      <right style="thin">
        <color indexed="64"/>
      </right>
      <top style="thin">
        <color indexed="64"/>
      </top>
      <bottom style="thin">
        <color indexed="64"/>
      </bottom>
      <diagonal/>
    </border>
    <border>
      <left style="thick">
        <color indexed="10"/>
      </left>
      <right/>
      <top/>
      <bottom style="thin">
        <color indexed="64"/>
      </bottom>
      <diagonal/>
    </border>
    <border>
      <left/>
      <right style="thick">
        <color indexed="10"/>
      </right>
      <top/>
      <bottom/>
      <diagonal/>
    </border>
    <border>
      <left style="thick">
        <color indexed="10"/>
      </left>
      <right/>
      <top/>
      <bottom/>
      <diagonal/>
    </border>
    <border>
      <left style="thick">
        <color indexed="10"/>
      </left>
      <right/>
      <top style="thick">
        <color indexed="10"/>
      </top>
      <bottom/>
      <diagonal/>
    </border>
    <border>
      <left/>
      <right style="thick">
        <color indexed="10"/>
      </right>
      <top style="thick">
        <color indexed="10"/>
      </top>
      <bottom/>
      <diagonal/>
    </border>
    <border>
      <left/>
      <right style="thick">
        <color indexed="10"/>
      </right>
      <top style="thin">
        <color indexed="64"/>
      </top>
      <bottom/>
      <diagonal/>
    </border>
    <border>
      <left style="thin">
        <color indexed="64"/>
      </left>
      <right/>
      <top style="double">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style="medium">
        <color indexed="10"/>
      </right>
      <top style="thin">
        <color indexed="64"/>
      </top>
      <bottom/>
      <diagonal/>
    </border>
    <border>
      <left style="thin">
        <color indexed="64"/>
      </left>
      <right style="medium">
        <color indexed="10"/>
      </right>
      <top/>
      <bottom style="thin">
        <color indexed="64"/>
      </bottom>
      <diagonal/>
    </border>
    <border>
      <left style="double">
        <color indexed="64"/>
      </left>
      <right/>
      <top style="thin">
        <color indexed="64"/>
      </top>
      <bottom/>
      <diagonal/>
    </border>
    <border>
      <left style="double">
        <color indexed="64"/>
      </left>
      <right/>
      <top style="hair">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style="thin">
        <color indexed="64"/>
      </left>
      <right style="thin">
        <color indexed="64"/>
      </right>
      <top/>
      <bottom style="medium">
        <color indexed="10"/>
      </bottom>
      <diagonal/>
    </border>
    <border>
      <left style="thin">
        <color indexed="64"/>
      </left>
      <right style="thick">
        <color indexed="10"/>
      </right>
      <top style="hair">
        <color indexed="64"/>
      </top>
      <bottom style="hair">
        <color indexed="64"/>
      </bottom>
      <diagonal/>
    </border>
    <border>
      <left style="thick">
        <color indexed="10"/>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thin">
        <color indexed="64"/>
      </right>
      <top style="thin">
        <color indexed="64"/>
      </top>
      <bottom style="thin">
        <color indexed="64"/>
      </bottom>
      <diagonal style="hair">
        <color indexed="64"/>
      </diagonal>
    </border>
    <border>
      <left/>
      <right style="medium">
        <color indexed="64"/>
      </right>
      <top style="thin">
        <color indexed="64"/>
      </top>
      <bottom style="hair">
        <color indexed="64"/>
      </bottom>
      <diagonal/>
    </border>
    <border>
      <left style="thick">
        <color indexed="10"/>
      </left>
      <right/>
      <top style="hair">
        <color indexed="64"/>
      </top>
      <bottom style="thin">
        <color indexed="64"/>
      </bottom>
      <diagonal/>
    </border>
    <border>
      <left/>
      <right style="thick">
        <color indexed="1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thin">
        <color indexed="64"/>
      </bottom>
      <diagonal/>
    </border>
    <border>
      <left style="medium">
        <color indexed="64"/>
      </left>
      <right/>
      <top style="hair">
        <color indexed="64"/>
      </top>
      <bottom style="thin">
        <color indexed="64"/>
      </bottom>
      <diagonal/>
    </border>
    <border diagonalDown="1">
      <left style="medium">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medium">
        <color indexed="64"/>
      </right>
      <top style="hair">
        <color indexed="64"/>
      </top>
      <bottom style="hair">
        <color indexed="64"/>
      </bottom>
      <diagonal style="hair">
        <color indexed="64"/>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diagonalDown="1">
      <left style="thin">
        <color indexed="64"/>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ck">
        <color indexed="10"/>
      </left>
      <right/>
      <top style="thin">
        <color indexed="64"/>
      </top>
      <bottom style="hair">
        <color indexed="64"/>
      </bottom>
      <diagonal/>
    </border>
    <border>
      <left style="thick">
        <color indexed="10"/>
      </left>
      <right/>
      <top style="thin">
        <color indexed="64"/>
      </top>
      <bottom/>
      <diagonal/>
    </border>
    <border>
      <left style="thick">
        <color indexed="10"/>
      </left>
      <right/>
      <top style="thin">
        <color indexed="64"/>
      </top>
      <bottom style="thick">
        <color indexed="10"/>
      </bottom>
      <diagonal/>
    </border>
    <border>
      <left style="thick">
        <color indexed="10"/>
      </left>
      <right/>
      <top style="thick">
        <color indexed="10"/>
      </top>
      <bottom style="thin">
        <color indexed="64"/>
      </bottom>
      <diagonal/>
    </border>
    <border>
      <left/>
      <right style="thick">
        <color indexed="10"/>
      </right>
      <top style="thick">
        <color indexed="10"/>
      </top>
      <bottom style="thin">
        <color indexed="64"/>
      </bottom>
      <diagonal/>
    </border>
    <border diagonalDown="1">
      <left style="thin">
        <color indexed="8"/>
      </left>
      <right/>
      <top style="thin">
        <color indexed="64"/>
      </top>
      <bottom style="thin">
        <color indexed="64"/>
      </bottom>
      <diagonal style="thin">
        <color indexed="8"/>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diagonalDown="1">
      <left style="thick">
        <color indexed="10"/>
      </left>
      <right/>
      <top style="hair">
        <color indexed="64"/>
      </top>
      <bottom style="hair">
        <color indexed="64"/>
      </bottom>
      <diagonal style="hair">
        <color indexed="64"/>
      </diagonal>
    </border>
    <border diagonalDown="1">
      <left/>
      <right style="thick">
        <color indexed="10"/>
      </right>
      <top style="hair">
        <color indexed="64"/>
      </top>
      <bottom style="hair">
        <color indexed="64"/>
      </bottom>
      <diagonal style="hair">
        <color indexed="64"/>
      </diagonal>
    </border>
    <border diagonalDown="1">
      <left style="thin">
        <color indexed="8"/>
      </left>
      <right/>
      <top style="thin">
        <color indexed="8"/>
      </top>
      <bottom style="thin">
        <color indexed="64"/>
      </bottom>
      <diagonal style="thin">
        <color indexed="8"/>
      </diagonal>
    </border>
    <border diagonalDown="1">
      <left/>
      <right/>
      <top style="thin">
        <color indexed="8"/>
      </top>
      <bottom style="thin">
        <color indexed="64"/>
      </bottom>
      <diagonal style="thin">
        <color indexed="8"/>
      </diagonal>
    </border>
    <border diagonalDown="1">
      <left/>
      <right style="thin">
        <color indexed="8"/>
      </right>
      <top style="thin">
        <color indexed="8"/>
      </top>
      <bottom style="thin">
        <color indexed="64"/>
      </bottom>
      <diagonal style="thin">
        <color indexed="8"/>
      </diagonal>
    </border>
    <border diagonalDown="1">
      <left style="thin">
        <color indexed="8"/>
      </left>
      <right/>
      <top style="thin">
        <color indexed="64"/>
      </top>
      <bottom style="thin">
        <color indexed="8"/>
      </bottom>
      <diagonal style="thin">
        <color indexed="8"/>
      </diagonal>
    </border>
    <border diagonalDown="1">
      <left/>
      <right/>
      <top style="thin">
        <color indexed="64"/>
      </top>
      <bottom style="thin">
        <color indexed="8"/>
      </bottom>
      <diagonal style="thin">
        <color indexed="8"/>
      </diagonal>
    </border>
    <border diagonalDown="1">
      <left/>
      <right style="thin">
        <color indexed="8"/>
      </right>
      <top style="thin">
        <color indexed="64"/>
      </top>
      <bottom style="thin">
        <color indexed="8"/>
      </bottom>
      <diagonal style="thin">
        <color indexed="8"/>
      </diagonal>
    </border>
    <border diagonalDown="1">
      <left style="thick">
        <color indexed="10"/>
      </left>
      <right/>
      <top style="thin">
        <color indexed="64"/>
      </top>
      <bottom style="thin">
        <color indexed="64"/>
      </bottom>
      <diagonal style="hair">
        <color indexed="64"/>
      </diagonal>
    </border>
    <border diagonalDown="1">
      <left/>
      <right style="thick">
        <color indexed="10"/>
      </right>
      <top style="thin">
        <color indexed="64"/>
      </top>
      <bottom style="thin">
        <color indexed="64"/>
      </bottom>
      <diagonal style="hair">
        <color indexed="64"/>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Down="1">
      <left style="medium">
        <color indexed="64"/>
      </left>
      <right/>
      <top style="thin">
        <color indexed="64"/>
      </top>
      <bottom style="thin">
        <color indexed="64"/>
      </bottom>
      <diagonal style="hair">
        <color indexed="64"/>
      </diagonal>
    </border>
    <border diagonalDown="1">
      <left/>
      <right style="medium">
        <color indexed="64"/>
      </right>
      <top style="thin">
        <color indexed="64"/>
      </top>
      <bottom style="thin">
        <color indexed="64"/>
      </bottom>
      <diagonal style="hair">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ck">
        <color indexed="10"/>
      </top>
      <bottom/>
      <diagonal/>
    </border>
    <border>
      <left style="thin">
        <color indexed="64"/>
      </left>
      <right style="thick">
        <color indexed="10"/>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tted">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double">
        <color theme="1"/>
      </top>
      <bottom style="thin">
        <color indexed="64"/>
      </bottom>
      <diagonal/>
    </border>
    <border>
      <left style="thin">
        <color theme="1"/>
      </left>
      <right style="thin">
        <color theme="1"/>
      </right>
      <top style="double">
        <color theme="1"/>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10"/>
      </top>
      <bottom style="medium">
        <color indexed="10"/>
      </bottom>
      <diagonal/>
    </border>
    <border>
      <left/>
      <right/>
      <top style="medium">
        <color indexed="10"/>
      </top>
      <bottom style="medium">
        <color indexed="10"/>
      </bottom>
      <diagonal/>
    </border>
    <border>
      <left style="hair">
        <color indexed="64"/>
      </left>
      <right style="hair">
        <color indexed="64"/>
      </right>
      <top/>
      <bottom style="thin">
        <color indexed="64"/>
      </bottom>
      <diagonal/>
    </border>
    <border>
      <left style="hair">
        <color indexed="64"/>
      </left>
      <right style="medium">
        <color indexed="10"/>
      </right>
      <top/>
      <bottom style="thin">
        <color indexed="64"/>
      </bottom>
      <diagonal/>
    </border>
    <border diagonalUp="1">
      <left style="thin">
        <color indexed="64"/>
      </left>
      <right style="hair">
        <color indexed="64"/>
      </right>
      <top/>
      <bottom style="thin">
        <color indexed="64"/>
      </bottom>
      <diagonal style="hair">
        <color indexed="64"/>
      </diagonal>
    </border>
    <border diagonalUp="1">
      <left style="hair">
        <color indexed="64"/>
      </left>
      <right style="hair">
        <color indexed="64"/>
      </right>
      <top/>
      <bottom style="thin">
        <color indexed="64"/>
      </bottom>
      <diagonal style="hair">
        <color indexed="64"/>
      </diagonal>
    </border>
    <border>
      <left style="thin">
        <color indexed="64"/>
      </left>
      <right/>
      <top style="medium">
        <color indexed="10"/>
      </top>
      <bottom style="medium">
        <color indexed="10"/>
      </bottom>
      <diagonal/>
    </border>
    <border>
      <left style="hair">
        <color indexed="64"/>
      </left>
      <right style="hair">
        <color indexed="64"/>
      </right>
      <top style="medium">
        <color indexed="10"/>
      </top>
      <bottom style="medium">
        <color indexed="10"/>
      </bottom>
      <diagonal/>
    </border>
    <border>
      <left style="thin">
        <color indexed="64"/>
      </left>
      <right/>
      <top/>
      <bottom style="medium">
        <color indexed="64"/>
      </bottom>
      <diagonal/>
    </border>
    <border>
      <left/>
      <right style="medium">
        <color indexed="10"/>
      </right>
      <top style="thin">
        <color indexed="64"/>
      </top>
      <bottom style="thin">
        <color indexed="64"/>
      </bottom>
      <diagonal/>
    </border>
    <border diagonalUp="1">
      <left style="thin">
        <color indexed="64"/>
      </left>
      <right/>
      <top style="medium">
        <color indexed="10"/>
      </top>
      <bottom style="medium">
        <color indexed="10"/>
      </bottom>
      <diagonal style="thin">
        <color indexed="64"/>
      </diagonal>
    </border>
    <border diagonalUp="1">
      <left style="hair">
        <color indexed="64"/>
      </left>
      <right style="hair">
        <color indexed="64"/>
      </right>
      <top style="medium">
        <color indexed="10"/>
      </top>
      <bottom style="medium">
        <color indexed="10"/>
      </bottom>
      <diagonal style="thin">
        <color indexed="64"/>
      </diagonal>
    </border>
    <border diagonalUp="1">
      <left/>
      <right style="thin">
        <color indexed="64"/>
      </right>
      <top style="medium">
        <color indexed="10"/>
      </top>
      <bottom style="medium">
        <color indexed="10"/>
      </bottom>
      <diagonal style="thin">
        <color indexed="64"/>
      </diagonal>
    </border>
    <border>
      <left style="thin">
        <color indexed="64"/>
      </left>
      <right/>
      <top style="thin">
        <color indexed="64"/>
      </top>
      <bottom style="double">
        <color indexed="64"/>
      </bottom>
      <diagonal/>
    </border>
    <border>
      <left style="thin">
        <color indexed="64"/>
      </left>
      <right style="thin">
        <color theme="1"/>
      </right>
      <top style="double">
        <color indexed="64"/>
      </top>
      <bottom style="thin">
        <color indexed="64"/>
      </bottom>
      <diagonal/>
    </border>
    <border>
      <left style="thin">
        <color indexed="64"/>
      </left>
      <right style="thin">
        <color theme="1"/>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medium">
        <color indexed="64"/>
      </right>
      <top style="double">
        <color indexed="64"/>
      </top>
      <bottom style="hair">
        <color indexed="64"/>
      </bottom>
      <diagonal/>
    </border>
    <border>
      <left style="medium">
        <color indexed="64"/>
      </left>
      <right style="thin">
        <color indexed="64"/>
      </right>
      <top style="thin">
        <color indexed="64"/>
      </top>
      <bottom/>
      <diagonal/>
    </border>
    <border>
      <left/>
      <right/>
      <top style="thin">
        <color indexed="64"/>
      </top>
      <bottom style="double">
        <color indexed="64"/>
      </bottom>
      <diagonal/>
    </border>
    <border>
      <left style="medium">
        <color indexed="64"/>
      </left>
      <right/>
      <top style="hair">
        <color indexed="64"/>
      </top>
      <bottom/>
      <diagonal/>
    </border>
    <border>
      <left/>
      <right style="medium">
        <color indexed="64"/>
      </right>
      <top style="hair">
        <color indexed="64"/>
      </top>
      <bottom/>
      <diagonal/>
    </border>
    <border>
      <left style="thick">
        <color indexed="10"/>
      </left>
      <right/>
      <top style="hair">
        <color indexed="64"/>
      </top>
      <bottom/>
      <diagonal/>
    </border>
    <border>
      <left style="hair">
        <color indexed="64"/>
      </left>
      <right/>
      <top style="hair">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style="thin">
        <color auto="1"/>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right style="thin">
        <color indexed="64"/>
      </right>
      <top style="dotted">
        <color indexed="64"/>
      </top>
      <bottom style="hair">
        <color indexed="64"/>
      </bottom>
      <diagonal/>
    </border>
    <border>
      <left style="thin">
        <color indexed="64"/>
      </left>
      <right style="thin">
        <color indexed="64"/>
      </right>
      <top style="dotted">
        <color indexed="64"/>
      </top>
      <bottom style="hair">
        <color indexed="64"/>
      </bottom>
      <diagonal/>
    </border>
    <border>
      <left style="thin">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thin">
        <color indexed="64"/>
      </top>
      <bottom style="medium">
        <color indexed="10"/>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medium">
        <color indexed="64"/>
      </right>
      <top/>
      <bottom style="hair">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39">
    <xf numFmtId="0" fontId="0" fillId="0" borderId="0"/>
    <xf numFmtId="9" fontId="1" fillId="0" borderId="0" applyFont="0" applyFill="0" applyBorder="0" applyAlignment="0" applyProtection="0"/>
    <xf numFmtId="38" fontId="1" fillId="0" borderId="0" applyFont="0" applyFill="0" applyBorder="0" applyAlignment="0" applyProtection="0"/>
    <xf numFmtId="38" fontId="22" fillId="0" borderId="0" applyFont="0" applyFill="0" applyBorder="0" applyAlignment="0" applyProtection="0"/>
    <xf numFmtId="176" fontId="1" fillId="0" borderId="0" applyFont="0" applyFill="0" applyBorder="0" applyAlignment="0" applyProtection="0"/>
    <xf numFmtId="0" fontId="22" fillId="0" borderId="0"/>
    <xf numFmtId="0" fontId="22" fillId="0" borderId="0">
      <alignment vertical="center"/>
    </xf>
    <xf numFmtId="0" fontId="22"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9" fontId="22" fillId="0" borderId="0" applyFont="0" applyFill="0" applyBorder="0" applyAlignment="0" applyProtection="0"/>
    <xf numFmtId="38"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1" fillId="0" borderId="0" applyFont="0" applyFill="0" applyBorder="0" applyAlignment="0" applyProtection="0"/>
    <xf numFmtId="38" fontId="22" fillId="0" borderId="0" applyFont="0" applyFill="0" applyBorder="0" applyAlignment="0" applyProtection="0"/>
    <xf numFmtId="38" fontId="22" fillId="0" borderId="0" applyFont="0" applyFill="0" applyBorder="0" applyAlignment="0" applyProtection="0"/>
    <xf numFmtId="38" fontId="1" fillId="0" borderId="0" applyFont="0" applyFill="0" applyBorder="0" applyAlignment="0" applyProtection="0"/>
    <xf numFmtId="176" fontId="1" fillId="0" borderId="0" applyFont="0" applyFill="0" applyBorder="0" applyAlignment="0" applyProtection="0"/>
    <xf numFmtId="0" fontId="1" fillId="0" borderId="0"/>
    <xf numFmtId="0" fontId="108" fillId="0" borderId="0"/>
    <xf numFmtId="0" fontId="22" fillId="0" borderId="0">
      <alignment vertical="center"/>
    </xf>
    <xf numFmtId="38" fontId="108" fillId="0" borderId="0" applyFont="0" applyFill="0" applyBorder="0" applyAlignment="0" applyProtection="0">
      <alignment vertical="center"/>
    </xf>
    <xf numFmtId="0" fontId="22" fillId="0" borderId="0">
      <alignment vertical="center"/>
    </xf>
    <xf numFmtId="176" fontId="1" fillId="0" borderId="0" applyFont="0" applyFill="0" applyBorder="0" applyAlignment="0" applyProtection="0"/>
    <xf numFmtId="0" fontId="22" fillId="0" borderId="0"/>
    <xf numFmtId="0" fontId="120" fillId="0" borderId="0">
      <alignment vertical="center"/>
    </xf>
  </cellStyleXfs>
  <cellXfs count="2497">
    <xf numFmtId="0" fontId="0" fillId="0" borderId="0" xfId="0"/>
    <xf numFmtId="0" fontId="6" fillId="0" borderId="0" xfId="0" applyFont="1"/>
    <xf numFmtId="0" fontId="6" fillId="0" borderId="0" xfId="0" applyFont="1" applyBorder="1"/>
    <xf numFmtId="0" fontId="6" fillId="0" borderId="0" xfId="0" applyFont="1" applyAlignment="1">
      <alignment vertical="center"/>
    </xf>
    <xf numFmtId="0" fontId="8" fillId="0" borderId="0" xfId="0" applyFont="1" applyAlignment="1">
      <alignment vertical="center"/>
    </xf>
    <xf numFmtId="0" fontId="6" fillId="0" borderId="0" xfId="0" applyFont="1" applyBorder="1" applyAlignment="1">
      <alignment vertical="center"/>
    </xf>
    <xf numFmtId="0" fontId="9" fillId="0" borderId="0" xfId="0" applyFont="1" applyAlignment="1">
      <alignment vertical="center"/>
    </xf>
    <xf numFmtId="0" fontId="7" fillId="0" borderId="0" xfId="0" applyFont="1" applyBorder="1" applyAlignment="1">
      <alignment horizontal="center" vertical="center"/>
    </xf>
    <xf numFmtId="0" fontId="6" fillId="0" borderId="0" xfId="0" applyFont="1" applyAlignment="1"/>
    <xf numFmtId="0" fontId="6" fillId="0" borderId="1" xfId="0" applyFont="1" applyBorder="1" applyAlignment="1">
      <alignment vertical="center"/>
    </xf>
    <xf numFmtId="0" fontId="8" fillId="0" borderId="0" xfId="0" applyFont="1" applyBorder="1" applyAlignment="1">
      <alignment vertical="center"/>
    </xf>
    <xf numFmtId="0" fontId="8" fillId="0" borderId="2" xfId="0" applyFont="1" applyBorder="1" applyAlignment="1">
      <alignment horizontal="right" vertical="center"/>
    </xf>
    <xf numFmtId="0" fontId="8" fillId="0" borderId="3" xfId="0" applyFont="1" applyBorder="1" applyAlignment="1">
      <alignment horizontal="right" vertical="center"/>
    </xf>
    <xf numFmtId="0" fontId="8" fillId="0" borderId="0" xfId="0" applyFont="1" applyBorder="1" applyAlignment="1">
      <alignment horizontal="right" vertical="center"/>
    </xf>
    <xf numFmtId="0" fontId="7" fillId="0" borderId="0" xfId="0" applyFont="1" applyAlignment="1">
      <alignment horizontal="center" vertical="center"/>
    </xf>
    <xf numFmtId="0" fontId="8" fillId="0" borderId="0" xfId="0" applyFont="1" applyAlignment="1"/>
    <xf numFmtId="0" fontId="8" fillId="0" borderId="0" xfId="0" applyFont="1" applyAlignment="1">
      <alignment vertical="top"/>
    </xf>
    <xf numFmtId="3" fontId="6" fillId="0" borderId="0" xfId="0" applyNumberFormat="1" applyFont="1"/>
    <xf numFmtId="0" fontId="23" fillId="0" borderId="0" xfId="8" applyFont="1" applyAlignment="1"/>
    <xf numFmtId="0" fontId="24" fillId="0" borderId="0" xfId="0" applyFont="1" applyAlignment="1"/>
    <xf numFmtId="0" fontId="23" fillId="0" borderId="0" xfId="0" applyFont="1"/>
    <xf numFmtId="0" fontId="27" fillId="0" borderId="0" xfId="8" applyFont="1" applyAlignment="1"/>
    <xf numFmtId="0" fontId="26" fillId="0" borderId="0" xfId="8" applyFont="1" applyAlignment="1"/>
    <xf numFmtId="0" fontId="23" fillId="0" borderId="0" xfId="8" applyFont="1"/>
    <xf numFmtId="0" fontId="23" fillId="0" borderId="0" xfId="8" applyFont="1" applyAlignment="1">
      <alignment horizontal="left" vertical="center"/>
    </xf>
    <xf numFmtId="0" fontId="23" fillId="0" borderId="0" xfId="8" applyFont="1" applyAlignment="1">
      <alignment vertical="center"/>
    </xf>
    <xf numFmtId="0" fontId="8" fillId="0" borderId="4" xfId="0" applyFont="1" applyBorder="1" applyAlignment="1">
      <alignment horizontal="distributed" vertical="center"/>
    </xf>
    <xf numFmtId="0" fontId="6" fillId="0" borderId="0" xfId="0" applyFont="1" applyAlignment="1">
      <alignment horizontal="center" vertical="center"/>
    </xf>
    <xf numFmtId="0" fontId="8" fillId="0" borderId="5" xfId="0" applyFont="1" applyBorder="1" applyAlignment="1">
      <alignment horizontal="right" vertical="center"/>
    </xf>
    <xf numFmtId="0" fontId="8" fillId="0" borderId="6" xfId="0" applyFont="1" applyBorder="1" applyAlignment="1">
      <alignment horizontal="right" vertical="center"/>
    </xf>
    <xf numFmtId="0" fontId="10" fillId="0" borderId="0" xfId="0" applyFont="1" applyAlignment="1">
      <alignment vertical="center"/>
    </xf>
    <xf numFmtId="0" fontId="0" fillId="0" borderId="0" xfId="0" applyAlignment="1"/>
    <xf numFmtId="0" fontId="23" fillId="0" borderId="0" xfId="8" applyFont="1" applyFill="1" applyAlignment="1"/>
    <xf numFmtId="0" fontId="25" fillId="0" borderId="0" xfId="8" applyFont="1" applyAlignment="1">
      <alignment vertical="center"/>
    </xf>
    <xf numFmtId="0" fontId="31" fillId="0" borderId="0" xfId="14" applyFont="1" applyAlignment="1">
      <alignment vertical="center"/>
    </xf>
    <xf numFmtId="0" fontId="32" fillId="0" borderId="0" xfId="14" applyFont="1" applyAlignment="1">
      <alignment horizontal="centerContinuous" vertical="center"/>
    </xf>
    <xf numFmtId="0" fontId="32" fillId="0" borderId="0" xfId="14" applyFont="1" applyAlignment="1">
      <alignment vertical="center"/>
    </xf>
    <xf numFmtId="0" fontId="33" fillId="0" borderId="0" xfId="14" applyFont="1" applyBorder="1" applyAlignment="1">
      <alignment vertical="center"/>
    </xf>
    <xf numFmtId="0" fontId="31" fillId="0" borderId="0" xfId="14" applyFont="1" applyBorder="1" applyAlignment="1">
      <alignment vertical="center"/>
    </xf>
    <xf numFmtId="0" fontId="34" fillId="0" borderId="0" xfId="14" applyFont="1" applyAlignment="1">
      <alignment horizontal="center" vertical="center"/>
    </xf>
    <xf numFmtId="0" fontId="31" fillId="0" borderId="0" xfId="14" applyFont="1" applyAlignment="1">
      <alignment horizontal="center" vertical="center"/>
    </xf>
    <xf numFmtId="0" fontId="31" fillId="0" borderId="0" xfId="14" applyFont="1" applyAlignment="1">
      <alignment horizontal="right" vertical="center"/>
    </xf>
    <xf numFmtId="0" fontId="31" fillId="0" borderId="0" xfId="0" applyFont="1" applyAlignment="1">
      <alignment vertical="center"/>
    </xf>
    <xf numFmtId="0" fontId="22" fillId="0" borderId="0" xfId="14" applyFont="1" applyBorder="1" applyAlignment="1">
      <alignment vertical="center"/>
    </xf>
    <xf numFmtId="0" fontId="31" fillId="0" borderId="0" xfId="14" applyFont="1" applyAlignment="1">
      <alignment horizontal="centerContinuous" vertical="center"/>
    </xf>
    <xf numFmtId="0" fontId="6" fillId="0" borderId="0" xfId="0" applyFont="1" applyFill="1" applyAlignment="1">
      <alignment vertical="center"/>
    </xf>
    <xf numFmtId="0" fontId="6" fillId="0" borderId="0" xfId="0" applyFont="1" applyFill="1" applyBorder="1" applyAlignment="1">
      <alignment vertical="center"/>
    </xf>
    <xf numFmtId="0" fontId="6" fillId="0" borderId="0" xfId="0" applyFont="1" applyFill="1" applyBorder="1"/>
    <xf numFmtId="0" fontId="6" fillId="0" borderId="0" xfId="0" applyFont="1" applyFill="1"/>
    <xf numFmtId="0" fontId="8" fillId="0" borderId="7" xfId="0" applyFont="1" applyFill="1" applyBorder="1" applyAlignment="1">
      <alignment horizontal="center" vertical="center"/>
    </xf>
    <xf numFmtId="0" fontId="8" fillId="0" borderId="8" xfId="0" applyFont="1" applyFill="1" applyBorder="1" applyAlignment="1">
      <alignment horizontal="right" vertical="center"/>
    </xf>
    <xf numFmtId="0" fontId="8" fillId="0" borderId="9" xfId="0" applyFont="1" applyFill="1" applyBorder="1" applyAlignment="1">
      <alignment horizontal="right" vertical="center"/>
    </xf>
    <xf numFmtId="0" fontId="23" fillId="0" borderId="0" xfId="8" applyFont="1" applyFill="1"/>
    <xf numFmtId="0" fontId="23" fillId="0" borderId="8" xfId="8" applyFont="1" applyFill="1" applyBorder="1" applyAlignment="1">
      <alignment vertical="center"/>
    </xf>
    <xf numFmtId="0" fontId="23" fillId="0" borderId="0" xfId="8" applyFont="1" applyFill="1" applyAlignment="1">
      <alignment vertical="center"/>
    </xf>
    <xf numFmtId="0" fontId="9" fillId="0" borderId="0" xfId="0" applyFont="1"/>
    <xf numFmtId="0" fontId="38" fillId="0" borderId="0" xfId="8" applyFont="1" applyAlignment="1"/>
    <xf numFmtId="0" fontId="7" fillId="0" borderId="0" xfId="0" applyFont="1" applyBorder="1" applyAlignment="1" applyProtection="1">
      <alignment horizontal="centerContinuous"/>
    </xf>
    <xf numFmtId="0" fontId="7" fillId="0" borderId="0" xfId="0" applyFont="1" applyBorder="1" applyProtection="1"/>
    <xf numFmtId="0" fontId="0" fillId="0" borderId="10" xfId="0" applyFill="1" applyBorder="1" applyAlignment="1">
      <alignment vertical="center" textRotation="255"/>
    </xf>
    <xf numFmtId="0" fontId="8" fillId="0" borderId="0" xfId="0" applyFont="1" applyFill="1" applyBorder="1" applyAlignment="1">
      <alignment vertical="distributed" textRotation="255"/>
    </xf>
    <xf numFmtId="177" fontId="26" fillId="2" borderId="10" xfId="8" applyNumberFormat="1" applyFont="1" applyFill="1" applyBorder="1" applyAlignment="1" applyProtection="1">
      <alignment vertical="center"/>
      <protection locked="0"/>
    </xf>
    <xf numFmtId="177" fontId="26" fillId="2" borderId="11" xfId="8" applyNumberFormat="1" applyFont="1" applyFill="1" applyBorder="1" applyAlignment="1" applyProtection="1">
      <alignment vertical="center"/>
      <protection locked="0"/>
    </xf>
    <xf numFmtId="0" fontId="5" fillId="0" borderId="0" xfId="0" applyFont="1" applyFill="1" applyBorder="1" applyAlignment="1">
      <alignment horizontal="center"/>
    </xf>
    <xf numFmtId="179" fontId="6" fillId="2" borderId="11" xfId="0" applyNumberFormat="1" applyFont="1" applyFill="1" applyBorder="1" applyAlignment="1" applyProtection="1">
      <alignment vertical="center"/>
      <protection locked="0"/>
    </xf>
    <xf numFmtId="0" fontId="6" fillId="0" borderId="0" xfId="0" applyFont="1" applyBorder="1" applyAlignment="1" applyProtection="1">
      <alignment horizontal="right" vertical="center"/>
    </xf>
    <xf numFmtId="0" fontId="28" fillId="0" borderId="2" xfId="0" applyFont="1" applyFill="1" applyBorder="1" applyAlignment="1">
      <alignment vertical="center" wrapText="1"/>
    </xf>
    <xf numFmtId="0" fontId="23" fillId="0" borderId="2" xfId="8" applyFont="1" applyBorder="1" applyAlignment="1">
      <alignment horizontal="center" vertical="center"/>
    </xf>
    <xf numFmtId="0" fontId="6" fillId="0" borderId="0" xfId="0" applyFont="1" applyFill="1" applyBorder="1" applyAlignment="1">
      <alignment horizontal="distributed" vertical="center"/>
    </xf>
    <xf numFmtId="0" fontId="23" fillId="0" borderId="2" xfId="8" applyFont="1" applyBorder="1" applyAlignment="1">
      <alignment horizontal="center" vertical="center" wrapText="1"/>
    </xf>
    <xf numFmtId="0" fontId="6" fillId="0" borderId="0" xfId="0" applyFont="1" applyProtection="1"/>
    <xf numFmtId="0" fontId="4" fillId="0" borderId="0" xfId="0" applyFont="1" applyProtection="1"/>
    <xf numFmtId="0" fontId="5" fillId="0" borderId="0" xfId="0" applyFont="1" applyProtection="1"/>
    <xf numFmtId="0" fontId="10" fillId="0" borderId="0" xfId="0" applyFont="1" applyProtection="1"/>
    <xf numFmtId="0" fontId="6" fillId="0" borderId="0" xfId="0" applyFont="1" applyBorder="1" applyAlignment="1" applyProtection="1">
      <alignment horizontal="center" vertical="center"/>
    </xf>
    <xf numFmtId="49" fontId="6" fillId="0" borderId="0" xfId="0" applyNumberFormat="1" applyFont="1" applyBorder="1" applyAlignment="1" applyProtection="1">
      <alignment horizontal="center" vertical="center"/>
    </xf>
    <xf numFmtId="0" fontId="5" fillId="0" borderId="2" xfId="0" applyFont="1" applyBorder="1" applyProtection="1"/>
    <xf numFmtId="0" fontId="6" fillId="0" borderId="3" xfId="0" applyFont="1" applyBorder="1" applyAlignment="1" applyProtection="1">
      <alignment vertical="center"/>
    </xf>
    <xf numFmtId="0" fontId="6" fillId="0" borderId="5" xfId="0" applyFont="1" applyBorder="1" applyAlignment="1" applyProtection="1">
      <alignment vertical="center"/>
    </xf>
    <xf numFmtId="0" fontId="7" fillId="0" borderId="0" xfId="0" applyFont="1" applyAlignment="1" applyProtection="1">
      <alignment horizontal="distributed"/>
    </xf>
    <xf numFmtId="0" fontId="4" fillId="0" borderId="0" xfId="0" applyFont="1" applyBorder="1" applyProtection="1"/>
    <xf numFmtId="0" fontId="14" fillId="0" borderId="0" xfId="0" applyFont="1" applyBorder="1" applyAlignment="1" applyProtection="1">
      <alignment horizontal="center" vertical="center"/>
    </xf>
    <xf numFmtId="0" fontId="4" fillId="0" borderId="0" xfId="0" applyFont="1" applyBorder="1" applyAlignment="1" applyProtection="1"/>
    <xf numFmtId="0" fontId="5" fillId="0" borderId="1" xfId="0" applyFont="1" applyBorder="1" applyProtection="1"/>
    <xf numFmtId="0" fontId="6" fillId="0" borderId="4" xfId="0" applyFont="1" applyFill="1" applyBorder="1" applyAlignment="1" applyProtection="1">
      <alignment vertical="center"/>
    </xf>
    <xf numFmtId="0" fontId="6" fillId="0" borderId="0" xfId="0" applyFont="1" applyBorder="1" applyAlignment="1" applyProtection="1">
      <alignment horizontal="left" vertical="center"/>
    </xf>
    <xf numFmtId="0" fontId="6" fillId="0" borderId="4" xfId="0" applyFont="1" applyFill="1" applyBorder="1" applyAlignment="1" applyProtection="1">
      <alignment horizontal="left" vertical="center"/>
    </xf>
    <xf numFmtId="0" fontId="6" fillId="0" borderId="2" xfId="0" applyFont="1" applyBorder="1" applyAlignment="1" applyProtection="1">
      <alignment vertical="center"/>
    </xf>
    <xf numFmtId="0" fontId="7" fillId="0" borderId="3" xfId="0" applyFont="1" applyBorder="1" applyAlignment="1" applyProtection="1">
      <alignment horizontal="distributed"/>
    </xf>
    <xf numFmtId="0" fontId="7" fillId="0" borderId="5" xfId="0" applyFont="1" applyBorder="1" applyAlignment="1" applyProtection="1">
      <alignment horizontal="distributed"/>
    </xf>
    <xf numFmtId="0" fontId="4" fillId="0" borderId="12" xfId="0" applyFont="1" applyBorder="1" applyProtection="1"/>
    <xf numFmtId="0" fontId="4" fillId="0" borderId="1" xfId="0" applyFont="1" applyBorder="1" applyProtection="1"/>
    <xf numFmtId="0" fontId="7" fillId="0" borderId="13" xfId="0" applyFont="1" applyBorder="1" applyAlignment="1" applyProtection="1">
      <alignment horizontal="distributed"/>
    </xf>
    <xf numFmtId="0" fontId="30" fillId="0" borderId="0" xfId="0" applyFont="1" applyBorder="1" applyAlignment="1" applyProtection="1"/>
    <xf numFmtId="0" fontId="0" fillId="0" borderId="0" xfId="0" applyProtection="1"/>
    <xf numFmtId="179" fontId="6" fillId="0" borderId="4" xfId="0" applyNumberFormat="1" applyFont="1" applyFill="1" applyBorder="1" applyAlignment="1" applyProtection="1">
      <alignment vertical="center"/>
    </xf>
    <xf numFmtId="0" fontId="7" fillId="0" borderId="0" xfId="0" applyFont="1" applyBorder="1" applyAlignment="1" applyProtection="1">
      <alignment horizontal="distributed"/>
    </xf>
    <xf numFmtId="0" fontId="6" fillId="0" borderId="1" xfId="0" applyFont="1" applyBorder="1" applyProtection="1"/>
    <xf numFmtId="0" fontId="7" fillId="0" borderId="4" xfId="0" applyFont="1" applyBorder="1" applyAlignment="1" applyProtection="1">
      <alignment horizontal="distributed"/>
    </xf>
    <xf numFmtId="0" fontId="6" fillId="0" borderId="1" xfId="0" applyFont="1" applyBorder="1" applyAlignment="1" applyProtection="1">
      <alignment horizontal="left"/>
    </xf>
    <xf numFmtId="0" fontId="6" fillId="0" borderId="0" xfId="0" applyFont="1" applyBorder="1" applyAlignment="1" applyProtection="1">
      <alignment horizontal="left"/>
    </xf>
    <xf numFmtId="0" fontId="7" fillId="0" borderId="0" xfId="0" applyNumberFormat="1" applyFont="1" applyBorder="1" applyAlignment="1" applyProtection="1">
      <alignment vertical="center"/>
    </xf>
    <xf numFmtId="0" fontId="7" fillId="0" borderId="1" xfId="0" applyNumberFormat="1" applyFont="1" applyBorder="1" applyAlignment="1" applyProtection="1">
      <alignment vertical="center" readingOrder="1"/>
    </xf>
    <xf numFmtId="179" fontId="6" fillId="0" borderId="0" xfId="2" applyNumberFormat="1" applyFont="1" applyFill="1" applyBorder="1" applyAlignment="1" applyProtection="1">
      <alignment vertical="center" readingOrder="1"/>
    </xf>
    <xf numFmtId="0" fontId="7" fillId="0" borderId="4" xfId="0" applyNumberFormat="1" applyFont="1" applyBorder="1" applyAlignment="1" applyProtection="1">
      <alignment vertical="center" readingOrder="1"/>
    </xf>
    <xf numFmtId="0" fontId="7" fillId="0" borderId="0" xfId="0" applyNumberFormat="1" applyFont="1" applyBorder="1" applyAlignment="1" applyProtection="1">
      <alignment vertical="center" readingOrder="1"/>
    </xf>
    <xf numFmtId="0" fontId="7" fillId="0" borderId="13" xfId="0" applyNumberFormat="1" applyFont="1" applyBorder="1" applyAlignment="1" applyProtection="1">
      <alignment vertical="center"/>
    </xf>
    <xf numFmtId="0" fontId="7" fillId="0" borderId="4" xfId="0" applyNumberFormat="1" applyFont="1" applyBorder="1" applyAlignment="1" applyProtection="1">
      <alignment vertical="center"/>
    </xf>
    <xf numFmtId="0" fontId="7" fillId="0" borderId="0" xfId="0" applyFont="1" applyAlignment="1" applyProtection="1">
      <alignment horizontal="distributed" vertical="center"/>
    </xf>
    <xf numFmtId="0" fontId="6" fillId="0" borderId="1" xfId="0" applyFont="1" applyBorder="1" applyAlignment="1" applyProtection="1">
      <alignment horizontal="left" vertical="center"/>
    </xf>
    <xf numFmtId="0" fontId="7" fillId="0" borderId="0" xfId="0" applyFont="1" applyBorder="1" applyAlignment="1" applyProtection="1">
      <alignment horizontal="distributed" vertical="center"/>
    </xf>
    <xf numFmtId="0" fontId="7" fillId="0" borderId="4" xfId="0" applyFont="1" applyBorder="1" applyAlignment="1" applyProtection="1">
      <alignment vertical="center"/>
    </xf>
    <xf numFmtId="0" fontId="7" fillId="0" borderId="4" xfId="0" applyFont="1" applyBorder="1" applyAlignment="1" applyProtection="1">
      <alignment horizontal="distributed" vertical="center"/>
    </xf>
    <xf numFmtId="0" fontId="4" fillId="0" borderId="0" xfId="0" applyFont="1" applyAlignment="1" applyProtection="1">
      <alignment vertical="center"/>
    </xf>
    <xf numFmtId="0" fontId="6" fillId="0" borderId="14" xfId="0" applyFont="1" applyBorder="1" applyAlignment="1" applyProtection="1">
      <alignment horizontal="centerContinuous" vertical="center"/>
    </xf>
    <xf numFmtId="0" fontId="7" fillId="0" borderId="0" xfId="0" applyFont="1" applyBorder="1" applyAlignment="1" applyProtection="1">
      <alignment horizontal="centerContinuous" vertical="center"/>
    </xf>
    <xf numFmtId="0" fontId="4" fillId="0" borderId="4" xfId="0" applyFont="1" applyBorder="1" applyAlignment="1" applyProtection="1">
      <alignment horizontal="centerContinuous"/>
    </xf>
    <xf numFmtId="179" fontId="6" fillId="3" borderId="11" xfId="2" applyNumberFormat="1" applyFont="1" applyFill="1" applyBorder="1" applyAlignment="1" applyProtection="1">
      <alignment vertical="center" readingOrder="1"/>
    </xf>
    <xf numFmtId="0" fontId="5" fillId="0" borderId="0" xfId="0" applyFont="1" applyFill="1" applyProtection="1"/>
    <xf numFmtId="0" fontId="6" fillId="0" borderId="0" xfId="0" applyNumberFormat="1" applyFont="1" applyAlignment="1" applyProtection="1">
      <alignment vertical="center"/>
    </xf>
    <xf numFmtId="0" fontId="6" fillId="0" borderId="0" xfId="0" applyNumberFormat="1" applyFont="1" applyBorder="1" applyAlignment="1" applyProtection="1">
      <alignment vertical="center"/>
    </xf>
    <xf numFmtId="0" fontId="4" fillId="0" borderId="0" xfId="0" applyNumberFormat="1" applyFont="1" applyAlignment="1" applyProtection="1">
      <alignment vertical="center"/>
    </xf>
    <xf numFmtId="0" fontId="5" fillId="0" borderId="0" xfId="0" applyNumberFormat="1" applyFont="1" applyAlignment="1" applyProtection="1">
      <alignment vertical="center"/>
    </xf>
    <xf numFmtId="0" fontId="5" fillId="0" borderId="1" xfId="0" applyNumberFormat="1" applyFont="1" applyBorder="1" applyAlignment="1" applyProtection="1">
      <alignment vertical="center"/>
    </xf>
    <xf numFmtId="0" fontId="10" fillId="0" borderId="0" xfId="0" applyFont="1" applyBorder="1" applyAlignment="1" applyProtection="1">
      <alignment horizontal="right" vertical="center"/>
    </xf>
    <xf numFmtId="0" fontId="10" fillId="0" borderId="4" xfId="0" applyFont="1" applyBorder="1" applyAlignment="1" applyProtection="1">
      <alignment horizontal="right" vertical="center"/>
    </xf>
    <xf numFmtId="0" fontId="7" fillId="0" borderId="1" xfId="0" applyFont="1" applyBorder="1" applyAlignment="1" applyProtection="1">
      <alignment horizontal="distributed"/>
    </xf>
    <xf numFmtId="0" fontId="4" fillId="0" borderId="14" xfId="0" applyFont="1" applyBorder="1" applyProtection="1"/>
    <xf numFmtId="0" fontId="10" fillId="0" borderId="0" xfId="0" applyNumberFormat="1" applyFont="1" applyAlignment="1" applyProtection="1">
      <alignment vertical="center"/>
    </xf>
    <xf numFmtId="0" fontId="5" fillId="0" borderId="0" xfId="0" applyFont="1" applyFill="1" applyAlignment="1" applyProtection="1">
      <alignment vertical="top" textRotation="255"/>
    </xf>
    <xf numFmtId="0" fontId="7" fillId="0" borderId="4" xfId="0" applyFont="1" applyBorder="1" applyAlignment="1" applyProtection="1"/>
    <xf numFmtId="0" fontId="4" fillId="0" borderId="4" xfId="0" applyFont="1" applyBorder="1" applyProtection="1"/>
    <xf numFmtId="0" fontId="6" fillId="0" borderId="0" xfId="0" applyFont="1" applyAlignment="1" applyProtection="1">
      <alignment vertical="center"/>
    </xf>
    <xf numFmtId="0" fontId="10" fillId="0" borderId="3" xfId="0" applyFont="1" applyBorder="1" applyAlignment="1" applyProtection="1">
      <alignment horizontal="distributed" vertical="center" justifyLastLine="1"/>
    </xf>
    <xf numFmtId="0" fontId="1" fillId="0" borderId="3" xfId="0" applyFont="1" applyBorder="1" applyAlignment="1" applyProtection="1"/>
    <xf numFmtId="0" fontId="5" fillId="0" borderId="0" xfId="0" applyFont="1" applyAlignment="1" applyProtection="1"/>
    <xf numFmtId="0" fontId="5" fillId="0" borderId="15" xfId="0" applyFont="1" applyBorder="1" applyAlignment="1" applyProtection="1"/>
    <xf numFmtId="0" fontId="5" fillId="0" borderId="7" xfId="0" applyFont="1" applyBorder="1" applyAlignment="1" applyProtection="1"/>
    <xf numFmtId="0" fontId="1" fillId="0" borderId="16" xfId="0" applyFont="1" applyBorder="1" applyProtection="1"/>
    <xf numFmtId="0" fontId="11" fillId="0" borderId="0" xfId="0" applyFont="1" applyAlignment="1" applyProtection="1"/>
    <xf numFmtId="0" fontId="1" fillId="0" borderId="0" xfId="0" applyFont="1" applyProtection="1"/>
    <xf numFmtId="0" fontId="4" fillId="0" borderId="17" xfId="0" applyFont="1" applyBorder="1" applyProtection="1"/>
    <xf numFmtId="0" fontId="1" fillId="0" borderId="7" xfId="0" applyFont="1" applyBorder="1" applyProtection="1"/>
    <xf numFmtId="0" fontId="21" fillId="0" borderId="0" xfId="0" applyFont="1" applyProtection="1"/>
    <xf numFmtId="0" fontId="5" fillId="0" borderId="0" xfId="0" applyFont="1" applyAlignment="1" applyProtection="1">
      <alignment horizontal="right"/>
    </xf>
    <xf numFmtId="0" fontId="5" fillId="0" borderId="0" xfId="0" applyFont="1" applyBorder="1" applyAlignment="1" applyProtection="1"/>
    <xf numFmtId="0" fontId="11" fillId="0" borderId="0" xfId="0" applyFont="1" applyBorder="1" applyAlignment="1" applyProtection="1"/>
    <xf numFmtId="0" fontId="11" fillId="0" borderId="0" xfId="0" applyFont="1" applyProtection="1"/>
    <xf numFmtId="0" fontId="4" fillId="0" borderId="0" xfId="0" applyFont="1" applyBorder="1" applyAlignment="1" applyProtection="1">
      <alignment vertical="top"/>
    </xf>
    <xf numFmtId="0" fontId="6" fillId="0" borderId="0" xfId="0" applyFont="1" applyFill="1" applyAlignment="1" applyProtection="1">
      <alignment vertical="center"/>
    </xf>
    <xf numFmtId="0" fontId="4" fillId="0" borderId="4" xfId="0" applyFont="1" applyBorder="1" applyAlignment="1" applyProtection="1">
      <alignment vertical="center"/>
    </xf>
    <xf numFmtId="0" fontId="10" fillId="0" borderId="0" xfId="0" applyFont="1" applyBorder="1" applyProtection="1"/>
    <xf numFmtId="0" fontId="8" fillId="0" borderId="0" xfId="0" applyFont="1" applyBorder="1" applyProtection="1"/>
    <xf numFmtId="0" fontId="18" fillId="0" borderId="4" xfId="0" applyFont="1" applyBorder="1" applyAlignment="1" applyProtection="1">
      <alignment horizontal="left" vertical="top" wrapText="1"/>
    </xf>
    <xf numFmtId="0" fontId="16" fillId="0" borderId="0" xfId="0" applyFont="1" applyProtection="1"/>
    <xf numFmtId="0" fontId="18" fillId="0" borderId="0" xfId="0" applyFont="1" applyBorder="1" applyAlignment="1" applyProtection="1">
      <alignment horizontal="left" vertical="center" wrapText="1"/>
    </xf>
    <xf numFmtId="0" fontId="37" fillId="0" borderId="0" xfId="0" applyFont="1" applyProtection="1"/>
    <xf numFmtId="0" fontId="16" fillId="0" borderId="0" xfId="0" applyFont="1" applyBorder="1" applyAlignment="1" applyProtection="1"/>
    <xf numFmtId="0" fontId="14" fillId="0" borderId="0" xfId="0" applyFont="1" applyBorder="1" applyAlignment="1" applyProtection="1">
      <alignment vertical="top"/>
    </xf>
    <xf numFmtId="0" fontId="14" fillId="0" borderId="0" xfId="0" applyFont="1" applyBorder="1" applyAlignment="1" applyProtection="1"/>
    <xf numFmtId="0" fontId="19" fillId="0" borderId="0" xfId="0" applyFont="1" applyBorder="1" applyAlignment="1" applyProtection="1">
      <alignment vertical="top" wrapText="1"/>
    </xf>
    <xf numFmtId="0" fontId="17" fillId="0" borderId="0" xfId="0" applyFont="1" applyBorder="1" applyAlignment="1" applyProtection="1">
      <alignment vertical="top"/>
    </xf>
    <xf numFmtId="0" fontId="8" fillId="0" borderId="0" xfId="0" applyFont="1" applyBorder="1" applyAlignment="1" applyProtection="1">
      <alignment wrapText="1"/>
    </xf>
    <xf numFmtId="178" fontId="10" fillId="0" borderId="0" xfId="0" applyNumberFormat="1" applyFont="1" applyAlignment="1" applyProtection="1">
      <alignment horizontal="left"/>
    </xf>
    <xf numFmtId="0" fontId="18" fillId="0" borderId="0" xfId="0" applyFont="1" applyProtection="1"/>
    <xf numFmtId="0" fontId="6" fillId="0" borderId="0" xfId="0" applyFont="1" applyBorder="1" applyProtection="1"/>
    <xf numFmtId="3" fontId="7" fillId="0" borderId="0" xfId="0" applyNumberFormat="1" applyFont="1" applyBorder="1" applyAlignment="1" applyProtection="1">
      <alignment horizontal="centerContinuous"/>
    </xf>
    <xf numFmtId="49" fontId="4" fillId="0" borderId="0" xfId="0" applyNumberFormat="1" applyFont="1" applyProtection="1"/>
    <xf numFmtId="0" fontId="39" fillId="0" borderId="0" xfId="0" applyFont="1" applyProtection="1"/>
    <xf numFmtId="0" fontId="39" fillId="0" borderId="3" xfId="0" applyFont="1" applyBorder="1" applyAlignment="1" applyProtection="1">
      <alignment horizontal="distributed"/>
    </xf>
    <xf numFmtId="0" fontId="39" fillId="0" borderId="0" xfId="0" applyFont="1" applyBorder="1" applyAlignment="1" applyProtection="1"/>
    <xf numFmtId="0" fontId="4" fillId="0" borderId="0" xfId="0" applyFont="1" applyAlignment="1" applyProtection="1"/>
    <xf numFmtId="0" fontId="40" fillId="0" borderId="0" xfId="14" applyFont="1" applyAlignment="1">
      <alignment vertical="center"/>
    </xf>
    <xf numFmtId="0" fontId="6" fillId="0" borderId="2" xfId="0" applyFont="1" applyFill="1" applyBorder="1" applyAlignment="1">
      <alignment horizontal="center" vertical="center"/>
    </xf>
    <xf numFmtId="0" fontId="8" fillId="0" borderId="3" xfId="0" applyFont="1" applyFill="1" applyBorder="1" applyAlignment="1">
      <alignment vertical="center" wrapText="1"/>
    </xf>
    <xf numFmtId="0" fontId="4" fillId="0" borderId="3" xfId="0" applyFont="1" applyFill="1" applyBorder="1" applyAlignment="1">
      <alignment vertical="center" wrapText="1"/>
    </xf>
    <xf numFmtId="0" fontId="7" fillId="0" borderId="0" xfId="0" applyFont="1" applyBorder="1" applyAlignment="1">
      <alignment horizontal="center"/>
    </xf>
    <xf numFmtId="0" fontId="8" fillId="0" borderId="18" xfId="0" applyFont="1" applyFill="1" applyBorder="1" applyAlignment="1">
      <alignment vertical="center" wrapText="1"/>
    </xf>
    <xf numFmtId="0" fontId="8" fillId="0" borderId="2" xfId="0" applyFont="1" applyBorder="1" applyAlignment="1">
      <alignment vertical="center"/>
    </xf>
    <xf numFmtId="0" fontId="10" fillId="0" borderId="11" xfId="0" applyFont="1" applyBorder="1" applyAlignment="1">
      <alignment vertical="center"/>
    </xf>
    <xf numFmtId="0" fontId="8" fillId="0" borderId="0" xfId="0" applyFont="1" applyBorder="1" applyAlignment="1">
      <alignment horizontal="left" vertical="top"/>
    </xf>
    <xf numFmtId="0" fontId="8" fillId="0" borderId="0" xfId="0" applyFont="1" applyFill="1" applyBorder="1" applyAlignment="1" applyProtection="1">
      <alignment vertical="center"/>
    </xf>
    <xf numFmtId="0" fontId="7" fillId="0" borderId="0" xfId="0" applyFont="1" applyBorder="1" applyAlignment="1">
      <alignment vertical="center"/>
    </xf>
    <xf numFmtId="0" fontId="5" fillId="0" borderId="0" xfId="0" applyFont="1" applyAlignment="1">
      <alignment vertical="center"/>
    </xf>
    <xf numFmtId="0" fontId="42" fillId="0" borderId="0" xfId="0" applyFont="1" applyAlignment="1">
      <alignment vertical="center"/>
    </xf>
    <xf numFmtId="0" fontId="36" fillId="0" borderId="0" xfId="0" applyFont="1" applyAlignment="1">
      <alignment vertical="center"/>
    </xf>
    <xf numFmtId="179" fontId="6" fillId="3" borderId="11" xfId="0" applyNumberFormat="1" applyFont="1" applyFill="1" applyBorder="1" applyAlignment="1" applyProtection="1">
      <alignment vertical="center"/>
    </xf>
    <xf numFmtId="0" fontId="5" fillId="0" borderId="0" xfId="0" applyFont="1" applyAlignment="1">
      <alignment horizontal="center" vertical="center"/>
    </xf>
    <xf numFmtId="0" fontId="5" fillId="0" borderId="0" xfId="0" applyFont="1" applyBorder="1" applyAlignment="1">
      <alignment vertical="center"/>
    </xf>
    <xf numFmtId="0" fontId="6" fillId="0" borderId="0" xfId="0" applyFont="1" applyFill="1" applyAlignment="1"/>
    <xf numFmtId="0" fontId="6" fillId="0" borderId="0" xfId="0" applyFont="1" applyFill="1" applyBorder="1" applyAlignment="1"/>
    <xf numFmtId="0" fontId="7" fillId="0" borderId="1" xfId="0" applyFont="1" applyBorder="1" applyAlignment="1"/>
    <xf numFmtId="0" fontId="8" fillId="0" borderId="18" xfId="0" applyFont="1" applyFill="1" applyBorder="1" applyAlignment="1">
      <alignment vertical="center"/>
    </xf>
    <xf numFmtId="0" fontId="5" fillId="0" borderId="9" xfId="0" applyFont="1" applyFill="1" applyBorder="1" applyAlignment="1">
      <alignment vertical="center"/>
    </xf>
    <xf numFmtId="0" fontId="0" fillId="0" borderId="0" xfId="0" applyAlignment="1" applyProtection="1"/>
    <xf numFmtId="0" fontId="27" fillId="0" borderId="0" xfId="8" applyFont="1" applyAlignment="1">
      <alignment vertical="center"/>
    </xf>
    <xf numFmtId="0" fontId="10" fillId="0" borderId="0" xfId="8" applyFont="1" applyFill="1" applyBorder="1" applyAlignment="1"/>
    <xf numFmtId="0" fontId="23" fillId="0" borderId="2" xfId="8" applyFont="1" applyBorder="1" applyAlignment="1">
      <alignment horizontal="centerContinuous" vertical="center" wrapText="1"/>
    </xf>
    <xf numFmtId="0" fontId="0" fillId="0" borderId="3" xfId="0" applyBorder="1" applyAlignment="1">
      <alignment horizontal="centerContinuous" vertical="center" wrapText="1"/>
    </xf>
    <xf numFmtId="177" fontId="26" fillId="2" borderId="20" xfId="8" applyNumberFormat="1" applyFont="1" applyFill="1" applyBorder="1" applyAlignment="1" applyProtection="1">
      <alignment vertical="center"/>
      <protection locked="0"/>
    </xf>
    <xf numFmtId="0" fontId="23" fillId="3" borderId="21" xfId="8" applyFont="1" applyFill="1" applyBorder="1" applyAlignment="1" applyProtection="1">
      <alignment horizontal="centerContinuous" vertical="center"/>
    </xf>
    <xf numFmtId="0" fontId="0" fillId="3" borderId="22" xfId="0" applyFill="1" applyBorder="1" applyAlignment="1" applyProtection="1">
      <alignment horizontal="centerContinuous"/>
    </xf>
    <xf numFmtId="0" fontId="23" fillId="0" borderId="23" xfId="8" applyFont="1" applyFill="1" applyBorder="1" applyAlignment="1">
      <alignment horizontal="distributed" vertical="center"/>
    </xf>
    <xf numFmtId="0" fontId="0" fillId="0" borderId="0" xfId="0" applyAlignment="1">
      <alignment vertical="top"/>
    </xf>
    <xf numFmtId="177" fontId="26" fillId="2" borderId="24" xfId="8" applyNumberFormat="1" applyFont="1" applyFill="1" applyBorder="1" applyAlignment="1" applyProtection="1">
      <alignment vertical="center"/>
      <protection locked="0"/>
    </xf>
    <xf numFmtId="0" fontId="23" fillId="0" borderId="8" xfId="8" applyFont="1" applyFill="1" applyBorder="1" applyAlignment="1" applyProtection="1">
      <alignment horizontal="distributed" vertical="center"/>
    </xf>
    <xf numFmtId="0" fontId="0" fillId="0" borderId="25" xfId="0" applyFill="1" applyBorder="1" applyAlignment="1" applyProtection="1">
      <alignment horizontal="distributed"/>
    </xf>
    <xf numFmtId="0" fontId="8" fillId="0" borderId="15" xfId="0" applyFont="1" applyFill="1" applyBorder="1" applyAlignment="1">
      <alignment horizontal="center" vertical="center"/>
    </xf>
    <xf numFmtId="0" fontId="10" fillId="2" borderId="11" xfId="0" applyFont="1" applyFill="1" applyBorder="1" applyAlignment="1" applyProtection="1">
      <alignment vertical="center"/>
      <protection locked="0"/>
    </xf>
    <xf numFmtId="0" fontId="8" fillId="0" borderId="16" xfId="0" applyFont="1" applyFill="1" applyBorder="1" applyAlignment="1">
      <alignment horizontal="distributed" vertical="center"/>
    </xf>
    <xf numFmtId="0" fontId="8" fillId="0" borderId="15" xfId="0" applyFont="1" applyFill="1" applyBorder="1" applyAlignment="1">
      <alignment horizontal="distributed" vertical="center"/>
    </xf>
    <xf numFmtId="0" fontId="8" fillId="0" borderId="10" xfId="0" applyFont="1" applyFill="1" applyBorder="1" applyAlignment="1">
      <alignment horizontal="center" vertical="center"/>
    </xf>
    <xf numFmtId="0" fontId="6" fillId="0" borderId="0" xfId="0" applyFont="1" applyFill="1" applyAlignment="1">
      <alignment horizontal="center" vertical="center"/>
    </xf>
    <xf numFmtId="0" fontId="8" fillId="0" borderId="0" xfId="0" applyFont="1" applyFill="1" applyBorder="1" applyAlignment="1">
      <alignment horizontal="left" vertical="top"/>
    </xf>
    <xf numFmtId="0" fontId="8" fillId="0" borderId="27" xfId="0" applyFont="1" applyFill="1" applyBorder="1" applyAlignment="1" applyProtection="1">
      <alignment horizontal="distributed" vertical="center"/>
    </xf>
    <xf numFmtId="0" fontId="23" fillId="0" borderId="3" xfId="8" applyFont="1" applyBorder="1" applyAlignment="1">
      <alignment horizontal="centerContinuous" vertical="center" wrapText="1"/>
    </xf>
    <xf numFmtId="0" fontId="26" fillId="0" borderId="2" xfId="8" applyFont="1" applyBorder="1" applyAlignment="1">
      <alignment horizontal="center" vertical="center" wrapText="1"/>
    </xf>
    <xf numFmtId="0" fontId="26" fillId="2" borderId="32" xfId="8" applyFont="1" applyFill="1" applyBorder="1" applyAlignment="1" applyProtection="1">
      <alignment horizontal="left" vertical="center"/>
      <protection locked="0"/>
    </xf>
    <xf numFmtId="0" fontId="26" fillId="2" borderId="37" xfId="8" applyFont="1" applyFill="1" applyBorder="1" applyAlignment="1" applyProtection="1">
      <alignment horizontal="center" vertical="center"/>
      <protection locked="0"/>
    </xf>
    <xf numFmtId="0" fontId="26" fillId="2" borderId="38" xfId="8" applyFont="1" applyFill="1" applyBorder="1" applyAlignment="1" applyProtection="1">
      <alignment vertical="center" wrapText="1"/>
      <protection locked="0"/>
    </xf>
    <xf numFmtId="0" fontId="26" fillId="2" borderId="39" xfId="8" applyFont="1" applyFill="1" applyBorder="1" applyAlignment="1" applyProtection="1">
      <alignment horizontal="center" vertical="center"/>
      <protection locked="0"/>
    </xf>
    <xf numFmtId="0" fontId="26" fillId="2" borderId="15" xfId="8" applyFont="1" applyFill="1" applyBorder="1" applyAlignment="1" applyProtection="1">
      <alignment vertical="center" wrapText="1"/>
      <protection locked="0"/>
    </xf>
    <xf numFmtId="0" fontId="23" fillId="0" borderId="1" xfId="8" applyFont="1" applyFill="1" applyBorder="1" applyAlignment="1">
      <alignment horizontal="center" vertical="top" textRotation="255"/>
    </xf>
    <xf numFmtId="0" fontId="23" fillId="0" borderId="0" xfId="8" applyFont="1" applyFill="1" applyBorder="1" applyAlignment="1">
      <alignment horizontal="distributed" vertical="center"/>
    </xf>
    <xf numFmtId="0" fontId="23" fillId="0" borderId="7" xfId="8" applyFont="1" applyFill="1" applyBorder="1" applyAlignment="1">
      <alignment vertical="center"/>
    </xf>
    <xf numFmtId="0" fontId="23" fillId="0" borderId="29" xfId="8" applyFont="1" applyFill="1" applyBorder="1" applyAlignment="1">
      <alignment horizontal="distributed" vertical="center"/>
    </xf>
    <xf numFmtId="0" fontId="26" fillId="0" borderId="40" xfId="8" applyFont="1" applyFill="1" applyBorder="1" applyAlignment="1">
      <alignment vertical="center"/>
    </xf>
    <xf numFmtId="0" fontId="26" fillId="0" borderId="8" xfId="8" applyFont="1" applyFill="1" applyBorder="1" applyAlignment="1">
      <alignment vertical="center"/>
    </xf>
    <xf numFmtId="0" fontId="26" fillId="3" borderId="40" xfId="8" applyFont="1" applyFill="1" applyBorder="1" applyAlignment="1" applyProtection="1">
      <alignment vertical="center" wrapText="1" shrinkToFit="1"/>
    </xf>
    <xf numFmtId="0" fontId="26" fillId="2" borderId="23" xfId="8" applyFont="1" applyFill="1" applyBorder="1" applyAlignment="1" applyProtection="1">
      <alignment vertical="center" wrapText="1"/>
      <protection locked="0"/>
    </xf>
    <xf numFmtId="0" fontId="26" fillId="2" borderId="7" xfId="8" applyFont="1" applyFill="1" applyBorder="1" applyAlignment="1" applyProtection="1">
      <alignment vertical="center" wrapText="1"/>
      <protection locked="0"/>
    </xf>
    <xf numFmtId="0" fontId="31" fillId="0" borderId="0" xfId="13" applyFont="1" applyAlignment="1">
      <alignment vertical="center"/>
    </xf>
    <xf numFmtId="0" fontId="40" fillId="0" borderId="0" xfId="13" applyFont="1" applyBorder="1" applyAlignment="1">
      <alignment vertical="center"/>
    </xf>
    <xf numFmtId="0" fontId="51" fillId="0" borderId="0" xfId="13" applyFont="1" applyAlignment="1">
      <alignment vertical="center"/>
    </xf>
    <xf numFmtId="0" fontId="51" fillId="0" borderId="0" xfId="13" applyFont="1" applyFill="1" applyAlignment="1">
      <alignment vertical="center"/>
    </xf>
    <xf numFmtId="0" fontId="31" fillId="0" borderId="0" xfId="13" applyFont="1" applyFill="1" applyAlignment="1">
      <alignment vertical="center"/>
    </xf>
    <xf numFmtId="0" fontId="32" fillId="0" borderId="41" xfId="13" applyFont="1" applyBorder="1" applyAlignment="1" applyProtection="1">
      <alignment horizontal="center" vertical="center"/>
      <protection hidden="1"/>
    </xf>
    <xf numFmtId="0" fontId="32" fillId="0" borderId="41" xfId="13" applyFont="1" applyFill="1" applyBorder="1" applyAlignment="1" applyProtection="1">
      <alignment horizontal="center" vertical="center"/>
      <protection hidden="1"/>
    </xf>
    <xf numFmtId="0" fontId="32" fillId="0" borderId="0" xfId="13" applyFont="1" applyFill="1" applyBorder="1" applyAlignment="1">
      <alignment vertical="center"/>
    </xf>
    <xf numFmtId="0" fontId="22" fillId="0" borderId="0" xfId="13" applyFont="1" applyAlignment="1">
      <alignment vertical="center"/>
    </xf>
    <xf numFmtId="0" fontId="22" fillId="0" borderId="0" xfId="13" applyFont="1" applyFill="1" applyAlignment="1">
      <alignment vertical="center"/>
    </xf>
    <xf numFmtId="179" fontId="31" fillId="2" borderId="42" xfId="13" applyNumberFormat="1" applyFont="1" applyFill="1" applyBorder="1" applyAlignment="1" applyProtection="1">
      <alignment vertical="center"/>
      <protection locked="0"/>
    </xf>
    <xf numFmtId="0" fontId="22" fillId="0" borderId="0" xfId="13" applyFont="1" applyBorder="1" applyAlignment="1">
      <alignment vertical="center"/>
    </xf>
    <xf numFmtId="0" fontId="31" fillId="0" borderId="0" xfId="13" applyFont="1" applyBorder="1" applyAlignment="1">
      <alignment horizontal="distributed" vertical="center"/>
    </xf>
    <xf numFmtId="0" fontId="22" fillId="0" borderId="0" xfId="13" applyFont="1" applyFill="1" applyBorder="1" applyAlignment="1">
      <alignment vertical="center"/>
    </xf>
    <xf numFmtId="0" fontId="31" fillId="0" borderId="0" xfId="13" applyFont="1" applyFill="1" applyBorder="1" applyAlignment="1">
      <alignment vertical="center"/>
    </xf>
    <xf numFmtId="0" fontId="31" fillId="0" borderId="0" xfId="13" applyFont="1" applyBorder="1" applyAlignment="1">
      <alignment vertical="center"/>
    </xf>
    <xf numFmtId="38" fontId="31" fillId="0" borderId="15" xfId="13" applyNumberFormat="1" applyFont="1" applyFill="1" applyBorder="1" applyAlignment="1">
      <alignment vertical="center"/>
    </xf>
    <xf numFmtId="0" fontId="31" fillId="0" borderId="11" xfId="0" applyFont="1" applyBorder="1" applyAlignment="1">
      <alignment vertical="center"/>
    </xf>
    <xf numFmtId="0" fontId="49" fillId="3" borderId="11" xfId="0" applyFont="1" applyFill="1" applyBorder="1" applyAlignment="1">
      <alignment horizontal="center" vertical="center"/>
    </xf>
    <xf numFmtId="0" fontId="46" fillId="0" borderId="9" xfId="8" applyFont="1" applyFill="1" applyBorder="1" applyAlignment="1">
      <alignment vertical="center" textRotation="255" wrapText="1"/>
    </xf>
    <xf numFmtId="0" fontId="6" fillId="3" borderId="11" xfId="0" applyFont="1" applyFill="1" applyBorder="1" applyAlignment="1" applyProtection="1">
      <alignment vertical="center"/>
    </xf>
    <xf numFmtId="0" fontId="51" fillId="0" borderId="0" xfId="0" applyFont="1" applyAlignment="1">
      <alignment vertical="center"/>
    </xf>
    <xf numFmtId="0" fontId="22" fillId="0" borderId="0" xfId="0" applyFont="1" applyAlignment="1">
      <alignment vertical="center"/>
    </xf>
    <xf numFmtId="0" fontId="31" fillId="0" borderId="0" xfId="0" applyFont="1" applyFill="1" applyAlignment="1">
      <alignment vertical="center"/>
    </xf>
    <xf numFmtId="0" fontId="32" fillId="0" borderId="41" xfId="0" applyFont="1" applyFill="1" applyBorder="1" applyAlignment="1" applyProtection="1">
      <alignment horizontal="center" vertical="center"/>
      <protection hidden="1"/>
    </xf>
    <xf numFmtId="179" fontId="32" fillId="0" borderId="0" xfId="0" applyNumberFormat="1" applyFont="1" applyFill="1" applyBorder="1" applyAlignment="1">
      <alignment vertical="center"/>
    </xf>
    <xf numFmtId="179" fontId="32" fillId="3" borderId="41" xfId="0" applyNumberFormat="1" applyFont="1" applyFill="1" applyBorder="1" applyAlignment="1">
      <alignment vertical="center"/>
    </xf>
    <xf numFmtId="0" fontId="32" fillId="0" borderId="0" xfId="0" applyFont="1" applyAlignment="1">
      <alignment vertical="center"/>
    </xf>
    <xf numFmtId="0" fontId="32" fillId="0" borderId="0" xfId="0" applyFont="1" applyFill="1" applyBorder="1" applyAlignment="1">
      <alignment vertical="center"/>
    </xf>
    <xf numFmtId="0" fontId="31" fillId="0" borderId="0" xfId="0" applyFont="1" applyAlignment="1" applyProtection="1">
      <alignment vertical="center"/>
      <protection hidden="1"/>
    </xf>
    <xf numFmtId="0" fontId="31" fillId="0" borderId="0" xfId="0" applyFont="1" applyAlignment="1" applyProtection="1">
      <alignment horizontal="center" vertical="center"/>
      <protection hidden="1"/>
    </xf>
    <xf numFmtId="179" fontId="31" fillId="2" borderId="42" xfId="0" applyNumberFormat="1" applyFont="1" applyFill="1" applyBorder="1" applyAlignment="1" applyProtection="1">
      <alignment vertical="center"/>
      <protection locked="0"/>
    </xf>
    <xf numFmtId="0" fontId="22" fillId="0" borderId="0" xfId="0" applyFont="1" applyBorder="1" applyAlignment="1">
      <alignment vertical="center"/>
    </xf>
    <xf numFmtId="0" fontId="31" fillId="0" borderId="0" xfId="0" applyFont="1" applyBorder="1" applyAlignment="1">
      <alignment horizontal="distributed" vertical="center"/>
    </xf>
    <xf numFmtId="0" fontId="22" fillId="0" borderId="0" xfId="0" applyFont="1" applyFill="1" applyBorder="1" applyAlignment="1">
      <alignment vertical="center"/>
    </xf>
    <xf numFmtId="0" fontId="31" fillId="0" borderId="0" xfId="0" applyFont="1" applyFill="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1" fillId="0" borderId="0" xfId="0" applyFont="1" applyBorder="1" applyAlignment="1">
      <alignment vertical="center"/>
    </xf>
    <xf numFmtId="179" fontId="32" fillId="3" borderId="41" xfId="13" applyNumberFormat="1" applyFont="1" applyFill="1" applyBorder="1" applyAlignment="1">
      <alignment vertical="center"/>
    </xf>
    <xf numFmtId="179" fontId="48" fillId="3" borderId="41" xfId="13" applyNumberFormat="1" applyFont="1" applyFill="1" applyBorder="1" applyAlignment="1">
      <alignment vertical="center"/>
    </xf>
    <xf numFmtId="179" fontId="48" fillId="3" borderId="41" xfId="0" applyNumberFormat="1" applyFont="1" applyFill="1" applyBorder="1" applyAlignment="1">
      <alignment vertical="center"/>
    </xf>
    <xf numFmtId="0" fontId="31" fillId="2" borderId="42" xfId="0" applyFont="1" applyFill="1" applyBorder="1" applyAlignment="1" applyProtection="1">
      <alignment vertical="center" wrapText="1"/>
      <protection locked="0"/>
    </xf>
    <xf numFmtId="0" fontId="31" fillId="0" borderId="0" xfId="0" applyFont="1" applyBorder="1" applyAlignment="1" applyProtection="1">
      <alignment vertical="center"/>
      <protection hidden="1"/>
    </xf>
    <xf numFmtId="179" fontId="31" fillId="2" borderId="11" xfId="0" applyNumberFormat="1" applyFont="1" applyFill="1" applyBorder="1" applyAlignment="1" applyProtection="1">
      <alignment vertical="center" wrapText="1"/>
      <protection locked="0"/>
    </xf>
    <xf numFmtId="0" fontId="31" fillId="2" borderId="27" xfId="0" applyFont="1" applyFill="1" applyBorder="1" applyAlignment="1" applyProtection="1">
      <alignment vertical="center" wrapText="1"/>
      <protection locked="0"/>
    </xf>
    <xf numFmtId="0" fontId="31" fillId="0" borderId="8" xfId="0" applyFont="1" applyBorder="1" applyAlignment="1">
      <alignment vertical="center"/>
    </xf>
    <xf numFmtId="0" fontId="31" fillId="0" borderId="2" xfId="0" applyFont="1" applyBorder="1" applyAlignment="1">
      <alignment vertical="center"/>
    </xf>
    <xf numFmtId="0" fontId="1" fillId="0" borderId="0" xfId="0" applyFont="1" applyAlignment="1"/>
    <xf numFmtId="0" fontId="1" fillId="0" borderId="0" xfId="0" applyFont="1" applyFill="1" applyAlignment="1"/>
    <xf numFmtId="0" fontId="1" fillId="0" borderId="0" xfId="0" applyFont="1" applyAlignment="1">
      <alignment vertical="top"/>
    </xf>
    <xf numFmtId="0" fontId="55" fillId="0" borderId="0" xfId="0" applyFont="1" applyProtection="1"/>
    <xf numFmtId="0" fontId="56" fillId="0" borderId="0" xfId="0" applyFont="1" applyProtection="1"/>
    <xf numFmtId="0" fontId="57" fillId="0" borderId="0" xfId="0" applyFont="1" applyProtection="1"/>
    <xf numFmtId="0" fontId="58" fillId="0" borderId="0" xfId="0" applyFont="1" applyProtection="1"/>
    <xf numFmtId="0" fontId="59" fillId="0" borderId="0" xfId="0" applyFont="1" applyProtection="1"/>
    <xf numFmtId="0" fontId="60" fillId="0" borderId="0" xfId="0" applyFont="1" applyBorder="1" applyAlignment="1" applyProtection="1">
      <alignment wrapText="1"/>
    </xf>
    <xf numFmtId="0" fontId="31" fillId="0" borderId="0" xfId="9" applyFont="1" applyAlignment="1">
      <alignment vertical="center"/>
    </xf>
    <xf numFmtId="0" fontId="1" fillId="0" borderId="0" xfId="9"/>
    <xf numFmtId="0" fontId="31" fillId="0" borderId="0" xfId="9" applyFont="1" applyBorder="1" applyAlignment="1">
      <alignment horizontal="centerContinuous" vertical="center"/>
    </xf>
    <xf numFmtId="0" fontId="31" fillId="0" borderId="0" xfId="9" applyFont="1" applyBorder="1" applyAlignment="1">
      <alignment horizontal="left" vertical="center"/>
    </xf>
    <xf numFmtId="0" fontId="26" fillId="2" borderId="40" xfId="8" applyFont="1" applyFill="1" applyBorder="1" applyAlignment="1" applyProtection="1">
      <alignment vertical="center" wrapText="1"/>
      <protection locked="0"/>
    </xf>
    <xf numFmtId="0" fontId="26" fillId="2" borderId="10" xfId="8" applyFont="1" applyFill="1" applyBorder="1" applyAlignment="1" applyProtection="1">
      <alignment vertical="center" wrapText="1"/>
      <protection locked="0"/>
    </xf>
    <xf numFmtId="0" fontId="40" fillId="0" borderId="0" xfId="0" applyFont="1" applyBorder="1" applyAlignment="1">
      <alignment vertical="center"/>
    </xf>
    <xf numFmtId="0" fontId="51" fillId="0" borderId="0" xfId="0" applyFont="1" applyFill="1" applyAlignment="1">
      <alignment vertical="center"/>
    </xf>
    <xf numFmtId="0" fontId="32" fillId="0" borderId="44" xfId="0" applyFont="1" applyBorder="1" applyAlignment="1" applyProtection="1">
      <alignment horizontal="center" vertical="center"/>
      <protection hidden="1"/>
    </xf>
    <xf numFmtId="0" fontId="32" fillId="0" borderId="0" xfId="0" applyFont="1" applyBorder="1" applyAlignment="1">
      <alignment vertical="center"/>
    </xf>
    <xf numFmtId="179" fontId="32" fillId="3" borderId="44" xfId="0" applyNumberFormat="1" applyFont="1" applyFill="1" applyBorder="1" applyAlignment="1">
      <alignment vertical="center"/>
    </xf>
    <xf numFmtId="0" fontId="22" fillId="0" borderId="0" xfId="0" applyFont="1" applyFill="1" applyAlignment="1">
      <alignment vertical="center"/>
    </xf>
    <xf numFmtId="0" fontId="49" fillId="0" borderId="0" xfId="0" applyFont="1" applyBorder="1" applyAlignment="1">
      <alignment vertical="center"/>
    </xf>
    <xf numFmtId="0" fontId="31" fillId="0" borderId="10" xfId="0" applyFont="1" applyBorder="1" applyAlignment="1">
      <alignment horizontal="distributed" vertical="center"/>
    </xf>
    <xf numFmtId="0" fontId="31" fillId="0" borderId="15" xfId="0" applyFont="1" applyFill="1" applyBorder="1" applyAlignment="1" applyProtection="1">
      <alignment horizontal="center" vertical="center"/>
      <protection hidden="1"/>
    </xf>
    <xf numFmtId="0" fontId="31" fillId="0" borderId="7" xfId="0" applyFont="1" applyFill="1" applyBorder="1" applyAlignment="1" applyProtection="1">
      <alignment horizontal="distributed" vertical="center" justifyLastLine="1"/>
      <protection hidden="1"/>
    </xf>
    <xf numFmtId="0" fontId="31" fillId="0" borderId="11" xfId="0" applyFont="1" applyBorder="1" applyAlignment="1">
      <alignment horizontal="distributed" vertical="center"/>
    </xf>
    <xf numFmtId="0" fontId="31" fillId="0" borderId="45" xfId="0" applyFont="1" applyFill="1" applyBorder="1" applyAlignment="1" applyProtection="1">
      <alignment horizontal="center" vertical="center" wrapText="1"/>
      <protection hidden="1"/>
    </xf>
    <xf numFmtId="0" fontId="31" fillId="0" borderId="46" xfId="0" applyFont="1" applyBorder="1" applyAlignment="1">
      <alignment horizontal="left" vertical="center" wrapText="1"/>
    </xf>
    <xf numFmtId="179" fontId="31" fillId="3" borderId="42" xfId="0" applyNumberFormat="1" applyFont="1" applyFill="1" applyBorder="1" applyAlignment="1" applyProtection="1">
      <alignment vertical="center" wrapText="1"/>
      <protection hidden="1"/>
    </xf>
    <xf numFmtId="179" fontId="31" fillId="2" borderId="42" xfId="0" applyNumberFormat="1" applyFont="1" applyFill="1" applyBorder="1" applyAlignment="1" applyProtection="1">
      <alignment vertical="center" wrapText="1"/>
      <protection locked="0"/>
    </xf>
    <xf numFmtId="179" fontId="31" fillId="2" borderId="47" xfId="0" applyNumberFormat="1" applyFont="1" applyFill="1" applyBorder="1" applyAlignment="1" applyProtection="1">
      <alignment vertical="center" wrapText="1"/>
      <protection locked="0"/>
    </xf>
    <xf numFmtId="38" fontId="31" fillId="0" borderId="8" xfId="0" applyNumberFormat="1" applyFont="1" applyFill="1" applyBorder="1" applyAlignment="1">
      <alignment vertical="center"/>
    </xf>
    <xf numFmtId="0" fontId="31" fillId="0" borderId="9" xfId="0" applyFont="1" applyFill="1" applyBorder="1" applyAlignment="1">
      <alignment horizontal="distributed" vertical="center"/>
    </xf>
    <xf numFmtId="179" fontId="32" fillId="0" borderId="0" xfId="0" applyNumberFormat="1" applyFont="1" applyFill="1" applyAlignment="1">
      <alignment vertical="center"/>
    </xf>
    <xf numFmtId="0" fontId="31" fillId="0" borderId="0" xfId="0" applyFont="1" applyAlignment="1">
      <alignment horizontal="left" vertical="center" indent="1"/>
    </xf>
    <xf numFmtId="0" fontId="22" fillId="0" borderId="0" xfId="0" applyFont="1" applyAlignment="1">
      <alignment horizontal="left" vertical="center" indent="1"/>
    </xf>
    <xf numFmtId="0" fontId="31" fillId="0" borderId="7" xfId="0" applyFont="1" applyFill="1" applyBorder="1" applyAlignment="1" applyProtection="1">
      <alignment horizontal="center" vertical="center" wrapText="1"/>
      <protection hidden="1"/>
    </xf>
    <xf numFmtId="0" fontId="31" fillId="2" borderId="50" xfId="0" applyFont="1" applyFill="1" applyBorder="1" applyAlignment="1" applyProtection="1">
      <alignment vertical="center" wrapText="1"/>
      <protection locked="0"/>
    </xf>
    <xf numFmtId="179" fontId="31" fillId="2" borderId="26" xfId="0" applyNumberFormat="1" applyFont="1" applyFill="1" applyBorder="1" applyAlignment="1" applyProtection="1">
      <alignment vertical="center"/>
      <protection locked="0"/>
    </xf>
    <xf numFmtId="179" fontId="31" fillId="2" borderId="51" xfId="0" applyNumberFormat="1" applyFont="1" applyFill="1" applyBorder="1" applyAlignment="1" applyProtection="1">
      <alignment vertical="center" wrapText="1"/>
      <protection locked="0"/>
    </xf>
    <xf numFmtId="0" fontId="31" fillId="2" borderId="53" xfId="0" applyFont="1" applyFill="1" applyBorder="1" applyAlignment="1" applyProtection="1">
      <alignment vertical="center" wrapText="1"/>
      <protection locked="0"/>
    </xf>
    <xf numFmtId="0" fontId="31" fillId="2" borderId="55" xfId="0" applyFont="1" applyFill="1" applyBorder="1" applyAlignment="1" applyProtection="1">
      <alignment vertical="center" wrapText="1"/>
      <protection locked="0"/>
    </xf>
    <xf numFmtId="179" fontId="31" fillId="2" borderId="27" xfId="0" applyNumberFormat="1" applyFont="1" applyFill="1" applyBorder="1" applyAlignment="1" applyProtection="1">
      <alignment vertical="center"/>
      <protection locked="0"/>
    </xf>
    <xf numFmtId="179" fontId="31" fillId="2" borderId="27" xfId="0" applyNumberFormat="1" applyFont="1" applyFill="1" applyBorder="1" applyAlignment="1" applyProtection="1">
      <alignment vertical="center" wrapText="1"/>
      <protection locked="0"/>
    </xf>
    <xf numFmtId="179" fontId="31" fillId="3" borderId="10" xfId="0" applyNumberFormat="1" applyFont="1" applyFill="1" applyBorder="1" applyAlignment="1">
      <alignment vertical="center"/>
    </xf>
    <xf numFmtId="0" fontId="31" fillId="0" borderId="0" xfId="0" applyFont="1" applyFill="1" applyBorder="1" applyAlignment="1">
      <alignment vertical="center"/>
    </xf>
    <xf numFmtId="0" fontId="31" fillId="0" borderId="0" xfId="0" applyFont="1" applyFill="1" applyBorder="1" applyAlignment="1">
      <alignment horizontal="distributed" vertical="center" justifyLastLine="1"/>
    </xf>
    <xf numFmtId="0" fontId="31" fillId="0" borderId="0" xfId="0" applyFont="1" applyFill="1" applyBorder="1" applyAlignment="1" applyProtection="1">
      <alignment vertical="center"/>
      <protection hidden="1"/>
    </xf>
    <xf numFmtId="0" fontId="31" fillId="0" borderId="0" xfId="0" applyFont="1" applyFill="1" applyBorder="1" applyAlignment="1" applyProtection="1">
      <alignment horizontal="center" vertical="center" wrapText="1"/>
      <protection hidden="1"/>
    </xf>
    <xf numFmtId="0" fontId="31" fillId="0" borderId="0" xfId="0" applyFont="1" applyFill="1" applyBorder="1" applyAlignment="1" applyProtection="1">
      <alignment horizontal="distributed" vertical="center" justifyLastLine="1"/>
      <protection hidden="1"/>
    </xf>
    <xf numFmtId="179" fontId="31" fillId="3" borderId="11" xfId="0" applyNumberFormat="1" applyFont="1" applyFill="1" applyBorder="1" applyAlignment="1">
      <alignment vertical="center"/>
    </xf>
    <xf numFmtId="0" fontId="31" fillId="0" borderId="0" xfId="13" applyFont="1" applyFill="1" applyBorder="1" applyAlignment="1" applyProtection="1">
      <alignment vertical="center"/>
      <protection hidden="1"/>
    </xf>
    <xf numFmtId="179" fontId="31" fillId="3" borderId="11" xfId="13" applyNumberFormat="1" applyFont="1" applyFill="1" applyBorder="1" applyAlignment="1">
      <alignment vertical="center"/>
    </xf>
    <xf numFmtId="179" fontId="31" fillId="0" borderId="0" xfId="0" applyNumberFormat="1" applyFont="1" applyFill="1" applyBorder="1" applyAlignment="1">
      <alignment vertical="center"/>
    </xf>
    <xf numFmtId="179" fontId="31" fillId="3" borderId="56" xfId="13" applyNumberFormat="1" applyFont="1" applyFill="1" applyBorder="1" applyAlignment="1">
      <alignment vertical="center"/>
    </xf>
    <xf numFmtId="0" fontId="22" fillId="0" borderId="0" xfId="13" applyFont="1" applyBorder="1" applyAlignment="1">
      <alignment horizontal="distributed" vertical="center"/>
    </xf>
    <xf numFmtId="0" fontId="49" fillId="0" borderId="0" xfId="13" applyFont="1" applyBorder="1" applyAlignment="1">
      <alignment vertical="center"/>
    </xf>
    <xf numFmtId="0" fontId="31" fillId="0" borderId="11" xfId="13" applyFont="1" applyBorder="1" applyAlignment="1" applyProtection="1">
      <alignment horizontal="center" vertical="center"/>
      <protection hidden="1"/>
    </xf>
    <xf numFmtId="0" fontId="31" fillId="0" borderId="11" xfId="13" applyFont="1" applyBorder="1" applyAlignment="1">
      <alignment horizontal="distributed" vertical="center"/>
    </xf>
    <xf numFmtId="0" fontId="31" fillId="0" borderId="1" xfId="13" applyFont="1" applyFill="1" applyBorder="1" applyAlignment="1" applyProtection="1">
      <alignment horizontal="center" vertical="center" wrapText="1"/>
      <protection hidden="1"/>
    </xf>
    <xf numFmtId="179" fontId="31" fillId="2" borderId="12" xfId="13" applyNumberFormat="1" applyFont="1" applyFill="1" applyBorder="1" applyAlignment="1" applyProtection="1">
      <alignment vertical="center" wrapText="1"/>
      <protection locked="0"/>
    </xf>
    <xf numFmtId="0" fontId="31" fillId="0" borderId="57" xfId="13" applyFont="1" applyFill="1" applyBorder="1" applyAlignment="1" applyProtection="1">
      <alignment horizontal="center" vertical="center" wrapText="1"/>
      <protection hidden="1"/>
    </xf>
    <xf numFmtId="0" fontId="31" fillId="0" borderId="58" xfId="13" applyFont="1" applyBorder="1" applyAlignment="1">
      <alignment vertical="center" wrapText="1"/>
    </xf>
    <xf numFmtId="179" fontId="31" fillId="2" borderId="59" xfId="13" applyNumberFormat="1" applyFont="1" applyFill="1" applyBorder="1" applyAlignment="1" applyProtection="1">
      <alignment vertical="center" wrapText="1"/>
      <protection locked="0"/>
    </xf>
    <xf numFmtId="0" fontId="31" fillId="0" borderId="2" xfId="13" applyFont="1" applyBorder="1" applyAlignment="1">
      <alignment horizontal="left" vertical="center"/>
    </xf>
    <xf numFmtId="38" fontId="31" fillId="0" borderId="5" xfId="13" applyNumberFormat="1" applyFont="1" applyFill="1" applyBorder="1" applyAlignment="1" applyProtection="1">
      <alignment vertical="center" wrapText="1"/>
      <protection hidden="1"/>
    </xf>
    <xf numFmtId="0" fontId="31" fillId="0" borderId="8" xfId="13" applyFont="1" applyBorder="1" applyAlignment="1">
      <alignment horizontal="center" vertical="center"/>
    </xf>
    <xf numFmtId="0" fontId="61" fillId="0" borderId="0" xfId="0" applyFont="1" applyAlignment="1">
      <alignment vertical="center"/>
    </xf>
    <xf numFmtId="0" fontId="31" fillId="2" borderId="51" xfId="13" applyFont="1" applyFill="1" applyBorder="1" applyAlignment="1" applyProtection="1">
      <alignment vertical="center" wrapText="1"/>
      <protection locked="0"/>
    </xf>
    <xf numFmtId="179" fontId="31" fillId="2" borderId="51" xfId="13" applyNumberFormat="1" applyFont="1" applyFill="1" applyBorder="1" applyAlignment="1" applyProtection="1">
      <alignment vertical="center"/>
      <protection locked="0"/>
    </xf>
    <xf numFmtId="0" fontId="31" fillId="2" borderId="42" xfId="13" applyFont="1" applyFill="1" applyBorder="1" applyAlignment="1" applyProtection="1">
      <alignment vertical="center" wrapText="1"/>
      <protection locked="0"/>
    </xf>
    <xf numFmtId="0" fontId="31" fillId="2" borderId="27" xfId="13" applyFont="1" applyFill="1" applyBorder="1" applyAlignment="1" applyProtection="1">
      <alignment vertical="center" wrapText="1"/>
      <protection locked="0"/>
    </xf>
    <xf numFmtId="179" fontId="31" fillId="2" borderId="47" xfId="13" applyNumberFormat="1" applyFont="1" applyFill="1" applyBorder="1" applyAlignment="1" applyProtection="1">
      <alignment vertical="center"/>
      <protection locked="0"/>
    </xf>
    <xf numFmtId="0" fontId="31" fillId="0" borderId="10" xfId="13" applyFont="1" applyFill="1" applyBorder="1" applyAlignment="1" applyProtection="1">
      <alignment horizontal="center" vertical="center" wrapText="1"/>
      <protection hidden="1"/>
    </xf>
    <xf numFmtId="0" fontId="31" fillId="0" borderId="26" xfId="13" applyFont="1" applyBorder="1" applyAlignment="1">
      <alignment horizontal="right" vertical="center"/>
    </xf>
    <xf numFmtId="179" fontId="31" fillId="3" borderId="26" xfId="13" applyNumberFormat="1" applyFont="1" applyFill="1" applyBorder="1" applyAlignment="1" applyProtection="1">
      <alignment vertical="center" wrapText="1"/>
      <protection hidden="1"/>
    </xf>
    <xf numFmtId="38" fontId="31" fillId="0" borderId="7" xfId="13" applyNumberFormat="1" applyFont="1" applyFill="1" applyBorder="1" applyAlignment="1">
      <alignment vertical="center"/>
    </xf>
    <xf numFmtId="0" fontId="31" fillId="0" borderId="9" xfId="13" applyFont="1" applyFill="1" applyBorder="1" applyAlignment="1">
      <alignment horizontal="distributed" vertical="center"/>
    </xf>
    <xf numFmtId="0" fontId="31" fillId="0" borderId="3" xfId="13" applyFont="1" applyBorder="1" applyAlignment="1" applyProtection="1">
      <alignment vertical="center"/>
      <protection hidden="1"/>
    </xf>
    <xf numFmtId="0" fontId="31" fillId="0" borderId="1" xfId="13" applyFont="1" applyBorder="1" applyAlignment="1">
      <alignment horizontal="left" vertical="center"/>
    </xf>
    <xf numFmtId="0" fontId="31" fillId="0" borderId="3" xfId="13" applyFont="1" applyBorder="1" applyAlignment="1">
      <alignment vertical="center"/>
    </xf>
    <xf numFmtId="0" fontId="31" fillId="0" borderId="11" xfId="13" applyFont="1" applyBorder="1" applyAlignment="1">
      <alignment horizontal="right" vertical="center"/>
    </xf>
    <xf numFmtId="179" fontId="31" fillId="3" borderId="11" xfId="13" applyNumberFormat="1" applyFont="1" applyFill="1" applyBorder="1" applyAlignment="1" applyProtection="1">
      <alignment vertical="center" wrapText="1"/>
      <protection hidden="1"/>
    </xf>
    <xf numFmtId="0" fontId="32" fillId="0" borderId="0" xfId="13" applyFont="1" applyAlignment="1">
      <alignment vertical="center"/>
    </xf>
    <xf numFmtId="0" fontId="31" fillId="0" borderId="0" xfId="13" applyFont="1" applyBorder="1" applyAlignment="1" applyProtection="1">
      <alignment vertical="center"/>
      <protection hidden="1"/>
    </xf>
    <xf numFmtId="0" fontId="22" fillId="0" borderId="0" xfId="13" applyFont="1" applyAlignment="1">
      <alignment horizontal="left"/>
    </xf>
    <xf numFmtId="0" fontId="22" fillId="0" borderId="8" xfId="13" applyFont="1" applyBorder="1" applyAlignment="1">
      <alignment horizontal="left" vertical="center" indent="2"/>
    </xf>
    <xf numFmtId="0" fontId="50" fillId="0" borderId="11" xfId="13" applyFont="1" applyBorder="1" applyAlignment="1">
      <alignment horizontal="distributed" vertical="center"/>
    </xf>
    <xf numFmtId="0" fontId="22" fillId="0" borderId="60" xfId="13" applyFont="1" applyBorder="1" applyAlignment="1">
      <alignment horizontal="left" vertical="center" indent="2"/>
    </xf>
    <xf numFmtId="184" fontId="31" fillId="2" borderId="26" xfId="13" applyNumberFormat="1" applyFont="1" applyFill="1" applyBorder="1" applyAlignment="1" applyProtection="1">
      <alignment horizontal="right" vertical="center"/>
      <protection locked="0"/>
    </xf>
    <xf numFmtId="0" fontId="22" fillId="0" borderId="45" xfId="13" applyFont="1" applyBorder="1" applyAlignment="1">
      <alignment horizontal="left" vertical="center" indent="2"/>
    </xf>
    <xf numFmtId="184" fontId="31" fillId="2" borderId="42" xfId="13" applyNumberFormat="1" applyFont="1" applyFill="1" applyBorder="1" applyAlignment="1" applyProtection="1">
      <alignment horizontal="right" vertical="center"/>
      <protection locked="0"/>
    </xf>
    <xf numFmtId="0" fontId="22" fillId="0" borderId="61" xfId="13" applyFont="1" applyBorder="1" applyAlignment="1">
      <alignment horizontal="left" vertical="center" indent="2"/>
    </xf>
    <xf numFmtId="184" fontId="31" fillId="2" borderId="27" xfId="13" applyNumberFormat="1" applyFont="1" applyFill="1" applyBorder="1" applyAlignment="1" applyProtection="1">
      <alignment horizontal="right" vertical="center"/>
      <protection locked="0"/>
    </xf>
    <xf numFmtId="0" fontId="51" fillId="0" borderId="0" xfId="0" applyFont="1" applyFill="1" applyBorder="1" applyAlignment="1">
      <alignment vertical="center"/>
    </xf>
    <xf numFmtId="179" fontId="31" fillId="3" borderId="56" xfId="0" applyNumberFormat="1" applyFont="1" applyFill="1" applyBorder="1" applyAlignment="1">
      <alignment vertical="center"/>
    </xf>
    <xf numFmtId="179" fontId="22" fillId="0" borderId="0" xfId="0" applyNumberFormat="1" applyFont="1" applyFill="1" applyBorder="1" applyAlignment="1">
      <alignment vertical="center"/>
    </xf>
    <xf numFmtId="0" fontId="22" fillId="0" borderId="0" xfId="0" applyFont="1" applyBorder="1" applyAlignment="1">
      <alignment horizontal="distributed" vertical="center"/>
    </xf>
    <xf numFmtId="0" fontId="31" fillId="0" borderId="11" xfId="0" applyFont="1" applyBorder="1" applyAlignment="1">
      <alignment horizontal="center" vertical="center"/>
    </xf>
    <xf numFmtId="0" fontId="31" fillId="0" borderId="1" xfId="0" applyFont="1" applyFill="1" applyBorder="1" applyAlignment="1" applyProtection="1">
      <alignment horizontal="center" vertical="center" wrapText="1"/>
      <protection hidden="1"/>
    </xf>
    <xf numFmtId="179" fontId="31" fillId="2" borderId="12" xfId="0" applyNumberFormat="1" applyFont="1" applyFill="1" applyBorder="1" applyAlignment="1" applyProtection="1">
      <alignment vertical="center" wrapText="1"/>
      <protection locked="0"/>
    </xf>
    <xf numFmtId="181" fontId="31" fillId="2" borderId="11" xfId="0" applyNumberFormat="1" applyFont="1" applyFill="1" applyBorder="1" applyAlignment="1" applyProtection="1">
      <alignment horizontal="right" vertical="center"/>
      <protection locked="0"/>
    </xf>
    <xf numFmtId="0" fontId="31" fillId="0" borderId="1" xfId="0" applyFont="1" applyBorder="1" applyAlignment="1">
      <alignment horizontal="left" vertical="center"/>
    </xf>
    <xf numFmtId="38" fontId="31" fillId="0" borderId="3" xfId="0" applyNumberFormat="1" applyFont="1" applyFill="1" applyBorder="1" applyAlignment="1" applyProtection="1">
      <alignment vertical="center" wrapText="1"/>
      <protection hidden="1"/>
    </xf>
    <xf numFmtId="0" fontId="31" fillId="0" borderId="25" xfId="0" applyFont="1" applyBorder="1" applyAlignment="1">
      <alignment vertical="center"/>
    </xf>
    <xf numFmtId="0" fontId="31" fillId="0" borderId="8" xfId="0" applyFont="1" applyBorder="1" applyAlignment="1">
      <alignment horizontal="center" vertical="center"/>
    </xf>
    <xf numFmtId="0" fontId="31" fillId="2" borderId="51" xfId="0" applyFont="1" applyFill="1" applyBorder="1" applyAlignment="1" applyProtection="1">
      <alignment vertical="center" wrapText="1"/>
      <protection locked="0"/>
    </xf>
    <xf numFmtId="179" fontId="31" fillId="2" borderId="51" xfId="0" applyNumberFormat="1" applyFont="1" applyFill="1" applyBorder="1" applyAlignment="1" applyProtection="1">
      <alignment vertical="center"/>
      <protection locked="0"/>
    </xf>
    <xf numFmtId="181" fontId="31" fillId="2" borderId="6" xfId="0" applyNumberFormat="1" applyFont="1" applyFill="1" applyBorder="1" applyAlignment="1" applyProtection="1">
      <alignment horizontal="right" vertical="center"/>
      <protection locked="0"/>
    </xf>
    <xf numFmtId="181" fontId="31" fillId="2" borderId="42" xfId="0" applyNumberFormat="1" applyFont="1" applyFill="1" applyBorder="1" applyAlignment="1" applyProtection="1">
      <alignment horizontal="right" vertical="center"/>
      <protection locked="0"/>
    </xf>
    <xf numFmtId="181" fontId="31" fillId="2" borderId="27" xfId="0" applyNumberFormat="1" applyFont="1" applyFill="1" applyBorder="1" applyAlignment="1" applyProtection="1">
      <alignment horizontal="right" vertical="center"/>
      <protection locked="0"/>
    </xf>
    <xf numFmtId="0" fontId="31" fillId="0" borderId="10" xfId="0" applyFont="1" applyFill="1" applyBorder="1" applyAlignment="1" applyProtection="1">
      <alignment horizontal="center" vertical="center" wrapText="1"/>
      <protection hidden="1"/>
    </xf>
    <xf numFmtId="0" fontId="31" fillId="0" borderId="26" xfId="0" applyFont="1" applyBorder="1" applyAlignment="1">
      <alignment horizontal="right" vertical="center"/>
    </xf>
    <xf numFmtId="179" fontId="31" fillId="3" borderId="26" xfId="0" applyNumberFormat="1" applyFont="1" applyFill="1" applyBorder="1" applyAlignment="1" applyProtection="1">
      <alignment vertical="center" wrapText="1"/>
      <protection hidden="1"/>
    </xf>
    <xf numFmtId="38" fontId="31" fillId="0" borderId="15" xfId="0" applyNumberFormat="1" applyFont="1" applyFill="1" applyBorder="1" applyAlignment="1">
      <alignment vertical="center"/>
    </xf>
    <xf numFmtId="38" fontId="31" fillId="0" borderId="7" xfId="0" applyNumberFormat="1" applyFont="1" applyFill="1" applyBorder="1" applyAlignment="1">
      <alignment vertical="center"/>
    </xf>
    <xf numFmtId="179" fontId="31" fillId="3" borderId="11" xfId="0" applyNumberFormat="1" applyFont="1" applyFill="1" applyBorder="1" applyAlignment="1" applyProtection="1">
      <alignment vertical="center"/>
      <protection hidden="1"/>
    </xf>
    <xf numFmtId="0" fontId="31" fillId="0" borderId="3" xfId="0" applyFont="1" applyBorder="1" applyAlignment="1" applyProtection="1">
      <alignment vertical="center"/>
      <protection hidden="1"/>
    </xf>
    <xf numFmtId="0" fontId="31" fillId="0" borderId="8" xfId="0" applyFont="1" applyBorder="1" applyAlignment="1">
      <alignment horizontal="distributed" vertical="center"/>
    </xf>
    <xf numFmtId="0" fontId="31" fillId="0" borderId="6" xfId="0" applyFont="1" applyBorder="1" applyAlignment="1">
      <alignment horizontal="distributed" vertical="center"/>
    </xf>
    <xf numFmtId="0" fontId="31" fillId="0" borderId="60" xfId="0" applyFont="1" applyBorder="1" applyAlignment="1">
      <alignment horizontal="left" vertical="center"/>
    </xf>
    <xf numFmtId="0" fontId="31" fillId="0" borderId="45" xfId="0" applyFont="1" applyBorder="1" applyAlignment="1">
      <alignment horizontal="left" vertical="center"/>
    </xf>
    <xf numFmtId="0" fontId="31" fillId="0" borderId="61" xfId="0" applyFont="1" applyBorder="1" applyAlignment="1">
      <alignment horizontal="left" vertical="center"/>
    </xf>
    <xf numFmtId="0" fontId="31" fillId="0" borderId="8" xfId="0" applyFont="1" applyFill="1" applyBorder="1" applyAlignment="1">
      <alignment horizontal="distributed" vertical="center"/>
    </xf>
    <xf numFmtId="0" fontId="0" fillId="0" borderId="3" xfId="0" applyBorder="1" applyAlignment="1">
      <alignment vertical="center" wrapText="1"/>
    </xf>
    <xf numFmtId="38" fontId="31" fillId="0" borderId="4" xfId="0" applyNumberFormat="1" applyFont="1" applyFill="1" applyBorder="1" applyAlignment="1" applyProtection="1">
      <alignment vertical="center" wrapText="1"/>
      <protection hidden="1"/>
    </xf>
    <xf numFmtId="179" fontId="31" fillId="2" borderId="47" xfId="0" applyNumberFormat="1" applyFont="1" applyFill="1" applyBorder="1" applyAlignment="1" applyProtection="1">
      <alignment vertical="center"/>
      <protection locked="0"/>
    </xf>
    <xf numFmtId="0" fontId="31" fillId="0" borderId="1" xfId="0" applyFont="1" applyBorder="1" applyAlignment="1">
      <alignment horizontal="left" vertical="center" indent="2"/>
    </xf>
    <xf numFmtId="0" fontId="31" fillId="0" borderId="62" xfId="0" applyFont="1" applyBorder="1" applyAlignment="1">
      <alignment vertical="center"/>
    </xf>
    <xf numFmtId="181" fontId="31" fillId="2" borderId="53" xfId="0" applyNumberFormat="1" applyFont="1" applyFill="1" applyBorder="1" applyAlignment="1" applyProtection="1">
      <alignment vertical="center" wrapText="1"/>
      <protection locked="0"/>
    </xf>
    <xf numFmtId="0" fontId="31" fillId="0" borderId="15" xfId="0" applyFont="1" applyBorder="1" applyAlignment="1">
      <alignment horizontal="left" vertical="center" indent="2"/>
    </xf>
    <xf numFmtId="0" fontId="31" fillId="0" borderId="63" xfId="0" applyFont="1" applyBorder="1" applyAlignment="1">
      <alignment vertical="center"/>
    </xf>
    <xf numFmtId="0" fontId="32" fillId="0" borderId="3" xfId="0" applyFont="1" applyBorder="1" applyAlignment="1">
      <alignment vertical="center"/>
    </xf>
    <xf numFmtId="0" fontId="31" fillId="0" borderId="4" xfId="0" applyFont="1" applyFill="1" applyBorder="1" applyAlignment="1" applyProtection="1">
      <alignment horizontal="center" vertical="center" wrapText="1"/>
      <protection hidden="1"/>
    </xf>
    <xf numFmtId="0" fontId="21" fillId="0" borderId="0" xfId="0" applyFont="1"/>
    <xf numFmtId="0" fontId="31" fillId="0" borderId="5" xfId="0" applyFont="1" applyBorder="1" applyAlignment="1">
      <alignment vertical="center"/>
    </xf>
    <xf numFmtId="0" fontId="31" fillId="0" borderId="15" xfId="0" applyFont="1" applyFill="1" applyBorder="1" applyAlignment="1" applyProtection="1">
      <alignment horizontal="center" vertical="center" wrapText="1"/>
      <protection hidden="1"/>
    </xf>
    <xf numFmtId="0" fontId="31" fillId="0" borderId="7" xfId="0" applyFont="1" applyBorder="1" applyAlignment="1">
      <alignment horizontal="left" vertical="center" wrapText="1"/>
    </xf>
    <xf numFmtId="179" fontId="31" fillId="2" borderId="66" xfId="0" applyNumberFormat="1" applyFont="1" applyFill="1" applyBorder="1" applyAlignment="1" applyProtection="1">
      <alignment vertical="center" wrapText="1"/>
      <protection locked="0"/>
    </xf>
    <xf numFmtId="0" fontId="10" fillId="0" borderId="11" xfId="0" applyFont="1" applyFill="1" applyBorder="1" applyAlignment="1">
      <alignment vertical="center"/>
    </xf>
    <xf numFmtId="0" fontId="10" fillId="3" borderId="11" xfId="0" applyFont="1" applyFill="1" applyBorder="1" applyAlignment="1">
      <alignment horizontal="center" vertical="center"/>
    </xf>
    <xf numFmtId="0" fontId="31" fillId="0" borderId="43" xfId="0" applyFont="1" applyBorder="1" applyAlignment="1">
      <alignment horizontal="left" vertical="center" wrapText="1"/>
    </xf>
    <xf numFmtId="0" fontId="31" fillId="0" borderId="67" xfId="0" applyFont="1" applyBorder="1" applyAlignment="1">
      <alignment horizontal="left" vertical="center" wrapText="1"/>
    </xf>
    <xf numFmtId="0" fontId="64" fillId="0" borderId="0" xfId="6" applyFont="1" applyAlignment="1">
      <alignment vertical="center"/>
    </xf>
    <xf numFmtId="0" fontId="31" fillId="0" borderId="0" xfId="6" applyFont="1" applyAlignment="1">
      <alignment vertical="center"/>
    </xf>
    <xf numFmtId="0" fontId="31" fillId="0" borderId="11" xfId="6" applyFont="1" applyBorder="1" applyAlignment="1">
      <alignment vertical="center"/>
    </xf>
    <xf numFmtId="0" fontId="49" fillId="3" borderId="11" xfId="6" applyFont="1" applyFill="1" applyBorder="1" applyAlignment="1">
      <alignment horizontal="center" vertical="center"/>
    </xf>
    <xf numFmtId="0" fontId="31" fillId="0" borderId="1" xfId="6" applyFont="1" applyBorder="1" applyAlignment="1">
      <alignment vertical="center"/>
    </xf>
    <xf numFmtId="0" fontId="31" fillId="0" borderId="0" xfId="6" applyFont="1" applyBorder="1" applyAlignment="1">
      <alignment vertical="center"/>
    </xf>
    <xf numFmtId="0" fontId="52" fillId="0" borderId="1" xfId="6" applyFont="1" applyBorder="1" applyAlignment="1">
      <alignment vertical="center" wrapText="1"/>
    </xf>
    <xf numFmtId="0" fontId="22" fillId="0" borderId="0" xfId="6" applyBorder="1" applyAlignment="1">
      <alignment wrapText="1"/>
    </xf>
    <xf numFmtId="0" fontId="51" fillId="0" borderId="0" xfId="6" applyFont="1" applyFill="1" applyAlignment="1">
      <alignment vertical="center"/>
    </xf>
    <xf numFmtId="0" fontId="51" fillId="0" borderId="0" xfId="6" applyFont="1" applyAlignment="1">
      <alignment vertical="center"/>
    </xf>
    <xf numFmtId="0" fontId="31" fillId="0" borderId="0" xfId="6" applyFont="1" applyFill="1" applyAlignment="1">
      <alignment vertical="center"/>
    </xf>
    <xf numFmtId="0" fontId="32" fillId="0" borderId="41" xfId="6" applyFont="1" applyBorder="1" applyAlignment="1" applyProtection="1">
      <alignment horizontal="center" vertical="center"/>
      <protection hidden="1"/>
    </xf>
    <xf numFmtId="0" fontId="32" fillId="0" borderId="0" xfId="6" applyFont="1" applyBorder="1" applyAlignment="1" applyProtection="1">
      <alignment horizontal="center" vertical="center"/>
      <protection hidden="1"/>
    </xf>
    <xf numFmtId="0" fontId="32" fillId="0" borderId="0" xfId="6" applyFont="1" applyBorder="1" applyAlignment="1">
      <alignment vertical="center"/>
    </xf>
    <xf numFmtId="0" fontId="32" fillId="0" borderId="41" xfId="6" applyFont="1" applyFill="1" applyBorder="1" applyAlignment="1" applyProtection="1">
      <alignment horizontal="center" vertical="center"/>
      <protection hidden="1"/>
    </xf>
    <xf numFmtId="0" fontId="32" fillId="0" borderId="0" xfId="6" applyFont="1" applyFill="1" applyBorder="1" applyAlignment="1" applyProtection="1">
      <alignment horizontal="center" vertical="center"/>
      <protection hidden="1"/>
    </xf>
    <xf numFmtId="179" fontId="32" fillId="3" borderId="41" xfId="6" applyNumberFormat="1" applyFont="1" applyFill="1" applyBorder="1" applyAlignment="1">
      <alignment vertical="center"/>
    </xf>
    <xf numFmtId="179" fontId="32" fillId="0" borderId="0" xfId="6" applyNumberFormat="1" applyFont="1" applyFill="1" applyBorder="1" applyAlignment="1">
      <alignment vertical="center"/>
    </xf>
    <xf numFmtId="0" fontId="32" fillId="0" borderId="0" xfId="6" applyFont="1" applyAlignment="1">
      <alignment vertical="center"/>
    </xf>
    <xf numFmtId="0" fontId="22" fillId="0" borderId="0" xfId="6">
      <alignment vertical="center"/>
    </xf>
    <xf numFmtId="0" fontId="32" fillId="0" borderId="0" xfId="6" applyFont="1" applyFill="1" applyBorder="1" applyAlignment="1">
      <alignment vertical="center"/>
    </xf>
    <xf numFmtId="0" fontId="22" fillId="0" borderId="0" xfId="6" applyFont="1" applyAlignment="1">
      <alignment vertical="center"/>
    </xf>
    <xf numFmtId="0" fontId="22" fillId="0" borderId="0" xfId="6" applyFont="1" applyFill="1" applyAlignment="1">
      <alignment vertical="center"/>
    </xf>
    <xf numFmtId="179" fontId="31" fillId="3" borderId="11" xfId="6" applyNumberFormat="1" applyFont="1" applyFill="1" applyBorder="1" applyAlignment="1">
      <alignment vertical="center"/>
    </xf>
    <xf numFmtId="179" fontId="31" fillId="0" borderId="0" xfId="6" applyNumberFormat="1" applyFont="1" applyFill="1" applyBorder="1" applyAlignment="1">
      <alignment vertical="center"/>
    </xf>
    <xf numFmtId="0" fontId="31" fillId="0" borderId="11" xfId="6" applyFont="1" applyFill="1" applyBorder="1" applyAlignment="1" applyProtection="1">
      <alignment horizontal="center" vertical="center" wrapText="1"/>
      <protection hidden="1"/>
    </xf>
    <xf numFmtId="0" fontId="31" fillId="0" borderId="0" xfId="6" applyFont="1" applyBorder="1" applyAlignment="1">
      <alignment horizontal="center" vertical="center" wrapText="1"/>
    </xf>
    <xf numFmtId="0" fontId="31" fillId="0" borderId="42" xfId="6" applyFont="1" applyFill="1" applyBorder="1" applyAlignment="1" applyProtection="1">
      <alignment vertical="center" wrapText="1"/>
    </xf>
    <xf numFmtId="179" fontId="31" fillId="2" borderId="42" xfId="6" applyNumberFormat="1" applyFont="1" applyFill="1" applyBorder="1" applyAlignment="1" applyProtection="1">
      <alignment vertical="center"/>
      <protection locked="0"/>
    </xf>
    <xf numFmtId="179" fontId="31" fillId="2" borderId="6" xfId="6" applyNumberFormat="1" applyFont="1" applyFill="1" applyBorder="1" applyAlignment="1" applyProtection="1">
      <alignment vertical="center"/>
      <protection locked="0"/>
    </xf>
    <xf numFmtId="0" fontId="31" fillId="0" borderId="27" xfId="6" applyFont="1" applyFill="1" applyBorder="1" applyAlignment="1" applyProtection="1">
      <alignment vertical="center" wrapText="1"/>
    </xf>
    <xf numFmtId="179" fontId="31" fillId="2" borderId="27" xfId="6" applyNumberFormat="1" applyFont="1" applyFill="1" applyBorder="1" applyAlignment="1" applyProtection="1">
      <alignment vertical="center"/>
      <protection locked="0"/>
    </xf>
    <xf numFmtId="179" fontId="31" fillId="2" borderId="10" xfId="6" applyNumberFormat="1" applyFont="1" applyFill="1" applyBorder="1" applyAlignment="1" applyProtection="1">
      <alignment vertical="center"/>
      <protection locked="0"/>
    </xf>
    <xf numFmtId="0" fontId="31" fillId="0" borderId="11" xfId="6" applyFont="1" applyBorder="1" applyAlignment="1">
      <alignment horizontal="center" vertical="center" wrapText="1"/>
    </xf>
    <xf numFmtId="0" fontId="18" fillId="0" borderId="0" xfId="0" applyFont="1" applyBorder="1" applyAlignment="1" applyProtection="1">
      <alignment vertical="top" wrapText="1"/>
    </xf>
    <xf numFmtId="0" fontId="8" fillId="0" borderId="3" xfId="0" applyFont="1" applyBorder="1" applyAlignment="1">
      <alignment vertical="center"/>
    </xf>
    <xf numFmtId="0" fontId="8" fillId="0" borderId="1" xfId="0" applyFont="1" applyBorder="1" applyAlignment="1">
      <alignment vertical="center"/>
    </xf>
    <xf numFmtId="0" fontId="12" fillId="0" borderId="0" xfId="0" applyFont="1" applyBorder="1" applyAlignment="1">
      <alignment vertical="center"/>
    </xf>
    <xf numFmtId="0" fontId="12" fillId="0" borderId="0" xfId="0" applyFont="1" applyBorder="1" applyAlignment="1">
      <alignment horizontal="distributed" vertical="center"/>
    </xf>
    <xf numFmtId="0" fontId="12" fillId="0" borderId="4" xfId="0" applyFont="1" applyBorder="1" applyAlignment="1">
      <alignment horizontal="distributed" vertical="center"/>
    </xf>
    <xf numFmtId="0" fontId="8" fillId="0" borderId="0" xfId="0" applyFont="1" applyFill="1" applyAlignment="1">
      <alignment vertical="center"/>
    </xf>
    <xf numFmtId="0" fontId="8" fillId="0" borderId="7" xfId="0" applyFont="1" applyFill="1" applyBorder="1" applyAlignment="1">
      <alignment vertical="center"/>
    </xf>
    <xf numFmtId="0" fontId="8" fillId="0" borderId="16" xfId="0" applyFont="1" applyFill="1" applyBorder="1" applyAlignment="1">
      <alignment vertical="center"/>
    </xf>
    <xf numFmtId="0" fontId="8" fillId="0" borderId="15" xfId="0" applyFont="1" applyFill="1" applyBorder="1" applyAlignment="1">
      <alignment vertical="center"/>
    </xf>
    <xf numFmtId="0" fontId="12" fillId="0" borderId="7" xfId="0" applyFont="1" applyFill="1" applyBorder="1" applyAlignment="1">
      <alignment vertical="center"/>
    </xf>
    <xf numFmtId="180" fontId="8" fillId="2" borderId="61" xfId="0" applyNumberFormat="1" applyFont="1" applyFill="1" applyBorder="1" applyAlignment="1" applyProtection="1">
      <alignment horizontal="center" vertical="center"/>
      <protection locked="0"/>
    </xf>
    <xf numFmtId="0" fontId="8" fillId="0" borderId="3" xfId="0" applyFont="1" applyFill="1" applyBorder="1" applyAlignment="1">
      <alignment vertical="center"/>
    </xf>
    <xf numFmtId="0" fontId="8" fillId="3" borderId="11" xfId="0" applyFont="1" applyFill="1" applyBorder="1" applyAlignment="1" applyProtection="1">
      <alignment horizontal="distributed" vertical="center" wrapText="1"/>
    </xf>
    <xf numFmtId="0" fontId="8" fillId="2" borderId="2" xfId="0" applyFont="1" applyFill="1" applyBorder="1" applyAlignment="1" applyProtection="1">
      <alignment horizontal="center" vertical="center" shrinkToFit="1"/>
      <protection locked="0"/>
    </xf>
    <xf numFmtId="0" fontId="8" fillId="2" borderId="2" xfId="0"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shrinkToFit="1"/>
    </xf>
    <xf numFmtId="181" fontId="8" fillId="2" borderId="8" xfId="0" applyNumberFormat="1" applyFont="1" applyFill="1" applyBorder="1" applyAlignment="1" applyProtection="1">
      <alignment vertical="center"/>
      <protection locked="0"/>
    </xf>
    <xf numFmtId="181" fontId="8" fillId="3" borderId="8" xfId="0" applyNumberFormat="1" applyFont="1" applyFill="1" applyBorder="1" applyAlignment="1" applyProtection="1">
      <alignment vertical="center"/>
    </xf>
    <xf numFmtId="179" fontId="8" fillId="3" borderId="6" xfId="2" applyNumberFormat="1" applyFont="1" applyFill="1" applyBorder="1" applyAlignment="1" applyProtection="1">
      <alignment vertical="center"/>
    </xf>
    <xf numFmtId="181" fontId="8" fillId="2" borderId="2" xfId="0" applyNumberFormat="1" applyFont="1" applyFill="1" applyBorder="1" applyAlignment="1" applyProtection="1">
      <alignment vertical="center"/>
      <protection locked="0"/>
    </xf>
    <xf numFmtId="179" fontId="8" fillId="3" borderId="68" xfId="0" applyNumberFormat="1" applyFont="1" applyFill="1" applyBorder="1" applyAlignment="1" applyProtection="1">
      <alignment vertical="center"/>
    </xf>
    <xf numFmtId="0" fontId="8" fillId="2" borderId="11" xfId="0" applyFont="1" applyFill="1" applyBorder="1" applyAlignment="1" applyProtection="1">
      <alignment horizontal="distributed" vertical="center" wrapText="1"/>
      <protection locked="0"/>
    </xf>
    <xf numFmtId="181" fontId="8" fillId="2" borderId="1" xfId="0" applyNumberFormat="1" applyFont="1" applyFill="1" applyBorder="1" applyAlignment="1" applyProtection="1">
      <alignment vertical="center"/>
      <protection locked="0"/>
    </xf>
    <xf numFmtId="0" fontId="8" fillId="0" borderId="9" xfId="0" applyFont="1" applyFill="1" applyBorder="1" applyAlignment="1">
      <alignment vertical="center"/>
    </xf>
    <xf numFmtId="0" fontId="8" fillId="0" borderId="25" xfId="0" applyFont="1" applyFill="1" applyBorder="1" applyAlignment="1">
      <alignment vertical="center"/>
    </xf>
    <xf numFmtId="0" fontId="8" fillId="0" borderId="11" xfId="0" applyFont="1" applyFill="1" applyBorder="1" applyAlignment="1">
      <alignment vertical="center"/>
    </xf>
    <xf numFmtId="0" fontId="8" fillId="0" borderId="5" xfId="0" applyFont="1" applyFill="1" applyBorder="1" applyAlignment="1" applyProtection="1">
      <alignment horizontal="center" vertical="center"/>
    </xf>
    <xf numFmtId="0" fontId="8" fillId="0" borderId="2" xfId="0" applyFont="1" applyFill="1" applyBorder="1" applyAlignment="1" applyProtection="1">
      <alignment vertical="center"/>
    </xf>
    <xf numFmtId="0" fontId="8" fillId="0" borderId="3" xfId="0" applyFont="1" applyFill="1" applyBorder="1" applyAlignment="1" applyProtection="1">
      <alignment vertical="center"/>
    </xf>
    <xf numFmtId="179" fontId="8" fillId="3" borderId="6" xfId="0" applyNumberFormat="1" applyFont="1" applyFill="1" applyBorder="1" applyAlignment="1" applyProtection="1">
      <alignmen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69" xfId="0" applyFont="1" applyFill="1" applyBorder="1" applyAlignment="1" applyProtection="1">
      <alignment horizontal="centerContinuous" vertical="center"/>
    </xf>
    <xf numFmtId="0" fontId="8" fillId="0" borderId="70" xfId="0" applyFont="1" applyFill="1" applyBorder="1" applyAlignment="1" applyProtection="1">
      <alignment horizontal="centerContinuous" vertical="center"/>
    </xf>
    <xf numFmtId="179" fontId="8" fillId="3" borderId="71" xfId="0" applyNumberFormat="1" applyFont="1" applyFill="1" applyBorder="1" applyAlignment="1" applyProtection="1">
      <alignment vertical="center"/>
    </xf>
    <xf numFmtId="0" fontId="65" fillId="0" borderId="0" xfId="0" applyFont="1" applyAlignment="1">
      <alignment vertical="center"/>
    </xf>
    <xf numFmtId="0" fontId="10" fillId="0" borderId="0" xfId="0" applyFont="1" applyBorder="1" applyAlignment="1">
      <alignment horizontal="distributed" vertical="center"/>
    </xf>
    <xf numFmtId="0" fontId="10" fillId="0" borderId="0" xfId="0" applyFont="1" applyBorder="1" applyAlignment="1">
      <alignment horizontal="center" vertical="center"/>
    </xf>
    <xf numFmtId="0" fontId="10" fillId="0" borderId="0" xfId="0" applyFont="1" applyAlignment="1">
      <alignment horizontal="center" vertical="center"/>
    </xf>
    <xf numFmtId="0" fontId="10" fillId="0" borderId="0" xfId="0" applyFont="1" applyFill="1" applyAlignment="1">
      <alignment horizontal="center" vertical="center"/>
    </xf>
    <xf numFmtId="0" fontId="10" fillId="0" borderId="0" xfId="0" applyFont="1" applyBorder="1" applyAlignment="1">
      <alignment vertical="center"/>
    </xf>
    <xf numFmtId="0" fontId="10" fillId="0" borderId="0" xfId="0" applyFont="1" applyAlignment="1">
      <alignment horizontal="left" vertical="top"/>
    </xf>
    <xf numFmtId="0" fontId="10" fillId="0" borderId="0" xfId="0" applyFont="1" applyFill="1" applyAlignment="1">
      <alignment horizontal="left" vertical="top"/>
    </xf>
    <xf numFmtId="0" fontId="10" fillId="0" borderId="0" xfId="0" applyFont="1" applyBorder="1" applyAlignment="1">
      <alignment horizontal="distributed" vertical="center" justifyLastLine="1"/>
    </xf>
    <xf numFmtId="0" fontId="65" fillId="0" borderId="0" xfId="0" applyFont="1" applyAlignment="1">
      <alignment horizontal="left" vertical="center"/>
    </xf>
    <xf numFmtId="0" fontId="10" fillId="0" borderId="0" xfId="0" applyFont="1" applyAlignment="1">
      <alignment horizontal="left" vertical="center"/>
    </xf>
    <xf numFmtId="0" fontId="13" fillId="0" borderId="0" xfId="0" applyFont="1" applyAlignment="1">
      <alignment vertical="center"/>
    </xf>
    <xf numFmtId="0" fontId="5" fillId="0" borderId="0" xfId="0" applyFont="1" applyFill="1" applyAlignment="1">
      <alignment horizontal="center" vertical="center"/>
    </xf>
    <xf numFmtId="0" fontId="67" fillId="0" borderId="0" xfId="0" applyFont="1" applyFill="1" applyAlignment="1">
      <alignment horizontal="right" vertical="center"/>
    </xf>
    <xf numFmtId="0" fontId="8" fillId="0" borderId="0" xfId="0" applyFont="1" applyFill="1" applyBorder="1" applyAlignment="1" applyProtection="1">
      <alignment horizontal="centerContinuous" vertical="center"/>
    </xf>
    <xf numFmtId="186" fontId="8" fillId="0" borderId="0" xfId="0" applyNumberFormat="1" applyFont="1" applyFill="1" applyBorder="1" applyAlignment="1" applyProtection="1">
      <alignment horizontal="center" vertical="center" shrinkToFit="1"/>
    </xf>
    <xf numFmtId="186" fontId="8" fillId="0" borderId="0" xfId="0" applyNumberFormat="1" applyFont="1" applyFill="1" applyBorder="1" applyAlignment="1" applyProtection="1">
      <alignment vertical="center"/>
    </xf>
    <xf numFmtId="179" fontId="8" fillId="0" borderId="0" xfId="0" applyNumberFormat="1" applyFont="1" applyFill="1" applyBorder="1" applyAlignment="1" applyProtection="1">
      <alignment vertical="center"/>
    </xf>
    <xf numFmtId="0" fontId="6" fillId="0" borderId="0" xfId="0" applyFont="1" applyBorder="1" applyAlignment="1">
      <alignment horizontal="center" vertical="center"/>
    </xf>
    <xf numFmtId="0" fontId="67" fillId="0" borderId="0" xfId="0" applyFont="1" applyFill="1" applyAlignment="1">
      <alignment horizontal="left" vertical="center"/>
    </xf>
    <xf numFmtId="0" fontId="66" fillId="0" borderId="0" xfId="0" applyFont="1"/>
    <xf numFmtId="0" fontId="66" fillId="0" borderId="0" xfId="0" applyFont="1" applyBorder="1" applyAlignment="1">
      <alignment vertical="center" wrapText="1"/>
    </xf>
    <xf numFmtId="0" fontId="10" fillId="0" borderId="0" xfId="0" applyFont="1"/>
    <xf numFmtId="0" fontId="8" fillId="0" borderId="0" xfId="0" applyFont="1" applyBorder="1"/>
    <xf numFmtId="0" fontId="8" fillId="0" borderId="0" xfId="0" applyFont="1"/>
    <xf numFmtId="0" fontId="23" fillId="0" borderId="0" xfId="8" applyFont="1" applyFill="1" applyBorder="1" applyAlignment="1">
      <alignment horizontal="center"/>
    </xf>
    <xf numFmtId="0" fontId="23" fillId="0" borderId="0" xfId="8" applyFont="1" applyFill="1" applyBorder="1" applyAlignment="1">
      <alignment horizontal="distributed" vertical="center" justifyLastLine="1"/>
    </xf>
    <xf numFmtId="0" fontId="27" fillId="0" borderId="0" xfId="0" applyFont="1" applyFill="1" applyBorder="1" applyAlignment="1">
      <alignment horizontal="distributed" vertical="center" justifyLastLine="1"/>
    </xf>
    <xf numFmtId="0" fontId="23" fillId="0" borderId="0" xfId="8" applyFont="1" applyFill="1" applyBorder="1" applyAlignment="1"/>
    <xf numFmtId="179" fontId="27" fillId="0" borderId="0" xfId="8" applyNumberFormat="1" applyFont="1" applyFill="1" applyBorder="1" applyAlignment="1" applyProtection="1">
      <alignment vertical="center"/>
    </xf>
    <xf numFmtId="0" fontId="1" fillId="0" borderId="0" xfId="0" applyFont="1" applyFill="1" applyBorder="1" applyAlignment="1"/>
    <xf numFmtId="0" fontId="1" fillId="0" borderId="0" xfId="0" applyFont="1" applyFill="1" applyBorder="1" applyAlignment="1">
      <alignment vertical="center"/>
    </xf>
    <xf numFmtId="179" fontId="23" fillId="0" borderId="0" xfId="8" applyNumberFormat="1" applyFont="1" applyFill="1" applyBorder="1" applyAlignment="1" applyProtection="1">
      <alignment vertical="center"/>
    </xf>
    <xf numFmtId="0" fontId="5" fillId="0" borderId="73" xfId="0" applyFont="1" applyBorder="1" applyAlignment="1">
      <alignment horizontal="distributed" vertical="center"/>
    </xf>
    <xf numFmtId="0" fontId="26" fillId="0" borderId="0" xfId="8" applyFont="1" applyAlignment="1">
      <alignment vertical="center"/>
    </xf>
    <xf numFmtId="0" fontId="26" fillId="0" borderId="74" xfId="8" applyFont="1" applyBorder="1" applyAlignment="1">
      <alignment vertical="center"/>
    </xf>
    <xf numFmtId="0" fontId="5" fillId="0" borderId="0" xfId="0" applyFont="1" applyFill="1" applyBorder="1" applyAlignment="1">
      <alignment horizontal="center" vertical="center"/>
    </xf>
    <xf numFmtId="0" fontId="29" fillId="0" borderId="75" xfId="0" applyFont="1" applyBorder="1" applyAlignment="1">
      <alignment horizontal="center" vertical="center"/>
    </xf>
    <xf numFmtId="0" fontId="26" fillId="0" borderId="0" xfId="8" applyFont="1" applyFill="1" applyAlignment="1">
      <alignment horizontal="center"/>
    </xf>
    <xf numFmtId="0" fontId="28" fillId="0" borderId="8" xfId="8" applyFont="1" applyFill="1" applyBorder="1" applyAlignment="1">
      <alignment vertical="center"/>
    </xf>
    <xf numFmtId="0" fontId="28" fillId="0" borderId="25" xfId="8" applyFont="1" applyFill="1" applyBorder="1" applyAlignment="1">
      <alignment vertical="center"/>
    </xf>
    <xf numFmtId="0" fontId="28" fillId="0" borderId="8" xfId="8" applyFont="1" applyFill="1" applyBorder="1" applyAlignment="1">
      <alignment horizontal="left" vertical="center"/>
    </xf>
    <xf numFmtId="0" fontId="28" fillId="0" borderId="25" xfId="8" applyFont="1" applyFill="1" applyBorder="1" applyAlignment="1">
      <alignment horizontal="left" vertical="center"/>
    </xf>
    <xf numFmtId="0" fontId="28" fillId="0" borderId="8" xfId="8" applyFont="1" applyFill="1" applyBorder="1" applyAlignment="1"/>
    <xf numFmtId="179" fontId="5" fillId="3" borderId="11" xfId="0" applyNumberFormat="1" applyFont="1" applyFill="1" applyBorder="1" applyAlignment="1" applyProtection="1">
      <alignment vertical="center"/>
    </xf>
    <xf numFmtId="179" fontId="5" fillId="3" borderId="9" xfId="0" applyNumberFormat="1" applyFont="1" applyFill="1" applyBorder="1" applyAlignment="1" applyProtection="1">
      <alignment vertical="center"/>
    </xf>
    <xf numFmtId="0" fontId="5" fillId="0" borderId="73" xfId="0" applyFont="1" applyBorder="1" applyAlignment="1">
      <alignment horizontal="center" vertical="center"/>
    </xf>
    <xf numFmtId="0" fontId="5" fillId="0" borderId="76" xfId="0" applyFont="1" applyBorder="1" applyAlignment="1">
      <alignment horizontal="center"/>
    </xf>
    <xf numFmtId="0" fontId="5" fillId="0" borderId="11" xfId="0" applyFont="1" applyBorder="1" applyAlignment="1">
      <alignment horizontal="center"/>
    </xf>
    <xf numFmtId="0" fontId="5" fillId="0" borderId="74" xfId="0" applyFont="1" applyBorder="1"/>
    <xf numFmtId="0" fontId="5" fillId="0" borderId="75" xfId="0" applyFont="1" applyBorder="1" applyAlignment="1">
      <alignment horizontal="center" vertical="center"/>
    </xf>
    <xf numFmtId="179" fontId="5" fillId="2" borderId="72" xfId="0" applyNumberFormat="1" applyFont="1" applyFill="1" applyBorder="1" applyAlignment="1" applyProtection="1">
      <alignment vertical="center"/>
      <protection locked="0"/>
    </xf>
    <xf numFmtId="179" fontId="5" fillId="2" borderId="11" xfId="0" applyNumberFormat="1" applyFont="1" applyFill="1" applyBorder="1" applyAlignment="1" applyProtection="1">
      <alignment vertical="center"/>
      <protection locked="0"/>
    </xf>
    <xf numFmtId="179" fontId="5" fillId="3" borderId="8" xfId="0" applyNumberFormat="1" applyFont="1" applyFill="1" applyBorder="1" applyAlignment="1" applyProtection="1">
      <alignment vertical="center"/>
    </xf>
    <xf numFmtId="179" fontId="5" fillId="3" borderId="77" xfId="0" applyNumberFormat="1" applyFont="1" applyFill="1" applyBorder="1" applyAlignment="1" applyProtection="1">
      <alignment vertical="center"/>
    </xf>
    <xf numFmtId="179" fontId="5" fillId="3" borderId="78" xfId="0" applyNumberFormat="1" applyFont="1" applyFill="1" applyBorder="1" applyAlignment="1" applyProtection="1">
      <alignment vertical="center"/>
    </xf>
    <xf numFmtId="179" fontId="5" fillId="3" borderId="8" xfId="8" applyNumberFormat="1" applyFont="1" applyFill="1" applyBorder="1" applyAlignment="1" applyProtection="1">
      <alignment vertical="center"/>
    </xf>
    <xf numFmtId="179" fontId="26" fillId="3" borderId="77" xfId="8" applyNumberFormat="1" applyFont="1" applyFill="1" applyBorder="1" applyAlignment="1" applyProtection="1">
      <alignment vertical="center"/>
    </xf>
    <xf numFmtId="179" fontId="26" fillId="3" borderId="8" xfId="0" applyNumberFormat="1" applyFont="1" applyFill="1" applyBorder="1" applyAlignment="1" applyProtection="1">
      <alignment vertical="center"/>
    </xf>
    <xf numFmtId="179" fontId="26" fillId="3" borderId="78" xfId="8" applyNumberFormat="1" applyFont="1" applyFill="1" applyBorder="1" applyAlignment="1" applyProtection="1">
      <alignment vertical="center"/>
    </xf>
    <xf numFmtId="0" fontId="8" fillId="0" borderId="0" xfId="0" applyFont="1" applyAlignment="1">
      <alignment vertical="top" wrapText="1"/>
    </xf>
    <xf numFmtId="0" fontId="66" fillId="0" borderId="0" xfId="0" applyFont="1" applyAlignment="1">
      <alignment vertical="top"/>
    </xf>
    <xf numFmtId="0" fontId="27" fillId="0" borderId="0" xfId="8" applyFont="1" applyAlignment="1">
      <alignment horizontal="left" vertical="center"/>
    </xf>
    <xf numFmtId="0" fontId="68" fillId="0" borderId="0" xfId="8" applyFont="1" applyAlignment="1"/>
    <xf numFmtId="0" fontId="69" fillId="0" borderId="0" xfId="0" applyFont="1" applyAlignment="1">
      <alignment vertical="center"/>
    </xf>
    <xf numFmtId="0" fontId="27" fillId="0" borderId="0" xfId="8" applyFont="1"/>
    <xf numFmtId="0" fontId="67" fillId="0" borderId="0" xfId="0" applyFont="1" applyFill="1" applyAlignment="1">
      <alignment horizontal="left" vertical="top"/>
    </xf>
    <xf numFmtId="0" fontId="66" fillId="0" borderId="0" xfId="0" applyFont="1" applyBorder="1" applyAlignment="1">
      <alignment vertical="top"/>
    </xf>
    <xf numFmtId="0" fontId="26" fillId="0" borderId="0" xfId="8" applyFont="1" applyBorder="1" applyAlignment="1">
      <alignment horizontal="right" vertical="center"/>
    </xf>
    <xf numFmtId="0" fontId="5" fillId="0" borderId="0" xfId="0" applyFont="1" applyFill="1" applyBorder="1" applyAlignment="1">
      <alignment vertical="center" wrapText="1"/>
    </xf>
    <xf numFmtId="0" fontId="7" fillId="0" borderId="0" xfId="0" applyFont="1" applyAlignment="1">
      <alignment vertical="center"/>
    </xf>
    <xf numFmtId="0" fontId="7" fillId="0" borderId="0" xfId="0" applyFont="1" applyAlignment="1">
      <alignment horizontal="left" vertical="center"/>
    </xf>
    <xf numFmtId="0" fontId="70" fillId="0" borderId="0" xfId="0" applyFont="1" applyAlignment="1">
      <alignment vertical="center"/>
    </xf>
    <xf numFmtId="0" fontId="7" fillId="0" borderId="0" xfId="0" applyFont="1" applyFill="1" applyAlignment="1">
      <alignment horizontal="center" vertical="center"/>
    </xf>
    <xf numFmtId="0" fontId="8" fillId="0" borderId="0" xfId="0" applyFont="1" applyBorder="1" applyAlignment="1" applyProtection="1">
      <alignment vertical="center" wrapText="1"/>
    </xf>
    <xf numFmtId="0" fontId="15" fillId="0" borderId="0" xfId="0" applyFont="1" applyBorder="1" applyAlignment="1" applyProtection="1">
      <alignment vertical="top"/>
    </xf>
    <xf numFmtId="0" fontId="18" fillId="0" borderId="0" xfId="0" applyFont="1" applyBorder="1" applyAlignment="1" applyProtection="1">
      <alignment vertical="center"/>
    </xf>
    <xf numFmtId="0" fontId="18" fillId="0" borderId="0" xfId="0" applyFont="1" applyBorder="1" applyAlignment="1" applyProtection="1">
      <alignment horizontal="center"/>
    </xf>
    <xf numFmtId="0" fontId="1" fillId="0" borderId="0" xfId="0" applyFont="1" applyBorder="1" applyAlignment="1" applyProtection="1">
      <alignment vertical="top"/>
    </xf>
    <xf numFmtId="0" fontId="8" fillId="0" borderId="0" xfId="0" applyFont="1" applyBorder="1" applyAlignment="1" applyProtection="1">
      <alignment vertical="top" wrapText="1"/>
    </xf>
    <xf numFmtId="0" fontId="28" fillId="0" borderId="11" xfId="8" applyFont="1" applyFill="1" applyBorder="1" applyAlignment="1">
      <alignment horizontal="center"/>
    </xf>
    <xf numFmtId="0" fontId="23" fillId="0" borderId="12" xfId="8" applyFont="1" applyFill="1" applyBorder="1"/>
    <xf numFmtId="0" fontId="71" fillId="0" borderId="0" xfId="0" applyFont="1" applyBorder="1" applyAlignment="1" applyProtection="1">
      <alignment vertical="center"/>
    </xf>
    <xf numFmtId="0" fontId="69" fillId="0" borderId="0" xfId="0" applyFont="1" applyBorder="1" applyAlignment="1" applyProtection="1">
      <alignment vertical="center"/>
    </xf>
    <xf numFmtId="0" fontId="20" fillId="0" borderId="0" xfId="0" applyFont="1" applyBorder="1" applyProtection="1"/>
    <xf numFmtId="0" fontId="20" fillId="0" borderId="79" xfId="0" applyFont="1" applyBorder="1" applyAlignment="1" applyProtection="1">
      <alignment vertical="center"/>
    </xf>
    <xf numFmtId="0" fontId="20" fillId="0" borderId="80" xfId="0" applyFont="1" applyBorder="1" applyAlignment="1" applyProtection="1">
      <alignment vertical="center"/>
    </xf>
    <xf numFmtId="0" fontId="20" fillId="0" borderId="81" xfId="0" applyFont="1" applyBorder="1" applyAlignment="1" applyProtection="1">
      <alignment vertical="center"/>
    </xf>
    <xf numFmtId="0" fontId="20" fillId="0" borderId="82" xfId="0" applyFont="1" applyBorder="1" applyAlignment="1" applyProtection="1">
      <alignment vertical="center"/>
    </xf>
    <xf numFmtId="0" fontId="71" fillId="0" borderId="2" xfId="0" applyFont="1" applyBorder="1" applyAlignment="1" applyProtection="1">
      <alignment vertical="center"/>
    </xf>
    <xf numFmtId="0" fontId="72" fillId="0" borderId="3" xfId="0" applyFont="1" applyBorder="1" applyAlignment="1" applyProtection="1">
      <alignment vertical="center"/>
    </xf>
    <xf numFmtId="0" fontId="20" fillId="0" borderId="1" xfId="0" applyFont="1" applyBorder="1" applyAlignment="1" applyProtection="1">
      <alignment horizontal="center"/>
    </xf>
    <xf numFmtId="0" fontId="20" fillId="0" borderId="15" xfId="0" applyFont="1" applyBorder="1" applyAlignment="1" applyProtection="1">
      <alignment vertical="center"/>
    </xf>
    <xf numFmtId="0" fontId="74" fillId="0" borderId="0" xfId="0" applyFont="1" applyAlignment="1">
      <alignment horizontal="left" vertical="top"/>
    </xf>
    <xf numFmtId="0" fontId="45" fillId="0" borderId="0" xfId="0" applyFont="1" applyFill="1" applyBorder="1" applyAlignment="1">
      <alignment vertical="center"/>
    </xf>
    <xf numFmtId="0" fontId="0" fillId="0" borderId="0" xfId="0" applyFill="1" applyBorder="1"/>
    <xf numFmtId="0" fontId="76" fillId="0" borderId="0" xfId="0" applyFont="1" applyFill="1" applyBorder="1" applyAlignment="1">
      <alignment vertical="center"/>
    </xf>
    <xf numFmtId="0" fontId="70" fillId="0" borderId="0" xfId="0" applyFont="1" applyFill="1" applyBorder="1" applyAlignment="1">
      <alignment horizontal="center" vertical="center"/>
    </xf>
    <xf numFmtId="0" fontId="69" fillId="0" borderId="0" xfId="0" applyFont="1" applyFill="1" applyBorder="1" applyAlignment="1">
      <alignment vertical="center"/>
    </xf>
    <xf numFmtId="0" fontId="66" fillId="0" borderId="0" xfId="0" applyFont="1" applyBorder="1"/>
    <xf numFmtId="0" fontId="71" fillId="0" borderId="3" xfId="0" applyFont="1" applyBorder="1" applyAlignment="1" applyProtection="1">
      <alignment vertical="center"/>
    </xf>
    <xf numFmtId="0" fontId="75" fillId="0" borderId="0" xfId="0" applyFont="1" applyFill="1" applyBorder="1" applyAlignment="1">
      <alignment vertical="center"/>
    </xf>
    <xf numFmtId="0" fontId="27" fillId="0" borderId="0" xfId="8" applyFont="1" applyAlignment="1">
      <alignment vertical="top" wrapText="1"/>
    </xf>
    <xf numFmtId="0" fontId="27" fillId="0" borderId="0" xfId="8" applyFont="1" applyAlignment="1">
      <alignment vertical="top"/>
    </xf>
    <xf numFmtId="0" fontId="24" fillId="0" borderId="0" xfId="0" applyFont="1" applyFill="1" applyBorder="1" applyAlignment="1"/>
    <xf numFmtId="0" fontId="67" fillId="0" borderId="0" xfId="0" applyFont="1" applyFill="1" applyAlignment="1">
      <alignment horizontal="right" vertical="top"/>
    </xf>
    <xf numFmtId="0" fontId="45" fillId="0" borderId="0" xfId="0" applyFont="1" applyFill="1" applyAlignment="1">
      <alignment horizontal="left" vertical="center"/>
    </xf>
    <xf numFmtId="179" fontId="32" fillId="3" borderId="41" xfId="6" applyNumberFormat="1" applyFont="1" applyFill="1" applyBorder="1" applyAlignment="1" applyProtection="1">
      <alignment vertical="center"/>
      <protection locked="0"/>
    </xf>
    <xf numFmtId="181" fontId="31" fillId="2" borderId="6" xfId="6" applyNumberFormat="1" applyFont="1" applyFill="1" applyBorder="1" applyAlignment="1" applyProtection="1">
      <alignment vertical="center"/>
      <protection locked="0"/>
    </xf>
    <xf numFmtId="181" fontId="31" fillId="2" borderId="42" xfId="6" applyNumberFormat="1" applyFont="1" applyFill="1" applyBorder="1" applyAlignment="1" applyProtection="1">
      <alignment vertical="center"/>
      <protection locked="0"/>
    </xf>
    <xf numFmtId="181" fontId="31" fillId="2" borderId="10" xfId="6" applyNumberFormat="1" applyFont="1" applyFill="1" applyBorder="1" applyAlignment="1" applyProtection="1">
      <alignment vertical="center"/>
      <protection locked="0"/>
    </xf>
    <xf numFmtId="181" fontId="31" fillId="2" borderId="27" xfId="6" applyNumberFormat="1" applyFont="1" applyFill="1" applyBorder="1" applyAlignment="1" applyProtection="1">
      <alignment vertical="center"/>
      <protection locked="0"/>
    </xf>
    <xf numFmtId="0" fontId="31" fillId="0" borderId="10" xfId="6" applyFont="1" applyBorder="1" applyAlignment="1">
      <alignment horizontal="center" vertical="center" wrapText="1"/>
    </xf>
    <xf numFmtId="0" fontId="77" fillId="0" borderId="0" xfId="0" applyFont="1" applyAlignment="1">
      <alignment horizontal="left" vertical="top"/>
    </xf>
    <xf numFmtId="0" fontId="20" fillId="0" borderId="83" xfId="0" applyFont="1" applyBorder="1" applyAlignment="1" applyProtection="1">
      <alignment vertical="center"/>
    </xf>
    <xf numFmtId="0" fontId="20" fillId="0" borderId="84" xfId="0" applyFont="1" applyBorder="1" applyAlignment="1" applyProtection="1">
      <alignment vertical="center"/>
    </xf>
    <xf numFmtId="0" fontId="33" fillId="0" borderId="0" xfId="0" applyFont="1" applyProtection="1"/>
    <xf numFmtId="178" fontId="22" fillId="0" borderId="0" xfId="0" applyNumberFormat="1" applyFont="1" applyAlignment="1" applyProtection="1">
      <alignment horizontal="left"/>
    </xf>
    <xf numFmtId="0" fontId="20" fillId="0" borderId="0" xfId="0" applyFont="1" applyBorder="1" applyAlignment="1" applyProtection="1">
      <alignment vertical="center"/>
    </xf>
    <xf numFmtId="0" fontId="78" fillId="0" borderId="0" xfId="0" applyFont="1" applyBorder="1" applyAlignment="1" applyProtection="1">
      <alignment vertical="center"/>
    </xf>
    <xf numFmtId="0" fontId="17" fillId="0" borderId="0" xfId="0" applyFont="1" applyBorder="1" applyProtection="1"/>
    <xf numFmtId="49" fontId="33" fillId="0" borderId="0" xfId="0" applyNumberFormat="1" applyFont="1" applyProtection="1"/>
    <xf numFmtId="0" fontId="79" fillId="0" borderId="0" xfId="0" applyFont="1" applyProtection="1"/>
    <xf numFmtId="0" fontId="79" fillId="0" borderId="2" xfId="0" applyFont="1" applyBorder="1" applyAlignment="1" applyProtection="1">
      <alignment vertical="top"/>
    </xf>
    <xf numFmtId="49" fontId="79" fillId="0" borderId="3" xfId="0" applyNumberFormat="1" applyFont="1" applyBorder="1" applyAlignment="1" applyProtection="1">
      <alignment vertical="top"/>
    </xf>
    <xf numFmtId="0" fontId="79" fillId="0" borderId="3" xfId="0" applyFont="1" applyBorder="1" applyAlignment="1" applyProtection="1">
      <alignment vertical="top"/>
    </xf>
    <xf numFmtId="0" fontId="79" fillId="0" borderId="1" xfId="0" applyFont="1" applyBorder="1" applyAlignment="1" applyProtection="1">
      <alignment vertical="top"/>
    </xf>
    <xf numFmtId="49" fontId="79" fillId="0" borderId="0" xfId="0" applyNumberFormat="1" applyFont="1" applyBorder="1" applyAlignment="1" applyProtection="1">
      <alignment vertical="top"/>
    </xf>
    <xf numFmtId="0" fontId="79" fillId="0" borderId="0" xfId="0" applyFont="1" applyBorder="1" applyAlignment="1" applyProtection="1">
      <alignment vertical="top"/>
    </xf>
    <xf numFmtId="0" fontId="79" fillId="0" borderId="7" xfId="0" applyFont="1" applyBorder="1" applyAlignment="1" applyProtection="1">
      <alignment vertical="top"/>
    </xf>
    <xf numFmtId="0" fontId="31" fillId="0" borderId="1" xfId="0" applyFont="1" applyBorder="1" applyAlignment="1" applyProtection="1">
      <alignment horizontal="center" vertical="center"/>
    </xf>
    <xf numFmtId="0" fontId="31" fillId="0" borderId="1" xfId="0" applyFont="1" applyBorder="1" applyAlignment="1" applyProtection="1">
      <alignment vertical="center"/>
    </xf>
    <xf numFmtId="49" fontId="31" fillId="0" borderId="2" xfId="0" applyNumberFormat="1" applyFont="1" applyBorder="1" applyAlignment="1" applyProtection="1">
      <alignment horizontal="center" vertical="center"/>
    </xf>
    <xf numFmtId="49" fontId="31" fillId="0" borderId="8" xfId="0" applyNumberFormat="1" applyFont="1" applyBorder="1" applyAlignment="1" applyProtection="1">
      <alignment horizontal="center" vertical="center"/>
    </xf>
    <xf numFmtId="49" fontId="31" fillId="0" borderId="1" xfId="0" applyNumberFormat="1" applyFont="1" applyBorder="1" applyAlignment="1" applyProtection="1">
      <alignment horizontal="center" vertical="center"/>
    </xf>
    <xf numFmtId="49" fontId="31" fillId="0" borderId="1" xfId="0" applyNumberFormat="1" applyFont="1" applyBorder="1" applyAlignment="1" applyProtection="1">
      <alignment vertical="center"/>
    </xf>
    <xf numFmtId="0" fontId="31" fillId="0" borderId="60" xfId="0" applyFont="1" applyBorder="1" applyAlignment="1" applyProtection="1">
      <alignment horizontal="center" vertical="center"/>
    </xf>
    <xf numFmtId="0" fontId="31" fillId="0" borderId="2" xfId="0" applyFont="1" applyBorder="1" applyAlignment="1" applyProtection="1">
      <alignment horizontal="center" vertical="center"/>
    </xf>
    <xf numFmtId="49" fontId="31" fillId="0" borderId="12" xfId="0" applyNumberFormat="1" applyFont="1" applyBorder="1" applyAlignment="1" applyProtection="1">
      <alignment vertical="center"/>
    </xf>
    <xf numFmtId="0" fontId="31" fillId="0" borderId="3" xfId="0" applyFont="1" applyBorder="1" applyAlignment="1" applyProtection="1">
      <alignment horizontal="center" vertical="center"/>
    </xf>
    <xf numFmtId="0" fontId="31" fillId="0" borderId="0" xfId="0" applyFont="1" applyBorder="1" applyAlignment="1" applyProtection="1">
      <alignment horizontal="center" vertical="center"/>
    </xf>
    <xf numFmtId="0" fontId="31" fillId="0" borderId="86" xfId="0" applyFont="1" applyBorder="1" applyAlignment="1" applyProtection="1">
      <alignment horizontal="center" vertical="center"/>
    </xf>
    <xf numFmtId="0" fontId="31" fillId="0" borderId="87" xfId="0" applyFont="1" applyBorder="1" applyAlignment="1" applyProtection="1">
      <alignment horizontal="center" vertical="center"/>
    </xf>
    <xf numFmtId="0" fontId="50" fillId="0" borderId="46" xfId="0" applyFont="1" applyBorder="1" applyAlignment="1" applyProtection="1">
      <alignment vertical="center" wrapText="1"/>
      <protection hidden="1"/>
    </xf>
    <xf numFmtId="0" fontId="79" fillId="0" borderId="46" xfId="0" applyFont="1" applyBorder="1" applyAlignment="1" applyProtection="1">
      <alignment vertical="center" wrapText="1"/>
      <protection hidden="1"/>
    </xf>
    <xf numFmtId="0" fontId="31" fillId="0" borderId="45" xfId="0" applyFont="1" applyBorder="1" applyAlignment="1" applyProtection="1">
      <alignment horizontal="center" vertical="center"/>
    </xf>
    <xf numFmtId="0" fontId="31" fillId="0" borderId="15" xfId="0" applyFont="1" applyBorder="1" applyAlignment="1" applyProtection="1">
      <alignment horizontal="center" vertical="center"/>
    </xf>
    <xf numFmtId="49" fontId="34" fillId="0" borderId="1" xfId="0" applyNumberFormat="1" applyFont="1" applyBorder="1" applyAlignment="1" applyProtection="1">
      <alignment vertical="center"/>
    </xf>
    <xf numFmtId="0" fontId="31" fillId="0" borderId="12" xfId="0" applyFont="1" applyBorder="1" applyAlignment="1" applyProtection="1">
      <alignment horizontal="center" vertical="center"/>
    </xf>
    <xf numFmtId="0" fontId="31" fillId="0" borderId="10" xfId="0" applyFont="1" applyBorder="1" applyAlignment="1" applyProtection="1">
      <alignment horizontal="center" vertical="center"/>
    </xf>
    <xf numFmtId="0" fontId="31" fillId="0" borderId="8" xfId="0" applyFont="1" applyBorder="1" applyAlignment="1" applyProtection="1">
      <alignment horizontal="center" vertical="center"/>
    </xf>
    <xf numFmtId="0" fontId="31" fillId="0" borderId="9" xfId="0" applyFont="1" applyBorder="1" applyAlignment="1" applyProtection="1">
      <alignment vertical="center"/>
    </xf>
    <xf numFmtId="0" fontId="31" fillId="0" borderId="0" xfId="0" applyFont="1" applyBorder="1" applyAlignment="1" applyProtection="1">
      <alignment vertical="center"/>
    </xf>
    <xf numFmtId="49" fontId="31" fillId="0" borderId="0" xfId="0" applyNumberFormat="1" applyFont="1" applyBorder="1" applyAlignment="1" applyProtection="1">
      <alignment vertical="center"/>
    </xf>
    <xf numFmtId="49" fontId="31" fillId="0" borderId="2" xfId="0" applyNumberFormat="1" applyFont="1" applyBorder="1" applyAlignment="1" applyProtection="1">
      <alignment vertical="center"/>
    </xf>
    <xf numFmtId="0" fontId="31" fillId="0" borderId="60" xfId="0" applyFont="1" applyBorder="1" applyAlignment="1" applyProtection="1">
      <alignment vertical="center"/>
    </xf>
    <xf numFmtId="0" fontId="31" fillId="0" borderId="7" xfId="0" applyFont="1" applyBorder="1" applyAlignment="1" applyProtection="1">
      <alignment vertical="center"/>
    </xf>
    <xf numFmtId="0" fontId="31" fillId="0" borderId="3" xfId="0" applyFont="1" applyBorder="1" applyAlignment="1" applyProtection="1">
      <alignment vertical="center"/>
    </xf>
    <xf numFmtId="0" fontId="31" fillId="0" borderId="45" xfId="0" applyFont="1" applyBorder="1" applyAlignment="1" applyProtection="1">
      <alignment vertical="center"/>
    </xf>
    <xf numFmtId="0" fontId="31" fillId="0" borderId="2" xfId="0" applyFont="1" applyBorder="1" applyAlignment="1" applyProtection="1">
      <alignment vertical="center"/>
    </xf>
    <xf numFmtId="0" fontId="31" fillId="0" borderId="86" xfId="0" applyFont="1" applyBorder="1" applyAlignment="1" applyProtection="1">
      <alignment vertical="center"/>
    </xf>
    <xf numFmtId="0" fontId="31" fillId="0" borderId="15" xfId="0" applyFont="1" applyBorder="1" applyAlignment="1" applyProtection="1">
      <alignment vertical="center"/>
    </xf>
    <xf numFmtId="49" fontId="31" fillId="0" borderId="1" xfId="0" applyNumberFormat="1" applyFont="1" applyBorder="1" applyAlignment="1" applyProtection="1">
      <alignment vertical="center"/>
      <protection hidden="1"/>
    </xf>
    <xf numFmtId="0" fontId="79" fillId="0" borderId="0" xfId="0" applyFont="1" applyBorder="1" applyAlignment="1" applyProtection="1">
      <alignment vertical="center"/>
    </xf>
    <xf numFmtId="49" fontId="79" fillId="0" borderId="0" xfId="0" applyNumberFormat="1" applyFont="1" applyBorder="1" applyAlignment="1" applyProtection="1">
      <alignment vertical="center"/>
    </xf>
    <xf numFmtId="0" fontId="79" fillId="0" borderId="0" xfId="0" applyFont="1" applyAlignment="1" applyProtection="1">
      <alignment vertical="center"/>
    </xf>
    <xf numFmtId="49" fontId="79" fillId="0" borderId="0" xfId="0" applyNumberFormat="1" applyFont="1" applyAlignment="1" applyProtection="1">
      <alignment vertical="center"/>
    </xf>
    <xf numFmtId="49" fontId="31" fillId="0" borderId="15" xfId="0" applyNumberFormat="1" applyFont="1" applyBorder="1" applyAlignment="1" applyProtection="1">
      <alignment horizontal="center" vertical="center"/>
    </xf>
    <xf numFmtId="49" fontId="31" fillId="0" borderId="12" xfId="0" applyNumberFormat="1" applyFont="1" applyBorder="1" applyAlignment="1" applyProtection="1">
      <alignment horizontal="center" vertical="center"/>
    </xf>
    <xf numFmtId="49" fontId="31" fillId="0" borderId="10" xfId="0" applyNumberFormat="1" applyFont="1" applyBorder="1" applyAlignment="1" applyProtection="1">
      <alignment horizontal="center" vertical="center"/>
    </xf>
    <xf numFmtId="0" fontId="31" fillId="0" borderId="8" xfId="0" quotePrefix="1" applyFont="1" applyBorder="1" applyAlignment="1" applyProtection="1">
      <alignment horizontal="center" vertical="center"/>
    </xf>
    <xf numFmtId="0" fontId="13" fillId="0" borderId="0" xfId="0" applyFont="1" applyAlignment="1" applyProtection="1">
      <alignment horizontal="right"/>
    </xf>
    <xf numFmtId="49" fontId="31" fillId="0" borderId="90" xfId="0" applyNumberFormat="1" applyFont="1" applyBorder="1" applyAlignment="1" applyProtection="1">
      <alignment vertical="center"/>
      <protection hidden="1"/>
    </xf>
    <xf numFmtId="0" fontId="78" fillId="0" borderId="0" xfId="0" applyFont="1" applyAlignment="1" applyProtection="1">
      <alignment vertical="top"/>
    </xf>
    <xf numFmtId="38" fontId="31" fillId="0" borderId="67" xfId="2" applyFont="1" applyFill="1" applyBorder="1" applyAlignment="1" applyProtection="1">
      <alignment horizontal="left" vertical="center" indent="2"/>
      <protection hidden="1"/>
    </xf>
    <xf numFmtId="0" fontId="31" fillId="0" borderId="0" xfId="13" applyFont="1" applyAlignment="1" applyProtection="1">
      <alignment vertical="center"/>
      <protection hidden="1"/>
    </xf>
    <xf numFmtId="0" fontId="61" fillId="0" borderId="0" xfId="0" applyFont="1" applyAlignment="1" applyProtection="1">
      <alignment vertical="center"/>
      <protection hidden="1"/>
    </xf>
    <xf numFmtId="0" fontId="49" fillId="0" borderId="0" xfId="0" applyFont="1" applyFill="1" applyAlignment="1" applyProtection="1">
      <alignment vertical="center" wrapText="1"/>
      <protection hidden="1"/>
    </xf>
    <xf numFmtId="0" fontId="31" fillId="0" borderId="46" xfId="0" applyFont="1" applyBorder="1" applyAlignment="1" applyProtection="1">
      <alignment horizontal="right" vertical="center" wrapText="1"/>
      <protection hidden="1"/>
    </xf>
    <xf numFmtId="0" fontId="31" fillId="0" borderId="62" xfId="0" applyFont="1" applyBorder="1" applyAlignment="1" applyProtection="1">
      <alignment horizontal="right" vertical="center" wrapText="1"/>
      <protection hidden="1"/>
    </xf>
    <xf numFmtId="0" fontId="76" fillId="4" borderId="0" xfId="0" applyFont="1" applyFill="1" applyBorder="1" applyAlignment="1">
      <alignment vertical="center"/>
    </xf>
    <xf numFmtId="0" fontId="6" fillId="4" borderId="0" xfId="0" applyFont="1" applyFill="1"/>
    <xf numFmtId="0" fontId="75" fillId="4" borderId="0" xfId="0" applyFont="1" applyFill="1" applyBorder="1" applyAlignment="1"/>
    <xf numFmtId="0" fontId="0" fillId="4" borderId="0" xfId="0" applyFill="1"/>
    <xf numFmtId="0" fontId="23" fillId="4" borderId="0" xfId="8" applyFont="1" applyFill="1" applyAlignment="1"/>
    <xf numFmtId="0" fontId="31" fillId="4" borderId="0" xfId="0" applyFont="1" applyFill="1" applyAlignment="1">
      <alignment vertical="center"/>
    </xf>
    <xf numFmtId="0" fontId="31" fillId="4" borderId="0" xfId="0" applyFont="1" applyFill="1" applyAlignment="1" applyProtection="1">
      <alignment vertical="center"/>
      <protection hidden="1"/>
    </xf>
    <xf numFmtId="0" fontId="35" fillId="0" borderId="0" xfId="0" applyFont="1" applyBorder="1" applyAlignment="1">
      <alignment vertical="center"/>
    </xf>
    <xf numFmtId="0" fontId="12" fillId="0" borderId="0" xfId="0" applyFont="1" applyFill="1" applyBorder="1" applyAlignment="1">
      <alignment vertical="center"/>
    </xf>
    <xf numFmtId="0" fontId="8" fillId="4" borderId="0" xfId="0" applyFont="1" applyFill="1" applyBorder="1" applyAlignment="1">
      <alignment vertical="center"/>
    </xf>
    <xf numFmtId="0" fontId="10" fillId="0" borderId="0" xfId="0" applyFont="1" applyBorder="1" applyAlignment="1">
      <alignment horizontal="left" vertical="center"/>
    </xf>
    <xf numFmtId="0" fontId="13" fillId="0" borderId="0" xfId="0" applyFont="1" applyBorder="1" applyAlignment="1">
      <alignment vertical="center"/>
    </xf>
    <xf numFmtId="0" fontId="10" fillId="0" borderId="0" xfId="0" applyFont="1" applyFill="1" applyAlignment="1">
      <alignment vertical="center"/>
    </xf>
    <xf numFmtId="0" fontId="35" fillId="0" borderId="0" xfId="0" applyFont="1" applyFill="1" applyAlignment="1">
      <alignment vertical="center"/>
    </xf>
    <xf numFmtId="0" fontId="10" fillId="0" borderId="0" xfId="0" applyFont="1" applyFill="1" applyAlignment="1">
      <alignment horizontal="left" vertical="center"/>
    </xf>
    <xf numFmtId="0" fontId="5" fillId="0" borderId="0" xfId="0" applyFont="1" applyFill="1" applyAlignment="1">
      <alignment vertical="center"/>
    </xf>
    <xf numFmtId="0" fontId="13" fillId="0" borderId="0" xfId="0" applyFont="1" applyFill="1" applyAlignment="1">
      <alignment vertical="center"/>
    </xf>
    <xf numFmtId="0" fontId="23" fillId="0" borderId="0" xfId="8" applyFont="1" applyBorder="1" applyAlignment="1"/>
    <xf numFmtId="0" fontId="23" fillId="0" borderId="0" xfId="8" applyFont="1" applyBorder="1" applyAlignment="1">
      <alignment horizontal="center"/>
    </xf>
    <xf numFmtId="0" fontId="26" fillId="0" borderId="0" xfId="8" applyFont="1" applyBorder="1" applyAlignment="1"/>
    <xf numFmtId="0" fontId="26" fillId="0" borderId="0" xfId="8" applyFont="1" applyBorder="1" applyAlignment="1">
      <alignment vertical="center"/>
    </xf>
    <xf numFmtId="0" fontId="26" fillId="0" borderId="0" xfId="8" applyFont="1" applyFill="1" applyBorder="1" applyAlignment="1">
      <alignment horizontal="center"/>
    </xf>
    <xf numFmtId="0" fontId="28" fillId="0" borderId="0" xfId="8" applyFont="1" applyFill="1" applyBorder="1" applyAlignment="1">
      <alignment horizontal="center" vertical="center"/>
    </xf>
    <xf numFmtId="0" fontId="28" fillId="4" borderId="0" xfId="8" applyFont="1" applyFill="1" applyBorder="1" applyAlignment="1">
      <alignment horizontal="center" vertical="center"/>
    </xf>
    <xf numFmtId="0" fontId="28" fillId="0" borderId="0" xfId="8" applyFont="1" applyFill="1" applyBorder="1" applyAlignment="1">
      <alignment horizontal="center"/>
    </xf>
    <xf numFmtId="0" fontId="23" fillId="4" borderId="0" xfId="8" applyFont="1" applyFill="1" applyBorder="1" applyAlignment="1">
      <alignment horizontal="center"/>
    </xf>
    <xf numFmtId="0" fontId="25" fillId="0" borderId="0" xfId="8" applyFont="1" applyFill="1" applyAlignment="1">
      <alignment horizontal="left" vertical="center"/>
    </xf>
    <xf numFmtId="0" fontId="23" fillId="0" borderId="0" xfId="8" applyFont="1" applyFill="1" applyAlignment="1">
      <alignment horizontal="center"/>
    </xf>
    <xf numFmtId="0" fontId="36" fillId="0" borderId="0" xfId="0" applyFont="1" applyFill="1" applyAlignment="1">
      <alignment vertical="center"/>
    </xf>
    <xf numFmtId="0" fontId="27" fillId="0" borderId="0" xfId="8" applyFont="1" applyFill="1" applyAlignment="1">
      <alignment vertical="center"/>
    </xf>
    <xf numFmtId="0" fontId="0" fillId="0" borderId="0" xfId="0" applyFill="1" applyAlignment="1">
      <alignment vertical="top"/>
    </xf>
    <xf numFmtId="0" fontId="27" fillId="0" borderId="0" xfId="8" applyFont="1" applyFill="1" applyAlignment="1">
      <alignment vertical="top"/>
    </xf>
    <xf numFmtId="0" fontId="9" fillId="0" borderId="0" xfId="0" applyFont="1" applyFill="1" applyAlignment="1">
      <alignment vertical="center"/>
    </xf>
    <xf numFmtId="0" fontId="6" fillId="0" borderId="0" xfId="0" applyFont="1" applyFill="1" applyAlignment="1">
      <alignment horizontal="left" vertical="center"/>
    </xf>
    <xf numFmtId="0" fontId="27" fillId="0" borderId="0" xfId="8" applyFont="1" applyFill="1" applyAlignment="1"/>
    <xf numFmtId="0" fontId="69" fillId="0" borderId="0" xfId="0" applyFont="1" applyFill="1" applyAlignment="1">
      <alignment vertical="center"/>
    </xf>
    <xf numFmtId="0" fontId="23" fillId="4" borderId="0" xfId="8" applyFont="1" applyFill="1" applyAlignment="1">
      <alignment vertical="center"/>
    </xf>
    <xf numFmtId="0" fontId="66" fillId="0" borderId="0" xfId="0" applyFont="1" applyFill="1" applyAlignment="1">
      <alignment vertical="top"/>
    </xf>
    <xf numFmtId="0" fontId="22" fillId="4" borderId="0" xfId="0" applyFont="1" applyFill="1" applyAlignment="1">
      <alignment vertical="center"/>
    </xf>
    <xf numFmtId="0" fontId="0" fillId="0" borderId="0" xfId="0" applyFill="1"/>
    <xf numFmtId="0" fontId="31" fillId="4" borderId="0" xfId="0" applyFont="1" applyFill="1" applyBorder="1" applyAlignment="1">
      <alignment vertical="center"/>
    </xf>
    <xf numFmtId="0" fontId="31" fillId="4" borderId="0" xfId="6" applyFont="1" applyFill="1" applyAlignment="1">
      <alignment vertical="center"/>
    </xf>
    <xf numFmtId="0" fontId="6" fillId="4" borderId="0" xfId="0" applyFont="1" applyFill="1" applyBorder="1" applyAlignment="1">
      <alignment vertical="center"/>
    </xf>
    <xf numFmtId="0" fontId="65" fillId="0" borderId="0" xfId="0" applyFont="1" applyFill="1" applyAlignment="1">
      <alignment vertical="center"/>
    </xf>
    <xf numFmtId="0" fontId="31" fillId="0" borderId="0" xfId="0" applyFont="1" applyAlignment="1" applyProtection="1">
      <alignment vertical="center"/>
    </xf>
    <xf numFmtId="0" fontId="31" fillId="4" borderId="1" xfId="13" applyFont="1" applyFill="1" applyBorder="1" applyAlignment="1" applyProtection="1">
      <alignment horizontal="center" vertical="center" wrapText="1"/>
      <protection hidden="1"/>
    </xf>
    <xf numFmtId="0" fontId="31" fillId="4" borderId="2" xfId="13" applyFont="1" applyFill="1" applyBorder="1" applyAlignment="1" applyProtection="1">
      <alignment horizontal="left" vertical="center"/>
    </xf>
    <xf numFmtId="0" fontId="31" fillId="4" borderId="5" xfId="13" applyFont="1" applyFill="1" applyBorder="1" applyAlignment="1" applyProtection="1">
      <alignment vertical="center"/>
    </xf>
    <xf numFmtId="179" fontId="31" fillId="4" borderId="6" xfId="13" applyNumberFormat="1" applyFont="1" applyFill="1" applyBorder="1" applyAlignment="1" applyProtection="1">
      <alignment vertical="center" wrapText="1"/>
    </xf>
    <xf numFmtId="0" fontId="31" fillId="0" borderId="0" xfId="13" applyFont="1" applyAlignment="1" applyProtection="1">
      <alignment vertical="center"/>
    </xf>
    <xf numFmtId="0" fontId="31" fillId="4" borderId="10" xfId="6" applyFont="1" applyFill="1" applyBorder="1" applyAlignment="1" applyProtection="1">
      <alignment vertical="center" wrapText="1"/>
    </xf>
    <xf numFmtId="179" fontId="31" fillId="4" borderId="10" xfId="6" applyNumberFormat="1" applyFont="1" applyFill="1" applyBorder="1" applyAlignment="1" applyProtection="1">
      <alignment vertical="center"/>
      <protection hidden="1"/>
    </xf>
    <xf numFmtId="181" fontId="31" fillId="4" borderId="10" xfId="6" applyNumberFormat="1" applyFont="1" applyFill="1" applyBorder="1" applyAlignment="1" applyProtection="1">
      <alignment vertical="center"/>
      <protection hidden="1"/>
    </xf>
    <xf numFmtId="0" fontId="82" fillId="0" borderId="0" xfId="0" applyFont="1" applyBorder="1" applyAlignment="1">
      <alignment horizontal="left" vertical="top"/>
    </xf>
    <xf numFmtId="0" fontId="80" fillId="0" borderId="91" xfId="8" applyFont="1" applyFill="1" applyBorder="1" applyAlignment="1" applyProtection="1">
      <alignment vertical="center" wrapText="1"/>
      <protection hidden="1"/>
    </xf>
    <xf numFmtId="0" fontId="22" fillId="0" borderId="0" xfId="0" applyFont="1" applyAlignment="1">
      <alignment horizontal="left" vertical="center"/>
    </xf>
    <xf numFmtId="0" fontId="31" fillId="0" borderId="9" xfId="0" applyFont="1" applyFill="1" applyBorder="1" applyAlignment="1">
      <alignment horizontal="left" vertical="center"/>
    </xf>
    <xf numFmtId="0" fontId="31" fillId="0" borderId="11" xfId="6" applyFont="1" applyFill="1" applyBorder="1" applyAlignment="1">
      <alignment horizontal="left" vertical="center"/>
    </xf>
    <xf numFmtId="0" fontId="61" fillId="0" borderId="0" xfId="0" applyFont="1" applyAlignment="1" applyProtection="1">
      <alignment horizontal="left" vertical="center" indent="2"/>
      <protection hidden="1"/>
    </xf>
    <xf numFmtId="0" fontId="83" fillId="0" borderId="0" xfId="0" applyFont="1" applyAlignment="1" applyProtection="1">
      <alignment horizontal="left" vertical="center"/>
      <protection hidden="1"/>
    </xf>
    <xf numFmtId="0" fontId="61" fillId="0" borderId="0" xfId="0" applyFont="1" applyAlignment="1" applyProtection="1">
      <alignment horizontal="left" vertical="center" indent="1"/>
      <protection hidden="1"/>
    </xf>
    <xf numFmtId="0" fontId="31" fillId="0" borderId="0" xfId="0" applyFont="1" applyAlignment="1" applyProtection="1">
      <alignment horizontal="left" vertical="center" indent="1"/>
      <protection hidden="1"/>
    </xf>
    <xf numFmtId="0" fontId="61" fillId="0" borderId="0" xfId="0" applyFont="1" applyAlignment="1" applyProtection="1">
      <alignment horizontal="left" vertical="center"/>
      <protection hidden="1"/>
    </xf>
    <xf numFmtId="0" fontId="61" fillId="0" borderId="12" xfId="0" applyFont="1" applyBorder="1" applyAlignment="1" applyProtection="1">
      <alignment horizontal="left" vertical="center" indent="1"/>
      <protection hidden="1"/>
    </xf>
    <xf numFmtId="0" fontId="63" fillId="0" borderId="0" xfId="0" applyFont="1" applyBorder="1" applyAlignment="1">
      <alignment horizontal="left" vertical="center"/>
    </xf>
    <xf numFmtId="0" fontId="84" fillId="0" borderId="0" xfId="0" applyFont="1" applyAlignment="1">
      <alignment vertical="center"/>
    </xf>
    <xf numFmtId="0" fontId="84" fillId="0" borderId="0" xfId="0" applyFont="1" applyAlignment="1">
      <alignment horizontal="centerContinuous" vertical="center"/>
    </xf>
    <xf numFmtId="0" fontId="33" fillId="0" borderId="0" xfId="14" applyFont="1" applyAlignment="1">
      <alignment horizontal="left" vertical="center"/>
    </xf>
    <xf numFmtId="0" fontId="23" fillId="0" borderId="0" xfId="8" applyFont="1" applyBorder="1" applyAlignment="1">
      <alignment vertical="center"/>
    </xf>
    <xf numFmtId="0" fontId="23" fillId="0" borderId="1" xfId="8" applyFont="1" applyBorder="1" applyAlignment="1">
      <alignment horizontal="center" vertical="center" wrapText="1"/>
    </xf>
    <xf numFmtId="0" fontId="23" fillId="0" borderId="34" xfId="8" applyFont="1" applyBorder="1" applyAlignment="1">
      <alignment horizontal="center" wrapText="1"/>
    </xf>
    <xf numFmtId="0" fontId="23" fillId="0" borderId="92" xfId="8" applyFont="1" applyBorder="1" applyAlignment="1">
      <alignment horizontal="center" vertical="center" wrapText="1"/>
    </xf>
    <xf numFmtId="0" fontId="23" fillId="0" borderId="92" xfId="8" applyFont="1" applyBorder="1" applyAlignment="1">
      <alignment horizontal="center" wrapText="1"/>
    </xf>
    <xf numFmtId="0" fontId="23" fillId="0" borderId="93" xfId="8" applyFont="1" applyBorder="1" applyAlignment="1">
      <alignment horizontal="center" vertical="center" wrapText="1"/>
    </xf>
    <xf numFmtId="179" fontId="26" fillId="3" borderId="8" xfId="2" applyNumberFormat="1" applyFont="1" applyFill="1" applyBorder="1" applyAlignment="1" applyProtection="1">
      <alignment vertical="center" wrapText="1"/>
    </xf>
    <xf numFmtId="179" fontId="26" fillId="3" borderId="94" xfId="2" applyNumberFormat="1" applyFont="1" applyFill="1" applyBorder="1" applyAlignment="1" applyProtection="1">
      <alignment vertical="center" wrapText="1"/>
    </xf>
    <xf numFmtId="38" fontId="26" fillId="2" borderId="95" xfId="2" applyFont="1" applyFill="1" applyBorder="1" applyAlignment="1" applyProtection="1">
      <alignment vertical="center" wrapText="1"/>
      <protection locked="0"/>
    </xf>
    <xf numFmtId="187" fontId="26" fillId="2" borderId="95" xfId="2" applyNumberFormat="1" applyFont="1" applyFill="1" applyBorder="1" applyAlignment="1" applyProtection="1">
      <alignment vertical="center" wrapText="1"/>
      <protection locked="0"/>
    </xf>
    <xf numFmtId="38" fontId="26" fillId="3" borderId="1" xfId="2" applyFont="1" applyFill="1" applyBorder="1" applyAlignment="1" applyProtection="1">
      <alignment vertical="center" wrapText="1"/>
    </xf>
    <xf numFmtId="38" fontId="26" fillId="3" borderId="15" xfId="2" applyFont="1" applyFill="1" applyBorder="1" applyAlignment="1" applyProtection="1">
      <alignment vertical="center" wrapText="1"/>
    </xf>
    <xf numFmtId="38" fontId="26" fillId="3" borderId="96" xfId="2" applyFont="1" applyFill="1" applyBorder="1" applyAlignment="1" applyProtection="1">
      <alignment vertical="center" wrapText="1"/>
    </xf>
    <xf numFmtId="38" fontId="26" fillId="2" borderId="40" xfId="2" applyFont="1" applyFill="1" applyBorder="1" applyAlignment="1" applyProtection="1">
      <alignment vertical="center" wrapText="1"/>
      <protection locked="0"/>
    </xf>
    <xf numFmtId="38" fontId="26" fillId="2" borderId="97" xfId="2" applyFont="1" applyFill="1" applyBorder="1" applyAlignment="1" applyProtection="1">
      <alignment vertical="center" wrapText="1"/>
      <protection locked="0"/>
    </xf>
    <xf numFmtId="187" fontId="26" fillId="2" borderId="97" xfId="2" applyNumberFormat="1" applyFont="1" applyFill="1" applyBorder="1" applyAlignment="1" applyProtection="1">
      <alignment vertical="center" wrapText="1"/>
      <protection locked="0"/>
    </xf>
    <xf numFmtId="38" fontId="26" fillId="2" borderId="98" xfId="2" applyFont="1" applyFill="1" applyBorder="1" applyAlignment="1" applyProtection="1">
      <alignment vertical="center" wrapText="1"/>
      <protection locked="0"/>
    </xf>
    <xf numFmtId="38" fontId="26" fillId="2" borderId="92" xfId="2" applyFont="1" applyFill="1" applyBorder="1" applyAlignment="1" applyProtection="1">
      <alignment vertical="center" wrapText="1"/>
      <protection locked="0"/>
    </xf>
    <xf numFmtId="187" fontId="26" fillId="2" borderId="92" xfId="2" applyNumberFormat="1" applyFont="1" applyFill="1" applyBorder="1" applyAlignment="1" applyProtection="1">
      <alignment vertical="center" wrapText="1"/>
      <protection locked="0"/>
    </xf>
    <xf numFmtId="38" fontId="26" fillId="2" borderId="99" xfId="2" applyFont="1" applyFill="1" applyBorder="1" applyAlignment="1" applyProtection="1">
      <alignment vertical="center" wrapText="1"/>
      <protection locked="0"/>
    </xf>
    <xf numFmtId="0" fontId="23" fillId="0" borderId="30" xfId="8" applyFont="1" applyBorder="1" applyAlignment="1">
      <alignment horizontal="center" wrapText="1"/>
    </xf>
    <xf numFmtId="38" fontId="26" fillId="2" borderId="100" xfId="2" applyFont="1" applyFill="1" applyBorder="1" applyAlignment="1" applyProtection="1">
      <alignment vertical="center" wrapText="1"/>
      <protection locked="0"/>
    </xf>
    <xf numFmtId="38" fontId="26" fillId="2" borderId="101" xfId="2" applyFont="1" applyFill="1" applyBorder="1" applyAlignment="1" applyProtection="1">
      <alignment vertical="center" wrapText="1"/>
      <protection locked="0"/>
    </xf>
    <xf numFmtId="38" fontId="26" fillId="2" borderId="102" xfId="2" applyFont="1" applyFill="1" applyBorder="1" applyAlignment="1" applyProtection="1">
      <alignment vertical="center" wrapText="1"/>
      <protection locked="0"/>
    </xf>
    <xf numFmtId="0" fontId="23" fillId="0" borderId="0" xfId="8" applyFont="1" applyBorder="1" applyAlignment="1">
      <alignment horizontal="center" vertical="center" wrapText="1"/>
    </xf>
    <xf numFmtId="38" fontId="26" fillId="2" borderId="103" xfId="2" applyFont="1" applyFill="1" applyBorder="1" applyAlignment="1" applyProtection="1">
      <alignment vertical="center" wrapText="1"/>
      <protection locked="0"/>
    </xf>
    <xf numFmtId="38" fontId="26" fillId="2" borderId="31" xfId="2" applyFont="1" applyFill="1" applyBorder="1" applyAlignment="1" applyProtection="1">
      <alignment vertical="center" wrapText="1"/>
      <protection locked="0"/>
    </xf>
    <xf numFmtId="38" fontId="26" fillId="2" borderId="33" xfId="2" applyFont="1" applyFill="1" applyBorder="1" applyAlignment="1" applyProtection="1">
      <alignment vertical="center" wrapText="1"/>
      <protection locked="0"/>
    </xf>
    <xf numFmtId="38" fontId="26" fillId="2" borderId="104" xfId="2" applyFont="1" applyFill="1" applyBorder="1" applyAlignment="1" applyProtection="1">
      <alignment vertical="center" wrapText="1"/>
      <protection locked="0"/>
    </xf>
    <xf numFmtId="38" fontId="26" fillId="2" borderId="94" xfId="2" applyFont="1" applyFill="1" applyBorder="1" applyAlignment="1" applyProtection="1">
      <alignment vertical="center" wrapText="1"/>
      <protection locked="0"/>
    </xf>
    <xf numFmtId="38" fontId="26" fillId="2" borderId="105" xfId="2" applyFont="1" applyFill="1" applyBorder="1" applyAlignment="1" applyProtection="1">
      <alignment vertical="center" wrapText="1"/>
      <protection locked="0"/>
    </xf>
    <xf numFmtId="0" fontId="23" fillId="0" borderId="0" xfId="8" applyFont="1" applyFill="1" applyBorder="1" applyAlignment="1" applyProtection="1">
      <alignment horizontal="distributed" vertical="center"/>
    </xf>
    <xf numFmtId="0" fontId="0" fillId="0" borderId="0" xfId="0" applyFill="1" applyBorder="1" applyAlignment="1" applyProtection="1">
      <alignment horizontal="distributed"/>
    </xf>
    <xf numFmtId="179" fontId="26" fillId="0" borderId="0" xfId="2" applyNumberFormat="1" applyFont="1" applyFill="1" applyBorder="1" applyAlignment="1" applyProtection="1">
      <alignment vertical="center" wrapText="1"/>
    </xf>
    <xf numFmtId="38" fontId="26" fillId="0" borderId="106" xfId="2" applyFont="1" applyFill="1" applyBorder="1" applyAlignment="1" applyProtection="1">
      <alignment vertical="center" wrapText="1"/>
    </xf>
    <xf numFmtId="38" fontId="26" fillId="0" borderId="107" xfId="2" applyFont="1" applyFill="1" applyBorder="1" applyAlignment="1" applyProtection="1">
      <alignment vertical="center" wrapText="1"/>
    </xf>
    <xf numFmtId="187" fontId="26" fillId="0" borderId="107" xfId="2" applyNumberFormat="1" applyFont="1" applyFill="1" applyBorder="1" applyAlignment="1" applyProtection="1">
      <alignment vertical="center" wrapText="1"/>
    </xf>
    <xf numFmtId="38" fontId="26" fillId="0" borderId="108" xfId="2" applyFont="1" applyFill="1" applyBorder="1" applyAlignment="1" applyProtection="1">
      <alignment vertical="center" wrapText="1"/>
    </xf>
    <xf numFmtId="38" fontId="26" fillId="0" borderId="109" xfId="2" applyFont="1" applyFill="1" applyBorder="1" applyAlignment="1" applyProtection="1">
      <alignment vertical="center" wrapText="1"/>
    </xf>
    <xf numFmtId="38" fontId="26" fillId="0" borderId="110" xfId="2" applyFont="1" applyFill="1" applyBorder="1" applyAlignment="1" applyProtection="1">
      <alignment vertical="center" wrapText="1"/>
    </xf>
    <xf numFmtId="187" fontId="26" fillId="0" borderId="110" xfId="2" applyNumberFormat="1" applyFont="1" applyFill="1" applyBorder="1" applyAlignment="1" applyProtection="1">
      <alignment vertical="center" wrapText="1"/>
    </xf>
    <xf numFmtId="38" fontId="26" fillId="0" borderId="111" xfId="2" applyFont="1" applyFill="1" applyBorder="1" applyAlignment="1" applyProtection="1">
      <alignment vertical="center" wrapText="1"/>
    </xf>
    <xf numFmtId="38" fontId="26" fillId="0" borderId="112" xfId="2" applyFont="1" applyFill="1" applyBorder="1" applyAlignment="1" applyProtection="1">
      <alignment vertical="center" wrapText="1"/>
    </xf>
    <xf numFmtId="38" fontId="26" fillId="0" borderId="113" xfId="2" applyFont="1" applyFill="1" applyBorder="1" applyAlignment="1" applyProtection="1">
      <alignment vertical="center" wrapText="1"/>
    </xf>
    <xf numFmtId="187" fontId="26" fillId="0" borderId="113" xfId="2" applyNumberFormat="1" applyFont="1" applyFill="1" applyBorder="1" applyAlignment="1" applyProtection="1">
      <alignment vertical="center" wrapText="1"/>
    </xf>
    <xf numFmtId="38" fontId="26" fillId="0" borderId="114" xfId="2" applyFont="1" applyFill="1" applyBorder="1" applyAlignment="1" applyProtection="1">
      <alignment vertical="center" wrapText="1"/>
    </xf>
    <xf numFmtId="0" fontId="23" fillId="4" borderId="0" xfId="8" applyFont="1" applyFill="1"/>
    <xf numFmtId="0" fontId="23" fillId="3" borderId="38" xfId="8" applyFont="1" applyFill="1" applyBorder="1" applyAlignment="1" applyProtection="1">
      <alignment horizontal="centerContinuous" vertical="center"/>
    </xf>
    <xf numFmtId="0" fontId="0" fillId="3" borderId="29" xfId="0" applyFill="1" applyBorder="1" applyAlignment="1" applyProtection="1">
      <alignment horizontal="centerContinuous"/>
    </xf>
    <xf numFmtId="38" fontId="26" fillId="3" borderId="38" xfId="2" applyFont="1" applyFill="1" applyBorder="1" applyAlignment="1" applyProtection="1">
      <alignment vertical="center" wrapText="1"/>
    </xf>
    <xf numFmtId="38" fontId="26" fillId="3" borderId="95" xfId="2" applyFont="1" applyFill="1" applyBorder="1" applyAlignment="1" applyProtection="1">
      <alignment vertical="center" wrapText="1"/>
    </xf>
    <xf numFmtId="187" fontId="26" fillId="3" borderId="95" xfId="2" applyNumberFormat="1" applyFont="1" applyFill="1" applyBorder="1" applyAlignment="1" applyProtection="1">
      <alignment vertical="center" wrapText="1"/>
    </xf>
    <xf numFmtId="38" fontId="26" fillId="3" borderId="29" xfId="2" applyFont="1" applyFill="1" applyBorder="1" applyAlignment="1" applyProtection="1">
      <alignment vertical="center" wrapText="1"/>
    </xf>
    <xf numFmtId="0" fontId="0" fillId="0" borderId="0" xfId="0" applyFill="1" applyBorder="1" applyAlignment="1">
      <alignment vertical="center" textRotation="255"/>
    </xf>
    <xf numFmtId="0" fontId="23" fillId="0" borderId="0" xfId="8" applyFont="1" applyFill="1" applyBorder="1" applyAlignment="1">
      <alignment vertical="center"/>
    </xf>
    <xf numFmtId="0" fontId="46" fillId="0" borderId="0" xfId="8" applyFont="1" applyFill="1" applyBorder="1" applyAlignment="1">
      <alignment vertical="center" textRotation="255" wrapText="1"/>
    </xf>
    <xf numFmtId="0" fontId="23" fillId="0" borderId="11" xfId="8" applyFont="1" applyBorder="1" applyAlignment="1" applyProtection="1">
      <alignment horizontal="center" vertical="center" wrapText="1"/>
    </xf>
    <xf numFmtId="0" fontId="23" fillId="3" borderId="11" xfId="8" applyFont="1" applyFill="1" applyBorder="1" applyAlignment="1" applyProtection="1">
      <alignment vertical="center"/>
    </xf>
    <xf numFmtId="0" fontId="23" fillId="3" borderId="11" xfId="8" applyFont="1" applyFill="1" applyBorder="1" applyProtection="1"/>
    <xf numFmtId="38" fontId="23" fillId="3" borderId="11" xfId="2" applyFont="1" applyFill="1" applyBorder="1" applyAlignment="1" applyProtection="1">
      <alignment vertical="center"/>
    </xf>
    <xf numFmtId="0" fontId="23" fillId="3" borderId="8" xfId="8" applyFont="1" applyFill="1" applyBorder="1" applyAlignment="1" applyProtection="1">
      <alignment vertical="center"/>
    </xf>
    <xf numFmtId="0" fontId="23" fillId="3" borderId="25" xfId="8" applyFont="1" applyFill="1" applyBorder="1" applyProtection="1"/>
    <xf numFmtId="0" fontId="23" fillId="0" borderId="96" xfId="8" applyFont="1" applyBorder="1" applyAlignment="1">
      <alignment horizontal="center" vertical="center" wrapText="1"/>
    </xf>
    <xf numFmtId="38" fontId="26" fillId="3" borderId="94" xfId="2" applyFont="1" applyFill="1" applyBorder="1" applyAlignment="1" applyProtection="1">
      <alignment vertical="center" wrapText="1"/>
      <protection hidden="1"/>
    </xf>
    <xf numFmtId="38" fontId="26" fillId="3" borderId="115" xfId="2" applyFont="1" applyFill="1" applyBorder="1" applyAlignment="1" applyProtection="1">
      <alignment vertical="center" wrapText="1"/>
      <protection hidden="1"/>
    </xf>
    <xf numFmtId="38" fontId="26" fillId="3" borderId="116" xfId="2" applyFont="1" applyFill="1" applyBorder="1" applyAlignment="1" applyProtection="1">
      <alignment vertical="center" wrapText="1"/>
    </xf>
    <xf numFmtId="38" fontId="26" fillId="3" borderId="117" xfId="2" applyFont="1" applyFill="1" applyBorder="1" applyAlignment="1" applyProtection="1">
      <alignment vertical="center" wrapText="1"/>
      <protection hidden="1"/>
    </xf>
    <xf numFmtId="38" fontId="26" fillId="3" borderId="118" xfId="2" applyFont="1" applyFill="1" applyBorder="1" applyAlignment="1" applyProtection="1">
      <alignment vertical="center" wrapText="1"/>
      <protection hidden="1"/>
    </xf>
    <xf numFmtId="0" fontId="23" fillId="0" borderId="36" xfId="8" applyFont="1" applyFill="1" applyBorder="1" applyAlignment="1">
      <alignment horizontal="distributed" vertical="center"/>
    </xf>
    <xf numFmtId="38" fontId="26" fillId="3" borderId="36" xfId="2" applyFont="1" applyFill="1" applyBorder="1" applyAlignment="1" applyProtection="1">
      <alignment vertical="center" wrapText="1"/>
    </xf>
    <xf numFmtId="38" fontId="26" fillId="3" borderId="119" xfId="2" applyFont="1" applyFill="1" applyBorder="1" applyAlignment="1" applyProtection="1">
      <alignment vertical="center" wrapText="1"/>
    </xf>
    <xf numFmtId="187" fontId="26" fillId="3" borderId="119" xfId="2" applyNumberFormat="1" applyFont="1" applyFill="1" applyBorder="1" applyAlignment="1" applyProtection="1">
      <alignment vertical="center" wrapText="1"/>
    </xf>
    <xf numFmtId="38" fontId="26" fillId="3" borderId="22" xfId="2" applyFont="1" applyFill="1" applyBorder="1" applyAlignment="1" applyProtection="1">
      <alignment vertical="center" wrapText="1"/>
    </xf>
    <xf numFmtId="0" fontId="26" fillId="2" borderId="37" xfId="8" applyFont="1" applyFill="1" applyBorder="1" applyAlignment="1" applyProtection="1">
      <alignment horizontal="left" vertical="center"/>
      <protection locked="0"/>
    </xf>
    <xf numFmtId="0" fontId="26" fillId="2" borderId="20" xfId="8" applyFont="1" applyFill="1" applyBorder="1" applyAlignment="1" applyProtection="1">
      <alignment vertical="center" wrapText="1"/>
      <protection locked="0"/>
    </xf>
    <xf numFmtId="0" fontId="0" fillId="0" borderId="12" xfId="0" applyFill="1" applyBorder="1" applyAlignment="1">
      <alignment horizontal="center" vertical="center" textRotation="255"/>
    </xf>
    <xf numFmtId="0" fontId="0" fillId="0" borderId="1" xfId="0" applyFill="1" applyBorder="1" applyAlignment="1">
      <alignment vertical="center"/>
    </xf>
    <xf numFmtId="0" fontId="23" fillId="0" borderId="3" xfId="8" applyFont="1" applyFill="1" applyBorder="1"/>
    <xf numFmtId="0" fontId="26" fillId="0" borderId="121" xfId="8" applyFont="1" applyFill="1" applyBorder="1" applyAlignment="1">
      <alignment vertical="center"/>
    </xf>
    <xf numFmtId="0" fontId="26" fillId="2" borderId="121" xfId="8" applyFont="1" applyFill="1" applyBorder="1" applyAlignment="1" applyProtection="1">
      <alignment vertical="center" wrapText="1"/>
      <protection locked="0"/>
    </xf>
    <xf numFmtId="0" fontId="80" fillId="0" borderId="122" xfId="8" applyFont="1" applyFill="1" applyBorder="1" applyAlignment="1" applyProtection="1">
      <alignment vertical="center" wrapText="1"/>
      <protection hidden="1"/>
    </xf>
    <xf numFmtId="0" fontId="23" fillId="0" borderId="8" xfId="8" applyFont="1" applyBorder="1" applyAlignment="1" applyProtection="1">
      <alignment horizontal="center" vertical="center" wrapText="1"/>
    </xf>
    <xf numFmtId="38" fontId="23" fillId="3" borderId="8" xfId="2" applyFont="1" applyFill="1" applyBorder="1" applyAlignment="1" applyProtection="1">
      <alignment vertical="center"/>
    </xf>
    <xf numFmtId="0" fontId="23" fillId="0" borderId="94" xfId="8" applyFont="1" applyBorder="1" applyAlignment="1" applyProtection="1">
      <alignment horizontal="center" vertical="center" wrapText="1"/>
    </xf>
    <xf numFmtId="38" fontId="23" fillId="3" borderId="94" xfId="2" applyFont="1" applyFill="1" applyBorder="1" applyAlignment="1" applyProtection="1">
      <alignment vertical="center"/>
    </xf>
    <xf numFmtId="38" fontId="26" fillId="0" borderId="125" xfId="2" applyFont="1" applyFill="1" applyBorder="1" applyAlignment="1" applyProtection="1">
      <alignment vertical="center" wrapText="1"/>
    </xf>
    <xf numFmtId="38" fontId="26" fillId="0" borderId="126" xfId="2" applyFont="1" applyFill="1" applyBorder="1" applyAlignment="1" applyProtection="1">
      <alignment vertical="center" wrapText="1"/>
    </xf>
    <xf numFmtId="38" fontId="26" fillId="0" borderId="127" xfId="2" applyFont="1" applyFill="1" applyBorder="1" applyAlignment="1" applyProtection="1">
      <alignment vertical="center" wrapText="1"/>
    </xf>
    <xf numFmtId="38" fontId="26" fillId="0" borderId="128" xfId="2" applyFont="1" applyFill="1" applyBorder="1" applyAlignment="1" applyProtection="1">
      <alignment vertical="center" wrapText="1"/>
    </xf>
    <xf numFmtId="0" fontId="85" fillId="0" borderId="0" xfId="8" applyFont="1" applyAlignment="1">
      <alignment vertical="center"/>
    </xf>
    <xf numFmtId="0" fontId="36" fillId="0" borderId="0" xfId="0" applyFont="1" applyFill="1" applyAlignment="1">
      <alignment horizontal="left" vertical="center"/>
    </xf>
    <xf numFmtId="0" fontId="27" fillId="0" borderId="0" xfId="8" applyFont="1" applyFill="1" applyBorder="1" applyAlignment="1" applyProtection="1">
      <alignment horizontal="center" vertical="center"/>
    </xf>
    <xf numFmtId="0" fontId="27" fillId="0" borderId="4" xfId="8" applyFont="1" applyFill="1" applyBorder="1" applyAlignment="1" applyProtection="1">
      <alignment horizontal="center" vertical="center"/>
    </xf>
    <xf numFmtId="0" fontId="23" fillId="0" borderId="0" xfId="8" applyFont="1" applyFill="1" applyBorder="1" applyProtection="1"/>
    <xf numFmtId="0" fontId="23" fillId="0" borderId="4" xfId="8" applyFont="1" applyFill="1" applyBorder="1" applyProtection="1"/>
    <xf numFmtId="0" fontId="26" fillId="2" borderId="24" xfId="8" applyFont="1" applyFill="1" applyBorder="1" applyAlignment="1" applyProtection="1">
      <alignment vertical="center" wrapText="1"/>
      <protection locked="0"/>
    </xf>
    <xf numFmtId="0" fontId="33" fillId="0" borderId="0" xfId="5" applyFont="1" applyFill="1" applyBorder="1" applyAlignment="1" applyProtection="1">
      <alignment vertical="center" wrapText="1"/>
      <protection hidden="1"/>
    </xf>
    <xf numFmtId="38" fontId="26" fillId="0" borderId="129" xfId="2" applyFont="1" applyFill="1" applyBorder="1" applyAlignment="1" applyProtection="1">
      <alignment vertical="center" wrapText="1"/>
    </xf>
    <xf numFmtId="38" fontId="26" fillId="0" borderId="130" xfId="2" applyFont="1" applyFill="1" applyBorder="1" applyAlignment="1" applyProtection="1">
      <alignment vertical="center" wrapText="1"/>
    </xf>
    <xf numFmtId="187" fontId="26" fillId="0" borderId="130" xfId="2" applyNumberFormat="1" applyFont="1" applyFill="1" applyBorder="1" applyAlignment="1" applyProtection="1">
      <alignment vertical="center" wrapText="1"/>
    </xf>
    <xf numFmtId="38" fontId="26" fillId="0" borderId="131" xfId="2" applyFont="1" applyFill="1" applyBorder="1" applyAlignment="1" applyProtection="1">
      <alignment vertical="center" wrapText="1"/>
    </xf>
    <xf numFmtId="38" fontId="26" fillId="0" borderId="132" xfId="2" applyFont="1" applyFill="1" applyBorder="1" applyAlignment="1" applyProtection="1">
      <alignment vertical="center" wrapText="1"/>
    </xf>
    <xf numFmtId="38" fontId="26" fillId="0" borderId="133" xfId="2" applyFont="1" applyFill="1" applyBorder="1" applyAlignment="1" applyProtection="1">
      <alignment vertical="center" wrapText="1"/>
    </xf>
    <xf numFmtId="179" fontId="26" fillId="0" borderId="134" xfId="2" applyNumberFormat="1" applyFont="1" applyFill="1" applyBorder="1" applyAlignment="1" applyProtection="1">
      <alignment vertical="center" wrapText="1"/>
    </xf>
    <xf numFmtId="179" fontId="26" fillId="0" borderId="111" xfId="2" applyNumberFormat="1" applyFont="1" applyFill="1" applyBorder="1" applyAlignment="1" applyProtection="1">
      <alignment vertical="center" wrapText="1"/>
    </xf>
    <xf numFmtId="38" fontId="26" fillId="0" borderId="135" xfId="2" applyFont="1" applyFill="1" applyBorder="1" applyAlignment="1" applyProtection="1">
      <alignment vertical="center" wrapText="1"/>
    </xf>
    <xf numFmtId="38" fontId="26" fillId="0" borderId="136" xfId="2" applyFont="1" applyFill="1" applyBorder="1" applyAlignment="1" applyProtection="1">
      <alignment vertical="center" wrapText="1"/>
    </xf>
    <xf numFmtId="38" fontId="26" fillId="0" borderId="137" xfId="2" applyFont="1" applyFill="1" applyBorder="1" applyAlignment="1" applyProtection="1">
      <alignment vertical="center" wrapText="1"/>
    </xf>
    <xf numFmtId="187" fontId="26" fillId="0" borderId="137" xfId="2" applyNumberFormat="1" applyFont="1" applyFill="1" applyBorder="1" applyAlignment="1" applyProtection="1">
      <alignment vertical="center" wrapText="1"/>
    </xf>
    <xf numFmtId="38" fontId="26" fillId="0" borderId="138" xfId="2" applyFont="1" applyFill="1" applyBorder="1" applyAlignment="1" applyProtection="1">
      <alignment vertical="center" wrapText="1"/>
    </xf>
    <xf numFmtId="38" fontId="26" fillId="0" borderId="139" xfId="2" applyFont="1" applyFill="1" applyBorder="1" applyAlignment="1" applyProtection="1">
      <alignment vertical="center" wrapText="1"/>
    </xf>
    <xf numFmtId="38" fontId="26" fillId="3" borderId="99" xfId="2" applyFont="1" applyFill="1" applyBorder="1" applyAlignment="1" applyProtection="1">
      <alignment vertical="center" wrapText="1"/>
      <protection hidden="1"/>
    </xf>
    <xf numFmtId="38" fontId="26" fillId="3" borderId="140" xfId="2" applyFont="1" applyFill="1" applyBorder="1" applyAlignment="1" applyProtection="1">
      <alignment vertical="center" wrapText="1"/>
    </xf>
    <xf numFmtId="38" fontId="26" fillId="3" borderId="141" xfId="2" applyFont="1" applyFill="1" applyBorder="1" applyAlignment="1" applyProtection="1">
      <alignment vertical="center" wrapText="1"/>
    </xf>
    <xf numFmtId="38" fontId="26" fillId="3" borderId="124" xfId="2" applyFont="1" applyFill="1" applyBorder="1" applyAlignment="1" applyProtection="1">
      <alignment vertical="center" wrapText="1"/>
    </xf>
    <xf numFmtId="38" fontId="26" fillId="3" borderId="94" xfId="2" applyFont="1" applyFill="1" applyBorder="1" applyAlignment="1" applyProtection="1">
      <alignment vertical="center" wrapText="1"/>
    </xf>
    <xf numFmtId="179" fontId="26" fillId="3" borderId="25" xfId="2" applyNumberFormat="1" applyFont="1" applyFill="1" applyBorder="1" applyAlignment="1" applyProtection="1">
      <alignment vertical="center" wrapText="1"/>
    </xf>
    <xf numFmtId="179" fontId="26" fillId="3" borderId="40" xfId="2" applyNumberFormat="1" applyFont="1" applyFill="1" applyBorder="1" applyAlignment="1" applyProtection="1">
      <alignment vertical="center" wrapText="1"/>
    </xf>
    <xf numFmtId="38" fontId="26" fillId="3" borderId="40" xfId="2" applyFont="1" applyFill="1" applyBorder="1" applyAlignment="1" applyProtection="1">
      <alignment vertical="center" wrapText="1"/>
      <protection hidden="1"/>
    </xf>
    <xf numFmtId="38" fontId="26" fillId="3" borderId="98" xfId="2" applyFont="1" applyFill="1" applyBorder="1" applyAlignment="1" applyProtection="1">
      <alignment vertical="center" wrapText="1"/>
      <protection hidden="1"/>
    </xf>
    <xf numFmtId="0" fontId="49" fillId="0" borderId="0" xfId="0" applyFont="1" applyFill="1" applyAlignment="1" applyProtection="1">
      <alignment horizontal="right" vertical="center" wrapText="1"/>
      <protection hidden="1"/>
    </xf>
    <xf numFmtId="0" fontId="49" fillId="0" borderId="0" xfId="0" applyFont="1" applyAlignment="1" applyProtection="1">
      <alignment horizontal="right" vertical="center" wrapText="1"/>
      <protection hidden="1"/>
    </xf>
    <xf numFmtId="0" fontId="31" fillId="0" borderId="0" xfId="13" applyFont="1" applyAlignment="1" applyProtection="1">
      <alignment horizontal="left" vertical="center"/>
      <protection hidden="1"/>
    </xf>
    <xf numFmtId="0" fontId="31" fillId="0" borderId="0" xfId="0" applyFont="1" applyAlignment="1" applyProtection="1">
      <alignment horizontal="left" vertical="center"/>
      <protection hidden="1"/>
    </xf>
    <xf numFmtId="0" fontId="31" fillId="0" borderId="0" xfId="13" applyFont="1" applyBorder="1" applyAlignment="1">
      <alignment horizontal="left" vertical="center"/>
    </xf>
    <xf numFmtId="0" fontId="31" fillId="0" borderId="0" xfId="13" applyFont="1" applyAlignment="1">
      <alignment horizontal="left" vertical="center"/>
    </xf>
    <xf numFmtId="0" fontId="31" fillId="0" borderId="0" xfId="0" applyFont="1" applyFill="1" applyAlignment="1" applyProtection="1">
      <alignment horizontal="left" vertical="center"/>
      <protection hidden="1"/>
    </xf>
    <xf numFmtId="0" fontId="49" fillId="0" borderId="0" xfId="6" applyFont="1" applyAlignment="1" applyProtection="1">
      <alignment horizontal="right" vertical="center" wrapText="1"/>
      <protection hidden="1"/>
    </xf>
    <xf numFmtId="0" fontId="87" fillId="0" borderId="0" xfId="0" applyFont="1" applyAlignment="1" applyProtection="1">
      <alignment horizontal="left" vertical="center"/>
      <protection hidden="1"/>
    </xf>
    <xf numFmtId="49" fontId="31" fillId="0" borderId="8" xfId="0" applyNumberFormat="1" applyFont="1" applyBorder="1" applyAlignment="1" applyProtection="1">
      <alignment horizontal="center" vertical="center"/>
      <protection hidden="1"/>
    </xf>
    <xf numFmtId="0" fontId="64" fillId="0" borderId="0" xfId="6" applyFont="1" applyAlignment="1">
      <alignment horizontal="left" vertical="center"/>
    </xf>
    <xf numFmtId="0" fontId="43" fillId="0" borderId="0" xfId="0" applyFont="1" applyFill="1" applyAlignment="1">
      <alignment horizontal="left" vertical="center"/>
    </xf>
    <xf numFmtId="0" fontId="85" fillId="0" borderId="0" xfId="5" applyFont="1" applyFill="1" applyBorder="1" applyAlignment="1" applyProtection="1">
      <alignment vertical="center"/>
      <protection hidden="1"/>
    </xf>
    <xf numFmtId="0" fontId="10" fillId="0" borderId="0" xfId="0" applyFont="1" applyBorder="1" applyAlignment="1" applyProtection="1">
      <alignment horizontal="distributed" vertical="center"/>
    </xf>
    <xf numFmtId="0" fontId="6" fillId="0" borderId="0" xfId="0" applyFont="1" applyBorder="1" applyAlignment="1" applyProtection="1">
      <alignment vertical="center"/>
    </xf>
    <xf numFmtId="38" fontId="31" fillId="0" borderId="142" xfId="2" applyFont="1" applyFill="1" applyBorder="1" applyAlignment="1" applyProtection="1">
      <alignment horizontal="left" vertical="center" indent="2"/>
    </xf>
    <xf numFmtId="0" fontId="88" fillId="0" borderId="25" xfId="8" applyFont="1" applyFill="1" applyBorder="1" applyAlignment="1">
      <alignment vertical="center"/>
    </xf>
    <xf numFmtId="0" fontId="28" fillId="0" borderId="2" xfId="10" applyFont="1" applyFill="1" applyBorder="1" applyAlignment="1">
      <alignment vertical="center" wrapText="1"/>
    </xf>
    <xf numFmtId="0" fontId="32" fillId="0" borderId="0" xfId="0" applyFont="1" applyAlignment="1">
      <alignment horizontal="centerContinuous" vertical="center"/>
    </xf>
    <xf numFmtId="190" fontId="28" fillId="0" borderId="6" xfId="8" applyNumberFormat="1" applyFont="1" applyFill="1" applyBorder="1" applyAlignment="1">
      <alignment horizontal="center" vertical="center"/>
    </xf>
    <xf numFmtId="0" fontId="48" fillId="0" borderId="0" xfId="0" applyFont="1" applyAlignment="1">
      <alignment vertical="center"/>
    </xf>
    <xf numFmtId="0" fontId="34" fillId="0" borderId="60" xfId="0" applyFont="1" applyBorder="1" applyAlignment="1">
      <alignment horizontal="center" vertical="center"/>
    </xf>
    <xf numFmtId="0" fontId="31" fillId="2" borderId="50" xfId="0" applyFont="1" applyFill="1" applyBorder="1" applyAlignment="1" applyProtection="1">
      <alignment horizontal="center" vertical="center"/>
      <protection locked="0"/>
    </xf>
    <xf numFmtId="0" fontId="34" fillId="0" borderId="49" xfId="0" applyFont="1" applyBorder="1" applyAlignment="1">
      <alignment horizontal="center" vertical="center"/>
    </xf>
    <xf numFmtId="0" fontId="34" fillId="0" borderId="45" xfId="0" applyFont="1" applyBorder="1" applyAlignment="1">
      <alignment horizontal="center" vertical="center"/>
    </xf>
    <xf numFmtId="0" fontId="31" fillId="2" borderId="53" xfId="0" applyFont="1" applyFill="1" applyBorder="1" applyAlignment="1" applyProtection="1">
      <alignment horizontal="center" vertical="center"/>
      <protection locked="0"/>
    </xf>
    <xf numFmtId="0" fontId="34" fillId="0" borderId="52" xfId="0" applyFont="1" applyBorder="1" applyAlignment="1">
      <alignment horizontal="center" vertical="center"/>
    </xf>
    <xf numFmtId="0" fontId="34" fillId="0" borderId="61" xfId="0" applyFont="1" applyBorder="1" applyAlignment="1">
      <alignment horizontal="center" vertical="center"/>
    </xf>
    <xf numFmtId="0" fontId="31" fillId="2" borderId="55" xfId="0" applyFont="1" applyFill="1" applyBorder="1" applyAlignment="1" applyProtection="1">
      <alignment horizontal="center" vertical="center"/>
      <protection locked="0"/>
    </xf>
    <xf numFmtId="0" fontId="34" fillId="0" borderId="54" xfId="0" applyFont="1" applyBorder="1" applyAlignment="1">
      <alignment horizontal="center" vertical="center"/>
    </xf>
    <xf numFmtId="0" fontId="31" fillId="0" borderId="60" xfId="0" applyFont="1" applyBorder="1" applyAlignment="1">
      <alignment vertical="center"/>
    </xf>
    <xf numFmtId="38" fontId="31" fillId="2" borderId="147" xfId="2" applyFont="1" applyFill="1" applyBorder="1" applyAlignment="1" applyProtection="1">
      <alignment vertical="center"/>
      <protection locked="0"/>
    </xf>
    <xf numFmtId="0" fontId="31" fillId="0" borderId="148" xfId="0" applyFont="1" applyBorder="1" applyAlignment="1">
      <alignment vertical="center"/>
    </xf>
    <xf numFmtId="0" fontId="31" fillId="0" borderId="61" xfId="0" applyFont="1" applyBorder="1" applyAlignment="1">
      <alignment vertical="center"/>
    </xf>
    <xf numFmtId="0" fontId="34" fillId="0" borderId="15" xfId="0" applyFont="1" applyBorder="1" applyAlignment="1">
      <alignment horizontal="center" vertical="center"/>
    </xf>
    <xf numFmtId="0" fontId="31" fillId="0" borderId="45" xfId="0" applyFont="1" applyBorder="1" applyAlignment="1">
      <alignment vertical="center"/>
    </xf>
    <xf numFmtId="38" fontId="31" fillId="2" borderId="97" xfId="2" applyFont="1" applyFill="1" applyBorder="1" applyAlignment="1" applyProtection="1">
      <alignment vertical="center"/>
      <protection locked="0"/>
    </xf>
    <xf numFmtId="0" fontId="31" fillId="0" borderId="15" xfId="0" applyFont="1" applyBorder="1" applyAlignment="1">
      <alignment vertical="center"/>
    </xf>
    <xf numFmtId="0" fontId="31" fillId="2" borderId="94" xfId="0" applyFont="1" applyFill="1" applyBorder="1" applyAlignment="1" applyProtection="1">
      <alignment horizontal="center" vertical="center"/>
      <protection locked="0"/>
    </xf>
    <xf numFmtId="0" fontId="31" fillId="0" borderId="149" xfId="0" applyFont="1" applyBorder="1" applyAlignment="1">
      <alignment vertical="center"/>
    </xf>
    <xf numFmtId="0" fontId="34" fillId="0" borderId="40" xfId="0" applyFont="1" applyBorder="1" applyAlignment="1">
      <alignment horizontal="center" vertical="center"/>
    </xf>
    <xf numFmtId="0" fontId="31" fillId="0" borderId="9" xfId="0" applyFont="1" applyFill="1" applyBorder="1" applyAlignment="1">
      <alignment horizontal="center" vertical="center"/>
    </xf>
    <xf numFmtId="0" fontId="31" fillId="0" borderId="8" xfId="0" applyFont="1" applyFill="1" applyBorder="1" applyAlignment="1" applyProtection="1">
      <alignment horizontal="left" vertical="center"/>
    </xf>
    <xf numFmtId="0" fontId="31" fillId="2" borderId="11" xfId="0" applyFont="1" applyFill="1" applyBorder="1" applyAlignment="1" applyProtection="1">
      <alignment horizontal="right" vertical="center"/>
      <protection locked="0"/>
    </xf>
    <xf numFmtId="191" fontId="89" fillId="0" borderId="0" xfId="0" applyNumberFormat="1" applyFont="1" applyBorder="1" applyAlignment="1">
      <alignment horizontal="right" vertical="center"/>
    </xf>
    <xf numFmtId="0" fontId="31" fillId="0" borderId="9" xfId="0" applyFont="1" applyBorder="1" applyAlignment="1">
      <alignment horizontal="center" vertical="center"/>
    </xf>
    <xf numFmtId="0" fontId="31" fillId="0" borderId="25" xfId="0" applyFont="1" applyBorder="1" applyAlignment="1">
      <alignment horizontal="center" vertical="center"/>
    </xf>
    <xf numFmtId="0" fontId="31" fillId="0" borderId="9" xfId="0" applyFont="1" applyBorder="1" applyAlignment="1">
      <alignment horizontal="left" vertical="center"/>
    </xf>
    <xf numFmtId="38" fontId="31" fillId="2" borderId="93" xfId="2" applyFont="1" applyFill="1" applyBorder="1" applyAlignment="1" applyProtection="1">
      <alignment vertical="center"/>
      <protection locked="0"/>
    </xf>
    <xf numFmtId="0" fontId="31" fillId="0" borderId="16" xfId="0" applyFont="1" applyBorder="1" applyAlignment="1" applyProtection="1">
      <alignment vertical="center"/>
    </xf>
    <xf numFmtId="38" fontId="31" fillId="2" borderId="150" xfId="2" applyFont="1" applyFill="1" applyBorder="1" applyAlignment="1" applyProtection="1">
      <alignment vertical="center"/>
      <protection locked="0"/>
    </xf>
    <xf numFmtId="0" fontId="31" fillId="0" borderId="0" xfId="0" applyFont="1" applyFill="1" applyBorder="1" applyAlignment="1" applyProtection="1">
      <alignment vertical="center"/>
    </xf>
    <xf numFmtId="38" fontId="31" fillId="0" borderId="0" xfId="2" applyFont="1" applyFill="1" applyBorder="1" applyAlignment="1" applyProtection="1">
      <alignment vertical="center"/>
    </xf>
    <xf numFmtId="0" fontId="48" fillId="0" borderId="0" xfId="0" applyFont="1" applyFill="1" applyBorder="1" applyAlignment="1" applyProtection="1">
      <alignment vertical="center"/>
    </xf>
    <xf numFmtId="0" fontId="31" fillId="0" borderId="0"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34" fillId="0" borderId="0" xfId="0" applyFont="1" applyFill="1" applyBorder="1" applyAlignment="1" applyProtection="1">
      <alignment vertical="center"/>
    </xf>
    <xf numFmtId="0" fontId="34"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1" fillId="4" borderId="0" xfId="0" applyFont="1" applyFill="1" applyProtection="1"/>
    <xf numFmtId="0" fontId="31" fillId="0" borderId="0" xfId="0" applyFont="1" applyProtection="1"/>
    <xf numFmtId="0" fontId="31" fillId="0" borderId="7" xfId="0" applyFont="1" applyBorder="1" applyProtection="1"/>
    <xf numFmtId="0" fontId="31" fillId="0" borderId="0" xfId="0" applyFont="1" applyFill="1" applyProtection="1"/>
    <xf numFmtId="0" fontId="33" fillId="0" borderId="0" xfId="0" applyFont="1" applyBorder="1" applyAlignment="1">
      <alignment vertical="center"/>
    </xf>
    <xf numFmtId="0" fontId="31" fillId="0" borderId="9" xfId="0" applyFont="1" applyFill="1" applyBorder="1" applyAlignment="1" applyProtection="1">
      <alignment horizontal="center" vertical="center"/>
    </xf>
    <xf numFmtId="0" fontId="31" fillId="0" borderId="11" xfId="0" applyFont="1" applyFill="1" applyBorder="1" applyAlignment="1" applyProtection="1">
      <alignment vertical="center" wrapText="1"/>
    </xf>
    <xf numFmtId="0" fontId="31" fillId="0" borderId="11" xfId="0" applyFont="1" applyFill="1" applyBorder="1" applyAlignment="1" applyProtection="1">
      <alignment vertical="center"/>
    </xf>
    <xf numFmtId="0" fontId="31" fillId="0" borderId="8" xfId="0" applyFont="1" applyBorder="1" applyProtection="1"/>
    <xf numFmtId="0" fontId="31" fillId="3" borderId="25" xfId="0" applyFont="1" applyFill="1" applyBorder="1" applyAlignment="1" applyProtection="1">
      <alignment horizontal="center" vertical="center"/>
    </xf>
    <xf numFmtId="0" fontId="32" fillId="0" borderId="1" xfId="0" applyFont="1" applyBorder="1" applyAlignment="1" applyProtection="1">
      <alignment horizontal="left" vertical="center"/>
    </xf>
    <xf numFmtId="0" fontId="31" fillId="0" borderId="151" xfId="0" applyFont="1" applyFill="1" applyBorder="1" applyAlignment="1" applyProtection="1">
      <alignment horizontal="center" vertical="center"/>
    </xf>
    <xf numFmtId="0" fontId="31" fillId="0" borderId="152" xfId="0" applyFont="1" applyFill="1" applyBorder="1" applyAlignment="1" applyProtection="1">
      <alignment horizontal="center" vertical="center"/>
    </xf>
    <xf numFmtId="0" fontId="31" fillId="0" borderId="1" xfId="0" applyFont="1" applyBorder="1" applyProtection="1"/>
    <xf numFmtId="0" fontId="31" fillId="0" borderId="60" xfId="0" applyFont="1" applyBorder="1" applyAlignment="1" applyProtection="1">
      <alignment vertical="center" wrapText="1"/>
    </xf>
    <xf numFmtId="0" fontId="34" fillId="0" borderId="154" xfId="0" applyFont="1" applyFill="1" applyBorder="1" applyAlignment="1" applyProtection="1">
      <alignment horizontal="center" vertical="center"/>
    </xf>
    <xf numFmtId="183" fontId="31" fillId="2" borderId="148" xfId="0" applyNumberFormat="1" applyFont="1" applyFill="1" applyBorder="1" applyAlignment="1" applyProtection="1">
      <alignment vertical="center"/>
      <protection locked="0"/>
    </xf>
    <xf numFmtId="183" fontId="31" fillId="3" borderId="153" xfId="0" applyNumberFormat="1" applyFont="1" applyFill="1" applyBorder="1" applyAlignment="1" applyProtection="1">
      <alignment vertical="center"/>
    </xf>
    <xf numFmtId="0" fontId="34" fillId="0" borderId="155" xfId="0" applyFont="1" applyFill="1" applyBorder="1" applyAlignment="1" applyProtection="1">
      <alignment horizontal="center" vertical="center"/>
    </xf>
    <xf numFmtId="183" fontId="31" fillId="3" borderId="156" xfId="0" applyNumberFormat="1" applyFont="1" applyFill="1" applyBorder="1" applyAlignment="1" applyProtection="1">
      <alignment vertical="center"/>
    </xf>
    <xf numFmtId="0" fontId="31" fillId="0" borderId="1" xfId="0" applyFont="1" applyFill="1" applyBorder="1" applyAlignment="1" applyProtection="1">
      <alignment horizontal="left" vertical="center" wrapText="1"/>
    </xf>
    <xf numFmtId="0" fontId="34" fillId="0" borderId="52" xfId="0" applyFont="1" applyFill="1" applyBorder="1" applyAlignment="1" applyProtection="1">
      <alignment horizontal="center" vertical="center"/>
    </xf>
    <xf numFmtId="183" fontId="31" fillId="2" borderId="157" xfId="0" applyNumberFormat="1" applyFont="1" applyFill="1" applyBorder="1" applyAlignment="1" applyProtection="1">
      <alignment vertical="center"/>
      <protection locked="0"/>
    </xf>
    <xf numFmtId="183" fontId="31" fillId="3" borderId="43" xfId="0" applyNumberFormat="1" applyFont="1" applyFill="1" applyBorder="1" applyAlignment="1" applyProtection="1">
      <alignment vertical="center"/>
    </xf>
    <xf numFmtId="0" fontId="34" fillId="0" borderId="158" xfId="0" applyFont="1" applyFill="1" applyBorder="1" applyAlignment="1" applyProtection="1">
      <alignment horizontal="center" vertical="center"/>
    </xf>
    <xf numFmtId="183" fontId="31" fillId="3" borderId="159" xfId="0" applyNumberFormat="1" applyFont="1" applyFill="1" applyBorder="1" applyAlignment="1" applyProtection="1">
      <alignment vertical="center"/>
    </xf>
    <xf numFmtId="0" fontId="31" fillId="0" borderId="45" xfId="0" applyFont="1" applyFill="1" applyBorder="1" applyAlignment="1" applyProtection="1">
      <alignment horizontal="left" vertical="center"/>
    </xf>
    <xf numFmtId="0" fontId="31" fillId="0" borderId="46" xfId="0" applyFont="1" applyFill="1" applyBorder="1" applyAlignment="1" applyProtection="1">
      <alignment horizontal="center" vertical="center"/>
    </xf>
    <xf numFmtId="183" fontId="31" fillId="3" borderId="157" xfId="0" applyNumberFormat="1" applyFont="1" applyFill="1" applyBorder="1" applyAlignment="1" applyProtection="1">
      <alignment vertical="center"/>
    </xf>
    <xf numFmtId="0" fontId="31" fillId="0" borderId="45" xfId="0" applyFont="1" applyFill="1" applyBorder="1" applyAlignment="1" applyProtection="1">
      <alignment horizontal="left" vertical="center" wrapText="1"/>
    </xf>
    <xf numFmtId="0" fontId="90" fillId="0" borderId="67" xfId="0" applyFont="1" applyFill="1" applyBorder="1" applyAlignment="1" applyProtection="1">
      <alignment horizontal="center" vertical="center" wrapText="1"/>
    </xf>
    <xf numFmtId="0" fontId="90" fillId="0" borderId="46" xfId="0" applyFont="1" applyFill="1" applyBorder="1" applyAlignment="1" applyProtection="1">
      <alignment horizontal="center" vertical="center" wrapText="1"/>
    </xf>
    <xf numFmtId="0" fontId="90" fillId="0" borderId="160" xfId="0" applyFont="1" applyFill="1" applyBorder="1" applyAlignment="1" applyProtection="1">
      <alignment horizontal="center" vertical="center" wrapText="1"/>
    </xf>
    <xf numFmtId="0" fontId="31" fillId="0" borderId="15" xfId="0" applyFont="1" applyBorder="1" applyAlignment="1" applyProtection="1">
      <alignment vertical="center" wrapText="1"/>
    </xf>
    <xf numFmtId="0" fontId="31" fillId="0" borderId="7" xfId="0" applyFont="1" applyBorder="1" applyAlignment="1" applyProtection="1">
      <alignment horizontal="center" vertical="center"/>
    </xf>
    <xf numFmtId="0" fontId="34" fillId="0" borderId="48" xfId="0" applyFont="1" applyFill="1" applyBorder="1" applyAlignment="1" applyProtection="1">
      <alignment horizontal="center" vertical="center"/>
    </xf>
    <xf numFmtId="183" fontId="50" fillId="2" borderId="16" xfId="0" applyNumberFormat="1" applyFont="1" applyFill="1" applyBorder="1" applyAlignment="1" applyProtection="1">
      <alignment horizontal="left" vertical="center" wrapText="1"/>
      <protection locked="0"/>
    </xf>
    <xf numFmtId="183" fontId="50" fillId="2" borderId="7" xfId="0" applyNumberFormat="1" applyFont="1" applyFill="1" applyBorder="1" applyAlignment="1" applyProtection="1">
      <alignment horizontal="left" vertical="center" wrapText="1"/>
      <protection locked="0"/>
    </xf>
    <xf numFmtId="0" fontId="34" fillId="0" borderId="161" xfId="0" applyFont="1" applyFill="1" applyBorder="1" applyAlignment="1" applyProtection="1">
      <alignment horizontal="center" vertical="center"/>
    </xf>
    <xf numFmtId="183" fontId="50" fillId="2" borderId="162" xfId="0" applyNumberFormat="1" applyFont="1" applyFill="1" applyBorder="1" applyAlignment="1" applyProtection="1">
      <alignment horizontal="left" vertical="center" wrapText="1"/>
      <protection locked="0"/>
    </xf>
    <xf numFmtId="0" fontId="32" fillId="0" borderId="2" xfId="0" applyFont="1" applyBorder="1" applyAlignment="1" applyProtection="1">
      <alignment vertical="center"/>
    </xf>
    <xf numFmtId="0" fontId="32" fillId="0" borderId="9" xfId="0" applyFont="1" applyBorder="1" applyProtection="1"/>
    <xf numFmtId="0" fontId="31" fillId="0" borderId="9" xfId="0" applyFont="1" applyBorder="1" applyProtection="1"/>
    <xf numFmtId="0" fontId="31" fillId="0" borderId="9" xfId="0" applyFont="1" applyFill="1" applyBorder="1" applyProtection="1"/>
    <xf numFmtId="0" fontId="31" fillId="0" borderId="151" xfId="0" applyFont="1" applyBorder="1" applyProtection="1"/>
    <xf numFmtId="0" fontId="31" fillId="0" borderId="152" xfId="0" applyFont="1" applyFill="1" applyBorder="1" applyProtection="1"/>
    <xf numFmtId="0" fontId="32" fillId="0" borderId="60" xfId="0" applyFont="1" applyBorder="1" applyAlignment="1" applyProtection="1">
      <alignment vertical="center"/>
    </xf>
    <xf numFmtId="0" fontId="34" fillId="0" borderId="154" xfId="0" applyFont="1" applyFill="1" applyBorder="1" applyAlignment="1" applyProtection="1">
      <alignment horizontal="left" vertical="center"/>
    </xf>
    <xf numFmtId="183" fontId="32" fillId="2" borderId="148" xfId="0" applyNumberFormat="1" applyFont="1" applyFill="1" applyBorder="1" applyAlignment="1" applyProtection="1">
      <alignment vertical="center"/>
      <protection locked="0"/>
    </xf>
    <xf numFmtId="183" fontId="32" fillId="3" borderId="153" xfId="0" applyNumberFormat="1" applyFont="1" applyFill="1" applyBorder="1" applyAlignment="1" applyProtection="1">
      <alignment vertical="center"/>
    </xf>
    <xf numFmtId="183" fontId="32" fillId="3" borderId="156" xfId="0" applyNumberFormat="1" applyFont="1" applyFill="1" applyBorder="1" applyAlignment="1" applyProtection="1">
      <alignment vertical="center"/>
    </xf>
    <xf numFmtId="0" fontId="34" fillId="0" borderId="52" xfId="0" applyFont="1" applyFill="1" applyBorder="1" applyAlignment="1" applyProtection="1">
      <alignment horizontal="left" vertical="center"/>
    </xf>
    <xf numFmtId="0" fontId="31" fillId="2" borderId="157" xfId="0" applyFont="1" applyFill="1" applyBorder="1" applyAlignment="1" applyProtection="1">
      <alignment horizontal="center" vertical="center" wrapText="1"/>
      <protection locked="0"/>
    </xf>
    <xf numFmtId="0" fontId="34" fillId="0" borderId="52" xfId="0" applyFont="1" applyFill="1" applyBorder="1" applyAlignment="1" applyProtection="1">
      <alignment horizontal="right" vertical="center"/>
    </xf>
    <xf numFmtId="0" fontId="31" fillId="0" borderId="163" xfId="0" applyFont="1" applyFill="1" applyBorder="1" applyAlignment="1" applyProtection="1">
      <alignment horizontal="center" vertical="center" wrapText="1"/>
    </xf>
    <xf numFmtId="0" fontId="31" fillId="0" borderId="12" xfId="0" applyFont="1" applyBorder="1" applyProtection="1"/>
    <xf numFmtId="183" fontId="31" fillId="2" borderId="157" xfId="0" applyNumberFormat="1" applyFont="1" applyFill="1" applyBorder="1" applyAlignment="1" applyProtection="1">
      <alignment horizontal="center" vertical="center"/>
      <protection locked="0"/>
    </xf>
    <xf numFmtId="183" fontId="31" fillId="0" borderId="164" xfId="0" applyNumberFormat="1" applyFont="1" applyFill="1" applyBorder="1" applyAlignment="1" applyProtection="1">
      <alignment horizontal="center" vertical="center"/>
    </xf>
    <xf numFmtId="0" fontId="31" fillId="0" borderId="86" xfId="0" applyFont="1" applyBorder="1" applyAlignment="1" applyProtection="1">
      <alignment vertical="center" wrapText="1"/>
    </xf>
    <xf numFmtId="183" fontId="31" fillId="0" borderId="164" xfId="0" applyNumberFormat="1" applyFont="1" applyFill="1" applyBorder="1" applyAlignment="1" applyProtection="1">
      <alignment vertical="center"/>
    </xf>
    <xf numFmtId="0" fontId="31" fillId="0" borderId="165" xfId="0" applyFont="1" applyBorder="1" applyAlignment="1" applyProtection="1">
      <alignment vertical="center" wrapText="1"/>
    </xf>
    <xf numFmtId="0" fontId="31" fillId="4" borderId="1" xfId="0" applyFont="1" applyFill="1" applyBorder="1" applyProtection="1"/>
    <xf numFmtId="0" fontId="31" fillId="4" borderId="165" xfId="0" applyFont="1" applyFill="1" applyBorder="1" applyAlignment="1" applyProtection="1">
      <alignment vertical="center" wrapText="1"/>
    </xf>
    <xf numFmtId="0" fontId="31" fillId="4" borderId="145" xfId="0" applyFont="1" applyFill="1" applyBorder="1" applyAlignment="1" applyProtection="1">
      <alignment horizontal="center" vertical="center"/>
    </xf>
    <xf numFmtId="0" fontId="34" fillId="4" borderId="166" xfId="0" applyFont="1" applyFill="1" applyBorder="1" applyAlignment="1" applyProtection="1">
      <alignment horizontal="center" vertical="center"/>
    </xf>
    <xf numFmtId="183" fontId="31" fillId="4" borderId="167" xfId="0" applyNumberFormat="1" applyFont="1" applyFill="1" applyBorder="1" applyAlignment="1" applyProtection="1">
      <alignment vertical="center"/>
    </xf>
    <xf numFmtId="183" fontId="31" fillId="4" borderId="145" xfId="0" applyNumberFormat="1" applyFont="1" applyFill="1" applyBorder="1" applyAlignment="1" applyProtection="1">
      <alignment vertical="center"/>
    </xf>
    <xf numFmtId="0" fontId="34" fillId="4" borderId="168" xfId="0" applyFont="1" applyFill="1" applyBorder="1" applyAlignment="1" applyProtection="1">
      <alignment horizontal="center" vertical="center"/>
    </xf>
    <xf numFmtId="183" fontId="31" fillId="4" borderId="169" xfId="0" applyNumberFormat="1" applyFont="1" applyFill="1" applyBorder="1" applyAlignment="1" applyProtection="1">
      <alignment vertical="center"/>
    </xf>
    <xf numFmtId="183" fontId="31" fillId="0" borderId="45" xfId="0" applyNumberFormat="1" applyFont="1" applyFill="1" applyBorder="1" applyAlignment="1" applyProtection="1">
      <alignment horizontal="left" vertical="center"/>
    </xf>
    <xf numFmtId="183" fontId="31" fillId="0" borderId="46" xfId="0" applyNumberFormat="1" applyFont="1" applyFill="1" applyBorder="1" applyAlignment="1" applyProtection="1">
      <alignment horizontal="center" vertical="center"/>
    </xf>
    <xf numFmtId="0" fontId="34" fillId="0" borderId="52" xfId="0" applyFont="1" applyBorder="1" applyAlignment="1" applyProtection="1">
      <alignment horizontal="center" vertical="center"/>
    </xf>
    <xf numFmtId="9" fontId="31" fillId="3" borderId="67" xfId="1" applyFont="1" applyFill="1" applyBorder="1" applyAlignment="1" applyProtection="1">
      <alignment horizontal="right" vertical="center"/>
    </xf>
    <xf numFmtId="9" fontId="31" fillId="0" borderId="163" xfId="1" applyFont="1" applyFill="1" applyBorder="1" applyAlignment="1" applyProtection="1">
      <alignment horizontal="right" vertical="center"/>
    </xf>
    <xf numFmtId="193" fontId="31" fillId="3" borderId="53" xfId="0" applyNumberFormat="1" applyFont="1" applyFill="1" applyBorder="1" applyAlignment="1" applyProtection="1">
      <alignment horizontal="right" vertical="center"/>
    </xf>
    <xf numFmtId="193" fontId="31" fillId="0" borderId="163" xfId="0" applyNumberFormat="1" applyFont="1" applyFill="1" applyBorder="1" applyAlignment="1" applyProtection="1">
      <alignment horizontal="right" vertical="center"/>
    </xf>
    <xf numFmtId="183" fontId="31" fillId="3" borderId="67" xfId="0" applyNumberFormat="1" applyFont="1" applyFill="1" applyBorder="1" applyAlignment="1" applyProtection="1">
      <alignment horizontal="right" vertical="center"/>
    </xf>
    <xf numFmtId="183" fontId="31" fillId="0" borderId="163" xfId="0" applyNumberFormat="1" applyFont="1" applyFill="1" applyBorder="1" applyAlignment="1" applyProtection="1">
      <alignment horizontal="right" vertical="center"/>
    </xf>
    <xf numFmtId="0" fontId="31" fillId="0" borderId="145" xfId="0" applyFont="1" applyBorder="1" applyAlignment="1" applyProtection="1">
      <alignment horizontal="center" vertical="center"/>
    </xf>
    <xf numFmtId="0" fontId="34" fillId="0" borderId="166" xfId="0" applyFont="1" applyFill="1" applyBorder="1" applyAlignment="1" applyProtection="1">
      <alignment horizontal="center" vertical="center"/>
    </xf>
    <xf numFmtId="183" fontId="90" fillId="0" borderId="167" xfId="0" applyNumberFormat="1" applyFont="1" applyFill="1" applyBorder="1" applyAlignment="1" applyProtection="1">
      <alignment horizontal="center" vertical="center" wrapText="1"/>
    </xf>
    <xf numFmtId="183" fontId="90" fillId="0" borderId="170" xfId="0" applyNumberFormat="1" applyFont="1" applyFill="1" applyBorder="1" applyAlignment="1" applyProtection="1">
      <alignment horizontal="center" vertical="center" wrapText="1"/>
    </xf>
    <xf numFmtId="0" fontId="34" fillId="0" borderId="168" xfId="0" applyFont="1" applyFill="1" applyBorder="1" applyAlignment="1" applyProtection="1">
      <alignment horizontal="center" vertical="center"/>
    </xf>
    <xf numFmtId="0" fontId="31" fillId="0" borderId="46" xfId="0" applyFont="1" applyBorder="1" applyAlignment="1" applyProtection="1">
      <alignment horizontal="center" vertical="center"/>
    </xf>
    <xf numFmtId="183" fontId="90" fillId="0" borderId="67" xfId="0" applyNumberFormat="1" applyFont="1" applyFill="1" applyBorder="1" applyAlignment="1" applyProtection="1">
      <alignment horizontal="center" vertical="center" wrapText="1"/>
    </xf>
    <xf numFmtId="183" fontId="90" fillId="0" borderId="163" xfId="0" applyNumberFormat="1" applyFont="1" applyFill="1" applyBorder="1" applyAlignment="1" applyProtection="1">
      <alignment horizontal="center" vertical="center" wrapText="1"/>
    </xf>
    <xf numFmtId="0" fontId="31" fillId="0" borderId="3" xfId="0" applyFont="1" applyBorder="1" applyProtection="1"/>
    <xf numFmtId="0" fontId="31" fillId="4" borderId="86" xfId="0" applyFont="1" applyFill="1" applyBorder="1" applyAlignment="1" applyProtection="1">
      <alignment vertical="center"/>
    </xf>
    <xf numFmtId="0" fontId="31" fillId="4" borderId="43" xfId="0" applyFont="1" applyFill="1" applyBorder="1" applyAlignment="1" applyProtection="1">
      <alignment horizontal="center" vertical="center"/>
    </xf>
    <xf numFmtId="0" fontId="34" fillId="4" borderId="88" xfId="0" applyFont="1" applyFill="1" applyBorder="1" applyAlignment="1" applyProtection="1">
      <alignment horizontal="center" vertical="center"/>
    </xf>
    <xf numFmtId="183" fontId="90" fillId="4" borderId="157" xfId="0" applyNumberFormat="1" applyFont="1" applyFill="1" applyBorder="1" applyAlignment="1" applyProtection="1">
      <alignment horizontal="center" vertical="center" wrapText="1"/>
    </xf>
    <xf numFmtId="183" fontId="90" fillId="4" borderId="164" xfId="0" applyNumberFormat="1" applyFont="1" applyFill="1" applyBorder="1" applyAlignment="1" applyProtection="1">
      <alignment horizontal="center" vertical="center" wrapText="1"/>
    </xf>
    <xf numFmtId="0" fontId="34" fillId="4" borderId="171" xfId="0" applyFont="1" applyFill="1" applyBorder="1" applyAlignment="1" applyProtection="1">
      <alignment horizontal="center" vertical="center"/>
    </xf>
    <xf numFmtId="0" fontId="31" fillId="0" borderId="15" xfId="0" applyFont="1" applyBorder="1" applyProtection="1"/>
    <xf numFmtId="183" fontId="50" fillId="0" borderId="172" xfId="0" applyNumberFormat="1" applyFont="1" applyFill="1" applyBorder="1" applyAlignment="1" applyProtection="1">
      <alignment horizontal="left" vertical="center" wrapText="1"/>
    </xf>
    <xf numFmtId="0" fontId="31" fillId="0" borderId="153" xfId="0" applyFont="1" applyBorder="1" applyAlignment="1" applyProtection="1">
      <alignment horizontal="center" vertical="center"/>
    </xf>
    <xf numFmtId="0" fontId="34" fillId="0" borderId="49" xfId="0" applyFont="1" applyBorder="1" applyAlignment="1" applyProtection="1">
      <alignment horizontal="center" vertical="center"/>
    </xf>
    <xf numFmtId="0" fontId="34" fillId="0" borderId="173" xfId="0" applyFont="1" applyBorder="1" applyAlignment="1" applyProtection="1">
      <alignment horizontal="center" vertical="center"/>
    </xf>
    <xf numFmtId="0" fontId="31" fillId="0" borderId="45" xfId="0" applyFont="1" applyBorder="1" applyAlignment="1" applyProtection="1">
      <alignment vertical="center" wrapText="1"/>
    </xf>
    <xf numFmtId="0" fontId="34" fillId="0" borderId="158" xfId="0" applyFont="1" applyBorder="1" applyAlignment="1" applyProtection="1">
      <alignment horizontal="center" vertical="center"/>
    </xf>
    <xf numFmtId="183" fontId="90" fillId="0" borderId="145" xfId="0" applyNumberFormat="1" applyFont="1" applyFill="1" applyBorder="1" applyAlignment="1" applyProtection="1">
      <alignment horizontal="center" vertical="center" wrapText="1"/>
    </xf>
    <xf numFmtId="183" fontId="90" fillId="0" borderId="169" xfId="0" applyNumberFormat="1" applyFont="1" applyFill="1" applyBorder="1" applyAlignment="1" applyProtection="1">
      <alignment horizontal="center" vertical="center" wrapText="1"/>
    </xf>
    <xf numFmtId="183" fontId="90" fillId="0" borderId="46" xfId="0" applyNumberFormat="1" applyFont="1" applyFill="1" applyBorder="1" applyAlignment="1" applyProtection="1">
      <alignment horizontal="center" vertical="center" wrapText="1"/>
    </xf>
    <xf numFmtId="183" fontId="90" fillId="0" borderId="160" xfId="0" applyNumberFormat="1" applyFont="1" applyFill="1" applyBorder="1" applyAlignment="1" applyProtection="1">
      <alignment horizontal="center" vertical="center" wrapText="1"/>
    </xf>
    <xf numFmtId="0" fontId="32" fillId="0" borderId="10" xfId="0" applyFont="1" applyBorder="1" applyAlignment="1" applyProtection="1">
      <alignment horizontal="left" vertical="center"/>
    </xf>
    <xf numFmtId="0" fontId="32" fillId="0" borderId="1" xfId="0" applyFont="1" applyBorder="1" applyAlignment="1" applyProtection="1">
      <alignment vertical="center"/>
    </xf>
    <xf numFmtId="0" fontId="31" fillId="0" borderId="0" xfId="0" applyFont="1" applyAlignment="1" applyProtection="1">
      <alignment horizontal="center" vertical="center"/>
    </xf>
    <xf numFmtId="183" fontId="31" fillId="3" borderId="46" xfId="0" applyNumberFormat="1" applyFont="1" applyFill="1" applyBorder="1" applyAlignment="1" applyProtection="1">
      <alignment horizontal="right" vertical="center"/>
    </xf>
    <xf numFmtId="183" fontId="31" fillId="3" borderId="160" xfId="0" applyNumberFormat="1" applyFont="1" applyFill="1" applyBorder="1" applyAlignment="1" applyProtection="1">
      <alignment horizontal="right" vertical="center"/>
    </xf>
    <xf numFmtId="0" fontId="34" fillId="0" borderId="166" xfId="0" applyFont="1" applyBorder="1" applyAlignment="1" applyProtection="1">
      <alignment horizontal="center" vertical="center"/>
    </xf>
    <xf numFmtId="0" fontId="34" fillId="0" borderId="168" xfId="0" applyFont="1" applyBorder="1" applyAlignment="1" applyProtection="1">
      <alignment horizontal="center" vertical="center"/>
    </xf>
    <xf numFmtId="0" fontId="31" fillId="0" borderId="165" xfId="0" applyFont="1" applyBorder="1" applyAlignment="1" applyProtection="1">
      <alignment vertical="center"/>
    </xf>
    <xf numFmtId="0" fontId="34" fillId="0" borderId="87" xfId="0" applyFont="1" applyFill="1" applyBorder="1" applyAlignment="1" applyProtection="1">
      <alignment horizontal="center" vertical="center"/>
    </xf>
    <xf numFmtId="0" fontId="34" fillId="0" borderId="174" xfId="0" applyFont="1" applyFill="1" applyBorder="1" applyAlignment="1" applyProtection="1">
      <alignment horizontal="center" vertical="center"/>
    </xf>
    <xf numFmtId="183" fontId="32" fillId="0" borderId="175" xfId="0" applyNumberFormat="1" applyFont="1" applyFill="1" applyBorder="1" applyAlignment="1" applyProtection="1">
      <alignment vertical="center"/>
    </xf>
    <xf numFmtId="183" fontId="32" fillId="0" borderId="176" xfId="0" applyNumberFormat="1" applyFont="1" applyFill="1" applyBorder="1" applyAlignment="1" applyProtection="1">
      <alignment vertical="center"/>
    </xf>
    <xf numFmtId="0" fontId="31" fillId="0" borderId="10" xfId="0" applyFont="1" applyBorder="1" applyProtection="1"/>
    <xf numFmtId="0" fontId="31" fillId="0" borderId="61" xfId="0" applyFont="1" applyBorder="1" applyAlignment="1" applyProtection="1">
      <alignment vertical="center"/>
    </xf>
    <xf numFmtId="0" fontId="31" fillId="0" borderId="90" xfId="0" applyFont="1" applyBorder="1" applyAlignment="1" applyProtection="1">
      <alignment horizontal="center" vertical="center"/>
    </xf>
    <xf numFmtId="0" fontId="34" fillId="0" borderId="54" xfId="0" applyFont="1" applyBorder="1" applyAlignment="1" applyProtection="1">
      <alignment horizontal="center" vertical="center"/>
    </xf>
    <xf numFmtId="183" fontId="31" fillId="0" borderId="177" xfId="0" applyNumberFormat="1" applyFont="1" applyFill="1" applyBorder="1" applyAlignment="1" applyProtection="1">
      <alignment vertical="center"/>
    </xf>
    <xf numFmtId="183" fontId="31" fillId="0" borderId="172" xfId="0" applyNumberFormat="1" applyFont="1" applyFill="1" applyBorder="1" applyAlignment="1" applyProtection="1">
      <alignment vertical="center"/>
    </xf>
    <xf numFmtId="0" fontId="32" fillId="0" borderId="178" xfId="0" applyFont="1" applyBorder="1" applyAlignment="1" applyProtection="1">
      <alignment horizontal="left" vertical="center"/>
    </xf>
    <xf numFmtId="0" fontId="31" fillId="0" borderId="179" xfId="0" applyFont="1" applyBorder="1" applyAlignment="1" applyProtection="1">
      <alignment vertical="center" wrapText="1"/>
    </xf>
    <xf numFmtId="0" fontId="31" fillId="0" borderId="180" xfId="0" applyFont="1" applyBorder="1" applyAlignment="1" applyProtection="1">
      <alignment horizontal="center" vertical="center"/>
    </xf>
    <xf numFmtId="0" fontId="34" fillId="0" borderId="181" xfId="0" applyFont="1" applyFill="1" applyBorder="1" applyAlignment="1" applyProtection="1">
      <alignment horizontal="center" vertical="center"/>
    </xf>
    <xf numFmtId="183" fontId="50" fillId="2" borderId="182" xfId="0" applyNumberFormat="1" applyFont="1" applyFill="1" applyBorder="1" applyAlignment="1" applyProtection="1">
      <alignment horizontal="left" vertical="center" wrapText="1"/>
      <protection locked="0"/>
    </xf>
    <xf numFmtId="183" fontId="50" fillId="2" borderId="180" xfId="0" applyNumberFormat="1" applyFont="1" applyFill="1" applyBorder="1" applyAlignment="1" applyProtection="1">
      <alignment horizontal="left" vertical="center" wrapText="1"/>
      <protection locked="0"/>
    </xf>
    <xf numFmtId="0" fontId="34" fillId="0" borderId="183" xfId="0" applyFont="1" applyFill="1" applyBorder="1" applyAlignment="1" applyProtection="1">
      <alignment horizontal="center" vertical="center"/>
    </xf>
    <xf numFmtId="183" fontId="50" fillId="2" borderId="184" xfId="0" applyNumberFormat="1" applyFont="1" applyFill="1" applyBorder="1" applyAlignment="1" applyProtection="1">
      <alignment horizontal="left" vertical="center" wrapText="1"/>
      <protection locked="0"/>
    </xf>
    <xf numFmtId="0" fontId="34" fillId="0" borderId="185" xfId="0" applyFont="1" applyBorder="1" applyProtection="1"/>
    <xf numFmtId="183" fontId="31" fillId="3" borderId="186" xfId="0" applyNumberFormat="1" applyFont="1" applyFill="1" applyBorder="1" applyAlignment="1" applyProtection="1">
      <alignment horizontal="right" vertical="center"/>
    </xf>
    <xf numFmtId="183" fontId="31" fillId="3" borderId="187" xfId="0" applyNumberFormat="1" applyFont="1" applyFill="1" applyBorder="1" applyAlignment="1" applyProtection="1">
      <alignment horizontal="right" vertical="center"/>
    </xf>
    <xf numFmtId="0" fontId="34" fillId="0" borderId="188" xfId="0" applyFont="1" applyBorder="1" applyProtection="1"/>
    <xf numFmtId="183" fontId="31" fillId="3" borderId="189" xfId="0" applyNumberFormat="1" applyFont="1" applyFill="1" applyBorder="1" applyAlignment="1" applyProtection="1">
      <alignment horizontal="right" vertical="center"/>
    </xf>
    <xf numFmtId="0" fontId="81" fillId="0" borderId="0" xfId="0" applyFont="1" applyFill="1" applyAlignment="1" applyProtection="1">
      <alignment horizontal="right"/>
    </xf>
    <xf numFmtId="0" fontId="22" fillId="0" borderId="0" xfId="0" applyFont="1" applyProtection="1"/>
    <xf numFmtId="0" fontId="22" fillId="0" borderId="0" xfId="0" applyFont="1" applyFill="1" applyProtection="1"/>
    <xf numFmtId="192" fontId="10" fillId="2" borderId="11" xfId="0" applyNumberFormat="1" applyFont="1" applyFill="1" applyBorder="1" applyAlignment="1" applyProtection="1">
      <alignment vertical="center"/>
      <protection locked="0"/>
    </xf>
    <xf numFmtId="0" fontId="10" fillId="0" borderId="11" xfId="0" applyFont="1" applyBorder="1" applyAlignment="1">
      <alignment horizontal="center" vertical="center"/>
    </xf>
    <xf numFmtId="0" fontId="91" fillId="2" borderId="11" xfId="0" applyNumberFormat="1" applyFont="1" applyFill="1" applyBorder="1" applyAlignment="1" applyProtection="1">
      <alignment horizontal="center" vertical="center"/>
      <protection locked="0"/>
    </xf>
    <xf numFmtId="0" fontId="10" fillId="0" borderId="6" xfId="0" applyFont="1" applyBorder="1" applyAlignment="1">
      <alignment horizontal="center" vertical="center"/>
    </xf>
    <xf numFmtId="0" fontId="10" fillId="0" borderId="10" xfId="0" applyFont="1" applyBorder="1" applyAlignment="1">
      <alignment horizontal="center" vertical="center"/>
    </xf>
    <xf numFmtId="0" fontId="10" fillId="0" borderId="10" xfId="0" applyFont="1" applyBorder="1" applyAlignment="1">
      <alignment vertical="center"/>
    </xf>
    <xf numFmtId="0" fontId="91" fillId="2" borderId="11" xfId="0" applyFont="1" applyFill="1" applyBorder="1" applyAlignment="1" applyProtection="1">
      <alignment vertical="center"/>
      <protection locked="0"/>
    </xf>
    <xf numFmtId="0" fontId="1" fillId="0" borderId="0" xfId="0" applyFont="1" applyAlignment="1">
      <alignment vertical="center"/>
    </xf>
    <xf numFmtId="0" fontId="28" fillId="0" borderId="2" xfId="8" applyFont="1" applyFill="1" applyBorder="1" applyAlignment="1">
      <alignment horizontal="left" vertical="center"/>
    </xf>
    <xf numFmtId="0" fontId="28" fillId="0" borderId="5" xfId="8" applyFont="1" applyFill="1" applyBorder="1" applyAlignment="1">
      <alignment horizontal="left" vertical="center"/>
    </xf>
    <xf numFmtId="0" fontId="28" fillId="0" borderId="190" xfId="0" applyFont="1" applyFill="1" applyBorder="1" applyAlignment="1">
      <alignment vertical="center" wrapText="1"/>
    </xf>
    <xf numFmtId="179" fontId="5" fillId="3" borderId="60" xfId="8" applyNumberFormat="1" applyFont="1" applyFill="1" applyBorder="1" applyAlignment="1" applyProtection="1">
      <alignment vertical="center"/>
    </xf>
    <xf numFmtId="179" fontId="26" fillId="3" borderId="191" xfId="8" applyNumberFormat="1" applyFont="1" applyFill="1" applyBorder="1" applyAlignment="1" applyProtection="1">
      <alignment vertical="center"/>
    </xf>
    <xf numFmtId="190" fontId="28" fillId="0" borderId="10" xfId="8" applyNumberFormat="1" applyFont="1" applyFill="1" applyBorder="1" applyAlignment="1">
      <alignment horizontal="center" vertical="center"/>
    </xf>
    <xf numFmtId="0" fontId="28" fillId="0" borderId="15" xfId="8" applyFont="1" applyFill="1" applyBorder="1" applyAlignment="1">
      <alignment horizontal="left" vertical="center"/>
    </xf>
    <xf numFmtId="0" fontId="28" fillId="0" borderId="16" xfId="8" applyFont="1" applyFill="1" applyBorder="1" applyAlignment="1">
      <alignment horizontal="left" vertical="center"/>
    </xf>
    <xf numFmtId="0" fontId="28" fillId="0" borderId="1" xfId="0" applyFont="1" applyFill="1" applyBorder="1" applyAlignment="1">
      <alignment vertical="center" wrapText="1"/>
    </xf>
    <xf numFmtId="179" fontId="5" fillId="0" borderId="192" xfId="8" applyNumberFormat="1" applyFont="1" applyFill="1" applyBorder="1" applyAlignment="1" applyProtection="1">
      <alignment vertical="center"/>
    </xf>
    <xf numFmtId="179" fontId="26" fillId="0" borderId="193" xfId="8" applyNumberFormat="1" applyFont="1" applyFill="1" applyBorder="1" applyAlignment="1" applyProtection="1">
      <alignment vertical="center"/>
    </xf>
    <xf numFmtId="0" fontId="7" fillId="0" borderId="15" xfId="0" applyFont="1" applyBorder="1" applyAlignment="1" applyProtection="1">
      <alignment horizontal="distributed"/>
    </xf>
    <xf numFmtId="0" fontId="7" fillId="0" borderId="7" xfId="0" applyFont="1" applyBorder="1" applyAlignment="1" applyProtection="1">
      <alignment horizontal="distributed"/>
    </xf>
    <xf numFmtId="0" fontId="4" fillId="0" borderId="7" xfId="0" applyFont="1" applyBorder="1" applyProtection="1"/>
    <xf numFmtId="0" fontId="7" fillId="0" borderId="7" xfId="0" applyFont="1" applyBorder="1" applyAlignment="1" applyProtection="1">
      <alignment horizontal="left"/>
    </xf>
    <xf numFmtId="0" fontId="78" fillId="0" borderId="0" xfId="0" applyFont="1" applyFill="1" applyBorder="1" applyAlignment="1" applyProtection="1">
      <alignment vertical="center"/>
    </xf>
    <xf numFmtId="0" fontId="78" fillId="0" borderId="0" xfId="0" applyFont="1" applyFill="1" applyBorder="1" applyProtection="1"/>
    <xf numFmtId="0" fontId="23" fillId="3" borderId="6" xfId="0" applyFont="1" applyFill="1" applyBorder="1" applyAlignment="1">
      <alignment horizontal="center" vertical="center"/>
    </xf>
    <xf numFmtId="0" fontId="23" fillId="3" borderId="6" xfId="0" applyFont="1" applyFill="1" applyBorder="1" applyAlignment="1" applyProtection="1">
      <alignment horizontal="center" vertical="center"/>
    </xf>
    <xf numFmtId="0" fontId="5" fillId="3" borderId="17"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shrinkToFit="1"/>
    </xf>
    <xf numFmtId="0" fontId="45" fillId="0" borderId="0" xfId="0" applyFont="1" applyAlignment="1">
      <alignment vertical="center"/>
    </xf>
    <xf numFmtId="0" fontId="75" fillId="0" borderId="0" xfId="0" applyFont="1" applyAlignment="1">
      <alignment vertical="center"/>
    </xf>
    <xf numFmtId="0" fontId="34" fillId="0" borderId="194" xfId="0" applyFont="1" applyFill="1" applyBorder="1" applyAlignment="1" applyProtection="1">
      <alignment horizontal="center" vertical="center"/>
    </xf>
    <xf numFmtId="183" fontId="32" fillId="3" borderId="195" xfId="0" applyNumberFormat="1" applyFont="1" applyFill="1" applyBorder="1" applyAlignment="1" applyProtection="1">
      <alignment vertical="center"/>
    </xf>
    <xf numFmtId="0" fontId="34" fillId="0" borderId="196" xfId="0" applyFont="1" applyFill="1" applyBorder="1" applyAlignment="1" applyProtection="1">
      <alignment horizontal="right" vertical="center"/>
    </xf>
    <xf numFmtId="0" fontId="31" fillId="0" borderId="197" xfId="0" applyFont="1" applyFill="1" applyBorder="1" applyAlignment="1" applyProtection="1">
      <alignment horizontal="center" vertical="center" wrapText="1"/>
    </xf>
    <xf numFmtId="0" fontId="34" fillId="0" borderId="198" xfId="0" applyFont="1" applyFill="1" applyBorder="1" applyAlignment="1" applyProtection="1">
      <alignment horizontal="right" vertical="center"/>
    </xf>
    <xf numFmtId="183" fontId="31" fillId="0" borderId="199" xfId="0" applyNumberFormat="1" applyFont="1" applyFill="1" applyBorder="1" applyAlignment="1" applyProtection="1">
      <alignment horizontal="center" vertical="center"/>
    </xf>
    <xf numFmtId="183" fontId="31" fillId="0" borderId="199" xfId="0" applyNumberFormat="1" applyFont="1" applyFill="1" applyBorder="1" applyAlignment="1" applyProtection="1">
      <alignment vertical="center"/>
    </xf>
    <xf numFmtId="0" fontId="34" fillId="4" borderId="200" xfId="0" applyFont="1" applyFill="1" applyBorder="1" applyAlignment="1" applyProtection="1">
      <alignment horizontal="center" vertical="center"/>
    </xf>
    <xf numFmtId="183" fontId="31" fillId="4" borderId="201" xfId="0" applyNumberFormat="1" applyFont="1" applyFill="1" applyBorder="1" applyAlignment="1" applyProtection="1">
      <alignment vertical="center"/>
    </xf>
    <xf numFmtId="0" fontId="34" fillId="0" borderId="198" xfId="0" applyFont="1" applyFill="1" applyBorder="1" applyAlignment="1" applyProtection="1">
      <alignment horizontal="center" vertical="center"/>
    </xf>
    <xf numFmtId="9" fontId="31" fillId="0" borderId="202" xfId="1" applyFont="1" applyFill="1" applyBorder="1" applyAlignment="1" applyProtection="1">
      <alignment horizontal="right" vertical="center"/>
    </xf>
    <xf numFmtId="193" fontId="31" fillId="0" borderId="202" xfId="0" applyNumberFormat="1" applyFont="1" applyFill="1" applyBorder="1" applyAlignment="1" applyProtection="1">
      <alignment horizontal="right" vertical="center"/>
    </xf>
    <xf numFmtId="183" fontId="31" fillId="0" borderId="202" xfId="0" applyNumberFormat="1" applyFont="1" applyFill="1" applyBorder="1" applyAlignment="1" applyProtection="1">
      <alignment horizontal="right" vertical="center"/>
    </xf>
    <xf numFmtId="0" fontId="34" fillId="0" borderId="200" xfId="0" applyFont="1" applyFill="1" applyBorder="1" applyAlignment="1" applyProtection="1">
      <alignment horizontal="center" vertical="center"/>
    </xf>
    <xf numFmtId="183" fontId="90" fillId="0" borderId="203" xfId="0" applyNumberFormat="1" applyFont="1" applyFill="1" applyBorder="1" applyAlignment="1" applyProtection="1">
      <alignment horizontal="center" vertical="center" wrapText="1"/>
    </xf>
    <xf numFmtId="183" fontId="90" fillId="0" borderId="202" xfId="0" applyNumberFormat="1" applyFont="1" applyFill="1" applyBorder="1" applyAlignment="1" applyProtection="1">
      <alignment horizontal="center" vertical="center" wrapText="1"/>
    </xf>
    <xf numFmtId="0" fontId="34" fillId="4" borderId="204" xfId="0" applyFont="1" applyFill="1" applyBorder="1" applyAlignment="1" applyProtection="1">
      <alignment horizontal="center" vertical="center"/>
    </xf>
    <xf numFmtId="183" fontId="90" fillId="4" borderId="199" xfId="0" applyNumberFormat="1" applyFont="1" applyFill="1" applyBorder="1" applyAlignment="1" applyProtection="1">
      <alignment horizontal="center" vertical="center" wrapText="1"/>
    </xf>
    <xf numFmtId="0" fontId="34" fillId="0" borderId="205" xfId="0" applyFont="1" applyFill="1" applyBorder="1" applyAlignment="1" applyProtection="1">
      <alignment horizontal="center" vertical="center"/>
    </xf>
    <xf numFmtId="183" fontId="50" fillId="0" borderId="206" xfId="0" applyNumberFormat="1" applyFont="1" applyFill="1" applyBorder="1" applyAlignment="1" applyProtection="1">
      <alignment horizontal="left" vertical="center" wrapText="1"/>
    </xf>
    <xf numFmtId="0" fontId="31" fillId="0" borderId="207" xfId="0" applyFont="1" applyFill="1" applyBorder="1" applyProtection="1"/>
    <xf numFmtId="0" fontId="34" fillId="0" borderId="208" xfId="0" applyFont="1" applyBorder="1" applyAlignment="1" applyProtection="1">
      <alignment horizontal="center" vertical="center"/>
    </xf>
    <xf numFmtId="183" fontId="32" fillId="3" borderId="209" xfId="0" applyNumberFormat="1" applyFont="1" applyFill="1" applyBorder="1" applyAlignment="1" applyProtection="1">
      <alignment vertical="center"/>
    </xf>
    <xf numFmtId="0" fontId="34" fillId="0" borderId="210" xfId="0" applyFont="1" applyFill="1" applyBorder="1" applyAlignment="1" applyProtection="1">
      <alignment horizontal="left" vertical="center"/>
    </xf>
    <xf numFmtId="0" fontId="34" fillId="4" borderId="211" xfId="0" applyFont="1" applyFill="1" applyBorder="1" applyAlignment="1" applyProtection="1">
      <alignment horizontal="center" vertical="center"/>
    </xf>
    <xf numFmtId="0" fontId="34" fillId="0" borderId="210" xfId="0" applyFont="1" applyBorder="1" applyAlignment="1" applyProtection="1">
      <alignment horizontal="center" vertical="center"/>
    </xf>
    <xf numFmtId="0" fontId="34" fillId="0" borderId="211" xfId="0" applyFont="1" applyFill="1" applyBorder="1" applyAlignment="1" applyProtection="1">
      <alignment horizontal="center" vertical="center"/>
    </xf>
    <xf numFmtId="0" fontId="34" fillId="0" borderId="210" xfId="0" applyFont="1" applyFill="1" applyBorder="1" applyAlignment="1" applyProtection="1">
      <alignment horizontal="center" vertical="center"/>
    </xf>
    <xf numFmtId="0" fontId="34" fillId="4" borderId="212" xfId="0" applyFont="1" applyFill="1" applyBorder="1" applyAlignment="1" applyProtection="1">
      <alignment horizontal="center" vertical="center"/>
    </xf>
    <xf numFmtId="0" fontId="34" fillId="0" borderId="123" xfId="0" applyFont="1" applyFill="1" applyBorder="1" applyAlignment="1" applyProtection="1">
      <alignment horizontal="center" vertical="center"/>
    </xf>
    <xf numFmtId="0" fontId="31" fillId="0" borderId="7" xfId="0" applyFont="1" applyFill="1" applyBorder="1" applyProtection="1"/>
    <xf numFmtId="0" fontId="34" fillId="0" borderId="208" xfId="0" applyFont="1" applyFill="1" applyBorder="1" applyAlignment="1" applyProtection="1">
      <alignment horizontal="left" vertical="center"/>
    </xf>
    <xf numFmtId="0" fontId="31" fillId="2" borderId="209" xfId="0" applyFont="1" applyFill="1" applyBorder="1" applyAlignment="1" applyProtection="1">
      <alignment horizontal="center" vertical="center" wrapText="1"/>
      <protection locked="0"/>
    </xf>
    <xf numFmtId="0" fontId="34" fillId="0" borderId="158" xfId="0" applyFont="1" applyFill="1" applyBorder="1" applyAlignment="1" applyProtection="1">
      <alignment horizontal="left" vertical="center"/>
    </xf>
    <xf numFmtId="183" fontId="31" fillId="2" borderId="159" xfId="0" applyNumberFormat="1" applyFont="1" applyFill="1" applyBorder="1" applyAlignment="1" applyProtection="1">
      <alignment horizontal="center" vertical="center"/>
      <protection locked="0"/>
    </xf>
    <xf numFmtId="183" fontId="31" fillId="2" borderId="159" xfId="0" applyNumberFormat="1" applyFont="1" applyFill="1" applyBorder="1" applyAlignment="1" applyProtection="1">
      <alignment vertical="center"/>
      <protection locked="0"/>
    </xf>
    <xf numFmtId="9" fontId="31" fillId="3" borderId="160" xfId="1" applyFont="1" applyFill="1" applyBorder="1" applyAlignment="1" applyProtection="1">
      <alignment horizontal="right" vertical="center"/>
    </xf>
    <xf numFmtId="193" fontId="31" fillId="3" borderId="213" xfId="0" applyNumberFormat="1" applyFont="1" applyFill="1" applyBorder="1" applyAlignment="1" applyProtection="1">
      <alignment horizontal="right" vertical="center"/>
    </xf>
    <xf numFmtId="183" fontId="90" fillId="4" borderId="159" xfId="0" applyNumberFormat="1" applyFont="1" applyFill="1" applyBorder="1" applyAlignment="1" applyProtection="1">
      <alignment horizontal="center" vertical="center" wrapText="1"/>
    </xf>
    <xf numFmtId="0" fontId="34" fillId="0" borderId="214" xfId="0" applyFont="1" applyFill="1" applyBorder="1" applyAlignment="1" applyProtection="1">
      <alignment horizontal="center" vertical="center"/>
    </xf>
    <xf numFmtId="183" fontId="50" fillId="2" borderId="215" xfId="0" applyNumberFormat="1" applyFont="1" applyFill="1" applyBorder="1" applyAlignment="1" applyProtection="1">
      <alignment horizontal="left" vertical="center" wrapText="1"/>
      <protection locked="0"/>
    </xf>
    <xf numFmtId="0" fontId="34" fillId="0" borderId="216" xfId="0" applyFont="1" applyFill="1" applyBorder="1" applyAlignment="1" applyProtection="1">
      <alignment horizontal="center" vertical="center"/>
    </xf>
    <xf numFmtId="183" fontId="50" fillId="2" borderId="217" xfId="0" applyNumberFormat="1" applyFont="1" applyFill="1" applyBorder="1" applyAlignment="1" applyProtection="1">
      <alignment horizontal="left" vertical="center" wrapText="1"/>
      <protection locked="0"/>
    </xf>
    <xf numFmtId="0" fontId="31" fillId="0" borderId="218" xfId="0" applyFont="1" applyFill="1" applyBorder="1" applyProtection="1"/>
    <xf numFmtId="0" fontId="34" fillId="0" borderId="219" xfId="0" applyFont="1" applyBorder="1" applyAlignment="1" applyProtection="1">
      <alignment horizontal="center" vertical="center"/>
    </xf>
    <xf numFmtId="183" fontId="32" fillId="0" borderId="220" xfId="0" applyNumberFormat="1" applyFont="1" applyFill="1" applyBorder="1" applyAlignment="1" applyProtection="1">
      <alignment vertical="center"/>
    </xf>
    <xf numFmtId="0" fontId="34" fillId="0" borderId="221" xfId="0" applyFont="1" applyBorder="1" applyAlignment="1" applyProtection="1">
      <alignment horizontal="center" vertical="center"/>
    </xf>
    <xf numFmtId="183" fontId="31" fillId="0" borderId="206" xfId="0" applyNumberFormat="1" applyFont="1" applyFill="1" applyBorder="1" applyAlignment="1" applyProtection="1">
      <alignment vertical="center"/>
    </xf>
    <xf numFmtId="0" fontId="31" fillId="0" borderId="222" xfId="0" applyFont="1" applyFill="1" applyBorder="1" applyProtection="1"/>
    <xf numFmtId="0" fontId="31" fillId="0" borderId="223" xfId="0" applyFont="1" applyBorder="1" applyProtection="1"/>
    <xf numFmtId="0" fontId="31" fillId="0" borderId="224" xfId="0" applyFont="1" applyBorder="1" applyProtection="1"/>
    <xf numFmtId="0" fontId="31" fillId="0" borderId="165" xfId="0" applyFont="1" applyBorder="1" applyAlignment="1" applyProtection="1">
      <alignment horizontal="center" vertical="center"/>
    </xf>
    <xf numFmtId="0" fontId="40" fillId="0" borderId="0" xfId="0" applyFont="1" applyAlignment="1">
      <alignment vertical="center"/>
    </xf>
    <xf numFmtId="0" fontId="31" fillId="0" borderId="0" xfId="0" quotePrefix="1" applyFont="1" applyAlignment="1">
      <alignment vertical="center"/>
    </xf>
    <xf numFmtId="0" fontId="95" fillId="8" borderId="0" xfId="15" applyFont="1" applyFill="1" applyBorder="1" applyAlignment="1" applyProtection="1">
      <alignment horizontal="left" vertical="center"/>
      <protection hidden="1"/>
    </xf>
    <xf numFmtId="0" fontId="18" fillId="8" borderId="0" xfId="15" applyFont="1" applyFill="1" applyBorder="1" applyAlignment="1">
      <alignment horizontal="left" vertical="center"/>
    </xf>
    <xf numFmtId="0" fontId="22" fillId="0" borderId="0" xfId="15" applyFill="1" applyBorder="1" applyAlignment="1">
      <alignment vertical="center"/>
    </xf>
    <xf numFmtId="0" fontId="22" fillId="0" borderId="0" xfId="15" applyBorder="1" applyAlignment="1">
      <alignment vertical="center"/>
    </xf>
    <xf numFmtId="0" fontId="18" fillId="0" borderId="0" xfId="15" applyFont="1" applyFill="1" applyBorder="1" applyAlignment="1">
      <alignment horizontal="left" vertical="center"/>
    </xf>
    <xf numFmtId="0" fontId="18" fillId="4" borderId="0" xfId="15" applyFont="1" applyFill="1" applyBorder="1" applyAlignment="1" applyProtection="1">
      <alignment horizontal="left" vertical="center"/>
      <protection hidden="1"/>
    </xf>
    <xf numFmtId="0" fontId="18" fillId="4" borderId="0" xfId="15" applyFont="1" applyFill="1" applyBorder="1" applyAlignment="1">
      <alignment horizontal="left" vertical="center"/>
    </xf>
    <xf numFmtId="195" fontId="50" fillId="0" borderId="0" xfId="15" applyNumberFormat="1" applyFont="1" applyFill="1" applyBorder="1" applyAlignment="1" applyProtection="1">
      <alignment vertical="center"/>
      <protection hidden="1"/>
    </xf>
    <xf numFmtId="0" fontId="18" fillId="0" borderId="0" xfId="15" applyFont="1" applyFill="1" applyBorder="1" applyAlignment="1" applyProtection="1">
      <alignment horizontal="left" vertical="center"/>
      <protection hidden="1"/>
    </xf>
    <xf numFmtId="0" fontId="18" fillId="0" borderId="0" xfId="16" applyFont="1" applyFill="1" applyBorder="1" applyAlignment="1">
      <alignment horizontal="left" vertical="center"/>
    </xf>
    <xf numFmtId="0" fontId="96" fillId="0" borderId="0" xfId="15" applyFont="1" applyFill="1" applyBorder="1" applyAlignment="1">
      <alignment horizontal="left" vertical="center"/>
    </xf>
    <xf numFmtId="0" fontId="18" fillId="0" borderId="0" xfId="15" applyFont="1" applyBorder="1" applyAlignment="1">
      <alignment horizontal="left" vertical="center"/>
    </xf>
    <xf numFmtId="0" fontId="10" fillId="10" borderId="0" xfId="0" applyFont="1" applyFill="1" applyAlignment="1">
      <alignment vertical="center"/>
    </xf>
    <xf numFmtId="0" fontId="50" fillId="0" borderId="11" xfId="11" applyFont="1" applyBorder="1" applyAlignment="1">
      <alignment vertical="center" wrapText="1"/>
    </xf>
    <xf numFmtId="0" fontId="50" fillId="11" borderId="6" xfId="11" applyFont="1" applyFill="1" applyBorder="1" applyAlignment="1">
      <alignment horizontal="center" vertical="center"/>
    </xf>
    <xf numFmtId="0" fontId="50" fillId="11" borderId="11" xfId="11" applyFont="1" applyFill="1" applyBorder="1" applyAlignment="1">
      <alignment horizontal="center" vertical="center" wrapText="1"/>
    </xf>
    <xf numFmtId="0" fontId="50" fillId="11" borderId="6" xfId="11" applyFont="1" applyFill="1" applyBorder="1" applyAlignment="1">
      <alignment horizontal="center" vertical="center" wrapText="1"/>
    </xf>
    <xf numFmtId="0" fontId="50" fillId="0" borderId="11" xfId="17" applyFont="1" applyBorder="1" applyAlignment="1">
      <alignment horizontal="center" vertical="center"/>
    </xf>
    <xf numFmtId="0" fontId="50" fillId="0" borderId="11" xfId="17" applyFont="1" applyBorder="1" applyAlignment="1">
      <alignment horizontal="center" vertical="center" wrapText="1"/>
    </xf>
    <xf numFmtId="0" fontId="50" fillId="0" borderId="11" xfId="7" applyFont="1" applyBorder="1" applyAlignment="1">
      <alignment vertical="top" wrapText="1"/>
    </xf>
    <xf numFmtId="0" fontId="50" fillId="0" borderId="11" xfId="17" applyFont="1" applyBorder="1" applyAlignment="1">
      <alignment horizontal="left" vertical="center"/>
    </xf>
    <xf numFmtId="0" fontId="50" fillId="5" borderId="11" xfId="17" applyFont="1" applyFill="1" applyBorder="1" applyAlignment="1">
      <alignment horizontal="left" vertical="center"/>
    </xf>
    <xf numFmtId="0" fontId="50" fillId="5" borderId="11" xfId="17" applyFont="1" applyFill="1" applyBorder="1" applyAlignment="1">
      <alignment horizontal="left" vertical="center" wrapText="1"/>
    </xf>
    <xf numFmtId="0" fontId="50" fillId="6" borderId="11" xfId="7" applyFont="1" applyFill="1" applyBorder="1" applyAlignment="1">
      <alignment vertical="top"/>
    </xf>
    <xf numFmtId="0" fontId="50" fillId="6" borderId="11" xfId="7" applyFont="1" applyFill="1" applyBorder="1" applyAlignment="1">
      <alignment vertical="center" wrapText="1"/>
    </xf>
    <xf numFmtId="0" fontId="50" fillId="0" borderId="11" xfId="7" applyFont="1" applyBorder="1" applyAlignment="1">
      <alignment vertical="top"/>
    </xf>
    <xf numFmtId="0" fontId="50" fillId="5" borderId="11" xfId="17" applyFont="1" applyFill="1" applyBorder="1" applyAlignment="1">
      <alignment vertical="top"/>
    </xf>
    <xf numFmtId="0" fontId="50" fillId="5" borderId="11" xfId="7" applyFont="1" applyFill="1" applyBorder="1" applyAlignment="1">
      <alignment vertical="center" wrapText="1"/>
    </xf>
    <xf numFmtId="0" fontId="50" fillId="0" borderId="11" xfId="7" applyFont="1" applyBorder="1" applyAlignment="1">
      <alignment vertical="center"/>
    </xf>
    <xf numFmtId="0" fontId="50" fillId="6" borderId="11" xfId="7" applyFont="1" applyFill="1" applyBorder="1" applyAlignment="1">
      <alignment vertical="center"/>
    </xf>
    <xf numFmtId="0" fontId="50" fillId="5" borderId="11" xfId="7" applyFont="1" applyFill="1" applyBorder="1" applyAlignment="1">
      <alignment vertical="center"/>
    </xf>
    <xf numFmtId="0" fontId="50" fillId="0" borderId="11" xfId="17" applyFont="1" applyBorder="1" applyAlignment="1">
      <alignment vertical="top"/>
    </xf>
    <xf numFmtId="0" fontId="50" fillId="0" borderId="11" xfId="7" applyFont="1" applyFill="1" applyBorder="1" applyAlignment="1">
      <alignment vertical="center"/>
    </xf>
    <xf numFmtId="0" fontId="50" fillId="6" borderId="11" xfId="17" applyFont="1" applyFill="1" applyBorder="1" applyAlignment="1">
      <alignment vertical="top"/>
    </xf>
    <xf numFmtId="0" fontId="50" fillId="0" borderId="0" xfId="17" applyFont="1"/>
    <xf numFmtId="0" fontId="50" fillId="5" borderId="11" xfId="17" applyFont="1" applyFill="1" applyBorder="1" applyAlignment="1">
      <alignment vertical="center"/>
    </xf>
    <xf numFmtId="0" fontId="50" fillId="5" borderId="0" xfId="17" applyFont="1" applyFill="1" applyBorder="1" applyAlignment="1">
      <alignment vertical="center"/>
    </xf>
    <xf numFmtId="0" fontId="50" fillId="0" borderId="0" xfId="17" applyFont="1" applyAlignment="1">
      <alignment vertical="center"/>
    </xf>
    <xf numFmtId="0" fontId="50" fillId="0" borderId="0" xfId="17" applyFont="1" applyAlignment="1">
      <alignment vertical="center" wrapText="1"/>
    </xf>
    <xf numFmtId="0" fontId="50" fillId="6" borderId="11" xfId="17" applyFont="1" applyFill="1" applyBorder="1" applyAlignment="1">
      <alignment vertical="center"/>
    </xf>
    <xf numFmtId="0" fontId="50" fillId="6" borderId="0" xfId="17" applyFont="1" applyFill="1" applyBorder="1" applyAlignment="1">
      <alignment vertical="center"/>
    </xf>
    <xf numFmtId="0" fontId="50" fillId="0" borderId="0" xfId="12" applyFont="1"/>
    <xf numFmtId="0" fontId="50" fillId="0" borderId="11" xfId="17" applyFont="1" applyBorder="1" applyAlignment="1">
      <alignment vertical="center"/>
    </xf>
    <xf numFmtId="0" fontId="50" fillId="0" borderId="0" xfId="17" applyFont="1" applyFill="1" applyAlignment="1">
      <alignment vertical="center"/>
    </xf>
    <xf numFmtId="0" fontId="50" fillId="0" borderId="11" xfId="17" applyFont="1" applyFill="1" applyBorder="1" applyAlignment="1">
      <alignment vertical="center"/>
    </xf>
    <xf numFmtId="0" fontId="50" fillId="0" borderId="0" xfId="17" applyFont="1" applyAlignment="1">
      <alignment horizontal="center" vertical="center"/>
    </xf>
    <xf numFmtId="0" fontId="50" fillId="0" borderId="11" xfId="7" applyFont="1" applyBorder="1" applyAlignment="1">
      <alignment horizontal="center" vertical="center" wrapText="1"/>
    </xf>
    <xf numFmtId="0" fontId="50" fillId="0" borderId="11" xfId="7" applyFont="1" applyBorder="1" applyAlignment="1">
      <alignment horizontal="center" vertical="center"/>
    </xf>
    <xf numFmtId="0" fontId="50" fillId="0" borderId="11" xfId="17" applyFont="1" applyFill="1" applyBorder="1" applyAlignment="1">
      <alignment horizontal="center" vertical="center" wrapText="1"/>
    </xf>
    <xf numFmtId="0" fontId="50" fillId="0" borderId="11" xfId="7" applyFont="1" applyFill="1" applyBorder="1" applyAlignment="1">
      <alignment horizontal="center" vertical="center"/>
    </xf>
    <xf numFmtId="0" fontId="50" fillId="5" borderId="11" xfId="17" applyFont="1" applyFill="1" applyBorder="1" applyAlignment="1">
      <alignment horizontal="center" vertical="center"/>
    </xf>
    <xf numFmtId="0" fontId="50" fillId="6" borderId="11" xfId="7" applyFont="1" applyFill="1" applyBorder="1" applyAlignment="1">
      <alignment horizontal="center" vertical="center"/>
    </xf>
    <xf numFmtId="0" fontId="50" fillId="6" borderId="11" xfId="17" applyFont="1" applyFill="1" applyBorder="1" applyAlignment="1">
      <alignment horizontal="center" vertical="center"/>
    </xf>
    <xf numFmtId="0" fontId="50" fillId="5" borderId="11" xfId="7" applyFont="1" applyFill="1" applyBorder="1" applyAlignment="1">
      <alignment horizontal="center" vertical="center"/>
    </xf>
    <xf numFmtId="0" fontId="50" fillId="11" borderId="11" xfId="17" applyFont="1" applyFill="1" applyBorder="1" applyAlignment="1">
      <alignment horizontal="center" vertical="center"/>
    </xf>
    <xf numFmtId="0" fontId="50" fillId="0" borderId="11" xfId="12" applyFont="1" applyBorder="1" applyAlignment="1">
      <alignment vertical="center" wrapText="1"/>
    </xf>
    <xf numFmtId="0" fontId="95" fillId="0" borderId="0" xfId="15" applyFont="1" applyFill="1" applyBorder="1" applyAlignment="1" applyProtection="1">
      <alignment horizontal="left" vertical="center"/>
      <protection hidden="1"/>
    </xf>
    <xf numFmtId="0" fontId="23" fillId="12" borderId="0" xfId="8" applyFont="1" applyFill="1" applyAlignment="1"/>
    <xf numFmtId="0" fontId="23" fillId="0" borderId="11" xfId="8" applyFont="1" applyFill="1" applyBorder="1"/>
    <xf numFmtId="0" fontId="23" fillId="0" borderId="11" xfId="8" applyFont="1" applyBorder="1" applyAlignment="1">
      <alignment horizontal="center" vertical="center"/>
    </xf>
    <xf numFmtId="0" fontId="23" fillId="0" borderId="11" xfId="8" applyFont="1" applyFill="1" applyBorder="1" applyAlignment="1">
      <alignment horizontal="center" vertical="center"/>
    </xf>
    <xf numFmtId="0" fontId="23" fillId="0" borderId="11" xfId="8" applyFont="1" applyBorder="1" applyAlignment="1">
      <alignment horizontal="center" vertical="center" wrapText="1"/>
    </xf>
    <xf numFmtId="0" fontId="31" fillId="9" borderId="45" xfId="0" applyFont="1" applyFill="1" applyBorder="1" applyAlignment="1" applyProtection="1">
      <alignment horizontal="center" vertical="center"/>
    </xf>
    <xf numFmtId="0" fontId="8" fillId="0" borderId="0" xfId="0" applyFont="1" applyProtection="1"/>
    <xf numFmtId="49" fontId="34" fillId="9" borderId="1" xfId="0" applyNumberFormat="1" applyFont="1" applyFill="1" applyBorder="1" applyAlignment="1" applyProtection="1">
      <alignment vertical="center"/>
    </xf>
    <xf numFmtId="0" fontId="31" fillId="9" borderId="12" xfId="0" applyFont="1" applyFill="1" applyBorder="1" applyAlignment="1" applyProtection="1">
      <alignment horizontal="center" vertical="center"/>
    </xf>
    <xf numFmtId="0" fontId="8" fillId="0" borderId="11" xfId="0" applyFont="1" applyBorder="1" applyProtection="1"/>
    <xf numFmtId="0" fontId="10" fillId="0" borderId="11" xfId="0" applyFont="1" applyBorder="1" applyAlignment="1" applyProtection="1">
      <alignment horizontal="center"/>
    </xf>
    <xf numFmtId="0" fontId="4" fillId="0" borderId="11" xfId="0" applyFont="1" applyBorder="1" applyAlignment="1" applyProtection="1">
      <alignment horizontal="center"/>
    </xf>
    <xf numFmtId="0" fontId="39" fillId="0" borderId="11" xfId="0" applyFont="1" applyBorder="1" applyAlignment="1" applyProtection="1">
      <alignment horizontal="center"/>
    </xf>
    <xf numFmtId="0" fontId="47" fillId="0" borderId="7" xfId="0" applyFont="1" applyBorder="1" applyAlignment="1" applyProtection="1">
      <alignment vertical="top"/>
    </xf>
    <xf numFmtId="49" fontId="31" fillId="0" borderId="1" xfId="0" applyNumberFormat="1" applyFont="1" applyFill="1" applyBorder="1" applyAlignment="1" applyProtection="1">
      <alignment vertical="center"/>
    </xf>
    <xf numFmtId="0" fontId="31" fillId="0" borderId="1" xfId="0" applyFont="1" applyFill="1" applyBorder="1" applyAlignment="1" applyProtection="1">
      <alignment vertical="center"/>
    </xf>
    <xf numFmtId="0" fontId="31" fillId="0" borderId="86" xfId="0" applyFont="1" applyFill="1" applyBorder="1" applyAlignment="1" applyProtection="1">
      <alignment horizontal="center" vertical="center"/>
    </xf>
    <xf numFmtId="0" fontId="31" fillId="0" borderId="62" xfId="0" applyFont="1" applyFill="1" applyBorder="1" applyAlignment="1" applyProtection="1">
      <alignment horizontal="right" vertical="center" wrapText="1"/>
      <protection hidden="1"/>
    </xf>
    <xf numFmtId="0" fontId="50" fillId="0" borderId="46" xfId="0" applyFont="1" applyFill="1" applyBorder="1" applyAlignment="1" applyProtection="1">
      <alignment vertical="center" wrapText="1"/>
      <protection hidden="1"/>
    </xf>
    <xf numFmtId="49" fontId="34" fillId="0" borderId="1" xfId="0" applyNumberFormat="1" applyFont="1" applyFill="1" applyBorder="1" applyAlignment="1" applyProtection="1">
      <alignment vertical="center"/>
    </xf>
    <xf numFmtId="0" fontId="31" fillId="0" borderId="12" xfId="0" applyFont="1" applyFill="1" applyBorder="1" applyAlignment="1" applyProtection="1">
      <alignment horizontal="center" vertical="center"/>
    </xf>
    <xf numFmtId="0" fontId="31" fillId="0" borderId="45" xfId="0" applyFont="1" applyFill="1" applyBorder="1" applyAlignment="1" applyProtection="1">
      <alignment vertical="center"/>
    </xf>
    <xf numFmtId="0" fontId="31" fillId="0" borderId="11" xfId="13" applyFont="1" applyBorder="1" applyAlignment="1">
      <alignment vertical="center"/>
    </xf>
    <xf numFmtId="0" fontId="31" fillId="0" borderId="6" xfId="13" applyFont="1" applyBorder="1" applyAlignment="1">
      <alignment vertical="center"/>
    </xf>
    <xf numFmtId="0" fontId="22" fillId="0" borderId="11" xfId="6" applyFont="1" applyBorder="1" applyAlignment="1">
      <alignment vertical="center"/>
    </xf>
    <xf numFmtId="0" fontId="4" fillId="0" borderId="0" xfId="0" applyFont="1" applyFill="1" applyProtection="1"/>
    <xf numFmtId="0" fontId="8" fillId="2" borderId="10" xfId="0" applyFont="1" applyFill="1" applyBorder="1" applyAlignment="1" applyProtection="1">
      <alignment horizontal="distributed" vertical="center" wrapText="1"/>
      <protection locked="0"/>
    </xf>
    <xf numFmtId="0" fontId="8" fillId="2" borderId="1" xfId="0" applyFont="1" applyFill="1" applyBorder="1" applyAlignment="1" applyProtection="1">
      <alignment horizontal="center" vertical="center" shrinkToFit="1"/>
      <protection locked="0"/>
    </xf>
    <xf numFmtId="0" fontId="8" fillId="2"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shrinkToFit="1"/>
    </xf>
    <xf numFmtId="181" fontId="8" fillId="3" borderId="9" xfId="0" applyNumberFormat="1" applyFont="1" applyFill="1" applyBorder="1" applyAlignment="1" applyProtection="1">
      <alignment vertical="center"/>
    </xf>
    <xf numFmtId="0" fontId="8" fillId="2" borderId="8" xfId="0" applyFont="1" applyFill="1" applyBorder="1" applyAlignment="1" applyProtection="1">
      <alignment horizontal="center" vertical="center" shrinkToFit="1"/>
      <protection locked="0"/>
    </xf>
    <xf numFmtId="0" fontId="8" fillId="2" borderId="8"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shrinkToFit="1"/>
    </xf>
    <xf numFmtId="181" fontId="8" fillId="2" borderId="11" xfId="0" applyNumberFormat="1" applyFont="1" applyFill="1" applyBorder="1" applyAlignment="1" applyProtection="1">
      <alignment vertical="center"/>
      <protection locked="0"/>
    </xf>
    <xf numFmtId="0" fontId="8" fillId="0" borderId="5" xfId="0" applyFont="1" applyFill="1" applyBorder="1" applyAlignment="1" applyProtection="1">
      <alignment vertical="center"/>
    </xf>
    <xf numFmtId="181" fontId="8" fillId="3" borderId="307" xfId="0" applyNumberFormat="1" applyFont="1" applyFill="1" applyBorder="1" applyAlignment="1" applyProtection="1">
      <alignment vertical="center"/>
    </xf>
    <xf numFmtId="0" fontId="8" fillId="2" borderId="308" xfId="0" applyFont="1" applyFill="1" applyBorder="1" applyAlignment="1" applyProtection="1">
      <alignment horizontal="distributed" vertical="center" wrapText="1"/>
      <protection locked="0"/>
    </xf>
    <xf numFmtId="0" fontId="8" fillId="2" borderId="308" xfId="0" applyFont="1" applyFill="1" applyBorder="1" applyAlignment="1" applyProtection="1">
      <alignment horizontal="center" vertical="center" shrinkToFit="1"/>
      <protection locked="0"/>
    </xf>
    <xf numFmtId="0" fontId="8" fillId="2" borderId="308" xfId="0" applyFont="1" applyFill="1" applyBorder="1" applyAlignment="1" applyProtection="1">
      <alignment horizontal="center" vertical="center"/>
      <protection locked="0"/>
    </xf>
    <xf numFmtId="0" fontId="8" fillId="0" borderId="308" xfId="0" applyFont="1" applyFill="1" applyBorder="1" applyAlignment="1" applyProtection="1">
      <alignment horizontal="center" vertical="center" shrinkToFit="1"/>
    </xf>
    <xf numFmtId="181" fontId="8" fillId="2" borderId="308" xfId="0" applyNumberFormat="1" applyFont="1" applyFill="1" applyBorder="1" applyAlignment="1" applyProtection="1">
      <alignment vertical="center"/>
      <protection locked="0"/>
    </xf>
    <xf numFmtId="0" fontId="8" fillId="2" borderId="309" xfId="0" applyFont="1" applyFill="1" applyBorder="1" applyAlignment="1" applyProtection="1">
      <alignment horizontal="distributed" vertical="center" wrapText="1"/>
      <protection locked="0"/>
    </xf>
    <xf numFmtId="0" fontId="8" fillId="2" borderId="309" xfId="0" applyFont="1" applyFill="1" applyBorder="1" applyAlignment="1" applyProtection="1">
      <alignment horizontal="center" vertical="center" shrinkToFit="1"/>
      <protection locked="0"/>
    </xf>
    <xf numFmtId="0" fontId="8" fillId="2" borderId="309" xfId="0" applyFont="1" applyFill="1" applyBorder="1" applyAlignment="1" applyProtection="1">
      <alignment horizontal="center" vertical="center"/>
      <protection locked="0"/>
    </xf>
    <xf numFmtId="0" fontId="8" fillId="0" borderId="309" xfId="0" applyFont="1" applyFill="1" applyBorder="1" applyAlignment="1" applyProtection="1">
      <alignment horizontal="center" vertical="center" shrinkToFit="1"/>
    </xf>
    <xf numFmtId="181" fontId="8" fillId="2" borderId="309" xfId="0" applyNumberFormat="1" applyFont="1" applyFill="1" applyBorder="1" applyAlignment="1" applyProtection="1">
      <alignment vertical="center"/>
      <protection locked="0"/>
    </xf>
    <xf numFmtId="181" fontId="8" fillId="2" borderId="9" xfId="0" applyNumberFormat="1" applyFont="1" applyFill="1" applyBorder="1" applyAlignment="1" applyProtection="1">
      <alignment vertical="center"/>
      <protection locked="0"/>
    </xf>
    <xf numFmtId="0" fontId="31" fillId="15" borderId="0" xfId="0" applyFont="1" applyFill="1" applyAlignment="1">
      <alignment vertical="center"/>
    </xf>
    <xf numFmtId="0" fontId="23" fillId="0" borderId="2" xfId="8" applyFont="1" applyBorder="1" applyAlignment="1">
      <alignment horizontal="center" vertical="center"/>
    </xf>
    <xf numFmtId="0" fontId="23" fillId="9" borderId="0" xfId="8" applyFont="1" applyFill="1" applyAlignment="1"/>
    <xf numFmtId="0" fontId="50" fillId="0" borderId="11" xfId="17" applyFont="1" applyBorder="1" applyAlignment="1">
      <alignment horizontal="left" vertical="top" wrapText="1"/>
    </xf>
    <xf numFmtId="0" fontId="50" fillId="0" borderId="11" xfId="17" applyFont="1" applyBorder="1" applyAlignment="1">
      <alignment vertical="top" wrapText="1"/>
    </xf>
    <xf numFmtId="0" fontId="50" fillId="0" borderId="11" xfId="17" applyFont="1" applyFill="1" applyBorder="1" applyAlignment="1">
      <alignment vertical="top" wrapText="1"/>
    </xf>
    <xf numFmtId="0" fontId="31" fillId="16" borderId="0" xfId="0" applyFont="1" applyFill="1" applyProtection="1"/>
    <xf numFmtId="0" fontId="31" fillId="17" borderId="0" xfId="0" applyFont="1" applyFill="1" applyProtection="1"/>
    <xf numFmtId="0" fontId="31" fillId="17" borderId="0" xfId="0" applyFont="1" applyFill="1" applyAlignment="1" applyProtection="1">
      <alignment horizontal="center" vertical="center"/>
    </xf>
    <xf numFmtId="0" fontId="31" fillId="18" borderId="0" xfId="0" applyFont="1" applyFill="1" applyAlignment="1" applyProtection="1">
      <alignment horizontal="center" vertical="center" wrapText="1"/>
    </xf>
    <xf numFmtId="0" fontId="31" fillId="19" borderId="11" xfId="0" applyFont="1" applyFill="1" applyBorder="1" applyProtection="1"/>
    <xf numFmtId="0" fontId="23" fillId="0" borderId="11" xfId="8" applyFont="1" applyBorder="1" applyAlignment="1">
      <alignment wrapText="1"/>
    </xf>
    <xf numFmtId="0" fontId="23" fillId="0" borderId="9" xfId="8" applyFont="1" applyFill="1" applyBorder="1" applyAlignment="1">
      <alignment horizontal="center" vertical="center"/>
    </xf>
    <xf numFmtId="0" fontId="23" fillId="0" borderId="9" xfId="8" applyFont="1" applyFill="1" applyBorder="1"/>
    <xf numFmtId="0" fontId="23" fillId="19" borderId="0" xfId="8" applyFont="1" applyFill="1" applyAlignment="1"/>
    <xf numFmtId="0" fontId="23" fillId="0" borderId="3" xfId="8" applyFont="1" applyFill="1" applyBorder="1" applyAlignment="1">
      <alignment horizontal="center" vertical="center"/>
    </xf>
    <xf numFmtId="0" fontId="23" fillId="0" borderId="0" xfId="8" applyFont="1" applyFill="1" applyBorder="1" applyAlignment="1">
      <alignment horizontal="center" vertical="center"/>
    </xf>
    <xf numFmtId="0" fontId="23" fillId="0" borderId="0" xfId="8" applyFont="1" applyFill="1" applyBorder="1"/>
    <xf numFmtId="0" fontId="23" fillId="0" borderId="0" xfId="8" applyFont="1" applyBorder="1" applyAlignment="1">
      <alignment horizontal="center" vertical="center"/>
    </xf>
    <xf numFmtId="0" fontId="23" fillId="0" borderId="7" xfId="8" applyFont="1" applyBorder="1" applyAlignment="1">
      <alignment horizontal="center" vertical="center"/>
    </xf>
    <xf numFmtId="0" fontId="23" fillId="0" borderId="7" xfId="8" applyFont="1" applyBorder="1" applyAlignment="1">
      <alignment vertical="center"/>
    </xf>
    <xf numFmtId="0" fontId="23" fillId="0" borderId="1" xfId="8" applyFont="1" applyBorder="1" applyAlignment="1"/>
    <xf numFmtId="0" fontId="23" fillId="0" borderId="1" xfId="8" applyFont="1" applyFill="1" applyBorder="1"/>
    <xf numFmtId="0" fontId="85" fillId="9" borderId="0" xfId="8" applyFont="1" applyFill="1" applyAlignment="1">
      <alignment vertical="center"/>
    </xf>
    <xf numFmtId="0" fontId="27" fillId="9" borderId="0" xfId="8" applyFont="1" applyFill="1" applyAlignment="1">
      <alignment vertical="center"/>
    </xf>
    <xf numFmtId="0" fontId="23" fillId="9" borderId="0" xfId="8" applyFont="1" applyFill="1" applyAlignment="1">
      <alignment vertical="center"/>
    </xf>
    <xf numFmtId="0" fontId="67" fillId="9" borderId="0" xfId="0" applyFont="1" applyFill="1" applyAlignment="1">
      <alignment horizontal="left" vertical="center"/>
    </xf>
    <xf numFmtId="0" fontId="43" fillId="9" borderId="0" xfId="0" applyFont="1" applyFill="1" applyAlignment="1">
      <alignment horizontal="left" vertical="center"/>
    </xf>
    <xf numFmtId="0" fontId="0" fillId="9" borderId="0" xfId="0" applyFill="1" applyBorder="1" applyAlignment="1">
      <alignment vertical="center" textRotation="255"/>
    </xf>
    <xf numFmtId="0" fontId="23" fillId="9" borderId="0" xfId="8" applyFont="1" applyFill="1" applyBorder="1" applyAlignment="1">
      <alignment vertical="center"/>
    </xf>
    <xf numFmtId="0" fontId="46" fillId="9" borderId="0" xfId="8" applyFont="1" applyFill="1" applyBorder="1" applyAlignment="1">
      <alignment vertical="center" textRotation="255" wrapText="1"/>
    </xf>
    <xf numFmtId="0" fontId="23" fillId="9" borderId="0" xfId="8" applyFont="1" applyFill="1" applyBorder="1" applyAlignment="1">
      <alignment horizontal="distributed" vertical="center"/>
    </xf>
    <xf numFmtId="0" fontId="23" fillId="9" borderId="0" xfId="8" applyFont="1" applyFill="1"/>
    <xf numFmtId="0" fontId="31" fillId="20" borderId="8" xfId="0" applyFont="1" applyFill="1" applyBorder="1" applyAlignment="1">
      <alignment vertical="center"/>
    </xf>
    <xf numFmtId="0" fontId="31" fillId="20" borderId="9" xfId="0" applyFont="1" applyFill="1" applyBorder="1" applyAlignment="1">
      <alignment vertical="center"/>
    </xf>
    <xf numFmtId="0" fontId="31" fillId="20" borderId="25" xfId="0" applyFont="1" applyFill="1" applyBorder="1" applyAlignment="1">
      <alignment vertical="center"/>
    </xf>
    <xf numFmtId="0" fontId="31" fillId="20" borderId="11" xfId="0" applyFont="1" applyFill="1" applyBorder="1" applyAlignment="1">
      <alignment vertical="center"/>
    </xf>
    <xf numFmtId="0" fontId="31" fillId="9" borderId="0" xfId="0" applyFont="1" applyFill="1" applyAlignment="1">
      <alignment vertical="center"/>
    </xf>
    <xf numFmtId="0" fontId="10" fillId="0" borderId="0" xfId="0" applyFont="1" applyFill="1" applyProtection="1"/>
    <xf numFmtId="0" fontId="10" fillId="0" borderId="0" xfId="0" applyFont="1" applyFill="1" applyBorder="1" applyAlignment="1">
      <alignment vertical="center"/>
    </xf>
    <xf numFmtId="0" fontId="5" fillId="0" borderId="0" xfId="0" applyFont="1" applyFill="1" applyBorder="1" applyAlignment="1">
      <alignment vertical="center"/>
    </xf>
    <xf numFmtId="0" fontId="4" fillId="21" borderId="0" xfId="0" applyFont="1" applyFill="1" applyProtection="1"/>
    <xf numFmtId="0" fontId="4" fillId="21" borderId="0" xfId="0" applyFont="1" applyFill="1" applyAlignment="1" applyProtection="1"/>
    <xf numFmtId="0" fontId="4" fillId="22" borderId="0" xfId="0" applyFont="1" applyFill="1" applyProtection="1"/>
    <xf numFmtId="0" fontId="4" fillId="22" borderId="0" xfId="0" applyFont="1" applyFill="1" applyAlignment="1" applyProtection="1"/>
    <xf numFmtId="0" fontId="4" fillId="9" borderId="0" xfId="0" applyFont="1" applyFill="1" applyProtection="1"/>
    <xf numFmtId="49" fontId="4" fillId="9" borderId="0" xfId="0" applyNumberFormat="1" applyFont="1" applyFill="1" applyProtection="1"/>
    <xf numFmtId="186" fontId="8" fillId="2" borderId="11" xfId="0" applyNumberFormat="1" applyFont="1" applyFill="1" applyBorder="1" applyAlignment="1" applyProtection="1">
      <alignment vertical="center" shrinkToFit="1"/>
      <protection locked="0"/>
    </xf>
    <xf numFmtId="186" fontId="8" fillId="3" borderId="8" xfId="0" applyNumberFormat="1" applyFont="1" applyFill="1" applyBorder="1" applyAlignment="1" applyProtection="1">
      <alignment vertical="center"/>
    </xf>
    <xf numFmtId="186" fontId="8" fillId="3" borderId="6" xfId="0" applyNumberFormat="1" applyFont="1" applyFill="1" applyBorder="1" applyAlignment="1" applyProtection="1">
      <alignment horizontal="center" vertical="center" shrinkToFit="1"/>
    </xf>
    <xf numFmtId="186" fontId="8" fillId="3" borderId="6" xfId="0" applyNumberFormat="1" applyFont="1" applyFill="1" applyBorder="1" applyAlignment="1" applyProtection="1">
      <alignment vertical="center"/>
    </xf>
    <xf numFmtId="186" fontId="8" fillId="2" borderId="308" xfId="0" applyNumberFormat="1" applyFont="1" applyFill="1" applyBorder="1" applyAlignment="1" applyProtection="1">
      <alignment vertical="center" shrinkToFit="1"/>
      <protection locked="0"/>
    </xf>
    <xf numFmtId="186" fontId="8" fillId="3" borderId="308" xfId="0" applyNumberFormat="1" applyFont="1" applyFill="1" applyBorder="1" applyAlignment="1" applyProtection="1">
      <alignment vertical="center"/>
    </xf>
    <xf numFmtId="186" fontId="8" fillId="2" borderId="309" xfId="0" applyNumberFormat="1" applyFont="1" applyFill="1" applyBorder="1" applyAlignment="1" applyProtection="1">
      <alignment vertical="center" shrinkToFit="1"/>
      <protection locked="0"/>
    </xf>
    <xf numFmtId="186" fontId="8" fillId="3" borderId="309" xfId="0" applyNumberFormat="1" applyFont="1" applyFill="1" applyBorder="1" applyAlignment="1" applyProtection="1">
      <alignment vertical="center"/>
    </xf>
    <xf numFmtId="186" fontId="8" fillId="2" borderId="25" xfId="0" applyNumberFormat="1" applyFont="1" applyFill="1" applyBorder="1" applyAlignment="1" applyProtection="1">
      <alignment vertical="center" shrinkToFit="1"/>
      <protection locked="0"/>
    </xf>
    <xf numFmtId="186" fontId="8" fillId="3" borderId="11" xfId="0" applyNumberFormat="1" applyFont="1" applyFill="1" applyBorder="1" applyAlignment="1" applyProtection="1">
      <alignment vertical="center"/>
    </xf>
    <xf numFmtId="186" fontId="8" fillId="2" borderId="10" xfId="0" applyNumberFormat="1" applyFont="1" applyFill="1" applyBorder="1" applyAlignment="1" applyProtection="1">
      <alignment vertical="center" shrinkToFit="1"/>
      <protection locked="0"/>
    </xf>
    <xf numFmtId="186" fontId="8" fillId="3" borderId="15" xfId="0" applyNumberFormat="1" applyFont="1" applyFill="1" applyBorder="1" applyAlignment="1" applyProtection="1">
      <alignment vertical="center"/>
    </xf>
    <xf numFmtId="186" fontId="8" fillId="3" borderId="226" xfId="0" applyNumberFormat="1" applyFont="1" applyFill="1" applyBorder="1" applyAlignment="1" applyProtection="1">
      <alignment horizontal="center" vertical="center" shrinkToFit="1"/>
    </xf>
    <xf numFmtId="186" fontId="8" fillId="3" borderId="225" xfId="0" applyNumberFormat="1" applyFont="1" applyFill="1" applyBorder="1" applyAlignment="1" applyProtection="1">
      <alignment horizontal="center" vertical="center" shrinkToFit="1"/>
    </xf>
    <xf numFmtId="186" fontId="8" fillId="3" borderId="225" xfId="0" applyNumberFormat="1" applyFont="1" applyFill="1" applyBorder="1" applyAlignment="1" applyProtection="1">
      <alignment vertical="center"/>
    </xf>
    <xf numFmtId="0" fontId="23" fillId="0" borderId="0" xfId="8" applyFont="1" applyFill="1" applyAlignment="1">
      <alignment horizontal="centerContinuous" vertical="center"/>
    </xf>
    <xf numFmtId="0" fontId="0" fillId="0" borderId="11" xfId="0" applyFill="1" applyBorder="1" applyAlignment="1">
      <alignment vertical="center" textRotation="255"/>
    </xf>
    <xf numFmtId="0" fontId="50" fillId="23" borderId="11" xfId="20" applyFont="1" applyFill="1" applyBorder="1" applyAlignment="1">
      <alignment horizontal="center" vertical="center"/>
    </xf>
    <xf numFmtId="0" fontId="50" fillId="23" borderId="11" xfId="21" applyFont="1" applyFill="1" applyBorder="1" applyAlignment="1">
      <alignment vertical="center"/>
    </xf>
    <xf numFmtId="0" fontId="50" fillId="23" borderId="11" xfId="21" applyFont="1" applyFill="1" applyBorder="1" applyAlignment="1">
      <alignment horizontal="center" vertical="center"/>
    </xf>
    <xf numFmtId="0" fontId="50" fillId="23" borderId="11" xfId="20" applyFont="1" applyFill="1" applyBorder="1" applyAlignment="1">
      <alignment horizontal="center" vertical="top"/>
    </xf>
    <xf numFmtId="0" fontId="50" fillId="23" borderId="11" xfId="21" applyFont="1" applyFill="1" applyBorder="1" applyAlignment="1">
      <alignment vertical="center" wrapText="1"/>
    </xf>
    <xf numFmtId="0" fontId="50" fillId="23" borderId="11" xfId="20" applyFont="1" applyFill="1" applyBorder="1"/>
    <xf numFmtId="0" fontId="50" fillId="0" borderId="0" xfId="20" applyFont="1"/>
    <xf numFmtId="0" fontId="50" fillId="0" borderId="0" xfId="20" applyFont="1" applyAlignment="1">
      <alignment vertical="center"/>
    </xf>
    <xf numFmtId="0" fontId="50" fillId="0" borderId="11" xfId="20" applyFont="1" applyBorder="1" applyAlignment="1">
      <alignment vertical="center"/>
    </xf>
    <xf numFmtId="0" fontId="98" fillId="0" borderId="0" xfId="8" applyFont="1" applyAlignment="1"/>
    <xf numFmtId="0" fontId="23" fillId="3" borderId="11" xfId="8" quotePrefix="1" applyFont="1" applyFill="1" applyBorder="1" applyAlignment="1" applyProtection="1">
      <alignment vertical="center"/>
    </xf>
    <xf numFmtId="0" fontId="10" fillId="23" borderId="0" xfId="0" applyFont="1" applyFill="1" applyAlignment="1">
      <alignment vertical="center"/>
    </xf>
    <xf numFmtId="0" fontId="100" fillId="0" borderId="0" xfId="0" applyFont="1" applyAlignment="1" applyProtection="1">
      <alignment vertical="center"/>
    </xf>
    <xf numFmtId="0" fontId="100" fillId="0" borderId="0" xfId="0" applyFont="1" applyAlignment="1" applyProtection="1">
      <alignment vertical="center" shrinkToFit="1"/>
    </xf>
    <xf numFmtId="0" fontId="100" fillId="0" borderId="0" xfId="0" applyFont="1" applyBorder="1" applyAlignment="1" applyProtection="1">
      <alignment vertical="center" shrinkToFit="1"/>
    </xf>
    <xf numFmtId="0" fontId="23" fillId="0" borderId="313" xfId="8" applyFont="1" applyFill="1" applyBorder="1" applyAlignment="1">
      <alignment horizontal="distributed" vertical="center"/>
    </xf>
    <xf numFmtId="0" fontId="23" fillId="0" borderId="312" xfId="8" applyFont="1" applyFill="1" applyBorder="1" applyAlignment="1">
      <alignment horizontal="distributed" vertical="center"/>
    </xf>
    <xf numFmtId="38" fontId="26" fillId="2" borderId="48" xfId="2" applyFont="1" applyFill="1" applyBorder="1" applyAlignment="1" applyProtection="1">
      <alignment vertical="center" wrapText="1"/>
      <protection locked="0"/>
    </xf>
    <xf numFmtId="38" fontId="26" fillId="2" borderId="314" xfId="2" applyFont="1" applyFill="1" applyBorder="1" applyAlignment="1" applyProtection="1">
      <alignment vertical="center" wrapText="1"/>
      <protection locked="0"/>
    </xf>
    <xf numFmtId="187" fontId="26" fillId="2" borderId="314" xfId="2" applyNumberFormat="1" applyFont="1" applyFill="1" applyBorder="1" applyAlignment="1" applyProtection="1">
      <alignment vertical="center" wrapText="1"/>
      <protection locked="0"/>
    </xf>
    <xf numFmtId="38" fontId="26" fillId="2" borderId="124" xfId="2" applyFont="1" applyFill="1" applyBorder="1" applyAlignment="1" applyProtection="1">
      <alignment vertical="center" wrapText="1"/>
      <protection locked="0"/>
    </xf>
    <xf numFmtId="38" fontId="26" fillId="2" borderId="116" xfId="2" applyFont="1" applyFill="1" applyBorder="1" applyAlignment="1" applyProtection="1">
      <alignment vertical="center" wrapText="1"/>
      <protection locked="0"/>
    </xf>
    <xf numFmtId="38" fontId="26" fillId="2" borderId="123" xfId="2" applyFont="1" applyFill="1" applyBorder="1" applyAlignment="1" applyProtection="1">
      <alignment vertical="center" wrapText="1"/>
      <protection locked="0"/>
    </xf>
    <xf numFmtId="38" fontId="26" fillId="2" borderId="315" xfId="2" applyFont="1" applyFill="1" applyBorder="1" applyAlignment="1" applyProtection="1">
      <alignment vertical="center" wrapText="1"/>
      <protection locked="0"/>
    </xf>
    <xf numFmtId="38" fontId="26" fillId="3" borderId="302" xfId="2" applyFont="1" applyFill="1" applyBorder="1" applyAlignment="1" applyProtection="1">
      <alignment vertical="center" wrapText="1"/>
    </xf>
    <xf numFmtId="38" fontId="26" fillId="0" borderId="316" xfId="2" applyFont="1" applyFill="1" applyBorder="1" applyAlignment="1" applyProtection="1">
      <alignment vertical="center" wrapText="1"/>
    </xf>
    <xf numFmtId="38" fontId="26" fillId="0" borderId="317" xfId="2" applyFont="1" applyFill="1" applyBorder="1" applyAlignment="1" applyProtection="1">
      <alignment vertical="center" wrapText="1"/>
    </xf>
    <xf numFmtId="187" fontId="26" fillId="0" borderId="317" xfId="2" applyNumberFormat="1" applyFont="1" applyFill="1" applyBorder="1" applyAlignment="1" applyProtection="1">
      <alignment vertical="center" wrapText="1"/>
    </xf>
    <xf numFmtId="38" fontId="26" fillId="0" borderId="177" xfId="2" applyFont="1" applyFill="1" applyBorder="1" applyAlignment="1" applyProtection="1">
      <alignment vertical="center" wrapText="1"/>
    </xf>
    <xf numFmtId="0" fontId="23" fillId="3" borderId="318" xfId="8" applyFont="1" applyFill="1" applyBorder="1" applyAlignment="1" applyProtection="1">
      <alignment horizontal="centerContinuous" vertical="center"/>
    </xf>
    <xf numFmtId="0" fontId="0" fillId="3" borderId="312" xfId="0" applyFill="1" applyBorder="1" applyAlignment="1" applyProtection="1">
      <alignment horizontal="centerContinuous"/>
    </xf>
    <xf numFmtId="38" fontId="26" fillId="3" borderId="313" xfId="2" applyFont="1" applyFill="1" applyBorder="1" applyAlignment="1" applyProtection="1">
      <alignment vertical="center" wrapText="1"/>
    </xf>
    <xf numFmtId="38" fontId="26" fillId="3" borderId="319" xfId="2" applyFont="1" applyFill="1" applyBorder="1" applyAlignment="1" applyProtection="1">
      <alignment vertical="center" wrapText="1"/>
    </xf>
    <xf numFmtId="187" fontId="26" fillId="3" borderId="319" xfId="2" applyNumberFormat="1" applyFont="1" applyFill="1" applyBorder="1" applyAlignment="1" applyProtection="1">
      <alignment vertical="center" wrapText="1"/>
    </xf>
    <xf numFmtId="38" fontId="26" fillId="3" borderId="312" xfId="2" applyFont="1" applyFill="1" applyBorder="1" applyAlignment="1" applyProtection="1">
      <alignment vertical="center" wrapText="1"/>
    </xf>
    <xf numFmtId="0" fontId="0" fillId="0" borderId="66" xfId="0" applyFill="1" applyBorder="1" applyAlignment="1">
      <alignment horizontal="center" vertical="center" textRotation="255"/>
    </xf>
    <xf numFmtId="0" fontId="0" fillId="0" borderId="320" xfId="0" applyFill="1" applyBorder="1" applyAlignment="1">
      <alignment vertical="center"/>
    </xf>
    <xf numFmtId="0" fontId="23" fillId="0" borderId="144" xfId="8" applyFont="1" applyFill="1" applyBorder="1" applyAlignment="1">
      <alignment vertical="center"/>
    </xf>
    <xf numFmtId="0" fontId="23" fillId="0" borderId="293" xfId="8" applyFont="1" applyFill="1" applyBorder="1"/>
    <xf numFmtId="38" fontId="26" fillId="0" borderId="322" xfId="2" applyFont="1" applyFill="1" applyBorder="1" applyAlignment="1" applyProtection="1">
      <alignment vertical="center" wrapText="1"/>
    </xf>
    <xf numFmtId="38" fontId="26" fillId="0" borderId="323" xfId="2" applyFont="1" applyFill="1" applyBorder="1" applyAlignment="1" applyProtection="1">
      <alignment vertical="center" wrapText="1"/>
    </xf>
    <xf numFmtId="187" fontId="26" fillId="0" borderId="323" xfId="2" applyNumberFormat="1" applyFont="1" applyFill="1" applyBorder="1" applyAlignment="1" applyProtection="1">
      <alignment vertical="center" wrapText="1"/>
    </xf>
    <xf numFmtId="38" fontId="26" fillId="0" borderId="324" xfId="2" applyFont="1" applyFill="1" applyBorder="1" applyAlignment="1" applyProtection="1">
      <alignment vertical="center" wrapText="1"/>
    </xf>
    <xf numFmtId="0" fontId="98" fillId="0" borderId="0" xfId="8" applyFont="1" applyFill="1" applyAlignment="1">
      <alignment horizontal="center"/>
    </xf>
    <xf numFmtId="0" fontId="100" fillId="0" borderId="0" xfId="0" applyFont="1"/>
    <xf numFmtId="0" fontId="101" fillId="0" borderId="0" xfId="0" applyFont="1" applyProtection="1"/>
    <xf numFmtId="0" fontId="98" fillId="0" borderId="0" xfId="8" applyFont="1" applyFill="1" applyAlignment="1">
      <alignment vertical="center"/>
    </xf>
    <xf numFmtId="0" fontId="98" fillId="0" borderId="0" xfId="8" applyFont="1" applyAlignment="1">
      <alignment vertical="center"/>
    </xf>
    <xf numFmtId="0" fontId="31" fillId="0" borderId="9" xfId="0" applyFont="1" applyBorder="1" applyAlignment="1" applyProtection="1">
      <alignment vertical="center"/>
    </xf>
    <xf numFmtId="49" fontId="31" fillId="0" borderId="9" xfId="0" applyNumberFormat="1" applyFont="1" applyBorder="1" applyAlignment="1" applyProtection="1">
      <alignment vertical="center"/>
      <protection hidden="1"/>
    </xf>
    <xf numFmtId="0" fontId="4" fillId="24" borderId="0" xfId="0" applyFont="1" applyFill="1" applyProtection="1"/>
    <xf numFmtId="49" fontId="34" fillId="0" borderId="12" xfId="0" quotePrefix="1" applyNumberFormat="1" applyFont="1" applyBorder="1" applyAlignment="1" applyProtection="1">
      <alignment vertical="center"/>
    </xf>
    <xf numFmtId="0" fontId="31" fillId="0" borderId="9" xfId="0" applyFont="1" applyBorder="1" applyAlignment="1" applyProtection="1">
      <alignment vertical="center"/>
    </xf>
    <xf numFmtId="0" fontId="31" fillId="0" borderId="7" xfId="0" applyFont="1" applyBorder="1" applyAlignment="1" applyProtection="1">
      <alignment vertical="center"/>
    </xf>
    <xf numFmtId="0" fontId="31" fillId="0" borderId="153" xfId="0" applyFont="1" applyBorder="1" applyAlignment="1" applyProtection="1">
      <alignment vertical="center"/>
    </xf>
    <xf numFmtId="0" fontId="31" fillId="0" borderId="256" xfId="0" applyFont="1" applyBorder="1" applyAlignment="1" applyProtection="1">
      <alignment vertical="center"/>
    </xf>
    <xf numFmtId="0" fontId="33" fillId="0" borderId="7" xfId="0" applyFont="1" applyBorder="1" applyAlignment="1" applyProtection="1">
      <alignment vertical="center"/>
    </xf>
    <xf numFmtId="0" fontId="6" fillId="0" borderId="0" xfId="0" applyFont="1" applyBorder="1" applyAlignment="1" applyProtection="1"/>
    <xf numFmtId="0" fontId="20" fillId="0" borderId="0" xfId="0" applyFont="1" applyBorder="1" applyAlignment="1" applyProtection="1"/>
    <xf numFmtId="0" fontId="4" fillId="0" borderId="3" xfId="0" applyFont="1" applyBorder="1" applyAlignment="1" applyProtection="1"/>
    <xf numFmtId="0" fontId="4" fillId="0" borderId="5" xfId="0" applyFont="1" applyBorder="1" applyAlignment="1" applyProtection="1"/>
    <xf numFmtId="0" fontId="72" fillId="0" borderId="1" xfId="0" applyFont="1" applyBorder="1" applyAlignment="1" applyProtection="1"/>
    <xf numFmtId="0" fontId="72" fillId="0" borderId="0" xfId="0" applyFont="1" applyBorder="1" applyAlignment="1" applyProtection="1"/>
    <xf numFmtId="0" fontId="4" fillId="0" borderId="1" xfId="0" applyFont="1" applyBorder="1" applyAlignment="1" applyProtection="1"/>
    <xf numFmtId="0" fontId="8" fillId="0" borderId="4" xfId="0" applyFont="1" applyBorder="1" applyAlignment="1" applyProtection="1"/>
    <xf numFmtId="0" fontId="6" fillId="0" borderId="1" xfId="0" applyFont="1" applyBorder="1" applyAlignment="1" applyProtection="1"/>
    <xf numFmtId="0" fontId="20" fillId="0" borderId="84" xfId="0" applyFont="1" applyBorder="1" applyAlignment="1" applyProtection="1"/>
    <xf numFmtId="0" fontId="4" fillId="0" borderId="4" xfId="0" applyFont="1" applyBorder="1" applyAlignment="1" applyProtection="1"/>
    <xf numFmtId="0" fontId="20" fillId="0" borderId="85" xfId="0" applyFont="1" applyBorder="1" applyAlignment="1" applyProtection="1"/>
    <xf numFmtId="0" fontId="6" fillId="0" borderId="15" xfId="0" applyFont="1" applyBorder="1" applyAlignment="1" applyProtection="1"/>
    <xf numFmtId="0" fontId="6" fillId="0" borderId="7" xfId="0" applyFont="1" applyBorder="1" applyAlignment="1" applyProtection="1"/>
    <xf numFmtId="0" fontId="20" fillId="0" borderId="7" xfId="0" applyFont="1" applyBorder="1" applyAlignment="1" applyProtection="1"/>
    <xf numFmtId="0" fontId="4" fillId="0" borderId="16" xfId="0" applyFont="1" applyBorder="1" applyAlignment="1" applyProtection="1"/>
    <xf numFmtId="0" fontId="4" fillId="0" borderId="11" xfId="0" applyFont="1" applyBorder="1" applyProtection="1"/>
    <xf numFmtId="0" fontId="31" fillId="24" borderId="1" xfId="0" applyFont="1" applyFill="1" applyBorder="1" applyAlignment="1" applyProtection="1">
      <alignment vertical="center"/>
    </xf>
    <xf numFmtId="49" fontId="31" fillId="24" borderId="12" xfId="0" applyNumberFormat="1" applyFont="1" applyFill="1" applyBorder="1" applyAlignment="1" applyProtection="1">
      <alignment vertical="center"/>
    </xf>
    <xf numFmtId="0" fontId="31" fillId="24" borderId="0" xfId="0" applyFont="1" applyFill="1" applyBorder="1" applyAlignment="1" applyProtection="1">
      <alignment vertical="center"/>
    </xf>
    <xf numFmtId="0" fontId="31" fillId="24" borderId="62" xfId="0" applyFont="1" applyFill="1" applyBorder="1" applyAlignment="1" applyProtection="1">
      <alignment horizontal="right" vertical="center" wrapText="1"/>
      <protection hidden="1"/>
    </xf>
    <xf numFmtId="0" fontId="31" fillId="24" borderId="67" xfId="0" applyFont="1" applyFill="1" applyBorder="1" applyAlignment="1" applyProtection="1">
      <alignment vertical="center" wrapText="1"/>
      <protection hidden="1"/>
    </xf>
    <xf numFmtId="0" fontId="31" fillId="24" borderId="88" xfId="0" applyFont="1" applyFill="1" applyBorder="1" applyAlignment="1" applyProtection="1">
      <alignment vertical="center"/>
    </xf>
    <xf numFmtId="0" fontId="0" fillId="0" borderId="0" xfId="0" applyAlignment="1">
      <alignment vertical="center"/>
    </xf>
    <xf numFmtId="0" fontId="31" fillId="0" borderId="0" xfId="0" applyFont="1" applyFill="1" applyAlignment="1">
      <alignment horizontal="left" vertical="center"/>
    </xf>
    <xf numFmtId="38" fontId="31" fillId="0" borderId="0" xfId="0" applyNumberFormat="1" applyFont="1" applyFill="1" applyAlignment="1">
      <alignment horizontal="left" vertical="center"/>
    </xf>
    <xf numFmtId="188" fontId="31" fillId="0" borderId="0" xfId="0" applyNumberFormat="1" applyFont="1" applyFill="1" applyBorder="1" applyAlignment="1">
      <alignment horizontal="left" vertical="center"/>
    </xf>
    <xf numFmtId="0" fontId="31" fillId="0" borderId="0" xfId="0" applyNumberFormat="1" applyFont="1" applyFill="1" applyBorder="1" applyAlignment="1">
      <alignment horizontal="left" vertical="center"/>
    </xf>
    <xf numFmtId="0" fontId="31" fillId="0" borderId="0" xfId="0" applyNumberFormat="1" applyFont="1" applyFill="1" applyBorder="1" applyAlignment="1">
      <alignment horizontal="right" vertical="center"/>
    </xf>
    <xf numFmtId="0" fontId="8" fillId="0" borderId="325" xfId="0" applyFont="1" applyFill="1" applyBorder="1" applyAlignment="1" applyProtection="1">
      <alignment vertical="center"/>
    </xf>
    <xf numFmtId="0" fontId="105" fillId="0" borderId="121" xfId="8" applyFont="1" applyFill="1" applyBorder="1" applyAlignment="1">
      <alignment vertical="center"/>
    </xf>
    <xf numFmtId="0" fontId="105" fillId="0" borderId="8" xfId="8" applyFont="1" applyFill="1" applyBorder="1" applyAlignment="1">
      <alignment vertical="center"/>
    </xf>
    <xf numFmtId="0" fontId="50" fillId="0" borderId="11" xfId="22" applyFont="1" applyBorder="1" applyAlignment="1">
      <alignment vertical="center" wrapText="1"/>
    </xf>
    <xf numFmtId="0" fontId="31" fillId="0" borderId="46" xfId="0" applyFont="1" applyBorder="1" applyAlignment="1" applyProtection="1">
      <alignment vertical="center"/>
    </xf>
    <xf numFmtId="0" fontId="31" fillId="0" borderId="153" xfId="0" applyFont="1" applyBorder="1" applyAlignment="1" applyProtection="1">
      <alignment vertical="center"/>
    </xf>
    <xf numFmtId="0" fontId="31" fillId="0" borderId="90" xfId="0" applyFont="1" applyBorder="1" applyAlignment="1" applyProtection="1">
      <alignment vertical="center"/>
    </xf>
    <xf numFmtId="0" fontId="31" fillId="0" borderId="0" xfId="20" applyFont="1" applyAlignment="1">
      <alignment vertical="center"/>
    </xf>
    <xf numFmtId="0" fontId="31" fillId="0" borderId="144" xfId="0" applyFont="1" applyBorder="1" applyAlignment="1">
      <alignment vertical="center"/>
    </xf>
    <xf numFmtId="0" fontId="31" fillId="0" borderId="6" xfId="0" applyFont="1" applyBorder="1" applyAlignment="1">
      <alignment vertical="center"/>
    </xf>
    <xf numFmtId="0" fontId="49" fillId="3" borderId="6" xfId="0" applyFont="1" applyFill="1" applyBorder="1" applyAlignment="1">
      <alignment horizontal="center" vertical="center"/>
    </xf>
    <xf numFmtId="0" fontId="50" fillId="0" borderId="0" xfId="20" applyFont="1" applyAlignment="1"/>
    <xf numFmtId="0" fontId="50" fillId="11" borderId="6" xfId="22" applyFont="1" applyFill="1" applyBorder="1" applyAlignment="1">
      <alignment horizontal="center" vertical="center"/>
    </xf>
    <xf numFmtId="0" fontId="50" fillId="0" borderId="0" xfId="20" applyFont="1" applyFill="1" applyAlignment="1">
      <alignment vertical="center"/>
    </xf>
    <xf numFmtId="0" fontId="108" fillId="0" borderId="0" xfId="32" applyProtection="1"/>
    <xf numFmtId="0" fontId="108" fillId="0" borderId="0" xfId="32" applyAlignment="1" applyProtection="1">
      <alignment vertical="center"/>
    </xf>
    <xf numFmtId="0" fontId="108" fillId="0" borderId="0" xfId="32"/>
    <xf numFmtId="0" fontId="31" fillId="0" borderId="0" xfId="32" applyFont="1" applyAlignment="1" applyProtection="1">
      <alignment vertical="center"/>
    </xf>
    <xf numFmtId="0" fontId="31" fillId="0" borderId="0" xfId="32" applyFont="1" applyFill="1" applyAlignment="1" applyProtection="1">
      <alignment vertical="center"/>
    </xf>
    <xf numFmtId="0" fontId="33" fillId="0" borderId="0" xfId="15" applyFont="1" applyProtection="1">
      <alignment vertical="center"/>
    </xf>
    <xf numFmtId="0" fontId="31" fillId="0" borderId="0" xfId="33" applyFont="1" applyAlignment="1" applyProtection="1">
      <alignment vertical="center"/>
    </xf>
    <xf numFmtId="0" fontId="31" fillId="0" borderId="0" xfId="33" applyFont="1" applyProtection="1">
      <alignment vertical="center"/>
    </xf>
    <xf numFmtId="0" fontId="106" fillId="0" borderId="0" xfId="15" applyFont="1" applyProtection="1">
      <alignment vertical="center"/>
    </xf>
    <xf numFmtId="0" fontId="22" fillId="0" borderId="0" xfId="33" applyFont="1" applyAlignment="1" applyProtection="1">
      <alignment horizontal="left" vertical="center" indent="1"/>
    </xf>
    <xf numFmtId="0" fontId="22" fillId="0" borderId="0" xfId="15" applyProtection="1">
      <alignment vertical="center"/>
    </xf>
    <xf numFmtId="0" fontId="22" fillId="0" borderId="0" xfId="33" applyFont="1" applyFill="1" applyBorder="1" applyAlignment="1" applyProtection="1">
      <alignment horizontal="center" vertical="center"/>
      <protection hidden="1"/>
    </xf>
    <xf numFmtId="0" fontId="107" fillId="0" borderId="0" xfId="33" applyFont="1" applyFill="1" applyBorder="1" applyAlignment="1" applyProtection="1">
      <alignment horizontal="center" vertical="center"/>
    </xf>
    <xf numFmtId="0" fontId="108" fillId="0" borderId="0" xfId="32" applyBorder="1" applyProtection="1"/>
    <xf numFmtId="0" fontId="108" fillId="0" borderId="0" xfId="32" applyBorder="1" applyAlignment="1" applyProtection="1"/>
    <xf numFmtId="0" fontId="22" fillId="0" borderId="0" xfId="17" applyFont="1" applyAlignment="1" applyProtection="1">
      <alignment vertical="center"/>
    </xf>
    <xf numFmtId="0" fontId="108" fillId="0" borderId="0" xfId="32" applyAlignment="1" applyProtection="1"/>
    <xf numFmtId="0" fontId="31" fillId="0" borderId="11" xfId="17" applyFont="1" applyBorder="1" applyAlignment="1" applyProtection="1">
      <alignment vertical="center"/>
    </xf>
    <xf numFmtId="0" fontId="49" fillId="3" borderId="11" xfId="17" applyFont="1" applyFill="1" applyBorder="1" applyAlignment="1" applyProtection="1">
      <alignment horizontal="center" vertical="center"/>
      <protection hidden="1"/>
    </xf>
    <xf numFmtId="0" fontId="107" fillId="0" borderId="0" xfId="33" applyFont="1" applyProtection="1">
      <alignment vertical="center"/>
    </xf>
    <xf numFmtId="0" fontId="22" fillId="0" borderId="0" xfId="17" applyFont="1" applyAlignment="1" applyProtection="1">
      <alignment vertical="center" wrapText="1"/>
    </xf>
    <xf numFmtId="0" fontId="22" fillId="0" borderId="0" xfId="17" applyFont="1" applyBorder="1" applyAlignment="1" applyProtection="1">
      <alignment vertical="center" wrapText="1"/>
    </xf>
    <xf numFmtId="0" fontId="108" fillId="0" borderId="4" xfId="32" applyBorder="1" applyProtection="1"/>
    <xf numFmtId="0" fontId="52" fillId="0" borderId="8" xfId="17" applyFont="1" applyBorder="1" applyAlignment="1" applyProtection="1">
      <alignment vertical="center" wrapText="1"/>
      <protection hidden="1"/>
    </xf>
    <xf numFmtId="0" fontId="22" fillId="0" borderId="25" xfId="17" applyBorder="1" applyAlignment="1" applyProtection="1">
      <alignment wrapText="1"/>
    </xf>
    <xf numFmtId="0" fontId="22" fillId="0" borderId="0" xfId="17" applyAlignment="1" applyProtection="1">
      <alignment vertical="center" wrapText="1"/>
    </xf>
    <xf numFmtId="0" fontId="31" fillId="0" borderId="0" xfId="17" applyFont="1" applyAlignment="1" applyProtection="1">
      <alignment vertical="center"/>
    </xf>
    <xf numFmtId="0" fontId="32" fillId="0" borderId="41" xfId="17" applyFont="1" applyBorder="1" applyAlignment="1" applyProtection="1">
      <alignment horizontal="center" vertical="center"/>
      <protection hidden="1"/>
    </xf>
    <xf numFmtId="0" fontId="32" fillId="0" borderId="0" xfId="17" applyFont="1" applyBorder="1" applyAlignment="1" applyProtection="1">
      <alignment vertical="center"/>
    </xf>
    <xf numFmtId="179" fontId="32" fillId="3" borderId="41" xfId="17" applyNumberFormat="1" applyFont="1" applyFill="1" applyBorder="1" applyAlignment="1" applyProtection="1">
      <alignment vertical="center"/>
      <protection hidden="1"/>
    </xf>
    <xf numFmtId="179" fontId="32" fillId="0" borderId="0" xfId="17" applyNumberFormat="1" applyFont="1" applyFill="1" applyBorder="1" applyAlignment="1" applyProtection="1">
      <alignment vertical="center"/>
    </xf>
    <xf numFmtId="0" fontId="108" fillId="0" borderId="305" xfId="32" applyBorder="1" applyAlignment="1" applyProtection="1">
      <alignment vertical="center"/>
    </xf>
    <xf numFmtId="0" fontId="108" fillId="0" borderId="144" xfId="32" applyBorder="1" applyProtection="1"/>
    <xf numFmtId="0" fontId="108" fillId="0" borderId="144" xfId="32" applyBorder="1" applyAlignment="1" applyProtection="1">
      <alignment vertical="center"/>
    </xf>
    <xf numFmtId="0" fontId="108" fillId="0" borderId="144" xfId="32" applyBorder="1" applyAlignment="1" applyProtection="1">
      <alignment horizontal="right" vertical="center"/>
    </xf>
    <xf numFmtId="0" fontId="31" fillId="0" borderId="328" xfId="33" applyFont="1" applyFill="1" applyBorder="1" applyAlignment="1" applyProtection="1">
      <alignment vertical="center" wrapText="1"/>
    </xf>
    <xf numFmtId="0" fontId="31" fillId="0" borderId="1" xfId="33" applyFont="1" applyBorder="1" applyAlignment="1" applyProtection="1">
      <alignment vertical="center"/>
    </xf>
    <xf numFmtId="0" fontId="79" fillId="0" borderId="4" xfId="33" applyFont="1" applyBorder="1" applyAlignment="1" applyProtection="1">
      <alignment horizontal="right" vertical="center"/>
    </xf>
    <xf numFmtId="0" fontId="108" fillId="14" borderId="329" xfId="32" applyFill="1" applyBorder="1" applyAlignment="1" applyProtection="1">
      <alignment horizontal="right" vertical="center"/>
      <protection locked="0"/>
    </xf>
    <xf numFmtId="0" fontId="109" fillId="0" borderId="1" xfId="32" applyFont="1" applyBorder="1" applyAlignment="1" applyProtection="1">
      <alignment vertical="center" wrapText="1"/>
    </xf>
    <xf numFmtId="49" fontId="108" fillId="14" borderId="330" xfId="32" applyNumberFormat="1" applyFill="1" applyBorder="1" applyAlignment="1" applyProtection="1">
      <alignment horizontal="right" vertical="center"/>
      <protection locked="0"/>
    </xf>
    <xf numFmtId="0" fontId="31" fillId="0" borderId="86" xfId="33" applyFont="1" applyBorder="1" applyAlignment="1" applyProtection="1">
      <alignment vertical="center"/>
    </xf>
    <xf numFmtId="0" fontId="79" fillId="0" borderId="157" xfId="33" applyFont="1" applyBorder="1" applyAlignment="1" applyProtection="1">
      <alignment horizontal="right" vertical="center"/>
    </xf>
    <xf numFmtId="38" fontId="0" fillId="14" borderId="331" xfId="34" applyFont="1" applyFill="1" applyBorder="1" applyAlignment="1" applyProtection="1">
      <alignment horizontal="right" vertical="center"/>
      <protection locked="0"/>
    </xf>
    <xf numFmtId="0" fontId="31" fillId="0" borderId="165" xfId="33" applyFont="1" applyBorder="1" applyAlignment="1" applyProtection="1">
      <alignment vertical="center"/>
    </xf>
    <xf numFmtId="0" fontId="79" fillId="0" borderId="167" xfId="33" applyFont="1" applyBorder="1" applyAlignment="1" applyProtection="1">
      <alignment horizontal="right" vertical="center"/>
    </xf>
    <xf numFmtId="0" fontId="108" fillId="14" borderId="332" xfId="32" applyFill="1" applyBorder="1" applyAlignment="1" applyProtection="1">
      <alignment horizontal="right" vertical="center"/>
      <protection locked="0"/>
    </xf>
    <xf numFmtId="38" fontId="0" fillId="14" borderId="329" xfId="34" applyFont="1" applyFill="1" applyBorder="1" applyAlignment="1" applyProtection="1">
      <alignment horizontal="right" vertical="center"/>
      <protection locked="0"/>
    </xf>
    <xf numFmtId="0" fontId="31" fillId="0" borderId="325" xfId="33" applyFont="1" applyBorder="1" applyAlignment="1" applyProtection="1">
      <alignment vertical="center"/>
    </xf>
    <xf numFmtId="0" fontId="79" fillId="0" borderId="333" xfId="33" applyFont="1" applyBorder="1" applyAlignment="1" applyProtection="1">
      <alignment horizontal="right" vertical="center"/>
    </xf>
    <xf numFmtId="38" fontId="0" fillId="13" borderId="334" xfId="34" applyFont="1" applyFill="1" applyBorder="1" applyAlignment="1" applyProtection="1">
      <alignment horizontal="right" vertical="center"/>
    </xf>
    <xf numFmtId="0" fontId="31" fillId="0" borderId="86" xfId="33" applyFont="1" applyBorder="1" applyAlignment="1" applyProtection="1">
      <alignment vertical="center" wrapText="1"/>
    </xf>
    <xf numFmtId="0" fontId="31" fillId="0" borderId="45" xfId="33" applyFont="1" applyBorder="1" applyAlignment="1" applyProtection="1">
      <alignment vertical="center" wrapText="1"/>
    </xf>
    <xf numFmtId="0" fontId="79" fillId="0" borderId="67" xfId="33" applyFont="1" applyBorder="1" applyAlignment="1" applyProtection="1">
      <alignment horizontal="right" vertical="center"/>
    </xf>
    <xf numFmtId="38" fontId="0" fillId="14" borderId="330" xfId="34" applyFont="1" applyFill="1" applyBorder="1" applyAlignment="1" applyProtection="1">
      <alignment horizontal="right" vertical="center"/>
      <protection locked="0"/>
    </xf>
    <xf numFmtId="0" fontId="31" fillId="0" borderId="165" xfId="33" applyFont="1" applyBorder="1" applyAlignment="1" applyProtection="1">
      <alignment vertical="center" wrapText="1"/>
    </xf>
    <xf numFmtId="38" fontId="0" fillId="14" borderId="332" xfId="34" applyFont="1" applyFill="1" applyBorder="1" applyAlignment="1" applyProtection="1">
      <alignment horizontal="right" vertical="center"/>
      <protection locked="0"/>
    </xf>
    <xf numFmtId="0" fontId="31" fillId="0" borderId="325" xfId="33" applyFont="1" applyBorder="1" applyAlignment="1" applyProtection="1">
      <alignment vertical="center" wrapText="1"/>
    </xf>
    <xf numFmtId="0" fontId="79" fillId="0" borderId="4" xfId="33" applyFont="1" applyBorder="1" applyAlignment="1" applyProtection="1">
      <alignment horizontal="right" vertical="center" wrapText="1"/>
    </xf>
    <xf numFmtId="0" fontId="108" fillId="14" borderId="331" xfId="32" applyFill="1" applyBorder="1" applyAlignment="1" applyProtection="1">
      <alignment horizontal="right" vertical="center"/>
      <protection locked="0"/>
    </xf>
    <xf numFmtId="0" fontId="109" fillId="0" borderId="1" xfId="33" applyFont="1" applyBorder="1" applyAlignment="1" applyProtection="1">
      <alignment vertical="center"/>
    </xf>
    <xf numFmtId="0" fontId="108" fillId="14" borderId="330" xfId="32" applyFill="1" applyBorder="1" applyAlignment="1" applyProtection="1">
      <alignment horizontal="right" vertical="center"/>
      <protection locked="0"/>
    </xf>
    <xf numFmtId="179" fontId="31" fillId="0" borderId="328" xfId="35" applyNumberFormat="1" applyFont="1" applyFill="1" applyBorder="1" applyAlignment="1" applyProtection="1">
      <alignment vertical="center"/>
    </xf>
    <xf numFmtId="179" fontId="31" fillId="0" borderId="86" xfId="35" applyNumberFormat="1" applyFont="1" applyFill="1" applyBorder="1" applyAlignment="1" applyProtection="1">
      <alignment vertical="center"/>
    </xf>
    <xf numFmtId="0" fontId="79" fillId="0" borderId="167" xfId="33" applyFont="1" applyBorder="1" applyAlignment="1" applyProtection="1">
      <alignment horizontal="right" vertical="center" wrapText="1"/>
    </xf>
    <xf numFmtId="0" fontId="79" fillId="0" borderId="0" xfId="33" applyFont="1" applyBorder="1" applyAlignment="1" applyProtection="1">
      <alignment horizontal="right" vertical="center"/>
    </xf>
    <xf numFmtId="0" fontId="79" fillId="0" borderId="0" xfId="33" applyFont="1" applyBorder="1" applyAlignment="1" applyProtection="1">
      <alignment horizontal="right" vertical="center" wrapText="1"/>
    </xf>
    <xf numFmtId="179" fontId="31" fillId="0" borderId="1" xfId="35" applyNumberFormat="1" applyFont="1" applyFill="1" applyBorder="1" applyAlignment="1" applyProtection="1">
      <alignment vertical="center"/>
    </xf>
    <xf numFmtId="0" fontId="31" fillId="0" borderId="335" xfId="33" applyFont="1" applyFill="1" applyBorder="1" applyAlignment="1" applyProtection="1">
      <alignment vertical="center"/>
    </xf>
    <xf numFmtId="0" fontId="79" fillId="0" borderId="336" xfId="33" applyFont="1" applyFill="1" applyBorder="1" applyAlignment="1" applyProtection="1">
      <alignment horizontal="right" vertical="center" wrapText="1"/>
    </xf>
    <xf numFmtId="0" fontId="108" fillId="14" borderId="337" xfId="32" applyFill="1" applyBorder="1" applyAlignment="1" applyProtection="1">
      <alignment horizontal="right" vertical="center"/>
      <protection locked="0"/>
    </xf>
    <xf numFmtId="0" fontId="31" fillId="0" borderId="1" xfId="33" applyFont="1" applyFill="1" applyBorder="1" applyAlignment="1" applyProtection="1">
      <alignment vertical="center"/>
    </xf>
    <xf numFmtId="0" fontId="79" fillId="0" borderId="4" xfId="33" applyFont="1" applyFill="1" applyBorder="1" applyAlignment="1" applyProtection="1">
      <alignment horizontal="right" vertical="center" wrapText="1"/>
    </xf>
    <xf numFmtId="179" fontId="31" fillId="0" borderId="325" xfId="35" applyNumberFormat="1" applyFont="1" applyFill="1" applyBorder="1" applyAlignment="1" applyProtection="1">
      <alignment vertical="center"/>
    </xf>
    <xf numFmtId="0" fontId="107" fillId="0" borderId="86" xfId="32" applyFont="1" applyBorder="1" applyAlignment="1" applyProtection="1">
      <alignment vertical="center"/>
    </xf>
    <xf numFmtId="0" fontId="79" fillId="0" borderId="43" xfId="33" applyFont="1" applyBorder="1" applyAlignment="1" applyProtection="1">
      <alignment horizontal="right" vertical="center"/>
    </xf>
    <xf numFmtId="0" fontId="112" fillId="0" borderId="328" xfId="32" applyFont="1" applyBorder="1" applyAlignment="1" applyProtection="1">
      <alignment horizontal="left" vertical="top" wrapText="1"/>
    </xf>
    <xf numFmtId="0" fontId="107" fillId="0" borderId="1" xfId="32" applyFont="1" applyBorder="1" applyAlignment="1" applyProtection="1">
      <alignment vertical="center"/>
    </xf>
    <xf numFmtId="0" fontId="31" fillId="0" borderId="325" xfId="32" applyFont="1" applyBorder="1" applyAlignment="1" applyProtection="1">
      <alignment vertical="center"/>
    </xf>
    <xf numFmtId="0" fontId="79" fillId="0" borderId="339" xfId="33" applyFont="1" applyBorder="1" applyAlignment="1" applyProtection="1">
      <alignment horizontal="right" vertical="center"/>
    </xf>
    <xf numFmtId="0" fontId="108" fillId="0" borderId="328" xfId="32" applyBorder="1" applyAlignment="1" applyProtection="1">
      <alignment vertical="center"/>
    </xf>
    <xf numFmtId="0" fontId="109" fillId="0" borderId="86" xfId="33" applyFont="1" applyBorder="1" applyAlignment="1" applyProtection="1">
      <alignment vertical="center"/>
    </xf>
    <xf numFmtId="0" fontId="113" fillId="0" borderId="0" xfId="32" applyFont="1" applyBorder="1" applyAlignment="1" applyProtection="1">
      <alignment horizontal="right" vertical="center"/>
    </xf>
    <xf numFmtId="0" fontId="109" fillId="0" borderId="86" xfId="32" applyFont="1" applyBorder="1" applyAlignment="1" applyProtection="1">
      <alignment vertical="center" wrapText="1"/>
    </xf>
    <xf numFmtId="0" fontId="113" fillId="0" borderId="43" xfId="32" applyFont="1" applyBorder="1" applyAlignment="1" applyProtection="1">
      <alignment horizontal="right" vertical="center"/>
    </xf>
    <xf numFmtId="0" fontId="113" fillId="0" borderId="145" xfId="32" applyFont="1" applyBorder="1" applyAlignment="1" applyProtection="1">
      <alignment horizontal="right" vertical="center"/>
    </xf>
    <xf numFmtId="0" fontId="31" fillId="0" borderId="325" xfId="32" applyFont="1" applyBorder="1" applyAlignment="1" applyProtection="1">
      <alignment vertical="center" wrapText="1"/>
    </xf>
    <xf numFmtId="0" fontId="113" fillId="0" borderId="339" xfId="32" applyFont="1" applyBorder="1" applyAlignment="1" applyProtection="1">
      <alignment horizontal="right" vertical="center"/>
    </xf>
    <xf numFmtId="0" fontId="108" fillId="13" borderId="334" xfId="32" applyFill="1" applyBorder="1" applyAlignment="1" applyProtection="1">
      <alignment horizontal="right" vertical="center"/>
    </xf>
    <xf numFmtId="0" fontId="108" fillId="14" borderId="332" xfId="32" applyFill="1" applyBorder="1" applyAlignment="1" applyProtection="1">
      <alignment horizontal="left" vertical="center" wrapText="1"/>
      <protection locked="0"/>
    </xf>
    <xf numFmtId="0" fontId="114" fillId="0" borderId="0" xfId="32" applyFont="1" applyProtection="1"/>
    <xf numFmtId="0" fontId="108" fillId="0" borderId="270" xfId="32" applyBorder="1" applyAlignment="1">
      <alignment vertical="center"/>
    </xf>
    <xf numFmtId="0" fontId="108" fillId="0" borderId="303" xfId="32" applyBorder="1" applyAlignment="1">
      <alignment vertical="center"/>
    </xf>
    <xf numFmtId="0" fontId="108" fillId="13" borderId="294" xfId="32" applyFill="1" applyBorder="1" applyAlignment="1">
      <alignment vertical="center"/>
    </xf>
    <xf numFmtId="0" fontId="108" fillId="0" borderId="0" xfId="32" applyAlignment="1">
      <alignment vertical="center"/>
    </xf>
    <xf numFmtId="0" fontId="21" fillId="0" borderId="0" xfId="15" applyFont="1" applyProtection="1">
      <alignment vertical="center"/>
    </xf>
    <xf numFmtId="0" fontId="32" fillId="0" borderId="0" xfId="17" applyFont="1" applyFill="1" applyBorder="1" applyAlignment="1" applyProtection="1">
      <alignment vertical="center"/>
    </xf>
    <xf numFmtId="0" fontId="31" fillId="0" borderId="0" xfId="17" applyFont="1" applyFill="1" applyBorder="1" applyAlignment="1" applyProtection="1">
      <alignment horizontal="left" vertical="center"/>
      <protection hidden="1"/>
    </xf>
    <xf numFmtId="0" fontId="22" fillId="0" borderId="0" xfId="0" applyFont="1" applyBorder="1"/>
    <xf numFmtId="0" fontId="115" fillId="0" borderId="0" xfId="0" applyFont="1" applyBorder="1" applyAlignment="1">
      <alignment horizontal="left" vertical="top"/>
    </xf>
    <xf numFmtId="0" fontId="115" fillId="0" borderId="0" xfId="0" applyFont="1" applyBorder="1" applyAlignment="1">
      <alignment horizontal="right"/>
    </xf>
    <xf numFmtId="0" fontId="115" fillId="4" borderId="0" xfId="15" applyFont="1" applyFill="1" applyBorder="1" applyAlignment="1" applyProtection="1">
      <alignment vertical="top"/>
      <protection hidden="1"/>
    </xf>
    <xf numFmtId="0" fontId="112" fillId="0" borderId="328" xfId="32" applyFont="1" applyBorder="1" applyAlignment="1" applyProtection="1">
      <alignment horizontal="left" vertical="top"/>
    </xf>
    <xf numFmtId="0" fontId="50" fillId="11" borderId="6" xfId="22" applyFont="1" applyFill="1" applyBorder="1" applyAlignment="1">
      <alignment horizontal="center" vertical="center"/>
    </xf>
    <xf numFmtId="0" fontId="22" fillId="0" borderId="0" xfId="17"/>
    <xf numFmtId="0" fontId="50" fillId="0" borderId="11" xfId="37" applyFont="1" applyBorder="1" applyAlignment="1">
      <alignment vertical="center"/>
    </xf>
    <xf numFmtId="0" fontId="50" fillId="0" borderId="6" xfId="22" applyFont="1" applyBorder="1" applyAlignment="1">
      <alignment vertical="center"/>
    </xf>
    <xf numFmtId="0" fontId="50" fillId="0" borderId="11" xfId="22" applyFont="1" applyBorder="1" applyAlignment="1">
      <alignment vertical="center"/>
    </xf>
    <xf numFmtId="0" fontId="50" fillId="0" borderId="12" xfId="22" applyFont="1" applyBorder="1" applyAlignment="1">
      <alignment vertical="center"/>
    </xf>
    <xf numFmtId="0" fontId="50" fillId="0" borderId="10" xfId="22" applyFont="1" applyBorder="1" applyAlignment="1">
      <alignment vertical="center"/>
    </xf>
    <xf numFmtId="0" fontId="50" fillId="11" borderId="6" xfId="11" applyFont="1" applyFill="1" applyBorder="1" applyAlignment="1">
      <alignment horizontal="center" vertical="center" wrapText="1"/>
    </xf>
    <xf numFmtId="0" fontId="31" fillId="24" borderId="0" xfId="0" applyFont="1" applyFill="1" applyAlignment="1" applyProtection="1">
      <alignment vertical="center"/>
      <protection hidden="1"/>
    </xf>
    <xf numFmtId="0" fontId="31" fillId="24" borderId="4" xfId="0" applyFont="1" applyFill="1" applyBorder="1" applyAlignment="1" applyProtection="1">
      <alignment vertical="center"/>
      <protection hidden="1"/>
    </xf>
    <xf numFmtId="0" fontId="87" fillId="24" borderId="4" xfId="0" applyFont="1" applyFill="1" applyBorder="1" applyAlignment="1" applyProtection="1">
      <alignment horizontal="left" vertical="center"/>
      <protection hidden="1"/>
    </xf>
    <xf numFmtId="0" fontId="61" fillId="24" borderId="4" xfId="0" applyFont="1" applyFill="1" applyBorder="1" applyAlignment="1" applyProtection="1">
      <alignment horizontal="left" vertical="center" indent="1"/>
      <protection hidden="1"/>
    </xf>
    <xf numFmtId="0" fontId="31" fillId="0" borderId="11" xfId="0" applyFont="1" applyBorder="1" applyAlignment="1" applyProtection="1">
      <alignment horizontal="distributed" vertical="center"/>
    </xf>
    <xf numFmtId="0" fontId="31" fillId="0" borderId="11" xfId="0" applyFont="1" applyBorder="1" applyAlignment="1" applyProtection="1">
      <alignment horizontal="center" vertical="center" wrapText="1"/>
    </xf>
    <xf numFmtId="179" fontId="31" fillId="2" borderId="12" xfId="0" applyNumberFormat="1" applyFont="1" applyFill="1" applyBorder="1" applyAlignment="1" applyProtection="1">
      <alignment vertical="center" wrapText="1"/>
    </xf>
    <xf numFmtId="181" fontId="31" fillId="2" borderId="11" xfId="0" applyNumberFormat="1" applyFont="1" applyFill="1" applyBorder="1" applyAlignment="1" applyProtection="1">
      <alignment horizontal="right" vertical="center"/>
    </xf>
    <xf numFmtId="0" fontId="31" fillId="0" borderId="1" xfId="0" applyFont="1" applyBorder="1" applyAlignment="1" applyProtection="1">
      <alignment horizontal="left" vertical="center"/>
    </xf>
    <xf numFmtId="0" fontId="31" fillId="0" borderId="25" xfId="0" applyFont="1" applyBorder="1" applyAlignment="1" applyProtection="1">
      <alignment vertical="center"/>
    </xf>
    <xf numFmtId="0" fontId="31" fillId="0" borderId="11" xfId="13" applyFont="1" applyBorder="1" applyAlignment="1" applyProtection="1">
      <alignment vertical="center"/>
    </xf>
    <xf numFmtId="0" fontId="31" fillId="2" borderId="51" xfId="0" applyFont="1" applyFill="1" applyBorder="1" applyAlignment="1" applyProtection="1">
      <alignment vertical="center" wrapText="1"/>
    </xf>
    <xf numFmtId="179" fontId="31" fillId="2" borderId="51" xfId="0" applyNumberFormat="1" applyFont="1" applyFill="1" applyBorder="1" applyAlignment="1" applyProtection="1">
      <alignment vertical="center"/>
    </xf>
    <xf numFmtId="181" fontId="31" fillId="2" borderId="6" xfId="0" applyNumberFormat="1" applyFont="1" applyFill="1" applyBorder="1" applyAlignment="1" applyProtection="1">
      <alignment horizontal="right" vertical="center"/>
    </xf>
    <xf numFmtId="0" fontId="31" fillId="2" borderId="42" xfId="0" applyFont="1" applyFill="1" applyBorder="1" applyAlignment="1" applyProtection="1">
      <alignment vertical="center" wrapText="1"/>
    </xf>
    <xf numFmtId="179" fontId="31" fillId="2" borderId="42" xfId="0" applyNumberFormat="1" applyFont="1" applyFill="1" applyBorder="1" applyAlignment="1" applyProtection="1">
      <alignment vertical="center"/>
    </xf>
    <xf numFmtId="181" fontId="31" fillId="2" borderId="42" xfId="0" applyNumberFormat="1" applyFont="1" applyFill="1" applyBorder="1" applyAlignment="1" applyProtection="1">
      <alignment horizontal="right" vertical="center"/>
    </xf>
    <xf numFmtId="181" fontId="31" fillId="2" borderId="27" xfId="0" applyNumberFormat="1" applyFont="1" applyFill="1" applyBorder="1" applyAlignment="1" applyProtection="1">
      <alignment horizontal="right" vertical="center"/>
    </xf>
    <xf numFmtId="0" fontId="31" fillId="0" borderId="26" xfId="0" applyFont="1" applyBorder="1" applyAlignment="1" applyProtection="1">
      <alignment horizontal="right" vertical="center"/>
    </xf>
    <xf numFmtId="38" fontId="31" fillId="0" borderId="15" xfId="0" applyNumberFormat="1" applyFont="1" applyFill="1" applyBorder="1" applyAlignment="1" applyProtection="1">
      <alignment vertical="center"/>
    </xf>
    <xf numFmtId="38" fontId="31" fillId="0" borderId="7" xfId="0" applyNumberFormat="1" applyFont="1" applyFill="1" applyBorder="1" applyAlignment="1" applyProtection="1">
      <alignment vertical="center"/>
    </xf>
    <xf numFmtId="0" fontId="31" fillId="0" borderId="9" xfId="0" applyFont="1" applyFill="1" applyBorder="1" applyAlignment="1" applyProtection="1">
      <alignment horizontal="distributed" vertical="center"/>
    </xf>
    <xf numFmtId="0" fontId="111" fillId="0" borderId="4" xfId="32" applyFont="1" applyBorder="1" applyAlignment="1" applyProtection="1">
      <alignment horizontal="right" vertical="center"/>
    </xf>
    <xf numFmtId="0" fontId="50" fillId="5" borderId="11" xfId="21" applyFont="1" applyFill="1" applyBorder="1" applyAlignment="1">
      <alignment vertical="center"/>
    </xf>
    <xf numFmtId="0" fontId="50" fillId="0" borderId="11" xfId="20" applyFont="1" applyBorder="1" applyAlignment="1">
      <alignment horizontal="center" vertical="center"/>
    </xf>
    <xf numFmtId="0" fontId="50" fillId="0" borderId="11" xfId="20" applyFont="1" applyBorder="1" applyAlignment="1">
      <alignment vertical="top"/>
    </xf>
    <xf numFmtId="0" fontId="50" fillId="5" borderId="11" xfId="21" applyFont="1" applyFill="1" applyBorder="1" applyAlignment="1">
      <alignment horizontal="center" vertical="center"/>
    </xf>
    <xf numFmtId="0" fontId="50" fillId="11" borderId="0" xfId="20" applyFont="1" applyFill="1" applyAlignment="1">
      <alignment vertical="center"/>
    </xf>
    <xf numFmtId="0" fontId="117" fillId="0" borderId="11" xfId="20" applyFont="1" applyBorder="1" applyAlignment="1">
      <alignment vertical="top"/>
    </xf>
    <xf numFmtId="0" fontId="118" fillId="5" borderId="11" xfId="21" applyFont="1" applyFill="1" applyBorder="1" applyAlignment="1">
      <alignment vertical="center"/>
    </xf>
    <xf numFmtId="0" fontId="50" fillId="5" borderId="11" xfId="20" applyFont="1" applyFill="1" applyBorder="1" applyAlignment="1">
      <alignment vertical="top"/>
    </xf>
    <xf numFmtId="0" fontId="50" fillId="5" borderId="11" xfId="20" applyFont="1" applyFill="1" applyBorder="1" applyAlignment="1">
      <alignment horizontal="center" vertical="center"/>
    </xf>
    <xf numFmtId="0" fontId="114" fillId="0" borderId="11" xfId="20" applyFont="1" applyBorder="1" applyAlignment="1">
      <alignment vertical="top"/>
    </xf>
    <xf numFmtId="0" fontId="119" fillId="0" borderId="0" xfId="32" applyFont="1" applyProtection="1"/>
    <xf numFmtId="0" fontId="31" fillId="0" borderId="145" xfId="0" applyFont="1" applyBorder="1" applyAlignment="1" applyProtection="1">
      <alignment horizontal="right" vertical="center" wrapText="1"/>
      <protection hidden="1"/>
    </xf>
    <xf numFmtId="0" fontId="50" fillId="0" borderId="145" xfId="0" applyFont="1" applyBorder="1" applyAlignment="1" applyProtection="1">
      <alignment vertical="center" wrapText="1"/>
      <protection hidden="1"/>
    </xf>
    <xf numFmtId="0" fontId="31" fillId="0" borderId="1" xfId="0" applyFont="1" applyBorder="1" applyAlignment="1" applyProtection="1">
      <alignment horizontal="center" vertical="center"/>
    </xf>
    <xf numFmtId="0" fontId="18" fillId="0" borderId="0" xfId="0" applyFont="1" applyBorder="1" applyAlignment="1" applyProtection="1">
      <alignment horizontal="left" vertical="center" wrapText="1"/>
    </xf>
    <xf numFmtId="0" fontId="18" fillId="0" borderId="0" xfId="0" applyFont="1" applyBorder="1" applyAlignment="1" applyProtection="1">
      <alignment vertical="top" wrapText="1"/>
    </xf>
    <xf numFmtId="0" fontId="50" fillId="0" borderId="0" xfId="37" applyFont="1" applyAlignment="1"/>
    <xf numFmtId="0" fontId="31" fillId="26" borderId="0" xfId="17" applyFont="1" applyFill="1" applyAlignment="1" applyProtection="1">
      <alignment vertical="center"/>
      <protection hidden="1"/>
    </xf>
    <xf numFmtId="0" fontId="31" fillId="26" borderId="0" xfId="17" applyFont="1" applyFill="1" applyAlignment="1" applyProtection="1">
      <alignment horizontal="center" vertical="center"/>
      <protection hidden="1"/>
    </xf>
    <xf numFmtId="0" fontId="22" fillId="0" borderId="0" xfId="17" applyFont="1" applyAlignment="1" applyProtection="1">
      <alignment vertical="center"/>
      <protection hidden="1"/>
    </xf>
    <xf numFmtId="0" fontId="22" fillId="0" borderId="0" xfId="17" applyFont="1" applyFill="1" applyAlignment="1" applyProtection="1">
      <alignment vertical="center"/>
      <protection hidden="1"/>
    </xf>
    <xf numFmtId="0" fontId="50" fillId="0" borderId="0" xfId="17" applyFont="1" applyFill="1" applyAlignment="1" applyProtection="1">
      <alignment vertical="center"/>
      <protection hidden="1"/>
    </xf>
    <xf numFmtId="0" fontId="79" fillId="0" borderId="0" xfId="17" applyFont="1" applyFill="1" applyAlignment="1" applyProtection="1">
      <alignment vertical="center"/>
      <protection hidden="1"/>
    </xf>
    <xf numFmtId="0" fontId="31" fillId="0" borderId="0" xfId="17" applyFont="1" applyFill="1" applyAlignment="1" applyProtection="1">
      <alignment vertical="center"/>
      <protection hidden="1"/>
    </xf>
    <xf numFmtId="0" fontId="31" fillId="0" borderId="0" xfId="17" applyFont="1" applyAlignment="1" applyProtection="1">
      <alignment vertical="center"/>
      <protection hidden="1"/>
    </xf>
    <xf numFmtId="0" fontId="31" fillId="0" borderId="0" xfId="17" applyFont="1" applyAlignment="1" applyProtection="1">
      <alignment horizontal="center" vertical="center"/>
      <protection hidden="1"/>
    </xf>
    <xf numFmtId="0" fontId="31" fillId="0" borderId="0" xfId="17" applyFont="1" applyFill="1" applyAlignment="1" applyProtection="1">
      <alignment horizontal="center" vertical="center"/>
      <protection hidden="1"/>
    </xf>
    <xf numFmtId="0" fontId="31" fillId="0" borderId="0" xfId="17" applyFont="1"/>
    <xf numFmtId="0" fontId="31" fillId="0" borderId="0" xfId="17" applyFont="1" applyFill="1"/>
    <xf numFmtId="0" fontId="51" fillId="0" borderId="0" xfId="17" applyFont="1"/>
    <xf numFmtId="0" fontId="51" fillId="0" borderId="0" xfId="17" applyFont="1" applyFill="1"/>
    <xf numFmtId="0" fontId="122" fillId="28" borderId="0" xfId="17" applyFont="1" applyFill="1" applyAlignment="1">
      <alignment vertical="center"/>
    </xf>
    <xf numFmtId="0" fontId="22" fillId="28" borderId="0" xfId="17" applyFill="1" applyAlignment="1">
      <alignment vertical="center"/>
    </xf>
    <xf numFmtId="0" fontId="22" fillId="28" borderId="0" xfId="17" applyFill="1" applyAlignment="1">
      <alignment horizontal="center" vertical="center"/>
    </xf>
    <xf numFmtId="0" fontId="22" fillId="0" borderId="25" xfId="17" applyFill="1" applyBorder="1" applyAlignment="1">
      <alignment horizontal="center" vertical="center"/>
    </xf>
    <xf numFmtId="0" fontId="22" fillId="0" borderId="8" xfId="17" applyFill="1" applyBorder="1" applyAlignment="1">
      <alignment horizontal="center" vertical="center"/>
    </xf>
    <xf numFmtId="0" fontId="22" fillId="0" borderId="9" xfId="17" applyFill="1" applyBorder="1" applyAlignment="1">
      <alignment horizontal="center" vertical="center"/>
    </xf>
    <xf numFmtId="0" fontId="22" fillId="28" borderId="0" xfId="17" applyFill="1" applyBorder="1" applyAlignment="1">
      <alignment vertical="center"/>
    </xf>
    <xf numFmtId="0" fontId="22" fillId="28" borderId="0" xfId="17" applyFill="1" applyBorder="1" applyAlignment="1">
      <alignment horizontal="center" vertical="center"/>
    </xf>
    <xf numFmtId="0" fontId="123" fillId="28" borderId="0" xfId="17" applyFont="1" applyFill="1" applyAlignment="1">
      <alignment horizontal="left" vertical="center" wrapText="1"/>
    </xf>
    <xf numFmtId="0" fontId="123" fillId="28" borderId="0" xfId="17" applyFont="1" applyFill="1" applyAlignment="1">
      <alignment vertical="center"/>
    </xf>
    <xf numFmtId="0" fontId="123" fillId="28" borderId="304" xfId="17" applyFont="1" applyFill="1" applyBorder="1" applyAlignment="1">
      <alignment horizontal="center" vertical="center"/>
    </xf>
    <xf numFmtId="0" fontId="123" fillId="28" borderId="58" xfId="17" applyFont="1" applyFill="1" applyBorder="1" applyAlignment="1">
      <alignment horizontal="center" vertical="center"/>
    </xf>
    <xf numFmtId="0" fontId="123" fillId="28" borderId="16" xfId="17" applyFont="1" applyFill="1" applyBorder="1" applyAlignment="1">
      <alignment horizontal="center" vertical="center"/>
    </xf>
    <xf numFmtId="0" fontId="123" fillId="28" borderId="1" xfId="17" applyFont="1" applyFill="1" applyBorder="1" applyAlignment="1">
      <alignment vertical="center"/>
    </xf>
    <xf numFmtId="0" fontId="123" fillId="28" borderId="0" xfId="17" applyFont="1" applyFill="1" applyBorder="1" applyAlignment="1">
      <alignment vertical="center"/>
    </xf>
    <xf numFmtId="0" fontId="123" fillId="28" borderId="4" xfId="17" applyFont="1" applyFill="1" applyBorder="1" applyAlignment="1">
      <alignment horizontal="center" vertical="center"/>
    </xf>
    <xf numFmtId="3" fontId="123" fillId="13" borderId="12" xfId="17" applyNumberFormat="1" applyFont="1" applyFill="1" applyBorder="1" applyAlignment="1">
      <alignment vertical="center"/>
    </xf>
    <xf numFmtId="0" fontId="123" fillId="28" borderId="349" xfId="17" applyFont="1" applyFill="1" applyBorder="1" applyAlignment="1">
      <alignment horizontal="center" vertical="center"/>
    </xf>
    <xf numFmtId="0" fontId="123" fillId="28" borderId="350" xfId="17" applyFont="1" applyFill="1" applyBorder="1" applyAlignment="1">
      <alignment horizontal="left" vertical="center"/>
    </xf>
    <xf numFmtId="0" fontId="123" fillId="28" borderId="86" xfId="17" applyFont="1" applyFill="1" applyBorder="1" applyAlignment="1">
      <alignment horizontal="center" vertical="center"/>
    </xf>
    <xf numFmtId="0" fontId="123" fillId="28" borderId="43" xfId="17" applyFont="1" applyFill="1" applyBorder="1" applyAlignment="1">
      <alignment horizontal="left" vertical="center"/>
    </xf>
    <xf numFmtId="0" fontId="123" fillId="28" borderId="45" xfId="17" applyFont="1" applyFill="1" applyBorder="1" applyAlignment="1">
      <alignment horizontal="center" vertical="center"/>
    </xf>
    <xf numFmtId="0" fontId="123" fillId="28" borderId="46" xfId="17" applyFont="1" applyFill="1" applyBorder="1" applyAlignment="1">
      <alignment horizontal="left" vertical="center"/>
    </xf>
    <xf numFmtId="0" fontId="123" fillId="28" borderId="5" xfId="17" applyFont="1" applyFill="1" applyBorder="1" applyAlignment="1">
      <alignment horizontal="center" vertical="center"/>
    </xf>
    <xf numFmtId="0" fontId="123" fillId="28" borderId="356" xfId="17" applyFont="1" applyFill="1" applyBorder="1" applyAlignment="1">
      <alignment horizontal="center" vertical="center"/>
    </xf>
    <xf numFmtId="0" fontId="123" fillId="28" borderId="180" xfId="17" applyFont="1" applyFill="1" applyBorder="1" applyAlignment="1">
      <alignment horizontal="left" vertical="center"/>
    </xf>
    <xf numFmtId="3" fontId="123" fillId="13" borderId="10" xfId="17" applyNumberFormat="1" applyFont="1" applyFill="1" applyBorder="1" applyAlignment="1">
      <alignment vertical="center"/>
    </xf>
    <xf numFmtId="0" fontId="123" fillId="28" borderId="0" xfId="17" applyFont="1" applyFill="1" applyAlignment="1">
      <alignment horizontal="center" vertical="center"/>
    </xf>
    <xf numFmtId="0" fontId="123" fillId="0" borderId="0" xfId="17" applyFont="1" applyAlignment="1">
      <alignment vertical="center"/>
    </xf>
    <xf numFmtId="0" fontId="22" fillId="0" borderId="0" xfId="17" applyFill="1" applyBorder="1" applyAlignment="1">
      <alignment vertical="center"/>
    </xf>
    <xf numFmtId="0" fontId="108" fillId="14" borderId="330" xfId="32" applyFill="1" applyBorder="1" applyAlignment="1" applyProtection="1">
      <alignment horizontal="left" vertical="center" wrapText="1"/>
      <protection locked="0"/>
    </xf>
    <xf numFmtId="0" fontId="31" fillId="0" borderId="0" xfId="0" applyFont="1" applyAlignment="1">
      <alignment vertical="center" wrapText="1"/>
    </xf>
    <xf numFmtId="0" fontId="31" fillId="0" borderId="0" xfId="0" quotePrefix="1" applyFont="1" applyAlignment="1">
      <alignment vertical="center" wrapText="1"/>
    </xf>
    <xf numFmtId="0" fontId="31" fillId="0" borderId="0" xfId="0" applyFont="1" applyFill="1" applyAlignment="1">
      <alignment vertical="center" wrapText="1"/>
    </xf>
    <xf numFmtId="0" fontId="31" fillId="0" borderId="343" xfId="0" applyFont="1" applyBorder="1" applyAlignment="1" applyProtection="1">
      <alignment horizontal="right" vertical="center" wrapText="1"/>
      <protection hidden="1"/>
    </xf>
    <xf numFmtId="0" fontId="50" fillId="0" borderId="167" xfId="0" applyFont="1" applyBorder="1" applyAlignment="1" applyProtection="1">
      <alignment vertical="center" wrapText="1"/>
      <protection hidden="1"/>
    </xf>
    <xf numFmtId="49" fontId="31" fillId="0" borderId="45" xfId="0" applyNumberFormat="1" applyFont="1" applyBorder="1" applyAlignment="1" applyProtection="1">
      <alignment horizontal="center" vertical="center"/>
      <protection hidden="1"/>
    </xf>
    <xf numFmtId="0" fontId="123" fillId="0" borderId="64" xfId="32" applyFont="1" applyBorder="1" applyAlignment="1" applyProtection="1">
      <alignment vertical="center"/>
    </xf>
    <xf numFmtId="0" fontId="31" fillId="0" borderId="1" xfId="32" applyFont="1" applyBorder="1" applyAlignment="1" applyProtection="1">
      <alignment vertical="center"/>
    </xf>
    <xf numFmtId="0" fontId="31" fillId="0" borderId="165" xfId="32" applyFont="1" applyBorder="1" applyAlignment="1" applyProtection="1">
      <alignment vertical="center"/>
    </xf>
    <xf numFmtId="0" fontId="125" fillId="0" borderId="302" xfId="32" applyFont="1" applyBorder="1" applyAlignment="1">
      <alignment vertical="center"/>
    </xf>
    <xf numFmtId="0" fontId="123" fillId="0" borderId="0" xfId="32" applyFont="1" applyProtection="1"/>
    <xf numFmtId="0" fontId="23" fillId="0" borderId="2" xfId="8" applyFont="1" applyBorder="1" applyAlignment="1">
      <alignment horizontal="center" vertical="center"/>
    </xf>
    <xf numFmtId="49" fontId="31" fillId="0" borderId="153" xfId="0" applyNumberFormat="1" applyFont="1" applyBorder="1" applyAlignment="1" applyProtection="1">
      <alignment vertical="center"/>
      <protection hidden="1"/>
    </xf>
    <xf numFmtId="49" fontId="31" fillId="0" borderId="46" xfId="0" applyNumberFormat="1" applyFont="1" applyBorder="1" applyAlignment="1" applyProtection="1">
      <alignment vertical="center"/>
      <protection hidden="1"/>
    </xf>
    <xf numFmtId="49" fontId="31" fillId="0" borderId="90" xfId="0" applyNumberFormat="1" applyFont="1" applyBorder="1" applyAlignment="1" applyProtection="1">
      <alignment vertical="center"/>
      <protection hidden="1"/>
    </xf>
    <xf numFmtId="0" fontId="18" fillId="0" borderId="0" xfId="0" applyFont="1" applyBorder="1" applyAlignment="1" applyProtection="1">
      <alignment horizontal="left" vertical="center" wrapText="1"/>
    </xf>
    <xf numFmtId="0" fontId="50" fillId="11" borderId="11" xfId="20" applyFont="1" applyFill="1" applyBorder="1" applyAlignment="1">
      <alignment horizontal="center" vertical="center"/>
    </xf>
    <xf numFmtId="0" fontId="126" fillId="0" borderId="26" xfId="0" applyFont="1" applyFill="1" applyBorder="1" applyAlignment="1" applyProtection="1">
      <alignment horizontal="distributed" vertical="center"/>
    </xf>
    <xf numFmtId="0" fontId="8" fillId="0" borderId="326" xfId="0" applyFont="1" applyFill="1" applyBorder="1" applyAlignment="1">
      <alignment vertical="center"/>
    </xf>
    <xf numFmtId="0" fontId="8" fillId="0" borderId="327" xfId="0" applyFont="1" applyFill="1" applyBorder="1" applyAlignment="1">
      <alignment vertical="center"/>
    </xf>
    <xf numFmtId="0" fontId="8" fillId="2" borderId="60" xfId="0" applyNumberFormat="1" applyFont="1" applyFill="1" applyBorder="1" applyAlignment="1" applyProtection="1">
      <alignment horizontal="center" vertical="center"/>
      <protection locked="0"/>
    </xf>
    <xf numFmtId="0" fontId="22" fillId="29" borderId="11" xfId="17" applyFill="1" applyBorder="1"/>
    <xf numFmtId="0" fontId="22" fillId="29" borderId="0" xfId="17" applyFill="1"/>
    <xf numFmtId="0" fontId="18" fillId="4" borderId="0" xfId="15" applyFont="1" applyFill="1" applyAlignment="1" applyProtection="1">
      <alignment horizontal="left" vertical="center"/>
      <protection hidden="1"/>
    </xf>
    <xf numFmtId="0" fontId="18" fillId="4" borderId="0" xfId="15" applyFont="1" applyFill="1" applyAlignment="1">
      <alignment horizontal="left" vertical="center"/>
    </xf>
    <xf numFmtId="0" fontId="0" fillId="0" borderId="0" xfId="0" applyAlignment="1">
      <alignment horizontal="left"/>
    </xf>
    <xf numFmtId="0" fontId="22" fillId="0" borderId="0" xfId="0" applyFont="1" applyAlignment="1">
      <alignment horizontal="left"/>
    </xf>
    <xf numFmtId="0" fontId="115" fillId="0" borderId="0" xfId="0" applyFont="1" applyAlignment="1">
      <alignment horizontal="left" vertical="top"/>
    </xf>
    <xf numFmtId="0" fontId="115" fillId="0" borderId="0" xfId="0" applyFont="1" applyAlignment="1">
      <alignment horizontal="left"/>
    </xf>
    <xf numFmtId="0" fontId="26" fillId="2" borderId="29" xfId="8" applyFont="1" applyFill="1" applyBorder="1" applyAlignment="1" applyProtection="1">
      <alignment vertical="center" wrapText="1"/>
      <protection locked="0"/>
    </xf>
    <xf numFmtId="0" fontId="26" fillId="2" borderId="25" xfId="8" applyFont="1" applyFill="1" applyBorder="1" applyAlignment="1" applyProtection="1">
      <alignment vertical="center" wrapText="1"/>
      <protection locked="0"/>
    </xf>
    <xf numFmtId="0" fontId="26" fillId="0" borderId="0" xfId="8" applyFont="1" applyFill="1" applyBorder="1" applyAlignment="1">
      <alignment horizontal="right" vertical="center"/>
    </xf>
    <xf numFmtId="0" fontId="66" fillId="0" borderId="0" xfId="0" applyFont="1" applyFill="1" applyBorder="1"/>
    <xf numFmtId="0" fontId="26" fillId="2" borderId="37" xfId="8" applyFont="1" applyFill="1" applyBorder="1" applyAlignment="1" applyProtection="1">
      <alignment horizontal="center" vertical="center" wrapText="1"/>
      <protection locked="0"/>
    </xf>
    <xf numFmtId="0" fontId="26" fillId="2" borderId="32" xfId="8" applyFont="1" applyFill="1" applyBorder="1" applyAlignment="1" applyProtection="1">
      <alignment horizontal="center" vertical="center" wrapText="1"/>
      <protection locked="0"/>
    </xf>
    <xf numFmtId="0" fontId="23" fillId="0" borderId="313" xfId="8" applyFont="1" applyFill="1" applyBorder="1" applyAlignment="1">
      <alignment horizontal="distributed" vertical="center" wrapText="1"/>
    </xf>
    <xf numFmtId="38" fontId="31" fillId="2" borderId="67" xfId="3" applyFont="1" applyFill="1" applyBorder="1" applyAlignment="1" applyProtection="1">
      <alignment vertical="center"/>
      <protection locked="0"/>
    </xf>
    <xf numFmtId="38" fontId="31" fillId="2" borderId="149" xfId="3" applyFont="1" applyFill="1" applyBorder="1" applyAlignment="1" applyProtection="1">
      <alignment vertical="center"/>
      <protection locked="0"/>
    </xf>
    <xf numFmtId="49" fontId="31" fillId="0" borderId="62" xfId="0" applyNumberFormat="1" applyFont="1" applyBorder="1" applyAlignment="1" applyProtection="1">
      <alignment vertical="center"/>
      <protection hidden="1"/>
    </xf>
    <xf numFmtId="49" fontId="31" fillId="0" borderId="63" xfId="0" applyNumberFormat="1" applyFont="1" applyBorder="1" applyAlignment="1" applyProtection="1">
      <alignment vertical="center"/>
      <protection hidden="1"/>
    </xf>
    <xf numFmtId="49" fontId="31" fillId="0" borderId="60" xfId="0" applyNumberFormat="1" applyFont="1" applyBorder="1" applyAlignment="1" applyProtection="1">
      <alignment vertical="center"/>
      <protection hidden="1"/>
    </xf>
    <xf numFmtId="38" fontId="31" fillId="2" borderId="148" xfId="3" applyFont="1" applyFill="1" applyBorder="1" applyAlignment="1" applyProtection="1">
      <alignment vertical="center"/>
      <protection locked="0"/>
    </xf>
    <xf numFmtId="49" fontId="31" fillId="0" borderId="45" xfId="0" applyNumberFormat="1" applyFont="1" applyBorder="1" applyAlignment="1" applyProtection="1">
      <alignment vertical="center"/>
      <protection hidden="1"/>
    </xf>
    <xf numFmtId="49" fontId="31" fillId="0" borderId="61" xfId="0" applyNumberFormat="1" applyFont="1" applyBorder="1" applyAlignment="1" applyProtection="1">
      <alignment vertical="center"/>
      <protection hidden="1"/>
    </xf>
    <xf numFmtId="38" fontId="31" fillId="2" borderId="167" xfId="3" applyFont="1" applyFill="1" applyBorder="1" applyAlignment="1" applyProtection="1">
      <alignment vertical="center"/>
      <protection locked="0"/>
    </xf>
    <xf numFmtId="49" fontId="31" fillId="0" borderId="15" xfId="0" applyNumberFormat="1" applyFont="1" applyBorder="1" applyAlignment="1" applyProtection="1">
      <alignment horizontal="center" vertical="center"/>
      <protection hidden="1"/>
    </xf>
    <xf numFmtId="38" fontId="31" fillId="0" borderId="7" xfId="3" applyFont="1" applyFill="1" applyBorder="1" applyAlignment="1" applyProtection="1">
      <alignment vertical="center"/>
    </xf>
    <xf numFmtId="0" fontId="0" fillId="0" borderId="9" xfId="0" applyBorder="1" applyAlignment="1" applyProtection="1">
      <alignment vertical="center"/>
      <protection hidden="1"/>
    </xf>
    <xf numFmtId="38" fontId="31" fillId="0" borderId="16" xfId="3" applyFont="1" applyFill="1" applyBorder="1" applyAlignment="1" applyProtection="1">
      <alignment vertical="center"/>
    </xf>
    <xf numFmtId="0" fontId="31" fillId="0" borderId="61" xfId="0" applyFont="1" applyBorder="1" applyAlignment="1" applyProtection="1">
      <alignment horizontal="center" vertical="center"/>
    </xf>
    <xf numFmtId="0" fontId="31" fillId="0" borderId="46" xfId="0" applyFont="1" applyFill="1" applyBorder="1" applyAlignment="1" applyProtection="1">
      <alignment horizontal="center" vertical="center" wrapText="1"/>
      <protection hidden="1"/>
    </xf>
    <xf numFmtId="38" fontId="31" fillId="0" borderId="9" xfId="0" applyNumberFormat="1" applyFont="1" applyFill="1" applyBorder="1" applyAlignment="1">
      <alignment vertical="center"/>
    </xf>
    <xf numFmtId="0" fontId="31" fillId="0" borderId="97" xfId="0" applyFont="1" applyBorder="1" applyAlignment="1" applyProtection="1">
      <alignment horizontal="center" vertical="center"/>
      <protection hidden="1"/>
    </xf>
    <xf numFmtId="0" fontId="31" fillId="2" borderId="147" xfId="0" applyFont="1" applyFill="1" applyBorder="1" applyAlignment="1" applyProtection="1">
      <alignment vertical="center" wrapText="1"/>
      <protection locked="0"/>
    </xf>
    <xf numFmtId="0" fontId="50" fillId="0" borderId="0" xfId="20" applyFont="1" applyAlignment="1">
      <alignment horizontal="center" vertical="center"/>
    </xf>
    <xf numFmtId="0" fontId="50" fillId="0" borderId="11" xfId="21" applyFont="1" applyBorder="1" applyAlignment="1">
      <alignment vertical="top"/>
    </xf>
    <xf numFmtId="0" fontId="50" fillId="0" borderId="11" xfId="21" applyFont="1" applyBorder="1" applyAlignment="1">
      <alignment horizontal="center" vertical="center"/>
    </xf>
    <xf numFmtId="0" fontId="50" fillId="0" borderId="11" xfId="20" applyFont="1" applyBorder="1" applyAlignment="1">
      <alignment horizontal="left" vertical="center"/>
    </xf>
    <xf numFmtId="0" fontId="50" fillId="5" borderId="11" xfId="20" applyFont="1" applyFill="1" applyBorder="1" applyAlignment="1">
      <alignment horizontal="left" vertical="center"/>
    </xf>
    <xf numFmtId="0" fontId="50" fillId="0" borderId="0" xfId="21" applyFont="1" applyAlignment="1">
      <alignment vertical="top"/>
    </xf>
    <xf numFmtId="0" fontId="50" fillId="6" borderId="11" xfId="21" applyFont="1" applyFill="1" applyBorder="1" applyAlignment="1">
      <alignment vertical="top"/>
    </xf>
    <xf numFmtId="0" fontId="50" fillId="6" borderId="11" xfId="21" applyFont="1" applyFill="1" applyBorder="1" applyAlignment="1">
      <alignment horizontal="center" vertical="center"/>
    </xf>
    <xf numFmtId="0" fontId="50" fillId="6" borderId="11" xfId="21" applyFont="1" applyFill="1" applyBorder="1" applyAlignment="1">
      <alignment vertical="center"/>
    </xf>
    <xf numFmtId="0" fontId="50" fillId="6" borderId="11" xfId="20" applyFont="1" applyFill="1" applyBorder="1" applyAlignment="1">
      <alignment vertical="top"/>
    </xf>
    <xf numFmtId="0" fontId="50" fillId="6" borderId="11" xfId="20" applyFont="1" applyFill="1" applyBorder="1" applyAlignment="1">
      <alignment horizontal="center" vertical="center"/>
    </xf>
    <xf numFmtId="0" fontId="50" fillId="0" borderId="11" xfId="21" applyFont="1" applyBorder="1" applyAlignment="1">
      <alignment vertical="center"/>
    </xf>
    <xf numFmtId="0" fontId="50" fillId="0" borderId="0" xfId="21" applyFont="1" applyAlignment="1">
      <alignment vertical="center"/>
    </xf>
    <xf numFmtId="0" fontId="50" fillId="0" borderId="0" xfId="20" applyFont="1" applyAlignment="1">
      <alignment vertical="top"/>
    </xf>
    <xf numFmtId="0" fontId="50" fillId="30" borderId="11" xfId="21" applyFont="1" applyFill="1" applyBorder="1" applyAlignment="1">
      <alignment vertical="center"/>
    </xf>
    <xf numFmtId="0" fontId="50" fillId="30" borderId="11" xfId="21" applyFont="1" applyFill="1" applyBorder="1" applyAlignment="1">
      <alignment horizontal="center" vertical="center"/>
    </xf>
    <xf numFmtId="0" fontId="31" fillId="30" borderId="11" xfId="0" applyFont="1" applyFill="1" applyBorder="1" applyAlignment="1">
      <alignment horizontal="left" vertical="top"/>
    </xf>
    <xf numFmtId="0" fontId="50" fillId="23" borderId="0" xfId="21" applyFont="1" applyFill="1" applyAlignment="1">
      <alignment vertical="center"/>
    </xf>
    <xf numFmtId="0" fontId="50" fillId="31" borderId="11" xfId="21" applyFont="1" applyFill="1" applyBorder="1" applyAlignment="1">
      <alignment vertical="center"/>
    </xf>
    <xf numFmtId="0" fontId="50" fillId="31" borderId="11" xfId="21" applyFont="1" applyFill="1" applyBorder="1" applyAlignment="1">
      <alignment horizontal="center" vertical="center"/>
    </xf>
    <xf numFmtId="0" fontId="50" fillId="0" borderId="11" xfId="20" applyFont="1" applyBorder="1" applyAlignment="1">
      <alignment horizontal="left" vertical="top"/>
    </xf>
    <xf numFmtId="0" fontId="31" fillId="0" borderId="7" xfId="0" applyFont="1" applyFill="1" applyBorder="1" applyAlignment="1" applyProtection="1">
      <alignment horizontal="center" vertical="center"/>
      <protection hidden="1"/>
    </xf>
    <xf numFmtId="0" fontId="31" fillId="0" borderId="86" xfId="0" applyFont="1" applyFill="1" applyBorder="1" applyAlignment="1" applyProtection="1">
      <alignment horizontal="center" vertical="center" wrapText="1"/>
      <protection hidden="1"/>
    </xf>
    <xf numFmtId="0" fontId="22" fillId="9" borderId="0" xfId="0" applyFont="1" applyFill="1" applyAlignment="1">
      <alignment vertical="center"/>
    </xf>
    <xf numFmtId="0" fontId="31" fillId="0" borderId="123" xfId="0" applyFont="1" applyFill="1" applyBorder="1" applyAlignment="1">
      <alignment horizontal="distributed" vertical="center"/>
    </xf>
    <xf numFmtId="0" fontId="31" fillId="2" borderId="360" xfId="0" applyFont="1" applyFill="1" applyBorder="1" applyAlignment="1" applyProtection="1">
      <alignment vertical="center" wrapText="1"/>
      <protection locked="0"/>
    </xf>
    <xf numFmtId="0" fontId="31" fillId="2" borderId="150" xfId="0" applyFont="1" applyFill="1" applyBorder="1" applyAlignment="1" applyProtection="1">
      <alignment vertical="center" wrapText="1"/>
      <protection locked="0"/>
    </xf>
    <xf numFmtId="0" fontId="31" fillId="0" borderId="7" xfId="0" applyFont="1" applyBorder="1" applyAlignment="1" applyProtection="1">
      <alignment horizontal="center" vertical="center" wrapText="1"/>
      <protection hidden="1"/>
    </xf>
    <xf numFmtId="179" fontId="31" fillId="2" borderId="26" xfId="0" applyNumberFormat="1" applyFont="1" applyFill="1" applyBorder="1" applyAlignment="1" applyProtection="1">
      <alignment vertical="center" wrapText="1"/>
      <protection locked="0"/>
    </xf>
    <xf numFmtId="0" fontId="31" fillId="0" borderId="27" xfId="6" applyFont="1" applyBorder="1" applyAlignment="1">
      <alignment vertical="center" wrapText="1"/>
    </xf>
    <xf numFmtId="179" fontId="31" fillId="2" borderId="27" xfId="6" applyNumberFormat="1" applyFont="1" applyFill="1" applyBorder="1" applyProtection="1">
      <alignment vertical="center"/>
      <protection locked="0"/>
    </xf>
    <xf numFmtId="181" fontId="31" fillId="2" borderId="27" xfId="6" applyNumberFormat="1" applyFont="1" applyFill="1" applyBorder="1" applyProtection="1">
      <alignment vertical="center"/>
      <protection locked="0"/>
    </xf>
    <xf numFmtId="0" fontId="22" fillId="0" borderId="0" xfId="0" applyFont="1"/>
    <xf numFmtId="0" fontId="115" fillId="0" borderId="0" xfId="0" applyFont="1" applyAlignment="1">
      <alignment horizontal="right"/>
    </xf>
    <xf numFmtId="0" fontId="31" fillId="0" borderId="0" xfId="6" applyFont="1">
      <alignment vertical="center"/>
    </xf>
    <xf numFmtId="38" fontId="31" fillId="0" borderId="8" xfId="0" applyNumberFormat="1" applyFont="1" applyBorder="1" applyAlignment="1">
      <alignment vertical="center"/>
    </xf>
    <xf numFmtId="0" fontId="31" fillId="0" borderId="9" xfId="0" applyFont="1" applyBorder="1" applyAlignment="1">
      <alignment horizontal="right" vertical="center"/>
    </xf>
    <xf numFmtId="0" fontId="31" fillId="0" borderId="67" xfId="0" applyFont="1" applyBorder="1" applyAlignment="1">
      <alignment vertical="center"/>
    </xf>
    <xf numFmtId="0" fontId="18" fillId="0" borderId="0" xfId="0" applyFont="1" applyBorder="1" applyAlignment="1" applyProtection="1">
      <alignment horizontal="left" vertical="center" wrapText="1"/>
    </xf>
    <xf numFmtId="188" fontId="31" fillId="0" borderId="0" xfId="0" applyNumberFormat="1" applyFont="1" applyAlignment="1">
      <alignment vertical="center"/>
    </xf>
    <xf numFmtId="0" fontId="18" fillId="4" borderId="0" xfId="33" applyFont="1" applyFill="1" applyAlignment="1">
      <alignment horizontal="left" vertical="center"/>
    </xf>
    <xf numFmtId="0" fontId="22" fillId="0" borderId="0" xfId="15">
      <alignment vertical="center"/>
    </xf>
    <xf numFmtId="0" fontId="18" fillId="0" borderId="0" xfId="15" applyFont="1" applyAlignment="1">
      <alignment horizontal="left" vertical="center"/>
    </xf>
    <xf numFmtId="0" fontId="106" fillId="0" borderId="0" xfId="15" applyFont="1">
      <alignment vertical="center"/>
    </xf>
    <xf numFmtId="0" fontId="31" fillId="0" borderId="8" xfId="6" applyFont="1" applyBorder="1" applyAlignment="1">
      <alignment horizontal="center" vertical="center"/>
    </xf>
    <xf numFmtId="0" fontId="31" fillId="0" borderId="9" xfId="6" applyFont="1" applyBorder="1" applyAlignment="1">
      <alignment horizontal="center" vertical="center"/>
    </xf>
    <xf numFmtId="0" fontId="22" fillId="0" borderId="0" xfId="6" applyFont="1" applyAlignment="1">
      <alignment horizontal="left" vertical="center" wrapText="1"/>
    </xf>
    <xf numFmtId="0" fontId="31" fillId="9" borderId="1" xfId="0" applyFont="1" applyFill="1" applyBorder="1" applyAlignment="1" applyProtection="1">
      <alignment horizontal="center" vertical="center"/>
    </xf>
    <xf numFmtId="0" fontId="33" fillId="0" borderId="0" xfId="6" applyFont="1">
      <alignment vertical="center"/>
    </xf>
    <xf numFmtId="0" fontId="63" fillId="0" borderId="0" xfId="6" applyFont="1" applyAlignment="1">
      <alignment horizontal="left" vertical="center" wrapText="1"/>
    </xf>
    <xf numFmtId="0" fontId="51" fillId="0" borderId="9" xfId="6" applyFont="1" applyBorder="1" applyAlignment="1">
      <alignment vertical="center"/>
    </xf>
    <xf numFmtId="0" fontId="22" fillId="0" borderId="0" xfId="6" applyFill="1" applyBorder="1" applyAlignment="1">
      <alignment horizontal="center" vertical="center"/>
    </xf>
    <xf numFmtId="0" fontId="31" fillId="0" borderId="25" xfId="6" applyFont="1" applyBorder="1" applyAlignment="1">
      <alignment horizontal="center" vertical="center"/>
    </xf>
    <xf numFmtId="0" fontId="31" fillId="0" borderId="26" xfId="6" applyFont="1" applyBorder="1" applyAlignment="1">
      <alignment vertical="center" wrapText="1"/>
    </xf>
    <xf numFmtId="0" fontId="31" fillId="0" borderId="42" xfId="6" applyFont="1" applyBorder="1" applyAlignment="1">
      <alignment vertical="center" wrapText="1"/>
    </xf>
    <xf numFmtId="0" fontId="33" fillId="0" borderId="153" xfId="0" applyFont="1" applyBorder="1" applyAlignment="1" applyProtection="1">
      <alignment horizontal="center" vertical="center" wrapText="1"/>
    </xf>
    <xf numFmtId="0" fontId="33" fillId="0" borderId="0" xfId="0" applyFont="1" applyFill="1" applyBorder="1" applyAlignment="1" applyProtection="1">
      <alignment horizontal="center" vertical="center"/>
    </xf>
    <xf numFmtId="0" fontId="33" fillId="0" borderId="43" xfId="0" applyFont="1" applyBorder="1" applyAlignment="1" applyProtection="1">
      <alignment horizontal="center" vertical="center"/>
    </xf>
    <xf numFmtId="0" fontId="33" fillId="0" borderId="43" xfId="0" applyFont="1" applyBorder="1" applyAlignment="1" applyProtection="1">
      <alignment horizontal="center" vertical="center" wrapText="1"/>
    </xf>
    <xf numFmtId="0" fontId="33" fillId="0" borderId="0" xfId="0" applyFont="1" applyBorder="1" applyAlignment="1" applyProtection="1">
      <alignment horizontal="center" vertical="center"/>
    </xf>
    <xf numFmtId="0" fontId="33" fillId="0" borderId="153" xfId="0" applyFont="1" applyBorder="1" applyAlignment="1" applyProtection="1">
      <alignment horizontal="center" vertical="center"/>
    </xf>
    <xf numFmtId="0" fontId="31" fillId="0" borderId="9" xfId="0" applyFont="1" applyBorder="1" applyAlignment="1" applyProtection="1">
      <alignment horizontal="center" vertical="center"/>
    </xf>
    <xf numFmtId="0" fontId="33" fillId="0" borderId="46" xfId="0" applyFont="1" applyBorder="1" applyAlignment="1" applyProtection="1">
      <alignment horizontal="center" vertical="center" wrapText="1"/>
    </xf>
    <xf numFmtId="0" fontId="33" fillId="0" borderId="46" xfId="0" applyFont="1" applyBorder="1" applyAlignment="1" applyProtection="1">
      <alignment horizontal="center" vertical="center"/>
    </xf>
    <xf numFmtId="0" fontId="128" fillId="0" borderId="0" xfId="0" applyFont="1" applyFill="1" applyAlignment="1">
      <alignment vertical="center"/>
    </xf>
    <xf numFmtId="0" fontId="128" fillId="0" borderId="0" xfId="0" applyFont="1" applyFill="1" applyBorder="1" applyAlignment="1">
      <alignment vertical="center" wrapText="1"/>
    </xf>
    <xf numFmtId="0" fontId="128" fillId="0" borderId="7" xfId="0" applyFont="1" applyBorder="1" applyAlignment="1" applyProtection="1">
      <alignment vertical="top" wrapText="1"/>
    </xf>
    <xf numFmtId="179" fontId="26" fillId="3" borderId="0" xfId="2" applyNumberFormat="1" applyFont="1" applyFill="1" applyBorder="1" applyAlignment="1" applyProtection="1">
      <alignment vertical="center" wrapText="1"/>
    </xf>
    <xf numFmtId="38" fontId="26" fillId="0" borderId="319" xfId="2" applyFont="1" applyFill="1" applyBorder="1" applyAlignment="1" applyProtection="1">
      <alignment vertical="center" wrapText="1"/>
    </xf>
    <xf numFmtId="38" fontId="26" fillId="0" borderId="95" xfId="2" applyFont="1" applyFill="1" applyBorder="1" applyAlignment="1" applyProtection="1">
      <alignment vertical="center" wrapText="1"/>
    </xf>
    <xf numFmtId="179" fontId="26" fillId="3" borderId="101" xfId="2" applyNumberFormat="1" applyFont="1" applyFill="1" applyBorder="1" applyAlignment="1" applyProtection="1">
      <alignment vertical="center" wrapText="1"/>
    </xf>
    <xf numFmtId="179" fontId="26" fillId="3" borderId="97" xfId="2" applyNumberFormat="1" applyFont="1" applyFill="1" applyBorder="1" applyAlignment="1" applyProtection="1">
      <alignment vertical="center" wrapText="1"/>
    </xf>
    <xf numFmtId="0" fontId="22" fillId="14" borderId="9" xfId="17" applyFill="1" applyBorder="1" applyAlignment="1" applyProtection="1">
      <alignment horizontal="center" vertical="center"/>
      <protection locked="0"/>
    </xf>
    <xf numFmtId="3" fontId="123" fillId="14" borderId="346" xfId="17" applyNumberFormat="1" applyFont="1" applyFill="1" applyBorder="1" applyAlignment="1" applyProtection="1">
      <alignment vertical="center"/>
      <protection locked="0"/>
    </xf>
    <xf numFmtId="3" fontId="123" fillId="14" borderId="59" xfId="17" applyNumberFormat="1" applyFont="1" applyFill="1" applyBorder="1" applyAlignment="1" applyProtection="1">
      <alignment vertical="center"/>
      <protection locked="0"/>
    </xf>
    <xf numFmtId="3" fontId="123" fillId="14" borderId="355" xfId="17" applyNumberFormat="1" applyFont="1" applyFill="1" applyBorder="1" applyAlignment="1" applyProtection="1">
      <alignment vertical="center"/>
      <protection locked="0"/>
    </xf>
    <xf numFmtId="3" fontId="123" fillId="14" borderId="42" xfId="17" applyNumberFormat="1" applyFont="1" applyFill="1" applyBorder="1" applyAlignment="1" applyProtection="1">
      <alignment vertical="center"/>
      <protection locked="0"/>
    </xf>
    <xf numFmtId="3" fontId="123" fillId="14" borderId="357" xfId="17" applyNumberFormat="1" applyFont="1" applyFill="1" applyBorder="1" applyAlignment="1" applyProtection="1">
      <alignment vertical="center"/>
      <protection locked="0"/>
    </xf>
    <xf numFmtId="0" fontId="22" fillId="14" borderId="11" xfId="17" applyFill="1" applyBorder="1" applyAlignment="1" applyProtection="1">
      <alignment horizontal="center" vertical="center"/>
      <protection locked="0"/>
    </xf>
    <xf numFmtId="3" fontId="123" fillId="14" borderId="10" xfId="17" applyNumberFormat="1" applyFont="1" applyFill="1" applyBorder="1" applyAlignment="1" applyProtection="1">
      <alignment vertical="center"/>
      <protection locked="0"/>
    </xf>
    <xf numFmtId="3" fontId="123" fillId="14" borderId="353" xfId="17" applyNumberFormat="1" applyFont="1" applyFill="1" applyBorder="1" applyAlignment="1" applyProtection="1">
      <alignment vertical="center"/>
      <protection locked="0"/>
    </xf>
    <xf numFmtId="200" fontId="22" fillId="0" borderId="67" xfId="0" applyNumberFormat="1" applyFont="1" applyFill="1" applyBorder="1" applyAlignment="1" applyProtection="1">
      <alignment horizontal="center" vertical="center" wrapText="1"/>
    </xf>
    <xf numFmtId="194" fontId="31" fillId="0" borderId="67" xfId="1" applyNumberFormat="1" applyFont="1" applyFill="1" applyBorder="1" applyAlignment="1" applyProtection="1">
      <alignment horizontal="center" vertical="center" wrapText="1"/>
    </xf>
    <xf numFmtId="0" fontId="31" fillId="0" borderId="363" xfId="14" applyFont="1" applyBorder="1" applyAlignment="1" applyProtection="1">
      <alignment vertical="center"/>
    </xf>
    <xf numFmtId="0" fontId="32" fillId="0" borderId="364" xfId="14" applyFont="1" applyBorder="1" applyAlignment="1" applyProtection="1">
      <alignment vertical="center"/>
    </xf>
    <xf numFmtId="0" fontId="31" fillId="0" borderId="365" xfId="14" applyFont="1" applyBorder="1" applyAlignment="1" applyProtection="1">
      <alignment vertical="center"/>
    </xf>
    <xf numFmtId="0" fontId="31" fillId="0" borderId="366" xfId="14" applyFont="1" applyBorder="1" applyAlignment="1" applyProtection="1">
      <alignment vertical="center"/>
    </xf>
    <xf numFmtId="0" fontId="31" fillId="0" borderId="367" xfId="14" applyFont="1" applyBorder="1" applyAlignment="1" applyProtection="1">
      <alignment vertical="center"/>
    </xf>
    <xf numFmtId="0" fontId="129" fillId="0" borderId="0" xfId="14" applyFont="1" applyBorder="1" applyAlignment="1" applyProtection="1">
      <alignment vertical="top"/>
    </xf>
    <xf numFmtId="0" fontId="48" fillId="0" borderId="0" xfId="14" applyFont="1" applyBorder="1" applyAlignment="1" applyProtection="1">
      <alignment vertical="top"/>
    </xf>
    <xf numFmtId="0" fontId="22" fillId="0" borderId="0" xfId="14" applyFont="1" applyFill="1" applyBorder="1" applyAlignment="1" applyProtection="1">
      <alignment vertical="center"/>
    </xf>
    <xf numFmtId="0" fontId="22" fillId="0" borderId="0" xfId="14" applyFont="1" applyFill="1" applyBorder="1" applyAlignment="1" applyProtection="1">
      <alignment vertical="top" wrapText="1"/>
    </xf>
    <xf numFmtId="0" fontId="32" fillId="0" borderId="366" xfId="14" applyFont="1" applyBorder="1" applyAlignment="1" applyProtection="1">
      <alignment vertical="center"/>
    </xf>
    <xf numFmtId="0" fontId="32" fillId="0" borderId="368" xfId="14" applyFont="1" applyBorder="1" applyAlignment="1" applyProtection="1">
      <alignment vertical="center"/>
    </xf>
    <xf numFmtId="0" fontId="31" fillId="0" borderId="370" xfId="14" applyFont="1" applyBorder="1" applyAlignment="1" applyProtection="1">
      <alignment vertical="center"/>
    </xf>
    <xf numFmtId="0" fontId="31" fillId="0" borderId="26" xfId="0" applyFont="1" applyBorder="1" applyAlignment="1">
      <alignment vertical="center"/>
    </xf>
    <xf numFmtId="0" fontId="31" fillId="0" borderId="27" xfId="0" applyFont="1" applyBorder="1" applyAlignment="1">
      <alignment vertical="center"/>
    </xf>
    <xf numFmtId="0" fontId="31" fillId="32" borderId="11" xfId="0" applyFont="1" applyFill="1" applyBorder="1" applyAlignment="1">
      <alignment horizontal="center" vertical="center"/>
    </xf>
    <xf numFmtId="0" fontId="22" fillId="32" borderId="11" xfId="0" applyFont="1" applyFill="1" applyBorder="1" applyAlignment="1">
      <alignment horizontal="center" vertical="center"/>
    </xf>
    <xf numFmtId="0" fontId="31" fillId="0" borderId="42" xfId="0" applyFont="1" applyBorder="1" applyAlignment="1">
      <alignment vertical="center"/>
    </xf>
    <xf numFmtId="0" fontId="22" fillId="0" borderId="11" xfId="14" applyFont="1" applyBorder="1" applyAlignment="1" applyProtection="1">
      <alignment vertical="center"/>
    </xf>
    <xf numFmtId="0" fontId="22" fillId="14" borderId="11" xfId="14" applyFont="1" applyFill="1" applyBorder="1" applyAlignment="1" applyProtection="1">
      <alignment vertical="top" wrapText="1"/>
      <protection locked="0"/>
    </xf>
    <xf numFmtId="0" fontId="129" fillId="0" borderId="0" xfId="14" applyFont="1" applyBorder="1" applyAlignment="1" applyProtection="1">
      <alignment vertical="top" wrapText="1"/>
    </xf>
    <xf numFmtId="0" fontId="129" fillId="0" borderId="0" xfId="14" applyFont="1" applyBorder="1" applyAlignment="1" applyProtection="1">
      <alignment vertical="top"/>
    </xf>
    <xf numFmtId="0" fontId="129" fillId="0" borderId="369" xfId="14" applyFont="1" applyBorder="1" applyAlignment="1" applyProtection="1">
      <alignment vertical="top"/>
    </xf>
    <xf numFmtId="188" fontId="63" fillId="0" borderId="0" xfId="0" applyNumberFormat="1" applyFont="1" applyAlignment="1">
      <alignment horizontal="right" vertical="center"/>
    </xf>
    <xf numFmtId="188" fontId="63" fillId="0" borderId="0" xfId="0" applyNumberFormat="1" applyFont="1" applyBorder="1" applyAlignment="1">
      <alignment horizontal="right" vertical="center"/>
    </xf>
    <xf numFmtId="0" fontId="48" fillId="0" borderId="0" xfId="14" applyFont="1" applyBorder="1" applyAlignment="1" applyProtection="1">
      <alignment vertical="top" wrapText="1"/>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25" xfId="0" applyFont="1" applyBorder="1" applyAlignment="1">
      <alignment horizontal="center" vertical="center"/>
    </xf>
    <xf numFmtId="0" fontId="67" fillId="0" borderId="3" xfId="0" applyFont="1" applyFill="1" applyBorder="1" applyAlignment="1">
      <alignment horizontal="left" vertical="center" wrapText="1"/>
    </xf>
    <xf numFmtId="0" fontId="67" fillId="0" borderId="233" xfId="0" applyFont="1" applyFill="1" applyBorder="1" applyAlignment="1">
      <alignment horizontal="left" vertical="center" wrapText="1"/>
    </xf>
    <xf numFmtId="0" fontId="67" fillId="0" borderId="35" xfId="0" applyFont="1" applyFill="1" applyBorder="1" applyAlignment="1">
      <alignment horizontal="left" vertical="center" wrapText="1"/>
    </xf>
    <xf numFmtId="0" fontId="67" fillId="0" borderId="0" xfId="0" applyFont="1" applyFill="1" applyAlignment="1">
      <alignment horizontal="left" vertical="center" wrapText="1"/>
    </xf>
    <xf numFmtId="0" fontId="67" fillId="0" borderId="28" xfId="0" applyFont="1" applyFill="1" applyBorder="1" applyAlignment="1">
      <alignment horizontal="left" vertical="center" wrapText="1"/>
    </xf>
    <xf numFmtId="0" fontId="8" fillId="0" borderId="12" xfId="0" applyFont="1" applyBorder="1" applyAlignment="1">
      <alignment horizontal="distributed" vertical="center" wrapText="1"/>
    </xf>
    <xf numFmtId="0" fontId="8" fillId="0" borderId="12" xfId="0" applyFont="1" applyBorder="1" applyAlignment="1">
      <alignment horizontal="distributed" vertical="center"/>
    </xf>
    <xf numFmtId="0" fontId="8" fillId="3" borderId="2"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6" xfId="0" applyFont="1" applyFill="1" applyBorder="1" applyAlignment="1">
      <alignment vertical="distributed" textRotation="255"/>
    </xf>
    <xf numFmtId="0" fontId="0" fillId="0" borderId="12" xfId="0" applyBorder="1" applyAlignment="1">
      <alignment vertical="distributed"/>
    </xf>
    <xf numFmtId="0" fontId="0" fillId="0" borderId="178" xfId="0" applyBorder="1" applyAlignment="1">
      <alignment vertical="distributed"/>
    </xf>
    <xf numFmtId="0" fontId="8" fillId="3" borderId="310" xfId="0" applyFont="1" applyFill="1" applyBorder="1" applyAlignment="1">
      <alignment vertical="distributed" textRotation="255"/>
    </xf>
    <xf numFmtId="0" fontId="0" fillId="0" borderId="12" xfId="0" applyBorder="1" applyAlignment="1">
      <alignment vertical="distributed" textRotation="255"/>
    </xf>
    <xf numFmtId="0" fontId="0" fillId="0" borderId="10" xfId="0" applyBorder="1" applyAlignment="1">
      <alignment vertical="distributed" textRotation="255"/>
    </xf>
    <xf numFmtId="0" fontId="8" fillId="0" borderId="12" xfId="0" applyFont="1" applyBorder="1" applyAlignment="1">
      <alignment horizontal="center" vertical="center"/>
    </xf>
    <xf numFmtId="0" fontId="8" fillId="0" borderId="1" xfId="0" applyFont="1" applyFill="1" applyBorder="1" applyAlignment="1">
      <alignment horizontal="distributed"/>
    </xf>
    <xf numFmtId="0" fontId="12" fillId="0" borderId="0" xfId="0" applyFont="1" applyFill="1" applyAlignment="1">
      <alignment horizontal="distributed"/>
    </xf>
    <xf numFmtId="0" fontId="12" fillId="0" borderId="4" xfId="0" applyFont="1" applyFill="1" applyBorder="1" applyAlignment="1">
      <alignment horizontal="distributed"/>
    </xf>
    <xf numFmtId="0" fontId="12" fillId="0" borderId="1" xfId="0" applyFont="1" applyFill="1" applyBorder="1" applyAlignment="1">
      <alignment horizontal="distributed"/>
    </xf>
    <xf numFmtId="0" fontId="8" fillId="0" borderId="1" xfId="0" applyFont="1" applyBorder="1" applyAlignment="1">
      <alignment horizontal="distributed"/>
    </xf>
    <xf numFmtId="0" fontId="12" fillId="0" borderId="0" xfId="0" applyFont="1" applyAlignment="1"/>
    <xf numFmtId="0" fontId="12" fillId="0" borderId="15" xfId="0" applyFont="1" applyBorder="1" applyAlignment="1"/>
    <xf numFmtId="0" fontId="12" fillId="0" borderId="7" xfId="0" applyFont="1" applyBorder="1" applyAlignment="1"/>
    <xf numFmtId="0" fontId="8" fillId="0" borderId="1" xfId="0" applyFont="1" applyBorder="1" applyAlignment="1">
      <alignment horizontal="distributed" vertical="center" wrapText="1"/>
    </xf>
    <xf numFmtId="0" fontId="8" fillId="0" borderId="12" xfId="0" applyFont="1" applyBorder="1" applyAlignment="1">
      <alignment horizontal="center" vertical="center" wrapText="1"/>
    </xf>
    <xf numFmtId="0" fontId="31" fillId="0" borderId="231" xfId="0" applyFont="1" applyFill="1" applyBorder="1" applyAlignment="1" applyProtection="1">
      <alignment horizontal="center" vertical="center"/>
    </xf>
    <xf numFmtId="0" fontId="31" fillId="0" borderId="232" xfId="0" applyFont="1" applyFill="1" applyBorder="1" applyAlignment="1" applyProtection="1">
      <alignment horizontal="center" vertical="center"/>
    </xf>
    <xf numFmtId="0" fontId="31" fillId="0" borderId="230" xfId="0" applyFont="1" applyFill="1" applyBorder="1" applyAlignment="1" applyProtection="1">
      <alignment horizontal="center" vertical="center"/>
    </xf>
    <xf numFmtId="0" fontId="31" fillId="0" borderId="229" xfId="0" applyFont="1" applyFill="1" applyBorder="1" applyAlignment="1" applyProtection="1">
      <alignment horizontal="center" vertical="center"/>
    </xf>
    <xf numFmtId="0" fontId="31" fillId="0" borderId="228" xfId="0" applyFont="1" applyFill="1" applyBorder="1" applyAlignment="1" applyProtection="1">
      <alignment horizontal="center" vertical="center"/>
    </xf>
    <xf numFmtId="0" fontId="31" fillId="0" borderId="162" xfId="0" applyFont="1" applyFill="1" applyBorder="1" applyAlignment="1" applyProtection="1">
      <alignment horizontal="center" vertical="center"/>
    </xf>
    <xf numFmtId="0" fontId="31" fillId="0" borderId="8" xfId="0" applyFont="1" applyFill="1" applyBorder="1" applyAlignment="1" applyProtection="1">
      <alignment horizontal="center" vertical="center"/>
    </xf>
    <xf numFmtId="0" fontId="31" fillId="0" borderId="25" xfId="0" applyFont="1" applyFill="1" applyBorder="1" applyAlignment="1" applyProtection="1">
      <alignment horizontal="center" vertical="center"/>
    </xf>
    <xf numFmtId="0" fontId="31" fillId="0" borderId="2" xfId="0" applyFont="1" applyFill="1" applyBorder="1" applyAlignment="1" applyProtection="1">
      <alignment horizontal="center" vertical="center"/>
    </xf>
    <xf numFmtId="0" fontId="31" fillId="0" borderId="233" xfId="0" applyFont="1" applyFill="1" applyBorder="1" applyAlignment="1" applyProtection="1">
      <alignment horizontal="center" vertical="center"/>
    </xf>
    <xf numFmtId="0" fontId="31" fillId="0" borderId="15" xfId="0" applyFont="1" applyFill="1" applyBorder="1" applyAlignment="1" applyProtection="1">
      <alignment horizontal="center" vertical="center"/>
    </xf>
    <xf numFmtId="0" fontId="33" fillId="0" borderId="8" xfId="0" applyFont="1" applyBorder="1" applyAlignment="1">
      <alignment horizontal="center" vertical="center"/>
    </xf>
    <xf numFmtId="0" fontId="33" fillId="0" borderId="25" xfId="0" applyFont="1" applyBorder="1" applyAlignment="1">
      <alignment horizontal="center" vertical="center"/>
    </xf>
    <xf numFmtId="0" fontId="31" fillId="0" borderId="2" xfId="0" applyFont="1" applyBorder="1" applyAlignment="1" applyProtection="1">
      <alignment horizontal="center" vertical="center"/>
    </xf>
    <xf numFmtId="0" fontId="31" fillId="0" borderId="3" xfId="0" applyFont="1" applyBorder="1" applyAlignment="1" applyProtection="1">
      <alignment horizontal="center" vertical="center"/>
    </xf>
    <xf numFmtId="0" fontId="31" fillId="0" borderId="5" xfId="0" applyFont="1" applyBorder="1" applyAlignment="1" applyProtection="1">
      <alignment horizontal="center" vertical="center"/>
    </xf>
    <xf numFmtId="0" fontId="31" fillId="0" borderId="1" xfId="0" applyFont="1" applyBorder="1" applyAlignment="1" applyProtection="1">
      <alignment horizontal="center" vertical="center"/>
    </xf>
    <xf numFmtId="0" fontId="31" fillId="0" borderId="0" xfId="0" applyFont="1" applyBorder="1" applyAlignment="1" applyProtection="1">
      <alignment horizontal="center" vertical="center"/>
    </xf>
    <xf numFmtId="0" fontId="31" fillId="0" borderId="4" xfId="0" applyFont="1" applyBorder="1" applyAlignment="1" applyProtection="1">
      <alignment horizontal="center" vertical="center"/>
    </xf>
    <xf numFmtId="0" fontId="31" fillId="0" borderId="15" xfId="0" applyFont="1" applyBorder="1" applyAlignment="1" applyProtection="1">
      <alignment horizontal="center" vertical="center"/>
    </xf>
    <xf numFmtId="0" fontId="31" fillId="0" borderId="7" xfId="0" applyFont="1" applyBorder="1" applyAlignment="1" applyProtection="1">
      <alignment horizontal="center" vertical="center"/>
    </xf>
    <xf numFmtId="0" fontId="31" fillId="0" borderId="16" xfId="0" applyFont="1" applyBorder="1" applyAlignment="1" applyProtection="1">
      <alignment horizontal="center" vertical="center"/>
    </xf>
    <xf numFmtId="0" fontId="31" fillId="3" borderId="2" xfId="0" applyFont="1" applyFill="1" applyBorder="1" applyAlignment="1" applyProtection="1">
      <alignment horizontal="center" vertical="center"/>
    </xf>
    <xf numFmtId="0" fontId="31" fillId="3" borderId="15" xfId="0" applyFont="1" applyFill="1" applyBorder="1" applyAlignment="1" applyProtection="1">
      <alignment horizontal="center" vertical="center"/>
    </xf>
    <xf numFmtId="0" fontId="31" fillId="0" borderId="5" xfId="0" applyFont="1" applyFill="1" applyBorder="1" applyAlignment="1" applyProtection="1">
      <alignment vertical="center"/>
    </xf>
    <xf numFmtId="0" fontId="31" fillId="0" borderId="16" xfId="0" applyFont="1" applyFill="1" applyBorder="1" applyAlignment="1" applyProtection="1">
      <alignment vertical="center"/>
    </xf>
    <xf numFmtId="0" fontId="31" fillId="3" borderId="8" xfId="0" applyFont="1" applyFill="1" applyBorder="1" applyAlignment="1" applyProtection="1">
      <alignment horizontal="distributed" vertical="center" indent="3"/>
    </xf>
    <xf numFmtId="0" fontId="31" fillId="3" borderId="9" xfId="0" applyFont="1" applyFill="1" applyBorder="1" applyAlignment="1" applyProtection="1">
      <alignment horizontal="distributed" vertical="center" indent="3"/>
    </xf>
    <xf numFmtId="0" fontId="31" fillId="3" borderId="152" xfId="0" applyFont="1" applyFill="1" applyBorder="1" applyAlignment="1" applyProtection="1">
      <alignment horizontal="distributed" vertical="center" indent="3"/>
    </xf>
    <xf numFmtId="0" fontId="128" fillId="0" borderId="0" xfId="0" applyFont="1" applyFill="1" applyBorder="1" applyAlignment="1">
      <alignment vertical="center" wrapText="1"/>
    </xf>
    <xf numFmtId="0" fontId="128" fillId="0" borderId="7" xfId="0" applyFont="1" applyBorder="1" applyAlignment="1" applyProtection="1">
      <alignment vertical="top" wrapText="1"/>
    </xf>
    <xf numFmtId="0" fontId="31" fillId="0" borderId="234" xfId="0" applyFont="1" applyFill="1" applyBorder="1" applyAlignment="1" applyProtection="1">
      <alignment horizontal="center" vertical="center" wrapText="1"/>
    </xf>
    <xf numFmtId="0" fontId="31" fillId="0" borderId="187" xfId="0" applyFont="1" applyFill="1" applyBorder="1" applyAlignment="1" applyProtection="1">
      <alignment horizontal="center" vertical="center" wrapText="1"/>
    </xf>
    <xf numFmtId="0" fontId="31" fillId="0" borderId="186" xfId="0" applyFont="1" applyFill="1" applyBorder="1" applyAlignment="1" applyProtection="1">
      <alignment horizontal="center" vertical="center" wrapText="1"/>
    </xf>
    <xf numFmtId="0" fontId="8" fillId="0" borderId="8" xfId="0" applyFont="1" applyFill="1" applyBorder="1" applyAlignment="1">
      <alignment horizontal="center" vertical="center"/>
    </xf>
    <xf numFmtId="0" fontId="8" fillId="0" borderId="31" xfId="0" applyFont="1" applyFill="1" applyBorder="1" applyAlignment="1">
      <alignment horizontal="center" vertical="center"/>
    </xf>
    <xf numFmtId="0" fontId="5" fillId="0" borderId="235" xfId="0" applyFont="1" applyBorder="1" applyAlignment="1">
      <alignment vertical="center"/>
    </xf>
    <xf numFmtId="0" fontId="29" fillId="0" borderId="236" xfId="0" applyFont="1" applyBorder="1" applyAlignment="1"/>
    <xf numFmtId="0" fontId="5" fillId="0" borderId="237" xfId="0" applyFont="1" applyBorder="1" applyAlignment="1">
      <alignment horizontal="center" vertical="center" wrapText="1"/>
    </xf>
    <xf numFmtId="0" fontId="29" fillId="0" borderId="238" xfId="0" applyFont="1" applyBorder="1" applyAlignment="1">
      <alignment horizontal="center" vertical="center" wrapText="1"/>
    </xf>
    <xf numFmtId="0" fontId="8" fillId="0" borderId="2" xfId="0" applyFont="1" applyBorder="1" applyAlignment="1">
      <alignment horizontal="center" vertical="center"/>
    </xf>
    <xf numFmtId="0" fontId="12" fillId="0" borderId="3" xfId="0" applyFont="1" applyBorder="1" applyAlignment="1"/>
    <xf numFmtId="0" fontId="5" fillId="3" borderId="239" xfId="0" applyFont="1" applyFill="1" applyBorder="1" applyAlignment="1" applyProtection="1">
      <alignment horizontal="right" vertical="center"/>
    </xf>
    <xf numFmtId="0" fontId="29" fillId="3" borderId="17" xfId="0" applyFont="1" applyFill="1" applyBorder="1" applyAlignment="1" applyProtection="1"/>
    <xf numFmtId="0" fontId="5" fillId="3" borderId="72" xfId="0" applyFont="1" applyFill="1" applyBorder="1" applyAlignment="1" applyProtection="1">
      <alignment horizontal="center" vertical="center" wrapText="1"/>
    </xf>
    <xf numFmtId="0" fontId="29" fillId="0" borderId="19" xfId="0" applyFont="1" applyBorder="1" applyAlignment="1">
      <alignment wrapText="1"/>
    </xf>
    <xf numFmtId="0" fontId="5" fillId="3" borderId="72" xfId="0" applyFont="1" applyFill="1" applyBorder="1" applyAlignment="1" applyProtection="1">
      <alignment horizontal="distributed" vertical="center" indent="3"/>
    </xf>
    <xf numFmtId="0" fontId="0" fillId="0" borderId="9" xfId="0" applyBorder="1" applyAlignment="1">
      <alignment horizontal="distributed" vertical="center" indent="3"/>
    </xf>
    <xf numFmtId="0" fontId="0" fillId="0" borderId="321" xfId="0" applyBorder="1" applyAlignment="1">
      <alignment horizontal="distributed" vertical="center" indent="3"/>
    </xf>
    <xf numFmtId="179" fontId="5" fillId="3" borderId="72" xfId="0" applyNumberFormat="1" applyFont="1" applyFill="1" applyBorder="1" applyAlignment="1" applyProtection="1">
      <alignment vertical="center"/>
    </xf>
    <xf numFmtId="179" fontId="5" fillId="0" borderId="19" xfId="0" applyNumberFormat="1" applyFont="1" applyBorder="1"/>
    <xf numFmtId="179" fontId="5" fillId="2" borderId="72" xfId="0" applyNumberFormat="1" applyFont="1" applyFill="1" applyBorder="1" applyAlignment="1" applyProtection="1">
      <alignment vertical="center"/>
      <protection locked="0"/>
    </xf>
    <xf numFmtId="179" fontId="5" fillId="0" borderId="19" xfId="0" applyNumberFormat="1" applyFont="1" applyBorder="1" applyAlignment="1" applyProtection="1">
      <alignment vertical="center"/>
      <protection locked="0"/>
    </xf>
    <xf numFmtId="0" fontId="5" fillId="3" borderId="72" xfId="0" applyFont="1" applyFill="1" applyBorder="1" applyAlignment="1">
      <alignment horizontal="distributed" vertical="center" indent="3"/>
    </xf>
    <xf numFmtId="179" fontId="5" fillId="2" borderId="61" xfId="0" applyNumberFormat="1" applyFont="1" applyFill="1" applyBorder="1" applyAlignment="1" applyProtection="1">
      <alignment vertical="center"/>
      <protection locked="0"/>
    </xf>
    <xf numFmtId="179" fontId="5" fillId="2" borderId="90" xfId="0" applyNumberFormat="1" applyFont="1" applyFill="1" applyBorder="1" applyAlignment="1" applyProtection="1">
      <alignment vertical="center"/>
      <protection locked="0"/>
    </xf>
    <xf numFmtId="179" fontId="5" fillId="2" borderId="149" xfId="0" applyNumberFormat="1" applyFont="1" applyFill="1" applyBorder="1" applyAlignment="1" applyProtection="1">
      <alignment vertical="center"/>
      <protection locked="0"/>
    </xf>
    <xf numFmtId="179" fontId="5" fillId="2" borderId="60" xfId="0" applyNumberFormat="1" applyFont="1" applyFill="1" applyBorder="1" applyAlignment="1" applyProtection="1">
      <alignment vertical="center"/>
      <protection locked="0"/>
    </xf>
    <xf numFmtId="179" fontId="5" fillId="2" borderId="153" xfId="0" applyNumberFormat="1" applyFont="1" applyFill="1" applyBorder="1" applyAlignment="1" applyProtection="1">
      <alignment vertical="center"/>
      <protection locked="0"/>
    </xf>
    <xf numFmtId="179" fontId="5" fillId="2" borderId="148" xfId="0" applyNumberFormat="1" applyFont="1" applyFill="1" applyBorder="1" applyAlignment="1" applyProtection="1">
      <alignment vertical="center"/>
      <protection locked="0"/>
    </xf>
    <xf numFmtId="179" fontId="5" fillId="2" borderId="8" xfId="0" applyNumberFormat="1" applyFont="1" applyFill="1" applyBorder="1" applyAlignment="1" applyProtection="1">
      <alignment vertical="center"/>
      <protection locked="0"/>
    </xf>
    <xf numFmtId="179" fontId="5" fillId="2" borderId="9" xfId="0" applyNumberFormat="1" applyFont="1" applyFill="1" applyBorder="1" applyAlignment="1" applyProtection="1">
      <alignment vertical="center"/>
      <protection locked="0"/>
    </xf>
    <xf numFmtId="0" fontId="29" fillId="2" borderId="25" xfId="0" applyFont="1" applyFill="1" applyBorder="1" applyAlignment="1" applyProtection="1">
      <alignment vertical="center"/>
      <protection locked="0"/>
    </xf>
    <xf numFmtId="0" fontId="28" fillId="0" borderId="8" xfId="8" applyFont="1" applyFill="1" applyBorder="1" applyAlignment="1">
      <alignment horizontal="distributed" vertical="center" justifyLastLine="1"/>
    </xf>
    <xf numFmtId="0" fontId="28" fillId="0" borderId="9" xfId="0" applyFont="1" applyFill="1" applyBorder="1" applyAlignment="1">
      <alignment horizontal="distributed" vertical="center" justifyLastLine="1"/>
    </xf>
    <xf numFmtId="179" fontId="26" fillId="3" borderId="8" xfId="8" applyNumberFormat="1" applyFont="1" applyFill="1" applyBorder="1" applyAlignment="1" applyProtection="1">
      <alignment vertical="center"/>
    </xf>
    <xf numFmtId="179" fontId="26" fillId="3" borderId="9" xfId="8" applyNumberFormat="1" applyFont="1" applyFill="1" applyBorder="1" applyAlignment="1" applyProtection="1">
      <alignment vertical="center"/>
    </xf>
    <xf numFmtId="0" fontId="29" fillId="0" borderId="25" xfId="0" applyFont="1" applyBorder="1" applyAlignment="1">
      <alignment vertical="center"/>
    </xf>
    <xf numFmtId="0" fontId="29" fillId="2" borderId="148" xfId="0" applyFont="1" applyFill="1" applyBorder="1" applyAlignment="1" applyProtection="1">
      <alignment vertical="center"/>
      <protection locked="0"/>
    </xf>
    <xf numFmtId="0" fontId="26" fillId="0" borderId="8" xfId="8" applyFont="1" applyBorder="1" applyAlignment="1">
      <alignment horizontal="center" vertical="center"/>
    </xf>
    <xf numFmtId="0" fontId="29" fillId="0" borderId="9" xfId="0" applyFont="1" applyBorder="1" applyAlignment="1">
      <alignment horizontal="center" vertical="center"/>
    </xf>
    <xf numFmtId="0" fontId="29" fillId="0" borderId="25" xfId="0" applyFont="1" applyBorder="1" applyAlignment="1">
      <alignment horizontal="center" vertical="center"/>
    </xf>
    <xf numFmtId="0" fontId="5" fillId="3" borderId="8" xfId="0" applyFont="1" applyFill="1" applyBorder="1" applyAlignment="1" applyProtection="1">
      <alignment horizontal="center" vertical="center"/>
    </xf>
    <xf numFmtId="0" fontId="5" fillId="3" borderId="9" xfId="0" applyFont="1" applyFill="1" applyBorder="1" applyAlignment="1" applyProtection="1">
      <alignment horizontal="center" vertical="center"/>
    </xf>
    <xf numFmtId="0" fontId="29" fillId="3" borderId="25" xfId="0" applyFont="1" applyFill="1" applyBorder="1" applyAlignment="1" applyProtection="1">
      <alignment horizontal="center" vertical="center"/>
    </xf>
    <xf numFmtId="0" fontId="26" fillId="0" borderId="2" xfId="8" applyFont="1" applyFill="1" applyBorder="1" applyAlignment="1">
      <alignment horizontal="center" vertical="center"/>
    </xf>
    <xf numFmtId="0" fontId="29" fillId="0" borderId="3" xfId="0" applyFont="1" applyFill="1" applyBorder="1" applyAlignment="1"/>
    <xf numFmtId="0" fontId="29" fillId="0" borderId="5" xfId="0" applyFont="1" applyFill="1" applyBorder="1" applyAlignment="1"/>
    <xf numFmtId="0" fontId="29" fillId="0" borderId="1" xfId="0" applyFont="1" applyFill="1" applyBorder="1" applyAlignment="1"/>
    <xf numFmtId="0" fontId="29" fillId="0" borderId="0" xfId="0" applyFont="1" applyFill="1" applyBorder="1" applyAlignment="1"/>
    <xf numFmtId="0" fontId="29" fillId="0" borderId="4" xfId="0" applyFont="1" applyFill="1" applyBorder="1" applyAlignment="1"/>
    <xf numFmtId="0" fontId="29" fillId="0" borderId="15" xfId="0" applyFont="1" applyFill="1" applyBorder="1" applyAlignment="1"/>
    <xf numFmtId="0" fontId="29" fillId="0" borderId="7" xfId="0" applyFont="1" applyFill="1" applyBorder="1" applyAlignment="1"/>
    <xf numFmtId="0" fontId="29" fillId="0" borderId="16" xfId="0" applyFont="1" applyFill="1" applyBorder="1" applyAlignment="1"/>
    <xf numFmtId="0" fontId="26" fillId="0" borderId="241" xfId="0" applyFont="1" applyBorder="1" applyAlignment="1">
      <alignment horizontal="center" vertical="center"/>
    </xf>
    <xf numFmtId="0" fontId="29" fillId="0" borderId="13" xfId="0" applyFont="1" applyBorder="1" applyAlignment="1"/>
    <xf numFmtId="0" fontId="29" fillId="0" borderId="242" xfId="0" applyFont="1" applyBorder="1" applyAlignment="1"/>
    <xf numFmtId="0" fontId="5" fillId="3" borderId="72" xfId="0" applyFont="1" applyFill="1" applyBorder="1" applyAlignment="1" applyProtection="1">
      <alignment horizontal="center" vertical="center"/>
    </xf>
    <xf numFmtId="0" fontId="0" fillId="0" borderId="9" xfId="0" applyBorder="1"/>
    <xf numFmtId="0" fontId="0" fillId="0" borderId="25" xfId="0" applyBorder="1"/>
    <xf numFmtId="0" fontId="29" fillId="3" borderId="17" xfId="0" applyFont="1" applyFill="1" applyBorder="1" applyAlignment="1" applyProtection="1">
      <alignment vertical="center"/>
    </xf>
    <xf numFmtId="0" fontId="26" fillId="0" borderId="3" xfId="8" applyFont="1" applyBorder="1" applyAlignment="1">
      <alignment vertical="center"/>
    </xf>
    <xf numFmtId="0" fontId="29" fillId="0" borderId="235" xfId="0" applyFont="1" applyBorder="1" applyAlignment="1">
      <alignment vertical="center"/>
    </xf>
    <xf numFmtId="0" fontId="29" fillId="0" borderId="7" xfId="0" applyFont="1" applyBorder="1" applyAlignment="1">
      <alignment vertical="center"/>
    </xf>
    <xf numFmtId="0" fontId="29" fillId="0" borderId="236" xfId="0" applyFont="1" applyBorder="1" applyAlignment="1">
      <alignment vertical="center"/>
    </xf>
    <xf numFmtId="0" fontId="29" fillId="3" borderId="9" xfId="0" applyFont="1" applyFill="1" applyBorder="1" applyAlignment="1" applyProtection="1">
      <alignment horizontal="center" wrapText="1"/>
    </xf>
    <xf numFmtId="0" fontId="29" fillId="3" borderId="19" xfId="0" applyFont="1" applyFill="1" applyBorder="1" applyAlignment="1" applyProtection="1">
      <alignment horizontal="center" wrapText="1"/>
    </xf>
    <xf numFmtId="0" fontId="29" fillId="2" borderId="9" xfId="0" applyFont="1" applyFill="1" applyBorder="1" applyAlignment="1" applyProtection="1">
      <alignment vertical="center"/>
      <protection locked="0"/>
    </xf>
    <xf numFmtId="0" fontId="26" fillId="0" borderId="72" xfId="8" applyFont="1" applyBorder="1" applyAlignment="1">
      <alignment horizontal="center" vertical="center"/>
    </xf>
    <xf numFmtId="0" fontId="29" fillId="2" borderId="9" xfId="0" applyFont="1" applyFill="1" applyBorder="1" applyAlignment="1" applyProtection="1">
      <protection locked="0"/>
    </xf>
    <xf numFmtId="0" fontId="29" fillId="2" borderId="19" xfId="0" applyFont="1" applyFill="1" applyBorder="1" applyAlignment="1" applyProtection="1">
      <protection locked="0"/>
    </xf>
    <xf numFmtId="179" fontId="5" fillId="2" borderId="243" xfId="0" applyNumberFormat="1" applyFont="1" applyFill="1" applyBorder="1" applyAlignment="1" applyProtection="1">
      <alignment vertical="center"/>
      <protection locked="0"/>
    </xf>
    <xf numFmtId="0" fontId="29" fillId="2" borderId="153" xfId="0" applyFont="1" applyFill="1" applyBorder="1" applyAlignment="1" applyProtection="1">
      <protection locked="0"/>
    </xf>
    <xf numFmtId="0" fontId="29" fillId="2" borderId="244" xfId="0" applyFont="1" applyFill="1" applyBorder="1" applyAlignment="1" applyProtection="1">
      <protection locked="0"/>
    </xf>
    <xf numFmtId="179" fontId="26" fillId="3" borderId="72" xfId="8" applyNumberFormat="1" applyFont="1" applyFill="1" applyBorder="1" applyAlignment="1" applyProtection="1">
      <alignment vertical="center"/>
    </xf>
    <xf numFmtId="0" fontId="29" fillId="0" borderId="9" xfId="0" applyFont="1" applyBorder="1" applyAlignment="1"/>
    <xf numFmtId="0" fontId="29" fillId="0" borderId="19" xfId="0" applyFont="1" applyBorder="1" applyAlignment="1"/>
    <xf numFmtId="0" fontId="29" fillId="0" borderId="9" xfId="0" applyFont="1" applyBorder="1" applyAlignment="1">
      <alignment vertical="center"/>
    </xf>
    <xf numFmtId="0" fontId="29" fillId="2" borderId="153" xfId="0" applyFont="1" applyFill="1" applyBorder="1" applyAlignment="1" applyProtection="1">
      <alignment vertical="center"/>
      <protection locked="0"/>
    </xf>
    <xf numFmtId="179" fontId="5" fillId="2" borderId="240" xfId="0" applyNumberFormat="1" applyFont="1" applyFill="1" applyBorder="1" applyAlignment="1" applyProtection="1">
      <alignment vertical="center"/>
      <protection locked="0"/>
    </xf>
    <xf numFmtId="179" fontId="5" fillId="2" borderId="245" xfId="0" applyNumberFormat="1" applyFont="1" applyFill="1" applyBorder="1" applyAlignment="1" applyProtection="1">
      <alignment vertical="center"/>
      <protection locked="0"/>
    </xf>
    <xf numFmtId="179" fontId="5" fillId="2" borderId="244" xfId="0" applyNumberFormat="1" applyFont="1" applyFill="1" applyBorder="1" applyAlignment="1" applyProtection="1">
      <alignment vertical="center"/>
      <protection locked="0"/>
    </xf>
    <xf numFmtId="0" fontId="27" fillId="0" borderId="8" xfId="8" applyFont="1" applyFill="1" applyBorder="1" applyAlignment="1">
      <alignment horizontal="center" vertical="center"/>
    </xf>
    <xf numFmtId="0" fontId="27" fillId="0" borderId="25" xfId="8" applyFont="1" applyFill="1" applyBorder="1" applyAlignment="1">
      <alignment horizontal="center" vertical="center"/>
    </xf>
    <xf numFmtId="0" fontId="23" fillId="13" borderId="120" xfId="0" applyFont="1" applyFill="1" applyBorder="1" applyAlignment="1">
      <alignment vertical="distributed" textRotation="255"/>
    </xf>
    <xf numFmtId="0" fontId="0" fillId="13" borderId="12" xfId="0" applyFill="1" applyBorder="1" applyAlignment="1">
      <alignment vertical="distributed" textRotation="255"/>
    </xf>
    <xf numFmtId="0" fontId="0" fillId="13" borderId="10" xfId="0" applyFill="1" applyBorder="1" applyAlignment="1">
      <alignment vertical="distributed" textRotation="255"/>
    </xf>
    <xf numFmtId="0" fontId="23" fillId="0" borderId="8" xfId="8" applyFont="1" applyBorder="1" applyAlignment="1">
      <alignment horizontal="center" vertical="center"/>
    </xf>
    <xf numFmtId="0" fontId="23" fillId="0" borderId="9" xfId="8" applyFont="1" applyBorder="1" applyAlignment="1">
      <alignment horizontal="center" vertical="center"/>
    </xf>
    <xf numFmtId="0" fontId="23" fillId="0" borderId="25" xfId="8" applyFont="1" applyBorder="1" applyAlignment="1">
      <alignment horizontal="center" vertical="center"/>
    </xf>
    <xf numFmtId="0" fontId="23" fillId="0" borderId="12" xfId="8" applyFont="1" applyFill="1" applyBorder="1" applyAlignment="1">
      <alignment horizontal="center" vertical="top" textRotation="255"/>
    </xf>
    <xf numFmtId="0" fontId="0" fillId="0" borderId="12" xfId="0" applyBorder="1" applyAlignment="1"/>
    <xf numFmtId="0" fontId="23" fillId="0" borderId="2" xfId="8" applyFont="1"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15" xfId="0" applyBorder="1" applyAlignment="1">
      <alignment horizontal="center" vertical="center"/>
    </xf>
    <xf numFmtId="0" fontId="0" fillId="0" borderId="7" xfId="0" applyBorder="1" applyAlignment="1">
      <alignment horizontal="center" vertical="center"/>
    </xf>
    <xf numFmtId="0" fontId="0" fillId="0" borderId="16" xfId="0" applyBorder="1" applyAlignment="1">
      <alignment horizontal="center" vertical="center"/>
    </xf>
    <xf numFmtId="0" fontId="23" fillId="0" borderId="6" xfId="8" applyFont="1" applyBorder="1" applyAlignment="1">
      <alignment horizontal="center" vertical="center" wrapText="1"/>
    </xf>
    <xf numFmtId="0" fontId="23" fillId="0" borderId="246" xfId="8" applyFont="1" applyBorder="1" applyAlignment="1">
      <alignment horizontal="center" vertical="center" wrapText="1"/>
    </xf>
    <xf numFmtId="0" fontId="26" fillId="0" borderId="358" xfId="8" applyFont="1" applyBorder="1" applyAlignment="1">
      <alignment horizontal="center" vertical="center" wrapText="1"/>
    </xf>
    <xf numFmtId="0" fontId="26" fillId="0" borderId="34" xfId="8" applyFont="1" applyBorder="1" applyAlignment="1">
      <alignment horizontal="center" vertical="center" wrapText="1"/>
    </xf>
    <xf numFmtId="0" fontId="27" fillId="0" borderId="8" xfId="8" applyFont="1" applyBorder="1" applyAlignment="1">
      <alignment horizontal="center" vertical="center"/>
    </xf>
    <xf numFmtId="0" fontId="0" fillId="0" borderId="9" xfId="0" applyBorder="1" applyAlignment="1">
      <alignment horizontal="center" vertical="center"/>
    </xf>
    <xf numFmtId="0" fontId="0" fillId="0" borderId="25" xfId="0" applyBorder="1" applyAlignment="1">
      <alignment horizontal="center" vertical="center"/>
    </xf>
    <xf numFmtId="0" fontId="27" fillId="0" borderId="2" xfId="8" applyFont="1" applyBorder="1" applyAlignment="1" applyProtection="1">
      <alignment horizontal="center" vertical="center"/>
    </xf>
    <xf numFmtId="0" fontId="27" fillId="0" borderId="5" xfId="8" applyFont="1" applyBorder="1" applyAlignment="1" applyProtection="1">
      <alignment horizontal="center" vertical="center"/>
    </xf>
    <xf numFmtId="0" fontId="27" fillId="0" borderId="15" xfId="8" applyFont="1" applyBorder="1" applyAlignment="1" applyProtection="1">
      <alignment horizontal="center" vertical="center"/>
    </xf>
    <xf numFmtId="0" fontId="27" fillId="0" borderId="16" xfId="8" applyFont="1" applyBorder="1" applyAlignment="1" applyProtection="1">
      <alignment horizontal="center" vertical="center"/>
    </xf>
    <xf numFmtId="0" fontId="23" fillId="0" borderId="8" xfId="8" applyFont="1" applyBorder="1" applyAlignment="1" applyProtection="1">
      <alignment horizontal="center" vertical="center"/>
    </xf>
    <xf numFmtId="0" fontId="23" fillId="0" borderId="25" xfId="8" applyFont="1" applyBorder="1" applyAlignment="1" applyProtection="1">
      <alignment horizontal="center" vertical="center"/>
    </xf>
    <xf numFmtId="0" fontId="8" fillId="0" borderId="0" xfId="0" applyFont="1" applyAlignment="1">
      <alignment vertical="top" wrapText="1"/>
    </xf>
    <xf numFmtId="0" fontId="66" fillId="0" borderId="0" xfId="0" applyFont="1" applyAlignment="1">
      <alignment vertical="top"/>
    </xf>
    <xf numFmtId="0" fontId="66" fillId="0" borderId="0" xfId="0" applyFont="1" applyBorder="1" applyAlignment="1">
      <alignment vertical="top"/>
    </xf>
    <xf numFmtId="0" fontId="5" fillId="0" borderId="0" xfId="0" applyFont="1" applyFill="1" applyBorder="1" applyAlignment="1">
      <alignment vertical="center" wrapText="1"/>
    </xf>
    <xf numFmtId="0" fontId="0" fillId="0" borderId="0" xfId="0" applyFill="1" applyBorder="1" applyAlignment="1">
      <alignment vertical="center" wrapText="1"/>
    </xf>
    <xf numFmtId="0" fontId="21" fillId="0" borderId="12" xfId="0" applyFont="1" applyFill="1" applyBorder="1" applyAlignment="1">
      <alignment horizontal="center" vertical="top" textRotation="255"/>
    </xf>
    <xf numFmtId="0" fontId="23" fillId="0" borderId="12" xfId="0" applyFont="1" applyFill="1" applyBorder="1" applyAlignment="1">
      <alignment horizontal="center" vertical="center" textRotation="255"/>
    </xf>
    <xf numFmtId="0" fontId="66" fillId="0" borderId="0" xfId="0" applyFont="1" applyFill="1" applyBorder="1" applyAlignment="1">
      <alignment vertical="center" wrapText="1"/>
    </xf>
    <xf numFmtId="0" fontId="66" fillId="0" borderId="9" xfId="0" applyFont="1" applyBorder="1" applyAlignment="1">
      <alignment horizontal="center" vertical="center"/>
    </xf>
    <xf numFmtId="0" fontId="66" fillId="0" borderId="25" xfId="0" applyFont="1" applyBorder="1" applyAlignment="1">
      <alignment horizontal="center" vertical="center"/>
    </xf>
    <xf numFmtId="0" fontId="23" fillId="3" borderId="120" xfId="0" applyFont="1" applyFill="1" applyBorder="1" applyAlignment="1">
      <alignment vertical="distributed" textRotation="255"/>
    </xf>
    <xf numFmtId="0" fontId="23" fillId="3" borderId="311" xfId="0" applyFont="1" applyFill="1" applyBorder="1" applyAlignment="1">
      <alignment vertical="distributed" textRotation="255"/>
    </xf>
    <xf numFmtId="0" fontId="0" fillId="0" borderId="11" xfId="0" applyBorder="1" applyAlignment="1">
      <alignment vertical="distributed" textRotation="255"/>
    </xf>
    <xf numFmtId="0" fontId="50" fillId="11" borderId="11" xfId="20" applyFont="1" applyFill="1" applyBorder="1" applyAlignment="1">
      <alignment horizontal="center" vertical="center"/>
    </xf>
    <xf numFmtId="0" fontId="50" fillId="11" borderId="8" xfId="22" applyFont="1" applyFill="1" applyBorder="1" applyAlignment="1">
      <alignment horizontal="center" vertical="center"/>
    </xf>
    <xf numFmtId="0" fontId="50" fillId="11" borderId="25" xfId="22" applyFont="1" applyFill="1" applyBorder="1" applyAlignment="1">
      <alignment horizontal="center" vertical="center"/>
    </xf>
    <xf numFmtId="0" fontId="50" fillId="11" borderId="9" xfId="22" applyFont="1" applyFill="1" applyBorder="1" applyAlignment="1">
      <alignment horizontal="center" vertical="center"/>
    </xf>
    <xf numFmtId="185" fontId="7" fillId="3" borderId="8" xfId="0" applyNumberFormat="1" applyFont="1" applyFill="1" applyBorder="1" applyAlignment="1" applyProtection="1">
      <alignment vertical="center"/>
    </xf>
    <xf numFmtId="185" fontId="7" fillId="3" borderId="9" xfId="0" applyNumberFormat="1" applyFont="1" applyFill="1" applyBorder="1" applyAlignment="1" applyProtection="1">
      <alignment vertical="center"/>
    </xf>
    <xf numFmtId="185" fontId="7" fillId="3" borderId="25" xfId="0" applyNumberFormat="1" applyFont="1" applyFill="1" applyBorder="1" applyAlignment="1" applyProtection="1">
      <alignment vertical="center"/>
    </xf>
    <xf numFmtId="185" fontId="7" fillId="3" borderId="61" xfId="0" applyNumberFormat="1" applyFont="1" applyFill="1" applyBorder="1" applyAlignment="1" applyProtection="1">
      <alignment vertical="center"/>
    </xf>
    <xf numFmtId="185" fontId="7" fillId="3" borderId="90" xfId="0" applyNumberFormat="1" applyFont="1" applyFill="1" applyBorder="1" applyAlignment="1" applyProtection="1">
      <alignment vertical="center"/>
    </xf>
    <xf numFmtId="185" fontId="7" fillId="3" borderId="149" xfId="0" applyNumberFormat="1" applyFont="1" applyFill="1" applyBorder="1" applyAlignment="1" applyProtection="1">
      <alignment vertical="center"/>
    </xf>
    <xf numFmtId="185" fontId="7" fillId="2" borderId="60" xfId="0" applyNumberFormat="1" applyFont="1" applyFill="1" applyBorder="1" applyAlignment="1" applyProtection="1">
      <alignment vertical="center"/>
      <protection locked="0"/>
    </xf>
    <xf numFmtId="185" fontId="7" fillId="2" borderId="153" xfId="0" applyNumberFormat="1" applyFont="1" applyFill="1" applyBorder="1" applyAlignment="1" applyProtection="1">
      <alignment vertical="center"/>
      <protection locked="0"/>
    </xf>
    <xf numFmtId="185" fontId="7" fillId="2" borderId="148" xfId="0" applyNumberFormat="1" applyFont="1" applyFill="1" applyBorder="1" applyAlignment="1" applyProtection="1">
      <alignment vertical="center"/>
      <protection locked="0"/>
    </xf>
    <xf numFmtId="185" fontId="7" fillId="2" borderId="165" xfId="0" applyNumberFormat="1" applyFont="1" applyFill="1" applyBorder="1" applyAlignment="1" applyProtection="1">
      <alignment vertical="center"/>
      <protection locked="0"/>
    </xf>
    <xf numFmtId="185" fontId="7" fillId="2" borderId="145" xfId="0" applyNumberFormat="1" applyFont="1" applyFill="1" applyBorder="1" applyAlignment="1" applyProtection="1">
      <alignment vertical="center"/>
      <protection locked="0"/>
    </xf>
    <xf numFmtId="185" fontId="7" fillId="2" borderId="167" xfId="0" applyNumberFormat="1" applyFont="1" applyFill="1" applyBorder="1" applyAlignment="1" applyProtection="1">
      <alignment vertical="center"/>
      <protection locked="0"/>
    </xf>
    <xf numFmtId="185" fontId="7" fillId="3" borderId="11" xfId="0" applyNumberFormat="1" applyFont="1" applyFill="1" applyBorder="1" applyAlignment="1" applyProtection="1">
      <alignment vertical="center"/>
    </xf>
    <xf numFmtId="185" fontId="7" fillId="2" borderId="7" xfId="0" applyNumberFormat="1" applyFont="1" applyFill="1" applyBorder="1" applyAlignment="1" applyProtection="1">
      <alignment vertical="center"/>
      <protection locked="0"/>
    </xf>
    <xf numFmtId="185" fontId="7" fillId="2" borderId="15" xfId="0" applyNumberFormat="1" applyFont="1" applyFill="1" applyBorder="1" applyAlignment="1" applyProtection="1">
      <alignment vertical="center"/>
      <protection locked="0"/>
    </xf>
    <xf numFmtId="185" fontId="7" fillId="2" borderId="16" xfId="0" applyNumberFormat="1" applyFont="1" applyFill="1" applyBorder="1" applyAlignment="1" applyProtection="1">
      <alignment vertical="center"/>
      <protection locked="0"/>
    </xf>
    <xf numFmtId="185" fontId="7" fillId="2" borderId="45" xfId="0" applyNumberFormat="1" applyFont="1" applyFill="1" applyBorder="1" applyAlignment="1" applyProtection="1">
      <alignment vertical="center"/>
      <protection locked="0"/>
    </xf>
    <xf numFmtId="185" fontId="7" fillId="2" borderId="46" xfId="0" applyNumberFormat="1" applyFont="1" applyFill="1" applyBorder="1" applyAlignment="1" applyProtection="1">
      <alignment vertical="center"/>
      <protection locked="0"/>
    </xf>
    <xf numFmtId="185" fontId="7" fillId="2" borderId="67" xfId="0" applyNumberFormat="1" applyFont="1" applyFill="1" applyBorder="1" applyAlignment="1" applyProtection="1">
      <alignment vertical="center"/>
      <protection locked="0"/>
    </xf>
    <xf numFmtId="185" fontId="7" fillId="3" borderId="45" xfId="0" applyNumberFormat="1" applyFont="1" applyFill="1" applyBorder="1" applyAlignment="1" applyProtection="1">
      <alignment vertical="center"/>
    </xf>
    <xf numFmtId="185" fontId="7" fillId="3" borderId="46" xfId="0" applyNumberFormat="1" applyFont="1" applyFill="1" applyBorder="1" applyAlignment="1" applyProtection="1">
      <alignment vertical="center"/>
    </xf>
    <xf numFmtId="185" fontId="7" fillId="3" borderId="67" xfId="0" applyNumberFormat="1" applyFont="1" applyFill="1" applyBorder="1" applyAlignment="1" applyProtection="1">
      <alignment vertical="center"/>
    </xf>
    <xf numFmtId="185" fontId="7" fillId="2" borderId="8" xfId="0" applyNumberFormat="1" applyFont="1" applyFill="1" applyBorder="1" applyAlignment="1" applyProtection="1">
      <alignment vertical="center"/>
      <protection locked="0"/>
    </xf>
    <xf numFmtId="185" fontId="7" fillId="2" borderId="9" xfId="0" applyNumberFormat="1" applyFont="1" applyFill="1" applyBorder="1" applyAlignment="1" applyProtection="1">
      <alignment vertical="center"/>
      <protection locked="0"/>
    </xf>
    <xf numFmtId="185" fontId="7" fillId="2" borderId="25" xfId="0" applyNumberFormat="1" applyFont="1" applyFill="1" applyBorder="1" applyAlignment="1" applyProtection="1">
      <alignment vertical="center"/>
      <protection locked="0"/>
    </xf>
    <xf numFmtId="185" fontId="7" fillId="2" borderId="61" xfId="0" applyNumberFormat="1" applyFont="1" applyFill="1" applyBorder="1" applyAlignment="1" applyProtection="1">
      <alignment vertical="center"/>
      <protection locked="0"/>
    </xf>
    <xf numFmtId="185" fontId="7" fillId="2" borderId="90" xfId="0" applyNumberFormat="1" applyFont="1" applyFill="1" applyBorder="1" applyAlignment="1" applyProtection="1">
      <alignment vertical="center"/>
      <protection locked="0"/>
    </xf>
    <xf numFmtId="185" fontId="7" fillId="2" borderId="149" xfId="0" applyNumberFormat="1" applyFont="1" applyFill="1" applyBorder="1" applyAlignment="1" applyProtection="1">
      <alignment vertical="center"/>
      <protection locked="0"/>
    </xf>
    <xf numFmtId="185" fontId="7" fillId="3" borderId="60" xfId="0" applyNumberFormat="1" applyFont="1" applyFill="1" applyBorder="1" applyAlignment="1" applyProtection="1">
      <alignment vertical="center"/>
    </xf>
    <xf numFmtId="185" fontId="7" fillId="3" borderId="153" xfId="0" applyNumberFormat="1" applyFont="1" applyFill="1" applyBorder="1" applyAlignment="1" applyProtection="1">
      <alignment vertical="center"/>
    </xf>
    <xf numFmtId="185" fontId="7" fillId="3" borderId="148" xfId="0" applyNumberFormat="1" applyFont="1" applyFill="1" applyBorder="1" applyAlignment="1" applyProtection="1">
      <alignment vertical="center"/>
    </xf>
    <xf numFmtId="185" fontId="7" fillId="2" borderId="249" xfId="0" applyNumberFormat="1" applyFont="1" applyFill="1" applyBorder="1" applyAlignment="1" applyProtection="1">
      <alignment vertical="center"/>
      <protection locked="0"/>
    </xf>
    <xf numFmtId="185" fontId="7" fillId="2" borderId="89" xfId="0" applyNumberFormat="1" applyFont="1" applyFill="1" applyBorder="1" applyAlignment="1" applyProtection="1">
      <alignment vertical="center"/>
      <protection locked="0"/>
    </xf>
    <xf numFmtId="185" fontId="7" fillId="2" borderId="251" xfId="0" applyNumberFormat="1" applyFont="1" applyFill="1" applyBorder="1" applyAlignment="1" applyProtection="1">
      <alignment vertical="center"/>
      <protection locked="0"/>
    </xf>
    <xf numFmtId="185" fontId="7" fillId="2" borderId="252" xfId="0" applyNumberFormat="1" applyFont="1" applyFill="1" applyBorder="1" applyAlignment="1" applyProtection="1">
      <alignment vertical="center"/>
      <protection locked="0"/>
    </xf>
    <xf numFmtId="185" fontId="7" fillId="3" borderId="259" xfId="0" applyNumberFormat="1" applyFont="1" applyFill="1" applyBorder="1" applyAlignment="1" applyProtection="1">
      <alignment vertical="center"/>
    </xf>
    <xf numFmtId="185" fontId="7" fillId="3" borderId="256" xfId="0" applyNumberFormat="1" applyFont="1" applyFill="1" applyBorder="1" applyAlignment="1" applyProtection="1">
      <alignment vertical="center"/>
    </xf>
    <xf numFmtId="0" fontId="31" fillId="0" borderId="153" xfId="0" applyFont="1" applyBorder="1" applyAlignment="1" applyProtection="1">
      <alignment vertical="center"/>
    </xf>
    <xf numFmtId="0" fontId="31" fillId="0" borderId="256" xfId="0" applyFont="1" applyBorder="1" applyAlignment="1" applyProtection="1">
      <alignment vertical="center"/>
    </xf>
    <xf numFmtId="0" fontId="31" fillId="0" borderId="90" xfId="0" applyFont="1" applyBorder="1" applyAlignment="1" applyProtection="1">
      <alignment vertical="center"/>
    </xf>
    <xf numFmtId="0" fontId="31" fillId="0" borderId="142" xfId="0" applyFont="1" applyBorder="1" applyAlignment="1" applyProtection="1">
      <alignment vertical="center"/>
    </xf>
    <xf numFmtId="0" fontId="31" fillId="0" borderId="9" xfId="0" applyFont="1" applyBorder="1" applyAlignment="1" applyProtection="1">
      <alignment vertical="center"/>
    </xf>
    <xf numFmtId="185" fontId="7" fillId="3" borderId="249" xfId="0" applyNumberFormat="1" applyFont="1" applyFill="1" applyBorder="1" applyAlignment="1" applyProtection="1">
      <alignment vertical="center"/>
    </xf>
    <xf numFmtId="185" fontId="7" fillId="3" borderId="89" xfId="0" applyNumberFormat="1" applyFont="1" applyFill="1" applyBorder="1" applyAlignment="1" applyProtection="1">
      <alignment vertical="center"/>
    </xf>
    <xf numFmtId="185" fontId="7" fillId="3" borderId="251" xfId="0" applyNumberFormat="1" applyFont="1" applyFill="1" applyBorder="1" applyAlignment="1" applyProtection="1">
      <alignment vertical="center"/>
    </xf>
    <xf numFmtId="185" fontId="7" fillId="3" borderId="252" xfId="0" applyNumberFormat="1" applyFont="1" applyFill="1" applyBorder="1" applyAlignment="1" applyProtection="1">
      <alignment vertical="center"/>
    </xf>
    <xf numFmtId="185" fontId="7" fillId="2" borderId="259" xfId="0" applyNumberFormat="1" applyFont="1" applyFill="1" applyBorder="1" applyAlignment="1" applyProtection="1">
      <alignment vertical="center"/>
      <protection locked="0"/>
    </xf>
    <xf numFmtId="185" fontId="7" fillId="2" borderId="256" xfId="0" applyNumberFormat="1" applyFont="1" applyFill="1" applyBorder="1" applyAlignment="1" applyProtection="1">
      <alignment vertical="center"/>
      <protection locked="0"/>
    </xf>
    <xf numFmtId="185" fontId="7" fillId="2" borderId="262" xfId="0" applyNumberFormat="1" applyFont="1" applyFill="1" applyBorder="1" applyAlignment="1" applyProtection="1">
      <alignment vertical="center"/>
      <protection locked="0"/>
    </xf>
    <xf numFmtId="185" fontId="7" fillId="2" borderId="142" xfId="0" applyNumberFormat="1" applyFont="1" applyFill="1" applyBorder="1" applyAlignment="1" applyProtection="1">
      <alignment vertical="center"/>
      <protection locked="0"/>
    </xf>
    <xf numFmtId="185" fontId="7" fillId="24" borderId="45" xfId="0" applyNumberFormat="1" applyFont="1" applyFill="1" applyBorder="1" applyAlignment="1" applyProtection="1">
      <alignment vertical="center"/>
      <protection locked="0"/>
    </xf>
    <xf numFmtId="185" fontId="7" fillId="24" borderId="46" xfId="0" applyNumberFormat="1" applyFont="1" applyFill="1" applyBorder="1" applyAlignment="1" applyProtection="1">
      <alignment vertical="center"/>
      <protection locked="0"/>
    </xf>
    <xf numFmtId="185" fontId="7" fillId="24" borderId="67" xfId="0" applyNumberFormat="1" applyFont="1" applyFill="1" applyBorder="1" applyAlignment="1" applyProtection="1">
      <alignment vertical="center"/>
      <protection locked="0"/>
    </xf>
    <xf numFmtId="185" fontId="7" fillId="2" borderId="42" xfId="0" applyNumberFormat="1" applyFont="1" applyFill="1" applyBorder="1" applyAlignment="1" applyProtection="1">
      <alignment vertical="center"/>
      <protection locked="0"/>
    </xf>
    <xf numFmtId="185" fontId="7" fillId="3" borderId="257" xfId="0" applyNumberFormat="1" applyFont="1" applyFill="1" applyBorder="1" applyAlignment="1" applyProtection="1">
      <alignment vertical="center"/>
    </xf>
    <xf numFmtId="185" fontId="7" fillId="3" borderId="258" xfId="0" applyNumberFormat="1" applyFont="1" applyFill="1" applyBorder="1" applyAlignment="1" applyProtection="1">
      <alignment vertical="center"/>
    </xf>
    <xf numFmtId="185" fontId="7" fillId="3" borderId="151" xfId="0" applyNumberFormat="1" applyFont="1" applyFill="1" applyBorder="1" applyAlignment="1" applyProtection="1">
      <alignment vertical="center"/>
    </xf>
    <xf numFmtId="185" fontId="7" fillId="3" borderId="152" xfId="0" applyNumberFormat="1" applyFont="1" applyFill="1" applyBorder="1" applyAlignment="1" applyProtection="1">
      <alignment vertical="center"/>
    </xf>
    <xf numFmtId="185" fontId="7" fillId="13" borderId="8" xfId="0" applyNumberFormat="1" applyFont="1" applyFill="1" applyBorder="1" applyAlignment="1" applyProtection="1">
      <alignment vertical="center"/>
    </xf>
    <xf numFmtId="185" fontId="7" fillId="13" borderId="9" xfId="0" applyNumberFormat="1" applyFont="1" applyFill="1" applyBorder="1" applyAlignment="1" applyProtection="1">
      <alignment vertical="center"/>
    </xf>
    <xf numFmtId="185" fontId="7" fillId="13" borderId="25" xfId="0" applyNumberFormat="1" applyFont="1" applyFill="1" applyBorder="1" applyAlignment="1" applyProtection="1">
      <alignment vertical="center"/>
    </xf>
    <xf numFmtId="185" fontId="7" fillId="3" borderId="248" xfId="0" applyNumberFormat="1" applyFont="1" applyFill="1" applyBorder="1" applyAlignment="1" applyProtection="1">
      <alignment vertical="center"/>
    </xf>
    <xf numFmtId="185" fontId="7" fillId="3" borderId="160" xfId="0" applyNumberFormat="1" applyFont="1" applyFill="1" applyBorder="1" applyAlignment="1" applyProtection="1">
      <alignment vertical="center"/>
    </xf>
    <xf numFmtId="179" fontId="7" fillId="0" borderId="272" xfId="0" applyNumberFormat="1" applyFont="1" applyFill="1" applyBorder="1" applyAlignment="1" applyProtection="1">
      <alignment vertical="center"/>
    </xf>
    <xf numFmtId="179" fontId="7" fillId="0" borderId="264" xfId="0" applyNumberFormat="1" applyFont="1" applyFill="1" applyBorder="1" applyAlignment="1" applyProtection="1">
      <alignment vertical="center"/>
    </xf>
    <xf numFmtId="179" fontId="7" fillId="0" borderId="273" xfId="0" applyNumberFormat="1" applyFont="1" applyFill="1" applyBorder="1" applyAlignment="1" applyProtection="1">
      <alignment vertical="center"/>
    </xf>
    <xf numFmtId="185" fontId="7" fillId="2" borderId="160" xfId="0" applyNumberFormat="1" applyFont="1" applyFill="1" applyBorder="1" applyAlignment="1" applyProtection="1">
      <alignment vertical="center"/>
      <protection locked="0"/>
    </xf>
    <xf numFmtId="185" fontId="7" fillId="3" borderId="342" xfId="0" applyNumberFormat="1" applyFont="1" applyFill="1" applyBorder="1" applyAlignment="1" applyProtection="1">
      <alignment vertical="center"/>
    </xf>
    <xf numFmtId="185" fontId="7" fillId="3" borderId="145" xfId="0" applyNumberFormat="1" applyFont="1" applyFill="1" applyBorder="1" applyAlignment="1" applyProtection="1">
      <alignment vertical="center"/>
    </xf>
    <xf numFmtId="185" fontId="7" fillId="3" borderId="169" xfId="0" applyNumberFormat="1" applyFont="1" applyFill="1" applyBorder="1" applyAlignment="1" applyProtection="1">
      <alignment vertical="center"/>
    </xf>
    <xf numFmtId="3" fontId="7" fillId="0" borderId="253" xfId="0" applyNumberFormat="1" applyFont="1" applyFill="1" applyBorder="1" applyAlignment="1" applyProtection="1"/>
    <xf numFmtId="3" fontId="7" fillId="0" borderId="254" xfId="0" applyNumberFormat="1" applyFont="1" applyFill="1" applyBorder="1" applyAlignment="1" applyProtection="1"/>
    <xf numFmtId="3" fontId="7" fillId="0" borderId="255" xfId="0" applyNumberFormat="1" applyFont="1" applyFill="1" applyBorder="1" applyAlignment="1" applyProtection="1"/>
    <xf numFmtId="0" fontId="20" fillId="0" borderId="0" xfId="0" applyFont="1" applyBorder="1" applyAlignment="1" applyProtection="1">
      <alignment vertical="top" wrapText="1"/>
    </xf>
    <xf numFmtId="0" fontId="20" fillId="0" borderId="4" xfId="0" applyFont="1" applyBorder="1" applyAlignment="1" applyProtection="1">
      <alignment vertical="top" wrapText="1"/>
    </xf>
    <xf numFmtId="0" fontId="20" fillId="0" borderId="7" xfId="0" applyFont="1" applyBorder="1" applyAlignment="1" applyProtection="1">
      <alignment vertical="top" wrapText="1"/>
    </xf>
    <xf numFmtId="0" fontId="20" fillId="0" borderId="16" xfId="0" applyFont="1" applyBorder="1" applyAlignment="1" applyProtection="1">
      <alignment vertical="top" wrapText="1"/>
    </xf>
    <xf numFmtId="185" fontId="7" fillId="2" borderId="258" xfId="0" applyNumberFormat="1" applyFont="1" applyFill="1" applyBorder="1" applyAlignment="1" applyProtection="1">
      <alignment vertical="center"/>
      <protection locked="0"/>
    </xf>
    <xf numFmtId="185" fontId="7" fillId="3" borderId="42" xfId="0" applyNumberFormat="1" applyFont="1" applyFill="1" applyBorder="1" applyAlignment="1" applyProtection="1">
      <alignment vertical="center"/>
    </xf>
    <xf numFmtId="185" fontId="7" fillId="3" borderId="26" xfId="0" applyNumberFormat="1" applyFont="1" applyFill="1" applyBorder="1" applyAlignment="1" applyProtection="1">
      <alignment vertical="center"/>
    </xf>
    <xf numFmtId="0" fontId="18" fillId="0" borderId="0" xfId="0" applyFont="1" applyBorder="1" applyAlignment="1" applyProtection="1">
      <alignment vertical="top" wrapText="1"/>
    </xf>
    <xf numFmtId="185" fontId="7" fillId="3" borderId="260" xfId="0" applyNumberFormat="1" applyFont="1" applyFill="1" applyBorder="1" applyAlignment="1" applyProtection="1">
      <alignment vertical="center"/>
    </xf>
    <xf numFmtId="185" fontId="7" fillId="2" borderId="250" xfId="0" applyNumberFormat="1" applyFont="1" applyFill="1" applyBorder="1" applyAlignment="1" applyProtection="1">
      <alignment vertical="center"/>
      <protection locked="0"/>
    </xf>
    <xf numFmtId="185" fontId="7" fillId="2" borderId="267" xfId="0" applyNumberFormat="1" applyFont="1" applyFill="1" applyBorder="1" applyAlignment="1" applyProtection="1">
      <alignment vertical="center"/>
      <protection locked="0"/>
    </xf>
    <xf numFmtId="185" fontId="7" fillId="2" borderId="3" xfId="0" applyNumberFormat="1" applyFont="1" applyFill="1" applyBorder="1" applyAlignment="1" applyProtection="1">
      <alignment vertical="center"/>
      <protection locked="0"/>
    </xf>
    <xf numFmtId="185" fontId="7" fillId="3" borderId="9" xfId="4" applyNumberFormat="1" applyFont="1" applyFill="1" applyBorder="1" applyAlignment="1" applyProtection="1">
      <alignment vertical="center"/>
    </xf>
    <xf numFmtId="185" fontId="7" fillId="2" borderId="2" xfId="0" applyNumberFormat="1" applyFont="1" applyFill="1" applyBorder="1" applyAlignment="1" applyProtection="1">
      <alignment vertical="center"/>
      <protection locked="0"/>
    </xf>
    <xf numFmtId="185" fontId="7" fillId="9" borderId="60" xfId="0" applyNumberFormat="1" applyFont="1" applyFill="1" applyBorder="1" applyAlignment="1" applyProtection="1">
      <alignment vertical="center"/>
    </xf>
    <xf numFmtId="185" fontId="7" fillId="9" borderId="153" xfId="0" applyNumberFormat="1" applyFont="1" applyFill="1" applyBorder="1" applyAlignment="1" applyProtection="1">
      <alignment vertical="center"/>
    </xf>
    <xf numFmtId="185" fontId="7" fillId="9" borderId="148" xfId="0" applyNumberFormat="1" applyFont="1" applyFill="1" applyBorder="1" applyAlignment="1" applyProtection="1">
      <alignment vertical="center"/>
    </xf>
    <xf numFmtId="185" fontId="7" fillId="3" borderId="250" xfId="0" applyNumberFormat="1" applyFont="1" applyFill="1" applyBorder="1" applyAlignment="1" applyProtection="1">
      <alignment vertical="center"/>
    </xf>
    <xf numFmtId="185" fontId="7" fillId="14" borderId="249" xfId="0" applyNumberFormat="1" applyFont="1" applyFill="1" applyBorder="1" applyAlignment="1" applyProtection="1">
      <alignment vertical="center"/>
      <protection locked="0"/>
    </xf>
    <xf numFmtId="185" fontId="7" fillId="14" borderId="46" xfId="0" applyNumberFormat="1" applyFont="1" applyFill="1" applyBorder="1" applyAlignment="1" applyProtection="1">
      <alignment vertical="center"/>
      <protection locked="0"/>
    </xf>
    <xf numFmtId="185" fontId="7" fillId="14" borderId="89" xfId="0" applyNumberFormat="1" applyFont="1" applyFill="1" applyBorder="1" applyAlignment="1" applyProtection="1">
      <alignment vertical="center"/>
      <protection locked="0"/>
    </xf>
    <xf numFmtId="0" fontId="31" fillId="0" borderId="8" xfId="0" applyFont="1" applyBorder="1" applyAlignment="1" applyProtection="1">
      <alignment vertical="center"/>
    </xf>
    <xf numFmtId="0" fontId="31" fillId="0" borderId="152" xfId="0" applyFont="1" applyBorder="1" applyAlignment="1" applyProtection="1">
      <alignment vertical="center"/>
    </xf>
    <xf numFmtId="0" fontId="31" fillId="0" borderId="9" xfId="0" applyFont="1" applyBorder="1" applyAlignment="1" applyProtection="1">
      <alignment vertical="center" wrapText="1"/>
    </xf>
    <xf numFmtId="0" fontId="31" fillId="0" borderId="252" xfId="0" applyFont="1" applyBorder="1" applyAlignment="1" applyProtection="1">
      <alignment vertical="center"/>
    </xf>
    <xf numFmtId="189" fontId="6" fillId="0" borderId="8" xfId="0" applyNumberFormat="1" applyFont="1" applyBorder="1" applyAlignment="1" applyProtection="1">
      <alignment horizontal="center"/>
    </xf>
    <xf numFmtId="189" fontId="1" fillId="0" borderId="9" xfId="0" applyNumberFormat="1" applyFont="1" applyBorder="1" applyAlignment="1">
      <alignment horizontal="center"/>
    </xf>
    <xf numFmtId="189" fontId="1" fillId="0" borderId="25" xfId="0" applyNumberFormat="1" applyFont="1" applyBorder="1" applyAlignment="1">
      <alignment horizontal="center"/>
    </xf>
    <xf numFmtId="189" fontId="6" fillId="0" borderId="251" xfId="0" applyNumberFormat="1" applyFont="1" applyBorder="1" applyAlignment="1" applyProtection="1">
      <alignment horizontal="center"/>
    </xf>
    <xf numFmtId="0" fontId="31" fillId="0" borderId="46" xfId="0" applyFont="1" applyBorder="1" applyAlignment="1" applyProtection="1">
      <alignment vertical="center"/>
    </xf>
    <xf numFmtId="0" fontId="31" fillId="0" borderId="89" xfId="0" applyFont="1" applyBorder="1" applyAlignment="1" applyProtection="1">
      <alignment vertical="center"/>
    </xf>
    <xf numFmtId="179" fontId="7" fillId="0" borderId="263" xfId="0" applyNumberFormat="1" applyFont="1" applyFill="1" applyBorder="1" applyAlignment="1" applyProtection="1">
      <alignment vertical="center"/>
    </xf>
    <xf numFmtId="179" fontId="7" fillId="0" borderId="265" xfId="0" applyNumberFormat="1" applyFont="1" applyFill="1" applyBorder="1" applyAlignment="1" applyProtection="1">
      <alignment vertical="center"/>
    </xf>
    <xf numFmtId="38" fontId="31" fillId="0" borderId="9" xfId="2" applyFont="1" applyFill="1" applyBorder="1" applyAlignment="1" applyProtection="1">
      <alignment vertical="center"/>
    </xf>
    <xf numFmtId="38" fontId="31" fillId="0" borderId="252" xfId="2" applyFont="1" applyFill="1" applyBorder="1" applyAlignment="1" applyProtection="1">
      <alignment vertical="center"/>
    </xf>
    <xf numFmtId="189" fontId="6" fillId="2" borderId="2" xfId="0" applyNumberFormat="1" applyFont="1" applyFill="1" applyBorder="1" applyAlignment="1" applyProtection="1">
      <alignment horizontal="center" vertical="center"/>
      <protection locked="0"/>
    </xf>
    <xf numFmtId="189" fontId="1" fillId="2" borderId="3" xfId="0" applyNumberFormat="1" applyFont="1" applyFill="1" applyBorder="1" applyAlignment="1" applyProtection="1">
      <alignment horizontal="center" vertical="center"/>
      <protection locked="0"/>
    </xf>
    <xf numFmtId="189" fontId="1" fillId="2" borderId="5" xfId="0" applyNumberFormat="1" applyFont="1" applyFill="1" applyBorder="1" applyAlignment="1" applyProtection="1">
      <alignment horizontal="center" vertical="center"/>
      <protection locked="0"/>
    </xf>
    <xf numFmtId="189" fontId="1" fillId="2" borderId="15" xfId="0" applyNumberFormat="1" applyFont="1" applyFill="1" applyBorder="1" applyAlignment="1" applyProtection="1">
      <alignment horizontal="center" vertical="center"/>
      <protection locked="0"/>
    </xf>
    <xf numFmtId="189" fontId="1" fillId="2" borderId="7" xfId="0" applyNumberFormat="1" applyFont="1" applyFill="1" applyBorder="1" applyAlignment="1" applyProtection="1">
      <alignment horizontal="center" vertical="center"/>
      <protection locked="0"/>
    </xf>
    <xf numFmtId="189" fontId="1" fillId="2" borderId="16" xfId="0" applyNumberFormat="1" applyFont="1" applyFill="1" applyBorder="1" applyAlignment="1" applyProtection="1">
      <alignment horizontal="center" vertical="center"/>
      <protection locked="0"/>
    </xf>
    <xf numFmtId="0" fontId="22" fillId="0" borderId="8" xfId="0" applyFont="1" applyBorder="1" applyAlignment="1" applyProtection="1">
      <alignment vertical="center"/>
    </xf>
    <xf numFmtId="0" fontId="22" fillId="0" borderId="9" xfId="0" applyFont="1" applyBorder="1" applyAlignment="1" applyProtection="1">
      <alignment vertical="center"/>
    </xf>
    <xf numFmtId="0" fontId="22" fillId="0" borderId="25" xfId="0" applyFont="1" applyBorder="1" applyAlignment="1" applyProtection="1">
      <alignment vertical="center"/>
    </xf>
    <xf numFmtId="49" fontId="31" fillId="0" borderId="9" xfId="0" applyNumberFormat="1" applyFont="1" applyBorder="1" applyAlignment="1" applyProtection="1">
      <alignment vertical="center" wrapText="1"/>
      <protection hidden="1"/>
    </xf>
    <xf numFmtId="49" fontId="31" fillId="0" borderId="9" xfId="0" applyNumberFormat="1" applyFont="1" applyBorder="1" applyAlignment="1" applyProtection="1">
      <alignment vertical="center"/>
      <protection hidden="1"/>
    </xf>
    <xf numFmtId="49" fontId="31" fillId="0" borderId="252" xfId="0" applyNumberFormat="1" applyFont="1" applyBorder="1" applyAlignment="1" applyProtection="1">
      <alignment vertical="center"/>
      <protection hidden="1"/>
    </xf>
    <xf numFmtId="0" fontId="31" fillId="0" borderId="252" xfId="0" applyFont="1" applyBorder="1" applyAlignment="1" applyProtection="1">
      <alignment vertical="center" wrapText="1"/>
    </xf>
    <xf numFmtId="0" fontId="31" fillId="0" borderId="43" xfId="0" applyFont="1" applyBorder="1" applyAlignment="1" applyProtection="1">
      <alignment vertical="center"/>
    </xf>
    <xf numFmtId="0" fontId="6" fillId="0" borderId="0" xfId="0" applyFont="1" applyAlignment="1" applyProtection="1">
      <alignment horizontal="distributed"/>
    </xf>
    <xf numFmtId="0" fontId="0" fillId="0" borderId="0" xfId="0" applyFont="1" applyAlignment="1"/>
    <xf numFmtId="189" fontId="6" fillId="3" borderId="2" xfId="0" applyNumberFormat="1" applyFont="1" applyFill="1" applyBorder="1" applyAlignment="1" applyProtection="1">
      <alignment horizontal="center" vertical="center"/>
    </xf>
    <xf numFmtId="189" fontId="6" fillId="3" borderId="3" xfId="0" applyNumberFormat="1" applyFont="1" applyFill="1" applyBorder="1" applyAlignment="1" applyProtection="1">
      <alignment horizontal="center" vertical="center"/>
    </xf>
    <xf numFmtId="189" fontId="6" fillId="3" borderId="5" xfId="0" applyNumberFormat="1" applyFont="1" applyFill="1" applyBorder="1" applyAlignment="1" applyProtection="1">
      <alignment horizontal="center" vertical="center"/>
    </xf>
    <xf numFmtId="189" fontId="6" fillId="3" borderId="15" xfId="0" applyNumberFormat="1" applyFont="1" applyFill="1" applyBorder="1" applyAlignment="1" applyProtection="1">
      <alignment horizontal="center" vertical="center"/>
    </xf>
    <xf numFmtId="189" fontId="6" fillId="3" borderId="7" xfId="0" applyNumberFormat="1" applyFont="1" applyFill="1" applyBorder="1" applyAlignment="1" applyProtection="1">
      <alignment horizontal="center" vertical="center"/>
    </xf>
    <xf numFmtId="189" fontId="6" fillId="3" borderId="16" xfId="0" applyNumberFormat="1" applyFont="1" applyFill="1" applyBorder="1" applyAlignment="1" applyProtection="1">
      <alignment horizontal="center" vertical="center"/>
    </xf>
    <xf numFmtId="0" fontId="22" fillId="0" borderId="8" xfId="0" applyFont="1" applyBorder="1" applyAlignment="1" applyProtection="1">
      <alignment horizontal="distributed" vertical="center" justifyLastLine="1"/>
    </xf>
    <xf numFmtId="0" fontId="22" fillId="0" borderId="9" xfId="0" applyFont="1" applyBorder="1" applyAlignment="1" applyProtection="1">
      <alignment horizontal="distributed" vertical="center" justifyLastLine="1"/>
    </xf>
    <xf numFmtId="0" fontId="22" fillId="0" borderId="25" xfId="0" applyFont="1" applyBorder="1" applyAlignment="1" applyProtection="1">
      <alignment horizontal="distributed" vertical="center" justifyLastLine="1"/>
    </xf>
    <xf numFmtId="0" fontId="22" fillId="0" borderId="1" xfId="0" applyFont="1" applyBorder="1" applyAlignment="1" applyProtection="1"/>
    <xf numFmtId="0" fontId="22" fillId="0" borderId="0" xfId="0" applyFont="1" applyAlignment="1" applyProtection="1"/>
    <xf numFmtId="0" fontId="22" fillId="0" borderId="15" xfId="0" applyFont="1" applyBorder="1" applyAlignment="1" applyProtection="1"/>
    <xf numFmtId="0" fontId="22" fillId="0" borderId="7" xfId="0" applyFont="1" applyBorder="1" applyAlignment="1" applyProtection="1"/>
    <xf numFmtId="0" fontId="92" fillId="0" borderId="0" xfId="0" applyFont="1" applyAlignment="1">
      <alignment vertical="center" wrapText="1"/>
    </xf>
    <xf numFmtId="0" fontId="93" fillId="0" borderId="0" xfId="0" applyFont="1" applyAlignment="1">
      <alignment wrapText="1"/>
    </xf>
    <xf numFmtId="0" fontId="6" fillId="0" borderId="8" xfId="0" applyFont="1" applyBorder="1" applyAlignment="1" applyProtection="1">
      <alignment horizontal="center" vertical="center"/>
    </xf>
    <xf numFmtId="0" fontId="6" fillId="0" borderId="9" xfId="0" applyFont="1" applyBorder="1" applyAlignment="1" applyProtection="1">
      <alignment horizontal="center" vertical="center"/>
    </xf>
    <xf numFmtId="0" fontId="6" fillId="0" borderId="25" xfId="0" applyFont="1" applyBorder="1" applyAlignment="1" applyProtection="1">
      <alignment horizontal="center" vertical="center"/>
    </xf>
    <xf numFmtId="0" fontId="31" fillId="0" borderId="3" xfId="0" applyFont="1" applyBorder="1" applyAlignment="1" applyProtection="1">
      <alignment horizontal="right" vertical="top"/>
    </xf>
    <xf numFmtId="0" fontId="31" fillId="0" borderId="0" xfId="0" applyFont="1" applyBorder="1" applyAlignment="1" applyProtection="1">
      <alignment horizontal="right" vertical="top"/>
    </xf>
    <xf numFmtId="189" fontId="6" fillId="0" borderId="268" xfId="0" applyNumberFormat="1" applyFont="1" applyFill="1" applyBorder="1" applyAlignment="1" applyProtection="1">
      <alignment horizontal="distributed" vertical="center" justifyLastLine="1"/>
    </xf>
    <xf numFmtId="189" fontId="6" fillId="0" borderId="143" xfId="0" applyNumberFormat="1" applyFont="1" applyFill="1" applyBorder="1" applyAlignment="1" applyProtection="1">
      <alignment horizontal="distributed" vertical="center" justifyLastLine="1"/>
    </xf>
    <xf numFmtId="189" fontId="6" fillId="0" borderId="269" xfId="0" applyNumberFormat="1" applyFont="1" applyFill="1" applyBorder="1" applyAlignment="1" applyProtection="1">
      <alignment horizontal="distributed" vertical="center" justifyLastLine="1"/>
    </xf>
    <xf numFmtId="189" fontId="6" fillId="0" borderId="261" xfId="0" applyNumberFormat="1" applyFont="1" applyFill="1" applyBorder="1" applyAlignment="1" applyProtection="1">
      <alignment horizontal="distributed" vertical="center" justifyLastLine="1"/>
    </xf>
    <xf numFmtId="189" fontId="6" fillId="0" borderId="7" xfId="0" applyNumberFormat="1" applyFont="1" applyFill="1" applyBorder="1" applyAlignment="1" applyProtection="1">
      <alignment horizontal="distributed" vertical="center" justifyLastLine="1"/>
    </xf>
    <xf numFmtId="189" fontId="6" fillId="0" borderId="266" xfId="0" applyNumberFormat="1" applyFont="1" applyFill="1" applyBorder="1" applyAlignment="1" applyProtection="1">
      <alignment horizontal="distributed" vertical="center" justifyLastLine="1"/>
    </xf>
    <xf numFmtId="189" fontId="23" fillId="3" borderId="268" xfId="8" applyNumberFormat="1" applyFont="1" applyFill="1" applyBorder="1" applyAlignment="1" applyProtection="1">
      <alignment horizontal="center" vertical="center"/>
    </xf>
    <xf numFmtId="189" fontId="0" fillId="3" borderId="143" xfId="0" applyNumberFormat="1" applyFill="1" applyBorder="1" applyAlignment="1" applyProtection="1">
      <alignment horizontal="center"/>
    </xf>
    <xf numFmtId="189" fontId="0" fillId="3" borderId="270" xfId="0" applyNumberFormat="1" applyFill="1" applyBorder="1" applyAlignment="1" applyProtection="1">
      <alignment horizontal="center"/>
    </xf>
    <xf numFmtId="189" fontId="0" fillId="3" borderId="144" xfId="0" applyNumberFormat="1" applyFill="1" applyBorder="1" applyAlignment="1" applyProtection="1">
      <alignment horizontal="center"/>
    </xf>
    <xf numFmtId="189" fontId="23" fillId="0" borderId="143" xfId="0" applyNumberFormat="1" applyFont="1" applyBorder="1" applyAlignment="1" applyProtection="1">
      <alignment horizontal="distributed" vertical="center"/>
    </xf>
    <xf numFmtId="189" fontId="23" fillId="0" borderId="269" xfId="0" applyNumberFormat="1" applyFont="1" applyBorder="1" applyAlignment="1" applyProtection="1"/>
    <xf numFmtId="189" fontId="23" fillId="0" borderId="144" xfId="0" applyNumberFormat="1" applyFont="1" applyBorder="1" applyAlignment="1" applyProtection="1"/>
    <xf numFmtId="189" fontId="23" fillId="0" borderId="146" xfId="0" applyNumberFormat="1" applyFont="1" applyBorder="1" applyAlignment="1" applyProtection="1"/>
    <xf numFmtId="189" fontId="6" fillId="2" borderId="267" xfId="0" applyNumberFormat="1" applyFont="1" applyFill="1" applyBorder="1" applyAlignment="1" applyProtection="1">
      <alignment horizontal="center" vertical="center"/>
      <protection locked="0"/>
    </xf>
    <xf numFmtId="189" fontId="1" fillId="2" borderId="271" xfId="0" applyNumberFormat="1" applyFont="1" applyFill="1" applyBorder="1" applyAlignment="1" applyProtection="1">
      <alignment horizontal="center" vertical="center"/>
      <protection locked="0"/>
    </xf>
    <xf numFmtId="189" fontId="1" fillId="2" borderId="261" xfId="0" applyNumberFormat="1" applyFont="1" applyFill="1" applyBorder="1" applyAlignment="1" applyProtection="1">
      <alignment horizontal="center" vertical="center"/>
      <protection locked="0"/>
    </xf>
    <xf numFmtId="189" fontId="1" fillId="2" borderId="266" xfId="0" applyNumberFormat="1" applyFont="1" applyFill="1" applyBorder="1" applyAlignment="1" applyProtection="1">
      <alignment horizontal="center" vertical="center"/>
      <protection locked="0"/>
    </xf>
    <xf numFmtId="0" fontId="31" fillId="0" borderId="46" xfId="0" applyFont="1" applyBorder="1" applyAlignment="1" applyProtection="1">
      <alignment vertical="center" wrapText="1"/>
    </xf>
    <xf numFmtId="0" fontId="31" fillId="0" borderId="89" xfId="0" applyFont="1" applyBorder="1" applyAlignment="1" applyProtection="1">
      <alignment vertical="center" wrapText="1"/>
    </xf>
    <xf numFmtId="189" fontId="6" fillId="2" borderId="3" xfId="0" applyNumberFormat="1" applyFont="1" applyFill="1" applyBorder="1" applyAlignment="1" applyProtection="1">
      <alignment horizontal="center" vertical="center"/>
      <protection locked="0"/>
    </xf>
    <xf numFmtId="185" fontId="7" fillId="3" borderId="262" xfId="0" applyNumberFormat="1" applyFont="1" applyFill="1" applyBorder="1" applyAlignment="1" applyProtection="1">
      <alignment vertical="center"/>
    </xf>
    <xf numFmtId="185" fontId="7" fillId="3" borderId="142" xfId="0" applyNumberFormat="1" applyFont="1" applyFill="1" applyBorder="1" applyAlignment="1" applyProtection="1">
      <alignment vertical="center"/>
    </xf>
    <xf numFmtId="185" fontId="7" fillId="3" borderId="251" xfId="0" applyNumberFormat="1" applyFont="1" applyFill="1" applyBorder="1" applyAlignment="1" applyProtection="1">
      <alignment horizontal="right" vertical="center"/>
    </xf>
    <xf numFmtId="185" fontId="7" fillId="3" borderId="9" xfId="0" applyNumberFormat="1" applyFont="1" applyFill="1" applyBorder="1" applyAlignment="1" applyProtection="1">
      <alignment horizontal="right" vertical="center"/>
    </xf>
    <xf numFmtId="185" fontId="7" fillId="3" borderId="252" xfId="0" applyNumberFormat="1" applyFont="1" applyFill="1" applyBorder="1" applyAlignment="1" applyProtection="1">
      <alignment horizontal="right" vertical="center"/>
    </xf>
    <xf numFmtId="185" fontId="7" fillId="3" borderId="227" xfId="0" applyNumberFormat="1" applyFont="1" applyFill="1" applyBorder="1" applyAlignment="1" applyProtection="1">
      <alignment vertical="center"/>
    </xf>
    <xf numFmtId="0" fontId="31" fillId="0" borderId="7" xfId="0" applyFont="1" applyBorder="1" applyAlignment="1" applyProtection="1">
      <alignment horizontal="right" vertical="top"/>
    </xf>
    <xf numFmtId="185" fontId="7" fillId="2" borderId="340" xfId="0" applyNumberFormat="1" applyFont="1" applyFill="1" applyBorder="1" applyAlignment="1" applyProtection="1">
      <alignment vertical="center"/>
      <protection locked="0"/>
    </xf>
    <xf numFmtId="185" fontId="7" fillId="2" borderId="341" xfId="0" applyNumberFormat="1" applyFont="1" applyFill="1" applyBorder="1" applyAlignment="1" applyProtection="1">
      <alignment vertical="center"/>
      <protection locked="0"/>
    </xf>
    <xf numFmtId="49" fontId="31" fillId="0" borderId="46" xfId="0" applyNumberFormat="1" applyFont="1" applyBorder="1" applyAlignment="1" applyProtection="1">
      <alignment vertical="center" wrapText="1"/>
      <protection hidden="1"/>
    </xf>
    <xf numFmtId="49" fontId="31" fillId="0" borderId="67" xfId="0" applyNumberFormat="1" applyFont="1" applyBorder="1" applyAlignment="1" applyProtection="1">
      <alignment vertical="center" wrapText="1"/>
      <protection hidden="1"/>
    </xf>
    <xf numFmtId="185" fontId="7" fillId="24" borderId="249" xfId="0" applyNumberFormat="1" applyFont="1" applyFill="1" applyBorder="1" applyAlignment="1" applyProtection="1">
      <alignment vertical="center"/>
      <protection locked="0"/>
    </xf>
    <xf numFmtId="185" fontId="7" fillId="24" borderId="89" xfId="0" applyNumberFormat="1" applyFont="1" applyFill="1" applyBorder="1" applyAlignment="1" applyProtection="1">
      <alignment vertical="center"/>
      <protection locked="0"/>
    </xf>
    <xf numFmtId="185" fontId="7" fillId="3" borderId="251" xfId="4" applyNumberFormat="1" applyFont="1" applyFill="1" applyBorder="1" applyAlignment="1" applyProtection="1">
      <alignment vertical="center"/>
    </xf>
    <xf numFmtId="185" fontId="7" fillId="3" borderId="252" xfId="4" applyNumberFormat="1" applyFont="1" applyFill="1" applyBorder="1" applyAlignment="1" applyProtection="1">
      <alignment vertical="center"/>
    </xf>
    <xf numFmtId="185" fontId="7" fillId="2" borderId="261" xfId="0" applyNumberFormat="1" applyFont="1" applyFill="1" applyBorder="1" applyAlignment="1" applyProtection="1">
      <alignment vertical="center"/>
      <protection locked="0"/>
    </xf>
    <xf numFmtId="185" fontId="7" fillId="2" borderId="266" xfId="0" applyNumberFormat="1" applyFont="1" applyFill="1" applyBorder="1" applyAlignment="1" applyProtection="1">
      <alignment vertical="center"/>
      <protection locked="0"/>
    </xf>
    <xf numFmtId="185" fontId="7" fillId="3" borderId="292" xfId="0" applyNumberFormat="1" applyFont="1" applyFill="1" applyBorder="1" applyAlignment="1" applyProtection="1">
      <alignment vertical="center"/>
    </xf>
    <xf numFmtId="185" fontId="7" fillId="3" borderId="293" xfId="0" applyNumberFormat="1" applyFont="1" applyFill="1" applyBorder="1" applyAlignment="1" applyProtection="1">
      <alignment vertical="center"/>
    </xf>
    <xf numFmtId="185" fontId="7" fillId="3" borderId="294" xfId="0" applyNumberFormat="1" applyFont="1" applyFill="1" applyBorder="1" applyAlignment="1" applyProtection="1">
      <alignment vertical="center"/>
    </xf>
    <xf numFmtId="185" fontId="7" fillId="2" borderId="276" xfId="0" applyNumberFormat="1" applyFont="1" applyFill="1" applyBorder="1" applyAlignment="1" applyProtection="1">
      <alignment vertical="center"/>
      <protection locked="0"/>
    </xf>
    <xf numFmtId="185" fontId="7" fillId="2" borderId="224" xfId="0" applyNumberFormat="1" applyFont="1" applyFill="1" applyBorder="1" applyAlignment="1" applyProtection="1">
      <alignment vertical="center"/>
      <protection locked="0"/>
    </xf>
    <xf numFmtId="185" fontId="7" fillId="2" borderId="195" xfId="0" applyNumberFormat="1" applyFont="1" applyFill="1" applyBorder="1" applyAlignment="1" applyProtection="1">
      <alignment vertical="center"/>
      <protection locked="0"/>
    </xf>
    <xf numFmtId="185" fontId="7" fillId="2" borderId="292" xfId="0" applyNumberFormat="1" applyFont="1" applyFill="1" applyBorder="1" applyAlignment="1" applyProtection="1">
      <alignment vertical="center"/>
      <protection locked="0"/>
    </xf>
    <xf numFmtId="185" fontId="7" fillId="2" borderId="293" xfId="0" applyNumberFormat="1" applyFont="1" applyFill="1" applyBorder="1" applyAlignment="1" applyProtection="1">
      <alignment vertical="center"/>
      <protection locked="0"/>
    </xf>
    <xf numFmtId="185" fontId="7" fillId="2" borderId="294" xfId="0" applyNumberFormat="1" applyFont="1" applyFill="1" applyBorder="1" applyAlignment="1" applyProtection="1">
      <alignment vertical="center"/>
      <protection locked="0"/>
    </xf>
    <xf numFmtId="185" fontId="7" fillId="2" borderId="297" xfId="0" applyNumberFormat="1" applyFont="1" applyFill="1" applyBorder="1" applyAlignment="1" applyProtection="1">
      <alignment vertical="center"/>
      <protection locked="0"/>
    </xf>
    <xf numFmtId="185" fontId="7" fillId="2" borderId="298" xfId="0" applyNumberFormat="1" applyFont="1" applyFill="1" applyBorder="1" applyAlignment="1" applyProtection="1">
      <alignment vertical="center"/>
      <protection locked="0"/>
    </xf>
    <xf numFmtId="185" fontId="7" fillId="2" borderId="299" xfId="0" applyNumberFormat="1" applyFont="1" applyFill="1" applyBorder="1" applyAlignment="1" applyProtection="1">
      <alignment vertical="center"/>
      <protection locked="0"/>
    </xf>
    <xf numFmtId="185" fontId="7" fillId="2" borderId="277" xfId="0" applyNumberFormat="1" applyFont="1" applyFill="1" applyBorder="1" applyAlignment="1" applyProtection="1">
      <alignment vertical="center"/>
      <protection locked="0"/>
    </xf>
    <xf numFmtId="185" fontId="7" fillId="2" borderId="223" xfId="0" applyNumberFormat="1" applyFont="1" applyFill="1" applyBorder="1" applyAlignment="1" applyProtection="1">
      <alignment vertical="center"/>
      <protection locked="0"/>
    </xf>
    <xf numFmtId="185" fontId="7" fillId="2" borderId="278" xfId="0" applyNumberFormat="1" applyFont="1" applyFill="1" applyBorder="1" applyAlignment="1" applyProtection="1">
      <alignment vertical="center"/>
      <protection locked="0"/>
    </xf>
    <xf numFmtId="185" fontId="7" fillId="7" borderId="8" xfId="0" applyNumberFormat="1" applyFont="1" applyFill="1" applyBorder="1" applyAlignment="1" applyProtection="1">
      <alignment horizontal="right" vertical="center"/>
      <protection locked="0"/>
    </xf>
    <xf numFmtId="185" fontId="7" fillId="7" borderId="9" xfId="0" applyNumberFormat="1" applyFont="1" applyFill="1" applyBorder="1" applyAlignment="1" applyProtection="1">
      <alignment horizontal="right" vertical="center"/>
      <protection locked="0"/>
    </xf>
    <xf numFmtId="185" fontId="7" fillId="7" borderId="25" xfId="0" applyNumberFormat="1" applyFont="1" applyFill="1" applyBorder="1" applyAlignment="1" applyProtection="1">
      <alignment horizontal="right" vertical="center"/>
      <protection locked="0"/>
    </xf>
    <xf numFmtId="185" fontId="7" fillId="2" borderId="271" xfId="0" applyNumberFormat="1" applyFont="1" applyFill="1" applyBorder="1" applyAlignment="1" applyProtection="1">
      <alignment vertical="center"/>
      <protection locked="0"/>
    </xf>
    <xf numFmtId="3" fontId="7" fillId="0" borderId="295" xfId="0" applyNumberFormat="1" applyFont="1" applyFill="1" applyBorder="1" applyAlignment="1" applyProtection="1"/>
    <xf numFmtId="3" fontId="7" fillId="0" borderId="296" xfId="0" applyNumberFormat="1" applyFont="1" applyFill="1" applyBorder="1" applyAlignment="1" applyProtection="1"/>
    <xf numFmtId="185" fontId="7" fillId="7" borderId="11" xfId="0" applyNumberFormat="1" applyFont="1" applyFill="1" applyBorder="1" applyAlignment="1" applyProtection="1">
      <alignment horizontal="right" vertical="center"/>
      <protection locked="0"/>
    </xf>
    <xf numFmtId="185" fontId="7" fillId="14" borderId="45" xfId="0" applyNumberFormat="1" applyFont="1" applyFill="1" applyBorder="1" applyAlignment="1" applyProtection="1">
      <alignment vertical="center"/>
      <protection locked="0"/>
    </xf>
    <xf numFmtId="185" fontId="7" fillId="2" borderId="27" xfId="0" applyNumberFormat="1" applyFont="1" applyFill="1" applyBorder="1" applyAlignment="1" applyProtection="1">
      <alignment vertical="center"/>
      <protection locked="0"/>
    </xf>
    <xf numFmtId="185" fontId="7" fillId="9" borderId="262" xfId="0" applyNumberFormat="1" applyFont="1" applyFill="1" applyBorder="1" applyAlignment="1" applyProtection="1">
      <alignment vertical="center"/>
    </xf>
    <xf numFmtId="185" fontId="7" fillId="9" borderId="90" xfId="0" applyNumberFormat="1" applyFont="1" applyFill="1" applyBorder="1" applyAlignment="1" applyProtection="1">
      <alignment vertical="center"/>
    </xf>
    <xf numFmtId="185" fontId="7" fillId="9" borderId="149" xfId="0" applyNumberFormat="1" applyFont="1" applyFill="1" applyBorder="1" applyAlignment="1" applyProtection="1">
      <alignment vertical="center"/>
    </xf>
    <xf numFmtId="185" fontId="7" fillId="14" borderId="42" xfId="0" applyNumberFormat="1" applyFont="1" applyFill="1" applyBorder="1" applyAlignment="1" applyProtection="1">
      <alignment vertical="center"/>
      <protection locked="0"/>
    </xf>
    <xf numFmtId="185" fontId="7" fillId="14" borderId="250" xfId="0" applyNumberFormat="1" applyFont="1" applyFill="1" applyBorder="1" applyAlignment="1" applyProtection="1">
      <alignment vertical="center"/>
      <protection locked="0"/>
    </xf>
    <xf numFmtId="185" fontId="7" fillId="9" borderId="61" xfId="0" applyNumberFormat="1" applyFont="1" applyFill="1" applyBorder="1" applyAlignment="1" applyProtection="1">
      <alignment vertical="center"/>
    </xf>
    <xf numFmtId="185" fontId="7" fillId="2" borderId="6" xfId="0" applyNumberFormat="1" applyFont="1" applyFill="1" applyBorder="1" applyAlignment="1" applyProtection="1">
      <alignment vertical="center"/>
      <protection locked="0"/>
    </xf>
    <xf numFmtId="185" fontId="7" fillId="3" borderId="8" xfId="4" applyNumberFormat="1" applyFont="1" applyFill="1" applyBorder="1" applyAlignment="1" applyProtection="1">
      <alignment vertical="center"/>
    </xf>
    <xf numFmtId="185" fontId="7" fillId="3" borderId="25" xfId="4" applyNumberFormat="1" applyFont="1" applyFill="1" applyBorder="1" applyAlignment="1" applyProtection="1">
      <alignment vertical="center"/>
    </xf>
    <xf numFmtId="185" fontId="7" fillId="2" borderId="10" xfId="0" applyNumberFormat="1" applyFont="1" applyFill="1" applyBorder="1" applyAlignment="1" applyProtection="1">
      <alignment vertical="center"/>
      <protection locked="0"/>
    </xf>
    <xf numFmtId="185" fontId="7" fillId="14" borderId="67" xfId="0" applyNumberFormat="1" applyFont="1" applyFill="1" applyBorder="1" applyAlignment="1" applyProtection="1">
      <alignment vertical="center"/>
      <protection locked="0"/>
    </xf>
    <xf numFmtId="185" fontId="7" fillId="3" borderId="274" xfId="0" applyNumberFormat="1" applyFont="1" applyFill="1" applyBorder="1" applyAlignment="1" applyProtection="1">
      <alignment vertical="center"/>
    </xf>
    <xf numFmtId="185" fontId="7" fillId="3" borderId="156" xfId="0" applyNumberFormat="1" applyFont="1" applyFill="1" applyBorder="1" applyAlignment="1" applyProtection="1">
      <alignment vertical="center"/>
    </xf>
    <xf numFmtId="185" fontId="7" fillId="3" borderId="151" xfId="4" applyNumberFormat="1" applyFont="1" applyFill="1" applyBorder="1" applyAlignment="1" applyProtection="1">
      <alignment vertical="center"/>
    </xf>
    <xf numFmtId="185" fontId="7" fillId="3" borderId="152" xfId="4" applyNumberFormat="1" applyFont="1" applyFill="1" applyBorder="1" applyAlignment="1" applyProtection="1">
      <alignment vertical="center"/>
    </xf>
    <xf numFmtId="185" fontId="7" fillId="3" borderId="275" xfId="0" applyNumberFormat="1" applyFont="1" applyFill="1" applyBorder="1" applyAlignment="1" applyProtection="1">
      <alignment vertical="center"/>
    </xf>
    <xf numFmtId="185" fontId="7" fillId="3" borderId="3" xfId="0" applyNumberFormat="1" applyFont="1" applyFill="1" applyBorder="1" applyAlignment="1" applyProtection="1">
      <alignment vertical="center"/>
    </xf>
    <xf numFmtId="185" fontId="7" fillId="3" borderId="233" xfId="0" applyNumberFormat="1" applyFont="1" applyFill="1" applyBorder="1" applyAlignment="1" applyProtection="1">
      <alignment vertical="center"/>
    </xf>
    <xf numFmtId="185" fontId="7" fillId="3" borderId="228" xfId="0" applyNumberFormat="1" applyFont="1" applyFill="1" applyBorder="1" applyAlignment="1" applyProtection="1">
      <alignment vertical="center"/>
    </xf>
    <xf numFmtId="185" fontId="7" fillId="3" borderId="7" xfId="0" applyNumberFormat="1" applyFont="1" applyFill="1" applyBorder="1" applyAlignment="1" applyProtection="1">
      <alignment vertical="center"/>
    </xf>
    <xf numFmtId="185" fontId="7" fillId="3" borderId="162" xfId="0" applyNumberFormat="1" applyFont="1" applyFill="1" applyBorder="1" applyAlignment="1" applyProtection="1">
      <alignment vertical="center"/>
    </xf>
    <xf numFmtId="185" fontId="7" fillId="14" borderId="247" xfId="0" applyNumberFormat="1" applyFont="1" applyFill="1" applyBorder="1" applyAlignment="1" applyProtection="1">
      <alignment vertical="center"/>
      <protection locked="0"/>
    </xf>
    <xf numFmtId="185" fontId="7" fillId="2" borderId="247" xfId="0" applyNumberFormat="1" applyFont="1" applyFill="1" applyBorder="1" applyAlignment="1" applyProtection="1">
      <alignment vertical="center"/>
      <protection locked="0"/>
    </xf>
    <xf numFmtId="185" fontId="7" fillId="24" borderId="248" xfId="0" applyNumberFormat="1" applyFont="1" applyFill="1" applyBorder="1" applyAlignment="1" applyProtection="1">
      <alignment vertical="center"/>
    </xf>
    <xf numFmtId="185" fontId="7" fillId="24" borderId="46" xfId="0" applyNumberFormat="1" applyFont="1" applyFill="1" applyBorder="1" applyAlignment="1" applyProtection="1">
      <alignment vertical="center"/>
    </xf>
    <xf numFmtId="185" fontId="7" fillId="24" borderId="160" xfId="0" applyNumberFormat="1" applyFont="1" applyFill="1" applyBorder="1" applyAlignment="1" applyProtection="1">
      <alignment vertical="center"/>
    </xf>
    <xf numFmtId="3" fontId="7" fillId="0" borderId="290" xfId="0" applyNumberFormat="1" applyFont="1" applyFill="1" applyBorder="1" applyAlignment="1" applyProtection="1"/>
    <xf numFmtId="3" fontId="7" fillId="0" borderId="291" xfId="0" applyNumberFormat="1" applyFont="1" applyFill="1" applyBorder="1" applyAlignment="1" applyProtection="1"/>
    <xf numFmtId="185" fontId="0" fillId="0" borderId="9" xfId="0" applyNumberFormat="1" applyBorder="1"/>
    <xf numFmtId="185" fontId="0" fillId="0" borderId="152" xfId="0" applyNumberFormat="1" applyBorder="1"/>
    <xf numFmtId="179" fontId="7" fillId="0" borderId="282" xfId="0" applyNumberFormat="1" applyFont="1" applyFill="1" applyBorder="1" applyAlignment="1" applyProtection="1">
      <alignment vertical="center"/>
    </xf>
    <xf numFmtId="179" fontId="7" fillId="0" borderId="283" xfId="0" applyNumberFormat="1" applyFont="1" applyFill="1" applyBorder="1" applyAlignment="1" applyProtection="1">
      <alignment vertical="center"/>
    </xf>
    <xf numFmtId="185" fontId="7" fillId="3" borderId="276" xfId="0" applyNumberFormat="1" applyFont="1" applyFill="1" applyBorder="1" applyAlignment="1" applyProtection="1">
      <alignment vertical="center"/>
    </xf>
    <xf numFmtId="185" fontId="7" fillId="3" borderId="224" xfId="0" applyNumberFormat="1" applyFont="1" applyFill="1" applyBorder="1" applyAlignment="1" applyProtection="1">
      <alignment vertical="center"/>
    </xf>
    <xf numFmtId="185" fontId="7" fillId="3" borderId="195" xfId="0" applyNumberFormat="1" applyFont="1" applyFill="1" applyBorder="1" applyAlignment="1" applyProtection="1">
      <alignment vertical="center"/>
    </xf>
    <xf numFmtId="0" fontId="18" fillId="0" borderId="0" xfId="0" applyFont="1" applyBorder="1" applyAlignment="1" applyProtection="1">
      <alignment horizontal="left" vertical="center" wrapText="1"/>
    </xf>
    <xf numFmtId="185" fontId="7" fillId="3" borderId="277" xfId="0" applyNumberFormat="1" applyFont="1" applyFill="1" applyBorder="1" applyAlignment="1" applyProtection="1">
      <alignment vertical="center"/>
    </xf>
    <xf numFmtId="185" fontId="7" fillId="3" borderId="223" xfId="0" applyNumberFormat="1" applyFont="1" applyFill="1" applyBorder="1" applyAlignment="1" applyProtection="1">
      <alignment vertical="center"/>
    </xf>
    <xf numFmtId="185" fontId="7" fillId="3" borderId="278" xfId="0" applyNumberFormat="1" applyFont="1" applyFill="1" applyBorder="1" applyAlignment="1" applyProtection="1">
      <alignment vertical="center"/>
    </xf>
    <xf numFmtId="185" fontId="7" fillId="3" borderId="301" xfId="0" applyNumberFormat="1" applyFont="1" applyFill="1" applyBorder="1" applyAlignment="1" applyProtection="1">
      <alignment vertical="center"/>
    </xf>
    <xf numFmtId="185" fontId="7" fillId="3" borderId="247" xfId="0" applyNumberFormat="1" applyFont="1" applyFill="1" applyBorder="1" applyAlignment="1" applyProtection="1">
      <alignment vertical="center"/>
    </xf>
    <xf numFmtId="185" fontId="7" fillId="3" borderId="230" xfId="0" applyNumberFormat="1" applyFont="1" applyFill="1" applyBorder="1" applyAlignment="1" applyProtection="1">
      <alignment vertical="center"/>
    </xf>
    <xf numFmtId="185" fontId="7" fillId="3" borderId="0" xfId="0" applyNumberFormat="1" applyFont="1" applyFill="1" applyBorder="1" applyAlignment="1" applyProtection="1">
      <alignment vertical="center"/>
    </xf>
    <xf numFmtId="185" fontId="7" fillId="3" borderId="229" xfId="0" applyNumberFormat="1" applyFont="1" applyFill="1" applyBorder="1" applyAlignment="1" applyProtection="1">
      <alignment vertical="center"/>
    </xf>
    <xf numFmtId="189" fontId="53" fillId="0" borderId="231" xfId="0" applyNumberFormat="1" applyFont="1" applyBorder="1" applyAlignment="1" applyProtection="1">
      <alignment horizontal="center" vertical="center"/>
    </xf>
    <xf numFmtId="189" fontId="54" fillId="0" borderId="300" xfId="0" applyNumberFormat="1" applyFont="1" applyBorder="1" applyAlignment="1">
      <alignment horizontal="center"/>
    </xf>
    <xf numFmtId="189" fontId="54" fillId="0" borderId="232" xfId="0" applyNumberFormat="1" applyFont="1" applyBorder="1" applyAlignment="1">
      <alignment horizontal="center"/>
    </xf>
    <xf numFmtId="189" fontId="54" fillId="0" borderId="230" xfId="0" applyNumberFormat="1" applyFont="1" applyBorder="1" applyAlignment="1">
      <alignment horizontal="center"/>
    </xf>
    <xf numFmtId="189" fontId="54" fillId="0" borderId="0" xfId="0" applyNumberFormat="1" applyFont="1" applyBorder="1" applyAlignment="1">
      <alignment horizontal="center"/>
    </xf>
    <xf numFmtId="189" fontId="54" fillId="0" borderId="229" xfId="0" applyNumberFormat="1" applyFont="1" applyBorder="1" applyAlignment="1">
      <alignment horizontal="center"/>
    </xf>
    <xf numFmtId="189" fontId="54" fillId="0" borderId="228" xfId="0" applyNumberFormat="1" applyFont="1" applyBorder="1" applyAlignment="1">
      <alignment horizontal="center"/>
    </xf>
    <xf numFmtId="189" fontId="54" fillId="0" borderId="7" xfId="0" applyNumberFormat="1" applyFont="1" applyBorder="1" applyAlignment="1">
      <alignment horizontal="center"/>
    </xf>
    <xf numFmtId="189" fontId="54" fillId="0" borderId="162" xfId="0" applyNumberFormat="1" applyFont="1" applyBorder="1" applyAlignment="1">
      <alignment horizontal="center"/>
    </xf>
    <xf numFmtId="189" fontId="23" fillId="3" borderId="251" xfId="0" applyNumberFormat="1" applyFont="1" applyFill="1" applyBorder="1" applyAlignment="1" applyProtection="1">
      <alignment horizontal="distributed" vertical="center" indent="3"/>
    </xf>
    <xf numFmtId="0" fontId="0" fillId="0" borderId="152" xfId="0" applyBorder="1" applyAlignment="1">
      <alignment horizontal="distributed" vertical="center" indent="3"/>
    </xf>
    <xf numFmtId="185" fontId="7" fillId="2" borderId="156" xfId="0" applyNumberFormat="1" applyFont="1" applyFill="1" applyBorder="1" applyAlignment="1" applyProtection="1">
      <alignment vertical="center"/>
      <protection locked="0"/>
    </xf>
    <xf numFmtId="185" fontId="7" fillId="2" borderId="5" xfId="0" applyNumberFormat="1" applyFont="1" applyFill="1" applyBorder="1" applyAlignment="1" applyProtection="1">
      <alignment vertical="center"/>
      <protection locked="0"/>
    </xf>
    <xf numFmtId="0" fontId="31" fillId="0" borderId="46" xfId="0" applyFont="1" applyFill="1" applyBorder="1" applyAlignment="1" applyProtection="1">
      <alignment vertical="center"/>
    </xf>
    <xf numFmtId="0" fontId="31" fillId="0" borderId="89" xfId="0" applyFont="1" applyFill="1" applyBorder="1" applyAlignment="1" applyProtection="1">
      <alignment vertical="center"/>
    </xf>
    <xf numFmtId="185" fontId="7" fillId="13" borderId="251" xfId="0" applyNumberFormat="1" applyFont="1" applyFill="1" applyBorder="1" applyAlignment="1" applyProtection="1">
      <alignment vertical="center"/>
    </xf>
    <xf numFmtId="185" fontId="7" fillId="13" borderId="252" xfId="0" applyNumberFormat="1" applyFont="1" applyFill="1" applyBorder="1" applyAlignment="1" applyProtection="1">
      <alignment vertical="center"/>
    </xf>
    <xf numFmtId="49" fontId="31" fillId="0" borderId="166" xfId="0" applyNumberFormat="1" applyFont="1" applyBorder="1" applyAlignment="1" applyProtection="1">
      <alignment horizontal="center" vertical="center"/>
      <protection hidden="1"/>
    </xf>
    <xf numFmtId="49" fontId="31" fillId="0" borderId="87" xfId="0" applyNumberFormat="1" applyFont="1" applyBorder="1" applyAlignment="1" applyProtection="1">
      <alignment horizontal="center" vertical="center"/>
      <protection hidden="1"/>
    </xf>
    <xf numFmtId="49" fontId="31" fillId="0" borderId="48" xfId="0" applyNumberFormat="1" applyFont="1" applyBorder="1" applyAlignment="1" applyProtection="1">
      <alignment horizontal="center" vertical="center"/>
      <protection hidden="1"/>
    </xf>
    <xf numFmtId="0" fontId="31" fillId="0" borderId="153" xfId="0" applyFont="1" applyBorder="1" applyAlignment="1" applyProtection="1">
      <alignment vertical="center" wrapText="1"/>
    </xf>
    <xf numFmtId="0" fontId="31" fillId="0" borderId="256" xfId="0" applyFont="1" applyBorder="1" applyAlignment="1" applyProtection="1">
      <alignment vertical="center" wrapText="1"/>
    </xf>
    <xf numFmtId="185" fontId="7" fillId="9" borderId="259" xfId="0" applyNumberFormat="1" applyFont="1" applyFill="1" applyBorder="1" applyAlignment="1" applyProtection="1">
      <alignment vertical="center"/>
    </xf>
    <xf numFmtId="185" fontId="7" fillId="9" borderId="256" xfId="0" applyNumberFormat="1" applyFont="1" applyFill="1" applyBorder="1" applyAlignment="1" applyProtection="1">
      <alignment vertical="center"/>
    </xf>
    <xf numFmtId="0" fontId="31" fillId="9" borderId="43" xfId="0" applyFont="1" applyFill="1" applyBorder="1" applyAlignment="1" applyProtection="1">
      <alignment vertical="center"/>
    </xf>
    <xf numFmtId="0" fontId="31" fillId="9" borderId="362" xfId="0" applyFont="1" applyFill="1" applyBorder="1" applyAlignment="1" applyProtection="1">
      <alignment vertical="center"/>
    </xf>
    <xf numFmtId="185" fontId="7" fillId="9" borderId="142" xfId="0" applyNumberFormat="1" applyFont="1" applyFill="1" applyBorder="1" applyAlignment="1" applyProtection="1">
      <alignment vertical="center"/>
    </xf>
    <xf numFmtId="0" fontId="31" fillId="0" borderId="90" xfId="0" applyFont="1" applyBorder="1" applyAlignment="1" applyProtection="1">
      <alignment vertical="center" wrapText="1"/>
    </xf>
    <xf numFmtId="0" fontId="31" fillId="0" borderId="142" xfId="0" applyFont="1" applyBorder="1" applyAlignment="1" applyProtection="1">
      <alignment vertical="center" wrapText="1"/>
    </xf>
    <xf numFmtId="49" fontId="31" fillId="0" borderId="153" xfId="0" applyNumberFormat="1" applyFont="1" applyBorder="1" applyAlignment="1" applyProtection="1">
      <alignment vertical="center"/>
      <protection hidden="1"/>
    </xf>
    <xf numFmtId="49" fontId="31" fillId="0" borderId="256" xfId="0" applyNumberFormat="1" applyFont="1" applyBorder="1" applyAlignment="1" applyProtection="1">
      <alignment vertical="center"/>
      <protection hidden="1"/>
    </xf>
    <xf numFmtId="49" fontId="31" fillId="0" borderId="46" xfId="0" applyNumberFormat="1" applyFont="1" applyBorder="1" applyAlignment="1" applyProtection="1">
      <alignment vertical="center"/>
      <protection hidden="1"/>
    </xf>
    <xf numFmtId="49" fontId="31" fillId="0" borderId="89" xfId="0" applyNumberFormat="1" applyFont="1" applyBorder="1" applyAlignment="1" applyProtection="1">
      <alignment vertical="center"/>
      <protection hidden="1"/>
    </xf>
    <xf numFmtId="49" fontId="31" fillId="0" borderId="90" xfId="0" applyNumberFormat="1" applyFont="1" applyBorder="1" applyAlignment="1" applyProtection="1">
      <alignment vertical="center"/>
      <protection hidden="1"/>
    </xf>
    <xf numFmtId="49" fontId="31" fillId="0" borderId="142" xfId="0" applyNumberFormat="1" applyFont="1" applyBorder="1" applyAlignment="1" applyProtection="1">
      <alignment vertical="center"/>
      <protection hidden="1"/>
    </xf>
    <xf numFmtId="0" fontId="20" fillId="0" borderId="0" xfId="0" applyFont="1" applyBorder="1" applyAlignment="1" applyProtection="1">
      <alignment horizontal="left" vertical="top" wrapText="1"/>
    </xf>
    <xf numFmtId="0" fontId="0" fillId="0" borderId="0" xfId="0" applyAlignment="1">
      <alignment horizontal="left" vertical="top" wrapText="1"/>
    </xf>
    <xf numFmtId="185" fontId="7" fillId="3" borderId="302" xfId="0" applyNumberFormat="1" applyFont="1" applyFill="1" applyBorder="1" applyAlignment="1" applyProtection="1">
      <alignment vertical="center"/>
    </xf>
    <xf numFmtId="185" fontId="7" fillId="3" borderId="303" xfId="0" applyNumberFormat="1" applyFont="1" applyFill="1" applyBorder="1" applyAlignment="1" applyProtection="1">
      <alignment vertical="center"/>
    </xf>
    <xf numFmtId="185" fontId="7" fillId="2" borderId="151" xfId="0" applyNumberFormat="1" applyFont="1" applyFill="1" applyBorder="1" applyAlignment="1" applyProtection="1">
      <alignment vertical="center"/>
      <protection locked="0"/>
    </xf>
    <xf numFmtId="185" fontId="7" fillId="2" borderId="152" xfId="0" applyNumberFormat="1" applyFont="1" applyFill="1" applyBorder="1" applyAlignment="1" applyProtection="1">
      <alignment vertical="center"/>
      <protection locked="0"/>
    </xf>
    <xf numFmtId="0" fontId="31" fillId="0" borderId="0" xfId="0" applyFont="1" applyBorder="1" applyAlignment="1" applyProtection="1">
      <alignment vertical="center" wrapText="1"/>
    </xf>
    <xf numFmtId="185" fontId="7" fillId="3" borderId="261" xfId="0" applyNumberFormat="1" applyFont="1" applyFill="1" applyBorder="1" applyAlignment="1" applyProtection="1">
      <alignment vertical="center"/>
    </xf>
    <xf numFmtId="185" fontId="7" fillId="3" borderId="266" xfId="0" applyNumberFormat="1" applyFont="1" applyFill="1" applyBorder="1" applyAlignment="1" applyProtection="1">
      <alignment vertical="center"/>
    </xf>
    <xf numFmtId="182" fontId="7" fillId="0" borderId="284" xfId="0" applyNumberFormat="1" applyFont="1" applyFill="1" applyBorder="1" applyAlignment="1" applyProtection="1">
      <alignment vertical="center"/>
    </xf>
    <xf numFmtId="182" fontId="7" fillId="0" borderId="285" xfId="0" applyNumberFormat="1" applyFont="1" applyFill="1" applyBorder="1" applyAlignment="1" applyProtection="1">
      <alignment vertical="center"/>
    </xf>
    <xf numFmtId="182" fontId="7" fillId="0" borderId="286" xfId="0" applyNumberFormat="1" applyFont="1" applyFill="1" applyBorder="1" applyAlignment="1" applyProtection="1">
      <alignment vertical="center"/>
    </xf>
    <xf numFmtId="179" fontId="7" fillId="0" borderId="287" xfId="0" applyNumberFormat="1" applyFont="1" applyFill="1" applyBorder="1" applyAlignment="1" applyProtection="1">
      <alignment vertical="center"/>
    </xf>
    <xf numFmtId="179" fontId="7" fillId="0" borderId="288" xfId="0" applyNumberFormat="1" applyFont="1" applyFill="1" applyBorder="1" applyAlignment="1" applyProtection="1">
      <alignment vertical="center"/>
    </xf>
    <xf numFmtId="179" fontId="7" fillId="0" borderId="289" xfId="0" applyNumberFormat="1" applyFont="1" applyFill="1" applyBorder="1" applyAlignment="1" applyProtection="1">
      <alignment vertical="center"/>
    </xf>
    <xf numFmtId="179" fontId="7" fillId="0" borderId="279" xfId="0" applyNumberFormat="1" applyFont="1" applyFill="1" applyBorder="1" applyAlignment="1" applyProtection="1">
      <alignment vertical="center"/>
    </xf>
    <xf numFmtId="179" fontId="7" fillId="0" borderId="280" xfId="0" applyNumberFormat="1" applyFont="1" applyFill="1" applyBorder="1" applyAlignment="1" applyProtection="1">
      <alignment vertical="center"/>
    </xf>
    <xf numFmtId="179" fontId="7" fillId="0" borderId="281" xfId="0" applyNumberFormat="1" applyFont="1" applyFill="1" applyBorder="1" applyAlignment="1" applyProtection="1">
      <alignment vertical="center"/>
    </xf>
    <xf numFmtId="0" fontId="116" fillId="0" borderId="143" xfId="0" applyFont="1" applyFill="1" applyBorder="1" applyAlignment="1" applyProtection="1">
      <alignment vertical="center" wrapText="1"/>
    </xf>
    <xf numFmtId="49" fontId="31" fillId="0" borderId="46" xfId="0" applyNumberFormat="1" applyFont="1" applyBorder="1" applyAlignment="1" applyProtection="1">
      <alignment vertical="center" shrinkToFit="1"/>
      <protection hidden="1"/>
    </xf>
    <xf numFmtId="49" fontId="31" fillId="0" borderId="67" xfId="0" applyNumberFormat="1" applyFont="1" applyBorder="1" applyAlignment="1" applyProtection="1">
      <alignment vertical="center" shrinkToFit="1"/>
      <protection hidden="1"/>
    </xf>
    <xf numFmtId="0" fontId="31" fillId="9" borderId="90" xfId="0" applyFont="1" applyFill="1" applyBorder="1" applyAlignment="1" applyProtection="1">
      <alignment vertical="center"/>
    </xf>
    <xf numFmtId="0" fontId="31" fillId="9" borderId="142" xfId="0" applyFont="1" applyFill="1" applyBorder="1" applyAlignment="1" applyProtection="1">
      <alignment vertical="center"/>
    </xf>
    <xf numFmtId="49" fontId="31" fillId="0" borderId="11" xfId="0" applyNumberFormat="1" applyFont="1" applyBorder="1" applyAlignment="1" applyProtection="1">
      <alignment horizontal="center" vertical="center"/>
      <protection hidden="1"/>
    </xf>
    <xf numFmtId="49" fontId="31" fillId="0" borderId="6" xfId="0" applyNumberFormat="1" applyFont="1" applyBorder="1" applyAlignment="1" applyProtection="1">
      <alignment horizontal="center" vertical="center"/>
      <protection hidden="1"/>
    </xf>
    <xf numFmtId="49" fontId="31" fillId="0" borderId="12" xfId="0" applyNumberFormat="1" applyFont="1" applyBorder="1" applyAlignment="1" applyProtection="1">
      <alignment horizontal="center" vertical="center"/>
      <protection hidden="1"/>
    </xf>
    <xf numFmtId="49" fontId="31" fillId="0" borderId="10" xfId="0" applyNumberFormat="1" applyFont="1" applyBorder="1" applyAlignment="1" applyProtection="1">
      <alignment horizontal="center" vertical="center"/>
      <protection hidden="1"/>
    </xf>
    <xf numFmtId="0" fontId="31" fillId="2" borderId="54" xfId="0" applyFont="1" applyFill="1" applyBorder="1" applyAlignment="1" applyProtection="1">
      <alignment vertical="center" wrapText="1"/>
      <protection locked="0"/>
    </xf>
    <xf numFmtId="0" fontId="31" fillId="2" borderId="150" xfId="0" applyFont="1" applyFill="1" applyBorder="1" applyAlignment="1" applyProtection="1">
      <alignment vertical="center" wrapText="1"/>
      <protection locked="0"/>
    </xf>
    <xf numFmtId="0" fontId="31" fillId="2" borderId="52" xfId="0" applyFont="1" applyFill="1" applyBorder="1" applyAlignment="1" applyProtection="1">
      <alignment vertical="center" wrapText="1"/>
      <protection locked="0"/>
    </xf>
    <xf numFmtId="0" fontId="31" fillId="2" borderId="360" xfId="0" applyFont="1" applyFill="1" applyBorder="1" applyAlignment="1" applyProtection="1">
      <alignment vertical="center" wrapText="1"/>
      <protection locked="0"/>
    </xf>
    <xf numFmtId="0" fontId="31" fillId="0" borderId="46" xfId="0" applyFont="1" applyFill="1" applyBorder="1" applyAlignment="1" applyProtection="1">
      <alignment horizontal="left" vertical="center" wrapText="1"/>
      <protection hidden="1"/>
    </xf>
    <xf numFmtId="0" fontId="31" fillId="0" borderId="67" xfId="0" applyFont="1" applyFill="1" applyBorder="1" applyAlignment="1" applyProtection="1">
      <alignment horizontal="left" vertical="center" wrapText="1"/>
      <protection hidden="1"/>
    </xf>
    <xf numFmtId="0" fontId="31" fillId="0" borderId="8" xfId="0" applyFont="1" applyBorder="1" applyAlignment="1" applyProtection="1">
      <alignment horizontal="center" vertical="center"/>
      <protection hidden="1"/>
    </xf>
    <xf numFmtId="0" fontId="31" fillId="0" borderId="31" xfId="0" applyFont="1" applyBorder="1" applyAlignment="1" applyProtection="1">
      <alignment horizontal="center" vertical="center"/>
      <protection hidden="1"/>
    </xf>
    <xf numFmtId="0" fontId="31" fillId="2" borderId="49" xfId="0" applyFont="1" applyFill="1" applyBorder="1" applyAlignment="1" applyProtection="1">
      <alignment vertical="center" wrapText="1"/>
      <protection locked="0"/>
    </xf>
    <xf numFmtId="0" fontId="31" fillId="2" borderId="147" xfId="0" applyFont="1" applyFill="1" applyBorder="1" applyAlignment="1" applyProtection="1">
      <alignment vertical="center" wrapText="1"/>
      <protection locked="0"/>
    </xf>
    <xf numFmtId="0" fontId="31" fillId="0" borderId="40" xfId="0" applyFont="1" applyBorder="1" applyAlignment="1" applyProtection="1">
      <alignment horizontal="center" vertical="center"/>
      <protection hidden="1"/>
    </xf>
    <xf numFmtId="0" fontId="31" fillId="0" borderId="97" xfId="0" applyFont="1" applyBorder="1" applyAlignment="1" applyProtection="1">
      <alignment horizontal="center" vertical="center"/>
      <protection hidden="1"/>
    </xf>
    <xf numFmtId="0" fontId="31" fillId="0" borderId="153" xfId="0" applyFont="1" applyFill="1" applyBorder="1" applyAlignment="1" applyProtection="1">
      <alignment horizontal="left" vertical="center" wrapText="1"/>
      <protection hidden="1"/>
    </xf>
    <xf numFmtId="0" fontId="31" fillId="0" borderId="148" xfId="0" applyFont="1" applyFill="1" applyBorder="1" applyAlignment="1" applyProtection="1">
      <alignment horizontal="left" vertical="center" wrapText="1"/>
      <protection hidden="1"/>
    </xf>
    <xf numFmtId="0" fontId="50" fillId="11" borderId="8" xfId="20" applyFont="1" applyFill="1" applyBorder="1" applyAlignment="1">
      <alignment horizontal="center" vertical="center"/>
    </xf>
    <xf numFmtId="0" fontId="50" fillId="11" borderId="25" xfId="20" applyFont="1" applyFill="1" applyBorder="1" applyAlignment="1">
      <alignment horizontal="center" vertical="center"/>
    </xf>
    <xf numFmtId="0" fontId="31" fillId="0" borderId="9" xfId="0" applyFont="1" applyBorder="1" applyAlignment="1" applyProtection="1">
      <alignment horizontal="center" vertical="center"/>
      <protection hidden="1"/>
    </xf>
    <xf numFmtId="0" fontId="0" fillId="0" borderId="9" xfId="0" applyBorder="1" applyAlignment="1">
      <alignment vertical="center"/>
    </xf>
    <xf numFmtId="0" fontId="0" fillId="0" borderId="25" xfId="0" applyBorder="1" applyAlignment="1">
      <alignment vertical="center"/>
    </xf>
    <xf numFmtId="0" fontId="52" fillId="0" borderId="8" xfId="0" applyFont="1" applyBorder="1" applyAlignment="1">
      <alignment vertical="center" wrapText="1"/>
    </xf>
    <xf numFmtId="0" fontId="52" fillId="0" borderId="25" xfId="0" applyFont="1" applyBorder="1" applyAlignment="1">
      <alignment vertical="center" wrapText="1"/>
    </xf>
    <xf numFmtId="0" fontId="32" fillId="0" borderId="268" xfId="0" applyFont="1" applyFill="1" applyBorder="1" applyAlignment="1">
      <alignment vertical="center" wrapText="1"/>
    </xf>
    <xf numFmtId="0" fontId="32" fillId="0" borderId="143" xfId="0" applyFont="1" applyFill="1" applyBorder="1" applyAlignment="1">
      <alignment vertical="center" wrapText="1"/>
    </xf>
    <xf numFmtId="0" fontId="0" fillId="0" borderId="269" xfId="0" applyFill="1" applyBorder="1" applyAlignment="1">
      <alignment vertical="center" wrapText="1"/>
    </xf>
    <xf numFmtId="0" fontId="0" fillId="0" borderId="270" xfId="0" applyFill="1" applyBorder="1" applyAlignment="1">
      <alignment vertical="center" wrapText="1"/>
    </xf>
    <xf numFmtId="0" fontId="0" fillId="0" borderId="144" xfId="0" applyFill="1" applyBorder="1" applyAlignment="1">
      <alignment vertical="center" wrapText="1"/>
    </xf>
    <xf numFmtId="0" fontId="0" fillId="0" borderId="146" xfId="0" applyFill="1" applyBorder="1" applyAlignment="1">
      <alignment vertical="center" wrapText="1"/>
    </xf>
    <xf numFmtId="0" fontId="31" fillId="0" borderId="11" xfId="0" applyFont="1" applyBorder="1" applyAlignment="1">
      <alignment horizontal="distributed" vertical="center" justifyLastLine="1"/>
    </xf>
    <xf numFmtId="0" fontId="31" fillId="0" borderId="43" xfId="0" applyFont="1" applyFill="1" applyBorder="1" applyAlignment="1" applyProtection="1">
      <alignment horizontal="left" vertical="center" wrapText="1"/>
      <protection hidden="1"/>
    </xf>
    <xf numFmtId="0" fontId="31" fillId="0" borderId="157" xfId="0" applyFont="1" applyFill="1" applyBorder="1" applyAlignment="1" applyProtection="1">
      <alignment horizontal="left" vertical="center" wrapText="1"/>
      <protection hidden="1"/>
    </xf>
    <xf numFmtId="0" fontId="31" fillId="0" borderId="6" xfId="0" applyFont="1" applyBorder="1" applyAlignment="1">
      <alignment horizontal="left" vertical="center"/>
    </xf>
    <xf numFmtId="0" fontId="31" fillId="0" borderId="12" xfId="0" applyFont="1" applyBorder="1" applyAlignment="1">
      <alignment horizontal="left" vertical="center"/>
    </xf>
    <xf numFmtId="0" fontId="31" fillId="0" borderId="10" xfId="0" applyFont="1" applyBorder="1" applyAlignment="1">
      <alignment horizontal="left" vertical="center"/>
    </xf>
    <xf numFmtId="0" fontId="31" fillId="2" borderId="61" xfId="0" applyFont="1" applyFill="1" applyBorder="1" applyAlignment="1" applyProtection="1">
      <alignment vertical="center"/>
      <protection locked="0"/>
    </xf>
    <xf numFmtId="0" fontId="31" fillId="2" borderId="361" xfId="0" applyFont="1" applyFill="1" applyBorder="1" applyAlignment="1" applyProtection="1">
      <alignment vertical="center"/>
      <protection locked="0"/>
    </xf>
    <xf numFmtId="0" fontId="31" fillId="2" borderId="45" xfId="0" applyFont="1" applyFill="1" applyBorder="1" applyAlignment="1" applyProtection="1">
      <alignment vertical="center"/>
      <protection locked="0"/>
    </xf>
    <xf numFmtId="0" fontId="31" fillId="2" borderId="210" xfId="0" applyFont="1" applyFill="1" applyBorder="1" applyAlignment="1" applyProtection="1">
      <alignment vertical="center"/>
      <protection locked="0"/>
    </xf>
    <xf numFmtId="0" fontId="31" fillId="2" borderId="60" xfId="0" applyFont="1" applyFill="1" applyBorder="1" applyAlignment="1" applyProtection="1">
      <alignment vertical="center"/>
      <protection locked="0"/>
    </xf>
    <xf numFmtId="0" fontId="31" fillId="2" borderId="359" xfId="0" applyFont="1" applyFill="1" applyBorder="1" applyAlignment="1" applyProtection="1">
      <alignment vertical="center"/>
      <protection locked="0"/>
    </xf>
    <xf numFmtId="0" fontId="31" fillId="2" borderId="61" xfId="0" applyFont="1" applyFill="1" applyBorder="1" applyAlignment="1" applyProtection="1">
      <alignment vertical="center" wrapText="1"/>
      <protection locked="0"/>
    </xf>
    <xf numFmtId="0" fontId="31" fillId="2" borderId="90" xfId="0" applyFont="1" applyFill="1" applyBorder="1" applyAlignment="1" applyProtection="1">
      <alignment vertical="center" wrapText="1"/>
      <protection locked="0"/>
    </xf>
    <xf numFmtId="0" fontId="31" fillId="2" borderId="149" xfId="0" applyFont="1" applyFill="1" applyBorder="1" applyAlignment="1" applyProtection="1">
      <alignment vertical="center" wrapText="1"/>
      <protection locked="0"/>
    </xf>
    <xf numFmtId="0" fontId="31" fillId="2" borderId="45" xfId="0" applyFont="1" applyFill="1" applyBorder="1" applyAlignment="1" applyProtection="1">
      <alignment vertical="center" wrapText="1"/>
      <protection locked="0"/>
    </xf>
    <xf numFmtId="0" fontId="31" fillId="2" borderId="46" xfId="0" applyFont="1" applyFill="1" applyBorder="1" applyAlignment="1" applyProtection="1">
      <alignment vertical="center" wrapText="1"/>
      <protection locked="0"/>
    </xf>
    <xf numFmtId="0" fontId="31" fillId="2" borderId="67" xfId="0" applyFont="1" applyFill="1" applyBorder="1" applyAlignment="1" applyProtection="1">
      <alignment vertical="center" wrapText="1"/>
      <protection locked="0"/>
    </xf>
    <xf numFmtId="0" fontId="31" fillId="2" borderId="60" xfId="0" applyFont="1" applyFill="1" applyBorder="1" applyAlignment="1" applyProtection="1">
      <alignment vertical="center" wrapText="1"/>
      <protection locked="0"/>
    </xf>
    <xf numFmtId="0" fontId="31" fillId="2" borderId="153" xfId="0" applyFont="1" applyFill="1" applyBorder="1" applyAlignment="1" applyProtection="1">
      <alignment vertical="center" wrapText="1"/>
      <protection locked="0"/>
    </xf>
    <xf numFmtId="0" fontId="31" fillId="2" borderId="148" xfId="0" applyFont="1" applyFill="1" applyBorder="1" applyAlignment="1" applyProtection="1">
      <alignment vertical="center" wrapText="1"/>
      <protection locked="0"/>
    </xf>
    <xf numFmtId="0" fontId="31" fillId="0" borderId="25" xfId="0" applyFont="1" applyBorder="1" applyAlignment="1" applyProtection="1">
      <alignment horizontal="center" vertical="center"/>
      <protection hidden="1"/>
    </xf>
    <xf numFmtId="0" fontId="31" fillId="2" borderId="149" xfId="0" applyFont="1" applyFill="1" applyBorder="1" applyAlignment="1" applyProtection="1">
      <alignment vertical="center"/>
      <protection locked="0"/>
    </xf>
    <xf numFmtId="0" fontId="31" fillId="2" borderId="67" xfId="0" applyFont="1" applyFill="1" applyBorder="1" applyAlignment="1" applyProtection="1">
      <alignment vertical="center"/>
      <protection locked="0"/>
    </xf>
    <xf numFmtId="0" fontId="31" fillId="0" borderId="8" xfId="0" applyFont="1" applyBorder="1" applyAlignment="1" applyProtection="1">
      <alignment horizontal="center" vertical="center" wrapText="1"/>
      <protection hidden="1"/>
    </xf>
    <xf numFmtId="0" fontId="31" fillId="0" borderId="25" xfId="0" applyFont="1" applyBorder="1" applyAlignment="1" applyProtection="1">
      <alignment horizontal="center" vertical="center" wrapText="1"/>
      <protection hidden="1"/>
    </xf>
    <xf numFmtId="0" fontId="31" fillId="2" borderId="148" xfId="0" applyFont="1" applyFill="1" applyBorder="1" applyAlignment="1" applyProtection="1">
      <alignment vertical="center"/>
      <protection locked="0"/>
    </xf>
    <xf numFmtId="0" fontId="22" fillId="0" borderId="0" xfId="0" applyFont="1" applyAlignment="1">
      <alignment vertical="center" wrapText="1"/>
    </xf>
    <xf numFmtId="0" fontId="0" fillId="0" borderId="0" xfId="0" applyAlignment="1">
      <alignment vertical="center" wrapText="1"/>
    </xf>
    <xf numFmtId="0" fontId="0" fillId="0" borderId="144" xfId="0" applyBorder="1" applyAlignment="1">
      <alignment vertical="center" wrapText="1"/>
    </xf>
    <xf numFmtId="0" fontId="0" fillId="0" borderId="25" xfId="0" applyBorder="1" applyAlignment="1">
      <alignment wrapText="1"/>
    </xf>
    <xf numFmtId="0" fontId="31" fillId="0" borderId="8" xfId="13" applyFont="1" applyBorder="1" applyAlignment="1">
      <alignment horizontal="left" vertical="center" wrapText="1"/>
    </xf>
    <xf numFmtId="0" fontId="22" fillId="0" borderId="25" xfId="13" applyBorder="1"/>
    <xf numFmtId="0" fontId="32" fillId="0" borderId="268" xfId="13" applyFont="1" applyFill="1" applyBorder="1" applyAlignment="1">
      <alignment vertical="center" wrapText="1"/>
    </xf>
    <xf numFmtId="0" fontId="32" fillId="0" borderId="143" xfId="13" applyFont="1" applyFill="1" applyBorder="1" applyAlignment="1">
      <alignment vertical="center" wrapText="1"/>
    </xf>
    <xf numFmtId="0" fontId="22" fillId="0" borderId="269" xfId="13" applyFill="1" applyBorder="1" applyAlignment="1">
      <alignment vertical="center" wrapText="1"/>
    </xf>
    <xf numFmtId="0" fontId="22" fillId="0" borderId="270" xfId="13" applyFill="1" applyBorder="1" applyAlignment="1">
      <alignment vertical="center" wrapText="1"/>
    </xf>
    <xf numFmtId="0" fontId="22" fillId="0" borderId="144" xfId="13" applyFill="1" applyBorder="1" applyAlignment="1">
      <alignment vertical="center" wrapText="1"/>
    </xf>
    <xf numFmtId="0" fontId="22" fillId="0" borderId="146" xfId="13" applyFill="1" applyBorder="1" applyAlignment="1">
      <alignment vertical="center" wrapText="1"/>
    </xf>
    <xf numFmtId="0" fontId="31" fillId="0" borderId="2" xfId="13" applyFont="1" applyBorder="1" applyAlignment="1">
      <alignment horizontal="left" vertical="center" wrapText="1"/>
    </xf>
    <xf numFmtId="0" fontId="22" fillId="0" borderId="304" xfId="13" applyBorder="1" applyAlignment="1">
      <alignment vertical="center"/>
    </xf>
    <xf numFmtId="0" fontId="31" fillId="0" borderId="2" xfId="13" applyFont="1" applyBorder="1" applyAlignment="1">
      <alignment vertical="center" wrapText="1"/>
    </xf>
    <xf numFmtId="0" fontId="22" fillId="0" borderId="3" xfId="13" applyBorder="1" applyAlignment="1">
      <alignment vertical="center"/>
    </xf>
    <xf numFmtId="0" fontId="22" fillId="0" borderId="5" xfId="13" applyBorder="1" applyAlignment="1">
      <alignment vertical="center"/>
    </xf>
    <xf numFmtId="0" fontId="31" fillId="0" borderId="8" xfId="13" applyFont="1" applyBorder="1" applyAlignment="1">
      <alignment vertical="center" wrapText="1"/>
    </xf>
    <xf numFmtId="0" fontId="22" fillId="0" borderId="9" xfId="13" applyBorder="1" applyAlignment="1">
      <alignment vertical="center" wrapText="1"/>
    </xf>
    <xf numFmtId="0" fontId="22" fillId="0" borderId="25" xfId="13" applyBorder="1" applyAlignment="1">
      <alignment vertical="center" wrapText="1"/>
    </xf>
    <xf numFmtId="0" fontId="31" fillId="0" borderId="8" xfId="0" applyFont="1" applyBorder="1" applyAlignment="1">
      <alignment vertical="center" wrapText="1"/>
    </xf>
    <xf numFmtId="0" fontId="22" fillId="0" borderId="9" xfId="0" applyFont="1" applyBorder="1" applyAlignment="1">
      <alignment vertical="center" wrapText="1"/>
    </xf>
    <xf numFmtId="0" fontId="22" fillId="0" borderId="25" xfId="0" applyFont="1" applyBorder="1" applyAlignment="1">
      <alignment vertical="center" wrapText="1"/>
    </xf>
    <xf numFmtId="0" fontId="31" fillId="0" borderId="302" xfId="0" applyFont="1" applyBorder="1" applyAlignment="1">
      <alignment vertical="center" wrapText="1"/>
    </xf>
    <xf numFmtId="0" fontId="22" fillId="0" borderId="293" xfId="0" applyFont="1" applyBorder="1" applyAlignment="1">
      <alignment vertical="center" wrapText="1"/>
    </xf>
    <xf numFmtId="0" fontId="22" fillId="0" borderId="303" xfId="0" applyFont="1" applyBorder="1" applyAlignment="1">
      <alignment vertical="center" wrapText="1"/>
    </xf>
    <xf numFmtId="0" fontId="22" fillId="0" borderId="64" xfId="13" applyFont="1" applyBorder="1" applyAlignment="1">
      <alignment horizontal="center" vertical="center"/>
    </xf>
    <xf numFmtId="0" fontId="22" fillId="0" borderId="305" xfId="13" applyBorder="1" applyAlignment="1">
      <alignment horizontal="center" vertical="center"/>
    </xf>
    <xf numFmtId="0" fontId="22" fillId="0" borderId="44" xfId="13" applyBorder="1" applyAlignment="1">
      <alignment horizontal="center" vertical="center"/>
    </xf>
    <xf numFmtId="0" fontId="31" fillId="0" borderId="8" xfId="0" applyFont="1" applyBorder="1" applyAlignment="1">
      <alignment horizontal="left" vertical="center" wrapText="1"/>
    </xf>
    <xf numFmtId="0" fontId="22" fillId="0" borderId="25" xfId="0" applyFont="1" applyBorder="1"/>
    <xf numFmtId="0" fontId="31" fillId="0" borderId="2" xfId="0" applyFont="1" applyBorder="1" applyAlignment="1">
      <alignment vertical="center" wrapText="1"/>
    </xf>
    <xf numFmtId="0" fontId="22" fillId="0" borderId="3" xfId="0" applyFont="1" applyBorder="1" applyAlignment="1">
      <alignment vertical="center" wrapText="1"/>
    </xf>
    <xf numFmtId="0" fontId="22" fillId="0" borderId="5" xfId="0" applyFont="1" applyBorder="1" applyAlignment="1">
      <alignment vertical="center" wrapText="1"/>
    </xf>
    <xf numFmtId="0" fontId="22" fillId="0" borderId="3" xfId="13" applyBorder="1" applyAlignment="1">
      <alignment vertical="center" wrapText="1"/>
    </xf>
    <xf numFmtId="0" fontId="22" fillId="0" borderId="5" xfId="13"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0" fillId="0" borderId="25" xfId="0" applyBorder="1" applyAlignment="1">
      <alignment vertical="center" wrapText="1"/>
    </xf>
    <xf numFmtId="0" fontId="31" fillId="2" borderId="8" xfId="0" applyNumberFormat="1" applyFont="1" applyFill="1" applyBorder="1" applyAlignment="1" applyProtection="1">
      <alignment vertical="center" wrapText="1"/>
      <protection locked="0"/>
    </xf>
    <xf numFmtId="0" fontId="31" fillId="2" borderId="25" xfId="0" applyNumberFormat="1" applyFont="1" applyFill="1" applyBorder="1" applyAlignment="1" applyProtection="1">
      <alignment vertical="center" wrapText="1"/>
      <protection locked="0"/>
    </xf>
    <xf numFmtId="0" fontId="0" fillId="0" borderId="3" xfId="0" applyBorder="1" applyAlignment="1">
      <alignment vertical="center"/>
    </xf>
    <xf numFmtId="0" fontId="0" fillId="0" borderId="5" xfId="0" applyBorder="1" applyAlignment="1">
      <alignment vertical="center"/>
    </xf>
    <xf numFmtId="0" fontId="31" fillId="0" borderId="2" xfId="0" applyFont="1" applyBorder="1" applyAlignment="1" applyProtection="1">
      <alignment vertical="center" wrapText="1"/>
    </xf>
    <xf numFmtId="0" fontId="31" fillId="0" borderId="3" xfId="0" applyFont="1" applyBorder="1" applyAlignment="1" applyProtection="1">
      <alignment vertical="center" wrapText="1"/>
    </xf>
    <xf numFmtId="0" fontId="31" fillId="0" borderId="5" xfId="0" applyFont="1" applyBorder="1" applyAlignment="1" applyProtection="1">
      <alignment vertical="center" wrapText="1"/>
    </xf>
    <xf numFmtId="0" fontId="0" fillId="0" borderId="9" xfId="0" applyBorder="1" applyAlignment="1">
      <alignment vertical="center" wrapText="1"/>
    </xf>
    <xf numFmtId="0" fontId="0" fillId="0" borderId="293" xfId="0" applyBorder="1" applyAlignment="1">
      <alignment vertical="center" wrapText="1"/>
    </xf>
    <xf numFmtId="0" fontId="0" fillId="0" borderId="303" xfId="0" applyBorder="1" applyAlignment="1">
      <alignment vertical="center" wrapText="1"/>
    </xf>
    <xf numFmtId="0" fontId="31" fillId="0" borderId="8" xfId="0" applyFont="1" applyBorder="1" applyAlignment="1" applyProtection="1">
      <alignment horizontal="left" vertical="center" wrapText="1"/>
    </xf>
    <xf numFmtId="0" fontId="0" fillId="0" borderId="25" xfId="0" applyBorder="1" applyAlignment="1" applyProtection="1">
      <alignment vertical="center"/>
    </xf>
    <xf numFmtId="0" fontId="31" fillId="0" borderId="8" xfId="6" applyFont="1" applyBorder="1" applyAlignment="1">
      <alignment horizontal="center" vertical="center"/>
    </xf>
    <xf numFmtId="0" fontId="31" fillId="0" borderId="9" xfId="6" applyFont="1" applyBorder="1" applyAlignment="1">
      <alignment horizontal="center" vertical="center"/>
    </xf>
    <xf numFmtId="0" fontId="22" fillId="0" borderId="9" xfId="6" applyBorder="1" applyAlignment="1">
      <alignment horizontal="center" vertical="center"/>
    </xf>
    <xf numFmtId="0" fontId="22" fillId="0" borderId="25" xfId="6" applyBorder="1" applyAlignment="1">
      <alignment horizontal="center" vertical="center"/>
    </xf>
    <xf numFmtId="0" fontId="52" fillId="0" borderId="8" xfId="6" applyFont="1" applyBorder="1" applyAlignment="1">
      <alignment vertical="center" wrapText="1"/>
    </xf>
    <xf numFmtId="0" fontId="22" fillId="0" borderId="25" xfId="6" applyBorder="1" applyAlignment="1">
      <alignment vertical="center" wrapText="1"/>
    </xf>
    <xf numFmtId="0" fontId="48" fillId="0" borderId="306" xfId="6" applyFont="1" applyFill="1" applyBorder="1" applyAlignment="1">
      <alignment horizontal="left" vertical="center" wrapText="1"/>
    </xf>
    <xf numFmtId="0" fontId="48" fillId="0" borderId="65" xfId="6" applyFont="1" applyFill="1" applyBorder="1" applyAlignment="1">
      <alignment horizontal="left" vertical="center" wrapText="1"/>
    </xf>
    <xf numFmtId="0" fontId="22" fillId="0" borderId="0" xfId="6" applyFont="1" applyAlignment="1">
      <alignment horizontal="left" vertical="center" wrapText="1"/>
    </xf>
    <xf numFmtId="0" fontId="22" fillId="0" borderId="4" xfId="6" applyFont="1" applyBorder="1" applyAlignment="1">
      <alignment horizontal="left" vertical="center" wrapText="1"/>
    </xf>
    <xf numFmtId="0" fontId="31" fillId="2" borderId="45" xfId="0" applyFont="1" applyFill="1" applyBorder="1" applyAlignment="1" applyProtection="1">
      <alignment horizontal="left" vertical="center"/>
      <protection locked="0"/>
    </xf>
    <xf numFmtId="0" fontId="31" fillId="2" borderId="67" xfId="0" applyFont="1" applyFill="1" applyBorder="1" applyAlignment="1" applyProtection="1">
      <alignment horizontal="left" vertical="center"/>
      <protection locked="0"/>
    </xf>
    <xf numFmtId="0" fontId="31" fillId="2" borderId="61" xfId="0" applyFont="1" applyFill="1" applyBorder="1" applyAlignment="1" applyProtection="1">
      <alignment horizontal="left" vertical="center"/>
      <protection locked="0"/>
    </xf>
    <xf numFmtId="0" fontId="31" fillId="2" borderId="149" xfId="0" applyFont="1" applyFill="1" applyBorder="1" applyAlignment="1" applyProtection="1">
      <alignment horizontal="left" vertical="center"/>
      <protection locked="0"/>
    </xf>
    <xf numFmtId="0" fontId="31" fillId="0" borderId="45" xfId="0" applyFont="1" applyBorder="1" applyAlignment="1">
      <alignment vertical="center"/>
    </xf>
    <xf numFmtId="0" fontId="31" fillId="0" borderId="67" xfId="0" applyFont="1" applyBorder="1" applyAlignment="1">
      <alignment vertical="center"/>
    </xf>
    <xf numFmtId="0" fontId="34" fillId="0" borderId="1" xfId="0" applyFont="1" applyBorder="1" applyAlignment="1">
      <alignment vertical="center" wrapText="1"/>
    </xf>
    <xf numFmtId="0" fontId="34" fillId="0" borderId="0" xfId="0" applyFont="1" applyAlignment="1">
      <alignment vertical="center" wrapText="1"/>
    </xf>
    <xf numFmtId="0" fontId="34" fillId="0" borderId="4" xfId="0" applyFont="1" applyBorder="1" applyAlignment="1">
      <alignment vertical="center" wrapText="1"/>
    </xf>
    <xf numFmtId="0" fontId="34" fillId="0" borderId="1" xfId="0" applyFont="1" applyBorder="1" applyAlignment="1">
      <alignment horizontal="left" vertical="center" wrapText="1"/>
    </xf>
    <xf numFmtId="0" fontId="34" fillId="0" borderId="0" xfId="0" applyFont="1" applyAlignment="1">
      <alignment horizontal="left" vertical="center" wrapText="1"/>
    </xf>
    <xf numFmtId="0" fontId="34" fillId="0" borderId="0" xfId="0" applyFont="1" applyBorder="1" applyAlignment="1">
      <alignment vertical="center" wrapText="1"/>
    </xf>
    <xf numFmtId="0" fontId="31" fillId="0" borderId="94" xfId="0" applyFont="1" applyBorder="1" applyAlignment="1">
      <alignment vertical="center"/>
    </xf>
    <xf numFmtId="0" fontId="31" fillId="0" borderId="8" xfId="0" applyFont="1" applyBorder="1" applyAlignment="1">
      <alignment vertical="center"/>
    </xf>
    <xf numFmtId="0" fontId="31" fillId="0" borderId="101" xfId="0" applyFont="1" applyBorder="1" applyAlignment="1">
      <alignment vertical="center"/>
    </xf>
    <xf numFmtId="0" fontId="31" fillId="0" borderId="9" xfId="0" applyFont="1" applyBorder="1" applyAlignment="1">
      <alignment vertical="center"/>
    </xf>
    <xf numFmtId="0" fontId="31" fillId="3" borderId="8" xfId="0" applyFont="1" applyFill="1" applyBorder="1" applyAlignment="1" applyProtection="1">
      <alignment horizontal="left" vertical="center"/>
    </xf>
    <xf numFmtId="0" fontId="31" fillId="3" borderId="25" xfId="0" applyFont="1" applyFill="1" applyBorder="1" applyAlignment="1" applyProtection="1">
      <alignment horizontal="left" vertical="center"/>
    </xf>
    <xf numFmtId="0" fontId="31" fillId="0" borderId="25" xfId="0" applyFont="1" applyBorder="1" applyAlignment="1">
      <alignment vertical="center"/>
    </xf>
    <xf numFmtId="0" fontId="31" fillId="0" borderId="26" xfId="0" applyFont="1" applyBorder="1" applyAlignment="1">
      <alignment vertical="center"/>
    </xf>
    <xf numFmtId="0" fontId="31" fillId="0" borderId="42" xfId="0" applyFont="1" applyBorder="1" applyAlignment="1">
      <alignment vertical="center" wrapText="1"/>
    </xf>
    <xf numFmtId="0" fontId="31" fillId="0" borderId="27" xfId="0" applyFont="1" applyBorder="1" applyAlignment="1">
      <alignment vertical="center"/>
    </xf>
    <xf numFmtId="0" fontId="31" fillId="0" borderId="27" xfId="0" applyFont="1" applyBorder="1" applyAlignment="1">
      <alignment vertical="center" wrapText="1"/>
    </xf>
    <xf numFmtId="0" fontId="31" fillId="2" borderId="8" xfId="0" applyFont="1" applyFill="1" applyBorder="1" applyAlignment="1" applyProtection="1">
      <alignment horizontal="left" vertical="center"/>
      <protection locked="0"/>
    </xf>
    <xf numFmtId="0" fontId="31" fillId="2" borderId="25" xfId="0" applyFont="1" applyFill="1" applyBorder="1" applyAlignment="1" applyProtection="1">
      <alignment horizontal="left" vertical="center"/>
      <protection locked="0"/>
    </xf>
    <xf numFmtId="0" fontId="31" fillId="0" borderId="26" xfId="0" applyFont="1" applyBorder="1" applyAlignment="1">
      <alignment vertical="center" wrapText="1"/>
    </xf>
    <xf numFmtId="0" fontId="31" fillId="0" borderId="9" xfId="0" applyFont="1" applyBorder="1" applyAlignment="1">
      <alignment horizontal="center" vertical="center"/>
    </xf>
    <xf numFmtId="0" fontId="32" fillId="0" borderId="269" xfId="0" applyFont="1" applyFill="1" applyBorder="1" applyAlignment="1">
      <alignment vertical="center" wrapText="1"/>
    </xf>
    <xf numFmtId="0" fontId="32" fillId="0" borderId="270" xfId="0" applyFont="1" applyFill="1" applyBorder="1" applyAlignment="1">
      <alignment vertical="center" wrapText="1"/>
    </xf>
    <xf numFmtId="0" fontId="32" fillId="0" borderId="144" xfId="0" applyFont="1" applyFill="1" applyBorder="1" applyAlignment="1">
      <alignment vertical="center" wrapText="1"/>
    </xf>
    <xf numFmtId="0" fontId="32" fillId="0" borderId="146" xfId="0" applyFont="1" applyFill="1" applyBorder="1" applyAlignment="1">
      <alignment vertical="center" wrapText="1"/>
    </xf>
    <xf numFmtId="0" fontId="108" fillId="14" borderId="8" xfId="32" applyFill="1" applyBorder="1" applyAlignment="1" applyProtection="1">
      <alignment horizontal="center" vertical="center"/>
      <protection locked="0"/>
    </xf>
    <xf numFmtId="0" fontId="108" fillId="14" borderId="25" xfId="32" applyFill="1" applyBorder="1" applyAlignment="1" applyProtection="1">
      <alignment horizontal="center" vertical="center"/>
      <protection locked="0"/>
    </xf>
    <xf numFmtId="0" fontId="21" fillId="0" borderId="0" xfId="33" applyFont="1" applyBorder="1" applyAlignment="1" applyProtection="1">
      <alignment vertical="center" wrapText="1"/>
    </xf>
    <xf numFmtId="0" fontId="22" fillId="0" borderId="0" xfId="33" applyFont="1" applyBorder="1" applyAlignment="1" applyProtection="1">
      <alignment vertical="center" wrapText="1"/>
    </xf>
    <xf numFmtId="201" fontId="108" fillId="14" borderId="8" xfId="32" applyNumberFormat="1" applyFill="1" applyBorder="1" applyAlignment="1" applyProtection="1">
      <alignment horizontal="center" vertical="center"/>
      <protection locked="0"/>
    </xf>
    <xf numFmtId="201" fontId="108" fillId="14" borderId="25" xfId="32" applyNumberFormat="1" applyFill="1" applyBorder="1" applyAlignment="1" applyProtection="1">
      <alignment horizontal="center" vertical="center"/>
      <protection locked="0"/>
    </xf>
    <xf numFmtId="0" fontId="32" fillId="0" borderId="268" xfId="17" applyFont="1" applyFill="1" applyBorder="1" applyAlignment="1" applyProtection="1">
      <alignment vertical="center" wrapText="1"/>
    </xf>
    <xf numFmtId="0" fontId="22" fillId="0" borderId="269" xfId="17" applyFill="1" applyBorder="1" applyAlignment="1" applyProtection="1">
      <alignment vertical="center" wrapText="1"/>
    </xf>
    <xf numFmtId="0" fontId="22" fillId="0" borderId="270" xfId="17" applyFill="1" applyBorder="1" applyAlignment="1" applyProtection="1">
      <alignment vertical="center" wrapText="1"/>
    </xf>
    <xf numFmtId="0" fontId="22" fillId="0" borderId="146" xfId="17" applyFill="1" applyBorder="1" applyAlignment="1" applyProtection="1">
      <alignment vertical="center" wrapText="1"/>
    </xf>
    <xf numFmtId="0" fontId="32" fillId="0" borderId="0" xfId="17" applyFont="1" applyFill="1" applyBorder="1" applyAlignment="1" applyProtection="1">
      <alignment vertical="center" wrapText="1"/>
    </xf>
    <xf numFmtId="0" fontId="22" fillId="0" borderId="0" xfId="17" applyFill="1" applyBorder="1" applyAlignment="1" applyProtection="1">
      <alignment vertical="center" wrapText="1"/>
    </xf>
    <xf numFmtId="0" fontId="112" fillId="0" borderId="338" xfId="32" applyFont="1" applyBorder="1" applyAlignment="1" applyProtection="1">
      <alignment horizontal="left" vertical="top" wrapText="1"/>
    </xf>
    <xf numFmtId="0" fontId="22" fillId="0" borderId="328" xfId="17" applyBorder="1" applyAlignment="1">
      <alignment horizontal="left" vertical="top" wrapText="1"/>
    </xf>
    <xf numFmtId="0" fontId="109" fillId="0" borderId="1" xfId="32" applyFont="1" applyBorder="1" applyAlignment="1" applyProtection="1">
      <alignment horizontal="left" vertical="center" wrapText="1"/>
    </xf>
    <xf numFmtId="0" fontId="22" fillId="28" borderId="8" xfId="17" applyFill="1" applyBorder="1" applyAlignment="1">
      <alignment vertical="center"/>
    </xf>
    <xf numFmtId="0" fontId="22" fillId="28" borderId="25" xfId="17" applyFill="1" applyBorder="1" applyAlignment="1">
      <alignment vertical="center"/>
    </xf>
    <xf numFmtId="0" fontId="22" fillId="14" borderId="11" xfId="17" applyFill="1" applyBorder="1" applyAlignment="1" applyProtection="1">
      <alignment horizontal="left" vertical="center"/>
      <protection locked="0"/>
    </xf>
    <xf numFmtId="0" fontId="32" fillId="0" borderId="0" xfId="17" applyFont="1" applyFill="1" applyBorder="1" applyAlignment="1">
      <alignment horizontal="center" vertical="center"/>
    </xf>
    <xf numFmtId="0" fontId="31" fillId="0" borderId="0" xfId="17" applyFont="1" applyFill="1" applyBorder="1" applyAlignment="1" applyProtection="1">
      <alignment horizontal="left" vertical="center"/>
      <protection hidden="1"/>
    </xf>
    <xf numFmtId="0" fontId="121" fillId="27" borderId="0" xfId="38" applyFont="1" applyFill="1" applyAlignment="1">
      <alignment horizontal="center" vertical="center"/>
    </xf>
    <xf numFmtId="0" fontId="22" fillId="14" borderId="8" xfId="17" applyFill="1" applyBorder="1" applyAlignment="1" applyProtection="1">
      <alignment horizontal="right" vertical="center"/>
      <protection locked="0"/>
    </xf>
    <xf numFmtId="0" fontId="22" fillId="14" borderId="9" xfId="17" applyFill="1" applyBorder="1" applyAlignment="1" applyProtection="1">
      <alignment horizontal="right" vertical="center"/>
      <protection locked="0"/>
    </xf>
    <xf numFmtId="0" fontId="123" fillId="28" borderId="0" xfId="17" applyFont="1" applyFill="1" applyAlignment="1">
      <alignment horizontal="left" vertical="center" wrapText="1"/>
    </xf>
    <xf numFmtId="0" fontId="123" fillId="28" borderId="344" xfId="17" applyFont="1" applyFill="1" applyBorder="1" applyAlignment="1">
      <alignment horizontal="left" vertical="center" wrapText="1"/>
    </xf>
    <xf numFmtId="0" fontId="123" fillId="28" borderId="345" xfId="17" applyFont="1" applyFill="1" applyBorder="1" applyAlignment="1">
      <alignment horizontal="left" vertical="center" wrapText="1"/>
    </xf>
    <xf numFmtId="0" fontId="123" fillId="28" borderId="347" xfId="17" applyFont="1" applyFill="1" applyBorder="1" applyAlignment="1">
      <alignment horizontal="left" vertical="center"/>
    </xf>
    <xf numFmtId="0" fontId="123" fillId="28" borderId="348" xfId="17" applyFont="1" applyFill="1" applyBorder="1" applyAlignment="1">
      <alignment horizontal="left" vertical="center"/>
    </xf>
    <xf numFmtId="0" fontId="123" fillId="14" borderId="351" xfId="17" applyFont="1" applyFill="1" applyBorder="1" applyAlignment="1" applyProtection="1">
      <alignment vertical="center"/>
      <protection locked="0"/>
    </xf>
    <xf numFmtId="0" fontId="123" fillId="14" borderId="352" xfId="17" applyFont="1" applyFill="1" applyBorder="1" applyAlignment="1" applyProtection="1">
      <alignment vertical="center"/>
      <protection locked="0"/>
    </xf>
    <xf numFmtId="0" fontId="123" fillId="28" borderId="344" xfId="17" applyFont="1" applyFill="1" applyBorder="1" applyAlignment="1">
      <alignment vertical="center"/>
    </xf>
    <xf numFmtId="0" fontId="123" fillId="28" borderId="345" xfId="17" applyFont="1" applyFill="1" applyBorder="1" applyAlignment="1">
      <alignment vertical="center"/>
    </xf>
    <xf numFmtId="0" fontId="123" fillId="14" borderId="46" xfId="17" applyFont="1" applyFill="1" applyBorder="1" applyAlignment="1" applyProtection="1">
      <alignment horizontal="left" vertical="center"/>
      <protection locked="0"/>
    </xf>
    <xf numFmtId="0" fontId="123" fillId="14" borderId="67" xfId="17" applyFont="1" applyFill="1" applyBorder="1" applyAlignment="1" applyProtection="1">
      <alignment horizontal="left" vertical="center"/>
      <protection locked="0"/>
    </xf>
    <xf numFmtId="0" fontId="123" fillId="14" borderId="46" xfId="17" applyFont="1" applyFill="1" applyBorder="1" applyAlignment="1" applyProtection="1">
      <alignment vertical="center"/>
      <protection locked="0"/>
    </xf>
    <xf numFmtId="0" fontId="123" fillId="14" borderId="67" xfId="17" applyFont="1" applyFill="1" applyBorder="1" applyAlignment="1" applyProtection="1">
      <alignment vertical="center"/>
      <protection locked="0"/>
    </xf>
    <xf numFmtId="0" fontId="123" fillId="28" borderId="2" xfId="17" applyFont="1" applyFill="1" applyBorder="1" applyAlignment="1">
      <alignment vertical="center"/>
    </xf>
    <xf numFmtId="0" fontId="123" fillId="28" borderId="3" xfId="17" applyFont="1" applyFill="1" applyBorder="1" applyAlignment="1">
      <alignment vertical="center"/>
    </xf>
    <xf numFmtId="0" fontId="123" fillId="14" borderId="350" xfId="17" applyFont="1" applyFill="1" applyBorder="1" applyAlignment="1" applyProtection="1">
      <alignment horizontal="left" vertical="center"/>
      <protection locked="0"/>
    </xf>
    <xf numFmtId="0" fontId="123" fillId="14" borderId="354" xfId="17" applyFont="1" applyFill="1" applyBorder="1" applyAlignment="1" applyProtection="1">
      <alignment horizontal="left" vertical="center"/>
      <protection locked="0"/>
    </xf>
    <xf numFmtId="0" fontId="123" fillId="14" borderId="180" xfId="17" applyFont="1" applyFill="1" applyBorder="1" applyAlignment="1" applyProtection="1">
      <alignment vertical="center"/>
      <protection locked="0"/>
    </xf>
    <xf numFmtId="0" fontId="123" fillId="14" borderId="182" xfId="17" applyFont="1" applyFill="1" applyBorder="1" applyAlignment="1" applyProtection="1">
      <alignment vertical="center"/>
      <protection locked="0"/>
    </xf>
    <xf numFmtId="0" fontId="123" fillId="28" borderId="234" xfId="17" applyFont="1" applyFill="1" applyBorder="1" applyAlignment="1">
      <alignment vertical="center"/>
    </xf>
    <xf numFmtId="0" fontId="123" fillId="28" borderId="187" xfId="17" applyFont="1" applyFill="1" applyBorder="1" applyAlignment="1">
      <alignment vertical="center"/>
    </xf>
    <xf numFmtId="0" fontId="123" fillId="28" borderId="186" xfId="17" applyFont="1" applyFill="1" applyBorder="1" applyAlignment="1">
      <alignment vertical="center"/>
    </xf>
    <xf numFmtId="0" fontId="22" fillId="28" borderId="11" xfId="17" applyFill="1" applyBorder="1" applyAlignment="1">
      <alignment vertical="center"/>
    </xf>
    <xf numFmtId="0" fontId="123" fillId="14" borderId="180" xfId="17" applyFont="1" applyFill="1" applyBorder="1" applyAlignment="1" applyProtection="1">
      <alignment horizontal="left" vertical="center"/>
      <protection locked="0"/>
    </xf>
    <xf numFmtId="0" fontId="123" fillId="14" borderId="182" xfId="17" applyFont="1" applyFill="1" applyBorder="1" applyAlignment="1" applyProtection="1">
      <alignment horizontal="left" vertical="center"/>
      <protection locked="0"/>
    </xf>
    <xf numFmtId="0" fontId="22" fillId="0" borderId="0" xfId="6" applyFont="1" applyBorder="1" applyAlignment="1">
      <alignment horizontal="left" vertical="center" wrapText="1"/>
    </xf>
    <xf numFmtId="0" fontId="50" fillId="11" borderId="6" xfId="11" applyFont="1" applyFill="1" applyBorder="1" applyAlignment="1">
      <alignment horizontal="center" vertical="center" wrapText="1"/>
    </xf>
    <xf numFmtId="0" fontId="50" fillId="11" borderId="10" xfId="11" applyFont="1" applyFill="1" applyBorder="1" applyAlignment="1">
      <alignment horizontal="center" vertical="center"/>
    </xf>
    <xf numFmtId="0" fontId="50" fillId="11" borderId="8" xfId="11" applyFont="1" applyFill="1" applyBorder="1" applyAlignment="1">
      <alignment horizontal="center" vertical="center" wrapText="1"/>
    </xf>
    <xf numFmtId="0" fontId="50" fillId="11" borderId="25" xfId="11" applyFont="1" applyFill="1" applyBorder="1" applyAlignment="1">
      <alignment horizontal="center" vertical="center" wrapText="1"/>
    </xf>
    <xf numFmtId="0" fontId="50" fillId="11" borderId="9" xfId="11" applyFont="1" applyFill="1" applyBorder="1" applyAlignment="1">
      <alignment horizontal="center" vertical="center" wrapText="1"/>
    </xf>
    <xf numFmtId="0" fontId="50" fillId="11" borderId="11" xfId="17" applyFont="1" applyFill="1" applyBorder="1" applyAlignment="1">
      <alignment horizontal="center" vertical="center" wrapText="1"/>
    </xf>
    <xf numFmtId="0" fontId="50" fillId="11" borderId="11" xfId="17" applyFont="1" applyFill="1" applyBorder="1" applyAlignment="1">
      <alignment horizontal="center" vertical="center"/>
    </xf>
    <xf numFmtId="0" fontId="50" fillId="11" borderId="8" xfId="17" applyFont="1" applyFill="1" applyBorder="1" applyAlignment="1">
      <alignment horizontal="center" vertical="center"/>
    </xf>
    <xf numFmtId="0" fontId="50" fillId="11" borderId="25" xfId="17" applyFont="1" applyFill="1" applyBorder="1" applyAlignment="1">
      <alignment horizontal="center" vertical="center"/>
    </xf>
    <xf numFmtId="0" fontId="50" fillId="11" borderId="8" xfId="17" applyFont="1" applyFill="1" applyBorder="1" applyAlignment="1">
      <alignment horizontal="center" vertical="center" wrapText="1"/>
    </xf>
    <xf numFmtId="0" fontId="50" fillId="11" borderId="25" xfId="17" applyFont="1" applyFill="1" applyBorder="1" applyAlignment="1">
      <alignment horizontal="center" vertical="center" wrapText="1"/>
    </xf>
    <xf numFmtId="0" fontId="50" fillId="11" borderId="8" xfId="11" applyFont="1" applyFill="1" applyBorder="1" applyAlignment="1">
      <alignment horizontal="center" vertical="center"/>
    </xf>
    <xf numFmtId="0" fontId="50" fillId="11" borderId="25" xfId="11" applyFont="1" applyFill="1" applyBorder="1" applyAlignment="1">
      <alignment horizontal="center" vertical="center"/>
    </xf>
    <xf numFmtId="0" fontId="50" fillId="11" borderId="6" xfId="22" applyFont="1" applyFill="1" applyBorder="1" applyAlignment="1">
      <alignment horizontal="center" vertical="center" wrapText="1"/>
    </xf>
    <xf numFmtId="0" fontId="50" fillId="11" borderId="10" xfId="22" applyFont="1" applyFill="1" applyBorder="1" applyAlignment="1">
      <alignment horizontal="center" vertical="center"/>
    </xf>
    <xf numFmtId="0" fontId="50" fillId="11" borderId="6" xfId="22" applyFont="1" applyFill="1" applyBorder="1" applyAlignment="1">
      <alignment horizontal="center" vertical="center"/>
    </xf>
    <xf numFmtId="0" fontId="50" fillId="11" borderId="6" xfId="20" applyFont="1" applyFill="1" applyBorder="1" applyAlignment="1">
      <alignment horizontal="center" vertical="center"/>
    </xf>
    <xf numFmtId="0" fontId="31" fillId="25" borderId="11" xfId="24" applyNumberFormat="1" applyFont="1" applyFill="1" applyBorder="1" applyAlignment="1" applyProtection="1">
      <alignment horizontal="center" vertical="center" wrapText="1"/>
      <protection locked="0"/>
    </xf>
    <xf numFmtId="0" fontId="31" fillId="25" borderId="11" xfId="24" applyNumberFormat="1" applyFont="1" applyFill="1" applyBorder="1" applyAlignment="1" applyProtection="1">
      <alignment horizontal="center" vertical="center"/>
      <protection locked="0"/>
    </xf>
    <xf numFmtId="0" fontId="31" fillId="5" borderId="11" xfId="24" applyNumberFormat="1" applyFont="1" applyFill="1" applyBorder="1" applyAlignment="1" applyProtection="1">
      <alignment horizontal="center" vertical="center" wrapText="1"/>
      <protection locked="0"/>
    </xf>
    <xf numFmtId="0" fontId="31" fillId="5" borderId="11" xfId="24" applyNumberFormat="1" applyFont="1" applyFill="1" applyBorder="1" applyAlignment="1" applyProtection="1">
      <alignment horizontal="center" vertical="center"/>
      <protection locked="0"/>
    </xf>
    <xf numFmtId="0" fontId="31" fillId="17" borderId="11" xfId="23" applyNumberFormat="1" applyFont="1" applyFill="1" applyBorder="1" applyAlignment="1" applyProtection="1">
      <alignment horizontal="center" vertical="center" wrapText="1"/>
      <protection locked="0"/>
    </xf>
    <xf numFmtId="0" fontId="31" fillId="17" borderId="11" xfId="23" applyNumberFormat="1" applyFont="1" applyFill="1" applyBorder="1" applyAlignment="1" applyProtection="1">
      <alignment horizontal="center" vertical="center"/>
      <protection locked="0"/>
    </xf>
    <xf numFmtId="196" fontId="31" fillId="0" borderId="11" xfId="23" applyNumberFormat="1" applyFont="1" applyFill="1" applyBorder="1" applyAlignment="1" applyProtection="1">
      <alignment horizontal="center" vertical="center" wrapText="1"/>
      <protection locked="0"/>
    </xf>
    <xf numFmtId="196" fontId="31" fillId="0" borderId="11" xfId="23" applyNumberFormat="1" applyFont="1" applyFill="1" applyBorder="1" applyAlignment="1" applyProtection="1">
      <alignment horizontal="center" vertical="center"/>
      <protection locked="0"/>
    </xf>
    <xf numFmtId="0" fontId="31" fillId="11" borderId="11" xfId="23" applyNumberFormat="1" applyFont="1" applyFill="1" applyBorder="1" applyAlignment="1" applyProtection="1">
      <alignment horizontal="center" vertical="center"/>
      <protection locked="0"/>
    </xf>
    <xf numFmtId="197" fontId="31" fillId="11" borderId="11" xfId="23" applyNumberFormat="1" applyFont="1" applyFill="1" applyBorder="1" applyAlignment="1" applyProtection="1">
      <alignment horizontal="center" vertical="center"/>
      <protection locked="0"/>
    </xf>
    <xf numFmtId="0" fontId="31" fillId="25" borderId="11" xfId="23" applyNumberFormat="1" applyFont="1" applyFill="1" applyBorder="1" applyAlignment="1" applyProtection="1">
      <alignment horizontal="center" vertical="center"/>
      <protection locked="0"/>
    </xf>
    <xf numFmtId="0" fontId="31" fillId="25" borderId="11" xfId="23" applyFont="1" applyFill="1" applyBorder="1" applyAlignment="1" applyProtection="1">
      <alignment horizontal="center" vertical="center"/>
      <protection locked="0"/>
    </xf>
    <xf numFmtId="199" fontId="31" fillId="25" borderId="11" xfId="23" applyNumberFormat="1" applyFont="1" applyFill="1" applyBorder="1" applyAlignment="1" applyProtection="1">
      <alignment horizontal="center" vertical="center"/>
      <protection locked="0"/>
    </xf>
    <xf numFmtId="198" fontId="31" fillId="5" borderId="11" xfId="23" applyNumberFormat="1" applyFont="1" applyFill="1" applyBorder="1" applyAlignment="1" applyProtection="1">
      <alignment horizontal="center" vertical="center"/>
      <protection locked="0"/>
    </xf>
    <xf numFmtId="0" fontId="31" fillId="25" borderId="11" xfId="23" applyNumberFormat="1" applyFont="1" applyFill="1" applyBorder="1" applyAlignment="1" applyProtection="1">
      <alignment horizontal="center" vertical="center" wrapText="1"/>
      <protection locked="0"/>
    </xf>
    <xf numFmtId="0" fontId="31" fillId="0" borderId="11" xfId="23" applyNumberFormat="1" applyFont="1" applyFill="1" applyBorder="1" applyAlignment="1" applyProtection="1">
      <alignment horizontal="center" vertical="center"/>
      <protection locked="0"/>
    </xf>
    <xf numFmtId="0" fontId="31" fillId="0" borderId="11" xfId="23" applyNumberFormat="1" applyFont="1" applyFill="1" applyBorder="1" applyAlignment="1" applyProtection="1">
      <alignment horizontal="center" vertical="center" wrapText="1"/>
      <protection locked="0"/>
    </xf>
  </cellXfs>
  <cellStyles count="39">
    <cellStyle name="パーセント" xfId="1" builtinId="5"/>
    <cellStyle name="パーセント 2" xfId="18" xr:uid="{00000000-0005-0000-0000-000001000000}"/>
    <cellStyle name="パーセント 2 2" xfId="25" xr:uid="{00000000-0005-0000-0000-000002000000}"/>
    <cellStyle name="パーセント 3" xfId="26" xr:uid="{00000000-0005-0000-0000-000003000000}"/>
    <cellStyle name="桁区切り" xfId="2" builtinId="6"/>
    <cellStyle name="桁区切り 2" xfId="3" xr:uid="{00000000-0005-0000-0000-000005000000}"/>
    <cellStyle name="桁区切り 2 2" xfId="27" xr:uid="{00000000-0005-0000-0000-000006000000}"/>
    <cellStyle name="桁区切り 3" xfId="19" xr:uid="{00000000-0005-0000-0000-000007000000}"/>
    <cellStyle name="桁区切り 3 2" xfId="28" xr:uid="{00000000-0005-0000-0000-000008000000}"/>
    <cellStyle name="桁区切り 4" xfId="29" xr:uid="{00000000-0005-0000-0000-000009000000}"/>
    <cellStyle name="桁区切り 5" xfId="34" xr:uid="{00000000-0005-0000-0000-00000A000000}"/>
    <cellStyle name="通貨" xfId="4" builtinId="7"/>
    <cellStyle name="通貨 2" xfId="30" xr:uid="{00000000-0005-0000-0000-00000C000000}"/>
    <cellStyle name="通貨 2 2" xfId="36" xr:uid="{00000000-0005-0000-0000-00000D000000}"/>
    <cellStyle name="標準" xfId="0" builtinId="0"/>
    <cellStyle name="標準 2" xfId="17" xr:uid="{00000000-0005-0000-0000-00000F000000}"/>
    <cellStyle name="標準 2 2" xfId="20" xr:uid="{00000000-0005-0000-0000-000010000000}"/>
    <cellStyle name="標準 3" xfId="31" xr:uid="{00000000-0005-0000-0000-000011000000}"/>
    <cellStyle name="標準 4" xfId="32" xr:uid="{00000000-0005-0000-0000-000012000000}"/>
    <cellStyle name="標準_（作業用）H21【北海道】諸経費動向調査対象工事一覧表" xfId="23" xr:uid="{00000000-0005-0000-0000-000013000000}"/>
    <cellStyle name="標準_20121128_情報化施工調査票（案）齋藤_⑨発注" xfId="33" xr:uid="{00000000-0005-0000-0000-000014000000}"/>
    <cellStyle name="標準_A-④票（2_3）" xfId="5" xr:uid="{00000000-0005-0000-0000-000015000000}"/>
    <cellStyle name="標準_Book1" xfId="15" xr:uid="{00000000-0005-0000-0000-000016000000}"/>
    <cellStyle name="標準_H18調査票修正一覧060714" xfId="6" xr:uid="{00000000-0005-0000-0000-000017000000}"/>
    <cellStyle name="標準_H18調査票修正一覧060714 2" xfId="35" xr:uid="{00000000-0005-0000-0000-000018000000}"/>
    <cellStyle name="標準_Sheet1" xfId="7" xr:uid="{00000000-0005-0000-0000-000019000000}"/>
    <cellStyle name="標準_Sheet1 2" xfId="21" xr:uid="{00000000-0005-0000-0000-00001A000000}"/>
    <cellStyle name="標準_運搬費調査票h12.6.5" xfId="8" xr:uid="{00000000-0005-0000-0000-00001B000000}"/>
    <cellStyle name="標準_下請_修正040412" xfId="9" xr:uid="{00000000-0005-0000-0000-00001C000000}"/>
    <cellStyle name="標準_建設 05　H22下請100715-2" xfId="10" xr:uid="{00000000-0005-0000-0000-00001D000000}"/>
    <cellStyle name="標準_施工地域・施工形態(NEXCO)100917" xfId="38" xr:uid="{7C269E2E-BFF6-4142-AB95-6CD1856D7D53}"/>
    <cellStyle name="標準_準備：【下水】H20諸経費動向調査対象工事一覧表" xfId="24" xr:uid="{00000000-0005-0000-0000-00001E000000}"/>
    <cellStyle name="標準_追加調査票_建設" xfId="11" xr:uid="{00000000-0005-0000-0000-00001F000000}"/>
    <cellStyle name="標準_追加調査票_建設 2" xfId="22" xr:uid="{00000000-0005-0000-0000-000020000000}"/>
    <cellStyle name="標準_追加調査票0519" xfId="12" xr:uid="{00000000-0005-0000-0000-000021000000}"/>
    <cellStyle name="標準_追加調査票0519 2" xfId="37" xr:uid="{00000000-0005-0000-0000-000022000000}"/>
    <cellStyle name="標準_追加調査票0523" xfId="13" xr:uid="{00000000-0005-0000-0000-000023000000}"/>
    <cellStyle name="標準_発注" xfId="14" xr:uid="{00000000-0005-0000-0000-000024000000}"/>
    <cellStyle name="標準_平成16年度コスト調査（中部）（５月）" xfId="16" xr:uid="{00000000-0005-0000-0000-000025000000}"/>
  </cellStyles>
  <dxfs count="101">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color auto="1"/>
      </font>
      <fill>
        <patternFill>
          <bgColor indexed="11"/>
        </patternFill>
      </fill>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condense val="0"/>
        <extend val="0"/>
        <color indexed="12"/>
      </font>
    </dxf>
    <dxf>
      <font>
        <condense val="0"/>
        <extend val="0"/>
        <color auto="1"/>
      </font>
    </dxf>
    <dxf>
      <font>
        <color theme="1"/>
      </font>
    </dxf>
    <dxf>
      <font>
        <color auto="1"/>
      </font>
    </dxf>
    <dxf>
      <font>
        <color theme="1"/>
      </font>
    </dxf>
    <dxf>
      <font>
        <color auto="1"/>
      </font>
    </dxf>
  </dxfs>
  <tableStyles count="0" defaultTableStyle="TableStyleMedium9" defaultPivotStyle="PivotStyleLight16"/>
  <colors>
    <mruColors>
      <color rgb="FFFFFFCC"/>
      <color rgb="FFFFFF99"/>
      <color rgb="FFCCFFCC"/>
      <color rgb="FFFF99FF"/>
      <color rgb="FF99CCFF"/>
      <color rgb="FF0000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4</xdr:col>
      <xdr:colOff>180975</xdr:colOff>
      <xdr:row>20</xdr:row>
      <xdr:rowOff>114300</xdr:rowOff>
    </xdr:from>
    <xdr:to>
      <xdr:col>9</xdr:col>
      <xdr:colOff>114300</xdr:colOff>
      <xdr:row>24</xdr:row>
      <xdr:rowOff>28575</xdr:rowOff>
    </xdr:to>
    <xdr:sp macro="" textlink="">
      <xdr:nvSpPr>
        <xdr:cNvPr id="115713" name="AutoShape 1">
          <a:extLst>
            <a:ext uri="{FF2B5EF4-FFF2-40B4-BE49-F238E27FC236}">
              <a16:creationId xmlns:a16="http://schemas.microsoft.com/office/drawing/2014/main" id="{00000000-0008-0000-0000-000001C40100}"/>
            </a:ext>
          </a:extLst>
        </xdr:cNvPr>
        <xdr:cNvSpPr>
          <a:spLocks noChangeArrowheads="1"/>
        </xdr:cNvSpPr>
      </xdr:nvSpPr>
      <xdr:spPr bwMode="auto">
        <a:xfrm>
          <a:off x="981075" y="3467100"/>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7</xdr:col>
      <xdr:colOff>19050</xdr:colOff>
      <xdr:row>24</xdr:row>
      <xdr:rowOff>47625</xdr:rowOff>
    </xdr:from>
    <xdr:to>
      <xdr:col>7</xdr:col>
      <xdr:colOff>19050</xdr:colOff>
      <xdr:row>27</xdr:row>
      <xdr:rowOff>161925</xdr:rowOff>
    </xdr:to>
    <xdr:sp macro="" textlink="">
      <xdr:nvSpPr>
        <xdr:cNvPr id="116013" name="Line 2">
          <a:extLst>
            <a:ext uri="{FF2B5EF4-FFF2-40B4-BE49-F238E27FC236}">
              <a16:creationId xmlns:a16="http://schemas.microsoft.com/office/drawing/2014/main" id="{00000000-0008-0000-0000-00002DC50100}"/>
            </a:ext>
          </a:extLst>
        </xdr:cNvPr>
        <xdr:cNvSpPr>
          <a:spLocks noChangeShapeType="1"/>
        </xdr:cNvSpPr>
      </xdr:nvSpPr>
      <xdr:spPr bwMode="auto">
        <a:xfrm>
          <a:off x="1419225" y="3819525"/>
          <a:ext cx="0" cy="6572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152400</xdr:colOff>
      <xdr:row>28</xdr:row>
      <xdr:rowOff>0</xdr:rowOff>
    </xdr:from>
    <xdr:to>
      <xdr:col>9</xdr:col>
      <xdr:colOff>85725</xdr:colOff>
      <xdr:row>31</xdr:row>
      <xdr:rowOff>66675</xdr:rowOff>
    </xdr:to>
    <xdr:sp macro="" textlink="">
      <xdr:nvSpPr>
        <xdr:cNvPr id="115715" name="AutoShape 3">
          <a:extLst>
            <a:ext uri="{FF2B5EF4-FFF2-40B4-BE49-F238E27FC236}">
              <a16:creationId xmlns:a16="http://schemas.microsoft.com/office/drawing/2014/main" id="{00000000-0008-0000-0000-000003C40100}"/>
            </a:ext>
          </a:extLst>
        </xdr:cNvPr>
        <xdr:cNvSpPr>
          <a:spLocks noChangeArrowheads="1"/>
        </xdr:cNvSpPr>
      </xdr:nvSpPr>
      <xdr:spPr bwMode="auto">
        <a:xfrm>
          <a:off x="952500" y="47720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11</xdr:col>
      <xdr:colOff>114300</xdr:colOff>
      <xdr:row>28</xdr:row>
      <xdr:rowOff>0</xdr:rowOff>
    </xdr:from>
    <xdr:to>
      <xdr:col>16</xdr:col>
      <xdr:colOff>47625</xdr:colOff>
      <xdr:row>31</xdr:row>
      <xdr:rowOff>66675</xdr:rowOff>
    </xdr:to>
    <xdr:sp macro="" textlink="">
      <xdr:nvSpPr>
        <xdr:cNvPr id="115716" name="AutoShape 4">
          <a:extLst>
            <a:ext uri="{FF2B5EF4-FFF2-40B4-BE49-F238E27FC236}">
              <a16:creationId xmlns:a16="http://schemas.microsoft.com/office/drawing/2014/main" id="{00000000-0008-0000-0000-000004C40100}"/>
            </a:ext>
          </a:extLst>
        </xdr:cNvPr>
        <xdr:cNvSpPr>
          <a:spLocks noChangeArrowheads="1"/>
        </xdr:cNvSpPr>
      </xdr:nvSpPr>
      <xdr:spPr bwMode="auto">
        <a:xfrm>
          <a:off x="2314575" y="47720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18</xdr:col>
      <xdr:colOff>133350</xdr:colOff>
      <xdr:row>28</xdr:row>
      <xdr:rowOff>0</xdr:rowOff>
    </xdr:from>
    <xdr:to>
      <xdr:col>23</xdr:col>
      <xdr:colOff>66675</xdr:colOff>
      <xdr:row>31</xdr:row>
      <xdr:rowOff>66675</xdr:rowOff>
    </xdr:to>
    <xdr:sp macro="" textlink="">
      <xdr:nvSpPr>
        <xdr:cNvPr id="115717" name="AutoShape 5">
          <a:extLst>
            <a:ext uri="{FF2B5EF4-FFF2-40B4-BE49-F238E27FC236}">
              <a16:creationId xmlns:a16="http://schemas.microsoft.com/office/drawing/2014/main" id="{00000000-0008-0000-0000-000005C40100}"/>
            </a:ext>
          </a:extLst>
        </xdr:cNvPr>
        <xdr:cNvSpPr>
          <a:spLocks noChangeArrowheads="1"/>
        </xdr:cNvSpPr>
      </xdr:nvSpPr>
      <xdr:spPr bwMode="auto">
        <a:xfrm>
          <a:off x="3733800" y="47720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7</xdr:col>
      <xdr:colOff>19050</xdr:colOff>
      <xdr:row>25</xdr:row>
      <xdr:rowOff>171450</xdr:rowOff>
    </xdr:from>
    <xdr:to>
      <xdr:col>21</xdr:col>
      <xdr:colOff>19050</xdr:colOff>
      <xdr:row>25</xdr:row>
      <xdr:rowOff>171450</xdr:rowOff>
    </xdr:to>
    <xdr:sp macro="" textlink="">
      <xdr:nvSpPr>
        <xdr:cNvPr id="116017" name="Line 6">
          <a:extLst>
            <a:ext uri="{FF2B5EF4-FFF2-40B4-BE49-F238E27FC236}">
              <a16:creationId xmlns:a16="http://schemas.microsoft.com/office/drawing/2014/main" id="{00000000-0008-0000-0000-000031C50100}"/>
            </a:ext>
          </a:extLst>
        </xdr:cNvPr>
        <xdr:cNvSpPr>
          <a:spLocks noChangeShapeType="1"/>
        </xdr:cNvSpPr>
      </xdr:nvSpPr>
      <xdr:spPr bwMode="auto">
        <a:xfrm>
          <a:off x="1419225" y="4124325"/>
          <a:ext cx="2800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161925</xdr:colOff>
      <xdr:row>26</xdr:row>
      <xdr:rowOff>0</xdr:rowOff>
    </xdr:from>
    <xdr:to>
      <xdr:col>13</xdr:col>
      <xdr:colOff>161925</xdr:colOff>
      <xdr:row>27</xdr:row>
      <xdr:rowOff>133350</xdr:rowOff>
    </xdr:to>
    <xdr:sp macro="" textlink="">
      <xdr:nvSpPr>
        <xdr:cNvPr id="116018" name="Line 7">
          <a:extLst>
            <a:ext uri="{FF2B5EF4-FFF2-40B4-BE49-F238E27FC236}">
              <a16:creationId xmlns:a16="http://schemas.microsoft.com/office/drawing/2014/main" id="{00000000-0008-0000-0000-000032C50100}"/>
            </a:ext>
          </a:extLst>
        </xdr:cNvPr>
        <xdr:cNvSpPr>
          <a:spLocks noChangeShapeType="1"/>
        </xdr:cNvSpPr>
      </xdr:nvSpPr>
      <xdr:spPr bwMode="auto">
        <a:xfrm>
          <a:off x="2762250" y="4133850"/>
          <a:ext cx="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19050</xdr:colOff>
      <xdr:row>26</xdr:row>
      <xdr:rowOff>0</xdr:rowOff>
    </xdr:from>
    <xdr:to>
      <xdr:col>21</xdr:col>
      <xdr:colOff>19050</xdr:colOff>
      <xdr:row>27</xdr:row>
      <xdr:rowOff>133350</xdr:rowOff>
    </xdr:to>
    <xdr:sp macro="" textlink="">
      <xdr:nvSpPr>
        <xdr:cNvPr id="116019" name="Line 8">
          <a:extLst>
            <a:ext uri="{FF2B5EF4-FFF2-40B4-BE49-F238E27FC236}">
              <a16:creationId xmlns:a16="http://schemas.microsoft.com/office/drawing/2014/main" id="{00000000-0008-0000-0000-000033C50100}"/>
            </a:ext>
          </a:extLst>
        </xdr:cNvPr>
        <xdr:cNvSpPr>
          <a:spLocks noChangeShapeType="1"/>
        </xdr:cNvSpPr>
      </xdr:nvSpPr>
      <xdr:spPr bwMode="auto">
        <a:xfrm>
          <a:off x="4219575" y="4133850"/>
          <a:ext cx="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19050</xdr:colOff>
      <xdr:row>31</xdr:row>
      <xdr:rowOff>47625</xdr:rowOff>
    </xdr:from>
    <xdr:to>
      <xdr:col>7</xdr:col>
      <xdr:colOff>19050</xdr:colOff>
      <xdr:row>34</xdr:row>
      <xdr:rowOff>161925</xdr:rowOff>
    </xdr:to>
    <xdr:sp macro="" textlink="">
      <xdr:nvSpPr>
        <xdr:cNvPr id="116020" name="Line 9">
          <a:extLst>
            <a:ext uri="{FF2B5EF4-FFF2-40B4-BE49-F238E27FC236}">
              <a16:creationId xmlns:a16="http://schemas.microsoft.com/office/drawing/2014/main" id="{00000000-0008-0000-0000-000034C50100}"/>
            </a:ext>
          </a:extLst>
        </xdr:cNvPr>
        <xdr:cNvSpPr>
          <a:spLocks noChangeShapeType="1"/>
        </xdr:cNvSpPr>
      </xdr:nvSpPr>
      <xdr:spPr bwMode="auto">
        <a:xfrm>
          <a:off x="1419225" y="5086350"/>
          <a:ext cx="0" cy="647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152400</xdr:colOff>
      <xdr:row>35</xdr:row>
      <xdr:rowOff>0</xdr:rowOff>
    </xdr:from>
    <xdr:to>
      <xdr:col>9</xdr:col>
      <xdr:colOff>85725</xdr:colOff>
      <xdr:row>38</xdr:row>
      <xdr:rowOff>66675</xdr:rowOff>
    </xdr:to>
    <xdr:sp macro="" textlink="">
      <xdr:nvSpPr>
        <xdr:cNvPr id="115722" name="AutoShape 10">
          <a:extLst>
            <a:ext uri="{FF2B5EF4-FFF2-40B4-BE49-F238E27FC236}">
              <a16:creationId xmlns:a16="http://schemas.microsoft.com/office/drawing/2014/main" id="{00000000-0008-0000-0000-00000AC40100}"/>
            </a:ext>
          </a:extLst>
        </xdr:cNvPr>
        <xdr:cNvSpPr>
          <a:spLocks noChangeArrowheads="1"/>
        </xdr:cNvSpPr>
      </xdr:nvSpPr>
      <xdr:spPr bwMode="auto">
        <a:xfrm>
          <a:off x="952500" y="60293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11</xdr:col>
      <xdr:colOff>114300</xdr:colOff>
      <xdr:row>35</xdr:row>
      <xdr:rowOff>0</xdr:rowOff>
    </xdr:from>
    <xdr:to>
      <xdr:col>16</xdr:col>
      <xdr:colOff>47625</xdr:colOff>
      <xdr:row>38</xdr:row>
      <xdr:rowOff>66675</xdr:rowOff>
    </xdr:to>
    <xdr:sp macro="" textlink="">
      <xdr:nvSpPr>
        <xdr:cNvPr id="115723" name="AutoShape 11">
          <a:extLst>
            <a:ext uri="{FF2B5EF4-FFF2-40B4-BE49-F238E27FC236}">
              <a16:creationId xmlns:a16="http://schemas.microsoft.com/office/drawing/2014/main" id="{00000000-0008-0000-0000-00000BC40100}"/>
            </a:ext>
          </a:extLst>
        </xdr:cNvPr>
        <xdr:cNvSpPr>
          <a:spLocks noChangeArrowheads="1"/>
        </xdr:cNvSpPr>
      </xdr:nvSpPr>
      <xdr:spPr bwMode="auto">
        <a:xfrm>
          <a:off x="2314575" y="6029325"/>
          <a:ext cx="933450" cy="609600"/>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下請者用</a:t>
          </a:r>
        </a:p>
        <a:p>
          <a:pPr algn="ctr" rtl="0">
            <a:defRPr sz="1000"/>
          </a:pPr>
          <a:r>
            <a:rPr lang="ja-JP" altLang="en-US" sz="1000" b="0" i="0" strike="noStrike">
              <a:solidFill>
                <a:srgbClr val="000000"/>
              </a:solidFill>
              <a:latin typeface="ＭＳ Ｐゴシック"/>
              <a:ea typeface="ＭＳ Ｐゴシック"/>
            </a:rPr>
            <a:t>入力票</a:t>
          </a:r>
        </a:p>
      </xdr:txBody>
    </xdr:sp>
    <xdr:clientData/>
  </xdr:twoCellAnchor>
  <xdr:twoCellAnchor>
    <xdr:from>
      <xdr:col>7</xdr:col>
      <xdr:colOff>19050</xdr:colOff>
      <xdr:row>32</xdr:row>
      <xdr:rowOff>171450</xdr:rowOff>
    </xdr:from>
    <xdr:to>
      <xdr:col>13</xdr:col>
      <xdr:colOff>161925</xdr:colOff>
      <xdr:row>32</xdr:row>
      <xdr:rowOff>171450</xdr:rowOff>
    </xdr:to>
    <xdr:sp macro="" textlink="">
      <xdr:nvSpPr>
        <xdr:cNvPr id="116023" name="Line 12">
          <a:extLst>
            <a:ext uri="{FF2B5EF4-FFF2-40B4-BE49-F238E27FC236}">
              <a16:creationId xmlns:a16="http://schemas.microsoft.com/office/drawing/2014/main" id="{00000000-0008-0000-0000-000037C50100}"/>
            </a:ext>
          </a:extLst>
        </xdr:cNvPr>
        <xdr:cNvSpPr>
          <a:spLocks noChangeShapeType="1"/>
        </xdr:cNvSpPr>
      </xdr:nvSpPr>
      <xdr:spPr bwMode="auto">
        <a:xfrm>
          <a:off x="1419225" y="5391150"/>
          <a:ext cx="1343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161925</xdr:colOff>
      <xdr:row>33</xdr:row>
      <xdr:rowOff>0</xdr:rowOff>
    </xdr:from>
    <xdr:to>
      <xdr:col>13</xdr:col>
      <xdr:colOff>161925</xdr:colOff>
      <xdr:row>34</xdr:row>
      <xdr:rowOff>133350</xdr:rowOff>
    </xdr:to>
    <xdr:sp macro="" textlink="">
      <xdr:nvSpPr>
        <xdr:cNvPr id="116024" name="Line 13">
          <a:extLst>
            <a:ext uri="{FF2B5EF4-FFF2-40B4-BE49-F238E27FC236}">
              <a16:creationId xmlns:a16="http://schemas.microsoft.com/office/drawing/2014/main" id="{00000000-0008-0000-0000-000038C50100}"/>
            </a:ext>
          </a:extLst>
        </xdr:cNvPr>
        <xdr:cNvSpPr>
          <a:spLocks noChangeShapeType="1"/>
        </xdr:cNvSpPr>
      </xdr:nvSpPr>
      <xdr:spPr bwMode="auto">
        <a:xfrm>
          <a:off x="2762250" y="5391150"/>
          <a:ext cx="0" cy="314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45</xdr:row>
      <xdr:rowOff>142875</xdr:rowOff>
    </xdr:from>
    <xdr:to>
      <xdr:col>35</xdr:col>
      <xdr:colOff>80958</xdr:colOff>
      <xdr:row>61</xdr:row>
      <xdr:rowOff>57149</xdr:rowOff>
    </xdr:to>
    <xdr:sp macro="" textlink="">
      <xdr:nvSpPr>
        <xdr:cNvPr id="16" name="正方形/長方形 15">
          <a:extLst>
            <a:ext uri="{FF2B5EF4-FFF2-40B4-BE49-F238E27FC236}">
              <a16:creationId xmlns:a16="http://schemas.microsoft.com/office/drawing/2014/main" id="{00000000-0008-0000-0000-000010000000}"/>
            </a:ext>
          </a:extLst>
        </xdr:cNvPr>
        <xdr:cNvSpPr>
          <a:spLocks noChangeAspect="1"/>
        </xdr:cNvSpPr>
      </xdr:nvSpPr>
      <xdr:spPr bwMode="auto">
        <a:xfrm>
          <a:off x="200025" y="7505700"/>
          <a:ext cx="6786558" cy="2352674"/>
        </a:xfrm>
        <a:prstGeom prst="rect">
          <a:avLst/>
        </a:prstGeom>
        <a:solidFill>
          <a:srgbClr val="FFFFFF"/>
        </a:solidFill>
        <a:ln w="38100" cap="flat" cmpd="sng" algn="ctr">
          <a:solidFill>
            <a:srgbClr val="FF0000"/>
          </a:solidFill>
          <a:prstDash val="solid"/>
          <a:round/>
          <a:headEnd type="none" w="med" len="med"/>
          <a:tailEnd type="none" w="med" len="med"/>
        </a:ln>
        <a:effectLst/>
      </xdr:spPr>
      <xdr:txBody>
        <a:bodyPr vertOverflow="clip" wrap="square" lIns="91440" tIns="45720" rIns="91440" bIns="45720" rtlCol="0" anchor="ctr" upright="1"/>
        <a:lstStyle/>
        <a:p>
          <a:pPr algn="ctr"/>
          <a:r>
            <a:rPr kumimoji="1" lang="ja-JP" altLang="en-US" sz="1100" b="1"/>
            <a:t>＜調査票入力に関する問合せ先＞</a:t>
          </a:r>
          <a:endParaRPr kumimoji="1" lang="en-US" altLang="ja-JP" sz="1100" b="1"/>
        </a:p>
        <a:p>
          <a:pPr algn="ctr"/>
          <a:endParaRPr kumimoji="1" lang="en-US" altLang="ja-JP" sz="1100"/>
        </a:p>
        <a:p>
          <a:pPr algn="l"/>
          <a:r>
            <a:rPr kumimoji="1" lang="en-US" altLang="ja-JP" sz="1100"/>
            <a:t>	</a:t>
          </a:r>
          <a:r>
            <a:rPr kumimoji="1" lang="ja-JP" altLang="en-US" sz="1100" b="1"/>
            <a:t>一般財団法人　国土技術研究センター</a:t>
          </a:r>
          <a:endParaRPr kumimoji="1" lang="en-US" altLang="ja-JP" sz="1100" b="1"/>
        </a:p>
        <a:p>
          <a:pPr algn="l"/>
          <a:r>
            <a:rPr kumimoji="1" lang="en-US" altLang="ja-JP" sz="1100" b="1"/>
            <a:t>		</a:t>
          </a:r>
          <a:r>
            <a:rPr kumimoji="1" lang="ja-JP" altLang="en-US" sz="1100" b="1"/>
            <a:t>技術・調達政策グループ</a:t>
          </a:r>
          <a:endParaRPr kumimoji="1" lang="en-US" altLang="ja-JP" sz="1100" b="1"/>
        </a:p>
        <a:p>
          <a:pPr algn="l"/>
          <a:r>
            <a:rPr kumimoji="1" lang="en-US" altLang="ja-JP" sz="1100" b="1"/>
            <a:t>	</a:t>
          </a:r>
          <a:r>
            <a:rPr kumimoji="1" lang="ja-JP" altLang="en-US" sz="1100" b="1"/>
            <a:t>〒</a:t>
          </a:r>
          <a:r>
            <a:rPr kumimoji="1" lang="en-US" altLang="ja-JP" sz="1100" b="1"/>
            <a:t>105-0001</a:t>
          </a:r>
          <a:r>
            <a:rPr kumimoji="1" lang="ja-JP" altLang="en-US" sz="1100" b="1"/>
            <a:t>　東京都港区虎ノ門</a:t>
          </a:r>
          <a:r>
            <a:rPr kumimoji="1" lang="en-US" altLang="ja-JP" sz="1100" b="1"/>
            <a:t>3-12-1</a:t>
          </a:r>
          <a:r>
            <a:rPr kumimoji="1" lang="ja-JP" altLang="en-US" sz="1100" b="1"/>
            <a:t>（ニッセイ虎ノ門ビル</a:t>
          </a:r>
          <a:r>
            <a:rPr kumimoji="1" lang="en-US" altLang="ja-JP" sz="1100" b="1"/>
            <a:t>9</a:t>
          </a:r>
          <a:r>
            <a:rPr kumimoji="1" lang="ja-JP" altLang="en-US" sz="1100" b="1"/>
            <a:t>階</a:t>
          </a:r>
          <a:r>
            <a:rPr kumimoji="1" lang="en-US" altLang="ja-JP" sz="1100"/>
            <a:t>)</a:t>
          </a:r>
        </a:p>
        <a:p>
          <a:pPr algn="l"/>
          <a:endParaRPr kumimoji="1" lang="en-US" altLang="ja-JP" sz="1100"/>
        </a:p>
        <a:p>
          <a:pPr algn="ctr"/>
          <a:r>
            <a:rPr kumimoji="1" lang="en-US" altLang="ja-JP" sz="1600" b="1"/>
            <a:t>TEL</a:t>
          </a:r>
          <a:r>
            <a:rPr kumimoji="1" lang="ja-JP" altLang="en-US" sz="1600" b="1"/>
            <a:t> 　</a:t>
          </a:r>
          <a:r>
            <a:rPr kumimoji="1" lang="en-US" altLang="ja-JP" sz="1600" b="1"/>
            <a:t>03-4519-5004</a:t>
          </a:r>
        </a:p>
        <a:p>
          <a:pPr algn="ctr"/>
          <a:r>
            <a:rPr kumimoji="1" lang="en-US" altLang="ja-JP" sz="1600" b="1"/>
            <a:t>FAX</a:t>
          </a:r>
          <a:r>
            <a:rPr kumimoji="1" lang="ja-JP" altLang="en-US" sz="1600" b="1"/>
            <a:t>　</a:t>
          </a:r>
          <a:r>
            <a:rPr kumimoji="1" lang="en-US" altLang="ja-JP" sz="1600" b="1"/>
            <a:t>03-4519-5015</a:t>
          </a:r>
        </a:p>
        <a:p>
          <a:pPr algn="ctr"/>
          <a:endParaRPr kumimoji="1" lang="en-US" altLang="ja-JP" sz="1100"/>
        </a:p>
        <a:p>
          <a:pPr algn="ctr"/>
          <a:r>
            <a:rPr kumimoji="1" lang="ja-JP" altLang="en-US" sz="1000"/>
            <a:t>注</a:t>
          </a:r>
          <a:r>
            <a:rPr kumimoji="1" lang="en-US" altLang="ja-JP" sz="1000"/>
            <a:t>)</a:t>
          </a:r>
          <a:r>
            <a:rPr kumimoji="1" lang="ja-JP" altLang="en-US" sz="1000"/>
            <a:t>：問合せは平日</a:t>
          </a:r>
          <a:r>
            <a:rPr kumimoji="1" lang="en-US" altLang="ja-JP" sz="1000"/>
            <a:t>(</a:t>
          </a:r>
          <a:r>
            <a:rPr kumimoji="1" lang="ja-JP" altLang="en-US" sz="1000"/>
            <a:t>祝日を除く月曜日～金曜日</a:t>
          </a:r>
          <a:r>
            <a:rPr kumimoji="1" lang="en-US" altLang="ja-JP" sz="1000"/>
            <a:t>)</a:t>
          </a:r>
          <a:r>
            <a:rPr kumimoji="1" lang="ja-JP" altLang="en-US" sz="1000"/>
            <a:t>の午前９時３０分から１２時、午後１時から午後６時の間にお願いします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59745" name="Text Box 1">
          <a:extLst>
            <a:ext uri="{FF2B5EF4-FFF2-40B4-BE49-F238E27FC236}">
              <a16:creationId xmlns:a16="http://schemas.microsoft.com/office/drawing/2014/main" id="{00000000-0008-0000-1400-00000170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59746" name="Text Box 2">
          <a:extLst>
            <a:ext uri="{FF2B5EF4-FFF2-40B4-BE49-F238E27FC236}">
              <a16:creationId xmlns:a16="http://schemas.microsoft.com/office/drawing/2014/main" id="{00000000-0008-0000-1400-00000270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59747" name="Text Box 3">
          <a:extLst>
            <a:ext uri="{FF2B5EF4-FFF2-40B4-BE49-F238E27FC236}">
              <a16:creationId xmlns:a16="http://schemas.microsoft.com/office/drawing/2014/main" id="{00000000-0008-0000-1400-00000370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59748" name="Text Box 4">
          <a:extLst>
            <a:ext uri="{FF2B5EF4-FFF2-40B4-BE49-F238E27FC236}">
              <a16:creationId xmlns:a16="http://schemas.microsoft.com/office/drawing/2014/main" id="{00000000-0008-0000-1400-00000470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59749" name="Text Box 5">
          <a:extLst>
            <a:ext uri="{FF2B5EF4-FFF2-40B4-BE49-F238E27FC236}">
              <a16:creationId xmlns:a16="http://schemas.microsoft.com/office/drawing/2014/main" id="{00000000-0008-0000-1400-000005700200}"/>
            </a:ext>
          </a:extLst>
        </xdr:cNvPr>
        <xdr:cNvSpPr txBox="1">
          <a:spLocks noChangeArrowheads="1"/>
        </xdr:cNvSpPr>
      </xdr:nvSpPr>
      <xdr:spPr bwMode="auto">
        <a:xfrm>
          <a:off x="7600950" y="0"/>
          <a:ext cx="85820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59900" name="Text Box 6">
          <a:extLst>
            <a:ext uri="{FF2B5EF4-FFF2-40B4-BE49-F238E27FC236}">
              <a16:creationId xmlns:a16="http://schemas.microsoft.com/office/drawing/2014/main" id="{00000000-0008-0000-1400-00009C70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62817" name="Text Box 1">
          <a:extLst>
            <a:ext uri="{FF2B5EF4-FFF2-40B4-BE49-F238E27FC236}">
              <a16:creationId xmlns:a16="http://schemas.microsoft.com/office/drawing/2014/main" id="{00000000-0008-0000-1500-0000017C0200}"/>
            </a:ext>
          </a:extLst>
        </xdr:cNvPr>
        <xdr:cNvSpPr txBox="1">
          <a:spLocks noChangeArrowheads="1"/>
        </xdr:cNvSpPr>
      </xdr:nvSpPr>
      <xdr:spPr bwMode="auto">
        <a:xfrm>
          <a:off x="119919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62818" name="Text Box 2">
          <a:extLst>
            <a:ext uri="{FF2B5EF4-FFF2-40B4-BE49-F238E27FC236}">
              <a16:creationId xmlns:a16="http://schemas.microsoft.com/office/drawing/2014/main" id="{00000000-0008-0000-1500-0000027C0200}"/>
            </a:ext>
          </a:extLst>
        </xdr:cNvPr>
        <xdr:cNvSpPr txBox="1">
          <a:spLocks noChangeArrowheads="1"/>
        </xdr:cNvSpPr>
      </xdr:nvSpPr>
      <xdr:spPr bwMode="auto">
        <a:xfrm>
          <a:off x="1236345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62819" name="Text Box 3">
          <a:extLst>
            <a:ext uri="{FF2B5EF4-FFF2-40B4-BE49-F238E27FC236}">
              <a16:creationId xmlns:a16="http://schemas.microsoft.com/office/drawing/2014/main" id="{00000000-0008-0000-1500-0000037C0200}"/>
            </a:ext>
          </a:extLst>
        </xdr:cNvPr>
        <xdr:cNvSpPr txBox="1">
          <a:spLocks noChangeArrowheads="1"/>
        </xdr:cNvSpPr>
      </xdr:nvSpPr>
      <xdr:spPr bwMode="auto">
        <a:xfrm>
          <a:off x="1236345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62820" name="Text Box 4">
          <a:extLst>
            <a:ext uri="{FF2B5EF4-FFF2-40B4-BE49-F238E27FC236}">
              <a16:creationId xmlns:a16="http://schemas.microsoft.com/office/drawing/2014/main" id="{00000000-0008-0000-1500-0000047C0200}"/>
            </a:ext>
          </a:extLst>
        </xdr:cNvPr>
        <xdr:cNvSpPr txBox="1">
          <a:spLocks noChangeArrowheads="1"/>
        </xdr:cNvSpPr>
      </xdr:nvSpPr>
      <xdr:spPr bwMode="auto">
        <a:xfrm>
          <a:off x="10077450"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62821" name="Text Box 5">
          <a:extLst>
            <a:ext uri="{FF2B5EF4-FFF2-40B4-BE49-F238E27FC236}">
              <a16:creationId xmlns:a16="http://schemas.microsoft.com/office/drawing/2014/main" id="{00000000-0008-0000-1500-0000057C0200}"/>
            </a:ext>
          </a:extLst>
        </xdr:cNvPr>
        <xdr:cNvSpPr txBox="1">
          <a:spLocks noChangeArrowheads="1"/>
        </xdr:cNvSpPr>
      </xdr:nvSpPr>
      <xdr:spPr bwMode="auto">
        <a:xfrm>
          <a:off x="7667625" y="0"/>
          <a:ext cx="8648700"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62972" name="Text Box 6">
          <a:extLst>
            <a:ext uri="{FF2B5EF4-FFF2-40B4-BE49-F238E27FC236}">
              <a16:creationId xmlns:a16="http://schemas.microsoft.com/office/drawing/2014/main" id="{00000000-0008-0000-1500-00009C7C0200}"/>
            </a:ext>
          </a:extLst>
        </xdr:cNvPr>
        <xdr:cNvSpPr txBox="1">
          <a:spLocks noChangeArrowheads="1"/>
        </xdr:cNvSpPr>
      </xdr:nvSpPr>
      <xdr:spPr bwMode="auto">
        <a:xfrm>
          <a:off x="1136332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65889" name="Text Box 1">
          <a:extLst>
            <a:ext uri="{FF2B5EF4-FFF2-40B4-BE49-F238E27FC236}">
              <a16:creationId xmlns:a16="http://schemas.microsoft.com/office/drawing/2014/main" id="{00000000-0008-0000-1600-00000188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65890" name="Text Box 2">
          <a:extLst>
            <a:ext uri="{FF2B5EF4-FFF2-40B4-BE49-F238E27FC236}">
              <a16:creationId xmlns:a16="http://schemas.microsoft.com/office/drawing/2014/main" id="{00000000-0008-0000-1600-00000288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65891" name="Text Box 3">
          <a:extLst>
            <a:ext uri="{FF2B5EF4-FFF2-40B4-BE49-F238E27FC236}">
              <a16:creationId xmlns:a16="http://schemas.microsoft.com/office/drawing/2014/main" id="{00000000-0008-0000-1600-00000388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65892" name="Text Box 4">
          <a:extLst>
            <a:ext uri="{FF2B5EF4-FFF2-40B4-BE49-F238E27FC236}">
              <a16:creationId xmlns:a16="http://schemas.microsoft.com/office/drawing/2014/main" id="{00000000-0008-0000-1600-00000488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65893" name="Text Box 5">
          <a:extLst>
            <a:ext uri="{FF2B5EF4-FFF2-40B4-BE49-F238E27FC236}">
              <a16:creationId xmlns:a16="http://schemas.microsoft.com/office/drawing/2014/main" id="{00000000-0008-0000-1600-000005880200}"/>
            </a:ext>
          </a:extLst>
        </xdr:cNvPr>
        <xdr:cNvSpPr txBox="1">
          <a:spLocks noChangeArrowheads="1"/>
        </xdr:cNvSpPr>
      </xdr:nvSpPr>
      <xdr:spPr bwMode="auto">
        <a:xfrm>
          <a:off x="7600950" y="0"/>
          <a:ext cx="85820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66044" name="Text Box 6">
          <a:extLst>
            <a:ext uri="{FF2B5EF4-FFF2-40B4-BE49-F238E27FC236}">
              <a16:creationId xmlns:a16="http://schemas.microsoft.com/office/drawing/2014/main" id="{00000000-0008-0000-1600-00009C88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66913" name="Text Box 1">
          <a:extLst>
            <a:ext uri="{FF2B5EF4-FFF2-40B4-BE49-F238E27FC236}">
              <a16:creationId xmlns:a16="http://schemas.microsoft.com/office/drawing/2014/main" id="{00000000-0008-0000-1700-0000018C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66914" name="Text Box 2">
          <a:extLst>
            <a:ext uri="{FF2B5EF4-FFF2-40B4-BE49-F238E27FC236}">
              <a16:creationId xmlns:a16="http://schemas.microsoft.com/office/drawing/2014/main" id="{00000000-0008-0000-1700-0000028C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66915" name="Text Box 3">
          <a:extLst>
            <a:ext uri="{FF2B5EF4-FFF2-40B4-BE49-F238E27FC236}">
              <a16:creationId xmlns:a16="http://schemas.microsoft.com/office/drawing/2014/main" id="{00000000-0008-0000-1700-0000038C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66916" name="Text Box 4">
          <a:extLst>
            <a:ext uri="{FF2B5EF4-FFF2-40B4-BE49-F238E27FC236}">
              <a16:creationId xmlns:a16="http://schemas.microsoft.com/office/drawing/2014/main" id="{00000000-0008-0000-1700-0000048C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5</xdr:col>
      <xdr:colOff>0</xdr:colOff>
      <xdr:row>0</xdr:row>
      <xdr:rowOff>0</xdr:rowOff>
    </xdr:from>
    <xdr:to>
      <xdr:col>11</xdr:col>
      <xdr:colOff>428625</xdr:colOff>
      <xdr:row>0</xdr:row>
      <xdr:rowOff>0</xdr:rowOff>
    </xdr:to>
    <xdr:sp macro="" textlink="">
      <xdr:nvSpPr>
        <xdr:cNvPr id="166917" name="Text Box 5">
          <a:extLst>
            <a:ext uri="{FF2B5EF4-FFF2-40B4-BE49-F238E27FC236}">
              <a16:creationId xmlns:a16="http://schemas.microsoft.com/office/drawing/2014/main" id="{00000000-0008-0000-1700-0000058C0200}"/>
            </a:ext>
          </a:extLst>
        </xdr:cNvPr>
        <xdr:cNvSpPr txBox="1">
          <a:spLocks noChangeArrowheads="1"/>
        </xdr:cNvSpPr>
      </xdr:nvSpPr>
      <xdr:spPr bwMode="auto">
        <a:xfrm>
          <a:off x="7608094" y="0"/>
          <a:ext cx="8584406"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67068" name="Text Box 6">
          <a:extLst>
            <a:ext uri="{FF2B5EF4-FFF2-40B4-BE49-F238E27FC236}">
              <a16:creationId xmlns:a16="http://schemas.microsoft.com/office/drawing/2014/main" id="{00000000-0008-0000-1700-00009C8C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246529</xdr:colOff>
      <xdr:row>10</xdr:row>
      <xdr:rowOff>123265</xdr:rowOff>
    </xdr:from>
    <xdr:to>
      <xdr:col>13</xdr:col>
      <xdr:colOff>336177</xdr:colOff>
      <xdr:row>159</xdr:row>
      <xdr:rowOff>44824</xdr:rowOff>
    </xdr:to>
    <xdr:sp macro="" textlink="">
      <xdr:nvSpPr>
        <xdr:cNvPr id="10" name="正方形/長方形 9">
          <a:extLst>
            <a:ext uri="{FF2B5EF4-FFF2-40B4-BE49-F238E27FC236}">
              <a16:creationId xmlns:a16="http://schemas.microsoft.com/office/drawing/2014/main" id="{00000000-0008-0000-1A00-00000A000000}"/>
            </a:ext>
          </a:extLst>
        </xdr:cNvPr>
        <xdr:cNvSpPr/>
      </xdr:nvSpPr>
      <xdr:spPr bwMode="auto">
        <a:xfrm>
          <a:off x="246529" y="1512794"/>
          <a:ext cx="19128442" cy="11474824"/>
        </a:xfrm>
        <a:prstGeom prst="rect">
          <a:avLst/>
        </a:prstGeom>
        <a:noFill/>
        <a:ln w="254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13</xdr:col>
      <xdr:colOff>370814</xdr:colOff>
      <xdr:row>13</xdr:row>
      <xdr:rowOff>109002</xdr:rowOff>
    </xdr:from>
    <xdr:to>
      <xdr:col>15</xdr:col>
      <xdr:colOff>162994</xdr:colOff>
      <xdr:row>15</xdr:row>
      <xdr:rowOff>189480</xdr:rowOff>
    </xdr:to>
    <xdr:sp macro="" textlink="">
      <xdr:nvSpPr>
        <xdr:cNvPr id="11" name="テキスト ボックス 10">
          <a:extLst>
            <a:ext uri="{FF2B5EF4-FFF2-40B4-BE49-F238E27FC236}">
              <a16:creationId xmlns:a16="http://schemas.microsoft.com/office/drawing/2014/main" id="{00000000-0008-0000-1A00-00000B000000}"/>
            </a:ext>
          </a:extLst>
        </xdr:cNvPr>
        <xdr:cNvSpPr txBox="1"/>
      </xdr:nvSpPr>
      <xdr:spPr>
        <a:xfrm>
          <a:off x="19409608" y="2327767"/>
          <a:ext cx="1159298" cy="506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項目</a:t>
          </a:r>
          <a:r>
            <a:rPr kumimoji="1" lang="en-US" altLang="ja-JP" sz="1400">
              <a:solidFill>
                <a:srgbClr val="FF0000"/>
              </a:solidFill>
            </a:rPr>
            <a:t>Ⅰ</a:t>
          </a:r>
          <a:endParaRPr kumimoji="1" lang="ja-JP" altLang="en-US" sz="1400">
            <a:solidFill>
              <a:srgbClr val="FF0000"/>
            </a:solidFill>
          </a:endParaRPr>
        </a:p>
      </xdr:txBody>
    </xdr:sp>
    <xdr:clientData/>
  </xdr:twoCellAnchor>
  <xdr:twoCellAnchor>
    <xdr:from>
      <xdr:col>13</xdr:col>
      <xdr:colOff>369792</xdr:colOff>
      <xdr:row>17</xdr:row>
      <xdr:rowOff>22412</xdr:rowOff>
    </xdr:from>
    <xdr:to>
      <xdr:col>15</xdr:col>
      <xdr:colOff>161972</xdr:colOff>
      <xdr:row>19</xdr:row>
      <xdr:rowOff>46860</xdr:rowOff>
    </xdr:to>
    <xdr:sp macro="" textlink="">
      <xdr:nvSpPr>
        <xdr:cNvPr id="12" name="テキスト ボックス 11">
          <a:extLst>
            <a:ext uri="{FF2B5EF4-FFF2-40B4-BE49-F238E27FC236}">
              <a16:creationId xmlns:a16="http://schemas.microsoft.com/office/drawing/2014/main" id="{00000000-0008-0000-1A00-00000C000000}"/>
            </a:ext>
          </a:extLst>
        </xdr:cNvPr>
        <xdr:cNvSpPr txBox="1"/>
      </xdr:nvSpPr>
      <xdr:spPr>
        <a:xfrm>
          <a:off x="19408586" y="3081618"/>
          <a:ext cx="1159298" cy="506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項目</a:t>
          </a:r>
          <a:r>
            <a:rPr kumimoji="1" lang="en-US" altLang="ja-JP" sz="1400">
              <a:solidFill>
                <a:srgbClr val="FF0000"/>
              </a:solidFill>
            </a:rPr>
            <a:t>Ⅱ</a:t>
          </a:r>
          <a:endParaRPr kumimoji="1" lang="ja-JP" altLang="en-US" sz="1400">
            <a:solidFill>
              <a:srgbClr val="FF0000"/>
            </a:solidFill>
          </a:endParaRPr>
        </a:p>
      </xdr:txBody>
    </xdr:sp>
    <xdr:clientData/>
  </xdr:twoCellAnchor>
  <xdr:twoCellAnchor>
    <xdr:from>
      <xdr:col>13</xdr:col>
      <xdr:colOff>347382</xdr:colOff>
      <xdr:row>10</xdr:row>
      <xdr:rowOff>201706</xdr:rowOff>
    </xdr:from>
    <xdr:to>
      <xdr:col>15</xdr:col>
      <xdr:colOff>139562</xdr:colOff>
      <xdr:row>12</xdr:row>
      <xdr:rowOff>226154</xdr:rowOff>
    </xdr:to>
    <xdr:sp macro="" textlink="">
      <xdr:nvSpPr>
        <xdr:cNvPr id="13" name="テキスト ボックス 12">
          <a:extLst>
            <a:ext uri="{FF2B5EF4-FFF2-40B4-BE49-F238E27FC236}">
              <a16:creationId xmlns:a16="http://schemas.microsoft.com/office/drawing/2014/main" id="{00000000-0008-0000-1A00-00000D000000}"/>
            </a:ext>
          </a:extLst>
        </xdr:cNvPr>
        <xdr:cNvSpPr txBox="1"/>
      </xdr:nvSpPr>
      <xdr:spPr>
        <a:xfrm>
          <a:off x="19386176" y="1591235"/>
          <a:ext cx="1159298" cy="506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項目</a:t>
          </a:r>
          <a:r>
            <a:rPr kumimoji="1" lang="en-US" altLang="ja-JP" sz="1400">
              <a:solidFill>
                <a:srgbClr val="FF0000"/>
              </a:solidFill>
            </a:rPr>
            <a:t>Ⅲ</a:t>
          </a:r>
          <a:endParaRPr kumimoji="1" lang="ja-JP" altLang="en-US" sz="1400">
            <a:solidFill>
              <a:srgbClr val="FF0000"/>
            </a:solidFill>
          </a:endParaRPr>
        </a:p>
      </xdr:txBody>
    </xdr:sp>
    <xdr:clientData/>
  </xdr:twoCellAnchor>
  <xdr:twoCellAnchor>
    <xdr:from>
      <xdr:col>0</xdr:col>
      <xdr:colOff>246530</xdr:colOff>
      <xdr:row>13</xdr:row>
      <xdr:rowOff>89647</xdr:rowOff>
    </xdr:from>
    <xdr:to>
      <xdr:col>13</xdr:col>
      <xdr:colOff>347383</xdr:colOff>
      <xdr:row>13</xdr:row>
      <xdr:rowOff>100853</xdr:rowOff>
    </xdr:to>
    <xdr:cxnSp macro="">
      <xdr:nvCxnSpPr>
        <xdr:cNvPr id="14" name="直線コネクタ 13">
          <a:extLst>
            <a:ext uri="{FF2B5EF4-FFF2-40B4-BE49-F238E27FC236}">
              <a16:creationId xmlns:a16="http://schemas.microsoft.com/office/drawing/2014/main" id="{00000000-0008-0000-1A00-00000E000000}"/>
            </a:ext>
          </a:extLst>
        </xdr:cNvPr>
        <xdr:cNvCxnSpPr/>
      </xdr:nvCxnSpPr>
      <xdr:spPr bwMode="auto">
        <a:xfrm>
          <a:off x="246530" y="2308412"/>
          <a:ext cx="19139647" cy="11206"/>
        </a:xfrm>
        <a:prstGeom prst="line">
          <a:avLst/>
        </a:prstGeom>
        <a:solidFill>
          <a:srgbClr val="FFFFFF"/>
        </a:solidFill>
        <a:ln w="25400" cap="flat" cmpd="sng" algn="ctr">
          <a:solidFill>
            <a:srgbClr val="FF0000"/>
          </a:solidFill>
          <a:prstDash val="solid"/>
          <a:round/>
          <a:headEnd type="none" w="med" len="med"/>
          <a:tailEnd type="none" w="med" len="med"/>
        </a:ln>
        <a:effectLst/>
      </xdr:spPr>
    </xdr:cxnSp>
    <xdr:clientData/>
  </xdr:twoCellAnchor>
  <xdr:twoCellAnchor>
    <xdr:from>
      <xdr:col>0</xdr:col>
      <xdr:colOff>246530</xdr:colOff>
      <xdr:row>17</xdr:row>
      <xdr:rowOff>11206</xdr:rowOff>
    </xdr:from>
    <xdr:to>
      <xdr:col>13</xdr:col>
      <xdr:colOff>347383</xdr:colOff>
      <xdr:row>17</xdr:row>
      <xdr:rowOff>22412</xdr:rowOff>
    </xdr:to>
    <xdr:cxnSp macro="">
      <xdr:nvCxnSpPr>
        <xdr:cNvPr id="15" name="直線コネクタ 14">
          <a:extLst>
            <a:ext uri="{FF2B5EF4-FFF2-40B4-BE49-F238E27FC236}">
              <a16:creationId xmlns:a16="http://schemas.microsoft.com/office/drawing/2014/main" id="{00000000-0008-0000-1A00-00000F000000}"/>
            </a:ext>
          </a:extLst>
        </xdr:cNvPr>
        <xdr:cNvCxnSpPr/>
      </xdr:nvCxnSpPr>
      <xdr:spPr bwMode="auto">
        <a:xfrm>
          <a:off x="246530" y="3070412"/>
          <a:ext cx="19139647" cy="11206"/>
        </a:xfrm>
        <a:prstGeom prst="line">
          <a:avLst/>
        </a:prstGeom>
        <a:solidFill>
          <a:srgbClr val="FFFFFF"/>
        </a:solidFill>
        <a:ln w="25400" cap="flat" cmpd="sng" algn="ctr">
          <a:solidFill>
            <a:srgbClr val="FF0000"/>
          </a:solidFill>
          <a:prstDash val="solid"/>
          <a:round/>
          <a:headEnd type="none" w="med" len="med"/>
          <a:tailEnd type="none" w="med" len="med"/>
        </a:ln>
        <a:effec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161925</xdr:colOff>
      <xdr:row>8</xdr:row>
      <xdr:rowOff>28575</xdr:rowOff>
    </xdr:from>
    <xdr:to>
      <xdr:col>2</xdr:col>
      <xdr:colOff>1276350</xdr:colOff>
      <xdr:row>10</xdr:row>
      <xdr:rowOff>123825</xdr:rowOff>
    </xdr:to>
    <xdr:sp macro="" textlink="">
      <xdr:nvSpPr>
        <xdr:cNvPr id="2" name="Text Box 2">
          <a:extLst>
            <a:ext uri="{FF2B5EF4-FFF2-40B4-BE49-F238E27FC236}">
              <a16:creationId xmlns:a16="http://schemas.microsoft.com/office/drawing/2014/main" id="{00000000-0008-0000-1D00-000002000000}"/>
            </a:ext>
          </a:extLst>
        </xdr:cNvPr>
        <xdr:cNvSpPr txBox="1">
          <a:spLocks noChangeArrowheads="1"/>
        </xdr:cNvSpPr>
      </xdr:nvSpPr>
      <xdr:spPr bwMode="auto">
        <a:xfrm>
          <a:off x="1228725" y="1600200"/>
          <a:ext cx="1114425" cy="1095375"/>
        </a:xfrm>
        <a:prstGeom prst="rect">
          <a:avLst/>
        </a:prstGeom>
        <a:solidFill>
          <a:srgbClr val="FFFFFF"/>
        </a:solidFill>
        <a:ln w="9525">
          <a:solidFill>
            <a:srgbClr val="000000"/>
          </a:solidFill>
          <a:miter lim="800000"/>
          <a:headEnd/>
          <a:tailEnd/>
        </a:ln>
        <a:effectLst/>
      </xdr:spPr>
      <xdr:txBody>
        <a:bodyPr vertOverflow="clip" wrap="square" lIns="27432" tIns="18288" rIns="0" bIns="0" anchor="t" upright="1"/>
        <a:lstStyle/>
        <a:p>
          <a:pPr algn="l" rtl="0">
            <a:lnSpc>
              <a:spcPts val="1300"/>
            </a:lnSpc>
            <a:defRPr sz="1000"/>
          </a:pPr>
          <a:r>
            <a:rPr lang="ja-JP" altLang="en-US" sz="900" b="0" i="0" u="none" strike="noStrike" baseline="0">
              <a:solidFill>
                <a:srgbClr val="000000"/>
              </a:solidFill>
              <a:latin typeface="ＭＳ Ｐゴシック"/>
              <a:ea typeface="ＭＳ Ｐゴシック"/>
            </a:rPr>
            <a:t>下記のものを除く</a:t>
          </a:r>
        </a:p>
        <a:p>
          <a:pPr algn="l" rtl="0">
            <a:lnSpc>
              <a:spcPts val="1300"/>
            </a:lnSpc>
            <a:defRPr sz="1000"/>
          </a:pPr>
          <a:r>
            <a:rPr lang="ja-JP" altLang="en-US" sz="900" b="0" i="0" u="none" strike="noStrike" baseline="0">
              <a:solidFill>
                <a:srgbClr val="000000"/>
              </a:solidFill>
              <a:latin typeface="ＭＳ Ｐゴシック"/>
              <a:ea typeface="ＭＳ Ｐゴシック"/>
            </a:rPr>
            <a:t>　・転圧コンクリート</a:t>
          </a:r>
        </a:p>
        <a:p>
          <a:pPr algn="l" rtl="0">
            <a:lnSpc>
              <a:spcPts val="1300"/>
            </a:lnSpc>
            <a:defRPr sz="1000"/>
          </a:pPr>
          <a:r>
            <a:rPr lang="ja-JP" altLang="en-US" sz="900" b="0" i="0" u="none" strike="noStrike" baseline="0">
              <a:solidFill>
                <a:srgbClr val="000000"/>
              </a:solidFill>
              <a:latin typeface="ＭＳ Ｐゴシック"/>
              <a:ea typeface="ＭＳ Ｐゴシック"/>
            </a:rPr>
            <a:t>　・コンクリートダム</a:t>
          </a:r>
        </a:p>
        <a:p>
          <a:pPr algn="l" rtl="0">
            <a:lnSpc>
              <a:spcPts val="1300"/>
            </a:lnSpc>
            <a:defRPr sz="1000"/>
          </a:pPr>
          <a:r>
            <a:rPr lang="ja-JP" altLang="en-US" sz="900" b="0" i="0" u="none" strike="noStrike" baseline="0">
              <a:solidFill>
                <a:srgbClr val="000000"/>
              </a:solidFill>
              <a:latin typeface="ＭＳ Ｐゴシック"/>
              <a:ea typeface="ＭＳ Ｐゴシック"/>
            </a:rPr>
            <a:t>　・覆工コンクリート</a:t>
          </a:r>
        </a:p>
        <a:p>
          <a:pPr algn="l" rtl="0">
            <a:lnSpc>
              <a:spcPts val="1200"/>
            </a:lnSpc>
            <a:defRPr sz="1000"/>
          </a:pPr>
          <a:r>
            <a:rPr lang="ja-JP" altLang="en-US" sz="900" b="0" i="0" u="none" strike="noStrike" baseline="0">
              <a:solidFill>
                <a:srgbClr val="000000"/>
              </a:solidFill>
              <a:latin typeface="ＭＳ Ｐゴシック"/>
              <a:ea typeface="ＭＳ Ｐゴシック"/>
            </a:rPr>
            <a:t>　・吹付けコンクリート</a:t>
          </a:r>
        </a:p>
      </xdr:txBody>
    </xdr:sp>
    <xdr:clientData/>
  </xdr:twoCellAnchor>
  <xdr:twoCellAnchor>
    <xdr:from>
      <xdr:col>6</xdr:col>
      <xdr:colOff>47625</xdr:colOff>
      <xdr:row>20</xdr:row>
      <xdr:rowOff>9525</xdr:rowOff>
    </xdr:from>
    <xdr:to>
      <xdr:col>6</xdr:col>
      <xdr:colOff>1028700</xdr:colOff>
      <xdr:row>23</xdr:row>
      <xdr:rowOff>85725</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2105025" y="3267075"/>
          <a:ext cx="638175" cy="5905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123825</xdr:colOff>
      <xdr:row>159</xdr:row>
      <xdr:rowOff>47625</xdr:rowOff>
    </xdr:from>
    <xdr:to>
      <xdr:col>4</xdr:col>
      <xdr:colOff>866775</xdr:colOff>
      <xdr:row>165</xdr:row>
      <xdr:rowOff>142875</xdr:rowOff>
    </xdr:to>
    <xdr:sp macro="" textlink="">
      <xdr:nvSpPr>
        <xdr:cNvPr id="4" name="Text Box 2">
          <a:extLst>
            <a:ext uri="{FF2B5EF4-FFF2-40B4-BE49-F238E27FC236}">
              <a16:creationId xmlns:a16="http://schemas.microsoft.com/office/drawing/2014/main" id="{00000000-0008-0000-1D00-000004000000}"/>
            </a:ext>
          </a:extLst>
        </xdr:cNvPr>
        <xdr:cNvSpPr txBox="1">
          <a:spLocks noChangeArrowheads="1"/>
        </xdr:cNvSpPr>
      </xdr:nvSpPr>
      <xdr:spPr bwMode="auto">
        <a:xfrm>
          <a:off x="1495425" y="27136725"/>
          <a:ext cx="561975" cy="11239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28575</xdr:colOff>
      <xdr:row>178</xdr:row>
      <xdr:rowOff>28575</xdr:rowOff>
    </xdr:from>
    <xdr:to>
      <xdr:col>4</xdr:col>
      <xdr:colOff>1009650</xdr:colOff>
      <xdr:row>181</xdr:row>
      <xdr:rowOff>114300</xdr:rowOff>
    </xdr:to>
    <xdr:sp macro="" textlink="">
      <xdr:nvSpPr>
        <xdr:cNvPr id="5" name="Text Box 2">
          <a:extLst>
            <a:ext uri="{FF2B5EF4-FFF2-40B4-BE49-F238E27FC236}">
              <a16:creationId xmlns:a16="http://schemas.microsoft.com/office/drawing/2014/main" id="{00000000-0008-0000-1D00-000005000000}"/>
            </a:ext>
          </a:extLst>
        </xdr:cNvPr>
        <xdr:cNvSpPr txBox="1">
          <a:spLocks noChangeArrowheads="1"/>
        </xdr:cNvSpPr>
      </xdr:nvSpPr>
      <xdr:spPr bwMode="auto">
        <a:xfrm>
          <a:off x="2619375" y="28641675"/>
          <a:ext cx="981075" cy="5143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47625</xdr:colOff>
      <xdr:row>266</xdr:row>
      <xdr:rowOff>57150</xdr:rowOff>
    </xdr:from>
    <xdr:to>
      <xdr:col>4</xdr:col>
      <xdr:colOff>1028700</xdr:colOff>
      <xdr:row>269</xdr:row>
      <xdr:rowOff>133350</xdr:rowOff>
    </xdr:to>
    <xdr:sp macro="" textlink="">
      <xdr:nvSpPr>
        <xdr:cNvPr id="6" name="Text Box 2">
          <a:extLst>
            <a:ext uri="{FF2B5EF4-FFF2-40B4-BE49-F238E27FC236}">
              <a16:creationId xmlns:a16="http://schemas.microsoft.com/office/drawing/2014/main" id="{00000000-0008-0000-1D00-000006000000}"/>
            </a:ext>
          </a:extLst>
        </xdr:cNvPr>
        <xdr:cNvSpPr txBox="1">
          <a:spLocks noChangeArrowheads="1"/>
        </xdr:cNvSpPr>
      </xdr:nvSpPr>
      <xdr:spPr bwMode="auto">
        <a:xfrm>
          <a:off x="1419225" y="44634150"/>
          <a:ext cx="638175" cy="5905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6</xdr:col>
      <xdr:colOff>95250</xdr:colOff>
      <xdr:row>256</xdr:row>
      <xdr:rowOff>0</xdr:rowOff>
    </xdr:from>
    <xdr:to>
      <xdr:col>6</xdr:col>
      <xdr:colOff>847725</xdr:colOff>
      <xdr:row>262</xdr:row>
      <xdr:rowOff>95250</xdr:rowOff>
    </xdr:to>
    <xdr:sp macro="" textlink="">
      <xdr:nvSpPr>
        <xdr:cNvPr id="7" name="Text Box 2">
          <a:extLst>
            <a:ext uri="{FF2B5EF4-FFF2-40B4-BE49-F238E27FC236}">
              <a16:creationId xmlns:a16="http://schemas.microsoft.com/office/drawing/2014/main" id="{00000000-0008-0000-1D00-000007000000}"/>
            </a:ext>
          </a:extLst>
        </xdr:cNvPr>
        <xdr:cNvSpPr txBox="1">
          <a:spLocks noChangeArrowheads="1"/>
        </xdr:cNvSpPr>
      </xdr:nvSpPr>
      <xdr:spPr bwMode="auto">
        <a:xfrm>
          <a:off x="2152650" y="42862500"/>
          <a:ext cx="590550" cy="11239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6</xdr:col>
      <xdr:colOff>133350</xdr:colOff>
      <xdr:row>278</xdr:row>
      <xdr:rowOff>47625</xdr:rowOff>
    </xdr:from>
    <xdr:to>
      <xdr:col>6</xdr:col>
      <xdr:colOff>885825</xdr:colOff>
      <xdr:row>284</xdr:row>
      <xdr:rowOff>133350</xdr:rowOff>
    </xdr:to>
    <xdr:sp macro="" textlink="">
      <xdr:nvSpPr>
        <xdr:cNvPr id="8" name="Text Box 2">
          <a:extLst>
            <a:ext uri="{FF2B5EF4-FFF2-40B4-BE49-F238E27FC236}">
              <a16:creationId xmlns:a16="http://schemas.microsoft.com/office/drawing/2014/main" id="{00000000-0008-0000-1D00-000008000000}"/>
            </a:ext>
          </a:extLst>
        </xdr:cNvPr>
        <xdr:cNvSpPr txBox="1">
          <a:spLocks noChangeArrowheads="1"/>
        </xdr:cNvSpPr>
      </xdr:nvSpPr>
      <xdr:spPr bwMode="auto">
        <a:xfrm>
          <a:off x="2190750" y="46682025"/>
          <a:ext cx="552450" cy="1114425"/>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47625</xdr:colOff>
      <xdr:row>288</xdr:row>
      <xdr:rowOff>28575</xdr:rowOff>
    </xdr:from>
    <xdr:to>
      <xdr:col>4</xdr:col>
      <xdr:colOff>1028700</xdr:colOff>
      <xdr:row>291</xdr:row>
      <xdr:rowOff>104775</xdr:rowOff>
    </xdr:to>
    <xdr:sp macro="" textlink="">
      <xdr:nvSpPr>
        <xdr:cNvPr id="9" name="Text Box 2">
          <a:extLst>
            <a:ext uri="{FF2B5EF4-FFF2-40B4-BE49-F238E27FC236}">
              <a16:creationId xmlns:a16="http://schemas.microsoft.com/office/drawing/2014/main" id="{00000000-0008-0000-1D00-000009000000}"/>
            </a:ext>
          </a:extLst>
        </xdr:cNvPr>
        <xdr:cNvSpPr txBox="1">
          <a:spLocks noChangeArrowheads="1"/>
        </xdr:cNvSpPr>
      </xdr:nvSpPr>
      <xdr:spPr bwMode="auto">
        <a:xfrm>
          <a:off x="1419225" y="48377475"/>
          <a:ext cx="638175" cy="5905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47625</xdr:colOff>
      <xdr:row>356</xdr:row>
      <xdr:rowOff>38100</xdr:rowOff>
    </xdr:from>
    <xdr:to>
      <xdr:col>4</xdr:col>
      <xdr:colOff>1028700</xdr:colOff>
      <xdr:row>359</xdr:row>
      <xdr:rowOff>114300</xdr:rowOff>
    </xdr:to>
    <xdr:sp macro="" textlink="">
      <xdr:nvSpPr>
        <xdr:cNvPr id="10" name="Text Box 2">
          <a:extLst>
            <a:ext uri="{FF2B5EF4-FFF2-40B4-BE49-F238E27FC236}">
              <a16:creationId xmlns:a16="http://schemas.microsoft.com/office/drawing/2014/main" id="{00000000-0008-0000-1D00-00000A000000}"/>
            </a:ext>
          </a:extLst>
        </xdr:cNvPr>
        <xdr:cNvSpPr txBox="1">
          <a:spLocks noChangeArrowheads="1"/>
        </xdr:cNvSpPr>
      </xdr:nvSpPr>
      <xdr:spPr bwMode="auto">
        <a:xfrm>
          <a:off x="1419225" y="60045600"/>
          <a:ext cx="638175" cy="5905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123825</xdr:colOff>
      <xdr:row>344</xdr:row>
      <xdr:rowOff>0</xdr:rowOff>
    </xdr:from>
    <xdr:to>
      <xdr:col>4</xdr:col>
      <xdr:colOff>895350</xdr:colOff>
      <xdr:row>350</xdr:row>
      <xdr:rowOff>95250</xdr:rowOff>
    </xdr:to>
    <xdr:sp macro="" textlink="">
      <xdr:nvSpPr>
        <xdr:cNvPr id="11" name="Text Box 2">
          <a:extLst>
            <a:ext uri="{FF2B5EF4-FFF2-40B4-BE49-F238E27FC236}">
              <a16:creationId xmlns:a16="http://schemas.microsoft.com/office/drawing/2014/main" id="{00000000-0008-0000-1D00-00000B000000}"/>
            </a:ext>
          </a:extLst>
        </xdr:cNvPr>
        <xdr:cNvSpPr txBox="1">
          <a:spLocks noChangeArrowheads="1"/>
        </xdr:cNvSpPr>
      </xdr:nvSpPr>
      <xdr:spPr bwMode="auto">
        <a:xfrm>
          <a:off x="1495425" y="57950100"/>
          <a:ext cx="561975" cy="11239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104775</xdr:colOff>
      <xdr:row>373</xdr:row>
      <xdr:rowOff>123825</xdr:rowOff>
    </xdr:from>
    <xdr:to>
      <xdr:col>4</xdr:col>
      <xdr:colOff>857250</xdr:colOff>
      <xdr:row>380</xdr:row>
      <xdr:rowOff>38100</xdr:rowOff>
    </xdr:to>
    <xdr:sp macro="" textlink="">
      <xdr:nvSpPr>
        <xdr:cNvPr id="12" name="Text Box 2">
          <a:extLst>
            <a:ext uri="{FF2B5EF4-FFF2-40B4-BE49-F238E27FC236}">
              <a16:creationId xmlns:a16="http://schemas.microsoft.com/office/drawing/2014/main" id="{00000000-0008-0000-1D00-00000C000000}"/>
            </a:ext>
          </a:extLst>
        </xdr:cNvPr>
        <xdr:cNvSpPr txBox="1">
          <a:spLocks noChangeArrowheads="1"/>
        </xdr:cNvSpPr>
      </xdr:nvSpPr>
      <xdr:spPr bwMode="auto">
        <a:xfrm>
          <a:off x="1476375" y="63045975"/>
          <a:ext cx="581025" cy="1114425"/>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47625</xdr:colOff>
      <xdr:row>385</xdr:row>
      <xdr:rowOff>38100</xdr:rowOff>
    </xdr:from>
    <xdr:to>
      <xdr:col>4</xdr:col>
      <xdr:colOff>1028700</xdr:colOff>
      <xdr:row>388</xdr:row>
      <xdr:rowOff>114300</xdr:rowOff>
    </xdr:to>
    <xdr:sp macro="" textlink="">
      <xdr:nvSpPr>
        <xdr:cNvPr id="13" name="Text Box 2">
          <a:extLst>
            <a:ext uri="{FF2B5EF4-FFF2-40B4-BE49-F238E27FC236}">
              <a16:creationId xmlns:a16="http://schemas.microsoft.com/office/drawing/2014/main" id="{00000000-0008-0000-1D00-00000D000000}"/>
            </a:ext>
          </a:extLst>
        </xdr:cNvPr>
        <xdr:cNvSpPr txBox="1">
          <a:spLocks noChangeArrowheads="1"/>
        </xdr:cNvSpPr>
      </xdr:nvSpPr>
      <xdr:spPr bwMode="auto">
        <a:xfrm>
          <a:off x="1419225" y="65017650"/>
          <a:ext cx="638175" cy="5905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6</xdr:col>
      <xdr:colOff>142875</xdr:colOff>
      <xdr:row>402</xdr:row>
      <xdr:rowOff>123825</xdr:rowOff>
    </xdr:from>
    <xdr:to>
      <xdr:col>6</xdr:col>
      <xdr:colOff>895350</xdr:colOff>
      <xdr:row>409</xdr:row>
      <xdr:rowOff>38100</xdr:rowOff>
    </xdr:to>
    <xdr:sp macro="" textlink="">
      <xdr:nvSpPr>
        <xdr:cNvPr id="14" name="Text Box 2">
          <a:extLst>
            <a:ext uri="{FF2B5EF4-FFF2-40B4-BE49-F238E27FC236}">
              <a16:creationId xmlns:a16="http://schemas.microsoft.com/office/drawing/2014/main" id="{00000000-0008-0000-1D00-00000E000000}"/>
            </a:ext>
          </a:extLst>
        </xdr:cNvPr>
        <xdr:cNvSpPr txBox="1">
          <a:spLocks noChangeArrowheads="1"/>
        </xdr:cNvSpPr>
      </xdr:nvSpPr>
      <xdr:spPr bwMode="auto">
        <a:xfrm>
          <a:off x="2200275" y="68018025"/>
          <a:ext cx="542925" cy="1114425"/>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4</xdr:col>
      <xdr:colOff>47625</xdr:colOff>
      <xdr:row>414</xdr:row>
      <xdr:rowOff>38100</xdr:rowOff>
    </xdr:from>
    <xdr:to>
      <xdr:col>4</xdr:col>
      <xdr:colOff>1028700</xdr:colOff>
      <xdr:row>417</xdr:row>
      <xdr:rowOff>114300</xdr:rowOff>
    </xdr:to>
    <xdr:sp macro="" textlink="">
      <xdr:nvSpPr>
        <xdr:cNvPr id="15" name="Text Box 2">
          <a:extLst>
            <a:ext uri="{FF2B5EF4-FFF2-40B4-BE49-F238E27FC236}">
              <a16:creationId xmlns:a16="http://schemas.microsoft.com/office/drawing/2014/main" id="{00000000-0008-0000-1D00-00000F000000}"/>
            </a:ext>
          </a:extLst>
        </xdr:cNvPr>
        <xdr:cNvSpPr txBox="1">
          <a:spLocks noChangeArrowheads="1"/>
        </xdr:cNvSpPr>
      </xdr:nvSpPr>
      <xdr:spPr bwMode="auto">
        <a:xfrm>
          <a:off x="1419225" y="69989700"/>
          <a:ext cx="638175" cy="59055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twoCellAnchor>
    <xdr:from>
      <xdr:col>6</xdr:col>
      <xdr:colOff>47625</xdr:colOff>
      <xdr:row>8</xdr:row>
      <xdr:rowOff>361950</xdr:rowOff>
    </xdr:from>
    <xdr:to>
      <xdr:col>6</xdr:col>
      <xdr:colOff>600075</xdr:colOff>
      <xdr:row>15</xdr:row>
      <xdr:rowOff>19050</xdr:rowOff>
    </xdr:to>
    <xdr:sp macro="" textlink="">
      <xdr:nvSpPr>
        <xdr:cNvPr id="16" name="Text Box 2">
          <a:extLst>
            <a:ext uri="{FF2B5EF4-FFF2-40B4-BE49-F238E27FC236}">
              <a16:creationId xmlns:a16="http://schemas.microsoft.com/office/drawing/2014/main" id="{00000000-0008-0000-1D00-000010000000}"/>
            </a:ext>
          </a:extLst>
        </xdr:cNvPr>
        <xdr:cNvSpPr txBox="1">
          <a:spLocks noChangeArrowheads="1"/>
        </xdr:cNvSpPr>
      </xdr:nvSpPr>
      <xdr:spPr bwMode="auto">
        <a:xfrm>
          <a:off x="4371975" y="1971675"/>
          <a:ext cx="552450" cy="1657350"/>
        </a:xfrm>
        <a:prstGeom prst="rect">
          <a:avLst/>
        </a:prstGeom>
        <a:solidFill>
          <a:srgbClr val="FFFFFF"/>
        </a:solidFill>
        <a:ln w="9525">
          <a:solidFill>
            <a:srgbClr val="FF0000"/>
          </a:solidFill>
          <a:miter lim="800000"/>
          <a:headEnd/>
          <a:tailEnd/>
        </a:ln>
        <a:effectLst/>
      </xdr:spPr>
      <xdr:txBody>
        <a:bodyPr vertOverflow="clip" wrap="square" lIns="28800" tIns="18000" rIns="0" bIns="0" anchor="t" upright="1"/>
        <a:lstStyle/>
        <a:p>
          <a:pPr algn="l" rtl="0">
            <a:defRPr sz="1000"/>
          </a:pPr>
          <a:r>
            <a:rPr lang="en-US" altLang="ja-JP" sz="900" b="0" i="0" u="none" strike="noStrike" baseline="0">
              <a:solidFill>
                <a:srgbClr val="000000"/>
              </a:solidFill>
              <a:latin typeface="ＭＳ Ｐゴシック"/>
              <a:ea typeface="ＭＳ Ｐゴシック"/>
            </a:rPr>
            <a:t>JIS</a:t>
          </a:r>
          <a:r>
            <a:rPr lang="ja-JP" altLang="en-US" sz="9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11206</xdr:colOff>
      <xdr:row>48</xdr:row>
      <xdr:rowOff>33617</xdr:rowOff>
    </xdr:from>
    <xdr:to>
      <xdr:col>5</xdr:col>
      <xdr:colOff>11206</xdr:colOff>
      <xdr:row>61</xdr:row>
      <xdr:rowOff>138953</xdr:rowOff>
    </xdr:to>
    <xdr:cxnSp macro="">
      <xdr:nvCxnSpPr>
        <xdr:cNvPr id="2" name="直線矢印コネクタ 1">
          <a:extLst>
            <a:ext uri="{FF2B5EF4-FFF2-40B4-BE49-F238E27FC236}">
              <a16:creationId xmlns:a16="http://schemas.microsoft.com/office/drawing/2014/main" id="{00000000-0008-0000-1E00-000002000000}"/>
            </a:ext>
          </a:extLst>
        </xdr:cNvPr>
        <xdr:cNvCxnSpPr/>
      </xdr:nvCxnSpPr>
      <xdr:spPr bwMode="auto">
        <a:xfrm>
          <a:off x="7810500" y="8740588"/>
          <a:ext cx="0" cy="1181100"/>
        </a:xfrm>
        <a:prstGeom prst="straightConnector1">
          <a:avLst/>
        </a:prstGeom>
        <a:solidFill>
          <a:srgbClr val="FFFFFF"/>
        </a:solidFill>
        <a:ln w="25400" cap="flat" cmpd="sng" algn="ctr">
          <a:solidFill>
            <a:srgbClr val="FF0000"/>
          </a:solidFill>
          <a:prstDash val="solid"/>
          <a:round/>
          <a:headEnd type="triangle" w="med" len="med"/>
          <a:tailEnd type="triangle" w="med" len="med"/>
        </a:ln>
        <a:effectLst/>
      </xdr:spPr>
    </xdr:cxnSp>
    <xdr:clientData/>
  </xdr:twoCellAnchor>
  <xdr:twoCellAnchor>
    <xdr:from>
      <xdr:col>5</xdr:col>
      <xdr:colOff>115980</xdr:colOff>
      <xdr:row>53</xdr:row>
      <xdr:rowOff>75079</xdr:rowOff>
    </xdr:from>
    <xdr:to>
      <xdr:col>9</xdr:col>
      <xdr:colOff>496420</xdr:colOff>
      <xdr:row>57</xdr:row>
      <xdr:rowOff>126066</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7915274" y="9140638"/>
          <a:ext cx="31146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毎年改定されるので確認する。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122465</xdr:colOff>
      <xdr:row>1</xdr:row>
      <xdr:rowOff>54428</xdr:rowOff>
    </xdr:from>
    <xdr:to>
      <xdr:col>42</xdr:col>
      <xdr:colOff>204107</xdr:colOff>
      <xdr:row>7</xdr:row>
      <xdr:rowOff>95250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2151179" y="54428"/>
          <a:ext cx="9878785" cy="12246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i="0" u="none" strike="noStrike">
              <a:solidFill>
                <a:schemeClr val="tx1"/>
              </a:solidFill>
              <a:effectLst/>
              <a:latin typeface="+mn-lt"/>
              <a:ea typeface="+mn-ea"/>
              <a:cs typeface="+mn-cs"/>
            </a:rPr>
            <a:t>（注１）</a:t>
          </a:r>
          <a:r>
            <a:rPr lang="ja-JP" altLang="en-US" sz="1000">
              <a:solidFill>
                <a:schemeClr val="tx1"/>
              </a:solidFill>
            </a:rPr>
            <a:t> </a:t>
          </a:r>
          <a:r>
            <a:rPr lang="ja-JP" altLang="en-US" sz="1000" b="0" i="0" u="none" strike="noStrike">
              <a:solidFill>
                <a:schemeClr val="tx1"/>
              </a:solidFill>
              <a:effectLst/>
              <a:latin typeface="+mn-lt"/>
              <a:ea typeface="+mn-ea"/>
              <a:cs typeface="+mn-cs"/>
            </a:rPr>
            <a:t>「上段」に自社分（次下請）を記入し、「下段」に</a:t>
          </a:r>
          <a:r>
            <a:rPr lang="en-US" altLang="ja-JP" sz="1000" b="0" i="0" u="none" strike="noStrike">
              <a:solidFill>
                <a:schemeClr val="tx1"/>
              </a:solidFill>
              <a:effectLst/>
              <a:latin typeface="+mn-lt"/>
              <a:ea typeface="+mn-ea"/>
              <a:cs typeface="+mn-cs"/>
            </a:rPr>
            <a:t>1</a:t>
          </a:r>
          <a:r>
            <a:rPr lang="ja-JP" altLang="en-US" sz="1000" b="0" i="0" u="none" strike="noStrike">
              <a:solidFill>
                <a:schemeClr val="tx1"/>
              </a:solidFill>
              <a:effectLst/>
              <a:latin typeface="+mn-lt"/>
              <a:ea typeface="+mn-ea"/>
              <a:cs typeface="+mn-cs"/>
            </a:rPr>
            <a:t>次下請以降の管理業務従事者全員を記入してください。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（注２）</a:t>
          </a:r>
          <a:r>
            <a:rPr lang="ja-JP" altLang="en-US" sz="1000">
              <a:solidFill>
                <a:schemeClr val="tx1"/>
              </a:solidFill>
            </a:rPr>
            <a:t> </a:t>
          </a:r>
          <a:r>
            <a:rPr lang="en-US" altLang="ja-JP" sz="1000" b="0" i="0" u="none" strike="noStrike">
              <a:solidFill>
                <a:schemeClr val="tx1"/>
              </a:solidFill>
              <a:effectLst/>
              <a:latin typeface="+mn-lt"/>
              <a:ea typeface="+mn-ea"/>
              <a:cs typeface="+mn-cs"/>
            </a:rPr>
            <a:t>2</a:t>
          </a:r>
          <a:r>
            <a:rPr lang="ja-JP" altLang="en-US" sz="1000" b="0" i="0" u="none" strike="noStrike">
              <a:solidFill>
                <a:schemeClr val="tx1"/>
              </a:solidFill>
              <a:effectLst/>
              <a:latin typeface="+mn-lt"/>
              <a:ea typeface="+mn-ea"/>
              <a:cs typeface="+mn-cs"/>
            </a:rPr>
            <a:t>次下請以降がある場合には、下段に</a:t>
          </a:r>
          <a:r>
            <a:rPr lang="en-US" altLang="ja-JP" sz="1000" b="0" i="0" u="none" strike="noStrike">
              <a:solidFill>
                <a:schemeClr val="tx1"/>
              </a:solidFill>
              <a:effectLst/>
              <a:latin typeface="+mn-lt"/>
              <a:ea typeface="+mn-ea"/>
              <a:cs typeface="+mn-cs"/>
            </a:rPr>
            <a:t>1</a:t>
          </a:r>
          <a:r>
            <a:rPr lang="ja-JP" altLang="en-US" sz="1000" b="0" i="0" u="none" strike="noStrike">
              <a:solidFill>
                <a:schemeClr val="tx1"/>
              </a:solidFill>
              <a:effectLst/>
              <a:latin typeface="+mn-lt"/>
              <a:ea typeface="+mn-ea"/>
              <a:cs typeface="+mn-cs"/>
            </a:rPr>
            <a:t>次と</a:t>
          </a:r>
          <a:r>
            <a:rPr lang="en-US" altLang="ja-JP" sz="1000" b="0" i="0" u="none" strike="noStrike">
              <a:solidFill>
                <a:schemeClr val="tx1"/>
              </a:solidFill>
              <a:effectLst/>
              <a:latin typeface="+mn-lt"/>
              <a:ea typeface="+mn-ea"/>
              <a:cs typeface="+mn-cs"/>
            </a:rPr>
            <a:t>2</a:t>
          </a:r>
          <a:r>
            <a:rPr lang="ja-JP" altLang="en-US" sz="1000" b="0" i="0" u="none" strike="noStrike">
              <a:solidFill>
                <a:schemeClr val="tx1"/>
              </a:solidFill>
              <a:effectLst/>
              <a:latin typeface="+mn-lt"/>
              <a:ea typeface="+mn-ea"/>
              <a:cs typeface="+mn-cs"/>
            </a:rPr>
            <a:t>次以降の管理業務従事者全員を記入してください。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（注３）</a:t>
          </a:r>
          <a:r>
            <a:rPr lang="ja-JP" altLang="en-US" sz="1000">
              <a:solidFill>
                <a:srgbClr val="FF0000"/>
              </a:solidFill>
            </a:rPr>
            <a:t> </a:t>
          </a:r>
          <a:r>
            <a:rPr lang="en-US" altLang="ja-JP" sz="1000" b="1" i="0" u="none" strike="noStrike">
              <a:solidFill>
                <a:srgbClr val="FF0000"/>
              </a:solidFill>
              <a:effectLst/>
              <a:latin typeface="+mn-lt"/>
              <a:ea typeface="+mn-ea"/>
              <a:cs typeface="+mn-cs"/>
            </a:rPr>
            <a:t>2</a:t>
          </a:r>
          <a:r>
            <a:rPr lang="ja-JP" altLang="en-US" sz="1000" b="1" i="0" u="none" strike="noStrike">
              <a:solidFill>
                <a:srgbClr val="FF0000"/>
              </a:solidFill>
              <a:effectLst/>
              <a:latin typeface="+mn-lt"/>
              <a:ea typeface="+mn-ea"/>
              <a:cs typeface="+mn-cs"/>
            </a:rPr>
            <a:t>次下請以降の管理業務従事者の会社名は、</a:t>
          </a:r>
          <a:r>
            <a:rPr lang="en-US" altLang="ja-JP" sz="1000" b="1" i="0" u="none" strike="noStrike">
              <a:solidFill>
                <a:srgbClr val="FF0000"/>
              </a:solidFill>
              <a:effectLst/>
              <a:latin typeface="+mn-lt"/>
              <a:ea typeface="+mn-ea"/>
              <a:cs typeface="+mn-cs"/>
            </a:rPr>
            <a:t>1</a:t>
          </a:r>
          <a:r>
            <a:rPr lang="ja-JP" altLang="en-US" sz="1000" b="1" i="0" u="none" strike="noStrike">
              <a:solidFill>
                <a:srgbClr val="FF0000"/>
              </a:solidFill>
              <a:effectLst/>
              <a:latin typeface="+mn-lt"/>
              <a:ea typeface="+mn-ea"/>
              <a:cs typeface="+mn-cs"/>
            </a:rPr>
            <a:t>次下請の会社名を選択して下さい。</a:t>
          </a:r>
          <a:endParaRPr lang="en-US" altLang="ja-JP" sz="1000" b="1" i="0" u="none" strike="noStrike">
            <a:solidFill>
              <a:srgbClr val="FF0000"/>
            </a:solidFill>
            <a:effectLst/>
            <a:latin typeface="+mn-lt"/>
            <a:ea typeface="+mn-ea"/>
            <a:cs typeface="+mn-cs"/>
          </a:endParaRPr>
        </a:p>
        <a:p>
          <a:r>
            <a:rPr lang="ja-JP" altLang="en-US" sz="1000">
              <a:solidFill>
                <a:schemeClr val="tx1"/>
              </a:solidFill>
            </a:rPr>
            <a:t> </a:t>
          </a:r>
          <a:r>
            <a:rPr lang="ja-JP" altLang="en-US" sz="1000" b="0" i="0" u="none" strike="noStrike">
              <a:solidFill>
                <a:schemeClr val="tx1"/>
              </a:solidFill>
              <a:effectLst/>
              <a:latin typeface="+mn-lt"/>
              <a:ea typeface="+mn-ea"/>
              <a:cs typeface="+mn-cs"/>
            </a:rPr>
            <a:t>（注４）</a:t>
          </a:r>
          <a:r>
            <a:rPr lang="ja-JP" altLang="en-US" sz="1000">
              <a:solidFill>
                <a:schemeClr val="tx1"/>
              </a:solidFill>
            </a:rPr>
            <a:t> </a:t>
          </a:r>
          <a:r>
            <a:rPr lang="ja-JP" altLang="en-US" sz="1000" b="0" i="0" u="none" strike="noStrike">
              <a:solidFill>
                <a:srgbClr val="0000FF"/>
              </a:solidFill>
              <a:effectLst/>
              <a:latin typeface="+mn-lt"/>
              <a:ea typeface="+mn-ea"/>
              <a:cs typeface="+mn-cs"/>
            </a:rPr>
            <a:t>自社社員（正社員）であっても現場作業に従事</a:t>
          </a:r>
          <a:r>
            <a:rPr lang="ja-JP" altLang="en-US" sz="1000" b="0" i="0" u="none" strike="noStrike">
              <a:solidFill>
                <a:schemeClr val="tx1"/>
              </a:solidFill>
              <a:effectLst/>
              <a:latin typeface="+mn-lt"/>
              <a:ea typeface="+mn-ea"/>
              <a:cs typeface="+mn-cs"/>
            </a:rPr>
            <a:t>している者は</a:t>
          </a:r>
          <a:r>
            <a:rPr lang="ja-JP" altLang="en-US" sz="1000" b="0" i="0" u="none" strike="noStrike">
              <a:solidFill>
                <a:srgbClr val="0070C0"/>
              </a:solidFill>
              <a:effectLst/>
              <a:latin typeface="+mn-lt"/>
              <a:ea typeface="+mn-ea"/>
              <a:cs typeface="+mn-cs"/>
            </a:rPr>
            <a:t>、</a:t>
          </a:r>
          <a:r>
            <a:rPr lang="ja-JP" altLang="en-US" sz="1000" b="0" i="0" u="none" strike="noStrike">
              <a:solidFill>
                <a:srgbClr val="0000FF"/>
              </a:solidFill>
              <a:effectLst/>
              <a:latin typeface="+mn-lt"/>
              <a:ea typeface="+mn-ea"/>
              <a:cs typeface="+mn-cs"/>
            </a:rPr>
            <a:t>直接工事費の労務費に計上</a:t>
          </a:r>
          <a:r>
            <a:rPr lang="ja-JP" altLang="en-US" sz="1000" b="0" i="0" u="none" strike="noStrike">
              <a:solidFill>
                <a:schemeClr val="tx1"/>
              </a:solidFill>
              <a:effectLst/>
              <a:latin typeface="+mn-lt"/>
              <a:ea typeface="+mn-ea"/>
              <a:cs typeface="+mn-cs"/>
            </a:rPr>
            <a:t>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　　　　</a:t>
          </a:r>
          <a:r>
            <a:rPr lang="en-US" altLang="ja-JP" sz="1000" b="0" i="0" u="none" strike="noStrike">
              <a:solidFill>
                <a:schemeClr val="tx1"/>
              </a:solidFill>
              <a:effectLst/>
              <a:latin typeface="+mn-lt"/>
              <a:ea typeface="+mn-ea"/>
              <a:cs typeface="+mn-cs"/>
            </a:rPr>
            <a:t>2_</a:t>
          </a:r>
          <a:r>
            <a:rPr lang="ja-JP" altLang="en-US" sz="1000" b="0" i="0" u="none" strike="noStrike">
              <a:solidFill>
                <a:schemeClr val="tx1"/>
              </a:solidFill>
              <a:effectLst/>
              <a:latin typeface="+mn-lt"/>
              <a:ea typeface="+mn-ea"/>
              <a:cs typeface="+mn-cs"/>
            </a:rPr>
            <a:t>社員等従業員給料等は、工事現場に従事した者全てを記入するものではありません。</a:t>
          </a:r>
          <a:r>
            <a:rPr lang="ja-JP" altLang="en-US" sz="1000" b="0" i="0" u="none" strike="noStrike">
              <a:solidFill>
                <a:srgbClr val="FF0000"/>
              </a:solidFill>
              <a:effectLst/>
              <a:latin typeface="+mn-lt"/>
              <a:ea typeface="+mn-ea"/>
              <a:cs typeface="+mn-cs"/>
            </a:rPr>
            <a:t>管理業務従事者だけを計上</a:t>
          </a:r>
          <a:r>
            <a:rPr lang="ja-JP" altLang="en-US" sz="1000" b="0" i="0" u="none" strike="noStrike">
              <a:solidFill>
                <a:schemeClr val="tx1"/>
              </a:solidFill>
              <a:effectLst/>
              <a:latin typeface="+mn-lt"/>
              <a:ea typeface="+mn-ea"/>
              <a:cs typeface="+mn-cs"/>
            </a:rPr>
            <a:t>してください。</a:t>
          </a:r>
          <a:r>
            <a:rPr lang="ja-JP" altLang="en-US" sz="1000">
              <a:solidFill>
                <a:schemeClr val="tx1"/>
              </a:solidFill>
            </a:rPr>
            <a:t> </a:t>
          </a:r>
          <a:endParaRPr lang="en-US" altLang="ja-JP" sz="1000">
            <a:solidFill>
              <a:schemeClr val="tx1"/>
            </a:solidFill>
          </a:endParaRPr>
        </a:p>
        <a:p>
          <a:r>
            <a:rPr lang="ja-JP" altLang="en-US" sz="1000" b="0" i="0" u="none" strike="noStrike">
              <a:solidFill>
                <a:schemeClr val="tx1"/>
              </a:solidFill>
              <a:effectLst/>
              <a:latin typeface="+mn-lt"/>
              <a:ea typeface="+mn-ea"/>
              <a:cs typeface="+mn-cs"/>
            </a:rPr>
            <a:t>（注５）  </a:t>
          </a:r>
          <a:r>
            <a:rPr lang="ja-JP" altLang="en-US" sz="1000" b="1" i="0" u="none" strike="noStrike">
              <a:solidFill>
                <a:schemeClr val="tx1"/>
              </a:solidFill>
              <a:effectLst/>
              <a:latin typeface="+mn-lt"/>
              <a:ea typeface="+mn-ea"/>
              <a:cs typeface="+mn-cs"/>
            </a:rPr>
            <a:t>現場管理者の名前は、個人名ではなく、Ａ、Ｂ、Ｃ等の記号を入力して下さい。</a:t>
          </a:r>
          <a:r>
            <a:rPr lang="ja-JP" altLang="en-US" sz="1000">
              <a:solidFill>
                <a:schemeClr val="tx1"/>
              </a:solidFill>
            </a:rPr>
            <a:t> </a:t>
          </a:r>
          <a:endParaRPr lang="en-US" altLang="ja-JP" sz="1000">
            <a:solidFill>
              <a:schemeClr val="tx1"/>
            </a:solidFill>
          </a:endParaRPr>
        </a:p>
      </xdr:txBody>
    </xdr:sp>
    <xdr:clientData/>
  </xdr:twoCellAnchor>
  <xdr:twoCellAnchor>
    <xdr:from>
      <xdr:col>92</xdr:col>
      <xdr:colOff>0</xdr:colOff>
      <xdr:row>1</xdr:row>
      <xdr:rowOff>54429</xdr:rowOff>
    </xdr:from>
    <xdr:to>
      <xdr:col>105</xdr:col>
      <xdr:colOff>472758</xdr:colOff>
      <xdr:row>6</xdr:row>
      <xdr:rowOff>127633</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22315714" y="54429"/>
          <a:ext cx="9086080" cy="1052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1" i="0">
              <a:solidFill>
                <a:schemeClr val="dk1"/>
              </a:solidFill>
              <a:effectLst/>
              <a:latin typeface="+mn-lt"/>
              <a:ea typeface="+mn-ea"/>
              <a:cs typeface="+mn-cs"/>
            </a:rPr>
            <a:t>※</a:t>
          </a:r>
          <a:r>
            <a:rPr lang="ja-JP" altLang="ja-JP" sz="1100" b="1" i="0">
              <a:solidFill>
                <a:schemeClr val="dk1"/>
              </a:solidFill>
              <a:effectLst/>
              <a:latin typeface="+mn-lt"/>
              <a:ea typeface="+mn-ea"/>
              <a:cs typeface="+mn-cs"/>
            </a:rPr>
            <a:t>元請ファイルへの転記について（元請者が元請ファイルを作成する場合）</a:t>
          </a:r>
          <a:r>
            <a:rPr lang="ja-JP" altLang="ja-JP" sz="1100">
              <a:solidFill>
                <a:schemeClr val="dk1"/>
              </a:solidFill>
              <a:effectLst/>
              <a:latin typeface="+mn-lt"/>
              <a:ea typeface="+mn-ea"/>
              <a:cs typeface="+mn-cs"/>
            </a:rPr>
            <a:t> </a:t>
          </a:r>
          <a:endParaRPr lang="ja-JP" altLang="ja-JP">
            <a:effectLst/>
          </a:endParaRPr>
        </a:p>
        <a:p>
          <a:r>
            <a:rPr lang="ja-JP" altLang="ja-JP" sz="1100" b="0" i="0">
              <a:solidFill>
                <a:schemeClr val="dk1"/>
              </a:solidFill>
              <a:effectLst/>
              <a:latin typeface="+mn-lt"/>
              <a:ea typeface="+mn-ea"/>
              <a:cs typeface="+mn-cs"/>
            </a:rPr>
            <a:t>１．元請者が元請ファイルの「</a:t>
          </a:r>
          <a:r>
            <a:rPr lang="en-US" altLang="ja-JP" sz="1100" b="0" i="0">
              <a:solidFill>
                <a:schemeClr val="dk1"/>
              </a:solidFill>
              <a:effectLst/>
              <a:latin typeface="+mn-lt"/>
              <a:ea typeface="+mn-ea"/>
              <a:cs typeface="+mn-cs"/>
            </a:rPr>
            <a:t>12_</a:t>
          </a:r>
          <a:r>
            <a:rPr lang="ja-JP" altLang="ja-JP" sz="1100" b="0" i="0">
              <a:solidFill>
                <a:schemeClr val="dk1"/>
              </a:solidFill>
              <a:effectLst/>
              <a:latin typeface="+mn-lt"/>
              <a:ea typeface="+mn-ea"/>
              <a:cs typeface="+mn-cs"/>
            </a:rPr>
            <a:t>社員等従業員給料等</a:t>
          </a:r>
          <a:r>
            <a:rPr lang="en-US" altLang="ja-JP" sz="1100" b="0" i="0">
              <a:solidFill>
                <a:schemeClr val="dk1"/>
              </a:solidFill>
              <a:effectLst/>
              <a:latin typeface="+mn-lt"/>
              <a:ea typeface="+mn-ea"/>
              <a:cs typeface="+mn-cs"/>
            </a:rPr>
            <a:t>_</a:t>
          </a:r>
          <a:r>
            <a:rPr lang="ja-JP" altLang="ja-JP" sz="1100" b="0" i="0">
              <a:solidFill>
                <a:schemeClr val="dk1"/>
              </a:solidFill>
              <a:effectLst/>
              <a:latin typeface="+mn-lt"/>
              <a:ea typeface="+mn-ea"/>
              <a:cs typeface="+mn-cs"/>
            </a:rPr>
            <a:t>下請」シートに転記する際は、赤枠部分の</a:t>
          </a:r>
          <a:r>
            <a:rPr lang="ja-JP" altLang="ja-JP" sz="1100" b="1" i="0">
              <a:solidFill>
                <a:srgbClr val="FF0000"/>
              </a:solidFill>
              <a:effectLst/>
              <a:latin typeface="+mn-lt"/>
              <a:ea typeface="+mn-ea"/>
              <a:cs typeface="+mn-cs"/>
            </a:rPr>
            <a:t>「総合計」</a:t>
          </a:r>
          <a:r>
            <a:rPr lang="ja-JP" altLang="ja-JP" sz="1100" b="0" i="0">
              <a:solidFill>
                <a:schemeClr val="dk1"/>
              </a:solidFill>
              <a:effectLst/>
              <a:latin typeface="+mn-lt"/>
              <a:ea typeface="+mn-ea"/>
              <a:cs typeface="+mn-cs"/>
            </a:rPr>
            <a:t>欄の金額を</a:t>
          </a:r>
          <a:r>
            <a:rPr lang="ja-JP" altLang="ja-JP" sz="1100" b="1" i="0">
              <a:solidFill>
                <a:srgbClr val="FF0000"/>
              </a:solidFill>
              <a:effectLst/>
              <a:latin typeface="+mn-lt"/>
              <a:ea typeface="+mn-ea"/>
              <a:cs typeface="+mn-cs"/>
            </a:rPr>
            <a:t>転記</a:t>
          </a:r>
          <a:r>
            <a:rPr lang="ja-JP" altLang="ja-JP" sz="1100" b="0" i="0">
              <a:solidFill>
                <a:schemeClr val="dk1"/>
              </a:solidFill>
              <a:effectLst/>
              <a:latin typeface="+mn-lt"/>
              <a:ea typeface="+mn-ea"/>
              <a:cs typeface="+mn-cs"/>
            </a:rPr>
            <a:t>してください。</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　</a:t>
          </a:r>
          <a:endParaRPr lang="ja-JP" altLang="ja-JP">
            <a:effectLst/>
          </a:endParaRPr>
        </a:p>
        <a:p>
          <a:r>
            <a:rPr lang="ja-JP" altLang="ja-JP" sz="1100" b="0" i="0">
              <a:solidFill>
                <a:schemeClr val="dk1"/>
              </a:solidFill>
              <a:effectLst/>
              <a:latin typeface="+mn-lt"/>
              <a:ea typeface="+mn-ea"/>
              <a:cs typeface="+mn-cs"/>
            </a:rPr>
            <a:t>２．「総合計」欄は、一次下請（上段）</a:t>
          </a:r>
          <a:r>
            <a:rPr lang="en-US" altLang="ja-JP" sz="1100" b="0" i="0">
              <a:solidFill>
                <a:schemeClr val="dk1"/>
              </a:solidFill>
              <a:effectLst/>
              <a:latin typeface="+mn-lt"/>
              <a:ea typeface="+mn-ea"/>
              <a:cs typeface="+mn-cs"/>
            </a:rPr>
            <a:t>+</a:t>
          </a:r>
          <a:r>
            <a:rPr lang="ja-JP" altLang="ja-JP" sz="1100" b="0" i="0">
              <a:solidFill>
                <a:schemeClr val="dk1"/>
              </a:solidFill>
              <a:effectLst/>
              <a:latin typeface="+mn-lt"/>
              <a:ea typeface="+mn-ea"/>
              <a:cs typeface="+mn-cs"/>
            </a:rPr>
            <a:t>二次下請（下段）の集計金額です。二次以降がある場合は、二次以降も合算した金額です。</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　</a:t>
          </a:r>
          <a:endParaRPr lang="ja-JP" altLang="ja-JP">
            <a:effectLst/>
          </a:endParaRPr>
        </a:p>
        <a:p>
          <a:r>
            <a:rPr lang="ja-JP" altLang="ja-JP" sz="1100" b="0" i="0">
              <a:solidFill>
                <a:schemeClr val="dk1"/>
              </a:solidFill>
              <a:effectLst/>
              <a:latin typeface="+mn-lt"/>
              <a:ea typeface="+mn-ea"/>
              <a:cs typeface="+mn-cs"/>
            </a:rPr>
            <a:t>３．三次下請以降がある場合は、下段の記入欄に</a:t>
          </a:r>
          <a:r>
            <a:rPr lang="ja-JP" altLang="ja-JP" sz="1100" b="0" i="0">
              <a:solidFill>
                <a:srgbClr val="FF0000"/>
              </a:solidFill>
              <a:effectLst/>
              <a:latin typeface="+mn-lt"/>
              <a:ea typeface="+mn-ea"/>
              <a:cs typeface="+mn-cs"/>
            </a:rPr>
            <a:t>二次の他、三次以降の管理業務従事者が記入漏れ</a:t>
          </a:r>
          <a:r>
            <a:rPr lang="ja-JP" altLang="ja-JP" sz="1100" b="0" i="0">
              <a:solidFill>
                <a:schemeClr val="dk1"/>
              </a:solidFill>
              <a:effectLst/>
              <a:latin typeface="+mn-lt"/>
              <a:ea typeface="+mn-ea"/>
              <a:cs typeface="+mn-cs"/>
            </a:rPr>
            <a:t>となっていないか確認してください。</a:t>
          </a:r>
          <a:r>
            <a:rPr lang="ja-JP" altLang="ja-JP" sz="1100">
              <a:solidFill>
                <a:schemeClr val="dk1"/>
              </a:solidFill>
              <a:effectLst/>
              <a:latin typeface="+mn-lt"/>
              <a:ea typeface="+mn-ea"/>
              <a:cs typeface="+mn-cs"/>
            </a:rPr>
            <a:t> </a:t>
          </a:r>
          <a:endParaRPr lang="ja-JP" altLang="ja-JP">
            <a:effectLst/>
          </a:endParaRPr>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68</xdr:col>
      <xdr:colOff>76200</xdr:colOff>
      <xdr:row>71</xdr:row>
      <xdr:rowOff>38100</xdr:rowOff>
    </xdr:from>
    <xdr:to>
      <xdr:col>69</xdr:col>
      <xdr:colOff>123825</xdr:colOff>
      <xdr:row>71</xdr:row>
      <xdr:rowOff>180975</xdr:rowOff>
    </xdr:to>
    <xdr:sp macro="" textlink="">
      <xdr:nvSpPr>
        <xdr:cNvPr id="175107" name="Line 1">
          <a:extLst>
            <a:ext uri="{FF2B5EF4-FFF2-40B4-BE49-F238E27FC236}">
              <a16:creationId xmlns:a16="http://schemas.microsoft.com/office/drawing/2014/main" id="{00000000-0008-0000-0300-000003AC0200}"/>
            </a:ext>
          </a:extLst>
        </xdr:cNvPr>
        <xdr:cNvSpPr>
          <a:spLocks noChangeShapeType="1"/>
        </xdr:cNvSpPr>
      </xdr:nvSpPr>
      <xdr:spPr bwMode="auto">
        <a:xfrm flipV="1">
          <a:off x="18649950" y="28689300"/>
          <a:ext cx="361950" cy="142875"/>
        </a:xfrm>
        <a:prstGeom prst="line">
          <a:avLst/>
        </a:prstGeom>
        <a:noFill/>
        <a:ln w="9525">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123264</xdr:colOff>
      <xdr:row>1</xdr:row>
      <xdr:rowOff>47625</xdr:rowOff>
    </xdr:from>
    <xdr:to>
      <xdr:col>13</xdr:col>
      <xdr:colOff>726618</xdr:colOff>
      <xdr:row>4</xdr:row>
      <xdr:rowOff>560294</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10152529" y="47625"/>
          <a:ext cx="6766589" cy="173411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ja-JP" altLang="en-US" sz="1200">
              <a:solidFill>
                <a:sysClr val="windowText" lastClr="000000"/>
              </a:solidFill>
            </a:rPr>
            <a:t>事業主負担額の計算方法</a:t>
          </a:r>
          <a:endParaRPr kumimoji="1" lang="en-US" altLang="ja-JP" sz="1200">
            <a:solidFill>
              <a:sysClr val="windowText" lastClr="000000"/>
            </a:solidFill>
          </a:endParaRPr>
        </a:p>
        <a:p>
          <a:pPr algn="l"/>
          <a:r>
            <a:rPr kumimoji="1" lang="ja-JP" altLang="en-US" sz="1200">
              <a:solidFill>
                <a:sysClr val="windowText" lastClr="000000"/>
              </a:solidFill>
            </a:rPr>
            <a:t>　　各月の事業主負担の保険料が分かる場合：各月の保険料の合計を現場に従事した期間に応じて按分する。</a:t>
          </a:r>
          <a:endParaRPr kumimoji="1" lang="en-US" altLang="ja-JP" sz="1200">
            <a:solidFill>
              <a:sysClr val="windowText" lastClr="000000"/>
            </a:solidFill>
          </a:endParaRPr>
        </a:p>
        <a:p>
          <a:pPr algn="l"/>
          <a:r>
            <a:rPr kumimoji="1" lang="ja-JP" altLang="en-US" sz="1200">
              <a:solidFill>
                <a:sysClr val="windowText" lastClr="000000"/>
              </a:solidFill>
            </a:rPr>
            <a:t>　　　例：</a:t>
          </a:r>
          <a:r>
            <a:rPr kumimoji="1" lang="en-US" altLang="ja-JP" sz="1200">
              <a:solidFill>
                <a:sysClr val="windowText" lastClr="000000"/>
              </a:solidFill>
            </a:rPr>
            <a:t>1</a:t>
          </a:r>
          <a:r>
            <a:rPr kumimoji="1" lang="ja-JP" altLang="en-US" sz="1200">
              <a:solidFill>
                <a:sysClr val="windowText" lastClr="000000"/>
              </a:solidFill>
            </a:rPr>
            <a:t>月の負担額</a:t>
          </a:r>
          <a:r>
            <a:rPr kumimoji="1" lang="en-US" altLang="ja-JP" sz="1200">
              <a:solidFill>
                <a:sysClr val="windowText" lastClr="000000"/>
              </a:solidFill>
            </a:rPr>
            <a:t>1</a:t>
          </a:r>
          <a:r>
            <a:rPr kumimoji="1" lang="ja-JP" altLang="en-US" sz="1200">
              <a:solidFill>
                <a:sysClr val="windowText" lastClr="000000"/>
              </a:solidFill>
            </a:rPr>
            <a:t>万円、</a:t>
          </a:r>
          <a:r>
            <a:rPr kumimoji="1" lang="en-US" altLang="ja-JP" sz="1200">
              <a:solidFill>
                <a:sysClr val="windowText" lastClr="000000"/>
              </a:solidFill>
            </a:rPr>
            <a:t>2</a:t>
          </a:r>
          <a:r>
            <a:rPr kumimoji="1" lang="ja-JP" altLang="en-US" sz="1200">
              <a:solidFill>
                <a:sysClr val="windowText" lastClr="000000"/>
              </a:solidFill>
            </a:rPr>
            <a:t>月の負担額</a:t>
          </a:r>
          <a:r>
            <a:rPr kumimoji="1" lang="en-US" altLang="ja-JP" sz="1200">
              <a:solidFill>
                <a:sysClr val="windowText" lastClr="000000"/>
              </a:solidFill>
            </a:rPr>
            <a:t>2</a:t>
          </a:r>
          <a:r>
            <a:rPr kumimoji="1" lang="ja-JP" altLang="en-US" sz="1200">
              <a:solidFill>
                <a:sysClr val="windowText" lastClr="000000"/>
              </a:solidFill>
            </a:rPr>
            <a:t>万円、期間</a:t>
          </a:r>
          <a:r>
            <a:rPr kumimoji="1" lang="en-US" altLang="ja-JP" sz="1200">
              <a:solidFill>
                <a:sysClr val="windowText" lastClr="000000"/>
              </a:solidFill>
            </a:rPr>
            <a:t>1</a:t>
          </a:r>
          <a:r>
            <a:rPr kumimoji="1" lang="ja-JP" altLang="en-US" sz="1200">
              <a:solidFill>
                <a:sysClr val="windowText" lastClr="000000"/>
              </a:solidFill>
            </a:rPr>
            <a:t>月は全て、</a:t>
          </a:r>
          <a:r>
            <a:rPr kumimoji="1" lang="en-US" altLang="ja-JP" sz="1200">
              <a:solidFill>
                <a:sysClr val="windowText" lastClr="000000"/>
              </a:solidFill>
            </a:rPr>
            <a:t>2</a:t>
          </a:r>
          <a:r>
            <a:rPr kumimoji="1" lang="ja-JP" altLang="en-US" sz="1200">
              <a:solidFill>
                <a:sysClr val="windowText" lastClr="000000"/>
              </a:solidFill>
            </a:rPr>
            <a:t>月は半分：事業主負担額は</a:t>
          </a:r>
          <a:r>
            <a:rPr kumimoji="1" lang="en-US" altLang="ja-JP" sz="1200">
              <a:solidFill>
                <a:sysClr val="windowText" lastClr="000000"/>
              </a:solidFill>
            </a:rPr>
            <a:t>2</a:t>
          </a:r>
          <a:r>
            <a:rPr kumimoji="1" lang="ja-JP" altLang="en-US" sz="1200">
              <a:solidFill>
                <a:sysClr val="windowText" lastClr="000000"/>
              </a:solidFill>
            </a:rPr>
            <a:t>万円</a:t>
          </a:r>
          <a:endParaRPr kumimoji="1" lang="en-US" altLang="ja-JP" sz="1200">
            <a:solidFill>
              <a:sysClr val="windowText" lastClr="000000"/>
            </a:solidFill>
          </a:endParaRPr>
        </a:p>
        <a:p>
          <a:pPr algn="l"/>
          <a:r>
            <a:rPr kumimoji="1" lang="ja-JP" altLang="en-US" sz="1200">
              <a:solidFill>
                <a:sysClr val="windowText" lastClr="000000"/>
              </a:solidFill>
            </a:rPr>
            <a:t>　　各月の事業主負担の保険料がわからない場合：支払賃金合計に保険料率を掛け、新たに算出する。</a:t>
          </a:r>
          <a:endParaRPr kumimoji="1" lang="en-US" altLang="ja-JP" sz="1200">
            <a:solidFill>
              <a:sysClr val="windowText" lastClr="000000"/>
            </a:solidFill>
          </a:endParaRPr>
        </a:p>
        <a:p>
          <a:pPr algn="l"/>
          <a:r>
            <a:rPr kumimoji="1" lang="ja-JP" altLang="en-US" sz="1200">
              <a:solidFill>
                <a:sysClr val="windowText" lastClr="000000"/>
              </a:solidFill>
            </a:rPr>
            <a:t>　　　例：支払賃金合計</a:t>
          </a:r>
          <a:r>
            <a:rPr kumimoji="1" lang="en-US" altLang="ja-JP" sz="1200">
              <a:solidFill>
                <a:sysClr val="windowText" lastClr="000000"/>
              </a:solidFill>
            </a:rPr>
            <a:t>50</a:t>
          </a:r>
          <a:r>
            <a:rPr kumimoji="1" lang="ja-JP" altLang="en-US" sz="1200">
              <a:solidFill>
                <a:sysClr val="windowText" lastClr="000000"/>
              </a:solidFill>
            </a:rPr>
            <a:t>万円、</a:t>
          </a:r>
          <a:r>
            <a:rPr kumimoji="1" lang="en-US" altLang="ja-JP" sz="1200">
              <a:solidFill>
                <a:sysClr val="windowText" lastClr="000000"/>
              </a:solidFill>
            </a:rPr>
            <a:t>29</a:t>
          </a:r>
          <a:r>
            <a:rPr kumimoji="1" lang="ja-JP" altLang="en-US" sz="1200">
              <a:solidFill>
                <a:sysClr val="windowText" lastClr="000000"/>
              </a:solidFill>
            </a:rPr>
            <a:t>年度の建設の雇用保険料率が</a:t>
          </a:r>
          <a:r>
            <a:rPr kumimoji="1" lang="en-US" altLang="ja-JP" sz="1200">
              <a:solidFill>
                <a:sysClr val="windowText" lastClr="000000"/>
              </a:solidFill>
            </a:rPr>
            <a:t>0.008</a:t>
          </a:r>
          <a:r>
            <a:rPr kumimoji="1" lang="ja-JP" altLang="en-US" sz="1200">
              <a:solidFill>
                <a:sysClr val="windowText" lastClr="000000"/>
              </a:solidFill>
            </a:rPr>
            <a:t>の場合：</a:t>
          </a:r>
          <a:r>
            <a:rPr kumimoji="1" lang="en-US" altLang="ja-JP" sz="1200">
              <a:solidFill>
                <a:sysClr val="windowText" lastClr="000000"/>
              </a:solidFill>
            </a:rPr>
            <a:t>50</a:t>
          </a:r>
          <a:r>
            <a:rPr kumimoji="1" lang="ja-JP" altLang="en-US" sz="1200">
              <a:solidFill>
                <a:sysClr val="windowText" lastClr="000000"/>
              </a:solidFill>
            </a:rPr>
            <a:t>万</a:t>
          </a:r>
          <a:r>
            <a:rPr kumimoji="1" lang="en-US" altLang="ja-JP" sz="1200">
              <a:solidFill>
                <a:sysClr val="windowText" lastClr="000000"/>
              </a:solidFill>
            </a:rPr>
            <a:t>×0.008</a:t>
          </a:r>
          <a:r>
            <a:rPr kumimoji="1" lang="ja-JP" altLang="en-US" sz="1200">
              <a:solidFill>
                <a:sysClr val="windowText" lastClr="000000"/>
              </a:solidFill>
            </a:rPr>
            <a:t>＝</a:t>
          </a:r>
          <a:r>
            <a:rPr kumimoji="1" lang="en-US" altLang="ja-JP" sz="1200">
              <a:solidFill>
                <a:sysClr val="windowText" lastClr="000000"/>
              </a:solidFill>
            </a:rPr>
            <a:t>4000</a:t>
          </a:r>
          <a:r>
            <a:rPr kumimoji="1" lang="ja-JP" altLang="en-US" sz="1200">
              <a:solidFill>
                <a:sysClr val="windowText" lastClr="000000"/>
              </a:solidFill>
            </a:rPr>
            <a:t>円</a:t>
          </a:r>
          <a:endParaRPr kumimoji="1" lang="en-US" altLang="ja-JP" sz="12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36</xdr:col>
      <xdr:colOff>9525</xdr:colOff>
      <xdr:row>13</xdr:row>
      <xdr:rowOff>57150</xdr:rowOff>
    </xdr:from>
    <xdr:to>
      <xdr:col>36</xdr:col>
      <xdr:colOff>266700</xdr:colOff>
      <xdr:row>14</xdr:row>
      <xdr:rowOff>114300</xdr:rowOff>
    </xdr:to>
    <xdr:sp macro="" textlink="">
      <xdr:nvSpPr>
        <xdr:cNvPr id="176134" name="Line 3">
          <a:extLst>
            <a:ext uri="{FF2B5EF4-FFF2-40B4-BE49-F238E27FC236}">
              <a16:creationId xmlns:a16="http://schemas.microsoft.com/office/drawing/2014/main" id="{00000000-0008-0000-0400-000006B00200}"/>
            </a:ext>
          </a:extLst>
        </xdr:cNvPr>
        <xdr:cNvSpPr>
          <a:spLocks noChangeShapeType="1"/>
        </xdr:cNvSpPr>
      </xdr:nvSpPr>
      <xdr:spPr bwMode="auto">
        <a:xfrm flipV="1">
          <a:off x="8239125" y="4381500"/>
          <a:ext cx="257175"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98</xdr:col>
      <xdr:colOff>28575</xdr:colOff>
      <xdr:row>25</xdr:row>
      <xdr:rowOff>28575</xdr:rowOff>
    </xdr:from>
    <xdr:to>
      <xdr:col>98</xdr:col>
      <xdr:colOff>257175</xdr:colOff>
      <xdr:row>27</xdr:row>
      <xdr:rowOff>85725</xdr:rowOff>
    </xdr:to>
    <xdr:sp macro="" textlink="">
      <xdr:nvSpPr>
        <xdr:cNvPr id="177159" name="Line 4">
          <a:extLst>
            <a:ext uri="{FF2B5EF4-FFF2-40B4-BE49-F238E27FC236}">
              <a16:creationId xmlns:a16="http://schemas.microsoft.com/office/drawing/2014/main" id="{00000000-0008-0000-0500-000007B40200}"/>
            </a:ext>
          </a:extLst>
        </xdr:cNvPr>
        <xdr:cNvSpPr>
          <a:spLocks noChangeShapeType="1"/>
        </xdr:cNvSpPr>
      </xdr:nvSpPr>
      <xdr:spPr bwMode="auto">
        <a:xfrm flipV="1">
          <a:off x="10991850" y="10287000"/>
          <a:ext cx="228600" cy="3619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xdr:colOff>
          <xdr:row>349</xdr:row>
          <xdr:rowOff>0</xdr:rowOff>
        </xdr:from>
        <xdr:to>
          <xdr:col>2</xdr:col>
          <xdr:colOff>704850</xdr:colOff>
          <xdr:row>349</xdr:row>
          <xdr:rowOff>0</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0700-00000ADC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ja-JP" altLang="en-US" sz="900" b="0" i="0" u="none" strike="noStrike" baseline="0">
                  <a:solidFill>
                    <a:srgbClr val="000000"/>
                  </a:solidFill>
                  <a:latin typeface="ＭＳ Ｐゴシック"/>
                  <a:ea typeface="ＭＳ Ｐゴシック"/>
                </a:rPr>
                <a:t>C-4 入力行の追加</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0</xdr:colOff>
      <xdr:row>20</xdr:row>
      <xdr:rowOff>0</xdr:rowOff>
    </xdr:to>
    <xdr:sp macro="" textlink="">
      <xdr:nvSpPr>
        <xdr:cNvPr id="178252" name="Line 1">
          <a:extLst>
            <a:ext uri="{FF2B5EF4-FFF2-40B4-BE49-F238E27FC236}">
              <a16:creationId xmlns:a16="http://schemas.microsoft.com/office/drawing/2014/main" id="{00000000-0008-0000-0900-00004CB80200}"/>
            </a:ext>
          </a:extLst>
        </xdr:cNvPr>
        <xdr:cNvSpPr>
          <a:spLocks noChangeShapeType="1"/>
        </xdr:cNvSpPr>
      </xdr:nvSpPr>
      <xdr:spPr bwMode="auto">
        <a:xfrm>
          <a:off x="0" y="4295775"/>
          <a:ext cx="3095625"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xdr:row>
      <xdr:rowOff>0</xdr:rowOff>
    </xdr:from>
    <xdr:to>
      <xdr:col>7</xdr:col>
      <xdr:colOff>0</xdr:colOff>
      <xdr:row>18</xdr:row>
      <xdr:rowOff>0</xdr:rowOff>
    </xdr:to>
    <xdr:sp macro="" textlink="">
      <xdr:nvSpPr>
        <xdr:cNvPr id="178253" name="Line 2">
          <a:extLst>
            <a:ext uri="{FF2B5EF4-FFF2-40B4-BE49-F238E27FC236}">
              <a16:creationId xmlns:a16="http://schemas.microsoft.com/office/drawing/2014/main" id="{00000000-0008-0000-0900-00004DB80200}"/>
            </a:ext>
          </a:extLst>
        </xdr:cNvPr>
        <xdr:cNvSpPr>
          <a:spLocks noChangeShapeType="1"/>
        </xdr:cNvSpPr>
      </xdr:nvSpPr>
      <xdr:spPr bwMode="auto">
        <a:xfrm>
          <a:off x="0" y="4295775"/>
          <a:ext cx="309562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135</xdr:col>
      <xdr:colOff>85725</xdr:colOff>
      <xdr:row>129</xdr:row>
      <xdr:rowOff>28575</xdr:rowOff>
    </xdr:from>
    <xdr:to>
      <xdr:col>136</xdr:col>
      <xdr:colOff>28575</xdr:colOff>
      <xdr:row>134</xdr:row>
      <xdr:rowOff>238125</xdr:rowOff>
    </xdr:to>
    <xdr:sp macro="" textlink="">
      <xdr:nvSpPr>
        <xdr:cNvPr id="178254" name="AutoShape 3">
          <a:extLst>
            <a:ext uri="{FF2B5EF4-FFF2-40B4-BE49-F238E27FC236}">
              <a16:creationId xmlns:a16="http://schemas.microsoft.com/office/drawing/2014/main" id="{00000000-0008-0000-0900-00004EB80200}"/>
            </a:ext>
          </a:extLst>
        </xdr:cNvPr>
        <xdr:cNvSpPr>
          <a:spLocks/>
        </xdr:cNvSpPr>
      </xdr:nvSpPr>
      <xdr:spPr bwMode="auto">
        <a:xfrm>
          <a:off x="11363325" y="28775025"/>
          <a:ext cx="66675" cy="1676400"/>
        </a:xfrm>
        <a:prstGeom prst="rightBrace">
          <a:avLst>
            <a:gd name="adj1" fmla="val 209524"/>
            <a:gd name="adj2" fmla="val 5356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714375</xdr:colOff>
      <xdr:row>9</xdr:row>
      <xdr:rowOff>0</xdr:rowOff>
    </xdr:from>
    <xdr:to>
      <xdr:col>6</xdr:col>
      <xdr:colOff>885825</xdr:colOff>
      <xdr:row>10</xdr:row>
      <xdr:rowOff>104774</xdr:rowOff>
    </xdr:to>
    <xdr:sp macro="" textlink="">
      <xdr:nvSpPr>
        <xdr:cNvPr id="178255" name="Text Box 4">
          <a:extLst>
            <a:ext uri="{FF2B5EF4-FFF2-40B4-BE49-F238E27FC236}">
              <a16:creationId xmlns:a16="http://schemas.microsoft.com/office/drawing/2014/main" id="{00000000-0008-0000-0900-00004FB80200}"/>
            </a:ext>
          </a:extLst>
        </xdr:cNvPr>
        <xdr:cNvSpPr txBox="1">
          <a:spLocks noChangeArrowheads="1"/>
        </xdr:cNvSpPr>
      </xdr:nvSpPr>
      <xdr:spPr bwMode="auto">
        <a:xfrm>
          <a:off x="2000250" y="2571750"/>
          <a:ext cx="171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13</xdr:col>
      <xdr:colOff>600075</xdr:colOff>
      <xdr:row>3</xdr:row>
      <xdr:rowOff>0</xdr:rowOff>
    </xdr:from>
    <xdr:to>
      <xdr:col>13</xdr:col>
      <xdr:colOff>600075</xdr:colOff>
      <xdr:row>4</xdr:row>
      <xdr:rowOff>0</xdr:rowOff>
    </xdr:to>
    <xdr:sp macro="" textlink="">
      <xdr:nvSpPr>
        <xdr:cNvPr id="178256" name="Line 5">
          <a:extLst>
            <a:ext uri="{FF2B5EF4-FFF2-40B4-BE49-F238E27FC236}">
              <a16:creationId xmlns:a16="http://schemas.microsoft.com/office/drawing/2014/main" id="{00000000-0008-0000-0900-000050B80200}"/>
            </a:ext>
          </a:extLst>
        </xdr:cNvPr>
        <xdr:cNvSpPr>
          <a:spLocks noChangeShapeType="1"/>
        </xdr:cNvSpPr>
      </xdr:nvSpPr>
      <xdr:spPr bwMode="auto">
        <a:xfrm>
          <a:off x="58674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129</xdr:col>
      <xdr:colOff>561975</xdr:colOff>
      <xdr:row>3</xdr:row>
      <xdr:rowOff>0</xdr:rowOff>
    </xdr:from>
    <xdr:to>
      <xdr:col>129</xdr:col>
      <xdr:colOff>561975</xdr:colOff>
      <xdr:row>4</xdr:row>
      <xdr:rowOff>0</xdr:rowOff>
    </xdr:to>
    <xdr:sp macro="" textlink="">
      <xdr:nvSpPr>
        <xdr:cNvPr id="178257" name="Line 6">
          <a:extLst>
            <a:ext uri="{FF2B5EF4-FFF2-40B4-BE49-F238E27FC236}">
              <a16:creationId xmlns:a16="http://schemas.microsoft.com/office/drawing/2014/main" id="{00000000-0008-0000-0900-000051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561975</xdr:colOff>
      <xdr:row>3</xdr:row>
      <xdr:rowOff>0</xdr:rowOff>
    </xdr:from>
    <xdr:to>
      <xdr:col>17</xdr:col>
      <xdr:colOff>561975</xdr:colOff>
      <xdr:row>4</xdr:row>
      <xdr:rowOff>0</xdr:rowOff>
    </xdr:to>
    <xdr:sp macro="" textlink="">
      <xdr:nvSpPr>
        <xdr:cNvPr id="178258" name="Line 7">
          <a:extLst>
            <a:ext uri="{FF2B5EF4-FFF2-40B4-BE49-F238E27FC236}">
              <a16:creationId xmlns:a16="http://schemas.microsoft.com/office/drawing/2014/main" id="{00000000-0008-0000-0900-000052B80200}"/>
            </a:ext>
          </a:extLst>
        </xdr:cNvPr>
        <xdr:cNvSpPr>
          <a:spLocks noChangeShapeType="1"/>
        </xdr:cNvSpPr>
      </xdr:nvSpPr>
      <xdr:spPr bwMode="auto">
        <a:xfrm>
          <a:off x="7400925"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561975</xdr:colOff>
      <xdr:row>3</xdr:row>
      <xdr:rowOff>0</xdr:rowOff>
    </xdr:from>
    <xdr:to>
      <xdr:col>21</xdr:col>
      <xdr:colOff>561975</xdr:colOff>
      <xdr:row>4</xdr:row>
      <xdr:rowOff>0</xdr:rowOff>
    </xdr:to>
    <xdr:sp macro="" textlink="">
      <xdr:nvSpPr>
        <xdr:cNvPr id="178259" name="Line 8">
          <a:extLst>
            <a:ext uri="{FF2B5EF4-FFF2-40B4-BE49-F238E27FC236}">
              <a16:creationId xmlns:a16="http://schemas.microsoft.com/office/drawing/2014/main" id="{00000000-0008-0000-0900-000053B80200}"/>
            </a:ext>
          </a:extLst>
        </xdr:cNvPr>
        <xdr:cNvSpPr>
          <a:spLocks noChangeShapeType="1"/>
        </xdr:cNvSpPr>
      </xdr:nvSpPr>
      <xdr:spPr bwMode="auto">
        <a:xfrm>
          <a:off x="8963025"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25</xdr:col>
      <xdr:colOff>561975</xdr:colOff>
      <xdr:row>3</xdr:row>
      <xdr:rowOff>0</xdr:rowOff>
    </xdr:from>
    <xdr:to>
      <xdr:col>25</xdr:col>
      <xdr:colOff>561975</xdr:colOff>
      <xdr:row>4</xdr:row>
      <xdr:rowOff>0</xdr:rowOff>
    </xdr:to>
    <xdr:sp macro="" textlink="">
      <xdr:nvSpPr>
        <xdr:cNvPr id="178260" name="Line 9">
          <a:extLst>
            <a:ext uri="{FF2B5EF4-FFF2-40B4-BE49-F238E27FC236}">
              <a16:creationId xmlns:a16="http://schemas.microsoft.com/office/drawing/2014/main" id="{00000000-0008-0000-0900-000054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29</xdr:col>
      <xdr:colOff>561975</xdr:colOff>
      <xdr:row>3</xdr:row>
      <xdr:rowOff>0</xdr:rowOff>
    </xdr:from>
    <xdr:to>
      <xdr:col>29</xdr:col>
      <xdr:colOff>561975</xdr:colOff>
      <xdr:row>4</xdr:row>
      <xdr:rowOff>0</xdr:rowOff>
    </xdr:to>
    <xdr:sp macro="" textlink="">
      <xdr:nvSpPr>
        <xdr:cNvPr id="178261" name="Line 10">
          <a:extLst>
            <a:ext uri="{FF2B5EF4-FFF2-40B4-BE49-F238E27FC236}">
              <a16:creationId xmlns:a16="http://schemas.microsoft.com/office/drawing/2014/main" id="{00000000-0008-0000-0900-000055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125</xdr:col>
      <xdr:colOff>561975</xdr:colOff>
      <xdr:row>3</xdr:row>
      <xdr:rowOff>0</xdr:rowOff>
    </xdr:from>
    <xdr:to>
      <xdr:col>125</xdr:col>
      <xdr:colOff>561975</xdr:colOff>
      <xdr:row>4</xdr:row>
      <xdr:rowOff>0</xdr:rowOff>
    </xdr:to>
    <xdr:sp macro="" textlink="">
      <xdr:nvSpPr>
        <xdr:cNvPr id="178262" name="Line 11">
          <a:extLst>
            <a:ext uri="{FF2B5EF4-FFF2-40B4-BE49-F238E27FC236}">
              <a16:creationId xmlns:a16="http://schemas.microsoft.com/office/drawing/2014/main" id="{00000000-0008-0000-0900-000056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121</xdr:col>
      <xdr:colOff>561975</xdr:colOff>
      <xdr:row>3</xdr:row>
      <xdr:rowOff>0</xdr:rowOff>
    </xdr:from>
    <xdr:to>
      <xdr:col>121</xdr:col>
      <xdr:colOff>561975</xdr:colOff>
      <xdr:row>4</xdr:row>
      <xdr:rowOff>0</xdr:rowOff>
    </xdr:to>
    <xdr:sp macro="" textlink="">
      <xdr:nvSpPr>
        <xdr:cNvPr id="178263" name="Line 12">
          <a:extLst>
            <a:ext uri="{FF2B5EF4-FFF2-40B4-BE49-F238E27FC236}">
              <a16:creationId xmlns:a16="http://schemas.microsoft.com/office/drawing/2014/main" id="{00000000-0008-0000-0900-000057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117</xdr:col>
      <xdr:colOff>561975</xdr:colOff>
      <xdr:row>3</xdr:row>
      <xdr:rowOff>0</xdr:rowOff>
    </xdr:from>
    <xdr:to>
      <xdr:col>117</xdr:col>
      <xdr:colOff>561975</xdr:colOff>
      <xdr:row>4</xdr:row>
      <xdr:rowOff>0</xdr:rowOff>
    </xdr:to>
    <xdr:sp macro="" textlink="">
      <xdr:nvSpPr>
        <xdr:cNvPr id="178264" name="Line 13">
          <a:extLst>
            <a:ext uri="{FF2B5EF4-FFF2-40B4-BE49-F238E27FC236}">
              <a16:creationId xmlns:a16="http://schemas.microsoft.com/office/drawing/2014/main" id="{00000000-0008-0000-0900-000058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109</xdr:col>
      <xdr:colOff>561975</xdr:colOff>
      <xdr:row>3</xdr:row>
      <xdr:rowOff>0</xdr:rowOff>
    </xdr:from>
    <xdr:to>
      <xdr:col>109</xdr:col>
      <xdr:colOff>561975</xdr:colOff>
      <xdr:row>4</xdr:row>
      <xdr:rowOff>0</xdr:rowOff>
    </xdr:to>
    <xdr:sp macro="" textlink="">
      <xdr:nvSpPr>
        <xdr:cNvPr id="178265" name="Line 14">
          <a:extLst>
            <a:ext uri="{FF2B5EF4-FFF2-40B4-BE49-F238E27FC236}">
              <a16:creationId xmlns:a16="http://schemas.microsoft.com/office/drawing/2014/main" id="{00000000-0008-0000-0900-000059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113</xdr:col>
      <xdr:colOff>561975</xdr:colOff>
      <xdr:row>3</xdr:row>
      <xdr:rowOff>0</xdr:rowOff>
    </xdr:from>
    <xdr:to>
      <xdr:col>113</xdr:col>
      <xdr:colOff>561975</xdr:colOff>
      <xdr:row>4</xdr:row>
      <xdr:rowOff>0</xdr:rowOff>
    </xdr:to>
    <xdr:sp macro="" textlink="">
      <xdr:nvSpPr>
        <xdr:cNvPr id="178266" name="Line 15">
          <a:extLst>
            <a:ext uri="{FF2B5EF4-FFF2-40B4-BE49-F238E27FC236}">
              <a16:creationId xmlns:a16="http://schemas.microsoft.com/office/drawing/2014/main" id="{00000000-0008-0000-0900-00005A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105</xdr:col>
      <xdr:colOff>561975</xdr:colOff>
      <xdr:row>3</xdr:row>
      <xdr:rowOff>0</xdr:rowOff>
    </xdr:from>
    <xdr:to>
      <xdr:col>105</xdr:col>
      <xdr:colOff>561975</xdr:colOff>
      <xdr:row>4</xdr:row>
      <xdr:rowOff>0</xdr:rowOff>
    </xdr:to>
    <xdr:sp macro="" textlink="">
      <xdr:nvSpPr>
        <xdr:cNvPr id="178267" name="Line 16">
          <a:extLst>
            <a:ext uri="{FF2B5EF4-FFF2-40B4-BE49-F238E27FC236}">
              <a16:creationId xmlns:a16="http://schemas.microsoft.com/office/drawing/2014/main" id="{00000000-0008-0000-0900-00005B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101</xdr:col>
      <xdr:colOff>561975</xdr:colOff>
      <xdr:row>3</xdr:row>
      <xdr:rowOff>0</xdr:rowOff>
    </xdr:from>
    <xdr:to>
      <xdr:col>101</xdr:col>
      <xdr:colOff>561975</xdr:colOff>
      <xdr:row>4</xdr:row>
      <xdr:rowOff>0</xdr:rowOff>
    </xdr:to>
    <xdr:sp macro="" textlink="">
      <xdr:nvSpPr>
        <xdr:cNvPr id="178268" name="Line 17">
          <a:extLst>
            <a:ext uri="{FF2B5EF4-FFF2-40B4-BE49-F238E27FC236}">
              <a16:creationId xmlns:a16="http://schemas.microsoft.com/office/drawing/2014/main" id="{00000000-0008-0000-0900-00005C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97</xdr:col>
      <xdr:colOff>561975</xdr:colOff>
      <xdr:row>3</xdr:row>
      <xdr:rowOff>0</xdr:rowOff>
    </xdr:from>
    <xdr:to>
      <xdr:col>97</xdr:col>
      <xdr:colOff>561975</xdr:colOff>
      <xdr:row>4</xdr:row>
      <xdr:rowOff>0</xdr:rowOff>
    </xdr:to>
    <xdr:sp macro="" textlink="">
      <xdr:nvSpPr>
        <xdr:cNvPr id="178269" name="Line 18">
          <a:extLst>
            <a:ext uri="{FF2B5EF4-FFF2-40B4-BE49-F238E27FC236}">
              <a16:creationId xmlns:a16="http://schemas.microsoft.com/office/drawing/2014/main" id="{00000000-0008-0000-0900-00005D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93</xdr:col>
      <xdr:colOff>561975</xdr:colOff>
      <xdr:row>3</xdr:row>
      <xdr:rowOff>0</xdr:rowOff>
    </xdr:from>
    <xdr:to>
      <xdr:col>93</xdr:col>
      <xdr:colOff>561975</xdr:colOff>
      <xdr:row>4</xdr:row>
      <xdr:rowOff>0</xdr:rowOff>
    </xdr:to>
    <xdr:sp macro="" textlink="">
      <xdr:nvSpPr>
        <xdr:cNvPr id="178270" name="Line 19">
          <a:extLst>
            <a:ext uri="{FF2B5EF4-FFF2-40B4-BE49-F238E27FC236}">
              <a16:creationId xmlns:a16="http://schemas.microsoft.com/office/drawing/2014/main" id="{00000000-0008-0000-0900-00005E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89</xdr:col>
      <xdr:colOff>561975</xdr:colOff>
      <xdr:row>3</xdr:row>
      <xdr:rowOff>0</xdr:rowOff>
    </xdr:from>
    <xdr:to>
      <xdr:col>89</xdr:col>
      <xdr:colOff>561975</xdr:colOff>
      <xdr:row>4</xdr:row>
      <xdr:rowOff>0</xdr:rowOff>
    </xdr:to>
    <xdr:sp macro="" textlink="">
      <xdr:nvSpPr>
        <xdr:cNvPr id="178271" name="Line 20">
          <a:extLst>
            <a:ext uri="{FF2B5EF4-FFF2-40B4-BE49-F238E27FC236}">
              <a16:creationId xmlns:a16="http://schemas.microsoft.com/office/drawing/2014/main" id="{00000000-0008-0000-0900-00005F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85</xdr:col>
      <xdr:colOff>561975</xdr:colOff>
      <xdr:row>3</xdr:row>
      <xdr:rowOff>0</xdr:rowOff>
    </xdr:from>
    <xdr:to>
      <xdr:col>85</xdr:col>
      <xdr:colOff>561975</xdr:colOff>
      <xdr:row>4</xdr:row>
      <xdr:rowOff>0</xdr:rowOff>
    </xdr:to>
    <xdr:sp macro="" textlink="">
      <xdr:nvSpPr>
        <xdr:cNvPr id="178272" name="Line 21">
          <a:extLst>
            <a:ext uri="{FF2B5EF4-FFF2-40B4-BE49-F238E27FC236}">
              <a16:creationId xmlns:a16="http://schemas.microsoft.com/office/drawing/2014/main" id="{00000000-0008-0000-0900-000060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81</xdr:col>
      <xdr:colOff>561975</xdr:colOff>
      <xdr:row>3</xdr:row>
      <xdr:rowOff>0</xdr:rowOff>
    </xdr:from>
    <xdr:to>
      <xdr:col>81</xdr:col>
      <xdr:colOff>561975</xdr:colOff>
      <xdr:row>4</xdr:row>
      <xdr:rowOff>0</xdr:rowOff>
    </xdr:to>
    <xdr:sp macro="" textlink="">
      <xdr:nvSpPr>
        <xdr:cNvPr id="178273" name="Line 22">
          <a:extLst>
            <a:ext uri="{FF2B5EF4-FFF2-40B4-BE49-F238E27FC236}">
              <a16:creationId xmlns:a16="http://schemas.microsoft.com/office/drawing/2014/main" id="{00000000-0008-0000-0900-000061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77</xdr:col>
      <xdr:colOff>561975</xdr:colOff>
      <xdr:row>3</xdr:row>
      <xdr:rowOff>0</xdr:rowOff>
    </xdr:from>
    <xdr:to>
      <xdr:col>77</xdr:col>
      <xdr:colOff>561975</xdr:colOff>
      <xdr:row>4</xdr:row>
      <xdr:rowOff>0</xdr:rowOff>
    </xdr:to>
    <xdr:sp macro="" textlink="">
      <xdr:nvSpPr>
        <xdr:cNvPr id="178274" name="Line 23">
          <a:extLst>
            <a:ext uri="{FF2B5EF4-FFF2-40B4-BE49-F238E27FC236}">
              <a16:creationId xmlns:a16="http://schemas.microsoft.com/office/drawing/2014/main" id="{00000000-0008-0000-0900-000062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73</xdr:col>
      <xdr:colOff>561975</xdr:colOff>
      <xdr:row>3</xdr:row>
      <xdr:rowOff>0</xdr:rowOff>
    </xdr:from>
    <xdr:to>
      <xdr:col>73</xdr:col>
      <xdr:colOff>561975</xdr:colOff>
      <xdr:row>4</xdr:row>
      <xdr:rowOff>0</xdr:rowOff>
    </xdr:to>
    <xdr:sp macro="" textlink="">
      <xdr:nvSpPr>
        <xdr:cNvPr id="178275" name="Line 24">
          <a:extLst>
            <a:ext uri="{FF2B5EF4-FFF2-40B4-BE49-F238E27FC236}">
              <a16:creationId xmlns:a16="http://schemas.microsoft.com/office/drawing/2014/main" id="{00000000-0008-0000-0900-000063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69</xdr:col>
      <xdr:colOff>561975</xdr:colOff>
      <xdr:row>3</xdr:row>
      <xdr:rowOff>0</xdr:rowOff>
    </xdr:from>
    <xdr:to>
      <xdr:col>69</xdr:col>
      <xdr:colOff>561975</xdr:colOff>
      <xdr:row>4</xdr:row>
      <xdr:rowOff>0</xdr:rowOff>
    </xdr:to>
    <xdr:sp macro="" textlink="">
      <xdr:nvSpPr>
        <xdr:cNvPr id="178276" name="Line 25">
          <a:extLst>
            <a:ext uri="{FF2B5EF4-FFF2-40B4-BE49-F238E27FC236}">
              <a16:creationId xmlns:a16="http://schemas.microsoft.com/office/drawing/2014/main" id="{00000000-0008-0000-0900-000064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65</xdr:col>
      <xdr:colOff>561975</xdr:colOff>
      <xdr:row>3</xdr:row>
      <xdr:rowOff>0</xdr:rowOff>
    </xdr:from>
    <xdr:to>
      <xdr:col>65</xdr:col>
      <xdr:colOff>561975</xdr:colOff>
      <xdr:row>4</xdr:row>
      <xdr:rowOff>0</xdr:rowOff>
    </xdr:to>
    <xdr:sp macro="" textlink="">
      <xdr:nvSpPr>
        <xdr:cNvPr id="178277" name="Line 26">
          <a:extLst>
            <a:ext uri="{FF2B5EF4-FFF2-40B4-BE49-F238E27FC236}">
              <a16:creationId xmlns:a16="http://schemas.microsoft.com/office/drawing/2014/main" id="{00000000-0008-0000-0900-000065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61</xdr:col>
      <xdr:colOff>561975</xdr:colOff>
      <xdr:row>3</xdr:row>
      <xdr:rowOff>0</xdr:rowOff>
    </xdr:from>
    <xdr:to>
      <xdr:col>61</xdr:col>
      <xdr:colOff>561975</xdr:colOff>
      <xdr:row>4</xdr:row>
      <xdr:rowOff>0</xdr:rowOff>
    </xdr:to>
    <xdr:sp macro="" textlink="">
      <xdr:nvSpPr>
        <xdr:cNvPr id="178278" name="Line 27">
          <a:extLst>
            <a:ext uri="{FF2B5EF4-FFF2-40B4-BE49-F238E27FC236}">
              <a16:creationId xmlns:a16="http://schemas.microsoft.com/office/drawing/2014/main" id="{00000000-0008-0000-0900-000066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561975</xdr:colOff>
      <xdr:row>3</xdr:row>
      <xdr:rowOff>0</xdr:rowOff>
    </xdr:from>
    <xdr:to>
      <xdr:col>57</xdr:col>
      <xdr:colOff>561975</xdr:colOff>
      <xdr:row>4</xdr:row>
      <xdr:rowOff>0</xdr:rowOff>
    </xdr:to>
    <xdr:sp macro="" textlink="">
      <xdr:nvSpPr>
        <xdr:cNvPr id="178279" name="Line 28">
          <a:extLst>
            <a:ext uri="{FF2B5EF4-FFF2-40B4-BE49-F238E27FC236}">
              <a16:creationId xmlns:a16="http://schemas.microsoft.com/office/drawing/2014/main" id="{00000000-0008-0000-0900-000067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53</xdr:col>
      <xdr:colOff>561975</xdr:colOff>
      <xdr:row>3</xdr:row>
      <xdr:rowOff>0</xdr:rowOff>
    </xdr:from>
    <xdr:to>
      <xdr:col>53</xdr:col>
      <xdr:colOff>561975</xdr:colOff>
      <xdr:row>4</xdr:row>
      <xdr:rowOff>0</xdr:rowOff>
    </xdr:to>
    <xdr:sp macro="" textlink="">
      <xdr:nvSpPr>
        <xdr:cNvPr id="178280" name="Line 29">
          <a:extLst>
            <a:ext uri="{FF2B5EF4-FFF2-40B4-BE49-F238E27FC236}">
              <a16:creationId xmlns:a16="http://schemas.microsoft.com/office/drawing/2014/main" id="{00000000-0008-0000-0900-000068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49</xdr:col>
      <xdr:colOff>561975</xdr:colOff>
      <xdr:row>3</xdr:row>
      <xdr:rowOff>0</xdr:rowOff>
    </xdr:from>
    <xdr:to>
      <xdr:col>49</xdr:col>
      <xdr:colOff>561975</xdr:colOff>
      <xdr:row>4</xdr:row>
      <xdr:rowOff>0</xdr:rowOff>
    </xdr:to>
    <xdr:sp macro="" textlink="">
      <xdr:nvSpPr>
        <xdr:cNvPr id="178281" name="Line 30">
          <a:extLst>
            <a:ext uri="{FF2B5EF4-FFF2-40B4-BE49-F238E27FC236}">
              <a16:creationId xmlns:a16="http://schemas.microsoft.com/office/drawing/2014/main" id="{00000000-0008-0000-0900-000069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33</xdr:col>
      <xdr:colOff>561975</xdr:colOff>
      <xdr:row>3</xdr:row>
      <xdr:rowOff>0</xdr:rowOff>
    </xdr:from>
    <xdr:to>
      <xdr:col>33</xdr:col>
      <xdr:colOff>561975</xdr:colOff>
      <xdr:row>4</xdr:row>
      <xdr:rowOff>0</xdr:rowOff>
    </xdr:to>
    <xdr:sp macro="" textlink="">
      <xdr:nvSpPr>
        <xdr:cNvPr id="178282" name="Line 31">
          <a:extLst>
            <a:ext uri="{FF2B5EF4-FFF2-40B4-BE49-F238E27FC236}">
              <a16:creationId xmlns:a16="http://schemas.microsoft.com/office/drawing/2014/main" id="{00000000-0008-0000-0900-00006A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45</xdr:col>
      <xdr:colOff>561975</xdr:colOff>
      <xdr:row>3</xdr:row>
      <xdr:rowOff>0</xdr:rowOff>
    </xdr:from>
    <xdr:to>
      <xdr:col>45</xdr:col>
      <xdr:colOff>561975</xdr:colOff>
      <xdr:row>4</xdr:row>
      <xdr:rowOff>0</xdr:rowOff>
    </xdr:to>
    <xdr:sp macro="" textlink="">
      <xdr:nvSpPr>
        <xdr:cNvPr id="178283" name="Line 32">
          <a:extLst>
            <a:ext uri="{FF2B5EF4-FFF2-40B4-BE49-F238E27FC236}">
              <a16:creationId xmlns:a16="http://schemas.microsoft.com/office/drawing/2014/main" id="{00000000-0008-0000-0900-00006B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41</xdr:col>
      <xdr:colOff>561975</xdr:colOff>
      <xdr:row>3</xdr:row>
      <xdr:rowOff>0</xdr:rowOff>
    </xdr:from>
    <xdr:to>
      <xdr:col>41</xdr:col>
      <xdr:colOff>561975</xdr:colOff>
      <xdr:row>4</xdr:row>
      <xdr:rowOff>0</xdr:rowOff>
    </xdr:to>
    <xdr:sp macro="" textlink="">
      <xdr:nvSpPr>
        <xdr:cNvPr id="178284" name="Line 33">
          <a:extLst>
            <a:ext uri="{FF2B5EF4-FFF2-40B4-BE49-F238E27FC236}">
              <a16:creationId xmlns:a16="http://schemas.microsoft.com/office/drawing/2014/main" id="{00000000-0008-0000-0900-00006C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37</xdr:col>
      <xdr:colOff>561975</xdr:colOff>
      <xdr:row>3</xdr:row>
      <xdr:rowOff>0</xdr:rowOff>
    </xdr:from>
    <xdr:to>
      <xdr:col>37</xdr:col>
      <xdr:colOff>561975</xdr:colOff>
      <xdr:row>4</xdr:row>
      <xdr:rowOff>0</xdr:rowOff>
    </xdr:to>
    <xdr:sp macro="" textlink="">
      <xdr:nvSpPr>
        <xdr:cNvPr id="178285" name="Line 34">
          <a:extLst>
            <a:ext uri="{FF2B5EF4-FFF2-40B4-BE49-F238E27FC236}">
              <a16:creationId xmlns:a16="http://schemas.microsoft.com/office/drawing/2014/main" id="{00000000-0008-0000-0900-00006DB80200}"/>
            </a:ext>
          </a:extLst>
        </xdr:cNvPr>
        <xdr:cNvSpPr>
          <a:spLocks noChangeShapeType="1"/>
        </xdr:cNvSpPr>
      </xdr:nvSpPr>
      <xdr:spPr bwMode="auto">
        <a:xfrm>
          <a:off x="9715500"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133</xdr:col>
      <xdr:colOff>561975</xdr:colOff>
      <xdr:row>3</xdr:row>
      <xdr:rowOff>0</xdr:rowOff>
    </xdr:from>
    <xdr:to>
      <xdr:col>133</xdr:col>
      <xdr:colOff>561975</xdr:colOff>
      <xdr:row>4</xdr:row>
      <xdr:rowOff>0</xdr:rowOff>
    </xdr:to>
    <xdr:sp macro="" textlink="">
      <xdr:nvSpPr>
        <xdr:cNvPr id="178286" name="Line 6">
          <a:extLst>
            <a:ext uri="{FF2B5EF4-FFF2-40B4-BE49-F238E27FC236}">
              <a16:creationId xmlns:a16="http://schemas.microsoft.com/office/drawing/2014/main" id="{00000000-0008-0000-0900-00006EB80200}"/>
            </a:ext>
          </a:extLst>
        </xdr:cNvPr>
        <xdr:cNvSpPr>
          <a:spLocks noChangeShapeType="1"/>
        </xdr:cNvSpPr>
      </xdr:nvSpPr>
      <xdr:spPr bwMode="auto">
        <a:xfrm>
          <a:off x="10525125" y="828675"/>
          <a:ext cx="0" cy="2190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133</xdr:col>
      <xdr:colOff>581025</xdr:colOff>
      <xdr:row>2</xdr:row>
      <xdr:rowOff>266700</xdr:rowOff>
    </xdr:from>
    <xdr:to>
      <xdr:col>135</xdr:col>
      <xdr:colOff>38100</xdr:colOff>
      <xdr:row>3</xdr:row>
      <xdr:rowOff>76200</xdr:rowOff>
    </xdr:to>
    <xdr:sp macro="" textlink="">
      <xdr:nvSpPr>
        <xdr:cNvPr id="178287" name="Rectangle 860">
          <a:extLst>
            <a:ext uri="{FF2B5EF4-FFF2-40B4-BE49-F238E27FC236}">
              <a16:creationId xmlns:a16="http://schemas.microsoft.com/office/drawing/2014/main" id="{00000000-0008-0000-0900-00006FB80200}"/>
            </a:ext>
          </a:extLst>
        </xdr:cNvPr>
        <xdr:cNvSpPr>
          <a:spLocks noChangeArrowheads="1"/>
        </xdr:cNvSpPr>
      </xdr:nvSpPr>
      <xdr:spPr bwMode="auto">
        <a:xfrm>
          <a:off x="10544175" y="762000"/>
          <a:ext cx="771525" cy="142875"/>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28</xdr:col>
      <xdr:colOff>28575</xdr:colOff>
      <xdr:row>82</xdr:row>
      <xdr:rowOff>9524</xdr:rowOff>
    </xdr:from>
    <xdr:to>
      <xdr:col>28</xdr:col>
      <xdr:colOff>666750</xdr:colOff>
      <xdr:row>86</xdr:row>
      <xdr:rowOff>11206</xdr:rowOff>
    </xdr:to>
    <xdr:sp macro="" textlink="">
      <xdr:nvSpPr>
        <xdr:cNvPr id="4" name="Text Box 2">
          <a:extLst>
            <a:ext uri="{FF2B5EF4-FFF2-40B4-BE49-F238E27FC236}">
              <a16:creationId xmlns:a16="http://schemas.microsoft.com/office/drawing/2014/main" id="{00000000-0008-0000-0A00-000004000000}"/>
            </a:ext>
          </a:extLst>
        </xdr:cNvPr>
        <xdr:cNvSpPr txBox="1">
          <a:spLocks noChangeArrowheads="1"/>
        </xdr:cNvSpPr>
      </xdr:nvSpPr>
      <xdr:spPr bwMode="auto">
        <a:xfrm>
          <a:off x="24479250" y="29889449"/>
          <a:ext cx="638175" cy="611282"/>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JIS</a:t>
          </a:r>
          <a:r>
            <a:rPr lang="ja-JP" altLang="en-US" sz="800" b="0" i="0" u="none" strike="noStrike" baseline="0">
              <a:solidFill>
                <a:srgbClr val="000000"/>
              </a:solidFill>
              <a:latin typeface="ＭＳ Ｐゴシック"/>
              <a:ea typeface="ＭＳ Ｐゴシック"/>
            </a:rPr>
            <a:t>マーク表示されたレディーミクストコンクリートを使用する場合は除く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628650</xdr:colOff>
      <xdr:row>0</xdr:row>
      <xdr:rowOff>0</xdr:rowOff>
    </xdr:from>
    <xdr:to>
      <xdr:col>7</xdr:col>
      <xdr:colOff>266700</xdr:colOff>
      <xdr:row>0</xdr:row>
      <xdr:rowOff>0</xdr:rowOff>
    </xdr:to>
    <xdr:sp macro="" textlink="">
      <xdr:nvSpPr>
        <xdr:cNvPr id="156673" name="Text Box 1">
          <a:extLst>
            <a:ext uri="{FF2B5EF4-FFF2-40B4-BE49-F238E27FC236}">
              <a16:creationId xmlns:a16="http://schemas.microsoft.com/office/drawing/2014/main" id="{00000000-0008-0000-1300-000001640200}"/>
            </a:ext>
          </a:extLst>
        </xdr:cNvPr>
        <xdr:cNvSpPr txBox="1">
          <a:spLocks noChangeArrowheads="1"/>
        </xdr:cNvSpPr>
      </xdr:nvSpPr>
      <xdr:spPr bwMode="auto">
        <a:xfrm>
          <a:off x="1185862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2-1</a:t>
          </a:r>
        </a:p>
      </xdr:txBody>
    </xdr:sp>
    <xdr:clientData/>
  </xdr:twoCellAnchor>
  <xdr:twoCellAnchor>
    <xdr:from>
      <xdr:col>7</xdr:col>
      <xdr:colOff>1352550</xdr:colOff>
      <xdr:row>0</xdr:row>
      <xdr:rowOff>0</xdr:rowOff>
    </xdr:from>
    <xdr:to>
      <xdr:col>8</xdr:col>
      <xdr:colOff>504825</xdr:colOff>
      <xdr:row>0</xdr:row>
      <xdr:rowOff>0</xdr:rowOff>
    </xdr:to>
    <xdr:sp macro="" textlink="">
      <xdr:nvSpPr>
        <xdr:cNvPr id="156674" name="Text Box 2">
          <a:extLst>
            <a:ext uri="{FF2B5EF4-FFF2-40B4-BE49-F238E27FC236}">
              <a16:creationId xmlns:a16="http://schemas.microsoft.com/office/drawing/2014/main" id="{00000000-0008-0000-1300-000002640200}"/>
            </a:ext>
          </a:extLst>
        </xdr:cNvPr>
        <xdr:cNvSpPr txBox="1">
          <a:spLocks noChangeArrowheads="1"/>
        </xdr:cNvSpPr>
      </xdr:nvSpPr>
      <xdr:spPr bwMode="auto">
        <a:xfrm>
          <a:off x="12230100" y="0"/>
          <a:ext cx="504825"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2-2</a:t>
          </a:r>
        </a:p>
      </xdr:txBody>
    </xdr:sp>
    <xdr:clientData/>
  </xdr:twoCellAnchor>
  <xdr:twoCellAnchor>
    <xdr:from>
      <xdr:col>8</xdr:col>
      <xdr:colOff>0</xdr:colOff>
      <xdr:row>0</xdr:row>
      <xdr:rowOff>0</xdr:rowOff>
    </xdr:from>
    <xdr:to>
      <xdr:col>8</xdr:col>
      <xdr:colOff>514350</xdr:colOff>
      <xdr:row>0</xdr:row>
      <xdr:rowOff>0</xdr:rowOff>
    </xdr:to>
    <xdr:sp macro="" textlink="">
      <xdr:nvSpPr>
        <xdr:cNvPr id="156675" name="Text Box 3">
          <a:extLst>
            <a:ext uri="{FF2B5EF4-FFF2-40B4-BE49-F238E27FC236}">
              <a16:creationId xmlns:a16="http://schemas.microsoft.com/office/drawing/2014/main" id="{00000000-0008-0000-1300-000003640200}"/>
            </a:ext>
          </a:extLst>
        </xdr:cNvPr>
        <xdr:cNvSpPr txBox="1">
          <a:spLocks noChangeArrowheads="1"/>
        </xdr:cNvSpPr>
      </xdr:nvSpPr>
      <xdr:spPr bwMode="auto">
        <a:xfrm>
          <a:off x="12230100" y="0"/>
          <a:ext cx="51435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2-3</a:t>
          </a:r>
        </a:p>
      </xdr:txBody>
    </xdr:sp>
    <xdr:clientData/>
  </xdr:twoCellAnchor>
  <xdr:twoCellAnchor>
    <xdr:from>
      <xdr:col>6</xdr:col>
      <xdr:colOff>1543050</xdr:colOff>
      <xdr:row>0</xdr:row>
      <xdr:rowOff>0</xdr:rowOff>
    </xdr:from>
    <xdr:to>
      <xdr:col>6</xdr:col>
      <xdr:colOff>685800</xdr:colOff>
      <xdr:row>0</xdr:row>
      <xdr:rowOff>0</xdr:rowOff>
    </xdr:to>
    <xdr:sp macro="" textlink="">
      <xdr:nvSpPr>
        <xdr:cNvPr id="156676" name="Text Box 4">
          <a:extLst>
            <a:ext uri="{FF2B5EF4-FFF2-40B4-BE49-F238E27FC236}">
              <a16:creationId xmlns:a16="http://schemas.microsoft.com/office/drawing/2014/main" id="{00000000-0008-0000-1300-000004640200}"/>
            </a:ext>
          </a:extLst>
        </xdr:cNvPr>
        <xdr:cNvSpPr txBox="1">
          <a:spLocks noChangeArrowheads="1"/>
        </xdr:cNvSpPr>
      </xdr:nvSpPr>
      <xdr:spPr bwMode="auto">
        <a:xfrm>
          <a:off x="10010775" y="0"/>
          <a:ext cx="0" cy="0"/>
        </a:xfrm>
        <a:prstGeom prst="rect">
          <a:avLst/>
        </a:prstGeom>
        <a:solidFill>
          <a:srgbClr val="FFFFFF"/>
        </a:solidFill>
        <a:ln w="9525">
          <a:solidFill>
            <a:srgbClr val="FF0000"/>
          </a:solidFill>
          <a:miter lim="800000"/>
          <a:headEnd/>
          <a:tailEnd/>
        </a:ln>
        <a:effectLst/>
      </xdr:spPr>
      <xdr:txBody>
        <a:bodyPr vertOverflow="clip" wrap="square" lIns="27432" tIns="18288" rIns="0" bIns="0" anchor="t" upright="1"/>
        <a:lstStyle/>
        <a:p>
          <a:pPr algn="l" rtl="0">
            <a:defRPr sz="1000"/>
          </a:pPr>
          <a:r>
            <a:rPr lang="en-US" altLang="ja-JP" sz="1100" b="0" i="0" strike="noStrike">
              <a:solidFill>
                <a:srgbClr val="000000"/>
              </a:solidFill>
              <a:latin typeface="ＭＳ Ｐゴシック"/>
              <a:ea typeface="ＭＳ Ｐゴシック"/>
            </a:rPr>
            <a:t>2-4</a:t>
          </a:r>
        </a:p>
      </xdr:txBody>
    </xdr:sp>
    <xdr:clientData/>
  </xdr:twoCellAnchor>
  <xdr:twoCellAnchor>
    <xdr:from>
      <xdr:col>4</xdr:col>
      <xdr:colOff>1209675</xdr:colOff>
      <xdr:row>0</xdr:row>
      <xdr:rowOff>0</xdr:rowOff>
    </xdr:from>
    <xdr:to>
      <xdr:col>11</xdr:col>
      <xdr:colOff>428625</xdr:colOff>
      <xdr:row>0</xdr:row>
      <xdr:rowOff>0</xdr:rowOff>
    </xdr:to>
    <xdr:sp macro="" textlink="">
      <xdr:nvSpPr>
        <xdr:cNvPr id="156677" name="Text Box 5">
          <a:extLst>
            <a:ext uri="{FF2B5EF4-FFF2-40B4-BE49-F238E27FC236}">
              <a16:creationId xmlns:a16="http://schemas.microsoft.com/office/drawing/2014/main" id="{00000000-0008-0000-1300-000005640200}"/>
            </a:ext>
          </a:extLst>
        </xdr:cNvPr>
        <xdr:cNvSpPr txBox="1">
          <a:spLocks noChangeArrowheads="1"/>
        </xdr:cNvSpPr>
      </xdr:nvSpPr>
      <xdr:spPr bwMode="auto">
        <a:xfrm>
          <a:off x="7600950" y="0"/>
          <a:ext cx="8582025" cy="0"/>
        </a:xfrm>
        <a:prstGeom prst="rect">
          <a:avLst/>
        </a:prstGeom>
        <a:solidFill>
          <a:srgbClr val="FFFFFF"/>
        </a:solidFill>
        <a:ln w="9525" algn="ctr">
          <a:solidFill>
            <a:srgbClr val="FF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FF0000"/>
              </a:solidFill>
              <a:latin typeface="ＭＳ Ｐゴシック"/>
              <a:ea typeface="ＭＳ Ｐゴシック"/>
            </a:rPr>
            <a:t>元請ファイルの参照先変更</a:t>
          </a:r>
          <a:endParaRPr lang="ja-JP" altLang="en-US" sz="1100" b="0" i="0" strike="noStrike">
            <a:solidFill>
              <a:srgbClr val="000000"/>
            </a:solidFill>
            <a:latin typeface="ＭＳ Ｐゴシック"/>
            <a:ea typeface="ＭＳ Ｐゴシック"/>
          </a:endParaRPr>
        </a:p>
        <a:p>
          <a:pPr algn="l" rtl="0">
            <a:defRPr sz="1000"/>
          </a:pPr>
          <a:r>
            <a:rPr lang="ja-JP" altLang="en-US" sz="1100" b="0" i="0" strike="noStrike">
              <a:solidFill>
                <a:srgbClr val="000000"/>
              </a:solidFill>
              <a:latin typeface="ＭＳ Ｐゴシック"/>
              <a:ea typeface="ＭＳ Ｐゴシック"/>
            </a:rPr>
            <a:t>　Ｍ</a:t>
          </a:r>
          <a:r>
            <a:rPr lang="en-US" altLang="ja-JP" sz="1100" b="0" i="0" strike="noStrike">
              <a:solidFill>
                <a:srgbClr val="000000"/>
              </a:solidFill>
              <a:latin typeface="ＭＳ Ｐゴシック"/>
              <a:ea typeface="ＭＳ Ｐゴシック"/>
            </a:rPr>
            <a:t>65</a:t>
          </a:r>
          <a:r>
            <a:rPr lang="ja-JP" altLang="en-US" sz="1100" b="0" i="0" strike="noStrike">
              <a:solidFill>
                <a:srgbClr val="000000"/>
              </a:solidFill>
              <a:latin typeface="ＭＳ Ｐゴシック"/>
              <a:ea typeface="ＭＳ Ｐゴシック"/>
            </a:rPr>
            <a:t>　→　</a:t>
          </a:r>
          <a:r>
            <a:rPr lang="ja-JP" altLang="en-US" sz="1100" b="0" i="0" strike="noStrike">
              <a:solidFill>
                <a:srgbClr val="FF0000"/>
              </a:solidFill>
              <a:latin typeface="ＭＳ Ｐゴシック"/>
              <a:ea typeface="ＭＳ Ｐゴシック"/>
            </a:rPr>
            <a:t>Ｍ</a:t>
          </a:r>
          <a:r>
            <a:rPr lang="en-US" altLang="ja-JP" sz="1100" b="0" i="0" strike="noStrike">
              <a:solidFill>
                <a:srgbClr val="FF0000"/>
              </a:solidFill>
              <a:latin typeface="ＭＳ Ｐゴシック"/>
              <a:ea typeface="ＭＳ Ｐゴシック"/>
            </a:rPr>
            <a:t>66</a:t>
          </a:r>
        </a:p>
        <a:p>
          <a:pPr algn="l" rtl="0">
            <a:defRPr sz="1000"/>
          </a:pPr>
          <a:endParaRPr lang="en-US" altLang="ja-JP" sz="1100" b="0" i="0" strike="noStrike">
            <a:solidFill>
              <a:srgbClr val="FF0000"/>
            </a:solidFill>
            <a:latin typeface="ＭＳ Ｐゴシック"/>
            <a:ea typeface="ＭＳ Ｐゴシック"/>
          </a:endParaRPr>
        </a:p>
        <a:p>
          <a:pPr algn="l" rtl="0">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他の追加調査票ワークシートも同様に参照先の修正が必要</a:t>
          </a:r>
        </a:p>
        <a:p>
          <a:pPr algn="l" rtl="0">
            <a:defRPr sz="1000"/>
          </a:pPr>
          <a:endParaRPr lang="ja-JP" altLang="en-US" sz="1100" b="0" i="0" strike="noStrike">
            <a:solidFill>
              <a:srgbClr val="FF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a:p>
          <a:pPr algn="l" rtl="0">
            <a:defRPr sz="1000"/>
          </a:pPr>
          <a:endParaRPr lang="ja-JP" altLang="en-US" sz="1100" b="0" i="0" strike="noStrike">
            <a:solidFill>
              <a:srgbClr val="000000"/>
            </a:solidFill>
            <a:latin typeface="ＭＳ Ｐゴシック"/>
            <a:ea typeface="ＭＳ Ｐゴシック"/>
          </a:endParaRPr>
        </a:p>
      </xdr:txBody>
    </xdr:sp>
    <xdr:clientData/>
  </xdr:twoCellAnchor>
  <xdr:twoCellAnchor editAs="oneCell">
    <xdr:from>
      <xdr:col>7</xdr:col>
      <xdr:colOff>0</xdr:colOff>
      <xdr:row>0</xdr:row>
      <xdr:rowOff>0</xdr:rowOff>
    </xdr:from>
    <xdr:to>
      <xdr:col>7</xdr:col>
      <xdr:colOff>104775</xdr:colOff>
      <xdr:row>1</xdr:row>
      <xdr:rowOff>38100</xdr:rowOff>
    </xdr:to>
    <xdr:sp macro="" textlink="">
      <xdr:nvSpPr>
        <xdr:cNvPr id="156843" name="Text Box 6">
          <a:extLst>
            <a:ext uri="{FF2B5EF4-FFF2-40B4-BE49-F238E27FC236}">
              <a16:creationId xmlns:a16="http://schemas.microsoft.com/office/drawing/2014/main" id="{00000000-0008-0000-1300-0000AB640200}"/>
            </a:ext>
          </a:extLst>
        </xdr:cNvPr>
        <xdr:cNvSpPr txBox="1">
          <a:spLocks noChangeArrowheads="1"/>
        </xdr:cNvSpPr>
      </xdr:nvSpPr>
      <xdr:spPr bwMode="auto">
        <a:xfrm>
          <a:off x="11229975" y="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1_&#24314;&#35373;\181030\&#30330;&#27880;&#32773;&#29992;\&#20316;&#26989;&#29992;&#65288;&#20462;&#27491;&#31623;&#25152;&#36196;&#23383;&#65289;\02_&#20837;&#21147;&#12471;&#12473;&#12486;&#12512;\&#9322;&#20803;&#35531;_181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1_&#24314;&#35373;\2019&#35519;&#26619;&#31080;&#65288;&#26696;&#65289;\191130\02_&#21463;&#27880;\&#9322;&#20803;&#35531;_1911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r1k-tokyo02\s150\10_M&#25216;&#34899;&#37096;\H30&#26989;&#21209;\01_&#38306;&#20418;&#27861;&#20154;\01_&#22269;&#22303;C\S15018000_&#35576;&#32076;&#36027;&#21205;&#21521;&#35519;&#26619;\05-&#35519;&#26619;&#31080;&#25913;&#20462;\10_&#35519;&#26619;&#31080;\01_&#24314;&#35373;\181030\&#30330;&#27880;&#32773;&#29992;\02_&#20837;&#21147;&#12471;&#12473;&#12486;&#12512;\&#9322;&#20803;&#3553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2_&#28207;&#28286;&#12305;\01_H28&#38291;&#25509;&#24037;&#20107;&#36027;&#31561;&#35576;&#32076;&#36027;&#21205;&#21521;&#35519;&#26619;\02_&#20837;&#21147;&#12471;&#12473;&#12486;&#12512;\&#9323;&#19979;&#35531;(&#28207;&#2828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2_&#28207;&#28286;&#12305;\01_H28&#38291;&#25509;&#24037;&#20107;&#36027;&#31561;&#35576;&#32076;&#36027;&#21205;&#21521;&#35519;&#26619;\02_&#20837;&#21147;&#12471;&#12473;&#12486;&#12512;\&#9321;&#20803;&#35531;(&#28207;&#2828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ice-fs01\&#25216;&#34899;&#12539;&#35519;&#36948;&#25919;&#31574;&#12464;&#12523;&#12540;&#12503;\K2\&#21463;&#35351;&#20107;&#26989;&#38306;&#36899;\5301_&#35576;&#32076;&#36027;&#21450;&#12403;&#24037;&#20107;&#12467;&#12473;&#12488;&#65288;&#20849;&#26377;&#65289;\2015&#24180;&#24230;\&#9679;H27&#35519;&#26619;&#31080;&#12539;&#12510;&#12491;&#12517;&#12450;&#12523;&#12539;&#12481;&#12455;&#12483;&#12463;&#12522;&#12473;&#12488;\01_&#24314;&#35373;\&#24314;&#35373;&#65288;151103&#29256;&#65289;&#12304;&#23436;&#25104;&#29256;&#12305;\01_&#35519;&#26619;&#31080;\&#9320;&#30330;&#278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確認"/>
      <sheetName val="form"/>
      <sheetName val="table"/>
      <sheetName val="基礎データ"/>
      <sheetName val="⑪元請_181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98">
          <cell r="B98" t="str">
            <v>○</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75">
          <cell r="B175" t="str">
            <v>技術職員</v>
          </cell>
        </row>
        <row r="176">
          <cell r="B176" t="str">
            <v>事務職員</v>
          </cell>
        </row>
        <row r="177">
          <cell r="B177" t="str">
            <v>その他</v>
          </cell>
        </row>
        <row r="180">
          <cell r="B180" t="str">
            <v>YES</v>
          </cell>
        </row>
        <row r="181">
          <cell r="B181" t="str">
            <v>NO</v>
          </cell>
        </row>
        <row r="187">
          <cell r="B187" t="str">
            <v>水力発電施設、ずい道等新設事業</v>
          </cell>
          <cell r="C187">
            <v>0.19</v>
          </cell>
          <cell r="D187">
            <v>79</v>
          </cell>
        </row>
        <row r="188">
          <cell r="B188" t="str">
            <v>道路新設事業</v>
          </cell>
          <cell r="C188">
            <v>0.2</v>
          </cell>
          <cell r="D188">
            <v>11</v>
          </cell>
        </row>
        <row r="189">
          <cell r="B189" t="str">
            <v>舗装工事業</v>
          </cell>
          <cell r="C189">
            <v>0.18</v>
          </cell>
          <cell r="D189">
            <v>9</v>
          </cell>
        </row>
        <row r="190">
          <cell r="B190" t="str">
            <v>鉄道又は軌道新設事業</v>
          </cell>
          <cell r="C190">
            <v>0.25</v>
          </cell>
          <cell r="D190">
            <v>9.5</v>
          </cell>
        </row>
        <row r="191">
          <cell r="B191" t="str">
            <v>建築事業（既設建築物設備工事業を除く）</v>
          </cell>
          <cell r="C191">
            <v>0.23</v>
          </cell>
          <cell r="D191">
            <v>11</v>
          </cell>
        </row>
        <row r="192">
          <cell r="B192" t="str">
            <v>既設建築物設備工事業</v>
          </cell>
          <cell r="C192">
            <v>0.23</v>
          </cell>
          <cell r="D192">
            <v>15</v>
          </cell>
        </row>
        <row r="193">
          <cell r="B193" t="str">
            <v>機械装置の組立て又は据付けの事業（組立て又は取付けに関するもの）</v>
          </cell>
          <cell r="C193">
            <v>0.4</v>
          </cell>
          <cell r="D193">
            <v>6.5</v>
          </cell>
        </row>
        <row r="194">
          <cell r="B194" t="str">
            <v>機械装置の組立て又は据付けの事業（その他のもの）</v>
          </cell>
          <cell r="C194">
            <v>0.22</v>
          </cell>
          <cell r="D194">
            <v>6.5</v>
          </cell>
        </row>
        <row r="195">
          <cell r="B195" t="str">
            <v>その他の建設事業</v>
          </cell>
          <cell r="C195">
            <v>0.24</v>
          </cell>
          <cell r="D195">
            <v>17</v>
          </cell>
        </row>
        <row r="198">
          <cell r="B198" t="str">
            <v>1：支払い賃金合計×保険料率</v>
          </cell>
        </row>
        <row r="199">
          <cell r="B199" t="str">
            <v>2：（工事請負金×労務比率）×保険料率</v>
          </cell>
        </row>
        <row r="224">
          <cell r="B224" t="str">
            <v>最小限の安全対策</v>
          </cell>
        </row>
        <row r="225">
          <cell r="B225" t="str">
            <v>通常の安全対策</v>
          </cell>
        </row>
        <row r="226">
          <cell r="B226" t="str">
            <v>安全対策以上の対応</v>
          </cell>
        </row>
        <row r="297">
          <cell r="B297" t="str">
            <v>○</v>
          </cell>
        </row>
        <row r="298">
          <cell r="B298" t="str">
            <v>×</v>
          </cell>
        </row>
        <row r="302">
          <cell r="B302" t="str">
            <v>○</v>
          </cell>
        </row>
        <row r="303">
          <cell r="B303" t="str">
            <v>×</v>
          </cell>
        </row>
        <row r="395">
          <cell r="B395" t="str">
            <v>ICT土工</v>
          </cell>
        </row>
        <row r="396">
          <cell r="B396" t="str">
            <v>ICT舗装</v>
          </cell>
        </row>
        <row r="397">
          <cell r="B397" t="str">
            <v>ICT河川浚渫</v>
          </cell>
        </row>
        <row r="398">
          <cell r="B398" t="str">
            <v>その他</v>
          </cell>
        </row>
        <row r="401">
          <cell r="B401" t="str">
            <v>空中写真測量（無人航空機）</v>
          </cell>
        </row>
        <row r="402">
          <cell r="B402" t="str">
            <v>地上型レーザースキャナー</v>
          </cell>
        </row>
        <row r="403">
          <cell r="B403" t="str">
            <v>トータルステーション等光波方式</v>
          </cell>
        </row>
        <row r="404">
          <cell r="B404" t="str">
            <v>トータルステーション（ノンプリズム方式）</v>
          </cell>
        </row>
        <row r="405">
          <cell r="B405" t="str">
            <v>ＲＴＫ－ＧＮＳＳ</v>
          </cell>
        </row>
        <row r="406">
          <cell r="B406" t="str">
            <v>無人航空機搭載型レーザースキャナー</v>
          </cell>
        </row>
        <row r="407">
          <cell r="B407" t="str">
            <v>地上移動体搭載型レーザースキャナー</v>
          </cell>
        </row>
        <row r="408">
          <cell r="B408" t="str">
            <v>音響測探機器</v>
          </cell>
        </row>
        <row r="409">
          <cell r="B409" t="str">
            <v>その他の３次元計測技術</v>
          </cell>
        </row>
        <row r="412">
          <cell r="B412" t="str">
            <v>掘削(ICT)</v>
          </cell>
        </row>
        <row r="413">
          <cell r="B413" t="str">
            <v>路体(築堤)盛土(ICT)</v>
          </cell>
        </row>
        <row r="414">
          <cell r="B414" t="str">
            <v>路床盛土(ICT)</v>
          </cell>
        </row>
        <row r="415">
          <cell r="B415" t="str">
            <v>法面整形(ICT)</v>
          </cell>
        </row>
        <row r="416">
          <cell r="B416" t="str">
            <v>不陸整正(ICT)</v>
          </cell>
        </row>
        <row r="417">
          <cell r="B417" t="str">
            <v>下層路盤(車道・路肩部)(ICT)</v>
          </cell>
        </row>
        <row r="418">
          <cell r="B418" t="str">
            <v>上層路盤(車道・路肩部)(ICT)</v>
          </cell>
        </row>
        <row r="419">
          <cell r="B419" t="str">
            <v>浚渫船運転費(ICT)</v>
          </cell>
        </row>
        <row r="420">
          <cell r="B420" t="str">
            <v>その他</v>
          </cell>
        </row>
        <row r="423">
          <cell r="B423" t="str">
            <v>3D-MGバックホウ</v>
          </cell>
        </row>
        <row r="424">
          <cell r="B424" t="str">
            <v>3D-MCバックホウ</v>
          </cell>
        </row>
        <row r="425">
          <cell r="B425" t="str">
            <v>3D-MGブルドーザ</v>
          </cell>
        </row>
        <row r="426">
          <cell r="B426" t="str">
            <v>3D-MCブルドーザ</v>
          </cell>
        </row>
        <row r="427">
          <cell r="B427" t="str">
            <v>3D-MCモータグレーダ</v>
          </cell>
        </row>
        <row r="428">
          <cell r="B428" t="str">
            <v>その他</v>
          </cell>
        </row>
        <row r="431">
          <cell r="B431" t="str">
            <v>音響測探機器</v>
          </cell>
        </row>
        <row r="432">
          <cell r="B432" t="str">
            <v>施工履歴データ</v>
          </cell>
        </row>
        <row r="433">
          <cell r="B433" t="str">
            <v>その他の３次元計測技術</v>
          </cell>
        </row>
        <row r="436">
          <cell r="B436" t="str">
            <v>空中写真測量（無人航空機）</v>
          </cell>
        </row>
        <row r="437">
          <cell r="B437" t="str">
            <v>地上型レーザースキャナー</v>
          </cell>
        </row>
        <row r="438">
          <cell r="B438" t="str">
            <v>トータルステーション等光波方式</v>
          </cell>
        </row>
        <row r="439">
          <cell r="B439" t="str">
            <v>トータルステーション（ノンプリズム方式）</v>
          </cell>
        </row>
        <row r="440">
          <cell r="B440" t="str">
            <v>ＲＴＫ－ＧＮＳＳ</v>
          </cell>
        </row>
        <row r="441">
          <cell r="B441" t="str">
            <v>無人航空機搭載型レーザースキャナー</v>
          </cell>
        </row>
        <row r="442">
          <cell r="B442" t="str">
            <v>地上移動体搭載型レーザースキャナー</v>
          </cell>
        </row>
        <row r="443">
          <cell r="B443" t="str">
            <v>その他の３次元計測技術</v>
          </cell>
        </row>
      </sheetData>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確認"/>
      <sheetName val="まとめ"/>
      <sheetName val="form"/>
      <sheetName val="建設機械リスト"/>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75">
          <cell r="B175" t="str">
            <v>技術職員</v>
          </cell>
        </row>
        <row r="176">
          <cell r="B176" t="str">
            <v>事務職員</v>
          </cell>
        </row>
        <row r="177">
          <cell r="B177" t="str">
            <v>その他</v>
          </cell>
        </row>
        <row r="180">
          <cell r="B180" t="str">
            <v>YES</v>
          </cell>
        </row>
        <row r="181">
          <cell r="B181" t="str">
            <v>NO</v>
          </cell>
        </row>
        <row r="187">
          <cell r="B187" t="str">
            <v>水力発電施設、ずい道等新設事業</v>
          </cell>
          <cell r="C187">
            <v>0.19</v>
          </cell>
          <cell r="D187">
            <v>62</v>
          </cell>
        </row>
        <row r="188">
          <cell r="B188" t="str">
            <v>道路新設事業</v>
          </cell>
          <cell r="C188">
            <v>0.19</v>
          </cell>
          <cell r="D188">
            <v>11</v>
          </cell>
        </row>
        <row r="189">
          <cell r="B189" t="str">
            <v>舗装工事業</v>
          </cell>
          <cell r="C189">
            <v>0.17</v>
          </cell>
          <cell r="D189">
            <v>9</v>
          </cell>
        </row>
        <row r="190">
          <cell r="B190" t="str">
            <v>鉄道又は軌道新設事業</v>
          </cell>
          <cell r="C190">
            <v>0.24</v>
          </cell>
          <cell r="D190">
            <v>9</v>
          </cell>
        </row>
        <row r="191">
          <cell r="B191" t="str">
            <v>建築事業（既設建築物設備工事業を除く）</v>
          </cell>
          <cell r="C191">
            <v>0.23</v>
          </cell>
          <cell r="D191">
            <v>9.5</v>
          </cell>
        </row>
        <row r="192">
          <cell r="B192" t="str">
            <v>既設建築物設備工事業</v>
          </cell>
          <cell r="C192">
            <v>0.23</v>
          </cell>
          <cell r="D192">
            <v>12</v>
          </cell>
        </row>
        <row r="193">
          <cell r="B193" t="str">
            <v>機械装置の組立て又は据付けの事業（組立て又は取付けに関するもの）</v>
          </cell>
          <cell r="C193">
            <v>0.38</v>
          </cell>
          <cell r="D193">
            <v>6.5</v>
          </cell>
        </row>
        <row r="194">
          <cell r="B194" t="str">
            <v>機械装置の組立て又は据付けの事業（その他のもの）</v>
          </cell>
          <cell r="C194">
            <v>0.21</v>
          </cell>
          <cell r="D194">
            <v>6.5</v>
          </cell>
        </row>
        <row r="195">
          <cell r="B195" t="str">
            <v>その他の建設事業</v>
          </cell>
          <cell r="C195">
            <v>0.24</v>
          </cell>
          <cell r="D195">
            <v>15</v>
          </cell>
        </row>
        <row r="198">
          <cell r="B198" t="str">
            <v>1：支払い賃金合計×保険料率</v>
          </cell>
        </row>
        <row r="199">
          <cell r="B199" t="str">
            <v>2：（工事請負金×労務比率）×保険料率</v>
          </cell>
        </row>
        <row r="246">
          <cell r="B246" t="str">
            <v>最小限の安全対策</v>
          </cell>
        </row>
        <row r="247">
          <cell r="B247" t="str">
            <v>通常の安全対策</v>
          </cell>
        </row>
        <row r="248">
          <cell r="B248" t="str">
            <v>安全対策以上の対応</v>
          </cell>
        </row>
        <row r="295">
          <cell r="A295" t="str">
            <v>土質等試験</v>
          </cell>
        </row>
        <row r="296">
          <cell r="A296" t="str">
            <v>地質試験</v>
          </cell>
        </row>
        <row r="297">
          <cell r="A297" t="str">
            <v>上記以外</v>
          </cell>
        </row>
        <row r="330">
          <cell r="B330" t="str">
            <v>○</v>
          </cell>
        </row>
        <row r="331">
          <cell r="B331" t="str">
            <v>×</v>
          </cell>
        </row>
        <row r="335">
          <cell r="B335" t="str">
            <v>○</v>
          </cell>
        </row>
        <row r="336">
          <cell r="B336" t="str">
            <v>×</v>
          </cell>
        </row>
        <row r="428">
          <cell r="B428" t="str">
            <v>ICT土工</v>
          </cell>
        </row>
        <row r="429">
          <cell r="B429" t="str">
            <v>ICT舗装工</v>
          </cell>
        </row>
        <row r="430">
          <cell r="B430" t="str">
            <v>ICT河川浚渫</v>
          </cell>
        </row>
        <row r="431">
          <cell r="B431" t="str">
            <v>ICT河床等掘削</v>
          </cell>
        </row>
        <row r="432">
          <cell r="B432" t="str">
            <v>ICT作業土工（床掘）</v>
          </cell>
        </row>
        <row r="433">
          <cell r="B433" t="str">
            <v>ICT付帯構造物設置工</v>
          </cell>
        </row>
        <row r="434">
          <cell r="B434" t="str">
            <v>ICT法面工</v>
          </cell>
        </row>
        <row r="435">
          <cell r="B435" t="str">
            <v>ICT地盤改良工</v>
          </cell>
        </row>
        <row r="436">
          <cell r="B436" t="str">
            <v>ICT地盤改良工（安定処理）</v>
          </cell>
        </row>
        <row r="437">
          <cell r="B437" t="str">
            <v>ICT地盤改良工（中層混合処理）</v>
          </cell>
        </row>
        <row r="438">
          <cell r="B438" t="str">
            <v>その他</v>
          </cell>
        </row>
        <row r="441">
          <cell r="B441" t="str">
            <v>空中写真測量（無人航空機）</v>
          </cell>
        </row>
        <row r="442">
          <cell r="B442" t="str">
            <v>地上型レーザースキャナー</v>
          </cell>
        </row>
        <row r="443">
          <cell r="B443" t="str">
            <v>トータルステーション等光波方式</v>
          </cell>
        </row>
        <row r="444">
          <cell r="B444" t="str">
            <v>トータルステーション（ノンプリズム方式）</v>
          </cell>
        </row>
        <row r="445">
          <cell r="B445" t="str">
            <v>ＲＴＫ－ＧＮＳＳ</v>
          </cell>
        </row>
        <row r="446">
          <cell r="B446" t="str">
            <v>無人航空機搭載型レーザースキャナー</v>
          </cell>
        </row>
        <row r="447">
          <cell r="B447" t="str">
            <v>地上移動体搭載型レーザースキャナー</v>
          </cell>
        </row>
        <row r="448">
          <cell r="B448" t="str">
            <v>音響測探機器</v>
          </cell>
        </row>
        <row r="449">
          <cell r="B449" t="str">
            <v>その他の３次元計測技術</v>
          </cell>
        </row>
        <row r="452">
          <cell r="B452" t="str">
            <v>掘削(ICT)</v>
          </cell>
        </row>
        <row r="453">
          <cell r="B453" t="str">
            <v>路体(築堤)盛土(ICT)</v>
          </cell>
        </row>
        <row r="454">
          <cell r="B454" t="str">
            <v>路床盛土(ICT)</v>
          </cell>
        </row>
        <row r="455">
          <cell r="B455" t="str">
            <v>法面整形(ICT)</v>
          </cell>
        </row>
        <row r="456">
          <cell r="B456" t="str">
            <v>不陸整正(ICT)</v>
          </cell>
        </row>
        <row r="457">
          <cell r="B457" t="str">
            <v>下層路盤(車道・路肩部)(ICT)</v>
          </cell>
        </row>
        <row r="458">
          <cell r="B458" t="str">
            <v>上層路盤(車道・路肩部)(ICT)</v>
          </cell>
        </row>
        <row r="459">
          <cell r="B459" t="str">
            <v>浚渫船運転費(ICT)</v>
          </cell>
        </row>
        <row r="460">
          <cell r="B460" t="str">
            <v>安定処理(ICT)</v>
          </cell>
        </row>
        <row r="461">
          <cell r="B461" t="str">
            <v>中層混合処理(ICT)</v>
          </cell>
        </row>
        <row r="462">
          <cell r="B462" t="str">
            <v>その他</v>
          </cell>
        </row>
        <row r="465">
          <cell r="B465" t="str">
            <v>3D-MGバックホウ</v>
          </cell>
        </row>
        <row r="466">
          <cell r="B466" t="str">
            <v>3D-MCバックホウ</v>
          </cell>
        </row>
        <row r="467">
          <cell r="B467" t="str">
            <v>3D-MGブルドーザ</v>
          </cell>
        </row>
        <row r="468">
          <cell r="B468" t="str">
            <v>3D-MCブルドーザ</v>
          </cell>
        </row>
        <row r="469">
          <cell r="B469" t="str">
            <v>3D-MCモータグレーダ</v>
          </cell>
        </row>
        <row r="470">
          <cell r="B470" t="str">
            <v>その他</v>
          </cell>
        </row>
        <row r="473">
          <cell r="B473" t="str">
            <v>音響測探機器</v>
          </cell>
        </row>
        <row r="474">
          <cell r="B474" t="str">
            <v>施工履歴データ</v>
          </cell>
        </row>
        <row r="475">
          <cell r="B475" t="str">
            <v>その他の３次元計測技術</v>
          </cell>
        </row>
        <row r="478">
          <cell r="B478" t="str">
            <v>空中写真測量（無人航空機）</v>
          </cell>
        </row>
        <row r="479">
          <cell r="B479" t="str">
            <v>地上型レーザースキャナー</v>
          </cell>
        </row>
        <row r="480">
          <cell r="B480" t="str">
            <v>トータルステーション等光波方式</v>
          </cell>
        </row>
        <row r="481">
          <cell r="B481" t="str">
            <v>トータルステーション（ノンプリズム方式）</v>
          </cell>
        </row>
        <row r="482">
          <cell r="B482" t="str">
            <v>ＲＴＫ－ＧＮＳＳ</v>
          </cell>
        </row>
        <row r="483">
          <cell r="B483" t="str">
            <v>無人航空機搭載型レーザースキャナー</v>
          </cell>
        </row>
        <row r="484">
          <cell r="B484" t="str">
            <v>地上移動体搭載型レーザースキャナー</v>
          </cell>
        </row>
        <row r="485">
          <cell r="B485" t="str">
            <v>その他の３次元計測技術</v>
          </cell>
        </row>
      </sheetData>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確認"/>
      <sheetName val="form"/>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16">
          <cell r="B16" t="str">
            <v>001：北海道</v>
          </cell>
        </row>
        <row r="17">
          <cell r="B17" t="str">
            <v>002：青森県</v>
          </cell>
        </row>
        <row r="18">
          <cell r="B18" t="str">
            <v>003：岩手県</v>
          </cell>
        </row>
        <row r="19">
          <cell r="B19" t="str">
            <v>004：宮城県</v>
          </cell>
        </row>
        <row r="20">
          <cell r="B20" t="str">
            <v>005：秋田県</v>
          </cell>
        </row>
        <row r="21">
          <cell r="B21" t="str">
            <v>006：山形県</v>
          </cell>
        </row>
        <row r="22">
          <cell r="B22" t="str">
            <v>007：福島県</v>
          </cell>
        </row>
        <row r="23">
          <cell r="B23" t="str">
            <v>008：茨城県</v>
          </cell>
        </row>
        <row r="24">
          <cell r="B24" t="str">
            <v>009：栃木県</v>
          </cell>
        </row>
        <row r="25">
          <cell r="B25" t="str">
            <v>010：群馬県</v>
          </cell>
        </row>
        <row r="26">
          <cell r="B26" t="str">
            <v>011：埼玉県</v>
          </cell>
        </row>
        <row r="27">
          <cell r="B27" t="str">
            <v>012：千葉県</v>
          </cell>
        </row>
        <row r="28">
          <cell r="B28" t="str">
            <v>013：東京都</v>
          </cell>
        </row>
        <row r="29">
          <cell r="B29" t="str">
            <v>014：神奈川県</v>
          </cell>
        </row>
        <row r="30">
          <cell r="B30" t="str">
            <v>015：新潟県</v>
          </cell>
        </row>
        <row r="31">
          <cell r="B31" t="str">
            <v>016：富山県</v>
          </cell>
        </row>
        <row r="32">
          <cell r="B32" t="str">
            <v>017：石川県</v>
          </cell>
        </row>
        <row r="33">
          <cell r="B33" t="str">
            <v>018：福井県</v>
          </cell>
        </row>
        <row r="34">
          <cell r="B34" t="str">
            <v>019：山梨県</v>
          </cell>
        </row>
        <row r="35">
          <cell r="B35" t="str">
            <v>020：長野県</v>
          </cell>
        </row>
        <row r="36">
          <cell r="B36" t="str">
            <v>021：岐阜県</v>
          </cell>
        </row>
        <row r="37">
          <cell r="B37" t="str">
            <v>022：静岡県</v>
          </cell>
        </row>
        <row r="38">
          <cell r="B38" t="str">
            <v>023：愛知県</v>
          </cell>
        </row>
        <row r="39">
          <cell r="B39" t="str">
            <v>024：三重県</v>
          </cell>
        </row>
        <row r="40">
          <cell r="B40" t="str">
            <v>025：滋賀県</v>
          </cell>
        </row>
        <row r="41">
          <cell r="B41" t="str">
            <v>026：京都府</v>
          </cell>
        </row>
        <row r="42">
          <cell r="B42" t="str">
            <v>027：大阪府</v>
          </cell>
        </row>
        <row r="43">
          <cell r="B43" t="str">
            <v>028：兵庫県</v>
          </cell>
        </row>
        <row r="44">
          <cell r="B44" t="str">
            <v>029：奈良県</v>
          </cell>
        </row>
        <row r="45">
          <cell r="B45" t="str">
            <v>030：和歌山県</v>
          </cell>
        </row>
        <row r="46">
          <cell r="B46" t="str">
            <v>031：鳥取県</v>
          </cell>
        </row>
        <row r="47">
          <cell r="B47" t="str">
            <v>032：島根県</v>
          </cell>
        </row>
        <row r="48">
          <cell r="B48" t="str">
            <v>033：岡山県</v>
          </cell>
        </row>
        <row r="49">
          <cell r="B49" t="str">
            <v>034：広島県</v>
          </cell>
        </row>
        <row r="50">
          <cell r="B50" t="str">
            <v>035：山口県</v>
          </cell>
        </row>
        <row r="51">
          <cell r="B51" t="str">
            <v>036：徳島県</v>
          </cell>
        </row>
        <row r="52">
          <cell r="B52" t="str">
            <v>037：香川県</v>
          </cell>
        </row>
        <row r="53">
          <cell r="B53" t="str">
            <v>038：愛媛県</v>
          </cell>
        </row>
        <row r="54">
          <cell r="B54" t="str">
            <v>039：高知県</v>
          </cell>
        </row>
        <row r="55">
          <cell r="B55" t="str">
            <v>040：福岡県</v>
          </cell>
        </row>
        <row r="56">
          <cell r="B56" t="str">
            <v>041：佐賀県</v>
          </cell>
        </row>
        <row r="57">
          <cell r="B57" t="str">
            <v>042：長崎県</v>
          </cell>
        </row>
        <row r="58">
          <cell r="B58" t="str">
            <v>043：熊本県</v>
          </cell>
        </row>
        <row r="59">
          <cell r="B59" t="str">
            <v>044：大分県</v>
          </cell>
        </row>
        <row r="60">
          <cell r="B60" t="str">
            <v>045：宮崎県</v>
          </cell>
        </row>
        <row r="61">
          <cell r="B61" t="str">
            <v>046：鹿児島県</v>
          </cell>
        </row>
        <row r="62">
          <cell r="B62" t="str">
            <v>047：沖縄県</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98">
          <cell r="B98" t="str">
            <v>有り</v>
          </cell>
        </row>
        <row r="99">
          <cell r="B99" t="str">
            <v>無し</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75">
          <cell r="B175" t="str">
            <v>技術職員</v>
          </cell>
        </row>
        <row r="176">
          <cell r="B176" t="str">
            <v>事務職員</v>
          </cell>
        </row>
        <row r="177">
          <cell r="B177" t="str">
            <v>その他</v>
          </cell>
        </row>
        <row r="180">
          <cell r="B180" t="str">
            <v>YES</v>
          </cell>
        </row>
        <row r="181">
          <cell r="B181" t="str">
            <v>NO</v>
          </cell>
        </row>
        <row r="187">
          <cell r="B187" t="str">
            <v>水力発電施設、ずい道等新設事業</v>
          </cell>
          <cell r="C187">
            <v>0.19</v>
          </cell>
          <cell r="D187">
            <v>79</v>
          </cell>
        </row>
        <row r="188">
          <cell r="B188" t="str">
            <v>道路新設事業</v>
          </cell>
          <cell r="C188">
            <v>0.2</v>
          </cell>
          <cell r="D188">
            <v>11</v>
          </cell>
        </row>
        <row r="189">
          <cell r="B189" t="str">
            <v>舗装工事業</v>
          </cell>
          <cell r="C189">
            <v>0.18</v>
          </cell>
          <cell r="D189">
            <v>9</v>
          </cell>
        </row>
        <row r="190">
          <cell r="B190" t="str">
            <v>鉄道又は軌道新設事業</v>
          </cell>
          <cell r="C190">
            <v>0.25</v>
          </cell>
          <cell r="D190">
            <v>9.5</v>
          </cell>
        </row>
        <row r="191">
          <cell r="B191" t="str">
            <v>建築事業（既設建築物設備工事業を除く）</v>
          </cell>
          <cell r="C191">
            <v>0.23</v>
          </cell>
          <cell r="D191">
            <v>11</v>
          </cell>
        </row>
        <row r="192">
          <cell r="B192" t="str">
            <v>既設建築物設備工事業</v>
          </cell>
          <cell r="C192">
            <v>0.23</v>
          </cell>
          <cell r="D192">
            <v>15</v>
          </cell>
        </row>
        <row r="193">
          <cell r="B193" t="str">
            <v>機械装置の組立て又は据付けの事業（組立て又は取付けに関するもの）</v>
          </cell>
          <cell r="C193">
            <v>0.4</v>
          </cell>
          <cell r="D193">
            <v>6.5</v>
          </cell>
        </row>
        <row r="194">
          <cell r="B194" t="str">
            <v>機械装置の組立て又は据付けの事業（その他のもの）</v>
          </cell>
          <cell r="C194">
            <v>0.22</v>
          </cell>
          <cell r="D194">
            <v>6.5</v>
          </cell>
        </row>
        <row r="195">
          <cell r="B195" t="str">
            <v>その他の建設事業</v>
          </cell>
          <cell r="C195">
            <v>0.24</v>
          </cell>
          <cell r="D195">
            <v>17</v>
          </cell>
        </row>
        <row r="198">
          <cell r="B198" t="str">
            <v>1：支払い賃金合計×保険料率</v>
          </cell>
        </row>
        <row r="199">
          <cell r="B199" t="str">
            <v>2：（工事請負金×労務比率）×保険料率</v>
          </cell>
        </row>
        <row r="224">
          <cell r="B224" t="str">
            <v>最小限の安全対策</v>
          </cell>
        </row>
        <row r="225">
          <cell r="B225" t="str">
            <v>通常の安全対策</v>
          </cell>
        </row>
        <row r="226">
          <cell r="B226" t="str">
            <v>安全対策以上の対応</v>
          </cell>
        </row>
        <row r="297">
          <cell r="B297" t="str">
            <v>○</v>
          </cell>
        </row>
        <row r="298">
          <cell r="B298" t="str">
            <v>×</v>
          </cell>
        </row>
        <row r="302">
          <cell r="B302" t="str">
            <v>○</v>
          </cell>
        </row>
        <row r="303">
          <cell r="B303" t="str">
            <v>×</v>
          </cell>
        </row>
        <row r="379">
          <cell r="B379" t="str">
            <v>○</v>
          </cell>
        </row>
        <row r="380">
          <cell r="B380" t="str">
            <v>×</v>
          </cell>
        </row>
        <row r="395">
          <cell r="B395" t="str">
            <v>ICT土工</v>
          </cell>
        </row>
        <row r="396">
          <cell r="B396" t="str">
            <v>ICT舗装</v>
          </cell>
        </row>
        <row r="397">
          <cell r="B397" t="str">
            <v>ICT土工・ICT舗装</v>
          </cell>
        </row>
        <row r="398">
          <cell r="B398" t="str">
            <v>ICT土工・その他</v>
          </cell>
        </row>
        <row r="399">
          <cell r="B399" t="str">
            <v>ICT舗装・その他</v>
          </cell>
        </row>
        <row r="400">
          <cell r="B400" t="str">
            <v>その他</v>
          </cell>
        </row>
        <row r="403">
          <cell r="B403" t="str">
            <v>UAV</v>
          </cell>
        </row>
        <row r="404">
          <cell r="B404" t="str">
            <v>LS</v>
          </cell>
        </row>
        <row r="405">
          <cell r="B405" t="str">
            <v>その他</v>
          </cell>
        </row>
        <row r="408">
          <cell r="B408" t="str">
            <v>掘削(ICT)</v>
          </cell>
        </row>
        <row r="409">
          <cell r="B409" t="str">
            <v>路体(築堤)盛土(ICT)</v>
          </cell>
        </row>
        <row r="410">
          <cell r="B410" t="str">
            <v>路床盛土(ICT)</v>
          </cell>
        </row>
        <row r="411">
          <cell r="B411" t="str">
            <v>法面整形(ICT)</v>
          </cell>
        </row>
        <row r="412">
          <cell r="B412" t="str">
            <v>不陸整正(ICT)</v>
          </cell>
        </row>
        <row r="413">
          <cell r="B413" t="str">
            <v>下層路盤(車道・路肩部)(ICT)</v>
          </cell>
        </row>
        <row r="414">
          <cell r="B414" t="str">
            <v>上層路盤(車道・路肩部)(ICT)</v>
          </cell>
        </row>
        <row r="415">
          <cell r="B415" t="str">
            <v>その他</v>
          </cell>
        </row>
        <row r="418">
          <cell r="B418" t="str">
            <v>3D-MGバックホウ</v>
          </cell>
        </row>
        <row r="419">
          <cell r="B419" t="str">
            <v>3D-MCバックホウ</v>
          </cell>
        </row>
        <row r="420">
          <cell r="B420" t="str">
            <v>3D-MGブルドーザ</v>
          </cell>
        </row>
        <row r="421">
          <cell r="B421" t="str">
            <v>3D-MCブルドーザ</v>
          </cell>
        </row>
        <row r="422">
          <cell r="B422" t="str">
            <v>3D-MCモータグレーダ</v>
          </cell>
        </row>
        <row r="423">
          <cell r="B423" t="str">
            <v>その他</v>
          </cell>
        </row>
      </sheetData>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社員等従業員給料等"/>
      <sheetName val="3_法定福利費"/>
      <sheetName val="4_労務管理費"/>
      <sheetName val="5-1_機器材運搬費"/>
      <sheetName val="5-2_建設機械Ⅰ"/>
      <sheetName val="5-3_建設機械Ⅱ"/>
      <sheetName val="6_工事費"/>
      <sheetName val="7-1_品質管理"/>
      <sheetName val="7-2_特殊な品質管理"/>
      <sheetName val="7-3_現場条件等"/>
      <sheetName val="7-4_各種調査"/>
      <sheetName val="7-5_各種台帳"/>
      <sheetName val="7-6_その他"/>
      <sheetName val="8-1_準備・測量"/>
      <sheetName val="8-2_その他"/>
      <sheetName val="9-1_ｲﾒｰｼﾞｱｯﾌﾟ_仮設備"/>
      <sheetName val="9-2_ｲﾒｰｼﾞｱｯﾌﾟ_営繕(港湾)"/>
      <sheetName val="9-3_ｲﾒｰｼﾞｱｯﾌﾟ_安全(港湾)"/>
      <sheetName val="9-4_ｲﾒｰｼﾞｱｯﾌﾟ_その他(港湾)"/>
      <sheetName val="10_水雷_傷害(港湾)"/>
      <sheetName val="11_労働者海上輸送(港湾)"/>
      <sheetName val="12_回航費(港湾)"/>
      <sheetName val="13_えい航費(港湾)"/>
      <sheetName val="14_足場費用"/>
      <sheetName val="form"/>
      <sheetName val="table"/>
      <sheetName val="KKS"/>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A5">
            <v>1</v>
          </cell>
        </row>
        <row r="19">
          <cell r="A19" t="str">
            <v>技術職員</v>
          </cell>
        </row>
        <row r="20">
          <cell r="A20" t="str">
            <v>事務職員</v>
          </cell>
        </row>
        <row r="21">
          <cell r="A21" t="str">
            <v>その他</v>
          </cell>
        </row>
        <row r="31">
          <cell r="A31" t="str">
            <v>水力発電施設、ずい道等新設事業</v>
          </cell>
        </row>
        <row r="32">
          <cell r="A32" t="str">
            <v>道路新設事業</v>
          </cell>
        </row>
        <row r="33">
          <cell r="A33" t="str">
            <v>舗装工事業</v>
          </cell>
        </row>
        <row r="34">
          <cell r="A34" t="str">
            <v>鉄道又は軌道新設事業</v>
          </cell>
        </row>
        <row r="35">
          <cell r="A35" t="str">
            <v>建築事業（既設建築物設備工事業を除く）</v>
          </cell>
        </row>
        <row r="36">
          <cell r="A36" t="str">
            <v>既設建築物設備工事業</v>
          </cell>
        </row>
        <row r="37">
          <cell r="A37" t="str">
            <v>機械装置の組立て又は据付けの事業（組立て又は取付けに関するもの）</v>
          </cell>
        </row>
        <row r="38">
          <cell r="A38" t="str">
            <v>機械装置の組立て又は据付けの事業（その他のもの）</v>
          </cell>
        </row>
        <row r="39">
          <cell r="A39" t="str">
            <v>その他の建設事業</v>
          </cell>
        </row>
        <row r="44">
          <cell r="A44" t="str">
            <v>1：支払い賃金合計×保険料率</v>
          </cell>
        </row>
        <row r="45">
          <cell r="A45" t="str">
            <v>2：（工事請負金×労務比率）×保険料率</v>
          </cell>
        </row>
      </sheetData>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港湾)"/>
      <sheetName val="16-2_特殊な品質管理"/>
      <sheetName val="16-3_現場条件等"/>
      <sheetName val="16-4_各種調査"/>
      <sheetName val="16-5_各種台帳"/>
      <sheetName val="16-6_その他"/>
      <sheetName val="17-1_準備・測量"/>
      <sheetName val="17-2_その他"/>
      <sheetName val="18-1_ｲﾒｰｼﾞｱｯﾌﾟ_仮設備(港湾)"/>
      <sheetName val="18-2_ｲﾒｰｼﾞｱｯﾌﾟ_営繕(港湾)"/>
      <sheetName val="18-3_ｲﾒｰｼﾞｱｯﾌﾟ_安全(港湾)"/>
      <sheetName val="18-4_ｲﾒｰｼﾞｱｯﾌﾟ_その他(港湾)"/>
      <sheetName val="19_水雷_傷害(港湾)"/>
      <sheetName val="20_労働者海上輸送(港湾)"/>
      <sheetName val="21_回航費(港湾)"/>
      <sheetName val="22_えい航費(港湾)"/>
      <sheetName val="23_施工地域"/>
      <sheetName val="24_施工形態"/>
      <sheetName val="25_足場費用"/>
      <sheetName val="26_確認"/>
      <sheetName val="table"/>
      <sheetName val="基礎データ"/>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3">
          <cell r="B3" t="str">
            <v>101：東北地方整備局</v>
          </cell>
        </row>
        <row r="126">
          <cell r="B126" t="str">
            <v>①同一港湾内で複数</v>
          </cell>
        </row>
        <row r="127">
          <cell r="B127" t="str">
            <v>②他の港湾を含めて複数</v>
          </cell>
        </row>
        <row r="290">
          <cell r="B290" t="str">
            <v>国際戦略港湾・国際拠点港湾</v>
          </cell>
        </row>
        <row r="291">
          <cell r="B291" t="str">
            <v>重要港湾</v>
          </cell>
        </row>
        <row r="292">
          <cell r="B292" t="str">
            <v>地方港湾(1)</v>
          </cell>
        </row>
        <row r="293">
          <cell r="B293" t="str">
            <v>地方港湾(2)</v>
          </cell>
        </row>
        <row r="294">
          <cell r="B294" t="str">
            <v>地方港湾(3)工事場所が一般交通等の影響を受ける場合</v>
          </cell>
        </row>
        <row r="295">
          <cell r="B295" t="str">
            <v>地方港湾(3)工事場所が一般交通等の影響を受けない場合</v>
          </cell>
        </row>
        <row r="296">
          <cell r="B296" t="str">
            <v>その他（下記の黄色の記入欄に具体的ご記入下さい）</v>
          </cell>
        </row>
        <row r="349">
          <cell r="B349" t="str">
            <v>無</v>
          </cell>
        </row>
        <row r="350">
          <cell r="B350" t="str">
            <v>有</v>
          </cell>
        </row>
        <row r="355">
          <cell r="B355" t="str">
            <v>浚渫工事</v>
          </cell>
        </row>
        <row r="356">
          <cell r="B356" t="str">
            <v>構造物工事</v>
          </cell>
        </row>
        <row r="357">
          <cell r="B357" t="str">
            <v>海岸工事</v>
          </cell>
        </row>
      </sheetData>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二次製品（LED照明）"/>
      <sheetName val="準備費"/>
      <sheetName val="積算方式"/>
      <sheetName val="情報化施工"/>
      <sheetName val="確認"/>
      <sheetName val="チェック"/>
      <sheetName val="要確認一覧表"/>
      <sheetName val="KKS"/>
      <sheetName val="Table"/>
    </sheetNames>
    <sheetDataSet>
      <sheetData sheetId="0"/>
      <sheetData sheetId="1"/>
      <sheetData sheetId="2">
        <row r="38">
          <cell r="F3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56">
          <cell r="A556" t="str">
            <v>発注者指定</v>
          </cell>
        </row>
        <row r="557">
          <cell r="A557" t="str">
            <v>施工者希望</v>
          </cell>
        </row>
        <row r="561">
          <cell r="A561" t="str">
            <v>ＴＳ・ＧＮＳＳを用いた締固め管理</v>
          </cell>
        </row>
        <row r="562">
          <cell r="A562" t="str">
            <v>２ＤMＧ（バックホウ）</v>
          </cell>
        </row>
        <row r="563">
          <cell r="A563" t="str">
            <v>３ＤMＧ（バックホウ）</v>
          </cell>
        </row>
        <row r="564">
          <cell r="A564" t="str">
            <v>２ＤMＧ（ブルドーザ）</v>
          </cell>
        </row>
        <row r="565">
          <cell r="A565" t="str">
            <v>３ＤMＧ（ブルドーザ）</v>
          </cell>
        </row>
        <row r="566">
          <cell r="A566" t="str">
            <v>MC（ブルドーザ）</v>
          </cell>
        </row>
        <row r="567">
          <cell r="A567" t="str">
            <v>MC（モータグレーダ）</v>
          </cell>
        </row>
        <row r="568">
          <cell r="A568" t="str">
            <v>TS出来形管理（舗装工）</v>
          </cell>
        </row>
        <row r="569">
          <cell r="A569" t="str">
            <v>TS出来形管理（土工）</v>
          </cell>
        </row>
        <row r="579">
          <cell r="A579" t="str">
            <v>有り</v>
          </cell>
        </row>
        <row r="580">
          <cell r="A580" t="str">
            <v>無し</v>
          </cell>
        </row>
        <row r="607">
          <cell r="A607" t="str">
            <v>河川土工</v>
          </cell>
        </row>
        <row r="608">
          <cell r="A608" t="str">
            <v>道路土工</v>
          </cell>
        </row>
        <row r="609">
          <cell r="A609" t="str">
            <v>舗装工</v>
          </cell>
        </row>
        <row r="610">
          <cell r="A610" t="str">
            <v>その他</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T47"/>
  <sheetViews>
    <sheetView showGridLines="0" tabSelected="1" zoomScaleNormal="100" workbookViewId="0">
      <selection activeCell="P7" sqref="P7"/>
    </sheetView>
  </sheetViews>
  <sheetFormatPr defaultRowHeight="12"/>
  <cols>
    <col min="1" max="23" width="2.625" style="34" customWidth="1"/>
    <col min="24" max="24" width="1.375" style="34" customWidth="1"/>
    <col min="25" max="25" width="1.625" style="34" customWidth="1"/>
    <col min="26" max="26" width="1.5" style="34" customWidth="1"/>
    <col min="27" max="42" width="2.625" style="34" customWidth="1"/>
    <col min="43" max="43" width="1.25" style="34" customWidth="1"/>
    <col min="44" max="45" width="2.625" style="34" customWidth="1"/>
    <col min="46" max="46" width="1.5" style="34" customWidth="1"/>
    <col min="47" max="49" width="2.625" style="34" customWidth="1"/>
    <col min="50" max="16384" width="9" style="34"/>
  </cols>
  <sheetData>
    <row r="1" spans="1:46" s="36" customFormat="1" ht="24.75" thickBot="1">
      <c r="A1" s="172">
        <v>7</v>
      </c>
      <c r="B1" s="1766" t="s">
        <v>2405</v>
      </c>
      <c r="C1" s="1766"/>
      <c r="D1" s="1766"/>
      <c r="E1" s="1766"/>
      <c r="F1" s="1766"/>
      <c r="G1" s="736" t="s">
        <v>1090</v>
      </c>
      <c r="H1" s="737"/>
      <c r="I1" s="737"/>
      <c r="J1" s="738"/>
      <c r="K1" s="738"/>
      <c r="L1" s="738"/>
      <c r="M1" s="738"/>
      <c r="N1" s="738"/>
      <c r="O1" s="738"/>
      <c r="P1" s="738"/>
      <c r="Q1" s="738"/>
      <c r="R1" s="35"/>
      <c r="S1" s="1700" t="s">
        <v>2406</v>
      </c>
      <c r="T1" s="35"/>
      <c r="U1" s="35"/>
      <c r="V1" s="35"/>
      <c r="W1" s="35"/>
    </row>
    <row r="2" spans="1:46" ht="5.25" customHeight="1" thickTop="1">
      <c r="A2" s="1767"/>
      <c r="B2" s="1767"/>
      <c r="C2" s="1767"/>
      <c r="D2" s="1767"/>
      <c r="E2" s="1767"/>
      <c r="F2" s="1767"/>
      <c r="G2" s="736"/>
      <c r="H2" s="258"/>
      <c r="I2" s="258"/>
      <c r="J2" s="878"/>
      <c r="K2" s="878"/>
      <c r="L2" s="878"/>
      <c r="M2" s="878"/>
      <c r="N2" s="878"/>
      <c r="O2" s="878"/>
      <c r="P2" s="878"/>
      <c r="Q2" s="878"/>
      <c r="Z2" s="1744"/>
      <c r="AA2" s="1745"/>
      <c r="AB2" s="1745"/>
      <c r="AC2" s="1745"/>
      <c r="AD2" s="1745"/>
      <c r="AE2" s="1745"/>
      <c r="AF2" s="1745"/>
      <c r="AG2" s="1745"/>
      <c r="AH2" s="1745"/>
      <c r="AI2" s="1745"/>
      <c r="AJ2" s="1745"/>
      <c r="AK2" s="1745"/>
      <c r="AL2" s="1745"/>
      <c r="AM2" s="1745"/>
      <c r="AN2" s="1745"/>
      <c r="AO2" s="1745"/>
      <c r="AP2" s="1745"/>
      <c r="AQ2" s="1745"/>
      <c r="AR2" s="1745"/>
      <c r="AS2" s="1745"/>
      <c r="AT2" s="1746"/>
    </row>
    <row r="3" spans="1:46" ht="12" customHeight="1">
      <c r="Z3" s="1747"/>
      <c r="AA3" s="1768" t="s">
        <v>2504</v>
      </c>
      <c r="AB3" s="1768"/>
      <c r="AC3" s="1768"/>
      <c r="AD3" s="1768"/>
      <c r="AE3" s="1768"/>
      <c r="AF3" s="1768"/>
      <c r="AG3" s="1768"/>
      <c r="AH3" s="1768"/>
      <c r="AI3" s="1768"/>
      <c r="AJ3" s="1768"/>
      <c r="AK3" s="1768"/>
      <c r="AL3" s="1768"/>
      <c r="AM3" s="1768"/>
      <c r="AN3" s="1768"/>
      <c r="AO3" s="1768"/>
      <c r="AP3" s="1768"/>
      <c r="AQ3" s="1768"/>
      <c r="AR3" s="1768"/>
      <c r="AS3" s="1768"/>
      <c r="AT3" s="1748"/>
    </row>
    <row r="4" spans="1:46" ht="14.25">
      <c r="E4" s="739" t="s">
        <v>374</v>
      </c>
      <c r="F4" s="44"/>
      <c r="G4" s="44"/>
      <c r="H4" s="44"/>
      <c r="I4" s="44"/>
      <c r="J4" s="44"/>
      <c r="K4" s="44"/>
      <c r="L4" s="44"/>
      <c r="M4" s="44"/>
      <c r="N4" s="44"/>
      <c r="O4" s="44"/>
      <c r="P4" s="44"/>
      <c r="Q4" s="44"/>
      <c r="R4" s="44"/>
      <c r="S4" s="44"/>
      <c r="T4" s="44"/>
      <c r="U4" s="44"/>
      <c r="Z4" s="1747"/>
      <c r="AA4" s="1768"/>
      <c r="AB4" s="1768"/>
      <c r="AC4" s="1768"/>
      <c r="AD4" s="1768"/>
      <c r="AE4" s="1768"/>
      <c r="AF4" s="1768"/>
      <c r="AG4" s="1768"/>
      <c r="AH4" s="1768"/>
      <c r="AI4" s="1768"/>
      <c r="AJ4" s="1768"/>
      <c r="AK4" s="1768"/>
      <c r="AL4" s="1768"/>
      <c r="AM4" s="1768"/>
      <c r="AN4" s="1768"/>
      <c r="AO4" s="1768"/>
      <c r="AP4" s="1768"/>
      <c r="AQ4" s="1768"/>
      <c r="AR4" s="1768"/>
      <c r="AS4" s="1768"/>
      <c r="AT4" s="1748"/>
    </row>
    <row r="5" spans="1:46" ht="12" customHeight="1">
      <c r="Z5" s="1747"/>
      <c r="AA5" s="1768"/>
      <c r="AB5" s="1768"/>
      <c r="AC5" s="1768"/>
      <c r="AD5" s="1768"/>
      <c r="AE5" s="1768"/>
      <c r="AF5" s="1768"/>
      <c r="AG5" s="1768"/>
      <c r="AH5" s="1768"/>
      <c r="AI5" s="1768"/>
      <c r="AJ5" s="1768"/>
      <c r="AK5" s="1768"/>
      <c r="AL5" s="1768"/>
      <c r="AM5" s="1768"/>
      <c r="AN5" s="1768"/>
      <c r="AO5" s="1768"/>
      <c r="AP5" s="1768"/>
      <c r="AQ5" s="1768"/>
      <c r="AR5" s="1768"/>
      <c r="AS5" s="1768"/>
      <c r="AT5" s="1748"/>
    </row>
    <row r="6" spans="1:46" ht="12" customHeight="1">
      <c r="Z6" s="1747"/>
      <c r="AA6" s="1768"/>
      <c r="AB6" s="1768"/>
      <c r="AC6" s="1768"/>
      <c r="AD6" s="1768"/>
      <c r="AE6" s="1768"/>
      <c r="AF6" s="1768"/>
      <c r="AG6" s="1768"/>
      <c r="AH6" s="1768"/>
      <c r="AI6" s="1768"/>
      <c r="AJ6" s="1768"/>
      <c r="AK6" s="1768"/>
      <c r="AL6" s="1768"/>
      <c r="AM6" s="1768"/>
      <c r="AN6" s="1768"/>
      <c r="AO6" s="1768"/>
      <c r="AP6" s="1768"/>
      <c r="AQ6" s="1768"/>
      <c r="AR6" s="1768"/>
      <c r="AS6" s="1768"/>
      <c r="AT6" s="1748"/>
    </row>
    <row r="7" spans="1:46" ht="12" customHeight="1">
      <c r="Z7" s="1747"/>
      <c r="AA7" s="1768"/>
      <c r="AB7" s="1768"/>
      <c r="AC7" s="1768"/>
      <c r="AD7" s="1768"/>
      <c r="AE7" s="1768"/>
      <c r="AF7" s="1768"/>
      <c r="AG7" s="1768"/>
      <c r="AH7" s="1768"/>
      <c r="AI7" s="1768"/>
      <c r="AJ7" s="1768"/>
      <c r="AK7" s="1768"/>
      <c r="AL7" s="1768"/>
      <c r="AM7" s="1768"/>
      <c r="AN7" s="1768"/>
      <c r="AO7" s="1768"/>
      <c r="AP7" s="1768"/>
      <c r="AQ7" s="1768"/>
      <c r="AR7" s="1768"/>
      <c r="AS7" s="1768"/>
      <c r="AT7" s="1748"/>
    </row>
    <row r="8" spans="1:46" ht="12" customHeight="1">
      <c r="Z8" s="1747"/>
      <c r="AA8" s="1768"/>
      <c r="AB8" s="1768"/>
      <c r="AC8" s="1768"/>
      <c r="AD8" s="1768"/>
      <c r="AE8" s="1768"/>
      <c r="AF8" s="1768"/>
      <c r="AG8" s="1768"/>
      <c r="AH8" s="1768"/>
      <c r="AI8" s="1768"/>
      <c r="AJ8" s="1768"/>
      <c r="AK8" s="1768"/>
      <c r="AL8" s="1768"/>
      <c r="AM8" s="1768"/>
      <c r="AN8" s="1768"/>
      <c r="AO8" s="1768"/>
      <c r="AP8" s="1768"/>
      <c r="AQ8" s="1768"/>
      <c r="AR8" s="1768"/>
      <c r="AS8" s="1768"/>
      <c r="AT8" s="1748"/>
    </row>
    <row r="9" spans="1:46" ht="12" customHeight="1">
      <c r="Z9" s="1747"/>
      <c r="AA9" s="1768"/>
      <c r="AB9" s="1768"/>
      <c r="AC9" s="1768"/>
      <c r="AD9" s="1768"/>
      <c r="AE9" s="1768"/>
      <c r="AF9" s="1768"/>
      <c r="AG9" s="1768"/>
      <c r="AH9" s="1768"/>
      <c r="AI9" s="1768"/>
      <c r="AJ9" s="1768"/>
      <c r="AK9" s="1768"/>
      <c r="AL9" s="1768"/>
      <c r="AM9" s="1768"/>
      <c r="AN9" s="1768"/>
      <c r="AO9" s="1768"/>
      <c r="AP9" s="1768"/>
      <c r="AQ9" s="1768"/>
      <c r="AR9" s="1768"/>
      <c r="AS9" s="1768"/>
      <c r="AT9" s="1748"/>
    </row>
    <row r="10" spans="1:46" ht="12" customHeight="1">
      <c r="Z10" s="1747"/>
      <c r="AA10" s="1768"/>
      <c r="AB10" s="1768"/>
      <c r="AC10" s="1768"/>
      <c r="AD10" s="1768"/>
      <c r="AE10" s="1768"/>
      <c r="AF10" s="1768"/>
      <c r="AG10" s="1768"/>
      <c r="AH10" s="1768"/>
      <c r="AI10" s="1768"/>
      <c r="AJ10" s="1768"/>
      <c r="AK10" s="1768"/>
      <c r="AL10" s="1768"/>
      <c r="AM10" s="1768"/>
      <c r="AN10" s="1768"/>
      <c r="AO10" s="1768"/>
      <c r="AP10" s="1768"/>
      <c r="AQ10" s="1768"/>
      <c r="AR10" s="1768"/>
      <c r="AS10" s="1768"/>
      <c r="AT10" s="1748"/>
    </row>
    <row r="11" spans="1:46" ht="12" customHeight="1">
      <c r="Z11" s="1747"/>
      <c r="AA11" s="1768"/>
      <c r="AB11" s="1768"/>
      <c r="AC11" s="1768"/>
      <c r="AD11" s="1768"/>
      <c r="AE11" s="1768"/>
      <c r="AF11" s="1768"/>
      <c r="AG11" s="1768"/>
      <c r="AH11" s="1768"/>
      <c r="AI11" s="1768"/>
      <c r="AJ11" s="1768"/>
      <c r="AK11" s="1768"/>
      <c r="AL11" s="1768"/>
      <c r="AM11" s="1768"/>
      <c r="AN11" s="1768"/>
      <c r="AO11" s="1768"/>
      <c r="AP11" s="1768"/>
      <c r="AQ11" s="1768"/>
      <c r="AR11" s="1768"/>
      <c r="AS11" s="1768"/>
      <c r="AT11" s="1748"/>
    </row>
    <row r="12" spans="1:46" ht="12" customHeight="1">
      <c r="Z12" s="1747"/>
      <c r="AA12" s="1768"/>
      <c r="AB12" s="1768"/>
      <c r="AC12" s="1768"/>
      <c r="AD12" s="1768"/>
      <c r="AE12" s="1768"/>
      <c r="AF12" s="1768"/>
      <c r="AG12" s="1768"/>
      <c r="AH12" s="1768"/>
      <c r="AI12" s="1768"/>
      <c r="AJ12" s="1768"/>
      <c r="AK12" s="1768"/>
      <c r="AL12" s="1768"/>
      <c r="AM12" s="1768"/>
      <c r="AN12" s="1768"/>
      <c r="AO12" s="1768"/>
      <c r="AP12" s="1768"/>
      <c r="AQ12" s="1768"/>
      <c r="AR12" s="1768"/>
      <c r="AS12" s="1768"/>
      <c r="AT12" s="1748"/>
    </row>
    <row r="13" spans="1:46" ht="13.5" customHeight="1">
      <c r="B13" s="37" t="s">
        <v>1079</v>
      </c>
      <c r="G13" s="38"/>
      <c r="Z13" s="1747"/>
      <c r="AA13" s="1768"/>
      <c r="AB13" s="1768"/>
      <c r="AC13" s="1768"/>
      <c r="AD13" s="1768"/>
      <c r="AE13" s="1768"/>
      <c r="AF13" s="1768"/>
      <c r="AG13" s="1768"/>
      <c r="AH13" s="1768"/>
      <c r="AI13" s="1768"/>
      <c r="AJ13" s="1768"/>
      <c r="AK13" s="1768"/>
      <c r="AL13" s="1768"/>
      <c r="AM13" s="1768"/>
      <c r="AN13" s="1768"/>
      <c r="AO13" s="1768"/>
      <c r="AP13" s="1768"/>
      <c r="AQ13" s="1768"/>
      <c r="AR13" s="1768"/>
      <c r="AS13" s="1768"/>
      <c r="AT13" s="1748"/>
    </row>
    <row r="14" spans="1:46" ht="12" customHeight="1">
      <c r="C14" s="43" t="s">
        <v>630</v>
      </c>
      <c r="D14" s="43"/>
      <c r="G14" s="38"/>
      <c r="Z14" s="1747"/>
      <c r="AA14" s="1768"/>
      <c r="AB14" s="1768"/>
      <c r="AC14" s="1768"/>
      <c r="AD14" s="1768"/>
      <c r="AE14" s="1768"/>
      <c r="AF14" s="1768"/>
      <c r="AG14" s="1768"/>
      <c r="AH14" s="1768"/>
      <c r="AI14" s="1768"/>
      <c r="AJ14" s="1768"/>
      <c r="AK14" s="1768"/>
      <c r="AL14" s="1768"/>
      <c r="AM14" s="1768"/>
      <c r="AN14" s="1768"/>
      <c r="AO14" s="1768"/>
      <c r="AP14" s="1768"/>
      <c r="AQ14" s="1768"/>
      <c r="AR14" s="1768"/>
      <c r="AS14" s="1768"/>
      <c r="AT14" s="1748"/>
    </row>
    <row r="15" spans="1:46" ht="5.0999999999999996" customHeight="1">
      <c r="B15" s="38"/>
      <c r="G15" s="38"/>
      <c r="Z15" s="1747"/>
      <c r="AA15" s="1768"/>
      <c r="AB15" s="1768"/>
      <c r="AC15" s="1768"/>
      <c r="AD15" s="1768"/>
      <c r="AE15" s="1768"/>
      <c r="AF15" s="1768"/>
      <c r="AG15" s="1768"/>
      <c r="AH15" s="1768"/>
      <c r="AI15" s="1768"/>
      <c r="AJ15" s="1768"/>
      <c r="AK15" s="1768"/>
      <c r="AL15" s="1768"/>
      <c r="AM15" s="1768"/>
      <c r="AN15" s="1768"/>
      <c r="AO15" s="1768"/>
      <c r="AP15" s="1768"/>
      <c r="AQ15" s="1768"/>
      <c r="AR15" s="1768"/>
      <c r="AS15" s="1768"/>
      <c r="AT15" s="1748"/>
    </row>
    <row r="16" spans="1:46" ht="12" customHeight="1">
      <c r="B16" s="34" t="s">
        <v>2037</v>
      </c>
      <c r="H16" s="38"/>
      <c r="Z16" s="1747"/>
      <c r="AA16" s="1768"/>
      <c r="AB16" s="1768"/>
      <c r="AC16" s="1768"/>
      <c r="AD16" s="1768"/>
      <c r="AE16" s="1768"/>
      <c r="AF16" s="1768"/>
      <c r="AG16" s="1768"/>
      <c r="AH16" s="1768"/>
      <c r="AI16" s="1768"/>
      <c r="AJ16" s="1768"/>
      <c r="AK16" s="1768"/>
      <c r="AL16" s="1768"/>
      <c r="AM16" s="1768"/>
      <c r="AN16" s="1768"/>
      <c r="AO16" s="1768"/>
      <c r="AP16" s="1768"/>
      <c r="AQ16" s="1768"/>
      <c r="AR16" s="1768"/>
      <c r="AS16" s="1768"/>
      <c r="AT16" s="1748"/>
    </row>
    <row r="17" spans="1:46" ht="13.5" customHeight="1">
      <c r="B17" s="34" t="s">
        <v>1075</v>
      </c>
      <c r="C17" s="39"/>
      <c r="D17" s="39"/>
      <c r="E17" s="40"/>
      <c r="G17" s="38"/>
      <c r="Z17" s="1747"/>
      <c r="AA17" s="1768"/>
      <c r="AB17" s="1768"/>
      <c r="AC17" s="1768"/>
      <c r="AD17" s="1768"/>
      <c r="AE17" s="1768"/>
      <c r="AF17" s="1768"/>
      <c r="AG17" s="1768"/>
      <c r="AH17" s="1768"/>
      <c r="AI17" s="1768"/>
      <c r="AJ17" s="1768"/>
      <c r="AK17" s="1768"/>
      <c r="AL17" s="1768"/>
      <c r="AM17" s="1768"/>
      <c r="AN17" s="1768"/>
      <c r="AO17" s="1768"/>
      <c r="AP17" s="1768"/>
      <c r="AQ17" s="1768"/>
      <c r="AR17" s="1768"/>
      <c r="AS17" s="1768"/>
      <c r="AT17" s="1748"/>
    </row>
    <row r="18" spans="1:46" ht="13.5" customHeight="1">
      <c r="B18" s="38"/>
      <c r="C18" s="287" t="s">
        <v>631</v>
      </c>
      <c r="D18" s="34" t="s">
        <v>43</v>
      </c>
      <c r="G18" s="38"/>
      <c r="Z18" s="1747"/>
      <c r="AA18" s="1768"/>
      <c r="AB18" s="1768"/>
      <c r="AC18" s="1768"/>
      <c r="AD18" s="1768"/>
      <c r="AE18" s="1768"/>
      <c r="AF18" s="1768"/>
      <c r="AG18" s="1768"/>
      <c r="AH18" s="1768"/>
      <c r="AI18" s="1768"/>
      <c r="AJ18" s="1768"/>
      <c r="AK18" s="1768"/>
      <c r="AL18" s="1768"/>
      <c r="AM18" s="1768"/>
      <c r="AN18" s="1768"/>
      <c r="AO18" s="1768"/>
      <c r="AP18" s="1768"/>
      <c r="AQ18" s="1768"/>
      <c r="AR18" s="1768"/>
      <c r="AS18" s="1768"/>
      <c r="AT18" s="1748"/>
    </row>
    <row r="19" spans="1:46" ht="13.5" customHeight="1">
      <c r="C19" s="287" t="s">
        <v>44</v>
      </c>
      <c r="D19" s="34" t="s">
        <v>45</v>
      </c>
      <c r="G19" s="38"/>
      <c r="Z19" s="1747"/>
      <c r="AA19" s="1749" t="s">
        <v>2505</v>
      </c>
      <c r="AB19" s="1750"/>
      <c r="AC19" s="1750"/>
      <c r="AD19" s="1750"/>
      <c r="AE19" s="1750"/>
      <c r="AF19" s="1750"/>
      <c r="AG19" s="1750"/>
      <c r="AH19" s="1750"/>
      <c r="AI19" s="1750"/>
      <c r="AJ19" s="1750"/>
      <c r="AK19" s="1750"/>
      <c r="AL19" s="1750"/>
      <c r="AM19" s="1750"/>
      <c r="AN19" s="1750"/>
      <c r="AO19" s="1750"/>
      <c r="AP19" s="1750"/>
      <c r="AQ19" s="1750"/>
      <c r="AR19" s="1750"/>
      <c r="AS19" s="1750"/>
      <c r="AT19" s="1748"/>
    </row>
    <row r="20" spans="1:46" ht="13.5" customHeight="1">
      <c r="C20" s="287"/>
      <c r="D20" s="287"/>
      <c r="G20" s="38"/>
      <c r="Z20" s="1747"/>
      <c r="AA20" s="1761" t="s">
        <v>2506</v>
      </c>
      <c r="AB20" s="1761"/>
      <c r="AC20" s="1761"/>
      <c r="AD20" s="1761"/>
      <c r="AE20" s="1761"/>
      <c r="AF20" s="1761"/>
      <c r="AG20" s="1762"/>
      <c r="AH20" s="1762"/>
      <c r="AI20" s="1762"/>
      <c r="AJ20" s="1762"/>
      <c r="AK20" s="1762"/>
      <c r="AL20" s="1762"/>
      <c r="AM20" s="1762"/>
      <c r="AN20" s="1762"/>
      <c r="AO20" s="1762"/>
      <c r="AP20" s="1762"/>
      <c r="AQ20" s="1762"/>
      <c r="AR20" s="1762"/>
      <c r="AS20" s="1762"/>
      <c r="AT20" s="1748"/>
    </row>
    <row r="21" spans="1:46" ht="12" customHeight="1">
      <c r="C21" s="287"/>
      <c r="D21" s="287"/>
      <c r="Z21" s="1747"/>
      <c r="AA21" s="1761"/>
      <c r="AB21" s="1761"/>
      <c r="AC21" s="1761"/>
      <c r="AD21" s="1761"/>
      <c r="AE21" s="1761"/>
      <c r="AF21" s="1761"/>
      <c r="AG21" s="1762"/>
      <c r="AH21" s="1762"/>
      <c r="AI21" s="1762"/>
      <c r="AJ21" s="1762"/>
      <c r="AK21" s="1762"/>
      <c r="AL21" s="1762"/>
      <c r="AM21" s="1762"/>
      <c r="AN21" s="1762"/>
      <c r="AO21" s="1762"/>
      <c r="AP21" s="1762"/>
      <c r="AQ21" s="1762"/>
      <c r="AR21" s="1762"/>
      <c r="AS21" s="1762"/>
      <c r="AT21" s="1748"/>
    </row>
    <row r="22" spans="1:46" ht="14.25">
      <c r="R22" s="288"/>
      <c r="S22" s="288"/>
      <c r="T22" s="288"/>
      <c r="U22" s="288"/>
      <c r="V22" s="288"/>
      <c r="W22" s="288"/>
      <c r="Z22" s="1747"/>
      <c r="AA22" s="1761"/>
      <c r="AB22" s="1761"/>
      <c r="AC22" s="1761"/>
      <c r="AD22" s="1761"/>
      <c r="AE22" s="1761"/>
      <c r="AF22" s="1761"/>
      <c r="AG22" s="1762"/>
      <c r="AH22" s="1762"/>
      <c r="AI22" s="1762"/>
      <c r="AJ22" s="1762"/>
      <c r="AK22" s="1762"/>
      <c r="AL22" s="1762"/>
      <c r="AM22" s="1762"/>
      <c r="AN22" s="1762"/>
      <c r="AO22" s="1762"/>
      <c r="AP22" s="1762"/>
      <c r="AQ22" s="1762"/>
      <c r="AR22" s="1762"/>
      <c r="AS22" s="1762"/>
      <c r="AT22" s="1748"/>
    </row>
    <row r="23" spans="1:46" ht="14.25" customHeight="1">
      <c r="A23" s="34" t="s">
        <v>38</v>
      </c>
      <c r="R23" s="288"/>
      <c r="S23" s="288"/>
      <c r="T23" s="288"/>
      <c r="U23" s="288"/>
      <c r="V23" s="288"/>
      <c r="W23" s="288"/>
      <c r="Z23" s="1747"/>
      <c r="AA23" s="1761" t="s">
        <v>2507</v>
      </c>
      <c r="AB23" s="1761"/>
      <c r="AC23" s="1761"/>
      <c r="AD23" s="1761"/>
      <c r="AE23" s="1761"/>
      <c r="AF23" s="1761"/>
      <c r="AG23" s="1762"/>
      <c r="AH23" s="1762"/>
      <c r="AI23" s="1762"/>
      <c r="AJ23" s="1762"/>
      <c r="AK23" s="1762"/>
      <c r="AL23" s="1762"/>
      <c r="AM23" s="1762"/>
      <c r="AN23" s="1762"/>
      <c r="AO23" s="1762"/>
      <c r="AP23" s="1762"/>
      <c r="AQ23" s="1762"/>
      <c r="AR23" s="1762"/>
      <c r="AS23" s="1762"/>
      <c r="AT23" s="1748"/>
    </row>
    <row r="24" spans="1:46" ht="14.25">
      <c r="R24" s="288"/>
      <c r="S24" s="288"/>
      <c r="T24" s="288"/>
      <c r="U24" s="288"/>
      <c r="V24" s="288"/>
      <c r="W24" s="288"/>
      <c r="Z24" s="1747"/>
      <c r="AA24" s="1761"/>
      <c r="AB24" s="1761"/>
      <c r="AC24" s="1761"/>
      <c r="AD24" s="1761"/>
      <c r="AE24" s="1761"/>
      <c r="AF24" s="1761"/>
      <c r="AG24" s="1762"/>
      <c r="AH24" s="1762"/>
      <c r="AI24" s="1762"/>
      <c r="AJ24" s="1762"/>
      <c r="AK24" s="1762"/>
      <c r="AL24" s="1762"/>
      <c r="AM24" s="1762"/>
      <c r="AN24" s="1762"/>
      <c r="AO24" s="1762"/>
      <c r="AP24" s="1762"/>
      <c r="AQ24" s="1762"/>
      <c r="AR24" s="1762"/>
      <c r="AS24" s="1762"/>
      <c r="AT24" s="1748"/>
    </row>
    <row r="25" spans="1:46" ht="14.25">
      <c r="R25" s="288"/>
      <c r="S25" s="288"/>
      <c r="T25" s="288"/>
      <c r="U25" s="288"/>
      <c r="V25" s="288"/>
      <c r="W25" s="288"/>
      <c r="Z25" s="1747"/>
      <c r="AA25" s="1751"/>
      <c r="AB25" s="1751"/>
      <c r="AC25" s="1751"/>
      <c r="AD25" s="1751"/>
      <c r="AE25" s="1751"/>
      <c r="AF25" s="1751"/>
      <c r="AG25" s="1752"/>
      <c r="AH25" s="1752"/>
      <c r="AI25" s="1752"/>
      <c r="AJ25" s="1752"/>
      <c r="AK25" s="1752"/>
      <c r="AL25" s="1752"/>
      <c r="AM25" s="1752"/>
      <c r="AN25" s="1752"/>
      <c r="AO25" s="1752"/>
      <c r="AP25" s="1752"/>
      <c r="AQ25" s="1752"/>
      <c r="AR25" s="1752"/>
      <c r="AS25" s="1752"/>
      <c r="AT25" s="1748"/>
    </row>
    <row r="26" spans="1:46" ht="14.25">
      <c r="C26" s="287" t="s">
        <v>672</v>
      </c>
      <c r="F26" s="289"/>
      <c r="G26" s="289"/>
      <c r="H26" s="289"/>
      <c r="R26" s="288"/>
      <c r="S26" s="288"/>
      <c r="T26" s="288"/>
      <c r="U26" s="288"/>
      <c r="V26" s="288"/>
      <c r="W26" s="288"/>
      <c r="Z26" s="1747"/>
      <c r="AA26" s="1749" t="s">
        <v>2508</v>
      </c>
      <c r="AB26" s="1750"/>
      <c r="AC26" s="1750"/>
      <c r="AD26" s="1750"/>
      <c r="AE26" s="1750"/>
      <c r="AF26" s="1750"/>
      <c r="AG26" s="1750"/>
      <c r="AH26" s="1750"/>
      <c r="AI26" s="1750"/>
      <c r="AJ26" s="1750"/>
      <c r="AK26" s="1750"/>
      <c r="AL26" s="1750"/>
      <c r="AM26" s="1750"/>
      <c r="AN26" s="1750"/>
      <c r="AO26" s="1750"/>
      <c r="AP26" s="1750"/>
      <c r="AQ26" s="1750"/>
      <c r="AR26" s="1750"/>
      <c r="AS26" s="1750"/>
      <c r="AT26" s="1748"/>
    </row>
    <row r="27" spans="1:46" ht="14.25">
      <c r="C27" s="290" t="s">
        <v>39</v>
      </c>
      <c r="D27" s="290"/>
      <c r="F27" s="287"/>
      <c r="G27" s="287"/>
      <c r="H27" s="287"/>
      <c r="I27" s="287"/>
      <c r="R27" s="288"/>
      <c r="S27" s="288"/>
      <c r="T27" s="288"/>
      <c r="U27" s="288"/>
      <c r="V27" s="288"/>
      <c r="W27" s="288"/>
      <c r="Z27" s="1747"/>
      <c r="AA27" s="1763" t="s">
        <v>2509</v>
      </c>
      <c r="AB27" s="1764"/>
      <c r="AC27" s="1764"/>
      <c r="AD27" s="1764"/>
      <c r="AE27" s="1764"/>
      <c r="AF27" s="1764"/>
      <c r="AG27" s="1764"/>
      <c r="AH27" s="1764"/>
      <c r="AI27" s="1764"/>
      <c r="AJ27" s="1764"/>
      <c r="AK27" s="1764"/>
      <c r="AL27" s="1764"/>
      <c r="AM27" s="1764"/>
      <c r="AN27" s="1764"/>
      <c r="AO27" s="1764"/>
      <c r="AP27" s="1764"/>
      <c r="AQ27" s="1764"/>
      <c r="AR27" s="1764"/>
      <c r="AS27" s="1764"/>
      <c r="AT27" s="1748"/>
    </row>
    <row r="28" spans="1:46" ht="14.25">
      <c r="F28" s="287"/>
      <c r="G28" s="287"/>
      <c r="H28" s="287"/>
      <c r="I28" s="287"/>
      <c r="J28" s="38"/>
      <c r="R28" s="288"/>
      <c r="S28" s="288"/>
      <c r="T28" s="288"/>
      <c r="U28" s="288"/>
      <c r="V28" s="288"/>
      <c r="W28" s="288"/>
      <c r="Z28" s="1753"/>
      <c r="AA28" s="1764"/>
      <c r="AB28" s="1764"/>
      <c r="AC28" s="1764"/>
      <c r="AD28" s="1764"/>
      <c r="AE28" s="1764"/>
      <c r="AF28" s="1764"/>
      <c r="AG28" s="1764"/>
      <c r="AH28" s="1764"/>
      <c r="AI28" s="1764"/>
      <c r="AJ28" s="1764"/>
      <c r="AK28" s="1764"/>
      <c r="AL28" s="1764"/>
      <c r="AM28" s="1764"/>
      <c r="AN28" s="1764"/>
      <c r="AO28" s="1764"/>
      <c r="AP28" s="1764"/>
      <c r="AQ28" s="1764"/>
      <c r="AR28" s="1764"/>
      <c r="AS28" s="1764"/>
      <c r="AT28" s="1748"/>
    </row>
    <row r="29" spans="1:46" ht="14.25">
      <c r="R29" s="288"/>
      <c r="S29" s="288"/>
      <c r="T29" s="288"/>
      <c r="U29" s="288"/>
      <c r="V29" s="288"/>
      <c r="W29" s="288"/>
      <c r="Z29" s="1747"/>
      <c r="AA29" s="1764"/>
      <c r="AB29" s="1764"/>
      <c r="AC29" s="1764"/>
      <c r="AD29" s="1764"/>
      <c r="AE29" s="1764"/>
      <c r="AF29" s="1764"/>
      <c r="AG29" s="1764"/>
      <c r="AH29" s="1764"/>
      <c r="AI29" s="1764"/>
      <c r="AJ29" s="1764"/>
      <c r="AK29" s="1764"/>
      <c r="AL29" s="1764"/>
      <c r="AM29" s="1764"/>
      <c r="AN29" s="1764"/>
      <c r="AO29" s="1764"/>
      <c r="AP29" s="1764"/>
      <c r="AQ29" s="1764"/>
      <c r="AR29" s="1764"/>
      <c r="AS29" s="1764"/>
      <c r="AT29" s="1748"/>
    </row>
    <row r="30" spans="1:46" ht="14.25">
      <c r="A30" s="34" t="s">
        <v>40</v>
      </c>
      <c r="F30" s="287"/>
      <c r="G30" s="287"/>
      <c r="H30" s="287"/>
      <c r="I30" s="287"/>
      <c r="R30" s="288"/>
      <c r="S30" s="288"/>
      <c r="T30" s="288"/>
      <c r="U30" s="288"/>
      <c r="V30" s="288"/>
      <c r="W30" s="288"/>
      <c r="Z30" s="1747"/>
      <c r="AA30" s="1764"/>
      <c r="AB30" s="1764"/>
      <c r="AC30" s="1764"/>
      <c r="AD30" s="1764"/>
      <c r="AE30" s="1764"/>
      <c r="AF30" s="1764"/>
      <c r="AG30" s="1764"/>
      <c r="AH30" s="1764"/>
      <c r="AI30" s="1764"/>
      <c r="AJ30" s="1764"/>
      <c r="AK30" s="1764"/>
      <c r="AL30" s="1764"/>
      <c r="AM30" s="1764"/>
      <c r="AN30" s="1764"/>
      <c r="AO30" s="1764"/>
      <c r="AP30" s="1764"/>
      <c r="AQ30" s="1764"/>
      <c r="AR30" s="1764"/>
      <c r="AS30" s="1764"/>
      <c r="AT30" s="1748"/>
    </row>
    <row r="31" spans="1:46" ht="14.25">
      <c r="R31" s="288"/>
      <c r="S31" s="288"/>
      <c r="T31" s="288"/>
      <c r="U31" s="288"/>
      <c r="V31" s="288"/>
      <c r="W31" s="288"/>
      <c r="Z31" s="1747"/>
      <c r="AA31" s="1764"/>
      <c r="AB31" s="1764"/>
      <c r="AC31" s="1764"/>
      <c r="AD31" s="1764"/>
      <c r="AE31" s="1764"/>
      <c r="AF31" s="1764"/>
      <c r="AG31" s="1764"/>
      <c r="AH31" s="1764"/>
      <c r="AI31" s="1764"/>
      <c r="AJ31" s="1764"/>
      <c r="AK31" s="1764"/>
      <c r="AL31" s="1764"/>
      <c r="AM31" s="1764"/>
      <c r="AN31" s="1764"/>
      <c r="AO31" s="1764"/>
      <c r="AP31" s="1764"/>
      <c r="AQ31" s="1764"/>
      <c r="AR31" s="1764"/>
      <c r="AS31" s="1764"/>
      <c r="AT31" s="1748"/>
    </row>
    <row r="32" spans="1:46" ht="14.25">
      <c r="R32" s="288"/>
      <c r="S32" s="288"/>
      <c r="T32" s="288"/>
      <c r="U32" s="288"/>
      <c r="V32" s="288"/>
      <c r="W32" s="288"/>
      <c r="Z32" s="1747"/>
      <c r="AA32" s="1764"/>
      <c r="AB32" s="1764"/>
      <c r="AC32" s="1764"/>
      <c r="AD32" s="1764"/>
      <c r="AE32" s="1764"/>
      <c r="AF32" s="1764"/>
      <c r="AG32" s="1764"/>
      <c r="AH32" s="1764"/>
      <c r="AI32" s="1764"/>
      <c r="AJ32" s="1764"/>
      <c r="AK32" s="1764"/>
      <c r="AL32" s="1764"/>
      <c r="AM32" s="1764"/>
      <c r="AN32" s="1764"/>
      <c r="AO32" s="1764"/>
      <c r="AP32" s="1764"/>
      <c r="AQ32" s="1764"/>
      <c r="AR32" s="1764"/>
      <c r="AS32" s="1764"/>
      <c r="AT32" s="1748"/>
    </row>
    <row r="33" spans="1:46" ht="13.5" customHeight="1">
      <c r="C33" s="287" t="s">
        <v>673</v>
      </c>
      <c r="F33" s="289"/>
      <c r="G33" s="289"/>
      <c r="H33" s="289"/>
      <c r="R33" s="288"/>
      <c r="S33" s="288"/>
      <c r="T33" s="288"/>
      <c r="U33" s="288"/>
      <c r="V33" s="288"/>
      <c r="W33" s="288"/>
      <c r="Z33" s="1747"/>
      <c r="AA33" s="1764"/>
      <c r="AB33" s="1764"/>
      <c r="AC33" s="1764"/>
      <c r="AD33" s="1764"/>
      <c r="AE33" s="1764"/>
      <c r="AF33" s="1764"/>
      <c r="AG33" s="1764"/>
      <c r="AH33" s="1764"/>
      <c r="AI33" s="1764"/>
      <c r="AJ33" s="1764"/>
      <c r="AK33" s="1764"/>
      <c r="AL33" s="1764"/>
      <c r="AM33" s="1764"/>
      <c r="AN33" s="1764"/>
      <c r="AO33" s="1764"/>
      <c r="AP33" s="1764"/>
      <c r="AQ33" s="1764"/>
      <c r="AR33" s="1764"/>
      <c r="AS33" s="1764"/>
      <c r="AT33" s="1748"/>
    </row>
    <row r="34" spans="1:46" ht="14.25">
      <c r="C34" s="290" t="s">
        <v>39</v>
      </c>
      <c r="D34" s="290"/>
      <c r="F34" s="287"/>
      <c r="G34" s="287"/>
      <c r="H34" s="287"/>
      <c r="I34" s="287"/>
      <c r="R34" s="288"/>
      <c r="S34" s="288"/>
      <c r="T34" s="288"/>
      <c r="U34" s="288"/>
      <c r="V34" s="288"/>
      <c r="W34" s="288"/>
      <c r="Z34" s="1747"/>
      <c r="AA34" s="1764"/>
      <c r="AB34" s="1764"/>
      <c r="AC34" s="1764"/>
      <c r="AD34" s="1764"/>
      <c r="AE34" s="1764"/>
      <c r="AF34" s="1764"/>
      <c r="AG34" s="1764"/>
      <c r="AH34" s="1764"/>
      <c r="AI34" s="1764"/>
      <c r="AJ34" s="1764"/>
      <c r="AK34" s="1764"/>
      <c r="AL34" s="1764"/>
      <c r="AM34" s="1764"/>
      <c r="AN34" s="1764"/>
      <c r="AO34" s="1764"/>
      <c r="AP34" s="1764"/>
      <c r="AQ34" s="1764"/>
      <c r="AR34" s="1764"/>
      <c r="AS34" s="1764"/>
      <c r="AT34" s="1748"/>
    </row>
    <row r="35" spans="1:46" ht="15" thickBot="1">
      <c r="F35" s="287"/>
      <c r="G35" s="287"/>
      <c r="H35" s="287"/>
      <c r="I35" s="287"/>
      <c r="J35" s="38"/>
      <c r="R35" s="288"/>
      <c r="S35" s="288"/>
      <c r="T35" s="288"/>
      <c r="U35" s="288"/>
      <c r="V35" s="288"/>
      <c r="W35" s="288"/>
      <c r="Z35" s="1754"/>
      <c r="AA35" s="1765"/>
      <c r="AB35" s="1765"/>
      <c r="AC35" s="1765"/>
      <c r="AD35" s="1765"/>
      <c r="AE35" s="1765"/>
      <c r="AF35" s="1765"/>
      <c r="AG35" s="1765"/>
      <c r="AH35" s="1765"/>
      <c r="AI35" s="1765"/>
      <c r="AJ35" s="1765"/>
      <c r="AK35" s="1765"/>
      <c r="AL35" s="1765"/>
      <c r="AM35" s="1765"/>
      <c r="AN35" s="1765"/>
      <c r="AO35" s="1765"/>
      <c r="AP35" s="1765"/>
      <c r="AQ35" s="1765"/>
      <c r="AR35" s="1765"/>
      <c r="AS35" s="1765"/>
      <c r="AT35" s="1755"/>
    </row>
    <row r="36" spans="1:46" ht="15" thickTop="1">
      <c r="R36" s="288"/>
      <c r="S36" s="288"/>
      <c r="T36" s="288"/>
      <c r="U36" s="288"/>
      <c r="V36" s="288"/>
      <c r="W36" s="288"/>
      <c r="Z36" s="38"/>
      <c r="AA36" s="38"/>
      <c r="AB36" s="38"/>
    </row>
    <row r="37" spans="1:46" ht="14.25">
      <c r="A37" s="34" t="s">
        <v>41</v>
      </c>
      <c r="F37" s="287"/>
      <c r="G37" s="287"/>
      <c r="H37" s="287"/>
      <c r="I37" s="287"/>
      <c r="R37" s="288"/>
      <c r="S37" s="288"/>
      <c r="T37" s="288"/>
      <c r="U37" s="288"/>
      <c r="V37" s="288"/>
      <c r="W37" s="288"/>
      <c r="Z37" s="38"/>
      <c r="AA37" s="38"/>
      <c r="AB37" s="38"/>
    </row>
    <row r="38" spans="1:46" ht="14.25">
      <c r="A38" s="34" t="s">
        <v>42</v>
      </c>
      <c r="B38" s="41"/>
      <c r="R38" s="288"/>
      <c r="S38" s="288"/>
      <c r="T38" s="288"/>
      <c r="U38" s="288"/>
      <c r="V38" s="288"/>
      <c r="W38" s="288"/>
      <c r="Z38" s="38"/>
      <c r="AA38" s="38"/>
      <c r="AB38" s="38"/>
    </row>
    <row r="39" spans="1:46">
      <c r="B39" s="41" t="s">
        <v>671</v>
      </c>
    </row>
    <row r="40" spans="1:46">
      <c r="B40" s="41" t="s">
        <v>671</v>
      </c>
    </row>
    <row r="41" spans="1:46">
      <c r="B41" s="41" t="s">
        <v>671</v>
      </c>
    </row>
    <row r="42" spans="1:46">
      <c r="B42" s="41" t="s">
        <v>671</v>
      </c>
    </row>
    <row r="43" spans="1:46">
      <c r="B43" s="41"/>
    </row>
    <row r="44" spans="1:46">
      <c r="A44" s="42"/>
      <c r="B44" s="1404" t="s">
        <v>2407</v>
      </c>
      <c r="C44" s="1404"/>
      <c r="D44" s="1404"/>
      <c r="E44" s="42"/>
      <c r="F44" s="42"/>
      <c r="G44" s="42"/>
      <c r="H44" s="42"/>
      <c r="I44" s="42"/>
      <c r="J44" s="42"/>
      <c r="K44" s="42"/>
      <c r="L44" s="42"/>
      <c r="M44" s="42"/>
      <c r="N44" s="42"/>
      <c r="O44" s="42"/>
      <c r="P44" s="42"/>
      <c r="Q44" s="42"/>
      <c r="R44" s="42"/>
      <c r="S44" s="42"/>
      <c r="T44" s="42"/>
      <c r="U44" s="42"/>
      <c r="V44" s="42"/>
      <c r="W44" s="42"/>
    </row>
    <row r="45" spans="1:46">
      <c r="A45" s="42"/>
      <c r="B45" s="1404" t="s">
        <v>2408</v>
      </c>
      <c r="C45" s="1404"/>
      <c r="D45" s="1404"/>
      <c r="E45" s="42"/>
      <c r="F45" s="42"/>
      <c r="G45" s="42"/>
      <c r="H45" s="42"/>
      <c r="I45" s="42"/>
      <c r="J45" s="42"/>
      <c r="K45" s="42"/>
      <c r="L45" s="42"/>
      <c r="M45" s="42"/>
      <c r="N45" s="42"/>
      <c r="O45" s="42"/>
      <c r="P45" s="42"/>
      <c r="Q45" s="42"/>
      <c r="R45" s="42"/>
      <c r="S45" s="42"/>
      <c r="T45" s="42"/>
      <c r="U45" s="42"/>
      <c r="V45" s="42"/>
      <c r="W45" s="42"/>
    </row>
    <row r="46" spans="1:46">
      <c r="A46" s="42"/>
      <c r="B46" s="1404"/>
      <c r="C46" s="1404"/>
      <c r="D46" s="1404"/>
      <c r="E46" s="42"/>
      <c r="F46" s="42"/>
      <c r="G46" s="42"/>
      <c r="H46" s="42"/>
      <c r="I46" s="42"/>
      <c r="J46" s="42"/>
      <c r="K46" s="42"/>
      <c r="L46" s="42"/>
      <c r="M46" s="42"/>
      <c r="N46" s="42"/>
      <c r="O46" s="42"/>
      <c r="P46" s="42"/>
      <c r="Q46" s="42"/>
      <c r="R46" s="42"/>
      <c r="S46" s="42"/>
      <c r="T46" s="42"/>
      <c r="U46" s="42"/>
      <c r="V46" s="42"/>
      <c r="W46" s="42"/>
    </row>
    <row r="47" spans="1:46">
      <c r="B47" s="41" t="s">
        <v>671</v>
      </c>
    </row>
  </sheetData>
  <sheetProtection algorithmName="SHA-512" hashValue="xFJPn4NsJIFZrPX6wpUOJcZ3X4JqCuab8AFMlJNJL7ngTb6fbhHVPd7Dxl+De65f3WOFh0cMhRdQdOQjZ8kRIg==" saltValue="hUcIlYPQsOaPJXSdeOQCrA==" spinCount="100000" sheet="1" objects="1" scenarios="1"/>
  <mergeCells count="8">
    <mergeCell ref="AA23:AF24"/>
    <mergeCell ref="AG23:AS24"/>
    <mergeCell ref="AA27:AS35"/>
    <mergeCell ref="B1:F1"/>
    <mergeCell ref="A2:F2"/>
    <mergeCell ref="AA20:AF22"/>
    <mergeCell ref="AG20:AS22"/>
    <mergeCell ref="AA3:AS18"/>
  </mergeCells>
  <phoneticPr fontId="1"/>
  <printOptions horizontalCentered="1"/>
  <pageMargins left="0.78740157480314965" right="0.78740157480314965" top="0.98425196850393704" bottom="0.98425196850393704" header="0.51181102362204722" footer="0.51181102362204722"/>
  <pageSetup paperSize="9" scale="90" orientation="portrait" horizontalDpi="429496729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6">
    <tabColor rgb="FFFFFF99"/>
    <pageSetUpPr fitToPage="1"/>
  </sheetPr>
  <dimension ref="A1:FU199"/>
  <sheetViews>
    <sheetView showGridLines="0" zoomScale="70" zoomScaleNormal="70" zoomScaleSheetLayoutView="85" workbookViewId="0">
      <pane xSplit="11" ySplit="20" topLeftCell="L21" activePane="bottomRight" state="frozen"/>
      <selection pane="topRight" activeCell="L1" sqref="L1"/>
      <selection pane="bottomLeft" activeCell="A21" sqref="A21"/>
      <selection pane="bottomRight" activeCell="J6" sqref="J6"/>
    </sheetView>
  </sheetViews>
  <sheetFormatPr defaultColWidth="10.625" defaultRowHeight="12" customHeight="1"/>
  <cols>
    <col min="1" max="1" width="3.25" style="132" customWidth="1"/>
    <col min="2" max="2" width="3.625" style="71" customWidth="1"/>
    <col min="3" max="3" width="3.5" style="167" customWidth="1"/>
    <col min="4" max="4" width="4.125" style="71" customWidth="1"/>
    <col min="5" max="5" width="2.625" style="71" customWidth="1"/>
    <col min="6" max="6" width="5.875" style="71" customWidth="1"/>
    <col min="7" max="7" width="23.75" style="71" customWidth="1"/>
    <col min="8" max="9" width="2.625" style="71" customWidth="1"/>
    <col min="10" max="10" width="18.625" style="171" customWidth="1"/>
    <col min="11" max="11" width="1.25" style="171" customWidth="1"/>
    <col min="12" max="12" width="1.75" style="71" customWidth="1"/>
    <col min="13" max="13" width="1.625" style="71" customWidth="1"/>
    <col min="14" max="14" width="15.625" style="71" customWidth="1"/>
    <col min="15" max="15" width="1.75" style="71" customWidth="1"/>
    <col min="16" max="17" width="1.625" style="71" customWidth="1"/>
    <col min="18" max="18" width="15.625" style="71" customWidth="1"/>
    <col min="19" max="21" width="1.625" style="71" customWidth="1"/>
    <col min="22" max="22" width="15.625" style="71" customWidth="1"/>
    <col min="23" max="25" width="1.625" style="71" customWidth="1"/>
    <col min="26" max="26" width="15.625" style="71" customWidth="1"/>
    <col min="27" max="29" width="1.625" style="71" customWidth="1"/>
    <col min="30" max="30" width="15.625" style="71" customWidth="1"/>
    <col min="31" max="33" width="1.625" style="71" customWidth="1"/>
    <col min="34" max="34" width="15.625" style="71" customWidth="1"/>
    <col min="35" max="37" width="1.625" style="71" customWidth="1"/>
    <col min="38" max="38" width="15.625" style="71" customWidth="1"/>
    <col min="39" max="41" width="1.625" style="71" customWidth="1"/>
    <col min="42" max="42" width="15.625" style="71" customWidth="1"/>
    <col min="43" max="45" width="1.625" style="71" customWidth="1"/>
    <col min="46" max="46" width="15.625" style="71" customWidth="1"/>
    <col min="47" max="49" width="1.625" style="71" customWidth="1"/>
    <col min="50" max="50" width="15.625" style="71" customWidth="1"/>
    <col min="51" max="53" width="1.625" style="71" customWidth="1"/>
    <col min="54" max="54" width="15.625" style="71" customWidth="1"/>
    <col min="55" max="57" width="1.625" style="71" customWidth="1"/>
    <col min="58" max="58" width="15.625" style="71" customWidth="1"/>
    <col min="59" max="61" width="1.625" style="71" customWidth="1"/>
    <col min="62" max="62" width="15.625" style="71" customWidth="1"/>
    <col min="63" max="65" width="1.625" style="71" customWidth="1"/>
    <col min="66" max="66" width="15.625" style="71" customWidth="1"/>
    <col min="67" max="69" width="1.625" style="71" customWidth="1"/>
    <col min="70" max="70" width="15.625" style="71" customWidth="1"/>
    <col min="71" max="73" width="1.625" style="71" customWidth="1"/>
    <col min="74" max="74" width="15.625" style="71" customWidth="1"/>
    <col min="75" max="77" width="1.625" style="71" customWidth="1"/>
    <col min="78" max="78" width="15.625" style="71" customWidth="1"/>
    <col min="79" max="81" width="1.625" style="71" customWidth="1"/>
    <col min="82" max="82" width="15.625" style="71" customWidth="1"/>
    <col min="83" max="85" width="1.625" style="71" customWidth="1"/>
    <col min="86" max="86" width="15.625" style="71" customWidth="1"/>
    <col min="87" max="89" width="1.625" style="71" customWidth="1"/>
    <col min="90" max="90" width="15.625" style="71" customWidth="1"/>
    <col min="91" max="93" width="1.625" style="71" customWidth="1"/>
    <col min="94" max="94" width="15.625" style="71" customWidth="1"/>
    <col min="95" max="97" width="1.625" style="71" customWidth="1"/>
    <col min="98" max="98" width="15.625" style="71" customWidth="1"/>
    <col min="99" max="101" width="1.625" style="71" customWidth="1"/>
    <col min="102" max="102" width="15.625" style="71" customWidth="1"/>
    <col min="103" max="105" width="1.625" style="71" customWidth="1"/>
    <col min="106" max="106" width="15.625" style="71" customWidth="1"/>
    <col min="107" max="109" width="1.625" style="71" customWidth="1"/>
    <col min="110" max="110" width="15.625" style="71" customWidth="1"/>
    <col min="111" max="113" width="1.625" style="71" customWidth="1"/>
    <col min="114" max="114" width="15.625" style="71" customWidth="1"/>
    <col min="115" max="117" width="1.625" style="71" customWidth="1"/>
    <col min="118" max="118" width="15.625" style="71" customWidth="1"/>
    <col min="119" max="121" width="1.625" style="71" customWidth="1"/>
    <col min="122" max="122" width="15.625" style="71" customWidth="1"/>
    <col min="123" max="125" width="1.625" style="71" customWidth="1"/>
    <col min="126" max="126" width="15.625" style="71" customWidth="1"/>
    <col min="127" max="129" width="1.625" style="71" customWidth="1"/>
    <col min="130" max="130" width="15.625" style="71" customWidth="1"/>
    <col min="131" max="133" width="1.625" style="71" customWidth="1"/>
    <col min="134" max="134" width="15.625" style="71" customWidth="1"/>
    <col min="135" max="135" width="1.625" style="71" customWidth="1"/>
    <col min="136" max="136" width="1.625" style="73" customWidth="1"/>
    <col min="137" max="137" width="3.125" style="71" customWidth="1"/>
    <col min="138" max="139" width="2.125" style="71" customWidth="1"/>
    <col min="140" max="140" width="19.25" style="71" customWidth="1"/>
    <col min="141" max="141" width="25.625" style="71" customWidth="1"/>
    <col min="142" max="143" width="1.625" style="71" customWidth="1"/>
    <col min="144" max="144" width="10.625" style="71" customWidth="1"/>
    <col min="145" max="146" width="2.625" style="73" customWidth="1"/>
    <col min="147" max="151" width="10.625" style="71"/>
    <col min="152" max="152" width="10.625" style="71" customWidth="1"/>
    <col min="153" max="177" width="11.875" style="71" hidden="1" customWidth="1"/>
    <col min="178" max="179" width="10.625" style="71" customWidth="1"/>
    <col min="180" max="16384" width="10.625" style="71"/>
  </cols>
  <sheetData>
    <row r="1" spans="1:177" ht="15" customHeight="1">
      <c r="A1" s="1323"/>
      <c r="C1" s="70"/>
      <c r="E1" s="70"/>
      <c r="F1" s="70"/>
      <c r="H1" s="70"/>
      <c r="J1" s="70"/>
      <c r="K1" s="71"/>
      <c r="L1" s="70"/>
      <c r="N1" s="70"/>
      <c r="P1" s="70"/>
      <c r="R1" s="70"/>
      <c r="T1" s="70"/>
      <c r="V1" s="70"/>
      <c r="X1" s="70"/>
      <c r="Z1" s="70"/>
      <c r="AB1" s="70"/>
      <c r="AD1" s="70"/>
      <c r="AF1" s="70"/>
      <c r="AH1" s="70"/>
      <c r="AJ1" s="70"/>
      <c r="AL1" s="70"/>
      <c r="AN1" s="70"/>
      <c r="AP1" s="70"/>
      <c r="AR1" s="70"/>
      <c r="AT1" s="70"/>
      <c r="AV1" s="70"/>
      <c r="AX1" s="70"/>
      <c r="EN1" s="1224"/>
      <c r="EO1" s="1285"/>
      <c r="EW1" s="1361"/>
      <c r="EX1" s="1361"/>
      <c r="EY1" s="1361"/>
      <c r="EZ1" s="1361"/>
      <c r="FA1" s="1361"/>
      <c r="FB1" s="1361"/>
      <c r="FC1" s="1361"/>
      <c r="FD1" s="1361"/>
      <c r="FE1" s="1361"/>
      <c r="FF1" s="1361"/>
      <c r="FG1" s="1361"/>
      <c r="FH1" s="1361"/>
      <c r="FI1" s="1361"/>
      <c r="FJ1" s="1361"/>
      <c r="FK1" s="1361"/>
      <c r="FL1" s="1361"/>
      <c r="FM1" s="1361"/>
      <c r="FN1" s="1361"/>
      <c r="FO1" s="1361"/>
      <c r="FP1" s="1361"/>
      <c r="FQ1" s="1361"/>
      <c r="FR1" s="1361"/>
      <c r="FS1" s="1361"/>
      <c r="FT1" s="1361"/>
      <c r="FU1" s="1361"/>
    </row>
    <row r="2" spans="1:177" ht="20.25" customHeight="1">
      <c r="B2" s="2095" t="s">
        <v>1445</v>
      </c>
      <c r="C2" s="2096"/>
      <c r="D2" s="2097"/>
      <c r="E2" s="70"/>
      <c r="F2" s="70"/>
      <c r="G2" s="70"/>
      <c r="H2" s="70"/>
      <c r="I2" s="70"/>
      <c r="J2" s="2078" t="s">
        <v>227</v>
      </c>
      <c r="K2" s="2079"/>
      <c r="L2" s="2079"/>
      <c r="M2" s="2079"/>
      <c r="N2" s="2079"/>
      <c r="O2" s="2079"/>
      <c r="P2" s="2079"/>
      <c r="Q2" s="2079"/>
      <c r="R2" s="2079"/>
      <c r="S2" s="2079"/>
      <c r="T2" s="2079"/>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c r="AT2" s="2079"/>
      <c r="AU2" s="2079"/>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4"/>
      <c r="CD2" s="194"/>
      <c r="CE2" s="194"/>
      <c r="CF2" s="194"/>
      <c r="CG2" s="194"/>
      <c r="CH2" s="194"/>
      <c r="CI2" s="194"/>
      <c r="CJ2" s="194"/>
      <c r="CK2" s="194"/>
      <c r="CL2" s="194"/>
      <c r="CM2" s="194"/>
      <c r="CN2" s="194"/>
      <c r="CO2" s="194"/>
      <c r="CP2" s="194"/>
      <c r="CQ2" s="194"/>
      <c r="CR2" s="194"/>
      <c r="CS2" s="194"/>
      <c r="CT2" s="194"/>
      <c r="CU2" s="194"/>
      <c r="CV2" s="194"/>
      <c r="CW2" s="194"/>
      <c r="CX2" s="194"/>
      <c r="CY2" s="194"/>
      <c r="CZ2" s="194"/>
      <c r="DA2" s="194"/>
      <c r="DB2" s="194"/>
      <c r="DC2" s="194"/>
      <c r="DD2" s="194"/>
      <c r="DE2" s="194"/>
      <c r="DF2" s="194"/>
      <c r="DG2" s="194"/>
      <c r="DH2" s="194"/>
      <c r="DI2" s="194"/>
      <c r="DJ2" s="194"/>
      <c r="DK2" s="194"/>
      <c r="DL2" s="194"/>
      <c r="DM2" s="194"/>
      <c r="DN2" s="194"/>
      <c r="DO2" s="194"/>
      <c r="DP2" s="194"/>
      <c r="DQ2" s="194"/>
      <c r="DR2" s="194"/>
      <c r="DS2" s="194"/>
      <c r="DT2" s="194"/>
      <c r="DU2" s="194"/>
      <c r="DV2" s="194"/>
      <c r="DW2" s="194"/>
      <c r="DX2" s="194"/>
      <c r="DY2" s="194"/>
      <c r="DZ2" s="194"/>
      <c r="EA2" s="194"/>
    </row>
    <row r="3" spans="1:177" ht="16.5" customHeight="1">
      <c r="B3" s="74"/>
      <c r="C3" s="75"/>
      <c r="D3" s="74"/>
      <c r="G3" s="72"/>
      <c r="H3" s="72"/>
      <c r="I3" s="76"/>
      <c r="J3" s="77" t="s">
        <v>1289</v>
      </c>
      <c r="K3" s="78"/>
      <c r="L3" s="1076"/>
      <c r="M3" s="1077"/>
      <c r="N3" s="1212" t="str">
        <f>IF(J8&lt;&gt;ED10,"自社分の請負金額　内外注費 "&amp;J8&amp;"　千円が下請工事価格合計　"&amp;ED10&amp;"　と一致していません。","")</f>
        <v/>
      </c>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7"/>
      <c r="AZ3" s="1077"/>
      <c r="BA3" s="1077"/>
      <c r="BB3" s="1077"/>
      <c r="BC3" s="1077"/>
      <c r="BD3" s="1077"/>
      <c r="BE3" s="1077"/>
      <c r="BF3" s="1077"/>
      <c r="BG3" s="1077"/>
      <c r="BH3" s="1077"/>
      <c r="BI3" s="1077"/>
      <c r="BJ3" s="1077"/>
      <c r="BK3" s="1077"/>
      <c r="BL3" s="1077"/>
      <c r="BM3" s="1077"/>
      <c r="BN3" s="1077"/>
      <c r="BO3" s="1077"/>
      <c r="BP3" s="1077"/>
      <c r="BQ3" s="1077"/>
      <c r="BR3" s="1077"/>
      <c r="BS3" s="1077"/>
      <c r="BT3" s="1077"/>
      <c r="BU3" s="1077"/>
      <c r="BV3" s="1077"/>
      <c r="BW3" s="1077"/>
      <c r="BX3" s="1077"/>
      <c r="BY3" s="1077"/>
      <c r="BZ3" s="1077"/>
      <c r="CA3" s="1077"/>
      <c r="CB3" s="1077"/>
      <c r="CC3" s="1077"/>
      <c r="CD3" s="1077"/>
      <c r="CE3" s="1077"/>
      <c r="CF3" s="1077"/>
      <c r="CG3" s="1077"/>
      <c r="CH3" s="1077"/>
      <c r="CI3" s="1077"/>
      <c r="CJ3" s="1077"/>
      <c r="CK3" s="1077"/>
      <c r="CL3" s="1077"/>
      <c r="CM3" s="1077"/>
      <c r="CN3" s="1077"/>
      <c r="CO3" s="1077"/>
      <c r="CP3" s="1077"/>
      <c r="CQ3" s="1077"/>
      <c r="CR3" s="1077"/>
      <c r="CS3" s="1077"/>
      <c r="CT3" s="1077"/>
      <c r="CU3" s="1077"/>
      <c r="CV3" s="1077"/>
      <c r="CW3" s="1077"/>
      <c r="CX3" s="1077"/>
      <c r="CY3" s="1077"/>
      <c r="CZ3" s="1077"/>
      <c r="DA3" s="1077"/>
      <c r="DB3" s="1077"/>
      <c r="DC3" s="1077"/>
      <c r="DD3" s="1077"/>
      <c r="DE3" s="1077"/>
      <c r="DF3" s="1077"/>
      <c r="DG3" s="1077"/>
      <c r="DH3" s="1077"/>
      <c r="DI3" s="1077"/>
      <c r="DJ3" s="1077"/>
      <c r="DK3" s="1077"/>
      <c r="DL3" s="1077"/>
      <c r="DM3" s="1077"/>
      <c r="DN3" s="1077"/>
      <c r="DO3" s="1077"/>
      <c r="DP3" s="1077"/>
      <c r="DQ3" s="1077"/>
      <c r="DR3" s="1077"/>
      <c r="DS3" s="1077"/>
      <c r="DT3" s="1077"/>
      <c r="DU3" s="1077"/>
      <c r="DV3" s="1077"/>
      <c r="DW3" s="1077"/>
      <c r="DX3" s="1078"/>
      <c r="DY3" s="1078"/>
      <c r="DZ3" s="1078"/>
      <c r="EA3" s="1078"/>
      <c r="EB3" s="1078"/>
      <c r="EC3" s="1078"/>
      <c r="ED3" s="1078"/>
      <c r="EI3" s="80"/>
      <c r="EJ3" s="81"/>
      <c r="EK3" s="82"/>
    </row>
    <row r="4" spans="1:177" ht="16.5" customHeight="1">
      <c r="B4" s="74"/>
      <c r="C4" s="75"/>
      <c r="D4" s="74"/>
      <c r="G4" s="72"/>
      <c r="H4" s="72"/>
      <c r="I4" s="83"/>
      <c r="J4" s="251" t="str">
        <f>IF('1_一般事項'!$C$8="","",'1_一般事項'!$C$8)</f>
        <v/>
      </c>
      <c r="K4" s="84"/>
      <c r="L4" s="126"/>
      <c r="M4" s="1077"/>
      <c r="N4" s="1079"/>
      <c r="O4" s="1077"/>
      <c r="P4" s="96"/>
      <c r="Q4" s="1077"/>
      <c r="R4" s="1079"/>
      <c r="S4" s="1077"/>
      <c r="T4" s="96"/>
      <c r="U4" s="1077"/>
      <c r="V4" s="1079"/>
      <c r="W4" s="1077"/>
      <c r="X4" s="96"/>
      <c r="Y4" s="1077"/>
      <c r="Z4" s="1079"/>
      <c r="AA4" s="1077"/>
      <c r="AB4" s="96"/>
      <c r="AC4" s="1077"/>
      <c r="AD4" s="1079"/>
      <c r="AE4" s="1077"/>
      <c r="AF4" s="96"/>
      <c r="AG4" s="1077"/>
      <c r="AH4" s="1079"/>
      <c r="AI4" s="1077"/>
      <c r="AJ4" s="96"/>
      <c r="AK4" s="1077"/>
      <c r="AL4" s="1079"/>
      <c r="AM4" s="1077"/>
      <c r="AN4" s="96"/>
      <c r="AO4" s="1077"/>
      <c r="AP4" s="1079"/>
      <c r="AQ4" s="1077"/>
      <c r="AR4" s="96"/>
      <c r="AS4" s="1077"/>
      <c r="AT4" s="1079"/>
      <c r="AU4" s="1077"/>
      <c r="AV4" s="96"/>
      <c r="AW4" s="1077"/>
      <c r="AX4" s="1079"/>
      <c r="AY4" s="1077"/>
      <c r="AZ4" s="96"/>
      <c r="BA4" s="1077"/>
      <c r="BB4" s="1079"/>
      <c r="BC4" s="1077"/>
      <c r="BD4" s="96"/>
      <c r="BE4" s="1077"/>
      <c r="BF4" s="1079"/>
      <c r="BG4" s="1077"/>
      <c r="BH4" s="96"/>
      <c r="BI4" s="1077"/>
      <c r="BJ4" s="1079"/>
      <c r="BK4" s="1077"/>
      <c r="BL4" s="96"/>
      <c r="BM4" s="1077"/>
      <c r="BN4" s="1079"/>
      <c r="BO4" s="1077"/>
      <c r="BP4" s="96"/>
      <c r="BQ4" s="1077"/>
      <c r="BR4" s="1079"/>
      <c r="BS4" s="1077"/>
      <c r="BT4" s="96"/>
      <c r="BU4" s="1077"/>
      <c r="BV4" s="1079"/>
      <c r="BW4" s="1077"/>
      <c r="BX4" s="96"/>
      <c r="BY4" s="1077"/>
      <c r="BZ4" s="1079"/>
      <c r="CA4" s="1077"/>
      <c r="CB4" s="96"/>
      <c r="CC4" s="1077"/>
      <c r="CD4" s="1079"/>
      <c r="CE4" s="1077"/>
      <c r="CF4" s="96"/>
      <c r="CG4" s="1077"/>
      <c r="CH4" s="1079"/>
      <c r="CI4" s="1077"/>
      <c r="CJ4" s="96"/>
      <c r="CK4" s="1077"/>
      <c r="CL4" s="1079"/>
      <c r="CM4" s="1077"/>
      <c r="CN4" s="96"/>
      <c r="CO4" s="1077"/>
      <c r="CP4" s="1079"/>
      <c r="CQ4" s="1077"/>
      <c r="CR4" s="96"/>
      <c r="CS4" s="1077"/>
      <c r="CT4" s="1079"/>
      <c r="CU4" s="1077"/>
      <c r="CV4" s="96"/>
      <c r="CW4" s="1077"/>
      <c r="CX4" s="1079"/>
      <c r="CY4" s="1077"/>
      <c r="CZ4" s="96"/>
      <c r="DA4" s="1077"/>
      <c r="DB4" s="1079"/>
      <c r="DC4" s="1077"/>
      <c r="DD4" s="96"/>
      <c r="DE4" s="1077"/>
      <c r="DF4" s="1079"/>
      <c r="DG4" s="1077"/>
      <c r="DH4" s="96"/>
      <c r="DI4" s="1077"/>
      <c r="DJ4" s="1079"/>
      <c r="DK4" s="1077"/>
      <c r="DL4" s="96"/>
      <c r="DM4" s="1077"/>
      <c r="DN4" s="1079"/>
      <c r="DO4" s="1077"/>
      <c r="DP4" s="96"/>
      <c r="DQ4" s="1077"/>
      <c r="DR4" s="1079"/>
      <c r="DS4" s="1077"/>
      <c r="DT4" s="96"/>
      <c r="DU4" s="1077"/>
      <c r="DV4" s="1079"/>
      <c r="DW4" s="1077"/>
      <c r="DX4" s="96"/>
      <c r="DY4" s="1077"/>
      <c r="DZ4" s="1079"/>
      <c r="EA4" s="1077"/>
      <c r="EB4" s="80"/>
      <c r="EI4" s="80"/>
      <c r="EJ4" s="81"/>
      <c r="EK4" s="82"/>
    </row>
    <row r="5" spans="1:177" ht="16.5" customHeight="1">
      <c r="B5" s="2093"/>
      <c r="C5" s="2094"/>
      <c r="D5" s="2094"/>
      <c r="E5" s="2094"/>
      <c r="F5" s="2094"/>
      <c r="G5" s="2094"/>
      <c r="H5" s="72"/>
      <c r="I5" s="83"/>
      <c r="J5" s="85" t="s">
        <v>231</v>
      </c>
      <c r="K5" s="86"/>
      <c r="M5" s="87" t="s">
        <v>415</v>
      </c>
      <c r="N5" s="88"/>
      <c r="O5" s="89"/>
      <c r="P5" s="90"/>
      <c r="Q5" s="87" t="s">
        <v>415</v>
      </c>
      <c r="R5" s="88"/>
      <c r="S5" s="89"/>
      <c r="T5" s="90"/>
      <c r="U5" s="87" t="s">
        <v>415</v>
      </c>
      <c r="V5" s="88"/>
      <c r="W5" s="89"/>
      <c r="X5" s="90"/>
      <c r="Y5" s="87" t="s">
        <v>415</v>
      </c>
      <c r="Z5" s="88"/>
      <c r="AA5" s="89"/>
      <c r="AB5" s="90"/>
      <c r="AC5" s="87" t="s">
        <v>415</v>
      </c>
      <c r="AD5" s="88"/>
      <c r="AE5" s="89"/>
      <c r="AF5" s="90"/>
      <c r="AG5" s="87" t="s">
        <v>415</v>
      </c>
      <c r="AH5" s="88"/>
      <c r="AI5" s="89"/>
      <c r="AJ5" s="90"/>
      <c r="AK5" s="87" t="s">
        <v>415</v>
      </c>
      <c r="AL5" s="88"/>
      <c r="AM5" s="89"/>
      <c r="AN5" s="90"/>
      <c r="AO5" s="87" t="s">
        <v>415</v>
      </c>
      <c r="AP5" s="88"/>
      <c r="AQ5" s="89"/>
      <c r="AR5" s="90"/>
      <c r="AS5" s="87" t="s">
        <v>415</v>
      </c>
      <c r="AT5" s="88"/>
      <c r="AU5" s="89"/>
      <c r="AV5" s="90"/>
      <c r="AW5" s="87" t="s">
        <v>415</v>
      </c>
      <c r="AX5" s="88"/>
      <c r="AY5" s="89"/>
      <c r="AZ5" s="90"/>
      <c r="BA5" s="87" t="s">
        <v>415</v>
      </c>
      <c r="BB5" s="88"/>
      <c r="BC5" s="89"/>
      <c r="BD5" s="90"/>
      <c r="BE5" s="87" t="s">
        <v>415</v>
      </c>
      <c r="BF5" s="88"/>
      <c r="BG5" s="89"/>
      <c r="BH5" s="90"/>
      <c r="BI5" s="87" t="s">
        <v>415</v>
      </c>
      <c r="BJ5" s="88"/>
      <c r="BK5" s="89"/>
      <c r="BL5" s="90"/>
      <c r="BM5" s="87" t="s">
        <v>415</v>
      </c>
      <c r="BN5" s="88"/>
      <c r="BO5" s="89"/>
      <c r="BP5" s="90"/>
      <c r="BQ5" s="87" t="s">
        <v>415</v>
      </c>
      <c r="BR5" s="88"/>
      <c r="BS5" s="89"/>
      <c r="BT5" s="90"/>
      <c r="BU5" s="87" t="s">
        <v>415</v>
      </c>
      <c r="BV5" s="88"/>
      <c r="BW5" s="89"/>
      <c r="BX5" s="90"/>
      <c r="BY5" s="87" t="s">
        <v>415</v>
      </c>
      <c r="BZ5" s="88"/>
      <c r="CA5" s="89"/>
      <c r="CB5" s="90"/>
      <c r="CC5" s="87" t="s">
        <v>415</v>
      </c>
      <c r="CD5" s="88"/>
      <c r="CE5" s="89"/>
      <c r="CF5" s="90"/>
      <c r="CG5" s="87" t="s">
        <v>415</v>
      </c>
      <c r="CH5" s="88"/>
      <c r="CI5" s="89"/>
      <c r="CJ5" s="90"/>
      <c r="CK5" s="87" t="s">
        <v>415</v>
      </c>
      <c r="CL5" s="88"/>
      <c r="CM5" s="89"/>
      <c r="CN5" s="90"/>
      <c r="CO5" s="87" t="s">
        <v>415</v>
      </c>
      <c r="CP5" s="88"/>
      <c r="CQ5" s="89"/>
      <c r="CR5" s="90"/>
      <c r="CS5" s="87" t="s">
        <v>415</v>
      </c>
      <c r="CT5" s="88"/>
      <c r="CU5" s="89"/>
      <c r="CV5" s="90"/>
      <c r="CW5" s="87" t="s">
        <v>415</v>
      </c>
      <c r="CX5" s="88"/>
      <c r="CY5" s="89"/>
      <c r="CZ5" s="90"/>
      <c r="DA5" s="87" t="s">
        <v>415</v>
      </c>
      <c r="DB5" s="88"/>
      <c r="DC5" s="89"/>
      <c r="DD5" s="90"/>
      <c r="DE5" s="87" t="s">
        <v>415</v>
      </c>
      <c r="DF5" s="88"/>
      <c r="DG5" s="89"/>
      <c r="DH5" s="90"/>
      <c r="DI5" s="87" t="s">
        <v>415</v>
      </c>
      <c r="DJ5" s="88"/>
      <c r="DK5" s="89"/>
      <c r="DL5" s="90"/>
      <c r="DM5" s="87" t="s">
        <v>415</v>
      </c>
      <c r="DN5" s="88"/>
      <c r="DO5" s="89"/>
      <c r="DP5" s="90"/>
      <c r="DQ5" s="87" t="s">
        <v>415</v>
      </c>
      <c r="DR5" s="88"/>
      <c r="DS5" s="89"/>
      <c r="DT5" s="90"/>
      <c r="DU5" s="87" t="s">
        <v>415</v>
      </c>
      <c r="DV5" s="88"/>
      <c r="DW5" s="89"/>
      <c r="DX5" s="91"/>
      <c r="DY5" s="87" t="s">
        <v>415</v>
      </c>
      <c r="DZ5" s="88"/>
      <c r="EA5" s="88"/>
      <c r="EB5" s="92"/>
      <c r="EC5" s="88"/>
      <c r="ED5" s="88"/>
      <c r="EE5" s="89"/>
      <c r="EJ5"/>
      <c r="EK5"/>
      <c r="EL5"/>
      <c r="EM5"/>
      <c r="EO5" s="93"/>
    </row>
    <row r="6" spans="1:177" ht="16.5" customHeight="1">
      <c r="B6" s="185"/>
      <c r="D6" s="74"/>
      <c r="G6" s="72"/>
      <c r="H6" s="72"/>
      <c r="I6" s="83"/>
      <c r="J6" s="64"/>
      <c r="K6" s="95"/>
      <c r="L6" s="96"/>
      <c r="M6" s="97"/>
      <c r="N6" s="251" t="str">
        <f>IF('1_一般事項'!C21="","",'1_一般事項'!C21)</f>
        <v/>
      </c>
      <c r="O6" s="98"/>
      <c r="P6" s="96"/>
      <c r="Q6" s="97"/>
      <c r="R6" s="251" t="str">
        <f>IF('1_一般事項'!C22="","",'1_一般事項'!C22)</f>
        <v/>
      </c>
      <c r="S6" s="98"/>
      <c r="T6" s="96"/>
      <c r="U6" s="97"/>
      <c r="V6" s="251" t="str">
        <f>IF('1_一般事項'!C23="","",'1_一般事項'!C23)</f>
        <v/>
      </c>
      <c r="W6" s="98"/>
      <c r="X6" s="96"/>
      <c r="Y6" s="97"/>
      <c r="Z6" s="251" t="str">
        <f>IF('1_一般事項'!C24="","",'1_一般事項'!C24)</f>
        <v/>
      </c>
      <c r="AA6" s="98"/>
      <c r="AB6" s="96"/>
      <c r="AC6" s="97"/>
      <c r="AD6" s="251" t="str">
        <f>IF('1_一般事項'!C25="","",'1_一般事項'!C25)</f>
        <v/>
      </c>
      <c r="AE6" s="98"/>
      <c r="AF6" s="96"/>
      <c r="AG6" s="97"/>
      <c r="AH6" s="251" t="str">
        <f>IF('1_一般事項'!C26="","",'1_一般事項'!C26)</f>
        <v/>
      </c>
      <c r="AI6" s="98"/>
      <c r="AJ6" s="96"/>
      <c r="AK6" s="97"/>
      <c r="AL6" s="251" t="str">
        <f>IF('1_一般事項'!C27="","",'1_一般事項'!C27)</f>
        <v/>
      </c>
      <c r="AM6" s="98"/>
      <c r="AN6" s="96"/>
      <c r="AO6" s="97"/>
      <c r="AP6" s="251" t="str">
        <f>IF('1_一般事項'!C28="","",'1_一般事項'!C28)</f>
        <v/>
      </c>
      <c r="AQ6" s="98"/>
      <c r="AR6" s="96"/>
      <c r="AS6" s="97"/>
      <c r="AT6" s="251" t="str">
        <f>IF('1_一般事項'!C29="","",'1_一般事項'!C29)</f>
        <v/>
      </c>
      <c r="AU6" s="98"/>
      <c r="AV6" s="96"/>
      <c r="AW6" s="97"/>
      <c r="AX6" s="251" t="str">
        <f>IF('1_一般事項'!C30="","",'1_一般事項'!C30)</f>
        <v/>
      </c>
      <c r="AY6" s="98"/>
      <c r="AZ6" s="96"/>
      <c r="BA6" s="97"/>
      <c r="BB6" s="251" t="str">
        <f>IF('1_一般事項'!C31="","",'1_一般事項'!C31)</f>
        <v/>
      </c>
      <c r="BC6" s="98"/>
      <c r="BD6" s="96"/>
      <c r="BE6" s="97"/>
      <c r="BF6" s="251" t="str">
        <f>IF('1_一般事項'!C32="","",'1_一般事項'!C32)</f>
        <v/>
      </c>
      <c r="BG6" s="98"/>
      <c r="BH6" s="96"/>
      <c r="BI6" s="97"/>
      <c r="BJ6" s="251" t="str">
        <f>IF('1_一般事項'!C33="","",'1_一般事項'!C33)</f>
        <v/>
      </c>
      <c r="BK6" s="98"/>
      <c r="BL6" s="96"/>
      <c r="BM6" s="97"/>
      <c r="BN6" s="251" t="str">
        <f>IF('1_一般事項'!C34="","",'1_一般事項'!C34)</f>
        <v/>
      </c>
      <c r="BO6" s="98"/>
      <c r="BP6" s="96"/>
      <c r="BQ6" s="97"/>
      <c r="BR6" s="251" t="str">
        <f>IF('1_一般事項'!C35="","",'1_一般事項'!C35)</f>
        <v/>
      </c>
      <c r="BS6" s="98"/>
      <c r="BT6" s="96"/>
      <c r="BU6" s="97"/>
      <c r="BV6" s="251" t="str">
        <f>IF('1_一般事項'!C36="","",'1_一般事項'!C36)</f>
        <v/>
      </c>
      <c r="BW6" s="98"/>
      <c r="BX6" s="96"/>
      <c r="BY6" s="97"/>
      <c r="BZ6" s="251" t="str">
        <f>IF('1_一般事項'!C37="","",'1_一般事項'!C37)</f>
        <v/>
      </c>
      <c r="CA6" s="98"/>
      <c r="CB6" s="96"/>
      <c r="CC6" s="97"/>
      <c r="CD6" s="251" t="str">
        <f>IF('1_一般事項'!C38="","",'1_一般事項'!C38)</f>
        <v/>
      </c>
      <c r="CE6" s="98"/>
      <c r="CF6" s="96"/>
      <c r="CG6" s="97"/>
      <c r="CH6" s="251" t="str">
        <f>IF('1_一般事項'!C39="","",'1_一般事項'!C39)</f>
        <v/>
      </c>
      <c r="CI6" s="98"/>
      <c r="CJ6" s="96"/>
      <c r="CK6" s="97"/>
      <c r="CL6" s="251" t="str">
        <f>IF('1_一般事項'!C40="","",'1_一般事項'!C40)</f>
        <v/>
      </c>
      <c r="CM6" s="98"/>
      <c r="CN6" s="96"/>
      <c r="CO6" s="97"/>
      <c r="CP6" s="251" t="str">
        <f>IF('1_一般事項'!C41="","",'1_一般事項'!C41)</f>
        <v/>
      </c>
      <c r="CQ6" s="98"/>
      <c r="CR6" s="96"/>
      <c r="CS6" s="97"/>
      <c r="CT6" s="251" t="str">
        <f>IF('1_一般事項'!C42="","",'1_一般事項'!C42)</f>
        <v/>
      </c>
      <c r="CU6" s="98"/>
      <c r="CV6" s="96"/>
      <c r="CW6" s="97"/>
      <c r="CX6" s="251" t="str">
        <f>IF('1_一般事項'!C43="","",'1_一般事項'!C43)</f>
        <v/>
      </c>
      <c r="CY6" s="98"/>
      <c r="CZ6" s="96"/>
      <c r="DA6" s="97"/>
      <c r="DB6" s="251" t="str">
        <f>IF('1_一般事項'!C44="","",'1_一般事項'!C44)</f>
        <v/>
      </c>
      <c r="DC6" s="98"/>
      <c r="DD6" s="96"/>
      <c r="DE6" s="97"/>
      <c r="DF6" s="251" t="str">
        <f>IF('1_一般事項'!C45="","",'1_一般事項'!C45)</f>
        <v/>
      </c>
      <c r="DG6" s="98"/>
      <c r="DH6" s="96"/>
      <c r="DI6" s="97"/>
      <c r="DJ6" s="251" t="str">
        <f>IF('1_一般事項'!C46="","",'1_一般事項'!C46)</f>
        <v/>
      </c>
      <c r="DK6" s="98"/>
      <c r="DL6" s="96"/>
      <c r="DM6" s="97"/>
      <c r="DN6" s="251" t="str">
        <f>IF('1_一般事項'!C47="","",'1_一般事項'!C47)</f>
        <v/>
      </c>
      <c r="DO6" s="98"/>
      <c r="DP6" s="96"/>
      <c r="DQ6" s="97"/>
      <c r="DR6" s="251" t="str">
        <f>IF('1_一般事項'!C48="","",'1_一般事項'!C48)</f>
        <v/>
      </c>
      <c r="DS6" s="98"/>
      <c r="DT6" s="96"/>
      <c r="DU6" s="97"/>
      <c r="DV6" s="251" t="str">
        <f>IF('1_一般事項'!C49="","",'1_一般事項'!C49)</f>
        <v/>
      </c>
      <c r="DW6" s="98"/>
      <c r="DX6" s="96"/>
      <c r="DY6" s="97"/>
      <c r="DZ6" s="251" t="str">
        <f>IF('1_一般事項'!C50="","",'1_一般事項'!C50)</f>
        <v/>
      </c>
      <c r="EA6" s="96"/>
      <c r="EB6" s="92"/>
      <c r="EE6" s="98"/>
      <c r="EJ6"/>
      <c r="EK6"/>
      <c r="EL6"/>
      <c r="EM6"/>
    </row>
    <row r="7" spans="1:177" ht="16.5" customHeight="1">
      <c r="B7" s="74"/>
      <c r="C7" s="94"/>
      <c r="D7" s="74"/>
      <c r="G7" s="72"/>
      <c r="H7" s="72"/>
      <c r="I7" s="83"/>
      <c r="J7" s="85" t="s">
        <v>187</v>
      </c>
      <c r="K7" s="86"/>
      <c r="L7" s="96"/>
      <c r="M7" s="99"/>
      <c r="N7" s="96"/>
      <c r="O7" s="98"/>
      <c r="P7" s="96"/>
      <c r="Q7" s="99"/>
      <c r="R7" s="96"/>
      <c r="S7" s="98"/>
      <c r="T7" s="96"/>
      <c r="U7" s="99"/>
      <c r="V7" s="96"/>
      <c r="W7" s="98"/>
      <c r="X7" s="96"/>
      <c r="Y7" s="99"/>
      <c r="Z7" s="96"/>
      <c r="AA7" s="98"/>
      <c r="AB7" s="96"/>
      <c r="AC7" s="99"/>
      <c r="AD7" s="96"/>
      <c r="AE7" s="98"/>
      <c r="AF7" s="96"/>
      <c r="AG7" s="99"/>
      <c r="AH7" s="96"/>
      <c r="AI7" s="98"/>
      <c r="AJ7" s="96"/>
      <c r="AK7" s="99"/>
      <c r="AL7" s="96"/>
      <c r="AM7" s="98"/>
      <c r="AN7" s="96"/>
      <c r="AO7" s="99"/>
      <c r="AP7" s="96"/>
      <c r="AQ7" s="98"/>
      <c r="AR7" s="96"/>
      <c r="AS7" s="99"/>
      <c r="AT7" s="96"/>
      <c r="AU7" s="98"/>
      <c r="AV7" s="96"/>
      <c r="AW7" s="99"/>
      <c r="AX7" s="96"/>
      <c r="AY7" s="98"/>
      <c r="AZ7" s="96"/>
      <c r="BA7" s="99"/>
      <c r="BB7" s="96"/>
      <c r="BC7" s="98"/>
      <c r="BD7" s="96"/>
      <c r="BE7" s="99"/>
      <c r="BF7" s="96"/>
      <c r="BG7" s="98"/>
      <c r="BH7" s="96"/>
      <c r="BI7" s="99"/>
      <c r="BJ7" s="96"/>
      <c r="BK7" s="98"/>
      <c r="BL7" s="96"/>
      <c r="BM7" s="99"/>
      <c r="BN7" s="96"/>
      <c r="BO7" s="98"/>
      <c r="BP7" s="96"/>
      <c r="BQ7" s="99"/>
      <c r="BR7" s="96"/>
      <c r="BS7" s="98"/>
      <c r="BT7" s="96"/>
      <c r="BU7" s="99"/>
      <c r="BV7" s="96"/>
      <c r="BW7" s="98"/>
      <c r="BX7" s="96"/>
      <c r="BY7" s="99"/>
      <c r="BZ7" s="96"/>
      <c r="CA7" s="98"/>
      <c r="CB7" s="96"/>
      <c r="CC7" s="99"/>
      <c r="CD7" s="96"/>
      <c r="CE7" s="98"/>
      <c r="CF7" s="96"/>
      <c r="CG7" s="99"/>
      <c r="CH7" s="96"/>
      <c r="CI7" s="98"/>
      <c r="CJ7" s="96"/>
      <c r="CK7" s="99"/>
      <c r="CL7" s="96"/>
      <c r="CM7" s="98"/>
      <c r="CN7" s="96"/>
      <c r="CO7" s="99"/>
      <c r="CP7" s="96"/>
      <c r="CQ7" s="98"/>
      <c r="CR7" s="96"/>
      <c r="CS7" s="99"/>
      <c r="CT7" s="96"/>
      <c r="CU7" s="98"/>
      <c r="CV7" s="96"/>
      <c r="CW7" s="99"/>
      <c r="CX7" s="96"/>
      <c r="CY7" s="98"/>
      <c r="CZ7" s="96"/>
      <c r="DA7" s="99"/>
      <c r="DB7" s="96"/>
      <c r="DC7" s="98"/>
      <c r="DD7" s="96"/>
      <c r="DE7" s="99"/>
      <c r="DF7" s="96"/>
      <c r="DG7" s="98"/>
      <c r="DH7" s="96"/>
      <c r="DI7" s="99"/>
      <c r="DJ7" s="96"/>
      <c r="DK7" s="98"/>
      <c r="DL7" s="96"/>
      <c r="DM7" s="99"/>
      <c r="DN7" s="96"/>
      <c r="DO7" s="98"/>
      <c r="DP7" s="96"/>
      <c r="DQ7" s="99"/>
      <c r="DR7" s="96"/>
      <c r="DS7" s="98"/>
      <c r="DT7" s="96"/>
      <c r="DU7" s="99"/>
      <c r="DV7" s="96"/>
      <c r="DW7" s="98"/>
      <c r="DX7" s="96"/>
      <c r="DY7" s="99"/>
      <c r="DZ7" s="96"/>
      <c r="EA7" s="96"/>
      <c r="EB7" s="92"/>
      <c r="EC7" s="100"/>
      <c r="ED7" s="96"/>
      <c r="EE7" s="98"/>
      <c r="EJ7"/>
      <c r="EK7"/>
      <c r="EL7"/>
      <c r="EM7"/>
    </row>
    <row r="8" spans="1:177" ht="16.5" customHeight="1">
      <c r="B8" s="74"/>
      <c r="C8" s="75"/>
      <c r="D8" s="74"/>
      <c r="G8" s="72"/>
      <c r="H8" s="72"/>
      <c r="I8" s="83"/>
      <c r="J8" s="64"/>
      <c r="K8" s="95"/>
      <c r="L8" s="101"/>
      <c r="M8" s="102"/>
      <c r="N8" s="103"/>
      <c r="O8" s="104"/>
      <c r="P8" s="101"/>
      <c r="Q8" s="102"/>
      <c r="R8" s="103"/>
      <c r="S8" s="104"/>
      <c r="T8" s="101"/>
      <c r="U8" s="102"/>
      <c r="V8" s="103"/>
      <c r="W8" s="104"/>
      <c r="X8" s="101"/>
      <c r="Y8" s="102"/>
      <c r="Z8" s="103"/>
      <c r="AA8" s="104"/>
      <c r="AB8" s="101"/>
      <c r="AC8" s="102"/>
      <c r="AD8" s="103"/>
      <c r="AE8" s="104"/>
      <c r="AF8" s="101"/>
      <c r="AG8" s="102"/>
      <c r="AH8" s="103"/>
      <c r="AI8" s="104"/>
      <c r="AJ8" s="101"/>
      <c r="AK8" s="102"/>
      <c r="AL8" s="103"/>
      <c r="AM8" s="104"/>
      <c r="AN8" s="101"/>
      <c r="AO8" s="102"/>
      <c r="AP8" s="103"/>
      <c r="AQ8" s="104"/>
      <c r="AR8" s="101"/>
      <c r="AS8" s="102"/>
      <c r="AT8" s="103"/>
      <c r="AU8" s="104"/>
      <c r="AV8" s="101"/>
      <c r="AW8" s="102"/>
      <c r="AX8" s="103"/>
      <c r="AY8" s="104"/>
      <c r="AZ8" s="101"/>
      <c r="BA8" s="102"/>
      <c r="BB8" s="103"/>
      <c r="BC8" s="104"/>
      <c r="BD8" s="101"/>
      <c r="BE8" s="102"/>
      <c r="BF8" s="103"/>
      <c r="BG8" s="104"/>
      <c r="BH8" s="101"/>
      <c r="BI8" s="102"/>
      <c r="BJ8" s="103"/>
      <c r="BK8" s="104"/>
      <c r="BL8" s="101"/>
      <c r="BM8" s="102"/>
      <c r="BN8" s="103"/>
      <c r="BO8" s="104"/>
      <c r="BP8" s="101"/>
      <c r="BQ8" s="102"/>
      <c r="BR8" s="103"/>
      <c r="BS8" s="104"/>
      <c r="BT8" s="101"/>
      <c r="BU8" s="102"/>
      <c r="BV8" s="103"/>
      <c r="BW8" s="104"/>
      <c r="BX8" s="101"/>
      <c r="BY8" s="102"/>
      <c r="BZ8" s="103"/>
      <c r="CA8" s="104"/>
      <c r="CB8" s="101"/>
      <c r="CC8" s="102"/>
      <c r="CD8" s="103"/>
      <c r="CE8" s="104"/>
      <c r="CF8" s="101"/>
      <c r="CG8" s="102"/>
      <c r="CH8" s="103"/>
      <c r="CI8" s="104"/>
      <c r="CJ8" s="101"/>
      <c r="CK8" s="102"/>
      <c r="CL8" s="103"/>
      <c r="CM8" s="104"/>
      <c r="CN8" s="101"/>
      <c r="CO8" s="102"/>
      <c r="CP8" s="103"/>
      <c r="CQ8" s="104"/>
      <c r="CR8" s="101"/>
      <c r="CS8" s="102"/>
      <c r="CT8" s="103"/>
      <c r="CU8" s="104"/>
      <c r="CV8" s="101"/>
      <c r="CW8" s="102"/>
      <c r="CX8" s="103"/>
      <c r="CY8" s="104"/>
      <c r="CZ8" s="101"/>
      <c r="DA8" s="102"/>
      <c r="DB8" s="103"/>
      <c r="DC8" s="104"/>
      <c r="DD8" s="101"/>
      <c r="DE8" s="102"/>
      <c r="DF8" s="103"/>
      <c r="DG8" s="104"/>
      <c r="DH8" s="101"/>
      <c r="DI8" s="102"/>
      <c r="DJ8" s="103"/>
      <c r="DK8" s="104"/>
      <c r="DL8" s="101"/>
      <c r="DM8" s="102"/>
      <c r="DN8" s="103"/>
      <c r="DO8" s="104"/>
      <c r="DP8" s="101"/>
      <c r="DQ8" s="102"/>
      <c r="DR8" s="103"/>
      <c r="DS8" s="104"/>
      <c r="DT8" s="101"/>
      <c r="DU8" s="102"/>
      <c r="DV8" s="103"/>
      <c r="DW8" s="104"/>
      <c r="DX8" s="101"/>
      <c r="DY8" s="102"/>
      <c r="DZ8" s="103"/>
      <c r="EA8" s="105"/>
      <c r="EB8" s="106"/>
      <c r="EC8" s="96"/>
      <c r="ED8" s="103"/>
      <c r="EE8" s="107"/>
      <c r="EJ8"/>
      <c r="EK8"/>
      <c r="EL8"/>
      <c r="EM8"/>
    </row>
    <row r="9" spans="1:177" ht="16.5" customHeight="1">
      <c r="B9" s="74"/>
      <c r="C9" s="75"/>
      <c r="D9" s="74"/>
      <c r="G9" s="72"/>
      <c r="H9" s="72"/>
      <c r="I9" s="83"/>
      <c r="J9" s="85" t="s">
        <v>416</v>
      </c>
      <c r="K9" s="86"/>
      <c r="L9" s="108"/>
      <c r="M9" s="109" t="s">
        <v>416</v>
      </c>
      <c r="N9" s="110"/>
      <c r="O9" s="111"/>
      <c r="P9" s="108"/>
      <c r="Q9" s="109" t="s">
        <v>416</v>
      </c>
      <c r="R9" s="110"/>
      <c r="S9" s="111"/>
      <c r="T9" s="108"/>
      <c r="U9" s="109" t="s">
        <v>416</v>
      </c>
      <c r="V9" s="110"/>
      <c r="W9" s="111"/>
      <c r="X9" s="108"/>
      <c r="Y9" s="109" t="s">
        <v>416</v>
      </c>
      <c r="Z9" s="110"/>
      <c r="AA9" s="112"/>
      <c r="AB9" s="108"/>
      <c r="AC9" s="109" t="s">
        <v>416</v>
      </c>
      <c r="AD9" s="110"/>
      <c r="AE9" s="112"/>
      <c r="AF9" s="108"/>
      <c r="AG9" s="109" t="s">
        <v>416</v>
      </c>
      <c r="AH9" s="110"/>
      <c r="AI9" s="112"/>
      <c r="AJ9" s="108"/>
      <c r="AK9" s="109" t="s">
        <v>416</v>
      </c>
      <c r="AL9" s="110"/>
      <c r="AM9" s="112"/>
      <c r="AN9" s="108"/>
      <c r="AO9" s="109" t="s">
        <v>416</v>
      </c>
      <c r="AP9" s="110"/>
      <c r="AQ9" s="112"/>
      <c r="AR9" s="108"/>
      <c r="AS9" s="109" t="s">
        <v>416</v>
      </c>
      <c r="AT9" s="110"/>
      <c r="AU9" s="112"/>
      <c r="AV9" s="108"/>
      <c r="AW9" s="109" t="s">
        <v>416</v>
      </c>
      <c r="AX9" s="110"/>
      <c r="AY9" s="112"/>
      <c r="AZ9" s="108"/>
      <c r="BA9" s="109" t="s">
        <v>416</v>
      </c>
      <c r="BB9" s="110"/>
      <c r="BC9" s="112"/>
      <c r="BD9" s="108"/>
      <c r="BE9" s="109" t="s">
        <v>416</v>
      </c>
      <c r="BF9" s="110"/>
      <c r="BG9" s="112"/>
      <c r="BH9" s="108"/>
      <c r="BI9" s="109" t="s">
        <v>416</v>
      </c>
      <c r="BJ9" s="110"/>
      <c r="BK9" s="112"/>
      <c r="BL9" s="108"/>
      <c r="BM9" s="109" t="s">
        <v>416</v>
      </c>
      <c r="BN9" s="110"/>
      <c r="BO9" s="112"/>
      <c r="BP9" s="108"/>
      <c r="BQ9" s="109" t="s">
        <v>416</v>
      </c>
      <c r="BR9" s="110"/>
      <c r="BS9" s="112"/>
      <c r="BT9" s="108"/>
      <c r="BU9" s="109" t="s">
        <v>416</v>
      </c>
      <c r="BV9" s="110"/>
      <c r="BW9" s="112"/>
      <c r="BX9" s="108"/>
      <c r="BY9" s="109" t="s">
        <v>416</v>
      </c>
      <c r="BZ9" s="110"/>
      <c r="CA9" s="112"/>
      <c r="CB9" s="108"/>
      <c r="CC9" s="109" t="s">
        <v>416</v>
      </c>
      <c r="CD9" s="110"/>
      <c r="CE9" s="112"/>
      <c r="CF9" s="108"/>
      <c r="CG9" s="109" t="s">
        <v>416</v>
      </c>
      <c r="CH9" s="110"/>
      <c r="CI9" s="112"/>
      <c r="CJ9" s="108"/>
      <c r="CK9" s="109" t="s">
        <v>416</v>
      </c>
      <c r="CL9" s="110"/>
      <c r="CM9" s="112"/>
      <c r="CN9" s="108"/>
      <c r="CO9" s="109" t="s">
        <v>416</v>
      </c>
      <c r="CP9" s="110"/>
      <c r="CQ9" s="112"/>
      <c r="CR9" s="108"/>
      <c r="CS9" s="109" t="s">
        <v>416</v>
      </c>
      <c r="CT9" s="110"/>
      <c r="CU9" s="112"/>
      <c r="CV9" s="108"/>
      <c r="CW9" s="109" t="s">
        <v>416</v>
      </c>
      <c r="CX9" s="110"/>
      <c r="CY9" s="112"/>
      <c r="CZ9" s="108"/>
      <c r="DA9" s="109" t="s">
        <v>416</v>
      </c>
      <c r="DB9" s="110"/>
      <c r="DC9" s="112"/>
      <c r="DD9" s="108"/>
      <c r="DE9" s="109" t="s">
        <v>416</v>
      </c>
      <c r="DF9" s="110"/>
      <c r="DG9" s="112"/>
      <c r="DH9" s="108"/>
      <c r="DI9" s="109" t="s">
        <v>416</v>
      </c>
      <c r="DJ9" s="110"/>
      <c r="DK9" s="112"/>
      <c r="DL9" s="108"/>
      <c r="DM9" s="109" t="s">
        <v>416</v>
      </c>
      <c r="DN9" s="110"/>
      <c r="DO9" s="112"/>
      <c r="DP9" s="108"/>
      <c r="DQ9" s="109" t="s">
        <v>416</v>
      </c>
      <c r="DR9" s="110"/>
      <c r="DS9" s="112"/>
      <c r="DT9" s="108"/>
      <c r="DU9" s="109" t="s">
        <v>416</v>
      </c>
      <c r="DV9" s="110"/>
      <c r="DW9" s="112"/>
      <c r="DX9" s="113"/>
      <c r="DY9" s="109" t="s">
        <v>416</v>
      </c>
      <c r="DZ9" s="110"/>
      <c r="EA9" s="112"/>
      <c r="EB9" s="113"/>
      <c r="EC9" s="114" t="s">
        <v>376</v>
      </c>
      <c r="ED9" s="115"/>
      <c r="EE9" s="116"/>
      <c r="EJ9"/>
      <c r="EK9"/>
      <c r="EL9"/>
      <c r="EM9"/>
      <c r="EO9" s="72"/>
      <c r="EP9" s="72"/>
    </row>
    <row r="10" spans="1:177" ht="16.5" customHeight="1">
      <c r="B10" s="74"/>
      <c r="C10" s="75"/>
      <c r="D10" s="74"/>
      <c r="G10" s="72"/>
      <c r="H10" s="72"/>
      <c r="I10" s="83"/>
      <c r="J10" s="186">
        <f>J6-J8</f>
        <v>0</v>
      </c>
      <c r="K10" s="95"/>
      <c r="L10" s="96"/>
      <c r="M10" s="102"/>
      <c r="N10" s="64"/>
      <c r="O10" s="98"/>
      <c r="P10" s="96"/>
      <c r="Q10" s="102"/>
      <c r="R10" s="64"/>
      <c r="S10" s="98"/>
      <c r="T10" s="96"/>
      <c r="U10" s="102"/>
      <c r="V10" s="64"/>
      <c r="W10" s="98"/>
      <c r="X10" s="96"/>
      <c r="Y10" s="102"/>
      <c r="Z10" s="64"/>
      <c r="AA10" s="98"/>
      <c r="AB10" s="96"/>
      <c r="AC10" s="102"/>
      <c r="AD10" s="64"/>
      <c r="AE10" s="98"/>
      <c r="AF10" s="96"/>
      <c r="AG10" s="102"/>
      <c r="AH10" s="64"/>
      <c r="AI10" s="98"/>
      <c r="AJ10" s="96"/>
      <c r="AK10" s="102"/>
      <c r="AL10" s="64"/>
      <c r="AM10" s="98"/>
      <c r="AN10" s="96"/>
      <c r="AO10" s="102"/>
      <c r="AP10" s="64"/>
      <c r="AQ10" s="98"/>
      <c r="AR10" s="96"/>
      <c r="AS10" s="102"/>
      <c r="AT10" s="64"/>
      <c r="AU10" s="98"/>
      <c r="AV10" s="96"/>
      <c r="AW10" s="102"/>
      <c r="AX10" s="64"/>
      <c r="AY10" s="98"/>
      <c r="AZ10" s="96"/>
      <c r="BA10" s="102"/>
      <c r="BB10" s="64"/>
      <c r="BC10" s="98"/>
      <c r="BD10" s="96"/>
      <c r="BE10" s="102"/>
      <c r="BF10" s="64"/>
      <c r="BG10" s="98"/>
      <c r="BH10" s="96"/>
      <c r="BI10" s="102"/>
      <c r="BJ10" s="64"/>
      <c r="BK10" s="98"/>
      <c r="BL10" s="96"/>
      <c r="BM10" s="102"/>
      <c r="BN10" s="64"/>
      <c r="BO10" s="98"/>
      <c r="BP10" s="96"/>
      <c r="BQ10" s="102"/>
      <c r="BR10" s="64"/>
      <c r="BS10" s="98"/>
      <c r="BT10" s="96"/>
      <c r="BU10" s="102"/>
      <c r="BV10" s="64"/>
      <c r="BW10" s="98"/>
      <c r="BX10" s="96"/>
      <c r="BY10" s="102"/>
      <c r="BZ10" s="64"/>
      <c r="CA10" s="98"/>
      <c r="CB10" s="96"/>
      <c r="CC10" s="102"/>
      <c r="CD10" s="64"/>
      <c r="CE10" s="98"/>
      <c r="CF10" s="96"/>
      <c r="CG10" s="102"/>
      <c r="CH10" s="64"/>
      <c r="CI10" s="98"/>
      <c r="CJ10" s="96"/>
      <c r="CK10" s="102"/>
      <c r="CL10" s="64"/>
      <c r="CM10" s="98"/>
      <c r="CN10" s="96"/>
      <c r="CO10" s="102"/>
      <c r="CP10" s="64"/>
      <c r="CQ10" s="98"/>
      <c r="CR10" s="96"/>
      <c r="CS10" s="102"/>
      <c r="CT10" s="64"/>
      <c r="CU10" s="98"/>
      <c r="CV10" s="96"/>
      <c r="CW10" s="102"/>
      <c r="CX10" s="64"/>
      <c r="CY10" s="98"/>
      <c r="CZ10" s="96"/>
      <c r="DA10" s="102"/>
      <c r="DB10" s="64"/>
      <c r="DC10" s="98"/>
      <c r="DD10" s="96"/>
      <c r="DE10" s="102"/>
      <c r="DF10" s="64"/>
      <c r="DG10" s="98"/>
      <c r="DH10" s="96"/>
      <c r="DI10" s="102"/>
      <c r="DJ10" s="64"/>
      <c r="DK10" s="98"/>
      <c r="DL10" s="96"/>
      <c r="DM10" s="102"/>
      <c r="DN10" s="64"/>
      <c r="DO10" s="98"/>
      <c r="DP10" s="96"/>
      <c r="DQ10" s="102"/>
      <c r="DR10" s="64"/>
      <c r="DS10" s="98"/>
      <c r="DT10" s="96"/>
      <c r="DU10" s="102"/>
      <c r="DV10" s="64"/>
      <c r="DW10" s="98"/>
      <c r="DX10" s="96"/>
      <c r="DY10" s="102"/>
      <c r="DZ10" s="64"/>
      <c r="EA10" s="98"/>
      <c r="EB10" s="92"/>
      <c r="EC10" s="96"/>
      <c r="ED10" s="117">
        <f>SUM(N10:DZ10)</f>
        <v>0</v>
      </c>
      <c r="EE10" s="98"/>
      <c r="EO10" s="118"/>
      <c r="EP10" s="118"/>
    </row>
    <row r="11" spans="1:177" s="121" customFormat="1" ht="16.5" customHeight="1">
      <c r="A11" s="119"/>
      <c r="B11" s="120"/>
      <c r="C11" s="120"/>
      <c r="D11" s="120"/>
      <c r="G11" s="122"/>
      <c r="H11" s="122"/>
      <c r="I11" s="123"/>
      <c r="J11" s="124" t="s">
        <v>417</v>
      </c>
      <c r="K11" s="125"/>
      <c r="L11" s="101"/>
      <c r="M11" s="126"/>
      <c r="N11" s="124" t="s">
        <v>417</v>
      </c>
      <c r="O11" s="104"/>
      <c r="P11" s="101"/>
      <c r="Q11" s="126"/>
      <c r="R11" s="124" t="s">
        <v>417</v>
      </c>
      <c r="S11" s="104"/>
      <c r="T11" s="101"/>
      <c r="U11" s="126"/>
      <c r="V11" s="124" t="s">
        <v>417</v>
      </c>
      <c r="W11" s="104"/>
      <c r="X11" s="101"/>
      <c r="Y11" s="126"/>
      <c r="Z11" s="124" t="s">
        <v>417</v>
      </c>
      <c r="AA11" s="104"/>
      <c r="AB11" s="101"/>
      <c r="AC11" s="126"/>
      <c r="AD11" s="124" t="s">
        <v>417</v>
      </c>
      <c r="AE11" s="104"/>
      <c r="AF11" s="101"/>
      <c r="AG11" s="126"/>
      <c r="AH11" s="124" t="s">
        <v>417</v>
      </c>
      <c r="AI11" s="104"/>
      <c r="AJ11" s="101"/>
      <c r="AK11" s="126"/>
      <c r="AL11" s="124" t="s">
        <v>417</v>
      </c>
      <c r="AM11" s="104"/>
      <c r="AN11" s="101"/>
      <c r="AO11" s="126"/>
      <c r="AP11" s="124" t="s">
        <v>417</v>
      </c>
      <c r="AQ11" s="104"/>
      <c r="AR11" s="101"/>
      <c r="AS11" s="126"/>
      <c r="AT11" s="124" t="s">
        <v>417</v>
      </c>
      <c r="AU11" s="104"/>
      <c r="AV11" s="101"/>
      <c r="AW11" s="126"/>
      <c r="AX11" s="124" t="s">
        <v>417</v>
      </c>
      <c r="AY11" s="104"/>
      <c r="AZ11" s="101"/>
      <c r="BA11" s="126"/>
      <c r="BB11" s="124" t="s">
        <v>417</v>
      </c>
      <c r="BC11" s="104"/>
      <c r="BD11" s="101"/>
      <c r="BE11" s="126"/>
      <c r="BF11" s="124" t="s">
        <v>417</v>
      </c>
      <c r="BG11" s="104"/>
      <c r="BH11" s="101"/>
      <c r="BI11" s="126"/>
      <c r="BJ11" s="124" t="s">
        <v>417</v>
      </c>
      <c r="BK11" s="104"/>
      <c r="BL11" s="101"/>
      <c r="BM11" s="126"/>
      <c r="BN11" s="124" t="s">
        <v>417</v>
      </c>
      <c r="BO11" s="104"/>
      <c r="BP11" s="101"/>
      <c r="BQ11" s="126"/>
      <c r="BR11" s="124" t="s">
        <v>417</v>
      </c>
      <c r="BS11" s="104"/>
      <c r="BT11" s="101"/>
      <c r="BU11" s="126"/>
      <c r="BV11" s="124" t="s">
        <v>417</v>
      </c>
      <c r="BW11" s="104"/>
      <c r="BX11" s="101"/>
      <c r="BY11" s="126"/>
      <c r="BZ11" s="124" t="s">
        <v>417</v>
      </c>
      <c r="CA11" s="104"/>
      <c r="CB11" s="101"/>
      <c r="CC11" s="126"/>
      <c r="CD11" s="124" t="s">
        <v>417</v>
      </c>
      <c r="CE11" s="104"/>
      <c r="CF11" s="101"/>
      <c r="CG11" s="126"/>
      <c r="CH11" s="124" t="s">
        <v>417</v>
      </c>
      <c r="CI11" s="104"/>
      <c r="CJ11" s="101"/>
      <c r="CK11" s="126"/>
      <c r="CL11" s="124" t="s">
        <v>417</v>
      </c>
      <c r="CM11" s="104"/>
      <c r="CN11" s="101"/>
      <c r="CO11" s="126"/>
      <c r="CP11" s="124" t="s">
        <v>417</v>
      </c>
      <c r="CQ11" s="104"/>
      <c r="CR11" s="101"/>
      <c r="CS11" s="126"/>
      <c r="CT11" s="124" t="s">
        <v>417</v>
      </c>
      <c r="CU11" s="104"/>
      <c r="CV11" s="101"/>
      <c r="CW11" s="126"/>
      <c r="CX11" s="124" t="s">
        <v>417</v>
      </c>
      <c r="CY11" s="104"/>
      <c r="CZ11" s="101"/>
      <c r="DA11" s="126"/>
      <c r="DB11" s="124" t="s">
        <v>417</v>
      </c>
      <c r="DC11" s="104"/>
      <c r="DD11" s="101"/>
      <c r="DE11" s="126"/>
      <c r="DF11" s="124" t="s">
        <v>417</v>
      </c>
      <c r="DG11" s="104"/>
      <c r="DH11" s="101"/>
      <c r="DI11" s="126"/>
      <c r="DJ11" s="124" t="s">
        <v>417</v>
      </c>
      <c r="DK11" s="104"/>
      <c r="DL11" s="101"/>
      <c r="DM11" s="126"/>
      <c r="DN11" s="124" t="s">
        <v>417</v>
      </c>
      <c r="DO11" s="104"/>
      <c r="DP11" s="101"/>
      <c r="DQ11" s="126"/>
      <c r="DR11" s="124" t="s">
        <v>417</v>
      </c>
      <c r="DS11" s="104"/>
      <c r="DT11" s="101"/>
      <c r="DU11" s="126"/>
      <c r="DV11" s="124" t="s">
        <v>417</v>
      </c>
      <c r="DW11" s="104"/>
      <c r="DX11" s="101"/>
      <c r="DY11" s="126"/>
      <c r="DZ11" s="124" t="s">
        <v>417</v>
      </c>
      <c r="EA11" s="105"/>
      <c r="EB11" s="106"/>
      <c r="EC11" s="127"/>
      <c r="ED11" s="124" t="s">
        <v>417</v>
      </c>
      <c r="EE11" s="107"/>
      <c r="EF11" s="128"/>
      <c r="EO11" s="129"/>
      <c r="EP11" s="129"/>
    </row>
    <row r="12" spans="1:177" ht="10.5" customHeight="1">
      <c r="B12" s="74"/>
      <c r="C12" s="75"/>
      <c r="D12" s="74"/>
      <c r="G12" s="72"/>
      <c r="H12" s="72"/>
      <c r="I12" s="83"/>
      <c r="J12" s="96"/>
      <c r="K12" s="98"/>
      <c r="L12" s="79"/>
      <c r="M12" s="126"/>
      <c r="N12" s="124"/>
      <c r="O12" s="130"/>
      <c r="P12" s="79"/>
      <c r="Q12" s="126"/>
      <c r="R12" s="124"/>
      <c r="S12" s="130"/>
      <c r="T12" s="79"/>
      <c r="U12" s="126"/>
      <c r="V12" s="124"/>
      <c r="W12" s="130"/>
      <c r="X12" s="79"/>
      <c r="Y12" s="126"/>
      <c r="Z12" s="124"/>
      <c r="AA12" s="98"/>
      <c r="AB12" s="79"/>
      <c r="AC12" s="126"/>
      <c r="AD12" s="124"/>
      <c r="AE12" s="98"/>
      <c r="AF12" s="79"/>
      <c r="AG12" s="126"/>
      <c r="AH12" s="124"/>
      <c r="AI12" s="98"/>
      <c r="AJ12" s="79"/>
      <c r="AK12" s="126"/>
      <c r="AL12" s="124"/>
      <c r="AM12" s="98"/>
      <c r="AN12" s="79"/>
      <c r="AO12" s="126"/>
      <c r="AP12" s="124"/>
      <c r="AQ12" s="98"/>
      <c r="AR12" s="79"/>
      <c r="AS12" s="126"/>
      <c r="AT12" s="124"/>
      <c r="AU12" s="98"/>
      <c r="AV12" s="79"/>
      <c r="AW12" s="126"/>
      <c r="AX12" s="124"/>
      <c r="AY12" s="98"/>
      <c r="AZ12" s="79"/>
      <c r="BA12" s="126"/>
      <c r="BB12" s="124"/>
      <c r="BC12" s="98"/>
      <c r="BD12" s="79"/>
      <c r="BE12" s="126"/>
      <c r="BF12" s="124"/>
      <c r="BG12" s="98"/>
      <c r="BH12" s="79"/>
      <c r="BI12" s="126"/>
      <c r="BJ12" s="124"/>
      <c r="BK12" s="98"/>
      <c r="BL12" s="79"/>
      <c r="BM12" s="126"/>
      <c r="BN12" s="124"/>
      <c r="BO12" s="98"/>
      <c r="BP12" s="79"/>
      <c r="BQ12" s="126"/>
      <c r="BR12" s="124"/>
      <c r="BS12" s="98"/>
      <c r="BT12" s="79"/>
      <c r="BU12" s="126"/>
      <c r="BV12" s="124"/>
      <c r="BW12" s="98"/>
      <c r="BX12" s="79"/>
      <c r="BY12" s="126"/>
      <c r="BZ12" s="124"/>
      <c r="CA12" s="98"/>
      <c r="CB12" s="79"/>
      <c r="CC12" s="126"/>
      <c r="CD12" s="124"/>
      <c r="CE12" s="98"/>
      <c r="CF12" s="79"/>
      <c r="CG12" s="126"/>
      <c r="CH12" s="124"/>
      <c r="CI12" s="98"/>
      <c r="CJ12" s="79"/>
      <c r="CK12" s="126"/>
      <c r="CL12" s="124"/>
      <c r="CM12" s="98"/>
      <c r="CN12" s="79"/>
      <c r="CO12" s="126"/>
      <c r="CP12" s="124"/>
      <c r="CQ12" s="98"/>
      <c r="CR12" s="79"/>
      <c r="CS12" s="126"/>
      <c r="CT12" s="124"/>
      <c r="CU12" s="98"/>
      <c r="CV12" s="79"/>
      <c r="CW12" s="126"/>
      <c r="CX12" s="124"/>
      <c r="CY12" s="98"/>
      <c r="CZ12" s="79"/>
      <c r="DA12" s="126"/>
      <c r="DB12" s="124"/>
      <c r="DC12" s="98"/>
      <c r="DD12" s="79"/>
      <c r="DE12" s="126"/>
      <c r="DF12" s="124"/>
      <c r="DG12" s="98"/>
      <c r="DH12" s="79"/>
      <c r="DI12" s="126"/>
      <c r="DJ12" s="124"/>
      <c r="DK12" s="98"/>
      <c r="DL12" s="79"/>
      <c r="DM12" s="126"/>
      <c r="DN12" s="124"/>
      <c r="DO12" s="98"/>
      <c r="DP12" s="79"/>
      <c r="DQ12" s="126"/>
      <c r="DR12" s="124"/>
      <c r="DS12" s="98"/>
      <c r="DT12" s="79"/>
      <c r="DU12" s="126"/>
      <c r="DV12" s="124"/>
      <c r="DW12" s="98"/>
      <c r="DY12" s="126"/>
      <c r="DZ12" s="124"/>
      <c r="EA12" s="98"/>
      <c r="EC12" s="127"/>
      <c r="ED12" s="124"/>
      <c r="EE12" s="131"/>
      <c r="EN12" s="132"/>
      <c r="EO12" s="132"/>
    </row>
    <row r="13" spans="1:177" ht="18.75" customHeight="1">
      <c r="A13" s="873"/>
      <c r="B13" s="2086" t="s">
        <v>806</v>
      </c>
      <c r="C13" s="2087"/>
      <c r="D13" s="2087"/>
      <c r="E13" s="2087"/>
      <c r="F13" s="2087"/>
      <c r="G13" s="2088"/>
      <c r="H13" s="139" t="s">
        <v>764</v>
      </c>
      <c r="I13" s="133"/>
      <c r="J13" s="134"/>
      <c r="K13" s="134"/>
      <c r="L13" s="135"/>
      <c r="M13" s="136"/>
      <c r="N13" s="137"/>
      <c r="O13" s="138"/>
      <c r="Q13" s="136"/>
      <c r="R13" s="137"/>
      <c r="S13" s="138"/>
      <c r="T13" s="139"/>
      <c r="U13" s="136"/>
      <c r="V13" s="137"/>
      <c r="W13" s="138"/>
      <c r="X13" s="139"/>
      <c r="Y13" s="136"/>
      <c r="Z13" s="137"/>
      <c r="AA13" s="138"/>
      <c r="AB13" s="140"/>
      <c r="AC13" s="136"/>
      <c r="AD13" s="137"/>
      <c r="AE13" s="138"/>
      <c r="AF13" s="140"/>
      <c r="AG13" s="136"/>
      <c r="AH13" s="137"/>
      <c r="AI13" s="138"/>
      <c r="AJ13" s="140"/>
      <c r="AK13" s="136"/>
      <c r="AL13" s="137"/>
      <c r="AM13" s="138"/>
      <c r="AN13" s="140"/>
      <c r="AO13" s="136"/>
      <c r="AP13" s="137"/>
      <c r="AQ13" s="138"/>
      <c r="AR13" s="140"/>
      <c r="AS13" s="136"/>
      <c r="AT13" s="137"/>
      <c r="AU13" s="138"/>
      <c r="AV13" s="140"/>
      <c r="AW13" s="136"/>
      <c r="AX13" s="137"/>
      <c r="AY13" s="138"/>
      <c r="AZ13" s="140"/>
      <c r="BA13" s="136"/>
      <c r="BB13" s="137"/>
      <c r="BC13" s="138"/>
      <c r="BD13" s="140"/>
      <c r="BE13" s="136"/>
      <c r="BF13" s="137"/>
      <c r="BG13" s="138"/>
      <c r="BH13" s="140"/>
      <c r="BI13" s="136"/>
      <c r="BJ13" s="137"/>
      <c r="BK13" s="138"/>
      <c r="BL13" s="140"/>
      <c r="BM13" s="136"/>
      <c r="BN13" s="137"/>
      <c r="BO13" s="138"/>
      <c r="BP13" s="140"/>
      <c r="BQ13" s="136"/>
      <c r="BR13" s="137"/>
      <c r="BS13" s="138"/>
      <c r="BT13" s="140"/>
      <c r="BU13" s="136"/>
      <c r="BV13" s="137"/>
      <c r="BW13" s="138"/>
      <c r="BX13" s="140"/>
      <c r="BY13" s="136"/>
      <c r="BZ13" s="137"/>
      <c r="CA13" s="138"/>
      <c r="CB13" s="140"/>
      <c r="CC13" s="136"/>
      <c r="CD13" s="137"/>
      <c r="CE13" s="138"/>
      <c r="CF13" s="140"/>
      <c r="CG13" s="136"/>
      <c r="CH13" s="137"/>
      <c r="CI13" s="138"/>
      <c r="CJ13" s="140"/>
      <c r="CK13" s="136"/>
      <c r="CL13" s="137"/>
      <c r="CM13" s="138"/>
      <c r="CN13" s="140"/>
      <c r="CO13" s="136"/>
      <c r="CP13" s="137"/>
      <c r="CQ13" s="138"/>
      <c r="CR13" s="140"/>
      <c r="CS13" s="136"/>
      <c r="CT13" s="137"/>
      <c r="CU13" s="138"/>
      <c r="CV13" s="140"/>
      <c r="CW13" s="136"/>
      <c r="CX13" s="137"/>
      <c r="CY13" s="138"/>
      <c r="CZ13" s="140"/>
      <c r="DA13" s="136"/>
      <c r="DB13" s="137"/>
      <c r="DC13" s="138"/>
      <c r="DD13" s="140"/>
      <c r="DE13" s="136"/>
      <c r="DF13" s="137"/>
      <c r="DG13" s="138"/>
      <c r="DH13" s="140"/>
      <c r="DI13" s="136"/>
      <c r="DJ13" s="137"/>
      <c r="DK13" s="138"/>
      <c r="DL13" s="140"/>
      <c r="DM13" s="136"/>
      <c r="DN13" s="137"/>
      <c r="DO13" s="138"/>
      <c r="DP13" s="140"/>
      <c r="DQ13" s="136"/>
      <c r="DR13" s="137"/>
      <c r="DS13" s="138"/>
      <c r="DT13" s="140"/>
      <c r="DU13" s="136"/>
      <c r="DV13" s="137"/>
      <c r="DW13" s="138"/>
      <c r="DY13" s="136"/>
      <c r="DZ13" s="137"/>
      <c r="EA13" s="138"/>
      <c r="EC13" s="141"/>
      <c r="ED13" s="142"/>
      <c r="EE13" s="138"/>
      <c r="EF13" s="143"/>
      <c r="EN13" s="132"/>
      <c r="EO13" s="132"/>
    </row>
    <row r="14" spans="1:177" ht="18" customHeight="1" thickBot="1">
      <c r="B14" s="608"/>
      <c r="C14" s="613"/>
      <c r="D14" s="614"/>
      <c r="E14" s="614"/>
      <c r="F14" s="614"/>
      <c r="G14" s="614"/>
      <c r="J14" s="663" t="s">
        <v>369</v>
      </c>
      <c r="K14" s="144"/>
      <c r="M14" s="145"/>
      <c r="N14" s="598" t="s">
        <v>1452</v>
      </c>
      <c r="O14" s="140"/>
      <c r="Q14" s="146"/>
      <c r="R14" s="146"/>
      <c r="S14" s="146"/>
      <c r="T14" s="146"/>
      <c r="U14" s="146"/>
      <c r="W14" s="146"/>
      <c r="X14" s="146"/>
      <c r="Y14" s="146"/>
      <c r="Z14" s="146"/>
      <c r="AA14" s="140"/>
      <c r="AC14" s="140"/>
      <c r="AD14" s="140"/>
      <c r="AE14" s="140"/>
      <c r="AG14" s="140"/>
      <c r="AH14" s="140"/>
      <c r="AI14" s="140"/>
      <c r="AK14" s="140"/>
      <c r="AL14" s="140"/>
      <c r="AM14" s="140"/>
      <c r="AO14" s="140"/>
      <c r="AP14" s="140"/>
      <c r="AQ14" s="140"/>
      <c r="AS14" s="140"/>
      <c r="AT14" s="140"/>
      <c r="AU14" s="140"/>
      <c r="AW14" s="140"/>
      <c r="AX14" s="140"/>
      <c r="AY14" s="140"/>
      <c r="BA14" s="140"/>
      <c r="BB14" s="140"/>
      <c r="BC14" s="140"/>
      <c r="BE14" s="140"/>
      <c r="BF14" s="140"/>
      <c r="BG14" s="140"/>
      <c r="BI14" s="140"/>
      <c r="BJ14" s="140"/>
      <c r="BK14" s="140"/>
      <c r="BM14" s="140"/>
      <c r="BN14" s="140"/>
      <c r="BO14" s="140"/>
      <c r="BQ14" s="140"/>
      <c r="BR14" s="140"/>
      <c r="BS14" s="140"/>
      <c r="BU14" s="140"/>
      <c r="BV14" s="140"/>
      <c r="BW14" s="140"/>
      <c r="BY14" s="140"/>
      <c r="BZ14" s="140"/>
      <c r="CA14" s="140"/>
      <c r="CC14" s="140"/>
      <c r="CD14" s="140"/>
      <c r="CE14" s="140"/>
      <c r="CG14" s="140"/>
      <c r="CH14" s="140"/>
      <c r="CI14" s="140"/>
      <c r="CK14" s="140"/>
      <c r="CL14" s="140"/>
      <c r="CM14" s="140"/>
      <c r="CO14" s="140"/>
      <c r="CP14" s="140"/>
      <c r="CQ14" s="140"/>
      <c r="CS14" s="140"/>
      <c r="CT14" s="140"/>
      <c r="CU14" s="140"/>
      <c r="CW14" s="140"/>
      <c r="CX14" s="140"/>
      <c r="CY14" s="140"/>
      <c r="DA14" s="140"/>
      <c r="DB14" s="140"/>
      <c r="DC14" s="140"/>
      <c r="DE14" s="140"/>
      <c r="DF14" s="140"/>
      <c r="DG14" s="140"/>
      <c r="DI14" s="140"/>
      <c r="DJ14" s="140"/>
      <c r="DK14" s="140"/>
      <c r="DM14" s="140"/>
      <c r="DN14" s="140"/>
      <c r="DO14" s="140"/>
      <c r="DQ14" s="140"/>
      <c r="DR14" s="140"/>
      <c r="DS14" s="140"/>
      <c r="DU14" s="140"/>
      <c r="DV14" s="140"/>
      <c r="DW14" s="140"/>
      <c r="EB14" s="147"/>
      <c r="EG14" s="171"/>
      <c r="EH14" s="171"/>
      <c r="EI14" s="81"/>
      <c r="EJ14" s="81"/>
      <c r="EK14" s="82"/>
      <c r="EL14" s="171"/>
      <c r="EM14" s="171"/>
      <c r="EN14" s="132"/>
      <c r="EO14" s="132"/>
      <c r="EP14" s="71"/>
    </row>
    <row r="15" spans="1:177" ht="16.5" customHeight="1" thickTop="1">
      <c r="B15" s="608"/>
      <c r="C15" s="613"/>
      <c r="D15" s="614"/>
      <c r="E15" s="614"/>
      <c r="F15" s="614"/>
      <c r="G15" s="614"/>
      <c r="H15" s="2106">
        <f>'1_一般事項'!C9</f>
        <v>0</v>
      </c>
      <c r="I15" s="2107"/>
      <c r="J15" s="2110" t="s">
        <v>215</v>
      </c>
      <c r="K15" s="2111"/>
      <c r="L15" s="2215" t="str">
        <f>H15+1&amp;"次下請負業者"</f>
        <v>1次下請負業者</v>
      </c>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c r="AP15" s="1845"/>
      <c r="AQ15" s="1845"/>
      <c r="AR15" s="1845"/>
      <c r="AS15" s="1845"/>
      <c r="AT15" s="1845"/>
      <c r="AU15" s="1845"/>
      <c r="AV15" s="1845"/>
      <c r="AW15" s="1845"/>
      <c r="AX15" s="1845"/>
      <c r="AY15" s="1845"/>
      <c r="AZ15" s="1845"/>
      <c r="BA15" s="1845"/>
      <c r="BB15" s="1845"/>
      <c r="BC15" s="1845"/>
      <c r="BD15" s="1845"/>
      <c r="BE15" s="1845"/>
      <c r="BF15" s="1845"/>
      <c r="BG15" s="1845"/>
      <c r="BH15" s="1845"/>
      <c r="BI15" s="1845"/>
      <c r="BJ15" s="1845"/>
      <c r="BK15" s="1845"/>
      <c r="BL15" s="1845"/>
      <c r="BM15" s="1845"/>
      <c r="BN15" s="1845"/>
      <c r="BO15" s="1845"/>
      <c r="BP15" s="1845"/>
      <c r="BQ15" s="1845"/>
      <c r="BR15" s="1845"/>
      <c r="BS15" s="1845"/>
      <c r="BT15" s="1845"/>
      <c r="BU15" s="1845"/>
      <c r="BV15" s="1845"/>
      <c r="BW15" s="1845"/>
      <c r="BX15" s="1845"/>
      <c r="BY15" s="1845"/>
      <c r="BZ15" s="1845"/>
      <c r="CA15" s="1845"/>
      <c r="CB15" s="1845"/>
      <c r="CC15" s="1845"/>
      <c r="CD15" s="1845"/>
      <c r="CE15" s="1845"/>
      <c r="CF15" s="1845"/>
      <c r="CG15" s="1845"/>
      <c r="CH15" s="1845"/>
      <c r="CI15" s="1845"/>
      <c r="CJ15" s="1845"/>
      <c r="CK15" s="1845"/>
      <c r="CL15" s="1845"/>
      <c r="CM15" s="1845"/>
      <c r="CN15" s="1845"/>
      <c r="CO15" s="1845"/>
      <c r="CP15" s="1845"/>
      <c r="CQ15" s="1845"/>
      <c r="CR15" s="1845"/>
      <c r="CS15" s="1845"/>
      <c r="CT15" s="1845"/>
      <c r="CU15" s="1845"/>
      <c r="CV15" s="1845"/>
      <c r="CW15" s="1845"/>
      <c r="CX15" s="1845"/>
      <c r="CY15" s="1845"/>
      <c r="CZ15" s="1845"/>
      <c r="DA15" s="1845"/>
      <c r="DB15" s="1845"/>
      <c r="DC15" s="1845"/>
      <c r="DD15" s="1845"/>
      <c r="DE15" s="1845"/>
      <c r="DF15" s="1845"/>
      <c r="DG15" s="1845"/>
      <c r="DH15" s="1845"/>
      <c r="DI15" s="1845"/>
      <c r="DJ15" s="1845"/>
      <c r="DK15" s="1845"/>
      <c r="DL15" s="1845"/>
      <c r="DM15" s="1845"/>
      <c r="DN15" s="1845"/>
      <c r="DO15" s="1845"/>
      <c r="DP15" s="1845"/>
      <c r="DQ15" s="1845"/>
      <c r="DR15" s="1845"/>
      <c r="DS15" s="1845"/>
      <c r="DT15" s="1845"/>
      <c r="DU15" s="1845"/>
      <c r="DV15" s="1845"/>
      <c r="DW15" s="1845"/>
      <c r="DX15" s="1845"/>
      <c r="DY15" s="1845"/>
      <c r="DZ15" s="1845"/>
      <c r="EA15" s="2216"/>
      <c r="EB15" s="2206" t="s">
        <v>375</v>
      </c>
      <c r="EC15" s="2207"/>
      <c r="ED15" s="2207"/>
      <c r="EE15" s="2208"/>
      <c r="EG15" s="171"/>
      <c r="EH15" s="171"/>
      <c r="EI15" s="81"/>
      <c r="EJ15" s="81"/>
      <c r="EK15" s="82"/>
      <c r="EL15" s="171"/>
      <c r="EM15" s="171"/>
      <c r="EN15" s="132"/>
      <c r="EO15" s="132"/>
      <c r="EP15" s="71"/>
    </row>
    <row r="16" spans="1:177" ht="16.5" customHeight="1" thickBot="1">
      <c r="B16" s="608"/>
      <c r="C16" s="613"/>
      <c r="D16" s="614"/>
      <c r="E16" s="614"/>
      <c r="F16" s="614"/>
      <c r="G16" s="614"/>
      <c r="H16" s="2108"/>
      <c r="I16" s="2109"/>
      <c r="J16" s="2112"/>
      <c r="K16" s="2113"/>
      <c r="L16" s="2057">
        <v>1</v>
      </c>
      <c r="M16" s="2055"/>
      <c r="N16" s="2055"/>
      <c r="O16" s="2055"/>
      <c r="P16" s="2054">
        <v>2</v>
      </c>
      <c r="Q16" s="2055"/>
      <c r="R16" s="2055"/>
      <c r="S16" s="2056"/>
      <c r="T16" s="2054">
        <v>3</v>
      </c>
      <c r="U16" s="2055"/>
      <c r="V16" s="2055"/>
      <c r="W16" s="2056"/>
      <c r="X16" s="2054">
        <v>4</v>
      </c>
      <c r="Y16" s="2055"/>
      <c r="Z16" s="2055"/>
      <c r="AA16" s="2056"/>
      <c r="AB16" s="2054">
        <v>5</v>
      </c>
      <c r="AC16" s="2055"/>
      <c r="AD16" s="2055"/>
      <c r="AE16" s="2056"/>
      <c r="AF16" s="2054">
        <v>6</v>
      </c>
      <c r="AG16" s="2055"/>
      <c r="AH16" s="2055"/>
      <c r="AI16" s="2056"/>
      <c r="AJ16" s="2054">
        <v>7</v>
      </c>
      <c r="AK16" s="2055"/>
      <c r="AL16" s="2055"/>
      <c r="AM16" s="2056"/>
      <c r="AN16" s="2054">
        <v>8</v>
      </c>
      <c r="AO16" s="2055"/>
      <c r="AP16" s="2055"/>
      <c r="AQ16" s="2056"/>
      <c r="AR16" s="2054">
        <v>9</v>
      </c>
      <c r="AS16" s="2055"/>
      <c r="AT16" s="2055"/>
      <c r="AU16" s="2056"/>
      <c r="AV16" s="2054">
        <v>10</v>
      </c>
      <c r="AW16" s="2055"/>
      <c r="AX16" s="2055"/>
      <c r="AY16" s="2056"/>
      <c r="AZ16" s="2054">
        <v>11</v>
      </c>
      <c r="BA16" s="2055"/>
      <c r="BB16" s="2055"/>
      <c r="BC16" s="2056"/>
      <c r="BD16" s="2054">
        <v>12</v>
      </c>
      <c r="BE16" s="2055"/>
      <c r="BF16" s="2055"/>
      <c r="BG16" s="2056"/>
      <c r="BH16" s="2054">
        <v>13</v>
      </c>
      <c r="BI16" s="2055"/>
      <c r="BJ16" s="2055"/>
      <c r="BK16" s="2056"/>
      <c r="BL16" s="2054">
        <v>14</v>
      </c>
      <c r="BM16" s="2055"/>
      <c r="BN16" s="2055"/>
      <c r="BO16" s="2056"/>
      <c r="BP16" s="2054">
        <v>15</v>
      </c>
      <c r="BQ16" s="2055"/>
      <c r="BR16" s="2055"/>
      <c r="BS16" s="2056"/>
      <c r="BT16" s="2054">
        <v>16</v>
      </c>
      <c r="BU16" s="2055"/>
      <c r="BV16" s="2055"/>
      <c r="BW16" s="2056"/>
      <c r="BX16" s="2054">
        <v>17</v>
      </c>
      <c r="BY16" s="2055"/>
      <c r="BZ16" s="2055"/>
      <c r="CA16" s="2056"/>
      <c r="CB16" s="2054">
        <v>18</v>
      </c>
      <c r="CC16" s="2055"/>
      <c r="CD16" s="2055"/>
      <c r="CE16" s="2056"/>
      <c r="CF16" s="2054">
        <v>19</v>
      </c>
      <c r="CG16" s="2055"/>
      <c r="CH16" s="2055"/>
      <c r="CI16" s="2056"/>
      <c r="CJ16" s="2054">
        <v>20</v>
      </c>
      <c r="CK16" s="2055"/>
      <c r="CL16" s="2055"/>
      <c r="CM16" s="2056"/>
      <c r="CN16" s="2054">
        <v>21</v>
      </c>
      <c r="CO16" s="2055"/>
      <c r="CP16" s="2055"/>
      <c r="CQ16" s="2056"/>
      <c r="CR16" s="2054">
        <v>22</v>
      </c>
      <c r="CS16" s="2055"/>
      <c r="CT16" s="2055"/>
      <c r="CU16" s="2056"/>
      <c r="CV16" s="2054">
        <v>23</v>
      </c>
      <c r="CW16" s="2055"/>
      <c r="CX16" s="2055"/>
      <c r="CY16" s="2056"/>
      <c r="CZ16" s="2054">
        <v>24</v>
      </c>
      <c r="DA16" s="2055"/>
      <c r="DB16" s="2055"/>
      <c r="DC16" s="2056"/>
      <c r="DD16" s="2054">
        <v>25</v>
      </c>
      <c r="DE16" s="2055"/>
      <c r="DF16" s="2055"/>
      <c r="DG16" s="2056"/>
      <c r="DH16" s="2054">
        <v>26</v>
      </c>
      <c r="DI16" s="2055"/>
      <c r="DJ16" s="2055"/>
      <c r="DK16" s="2056"/>
      <c r="DL16" s="2054">
        <v>27</v>
      </c>
      <c r="DM16" s="2055"/>
      <c r="DN16" s="2055"/>
      <c r="DO16" s="2056"/>
      <c r="DP16" s="2054">
        <v>28</v>
      </c>
      <c r="DQ16" s="2055"/>
      <c r="DR16" s="2055"/>
      <c r="DS16" s="2056"/>
      <c r="DT16" s="2054">
        <v>29</v>
      </c>
      <c r="DU16" s="2055"/>
      <c r="DV16" s="2055"/>
      <c r="DW16" s="2056"/>
      <c r="DX16" s="2054">
        <v>30</v>
      </c>
      <c r="DY16" s="2055"/>
      <c r="DZ16" s="2055"/>
      <c r="EA16" s="2055"/>
      <c r="EB16" s="2209"/>
      <c r="EC16" s="2210"/>
      <c r="ED16" s="2210"/>
      <c r="EE16" s="2211"/>
      <c r="EG16" s="171"/>
      <c r="EH16" s="171"/>
      <c r="EI16" s="81"/>
      <c r="EJ16" s="81"/>
      <c r="EK16" s="82"/>
      <c r="EL16" s="171"/>
      <c r="EM16" s="171"/>
      <c r="EN16" s="132"/>
      <c r="EO16" s="132"/>
      <c r="EP16" s="71"/>
    </row>
    <row r="17" spans="1:177" ht="9" customHeight="1">
      <c r="B17" s="615"/>
      <c r="C17" s="616"/>
      <c r="D17" s="617"/>
      <c r="E17" s="617"/>
      <c r="F17" s="617"/>
      <c r="G17" s="2098" t="s">
        <v>228</v>
      </c>
      <c r="H17" s="2100" t="s">
        <v>1290</v>
      </c>
      <c r="I17" s="2101"/>
      <c r="J17" s="2101"/>
      <c r="K17" s="2102"/>
      <c r="L17" s="2081" t="str">
        <f>IF(N6="","",N6)</f>
        <v/>
      </c>
      <c r="M17" s="2081"/>
      <c r="N17" s="2081"/>
      <c r="O17" s="2081"/>
      <c r="P17" s="2080" t="str">
        <f>IF(R6="","",R6)</f>
        <v/>
      </c>
      <c r="Q17" s="2081"/>
      <c r="R17" s="2081"/>
      <c r="S17" s="2082"/>
      <c r="T17" s="2080" t="str">
        <f>IF(V6="","",V6)</f>
        <v/>
      </c>
      <c r="U17" s="2081"/>
      <c r="V17" s="2081"/>
      <c r="W17" s="2082"/>
      <c r="X17" s="2080" t="str">
        <f>IF(Z6="","",Z6)</f>
        <v/>
      </c>
      <c r="Y17" s="2081"/>
      <c r="Z17" s="2081"/>
      <c r="AA17" s="2082"/>
      <c r="AB17" s="2080" t="str">
        <f>IF(AD6="","",AD6)</f>
        <v/>
      </c>
      <c r="AC17" s="2081"/>
      <c r="AD17" s="2081"/>
      <c r="AE17" s="2082"/>
      <c r="AF17" s="2080" t="str">
        <f>IF(AH6="","",AH6)</f>
        <v/>
      </c>
      <c r="AG17" s="2081"/>
      <c r="AH17" s="2081"/>
      <c r="AI17" s="2082"/>
      <c r="AJ17" s="2080" t="str">
        <f>IF(AL6="","",AL6)</f>
        <v/>
      </c>
      <c r="AK17" s="2081"/>
      <c r="AL17" s="2081"/>
      <c r="AM17" s="2082"/>
      <c r="AN17" s="2080" t="str">
        <f>IF(AP6="","",AP6)</f>
        <v/>
      </c>
      <c r="AO17" s="2081"/>
      <c r="AP17" s="2081"/>
      <c r="AQ17" s="2082"/>
      <c r="AR17" s="2080" t="str">
        <f>IF(AT6="","",AT6)</f>
        <v/>
      </c>
      <c r="AS17" s="2081"/>
      <c r="AT17" s="2081"/>
      <c r="AU17" s="2082"/>
      <c r="AV17" s="2080" t="str">
        <f>IF(AX6="","",AX6)</f>
        <v/>
      </c>
      <c r="AW17" s="2081"/>
      <c r="AX17" s="2081"/>
      <c r="AY17" s="2082"/>
      <c r="AZ17" s="2080" t="str">
        <f>IF(BB6="","",BB6)</f>
        <v/>
      </c>
      <c r="BA17" s="2081"/>
      <c r="BB17" s="2081"/>
      <c r="BC17" s="2082"/>
      <c r="BD17" s="2080" t="str">
        <f>IF(BF6="","",BF6)</f>
        <v/>
      </c>
      <c r="BE17" s="2081"/>
      <c r="BF17" s="2081"/>
      <c r="BG17" s="2082"/>
      <c r="BH17" s="2080" t="str">
        <f>IF(BJ6="","",BJ6)</f>
        <v/>
      </c>
      <c r="BI17" s="2081"/>
      <c r="BJ17" s="2081"/>
      <c r="BK17" s="2082"/>
      <c r="BL17" s="2080" t="str">
        <f>IF(BN6="","",BN6)</f>
        <v/>
      </c>
      <c r="BM17" s="2081"/>
      <c r="BN17" s="2081"/>
      <c r="BO17" s="2082"/>
      <c r="BP17" s="2080" t="str">
        <f>IF(BR6="","",BR6)</f>
        <v/>
      </c>
      <c r="BQ17" s="2081"/>
      <c r="BR17" s="2081"/>
      <c r="BS17" s="2082"/>
      <c r="BT17" s="2080" t="str">
        <f>IF(BV6="","",BV6)</f>
        <v/>
      </c>
      <c r="BU17" s="2081"/>
      <c r="BV17" s="2081"/>
      <c r="BW17" s="2082"/>
      <c r="BX17" s="2080" t="str">
        <f>IF(BZ6="","",BZ6)</f>
        <v/>
      </c>
      <c r="BY17" s="2081"/>
      <c r="BZ17" s="2081"/>
      <c r="CA17" s="2082"/>
      <c r="CB17" s="2080" t="str">
        <f>IF(CD6="","",CD6)</f>
        <v/>
      </c>
      <c r="CC17" s="2081"/>
      <c r="CD17" s="2081"/>
      <c r="CE17" s="2082"/>
      <c r="CF17" s="2080" t="str">
        <f>IF(CH6="","",CH6)</f>
        <v/>
      </c>
      <c r="CG17" s="2081"/>
      <c r="CH17" s="2081"/>
      <c r="CI17" s="2082"/>
      <c r="CJ17" s="2080" t="str">
        <f>IF(CL6="","",CL6)</f>
        <v/>
      </c>
      <c r="CK17" s="2081"/>
      <c r="CL17" s="2081"/>
      <c r="CM17" s="2082"/>
      <c r="CN17" s="2080" t="str">
        <f>IF(CP6="","",CP6)</f>
        <v/>
      </c>
      <c r="CO17" s="2081"/>
      <c r="CP17" s="2081"/>
      <c r="CQ17" s="2082"/>
      <c r="CR17" s="2080" t="str">
        <f>IF(CT6="","",CT6)</f>
        <v/>
      </c>
      <c r="CS17" s="2081"/>
      <c r="CT17" s="2081"/>
      <c r="CU17" s="2082"/>
      <c r="CV17" s="2080" t="str">
        <f>IF(CX6="","",CX6)</f>
        <v/>
      </c>
      <c r="CW17" s="2081"/>
      <c r="CX17" s="2081"/>
      <c r="CY17" s="2082"/>
      <c r="CZ17" s="2080" t="str">
        <f>IF(DB6="","",DB6)</f>
        <v/>
      </c>
      <c r="DA17" s="2081"/>
      <c r="DB17" s="2081"/>
      <c r="DC17" s="2082"/>
      <c r="DD17" s="2080" t="str">
        <f>IF(DF6="","",DF6)</f>
        <v/>
      </c>
      <c r="DE17" s="2081"/>
      <c r="DF17" s="2081"/>
      <c r="DG17" s="2082"/>
      <c r="DH17" s="2080" t="str">
        <f>IF(DJ6="","",DJ6)</f>
        <v/>
      </c>
      <c r="DI17" s="2081"/>
      <c r="DJ17" s="2081"/>
      <c r="DK17" s="2082"/>
      <c r="DL17" s="2080" t="str">
        <f>IF(DN6="","",DN6)</f>
        <v/>
      </c>
      <c r="DM17" s="2081"/>
      <c r="DN17" s="2081"/>
      <c r="DO17" s="2082"/>
      <c r="DP17" s="2080" t="str">
        <f>IF(DR6="","",DR6)</f>
        <v/>
      </c>
      <c r="DQ17" s="2081"/>
      <c r="DR17" s="2081"/>
      <c r="DS17" s="2082"/>
      <c r="DT17" s="2080" t="str">
        <f>IF(DV6="","",DV6)</f>
        <v/>
      </c>
      <c r="DU17" s="2081"/>
      <c r="DV17" s="2081"/>
      <c r="DW17" s="2082"/>
      <c r="DX17" s="2080" t="str">
        <f>IF(DZ6="","",DZ6)</f>
        <v/>
      </c>
      <c r="DY17" s="2081"/>
      <c r="DZ17" s="2081"/>
      <c r="EA17" s="2081"/>
      <c r="EB17" s="2209"/>
      <c r="EC17" s="2210"/>
      <c r="ED17" s="2210"/>
      <c r="EE17" s="2211"/>
      <c r="EG17" s="171"/>
      <c r="EH17" s="171"/>
      <c r="EI17" s="81"/>
      <c r="EJ17" s="81"/>
      <c r="EK17" s="82"/>
      <c r="EL17" s="171"/>
      <c r="EM17" s="171"/>
      <c r="EN17" s="132"/>
      <c r="EO17" s="132"/>
      <c r="EP17" s="71"/>
    </row>
    <row r="18" spans="1:177" ht="9" customHeight="1">
      <c r="B18" s="618"/>
      <c r="C18" s="619"/>
      <c r="D18" s="620"/>
      <c r="E18" s="620"/>
      <c r="F18" s="620"/>
      <c r="G18" s="2099"/>
      <c r="H18" s="2103"/>
      <c r="I18" s="2104"/>
      <c r="J18" s="2104"/>
      <c r="K18" s="2105"/>
      <c r="L18" s="2084"/>
      <c r="M18" s="2084"/>
      <c r="N18" s="2084"/>
      <c r="O18" s="2084"/>
      <c r="P18" s="2083"/>
      <c r="Q18" s="2084"/>
      <c r="R18" s="2084"/>
      <c r="S18" s="2085"/>
      <c r="T18" s="2083"/>
      <c r="U18" s="2084"/>
      <c r="V18" s="2084"/>
      <c r="W18" s="2085"/>
      <c r="X18" s="2083"/>
      <c r="Y18" s="2084"/>
      <c r="Z18" s="2084"/>
      <c r="AA18" s="2085"/>
      <c r="AB18" s="2083"/>
      <c r="AC18" s="2084"/>
      <c r="AD18" s="2084"/>
      <c r="AE18" s="2085"/>
      <c r="AF18" s="2083"/>
      <c r="AG18" s="2084"/>
      <c r="AH18" s="2084"/>
      <c r="AI18" s="2085"/>
      <c r="AJ18" s="2083"/>
      <c r="AK18" s="2084"/>
      <c r="AL18" s="2084"/>
      <c r="AM18" s="2085"/>
      <c r="AN18" s="2083"/>
      <c r="AO18" s="2084"/>
      <c r="AP18" s="2084"/>
      <c r="AQ18" s="2085"/>
      <c r="AR18" s="2083"/>
      <c r="AS18" s="2084"/>
      <c r="AT18" s="2084"/>
      <c r="AU18" s="2085"/>
      <c r="AV18" s="2083"/>
      <c r="AW18" s="2084"/>
      <c r="AX18" s="2084"/>
      <c r="AY18" s="2085"/>
      <c r="AZ18" s="2083"/>
      <c r="BA18" s="2084"/>
      <c r="BB18" s="2084"/>
      <c r="BC18" s="2085"/>
      <c r="BD18" s="2083"/>
      <c r="BE18" s="2084"/>
      <c r="BF18" s="2084"/>
      <c r="BG18" s="2085"/>
      <c r="BH18" s="2083"/>
      <c r="BI18" s="2084"/>
      <c r="BJ18" s="2084"/>
      <c r="BK18" s="2085"/>
      <c r="BL18" s="2083"/>
      <c r="BM18" s="2084"/>
      <c r="BN18" s="2084"/>
      <c r="BO18" s="2085"/>
      <c r="BP18" s="2083"/>
      <c r="BQ18" s="2084"/>
      <c r="BR18" s="2084"/>
      <c r="BS18" s="2085"/>
      <c r="BT18" s="2083"/>
      <c r="BU18" s="2084"/>
      <c r="BV18" s="2084"/>
      <c r="BW18" s="2085"/>
      <c r="BX18" s="2083"/>
      <c r="BY18" s="2084"/>
      <c r="BZ18" s="2084"/>
      <c r="CA18" s="2085"/>
      <c r="CB18" s="2083"/>
      <c r="CC18" s="2084"/>
      <c r="CD18" s="2084"/>
      <c r="CE18" s="2085"/>
      <c r="CF18" s="2083"/>
      <c r="CG18" s="2084"/>
      <c r="CH18" s="2084"/>
      <c r="CI18" s="2085"/>
      <c r="CJ18" s="2083"/>
      <c r="CK18" s="2084"/>
      <c r="CL18" s="2084"/>
      <c r="CM18" s="2085"/>
      <c r="CN18" s="2083"/>
      <c r="CO18" s="2084"/>
      <c r="CP18" s="2084"/>
      <c r="CQ18" s="2085"/>
      <c r="CR18" s="2083"/>
      <c r="CS18" s="2084"/>
      <c r="CT18" s="2084"/>
      <c r="CU18" s="2085"/>
      <c r="CV18" s="2083"/>
      <c r="CW18" s="2084"/>
      <c r="CX18" s="2084"/>
      <c r="CY18" s="2085"/>
      <c r="CZ18" s="2083"/>
      <c r="DA18" s="2084"/>
      <c r="DB18" s="2084"/>
      <c r="DC18" s="2085"/>
      <c r="DD18" s="2083"/>
      <c r="DE18" s="2084"/>
      <c r="DF18" s="2084"/>
      <c r="DG18" s="2085"/>
      <c r="DH18" s="2083"/>
      <c r="DI18" s="2084"/>
      <c r="DJ18" s="2084"/>
      <c r="DK18" s="2085"/>
      <c r="DL18" s="2083"/>
      <c r="DM18" s="2084"/>
      <c r="DN18" s="2084"/>
      <c r="DO18" s="2085"/>
      <c r="DP18" s="2083"/>
      <c r="DQ18" s="2084"/>
      <c r="DR18" s="2084"/>
      <c r="DS18" s="2085"/>
      <c r="DT18" s="2083"/>
      <c r="DU18" s="2084"/>
      <c r="DV18" s="2084"/>
      <c r="DW18" s="2085"/>
      <c r="DX18" s="2083"/>
      <c r="DY18" s="2084"/>
      <c r="DZ18" s="2084"/>
      <c r="EA18" s="2084"/>
      <c r="EB18" s="2209"/>
      <c r="EC18" s="2210"/>
      <c r="ED18" s="2210"/>
      <c r="EE18" s="2211"/>
      <c r="EI18" s="81"/>
      <c r="EJ18" s="81"/>
      <c r="EK18" s="80"/>
      <c r="EN18" s="132"/>
      <c r="EO18" s="149"/>
      <c r="EP18" s="71"/>
    </row>
    <row r="19" spans="1:177" ht="9" customHeight="1">
      <c r="B19" s="2089" t="s">
        <v>226</v>
      </c>
      <c r="C19" s="2090"/>
      <c r="D19" s="620"/>
      <c r="E19" s="620"/>
      <c r="F19" s="620"/>
      <c r="G19" s="2099" t="s">
        <v>229</v>
      </c>
      <c r="H19" s="2114"/>
      <c r="I19" s="2065"/>
      <c r="J19" s="2065"/>
      <c r="K19" s="2115"/>
      <c r="L19" s="2120"/>
      <c r="M19" s="2065"/>
      <c r="N19" s="2065"/>
      <c r="O19" s="2065"/>
      <c r="P19" s="2064"/>
      <c r="Q19" s="2065"/>
      <c r="R19" s="2065"/>
      <c r="S19" s="2066"/>
      <c r="T19" s="2064"/>
      <c r="U19" s="2065"/>
      <c r="V19" s="2065"/>
      <c r="W19" s="2066"/>
      <c r="X19" s="2064"/>
      <c r="Y19" s="2065"/>
      <c r="Z19" s="2065"/>
      <c r="AA19" s="2066"/>
      <c r="AB19" s="2064"/>
      <c r="AC19" s="2065"/>
      <c r="AD19" s="2065"/>
      <c r="AE19" s="2066"/>
      <c r="AF19" s="2064"/>
      <c r="AG19" s="2065"/>
      <c r="AH19" s="2065"/>
      <c r="AI19" s="2066"/>
      <c r="AJ19" s="2064"/>
      <c r="AK19" s="2065"/>
      <c r="AL19" s="2065"/>
      <c r="AM19" s="2066"/>
      <c r="AN19" s="2064"/>
      <c r="AO19" s="2065"/>
      <c r="AP19" s="2065"/>
      <c r="AQ19" s="2066"/>
      <c r="AR19" s="2064"/>
      <c r="AS19" s="2065"/>
      <c r="AT19" s="2065"/>
      <c r="AU19" s="2066"/>
      <c r="AV19" s="2064"/>
      <c r="AW19" s="2065"/>
      <c r="AX19" s="2065"/>
      <c r="AY19" s="2066"/>
      <c r="AZ19" s="2064"/>
      <c r="BA19" s="2065"/>
      <c r="BB19" s="2065"/>
      <c r="BC19" s="2066"/>
      <c r="BD19" s="2064"/>
      <c r="BE19" s="2065"/>
      <c r="BF19" s="2065"/>
      <c r="BG19" s="2066"/>
      <c r="BH19" s="2064"/>
      <c r="BI19" s="2065"/>
      <c r="BJ19" s="2065"/>
      <c r="BK19" s="2066"/>
      <c r="BL19" s="2064"/>
      <c r="BM19" s="2065"/>
      <c r="BN19" s="2065"/>
      <c r="BO19" s="2066"/>
      <c r="BP19" s="2064"/>
      <c r="BQ19" s="2065"/>
      <c r="BR19" s="2065"/>
      <c r="BS19" s="2066"/>
      <c r="BT19" s="2064"/>
      <c r="BU19" s="2065"/>
      <c r="BV19" s="2065"/>
      <c r="BW19" s="2066"/>
      <c r="BX19" s="2064"/>
      <c r="BY19" s="2065"/>
      <c r="BZ19" s="2065"/>
      <c r="CA19" s="2066"/>
      <c r="CB19" s="2064"/>
      <c r="CC19" s="2065"/>
      <c r="CD19" s="2065"/>
      <c r="CE19" s="2066"/>
      <c r="CF19" s="2064"/>
      <c r="CG19" s="2065"/>
      <c r="CH19" s="2065"/>
      <c r="CI19" s="2066"/>
      <c r="CJ19" s="2064"/>
      <c r="CK19" s="2065"/>
      <c r="CL19" s="2065"/>
      <c r="CM19" s="2066"/>
      <c r="CN19" s="2064"/>
      <c r="CO19" s="2065"/>
      <c r="CP19" s="2065"/>
      <c r="CQ19" s="2066"/>
      <c r="CR19" s="2064"/>
      <c r="CS19" s="2065"/>
      <c r="CT19" s="2065"/>
      <c r="CU19" s="2066"/>
      <c r="CV19" s="2064"/>
      <c r="CW19" s="2065"/>
      <c r="CX19" s="2065"/>
      <c r="CY19" s="2066"/>
      <c r="CZ19" s="2064"/>
      <c r="DA19" s="2065"/>
      <c r="DB19" s="2065"/>
      <c r="DC19" s="2066"/>
      <c r="DD19" s="2064"/>
      <c r="DE19" s="2065"/>
      <c r="DF19" s="2065"/>
      <c r="DG19" s="2066"/>
      <c r="DH19" s="2064"/>
      <c r="DI19" s="2065"/>
      <c r="DJ19" s="2065"/>
      <c r="DK19" s="2066"/>
      <c r="DL19" s="2064"/>
      <c r="DM19" s="2065"/>
      <c r="DN19" s="2065"/>
      <c r="DO19" s="2066"/>
      <c r="DP19" s="2064"/>
      <c r="DQ19" s="2065"/>
      <c r="DR19" s="2065"/>
      <c r="DS19" s="2066"/>
      <c r="DT19" s="2064"/>
      <c r="DU19" s="2065"/>
      <c r="DV19" s="2065"/>
      <c r="DW19" s="2066"/>
      <c r="DX19" s="2064"/>
      <c r="DY19" s="2065"/>
      <c r="DZ19" s="2065"/>
      <c r="EA19" s="2065"/>
      <c r="EB19" s="2209"/>
      <c r="EC19" s="2210"/>
      <c r="ED19" s="2210"/>
      <c r="EE19" s="2211"/>
      <c r="EN19" s="149"/>
      <c r="EO19" s="149"/>
      <c r="EP19" s="71"/>
      <c r="EW19" s="1205" t="s">
        <v>1354</v>
      </c>
      <c r="EX19" s="1205"/>
      <c r="EY19" s="1205"/>
      <c r="EZ19" s="1205"/>
      <c r="FA19" s="1205"/>
      <c r="FB19" s="1205"/>
      <c r="FC19" s="1205"/>
      <c r="FD19" s="1205"/>
      <c r="FE19" s="1205"/>
      <c r="FF19" s="1205"/>
      <c r="FG19" s="1205"/>
      <c r="FH19" s="1205"/>
      <c r="FI19" s="1205"/>
      <c r="FJ19" s="1205"/>
      <c r="FK19" s="1205"/>
      <c r="FL19" s="1205"/>
      <c r="FM19" s="1205"/>
      <c r="FN19" s="1205"/>
      <c r="FO19" s="1205"/>
      <c r="FP19" s="1205"/>
      <c r="FQ19" s="1205"/>
      <c r="FR19" s="1205"/>
      <c r="FS19" s="1205"/>
      <c r="FT19" s="1205"/>
      <c r="FU19" s="1205"/>
    </row>
    <row r="20" spans="1:177" ht="20.100000000000001" customHeight="1">
      <c r="B20" s="2091"/>
      <c r="C20" s="2092"/>
      <c r="D20" s="621"/>
      <c r="E20" s="621"/>
      <c r="F20" s="621"/>
      <c r="G20" s="2127"/>
      <c r="H20" s="2116"/>
      <c r="I20" s="2068"/>
      <c r="J20" s="2068"/>
      <c r="K20" s="2117"/>
      <c r="L20" s="2068"/>
      <c r="M20" s="2068"/>
      <c r="N20" s="2068"/>
      <c r="O20" s="2068"/>
      <c r="P20" s="2067"/>
      <c r="Q20" s="2068"/>
      <c r="R20" s="2068"/>
      <c r="S20" s="2069"/>
      <c r="T20" s="2067"/>
      <c r="U20" s="2068"/>
      <c r="V20" s="2068"/>
      <c r="W20" s="2069"/>
      <c r="X20" s="2067"/>
      <c r="Y20" s="2068"/>
      <c r="Z20" s="2068"/>
      <c r="AA20" s="2069"/>
      <c r="AB20" s="2067"/>
      <c r="AC20" s="2068"/>
      <c r="AD20" s="2068"/>
      <c r="AE20" s="2069"/>
      <c r="AF20" s="2067"/>
      <c r="AG20" s="2068"/>
      <c r="AH20" s="2068"/>
      <c r="AI20" s="2069"/>
      <c r="AJ20" s="2067"/>
      <c r="AK20" s="2068"/>
      <c r="AL20" s="2068"/>
      <c r="AM20" s="2069"/>
      <c r="AN20" s="2067"/>
      <c r="AO20" s="2068"/>
      <c r="AP20" s="2068"/>
      <c r="AQ20" s="2069"/>
      <c r="AR20" s="2067"/>
      <c r="AS20" s="2068"/>
      <c r="AT20" s="2068"/>
      <c r="AU20" s="2069"/>
      <c r="AV20" s="2067"/>
      <c r="AW20" s="2068"/>
      <c r="AX20" s="2068"/>
      <c r="AY20" s="2069"/>
      <c r="AZ20" s="2067"/>
      <c r="BA20" s="2068"/>
      <c r="BB20" s="2068"/>
      <c r="BC20" s="2069"/>
      <c r="BD20" s="2067"/>
      <c r="BE20" s="2068"/>
      <c r="BF20" s="2068"/>
      <c r="BG20" s="2069"/>
      <c r="BH20" s="2067"/>
      <c r="BI20" s="2068"/>
      <c r="BJ20" s="2068"/>
      <c r="BK20" s="2069"/>
      <c r="BL20" s="2067"/>
      <c r="BM20" s="2068"/>
      <c r="BN20" s="2068"/>
      <c r="BO20" s="2069"/>
      <c r="BP20" s="2067"/>
      <c r="BQ20" s="2068"/>
      <c r="BR20" s="2068"/>
      <c r="BS20" s="2069"/>
      <c r="BT20" s="2067"/>
      <c r="BU20" s="2068"/>
      <c r="BV20" s="2068"/>
      <c r="BW20" s="2069"/>
      <c r="BX20" s="2067"/>
      <c r="BY20" s="2068"/>
      <c r="BZ20" s="2068"/>
      <c r="CA20" s="2069"/>
      <c r="CB20" s="2067"/>
      <c r="CC20" s="2068"/>
      <c r="CD20" s="2068"/>
      <c r="CE20" s="2069"/>
      <c r="CF20" s="2067"/>
      <c r="CG20" s="2068"/>
      <c r="CH20" s="2068"/>
      <c r="CI20" s="2069"/>
      <c r="CJ20" s="2067"/>
      <c r="CK20" s="2068"/>
      <c r="CL20" s="2068"/>
      <c r="CM20" s="2069"/>
      <c r="CN20" s="2067"/>
      <c r="CO20" s="2068"/>
      <c r="CP20" s="2068"/>
      <c r="CQ20" s="2069"/>
      <c r="CR20" s="2067"/>
      <c r="CS20" s="2068"/>
      <c r="CT20" s="2068"/>
      <c r="CU20" s="2069"/>
      <c r="CV20" s="2067"/>
      <c r="CW20" s="2068"/>
      <c r="CX20" s="2068"/>
      <c r="CY20" s="2069"/>
      <c r="CZ20" s="2067"/>
      <c r="DA20" s="2068"/>
      <c r="DB20" s="2068"/>
      <c r="DC20" s="2069"/>
      <c r="DD20" s="2067"/>
      <c r="DE20" s="2068"/>
      <c r="DF20" s="2068"/>
      <c r="DG20" s="2069"/>
      <c r="DH20" s="2067"/>
      <c r="DI20" s="2068"/>
      <c r="DJ20" s="2068"/>
      <c r="DK20" s="2069"/>
      <c r="DL20" s="2067"/>
      <c r="DM20" s="2068"/>
      <c r="DN20" s="2068"/>
      <c r="DO20" s="2069"/>
      <c r="DP20" s="2067"/>
      <c r="DQ20" s="2068"/>
      <c r="DR20" s="2068"/>
      <c r="DS20" s="2069"/>
      <c r="DT20" s="2067"/>
      <c r="DU20" s="2068"/>
      <c r="DV20" s="2068"/>
      <c r="DW20" s="2069"/>
      <c r="DX20" s="2067"/>
      <c r="DY20" s="2068"/>
      <c r="DZ20" s="2068"/>
      <c r="EA20" s="2068"/>
      <c r="EB20" s="2212"/>
      <c r="EC20" s="2213"/>
      <c r="ED20" s="2213"/>
      <c r="EE20" s="2214"/>
      <c r="EG20" s="581" t="s">
        <v>808</v>
      </c>
      <c r="EH20" s="592"/>
      <c r="EI20" s="1370"/>
      <c r="EJ20" s="592" t="s">
        <v>1379</v>
      </c>
      <c r="EK20" s="1370"/>
      <c r="EL20" s="1371"/>
      <c r="EN20" s="149"/>
      <c r="EO20" s="149"/>
      <c r="EP20" s="71"/>
      <c r="EW20" s="1208" t="s">
        <v>1355</v>
      </c>
      <c r="EX20" s="1208" t="s">
        <v>1678</v>
      </c>
      <c r="EY20" s="1208" t="s">
        <v>1356</v>
      </c>
      <c r="EZ20" s="1208" t="s">
        <v>1357</v>
      </c>
      <c r="FA20" s="1208" t="s">
        <v>1358</v>
      </c>
      <c r="FB20" s="1208" t="s">
        <v>1359</v>
      </c>
      <c r="FC20" s="1208" t="s">
        <v>1360</v>
      </c>
      <c r="FD20" s="1208" t="s">
        <v>1361</v>
      </c>
      <c r="FE20" s="1208" t="s">
        <v>1362</v>
      </c>
      <c r="FF20" s="1208" t="s">
        <v>1363</v>
      </c>
      <c r="FG20" s="1208" t="s">
        <v>1481</v>
      </c>
      <c r="FH20" s="1208" t="s">
        <v>1364</v>
      </c>
      <c r="FI20" s="1208" t="s">
        <v>1365</v>
      </c>
      <c r="FJ20" s="1208" t="s">
        <v>1366</v>
      </c>
      <c r="FK20" s="1208" t="s">
        <v>1367</v>
      </c>
      <c r="FL20" s="1208" t="s">
        <v>1368</v>
      </c>
      <c r="FM20" s="1208" t="s">
        <v>1378</v>
      </c>
      <c r="FN20" s="1208" t="s">
        <v>1369</v>
      </c>
      <c r="FO20" s="1208" t="s">
        <v>1370</v>
      </c>
      <c r="FP20" s="1208" t="s">
        <v>1371</v>
      </c>
      <c r="FQ20" s="1208" t="s">
        <v>1372</v>
      </c>
      <c r="FR20" s="1208" t="s">
        <v>1373</v>
      </c>
      <c r="FS20" s="1208" t="s">
        <v>1377</v>
      </c>
      <c r="FT20" s="1208" t="s">
        <v>1374</v>
      </c>
      <c r="FU20" s="1208" t="s">
        <v>1375</v>
      </c>
    </row>
    <row r="21" spans="1:177" ht="20.100000000000001" customHeight="1">
      <c r="A21" s="1323">
        <v>1</v>
      </c>
      <c r="B21" s="622" t="s">
        <v>793</v>
      </c>
      <c r="C21" s="1997" t="s">
        <v>795</v>
      </c>
      <c r="D21" s="1997"/>
      <c r="E21" s="1997"/>
      <c r="F21" s="1997"/>
      <c r="G21" s="2053"/>
      <c r="H21" s="2000">
        <f>SUMIF($EW$21:$EW$177,"○",H$21:H$177)</f>
        <v>0</v>
      </c>
      <c r="I21" s="1957"/>
      <c r="J21" s="1957"/>
      <c r="K21" s="2001"/>
      <c r="L21" s="1957">
        <f>SUMIF($EW$21:$EW$177,"○",L$21:L$177)</f>
        <v>0</v>
      </c>
      <c r="M21" s="1957"/>
      <c r="N21" s="1957"/>
      <c r="O21" s="1957"/>
      <c r="P21" s="1956">
        <f>SUMIF($EW$21:$EW$177,"○",P$21:P$177)</f>
        <v>0</v>
      </c>
      <c r="Q21" s="1957"/>
      <c r="R21" s="1957"/>
      <c r="S21" s="1958"/>
      <c r="T21" s="1956">
        <f>SUMIF($EW$21:$EW$177,"○",T$21:T$177)</f>
        <v>0</v>
      </c>
      <c r="U21" s="1957"/>
      <c r="V21" s="1957"/>
      <c r="W21" s="1958"/>
      <c r="X21" s="1956">
        <f>SUMIF($EW$21:$EW$177,"○",X$21:X$177)</f>
        <v>0</v>
      </c>
      <c r="Y21" s="1957"/>
      <c r="Z21" s="1957"/>
      <c r="AA21" s="1958"/>
      <c r="AB21" s="1956">
        <f>SUMIF($EW$21:$EW$177,"○",AB$21:AB$177)</f>
        <v>0</v>
      </c>
      <c r="AC21" s="1957"/>
      <c r="AD21" s="1957"/>
      <c r="AE21" s="1958"/>
      <c r="AF21" s="1956">
        <f>SUMIF($EW$21:$EW$177,"○",AF$21:AF$177)</f>
        <v>0</v>
      </c>
      <c r="AG21" s="1957"/>
      <c r="AH21" s="1957"/>
      <c r="AI21" s="1958"/>
      <c r="AJ21" s="1956">
        <f>SUMIF($EW$21:$EW$177,"○",AJ$21:AJ$177)</f>
        <v>0</v>
      </c>
      <c r="AK21" s="1957"/>
      <c r="AL21" s="1957"/>
      <c r="AM21" s="1958"/>
      <c r="AN21" s="1956">
        <f>SUMIF($EW$21:$EW$177,"○",AN$21:AN$177)</f>
        <v>0</v>
      </c>
      <c r="AO21" s="1957"/>
      <c r="AP21" s="1957"/>
      <c r="AQ21" s="1958"/>
      <c r="AR21" s="1956">
        <f>SUMIF($EW$21:$EW$177,"○",AR$21:AR$177)</f>
        <v>0</v>
      </c>
      <c r="AS21" s="1957"/>
      <c r="AT21" s="1957"/>
      <c r="AU21" s="1958"/>
      <c r="AV21" s="1956">
        <f>SUMIF($EW$21:$EW$177,"○",AV$21:AV$177)</f>
        <v>0</v>
      </c>
      <c r="AW21" s="1957"/>
      <c r="AX21" s="1957"/>
      <c r="AY21" s="1958"/>
      <c r="AZ21" s="1956">
        <f>SUMIF($EW$21:$EW$177,"○",AZ$21:AZ$177)</f>
        <v>0</v>
      </c>
      <c r="BA21" s="1957"/>
      <c r="BB21" s="1957"/>
      <c r="BC21" s="1958"/>
      <c r="BD21" s="1956">
        <f>SUMIF($EW$21:$EW$177,"○",BD$21:BD$177)</f>
        <v>0</v>
      </c>
      <c r="BE21" s="1957"/>
      <c r="BF21" s="1957"/>
      <c r="BG21" s="1958"/>
      <c r="BH21" s="1956">
        <f>SUMIF($EW$21:$EW$177,"○",BH$21:BH$177)</f>
        <v>0</v>
      </c>
      <c r="BI21" s="1957"/>
      <c r="BJ21" s="1957"/>
      <c r="BK21" s="1958"/>
      <c r="BL21" s="1956">
        <f>SUMIF($EW$21:$EW$177,"○",BL$21:BL$177)</f>
        <v>0</v>
      </c>
      <c r="BM21" s="1957"/>
      <c r="BN21" s="1957"/>
      <c r="BO21" s="1958"/>
      <c r="BP21" s="1956">
        <f>SUMIF($EW$21:$EW$177,"○",BP$21:BP$177)</f>
        <v>0</v>
      </c>
      <c r="BQ21" s="1957"/>
      <c r="BR21" s="1957"/>
      <c r="BS21" s="1958"/>
      <c r="BT21" s="1956">
        <f>SUMIF($EW$21:$EW$177,"○",BT$21:BT$177)</f>
        <v>0</v>
      </c>
      <c r="BU21" s="1957"/>
      <c r="BV21" s="1957"/>
      <c r="BW21" s="1958"/>
      <c r="BX21" s="1956">
        <f>SUMIF($EW$21:$EW$177,"○",BX$21:BX$177)</f>
        <v>0</v>
      </c>
      <c r="BY21" s="1957"/>
      <c r="BZ21" s="1957"/>
      <c r="CA21" s="1958"/>
      <c r="CB21" s="1956">
        <f>SUMIF($EW$21:$EW$177,"○",CB$21:CB$177)</f>
        <v>0</v>
      </c>
      <c r="CC21" s="1957"/>
      <c r="CD21" s="1957"/>
      <c r="CE21" s="1958"/>
      <c r="CF21" s="1956">
        <f>SUMIF($EW$21:$EW$177,"○",CF$21:CF$177)</f>
        <v>0</v>
      </c>
      <c r="CG21" s="1957"/>
      <c r="CH21" s="1957"/>
      <c r="CI21" s="1958"/>
      <c r="CJ21" s="1956">
        <f>SUMIF($EW$21:$EW$177,"○",CJ$21:CJ$177)</f>
        <v>0</v>
      </c>
      <c r="CK21" s="1957"/>
      <c r="CL21" s="1957"/>
      <c r="CM21" s="1958"/>
      <c r="CN21" s="1956">
        <f>SUMIF($EW$21:$EW$177,"○",CN$21:CN$177)</f>
        <v>0</v>
      </c>
      <c r="CO21" s="1957"/>
      <c r="CP21" s="1957"/>
      <c r="CQ21" s="1958"/>
      <c r="CR21" s="1956">
        <f>SUMIF($EW$21:$EW$177,"○",CR$21:CR$177)</f>
        <v>0</v>
      </c>
      <c r="CS21" s="1957"/>
      <c r="CT21" s="1957"/>
      <c r="CU21" s="1958"/>
      <c r="CV21" s="1956">
        <f>SUMIF($EW$21:$EW$177,"○",CV$21:CV$177)</f>
        <v>0</v>
      </c>
      <c r="CW21" s="1957"/>
      <c r="CX21" s="1957"/>
      <c r="CY21" s="1958"/>
      <c r="CZ21" s="1956">
        <f>SUMIF($EW$21:$EW$177,"○",CZ$21:CZ$177)</f>
        <v>0</v>
      </c>
      <c r="DA21" s="1957"/>
      <c r="DB21" s="1957"/>
      <c r="DC21" s="1958"/>
      <c r="DD21" s="1956">
        <f>SUMIF($EW$21:$EW$177,"○",DD$21:DD$177)</f>
        <v>0</v>
      </c>
      <c r="DE21" s="1957"/>
      <c r="DF21" s="1957"/>
      <c r="DG21" s="1958"/>
      <c r="DH21" s="1956">
        <f>SUMIF($EW$21:$EW$177,"○",DH$21:DH$177)</f>
        <v>0</v>
      </c>
      <c r="DI21" s="1957"/>
      <c r="DJ21" s="1957"/>
      <c r="DK21" s="1958"/>
      <c r="DL21" s="1956">
        <f>SUMIF($EW$21:$EW$177,"○",DL$21:DL$177)</f>
        <v>0</v>
      </c>
      <c r="DM21" s="1957"/>
      <c r="DN21" s="1957"/>
      <c r="DO21" s="1958"/>
      <c r="DP21" s="1956">
        <f>SUMIF($EW$21:$EW$177,"○",DP$21:DP$177)</f>
        <v>0</v>
      </c>
      <c r="DQ21" s="1957"/>
      <c r="DR21" s="1957"/>
      <c r="DS21" s="1958"/>
      <c r="DT21" s="1956">
        <f>SUMIF($EW$21:$EW$177,"○",DT$21:DT$177)</f>
        <v>0</v>
      </c>
      <c r="DU21" s="1957"/>
      <c r="DV21" s="1957"/>
      <c r="DW21" s="1958"/>
      <c r="DX21" s="1956">
        <f>SUMIF($EW$21:$EW$177,"○",DX$21:DX$177)</f>
        <v>0</v>
      </c>
      <c r="DY21" s="1957"/>
      <c r="DZ21" s="1957"/>
      <c r="EA21" s="1957"/>
      <c r="EB21" s="2203">
        <f t="shared" ref="EB21:EB22" si="0">SUM(H21:EA21)</f>
        <v>0</v>
      </c>
      <c r="EC21" s="2204"/>
      <c r="ED21" s="2204"/>
      <c r="EE21" s="2205"/>
      <c r="EG21" s="1372"/>
      <c r="EH21" s="1373"/>
      <c r="EI21" s="1373"/>
      <c r="EJ21" s="574" t="s">
        <v>1498</v>
      </c>
      <c r="EK21" s="575"/>
      <c r="EL21" s="150"/>
      <c r="EM21" s="80"/>
      <c r="EO21" s="118"/>
      <c r="EP21" s="118"/>
      <c r="EW21" s="1209"/>
      <c r="EX21" s="1209"/>
      <c r="EY21" s="1209"/>
      <c r="EZ21" s="1209"/>
      <c r="FA21" s="1209"/>
      <c r="FB21" s="1209"/>
      <c r="FC21" s="1209"/>
      <c r="FD21" s="1209"/>
      <c r="FE21" s="1209"/>
      <c r="FF21" s="1209"/>
      <c r="FG21" s="1209"/>
      <c r="FH21" s="1209"/>
      <c r="FI21" s="1209"/>
      <c r="FJ21" s="1209"/>
      <c r="FK21" s="1209"/>
      <c r="FL21" s="1209"/>
      <c r="FM21" s="1209"/>
      <c r="FN21" s="1209"/>
      <c r="FO21" s="1209"/>
      <c r="FP21" s="1209"/>
      <c r="FQ21" s="1209"/>
      <c r="FR21" s="1209"/>
      <c r="FS21" s="1210" t="s">
        <v>1376</v>
      </c>
      <c r="FT21" s="1209"/>
      <c r="FU21" s="1209"/>
    </row>
    <row r="22" spans="1:177" ht="20.100000000000001" customHeight="1">
      <c r="A22" s="1323">
        <v>2</v>
      </c>
      <c r="B22" s="623"/>
      <c r="C22" s="624" t="s">
        <v>1291</v>
      </c>
      <c r="D22" s="1363" t="s">
        <v>766</v>
      </c>
      <c r="E22" s="1363"/>
      <c r="F22" s="1363"/>
      <c r="G22" s="1363"/>
      <c r="H22" s="1989"/>
      <c r="I22" s="1979"/>
      <c r="J22" s="1979"/>
      <c r="K22" s="1990"/>
      <c r="L22" s="1979"/>
      <c r="M22" s="1979"/>
      <c r="N22" s="1979"/>
      <c r="O22" s="1979"/>
      <c r="P22" s="1978"/>
      <c r="Q22" s="1979"/>
      <c r="R22" s="1979"/>
      <c r="S22" s="1980"/>
      <c r="T22" s="1978"/>
      <c r="U22" s="1979"/>
      <c r="V22" s="1979"/>
      <c r="W22" s="1980"/>
      <c r="X22" s="1978"/>
      <c r="Y22" s="1979"/>
      <c r="Z22" s="1979"/>
      <c r="AA22" s="1980"/>
      <c r="AB22" s="1978"/>
      <c r="AC22" s="1979"/>
      <c r="AD22" s="1979"/>
      <c r="AE22" s="1980"/>
      <c r="AF22" s="1978"/>
      <c r="AG22" s="1979"/>
      <c r="AH22" s="1979"/>
      <c r="AI22" s="1980"/>
      <c r="AJ22" s="1978"/>
      <c r="AK22" s="1979"/>
      <c r="AL22" s="1979"/>
      <c r="AM22" s="1980"/>
      <c r="AN22" s="1978"/>
      <c r="AO22" s="1979"/>
      <c r="AP22" s="1979"/>
      <c r="AQ22" s="1980"/>
      <c r="AR22" s="1978"/>
      <c r="AS22" s="1979"/>
      <c r="AT22" s="1979"/>
      <c r="AU22" s="1980"/>
      <c r="AV22" s="1978"/>
      <c r="AW22" s="1979"/>
      <c r="AX22" s="1979"/>
      <c r="AY22" s="1980"/>
      <c r="AZ22" s="1978"/>
      <c r="BA22" s="1979"/>
      <c r="BB22" s="1979"/>
      <c r="BC22" s="1980"/>
      <c r="BD22" s="1978"/>
      <c r="BE22" s="1979"/>
      <c r="BF22" s="1979"/>
      <c r="BG22" s="1980"/>
      <c r="BH22" s="1978"/>
      <c r="BI22" s="1979"/>
      <c r="BJ22" s="1979"/>
      <c r="BK22" s="1980"/>
      <c r="BL22" s="1978"/>
      <c r="BM22" s="1979"/>
      <c r="BN22" s="1979"/>
      <c r="BO22" s="1980"/>
      <c r="BP22" s="1978"/>
      <c r="BQ22" s="1979"/>
      <c r="BR22" s="1979"/>
      <c r="BS22" s="1980"/>
      <c r="BT22" s="1978"/>
      <c r="BU22" s="1979"/>
      <c r="BV22" s="1979"/>
      <c r="BW22" s="1980"/>
      <c r="BX22" s="1978"/>
      <c r="BY22" s="1979"/>
      <c r="BZ22" s="1979"/>
      <c r="CA22" s="1980"/>
      <c r="CB22" s="1978"/>
      <c r="CC22" s="1979"/>
      <c r="CD22" s="1979"/>
      <c r="CE22" s="1980"/>
      <c r="CF22" s="1978"/>
      <c r="CG22" s="1979"/>
      <c r="CH22" s="1979"/>
      <c r="CI22" s="1980"/>
      <c r="CJ22" s="1978"/>
      <c r="CK22" s="1979"/>
      <c r="CL22" s="1979"/>
      <c r="CM22" s="1980"/>
      <c r="CN22" s="1978"/>
      <c r="CO22" s="1979"/>
      <c r="CP22" s="1979"/>
      <c r="CQ22" s="1980"/>
      <c r="CR22" s="1978"/>
      <c r="CS22" s="1979"/>
      <c r="CT22" s="1979"/>
      <c r="CU22" s="1980"/>
      <c r="CV22" s="1978"/>
      <c r="CW22" s="1979"/>
      <c r="CX22" s="1979"/>
      <c r="CY22" s="1980"/>
      <c r="CZ22" s="1978"/>
      <c r="DA22" s="1979"/>
      <c r="DB22" s="1979"/>
      <c r="DC22" s="1980"/>
      <c r="DD22" s="1978"/>
      <c r="DE22" s="1979"/>
      <c r="DF22" s="1979"/>
      <c r="DG22" s="1980"/>
      <c r="DH22" s="1978"/>
      <c r="DI22" s="1979"/>
      <c r="DJ22" s="1979"/>
      <c r="DK22" s="1980"/>
      <c r="DL22" s="1978"/>
      <c r="DM22" s="1979"/>
      <c r="DN22" s="1979"/>
      <c r="DO22" s="1980"/>
      <c r="DP22" s="1978"/>
      <c r="DQ22" s="1979"/>
      <c r="DR22" s="1979"/>
      <c r="DS22" s="1980"/>
      <c r="DT22" s="1978"/>
      <c r="DU22" s="1979"/>
      <c r="DV22" s="1979"/>
      <c r="DW22" s="1980"/>
      <c r="DX22" s="1978"/>
      <c r="DY22" s="1979"/>
      <c r="DZ22" s="1979"/>
      <c r="EA22" s="1979"/>
      <c r="EB22" s="2012">
        <f t="shared" si="0"/>
        <v>0</v>
      </c>
      <c r="EC22" s="1957"/>
      <c r="ED22" s="1957"/>
      <c r="EE22" s="2013"/>
      <c r="EG22" s="1374"/>
      <c r="EH22" s="2241" t="s">
        <v>1499</v>
      </c>
      <c r="EI22" s="2242"/>
      <c r="EJ22" s="2242"/>
      <c r="EK22" s="2242"/>
      <c r="EL22" s="1375"/>
      <c r="EM22" s="152"/>
      <c r="EO22" s="118"/>
      <c r="EP22" s="118"/>
      <c r="EW22" s="1210" t="s">
        <v>1376</v>
      </c>
      <c r="EX22" s="1210"/>
      <c r="EY22" s="1210"/>
      <c r="EZ22" s="1210"/>
      <c r="FA22" s="1210"/>
      <c r="FB22" s="1210"/>
      <c r="FC22" s="1210"/>
      <c r="FD22" s="1210"/>
      <c r="FE22" s="1210"/>
      <c r="FF22" s="1210"/>
      <c r="FG22" s="1210"/>
      <c r="FH22" s="1210"/>
      <c r="FI22" s="1210"/>
      <c r="FJ22" s="1210"/>
      <c r="FK22" s="1210"/>
      <c r="FL22" s="1210"/>
      <c r="FM22" s="1210"/>
      <c r="FN22" s="1210"/>
      <c r="FO22" s="1210"/>
      <c r="FP22" s="1210"/>
      <c r="FQ22" s="1210"/>
      <c r="FR22" s="1210"/>
      <c r="FS22" s="1210"/>
      <c r="FT22" s="1210"/>
      <c r="FU22" s="1210"/>
    </row>
    <row r="23" spans="1:177" ht="19.5" customHeight="1">
      <c r="A23" s="1323">
        <v>3</v>
      </c>
      <c r="B23" s="623"/>
      <c r="C23" s="624" t="s">
        <v>1292</v>
      </c>
      <c r="D23" s="1363" t="s">
        <v>1698</v>
      </c>
      <c r="E23" s="1363"/>
      <c r="F23" s="1363"/>
      <c r="G23" s="1363"/>
      <c r="H23" s="2000">
        <f>SUMIF($EX$21:$EX$177,"○",H$21:H$177)</f>
        <v>0</v>
      </c>
      <c r="I23" s="1957"/>
      <c r="J23" s="1957"/>
      <c r="K23" s="2001"/>
      <c r="L23" s="2015">
        <f>SUMIF($EX$21:$EX$177,"○",L$21:L$177)</f>
        <v>0</v>
      </c>
      <c r="M23" s="2015"/>
      <c r="N23" s="2015"/>
      <c r="O23" s="2015"/>
      <c r="P23" s="2014">
        <f>SUMIF($EX$21:$EX$177,"○",P$21:P$177)</f>
        <v>0</v>
      </c>
      <c r="Q23" s="2015"/>
      <c r="R23" s="2015"/>
      <c r="S23" s="2016"/>
      <c r="T23" s="2014">
        <f>SUMIF($EX$21:$EX$177,"○",T$21:T$177)</f>
        <v>0</v>
      </c>
      <c r="U23" s="2015"/>
      <c r="V23" s="2015"/>
      <c r="W23" s="2016"/>
      <c r="X23" s="2014">
        <f>SUMIF($EX$21:$EX$177,"○",X$21:X$177)</f>
        <v>0</v>
      </c>
      <c r="Y23" s="2015"/>
      <c r="Z23" s="2015"/>
      <c r="AA23" s="2016"/>
      <c r="AB23" s="2014">
        <f>SUMIF($EX$21:$EX$177,"○",AB$21:AB$177)</f>
        <v>0</v>
      </c>
      <c r="AC23" s="2015"/>
      <c r="AD23" s="2015"/>
      <c r="AE23" s="2016"/>
      <c r="AF23" s="2014">
        <f>SUMIF($EX$21:$EX$177,"○",AF$21:AF$177)</f>
        <v>0</v>
      </c>
      <c r="AG23" s="2015"/>
      <c r="AH23" s="2015"/>
      <c r="AI23" s="2016"/>
      <c r="AJ23" s="2014">
        <f>SUMIF($EX$21:$EX$177,"○",AJ$21:AJ$177)</f>
        <v>0</v>
      </c>
      <c r="AK23" s="2015"/>
      <c r="AL23" s="2015"/>
      <c r="AM23" s="2016"/>
      <c r="AN23" s="2014">
        <f>SUMIF($EX$21:$EX$177,"○",AN$21:AN$177)</f>
        <v>0</v>
      </c>
      <c r="AO23" s="2015"/>
      <c r="AP23" s="2015"/>
      <c r="AQ23" s="2016"/>
      <c r="AR23" s="2014">
        <f>SUMIF($EX$21:$EX$177,"○",AR$21:AR$177)</f>
        <v>0</v>
      </c>
      <c r="AS23" s="2015"/>
      <c r="AT23" s="2015"/>
      <c r="AU23" s="2016"/>
      <c r="AV23" s="2014">
        <f>SUMIF($EX$21:$EX$177,"○",AV$21:AV$177)</f>
        <v>0</v>
      </c>
      <c r="AW23" s="2015"/>
      <c r="AX23" s="2015"/>
      <c r="AY23" s="2016"/>
      <c r="AZ23" s="2014">
        <f>SUMIF($EX$21:$EX$177,"○",AZ$21:AZ$177)</f>
        <v>0</v>
      </c>
      <c r="BA23" s="2015"/>
      <c r="BB23" s="2015"/>
      <c r="BC23" s="2016"/>
      <c r="BD23" s="2014">
        <f>SUMIF($EX$21:$EX$177,"○",BD$21:BD$177)</f>
        <v>0</v>
      </c>
      <c r="BE23" s="2015"/>
      <c r="BF23" s="2015"/>
      <c r="BG23" s="2016"/>
      <c r="BH23" s="2014">
        <f>SUMIF($EX$21:$EX$177,"○",BH$21:BH$177)</f>
        <v>0</v>
      </c>
      <c r="BI23" s="2015"/>
      <c r="BJ23" s="2015"/>
      <c r="BK23" s="2016"/>
      <c r="BL23" s="2014">
        <f>SUMIF($EX$21:$EX$177,"○",BL$21:BL$177)</f>
        <v>0</v>
      </c>
      <c r="BM23" s="2015"/>
      <c r="BN23" s="2015"/>
      <c r="BO23" s="2016"/>
      <c r="BP23" s="2014">
        <f>SUMIF($EX$21:$EX$177,"○",BP$21:BP$177)</f>
        <v>0</v>
      </c>
      <c r="BQ23" s="2015"/>
      <c r="BR23" s="2015"/>
      <c r="BS23" s="2016"/>
      <c r="BT23" s="2014">
        <f>SUMIF($EX$21:$EX$177,"○",BT$21:BT$177)</f>
        <v>0</v>
      </c>
      <c r="BU23" s="2015"/>
      <c r="BV23" s="2015"/>
      <c r="BW23" s="2016"/>
      <c r="BX23" s="2014">
        <f>SUMIF($EX$21:$EX$177,"○",BX$21:BX$177)</f>
        <v>0</v>
      </c>
      <c r="BY23" s="2015"/>
      <c r="BZ23" s="2015"/>
      <c r="CA23" s="2016"/>
      <c r="CB23" s="2014">
        <f>SUMIF($EX$21:$EX$177,"○",CB$21:CB$177)</f>
        <v>0</v>
      </c>
      <c r="CC23" s="2015"/>
      <c r="CD23" s="2015"/>
      <c r="CE23" s="2016"/>
      <c r="CF23" s="2014">
        <f>SUMIF($EX$21:$EX$177,"○",CF$21:CF$177)</f>
        <v>0</v>
      </c>
      <c r="CG23" s="2015"/>
      <c r="CH23" s="2015"/>
      <c r="CI23" s="2016"/>
      <c r="CJ23" s="2014">
        <f>SUMIF($EX$21:$EX$177,"○",CJ$21:CJ$177)</f>
        <v>0</v>
      </c>
      <c r="CK23" s="2015"/>
      <c r="CL23" s="2015"/>
      <c r="CM23" s="2016"/>
      <c r="CN23" s="2014">
        <f>SUMIF($EX$21:$EX$177,"○",CN$21:CN$177)</f>
        <v>0</v>
      </c>
      <c r="CO23" s="2015"/>
      <c r="CP23" s="2015"/>
      <c r="CQ23" s="2016"/>
      <c r="CR23" s="2014">
        <f>SUMIF($EX$21:$EX$177,"○",CR$21:CR$177)</f>
        <v>0</v>
      </c>
      <c r="CS23" s="2015"/>
      <c r="CT23" s="2015"/>
      <c r="CU23" s="2016"/>
      <c r="CV23" s="2014">
        <f>SUMIF($EX$21:$EX$177,"○",CV$21:CV$177)</f>
        <v>0</v>
      </c>
      <c r="CW23" s="2015"/>
      <c r="CX23" s="2015"/>
      <c r="CY23" s="2016"/>
      <c r="CZ23" s="2014">
        <f>SUMIF($EX$21:$EX$177,"○",CZ$21:CZ$177)</f>
        <v>0</v>
      </c>
      <c r="DA23" s="2015"/>
      <c r="DB23" s="2015"/>
      <c r="DC23" s="2016"/>
      <c r="DD23" s="2014">
        <f>SUMIF($EX$21:$EX$177,"○",DD$21:DD$177)</f>
        <v>0</v>
      </c>
      <c r="DE23" s="2015"/>
      <c r="DF23" s="2015"/>
      <c r="DG23" s="2016"/>
      <c r="DH23" s="2014">
        <f>SUMIF($EX$21:$EX$177,"○",DH$21:DH$177)</f>
        <v>0</v>
      </c>
      <c r="DI23" s="2015"/>
      <c r="DJ23" s="2015"/>
      <c r="DK23" s="2016"/>
      <c r="DL23" s="2014">
        <f>SUMIF($EX$21:$EX$177,"○",DL$21:DL$177)</f>
        <v>0</v>
      </c>
      <c r="DM23" s="2015"/>
      <c r="DN23" s="2015"/>
      <c r="DO23" s="2016"/>
      <c r="DP23" s="2014">
        <f>SUMIF($EX$21:$EX$177,"○",DP$21:DP$177)</f>
        <v>0</v>
      </c>
      <c r="DQ23" s="2015"/>
      <c r="DR23" s="2015"/>
      <c r="DS23" s="2016"/>
      <c r="DT23" s="2014">
        <f>SUMIF($EX$21:$EX$177,"○",DT$21:DT$177)</f>
        <v>0</v>
      </c>
      <c r="DU23" s="2015"/>
      <c r="DV23" s="2015"/>
      <c r="DW23" s="2016"/>
      <c r="DX23" s="2014">
        <f>SUMIF($EX$21:$EX$177,"○",DX$21:DX$177)</f>
        <v>0</v>
      </c>
      <c r="DY23" s="2015"/>
      <c r="DZ23" s="2015"/>
      <c r="EA23" s="2015"/>
      <c r="EB23" s="2012">
        <f>SUM(H23:EA23)</f>
        <v>0</v>
      </c>
      <c r="EC23" s="1957"/>
      <c r="ED23" s="1957"/>
      <c r="EE23" s="2013"/>
      <c r="EG23" s="1376"/>
      <c r="EH23" s="2242"/>
      <c r="EI23" s="2242"/>
      <c r="EJ23" s="2242"/>
      <c r="EK23" s="2242"/>
      <c r="EL23" s="153"/>
      <c r="EM23" s="152"/>
      <c r="EO23" s="118"/>
      <c r="EP23" s="118"/>
      <c r="EW23" s="1210" t="s">
        <v>1376</v>
      </c>
      <c r="EX23" s="1210"/>
      <c r="EY23" s="1210"/>
      <c r="EZ23" s="1210"/>
      <c r="FA23" s="1210"/>
      <c r="FB23" s="1210"/>
      <c r="FC23" s="1210"/>
      <c r="FD23" s="1210"/>
      <c r="FE23" s="1210"/>
      <c r="FF23" s="1210"/>
      <c r="FG23" s="1210"/>
      <c r="FH23" s="1210"/>
      <c r="FI23" s="1210"/>
      <c r="FJ23" s="1210"/>
      <c r="FK23" s="1210"/>
      <c r="FL23" s="1210"/>
      <c r="FM23" s="1210"/>
      <c r="FN23" s="1210"/>
      <c r="FO23" s="1210"/>
      <c r="FP23" s="1210"/>
      <c r="FQ23" s="1210"/>
      <c r="FR23" s="1210"/>
      <c r="FS23" s="1210"/>
      <c r="FT23" s="1210"/>
      <c r="FU23" s="1210"/>
    </row>
    <row r="24" spans="1:177" ht="19.5" customHeight="1">
      <c r="A24" s="1323"/>
      <c r="B24" s="623"/>
      <c r="C24" s="626"/>
      <c r="D24" s="647" t="s">
        <v>1676</v>
      </c>
      <c r="E24" s="1402" t="s">
        <v>1677</v>
      </c>
      <c r="F24" s="1402"/>
      <c r="G24" s="1402"/>
      <c r="H24" s="1987"/>
      <c r="I24" s="1973"/>
      <c r="J24" s="1973"/>
      <c r="K24" s="1988"/>
      <c r="L24" s="1987"/>
      <c r="M24" s="1973"/>
      <c r="N24" s="1973"/>
      <c r="O24" s="1974"/>
      <c r="P24" s="1972"/>
      <c r="Q24" s="1973"/>
      <c r="R24" s="1973"/>
      <c r="S24" s="1974"/>
      <c r="T24" s="1972"/>
      <c r="U24" s="1973"/>
      <c r="V24" s="1973"/>
      <c r="W24" s="1974"/>
      <c r="X24" s="1972"/>
      <c r="Y24" s="1973"/>
      <c r="Z24" s="1973"/>
      <c r="AA24" s="1974"/>
      <c r="AB24" s="1972"/>
      <c r="AC24" s="1973"/>
      <c r="AD24" s="1973"/>
      <c r="AE24" s="1974"/>
      <c r="AF24" s="1972"/>
      <c r="AG24" s="1973"/>
      <c r="AH24" s="1973"/>
      <c r="AI24" s="1974"/>
      <c r="AJ24" s="1972"/>
      <c r="AK24" s="1973"/>
      <c r="AL24" s="1973"/>
      <c r="AM24" s="1974"/>
      <c r="AN24" s="1972"/>
      <c r="AO24" s="1973"/>
      <c r="AP24" s="1973"/>
      <c r="AQ24" s="1974"/>
      <c r="AR24" s="1972"/>
      <c r="AS24" s="1973"/>
      <c r="AT24" s="1973"/>
      <c r="AU24" s="1974"/>
      <c r="AV24" s="1972"/>
      <c r="AW24" s="1973"/>
      <c r="AX24" s="1973"/>
      <c r="AY24" s="1974"/>
      <c r="AZ24" s="1972"/>
      <c r="BA24" s="1973"/>
      <c r="BB24" s="1973"/>
      <c r="BC24" s="1974"/>
      <c r="BD24" s="1972"/>
      <c r="BE24" s="1973"/>
      <c r="BF24" s="1973"/>
      <c r="BG24" s="1974"/>
      <c r="BH24" s="1972"/>
      <c r="BI24" s="1973"/>
      <c r="BJ24" s="1973"/>
      <c r="BK24" s="1974"/>
      <c r="BL24" s="1972"/>
      <c r="BM24" s="1973"/>
      <c r="BN24" s="1973"/>
      <c r="BO24" s="1974"/>
      <c r="BP24" s="1972"/>
      <c r="BQ24" s="1973"/>
      <c r="BR24" s="1973"/>
      <c r="BS24" s="1974"/>
      <c r="BT24" s="1972"/>
      <c r="BU24" s="1973"/>
      <c r="BV24" s="1973"/>
      <c r="BW24" s="1974"/>
      <c r="BX24" s="1972"/>
      <c r="BY24" s="1973"/>
      <c r="BZ24" s="1973"/>
      <c r="CA24" s="1974"/>
      <c r="CB24" s="1972"/>
      <c r="CC24" s="1973"/>
      <c r="CD24" s="1973"/>
      <c r="CE24" s="1974"/>
      <c r="CF24" s="1972"/>
      <c r="CG24" s="1973"/>
      <c r="CH24" s="1973"/>
      <c r="CI24" s="1974"/>
      <c r="CJ24" s="1972"/>
      <c r="CK24" s="1973"/>
      <c r="CL24" s="1973"/>
      <c r="CM24" s="1974"/>
      <c r="CN24" s="1972"/>
      <c r="CO24" s="1973"/>
      <c r="CP24" s="1973"/>
      <c r="CQ24" s="1974"/>
      <c r="CR24" s="1972"/>
      <c r="CS24" s="1973"/>
      <c r="CT24" s="1973"/>
      <c r="CU24" s="1974"/>
      <c r="CV24" s="1972"/>
      <c r="CW24" s="1973"/>
      <c r="CX24" s="1973"/>
      <c r="CY24" s="1974"/>
      <c r="CZ24" s="1972"/>
      <c r="DA24" s="1973"/>
      <c r="DB24" s="1973"/>
      <c r="DC24" s="1974"/>
      <c r="DD24" s="1972"/>
      <c r="DE24" s="1973"/>
      <c r="DF24" s="1973"/>
      <c r="DG24" s="1974"/>
      <c r="DH24" s="1972"/>
      <c r="DI24" s="1973"/>
      <c r="DJ24" s="1973"/>
      <c r="DK24" s="1974"/>
      <c r="DL24" s="1972"/>
      <c r="DM24" s="1973"/>
      <c r="DN24" s="1973"/>
      <c r="DO24" s="1974"/>
      <c r="DP24" s="1972"/>
      <c r="DQ24" s="1973"/>
      <c r="DR24" s="1973"/>
      <c r="DS24" s="1974"/>
      <c r="DT24" s="1972"/>
      <c r="DU24" s="1973"/>
      <c r="DV24" s="1973"/>
      <c r="DW24" s="1974"/>
      <c r="DX24" s="1972"/>
      <c r="DY24" s="1973"/>
      <c r="DZ24" s="1973"/>
      <c r="EA24" s="1974"/>
      <c r="EB24" s="2017">
        <f>SUM(H24:EA24)</f>
        <v>0</v>
      </c>
      <c r="EC24" s="1976"/>
      <c r="ED24" s="1976"/>
      <c r="EE24" s="2018"/>
      <c r="EG24" s="1376"/>
      <c r="EH24" s="2242"/>
      <c r="EI24" s="2242"/>
      <c r="EJ24" s="2242"/>
      <c r="EK24" s="2242"/>
      <c r="EL24" s="153"/>
      <c r="EM24" s="152"/>
      <c r="EO24" s="118"/>
      <c r="EP24" s="118"/>
      <c r="EW24" s="1210"/>
      <c r="EX24" s="1210" t="s">
        <v>1679</v>
      </c>
      <c r="EY24" s="1210"/>
      <c r="EZ24" s="1210"/>
      <c r="FA24" s="1210"/>
      <c r="FB24" s="1210"/>
      <c r="FC24" s="1210"/>
      <c r="FD24" s="1210"/>
      <c r="FE24" s="1210"/>
      <c r="FF24" s="1210"/>
      <c r="FG24" s="1210"/>
      <c r="FH24" s="1210"/>
      <c r="FI24" s="1210"/>
      <c r="FJ24" s="1210"/>
      <c r="FK24" s="1210"/>
      <c r="FL24" s="1210"/>
      <c r="FM24" s="1210"/>
      <c r="FN24" s="1210"/>
      <c r="FO24" s="1210"/>
      <c r="FP24" s="1210"/>
      <c r="FQ24" s="1210"/>
      <c r="FR24" s="1210"/>
      <c r="FS24" s="1210"/>
      <c r="FT24" s="1210"/>
      <c r="FU24" s="1210"/>
    </row>
    <row r="25" spans="1:177" ht="20.25" customHeight="1">
      <c r="B25" s="623"/>
      <c r="C25" s="626"/>
      <c r="D25" s="650" t="s">
        <v>1674</v>
      </c>
      <c r="E25" s="1401" t="s">
        <v>1702</v>
      </c>
      <c r="F25" s="1401"/>
      <c r="G25" s="1401"/>
      <c r="H25" s="1987"/>
      <c r="I25" s="1973"/>
      <c r="J25" s="1973"/>
      <c r="K25" s="1988"/>
      <c r="L25" s="1987"/>
      <c r="M25" s="1973"/>
      <c r="N25" s="1973"/>
      <c r="O25" s="1974"/>
      <c r="P25" s="1972"/>
      <c r="Q25" s="1973"/>
      <c r="R25" s="1973"/>
      <c r="S25" s="1974"/>
      <c r="T25" s="1972"/>
      <c r="U25" s="1973"/>
      <c r="V25" s="1973"/>
      <c r="W25" s="1974"/>
      <c r="X25" s="1972"/>
      <c r="Y25" s="1973"/>
      <c r="Z25" s="1973"/>
      <c r="AA25" s="1974"/>
      <c r="AB25" s="1972"/>
      <c r="AC25" s="1973"/>
      <c r="AD25" s="1973"/>
      <c r="AE25" s="1974"/>
      <c r="AF25" s="1972"/>
      <c r="AG25" s="1973"/>
      <c r="AH25" s="1973"/>
      <c r="AI25" s="1974"/>
      <c r="AJ25" s="1972"/>
      <c r="AK25" s="1973"/>
      <c r="AL25" s="1973"/>
      <c r="AM25" s="1974"/>
      <c r="AN25" s="1972"/>
      <c r="AO25" s="1973"/>
      <c r="AP25" s="1973"/>
      <c r="AQ25" s="1974"/>
      <c r="AR25" s="1972"/>
      <c r="AS25" s="1973"/>
      <c r="AT25" s="1973"/>
      <c r="AU25" s="1974"/>
      <c r="AV25" s="1972"/>
      <c r="AW25" s="1973"/>
      <c r="AX25" s="1973"/>
      <c r="AY25" s="1974"/>
      <c r="AZ25" s="1972"/>
      <c r="BA25" s="1973"/>
      <c r="BB25" s="1973"/>
      <c r="BC25" s="1974"/>
      <c r="BD25" s="1972"/>
      <c r="BE25" s="1973"/>
      <c r="BF25" s="1973"/>
      <c r="BG25" s="1974"/>
      <c r="BH25" s="1972"/>
      <c r="BI25" s="1973"/>
      <c r="BJ25" s="1973"/>
      <c r="BK25" s="1974"/>
      <c r="BL25" s="1972"/>
      <c r="BM25" s="1973"/>
      <c r="BN25" s="1973"/>
      <c r="BO25" s="1974"/>
      <c r="BP25" s="1972"/>
      <c r="BQ25" s="1973"/>
      <c r="BR25" s="1973"/>
      <c r="BS25" s="1974"/>
      <c r="BT25" s="1972"/>
      <c r="BU25" s="1973"/>
      <c r="BV25" s="1973"/>
      <c r="BW25" s="1974"/>
      <c r="BX25" s="1972"/>
      <c r="BY25" s="1973"/>
      <c r="BZ25" s="1973"/>
      <c r="CA25" s="1974"/>
      <c r="CB25" s="1972"/>
      <c r="CC25" s="1973"/>
      <c r="CD25" s="1973"/>
      <c r="CE25" s="1974"/>
      <c r="CF25" s="1972"/>
      <c r="CG25" s="1973"/>
      <c r="CH25" s="1973"/>
      <c r="CI25" s="1974"/>
      <c r="CJ25" s="1972"/>
      <c r="CK25" s="1973"/>
      <c r="CL25" s="1973"/>
      <c r="CM25" s="1974"/>
      <c r="CN25" s="1972"/>
      <c r="CO25" s="1973"/>
      <c r="CP25" s="1973"/>
      <c r="CQ25" s="1974"/>
      <c r="CR25" s="1972"/>
      <c r="CS25" s="1973"/>
      <c r="CT25" s="1973"/>
      <c r="CU25" s="1974"/>
      <c r="CV25" s="1972"/>
      <c r="CW25" s="1973"/>
      <c r="CX25" s="1973"/>
      <c r="CY25" s="1974"/>
      <c r="CZ25" s="1972"/>
      <c r="DA25" s="1973"/>
      <c r="DB25" s="1973"/>
      <c r="DC25" s="1974"/>
      <c r="DD25" s="1972"/>
      <c r="DE25" s="1973"/>
      <c r="DF25" s="1973"/>
      <c r="DG25" s="1974"/>
      <c r="DH25" s="1972"/>
      <c r="DI25" s="1973"/>
      <c r="DJ25" s="1973"/>
      <c r="DK25" s="1974"/>
      <c r="DL25" s="1972"/>
      <c r="DM25" s="1973"/>
      <c r="DN25" s="1973"/>
      <c r="DO25" s="1974"/>
      <c r="DP25" s="1972"/>
      <c r="DQ25" s="1973"/>
      <c r="DR25" s="1973"/>
      <c r="DS25" s="1974"/>
      <c r="DT25" s="1972"/>
      <c r="DU25" s="1973"/>
      <c r="DV25" s="1973"/>
      <c r="DW25" s="1974"/>
      <c r="DX25" s="1972"/>
      <c r="DY25" s="1973"/>
      <c r="DZ25" s="1973"/>
      <c r="EA25" s="1974"/>
      <c r="EB25" s="2017">
        <f>SUM(H25:EA25)</f>
        <v>0</v>
      </c>
      <c r="EC25" s="1976"/>
      <c r="ED25" s="1976"/>
      <c r="EE25" s="2018"/>
      <c r="EG25" s="1376"/>
      <c r="EH25" s="2242"/>
      <c r="EI25" s="2242"/>
      <c r="EJ25" s="2242"/>
      <c r="EK25" s="2242"/>
      <c r="EL25" s="153"/>
      <c r="EW25" s="1384"/>
      <c r="EX25" s="1210" t="s">
        <v>1679</v>
      </c>
      <c r="EY25" s="1384"/>
      <c r="EZ25" s="1384"/>
      <c r="FA25" s="1384"/>
      <c r="FB25" s="1384"/>
      <c r="FC25" s="1384"/>
      <c r="FD25" s="1384"/>
      <c r="FE25" s="1384"/>
      <c r="FF25" s="1384"/>
      <c r="FG25" s="1384"/>
      <c r="FH25" s="1384"/>
      <c r="FI25" s="1384"/>
      <c r="FJ25" s="1384"/>
      <c r="FK25" s="1384"/>
      <c r="FL25" s="1384"/>
      <c r="FM25" s="1384"/>
      <c r="FN25" s="1384"/>
      <c r="FO25" s="1384"/>
      <c r="FP25" s="1384"/>
      <c r="FQ25" s="1384"/>
      <c r="FR25" s="1384"/>
      <c r="FS25" s="1384"/>
      <c r="FT25" s="1384"/>
      <c r="FU25" s="1384"/>
    </row>
    <row r="26" spans="1:177" ht="20.25" customHeight="1">
      <c r="B26" s="623"/>
      <c r="C26" s="659"/>
      <c r="D26" s="1036" t="s">
        <v>1675</v>
      </c>
      <c r="E26" s="1403" t="s">
        <v>1703</v>
      </c>
      <c r="F26" s="1403"/>
      <c r="G26" s="1403"/>
      <c r="H26" s="2004"/>
      <c r="I26" s="1982"/>
      <c r="J26" s="1982"/>
      <c r="K26" s="2005"/>
      <c r="L26" s="2004"/>
      <c r="M26" s="1982"/>
      <c r="N26" s="1982"/>
      <c r="O26" s="1983"/>
      <c r="P26" s="1981"/>
      <c r="Q26" s="1982"/>
      <c r="R26" s="1982"/>
      <c r="S26" s="1983"/>
      <c r="T26" s="1981"/>
      <c r="U26" s="1982"/>
      <c r="V26" s="1982"/>
      <c r="W26" s="1983"/>
      <c r="X26" s="1981"/>
      <c r="Y26" s="1982"/>
      <c r="Z26" s="1982"/>
      <c r="AA26" s="1983"/>
      <c r="AB26" s="1981"/>
      <c r="AC26" s="1982"/>
      <c r="AD26" s="1982"/>
      <c r="AE26" s="1983"/>
      <c r="AF26" s="1981"/>
      <c r="AG26" s="1982"/>
      <c r="AH26" s="1982"/>
      <c r="AI26" s="1983"/>
      <c r="AJ26" s="1981"/>
      <c r="AK26" s="1982"/>
      <c r="AL26" s="1982"/>
      <c r="AM26" s="1983"/>
      <c r="AN26" s="1981"/>
      <c r="AO26" s="1982"/>
      <c r="AP26" s="1982"/>
      <c r="AQ26" s="1983"/>
      <c r="AR26" s="1981"/>
      <c r="AS26" s="1982"/>
      <c r="AT26" s="1982"/>
      <c r="AU26" s="1983"/>
      <c r="AV26" s="1981"/>
      <c r="AW26" s="1982"/>
      <c r="AX26" s="1982"/>
      <c r="AY26" s="1983"/>
      <c r="AZ26" s="1981"/>
      <c r="BA26" s="1982"/>
      <c r="BB26" s="1982"/>
      <c r="BC26" s="1983"/>
      <c r="BD26" s="1981"/>
      <c r="BE26" s="1982"/>
      <c r="BF26" s="1982"/>
      <c r="BG26" s="1983"/>
      <c r="BH26" s="1981"/>
      <c r="BI26" s="1982"/>
      <c r="BJ26" s="1982"/>
      <c r="BK26" s="1983"/>
      <c r="BL26" s="1981"/>
      <c r="BM26" s="1982"/>
      <c r="BN26" s="1982"/>
      <c r="BO26" s="1983"/>
      <c r="BP26" s="1981"/>
      <c r="BQ26" s="1982"/>
      <c r="BR26" s="1982"/>
      <c r="BS26" s="1983"/>
      <c r="BT26" s="1981"/>
      <c r="BU26" s="1982"/>
      <c r="BV26" s="1982"/>
      <c r="BW26" s="1983"/>
      <c r="BX26" s="1981"/>
      <c r="BY26" s="1982"/>
      <c r="BZ26" s="1982"/>
      <c r="CA26" s="1983"/>
      <c r="CB26" s="1981"/>
      <c r="CC26" s="1982"/>
      <c r="CD26" s="1982"/>
      <c r="CE26" s="1983"/>
      <c r="CF26" s="1981"/>
      <c r="CG26" s="1982"/>
      <c r="CH26" s="1982"/>
      <c r="CI26" s="1983"/>
      <c r="CJ26" s="1981"/>
      <c r="CK26" s="1982"/>
      <c r="CL26" s="1982"/>
      <c r="CM26" s="1983"/>
      <c r="CN26" s="1981"/>
      <c r="CO26" s="1982"/>
      <c r="CP26" s="1982"/>
      <c r="CQ26" s="1983"/>
      <c r="CR26" s="1981"/>
      <c r="CS26" s="1982"/>
      <c r="CT26" s="1982"/>
      <c r="CU26" s="1983"/>
      <c r="CV26" s="1981"/>
      <c r="CW26" s="1982"/>
      <c r="CX26" s="1982"/>
      <c r="CY26" s="1983"/>
      <c r="CZ26" s="1981"/>
      <c r="DA26" s="1982"/>
      <c r="DB26" s="1982"/>
      <c r="DC26" s="1983"/>
      <c r="DD26" s="1981"/>
      <c r="DE26" s="1982"/>
      <c r="DF26" s="1982"/>
      <c r="DG26" s="1983"/>
      <c r="DH26" s="1981"/>
      <c r="DI26" s="1982"/>
      <c r="DJ26" s="1982"/>
      <c r="DK26" s="1983"/>
      <c r="DL26" s="1981"/>
      <c r="DM26" s="1982"/>
      <c r="DN26" s="1982"/>
      <c r="DO26" s="1983"/>
      <c r="DP26" s="1981"/>
      <c r="DQ26" s="1982"/>
      <c r="DR26" s="1982"/>
      <c r="DS26" s="1983"/>
      <c r="DT26" s="1981"/>
      <c r="DU26" s="1982"/>
      <c r="DV26" s="1982"/>
      <c r="DW26" s="1983"/>
      <c r="DX26" s="1981"/>
      <c r="DY26" s="1982"/>
      <c r="DZ26" s="1982"/>
      <c r="EA26" s="1983"/>
      <c r="EB26" s="2010">
        <f t="shared" ref="EB26:EB33" si="1">SUM(H26:EA26)</f>
        <v>0</v>
      </c>
      <c r="EC26" s="1960"/>
      <c r="ED26" s="1960"/>
      <c r="EE26" s="2011"/>
      <c r="EG26" s="1376"/>
      <c r="EH26" s="1368"/>
      <c r="EI26" s="1369"/>
      <c r="EJ26" s="577" t="s">
        <v>1500</v>
      </c>
      <c r="EK26" s="606"/>
      <c r="EL26" s="1375"/>
      <c r="EW26" s="1384"/>
      <c r="EX26" s="1210" t="s">
        <v>1679</v>
      </c>
      <c r="EY26" s="1384"/>
      <c r="EZ26" s="1384"/>
      <c r="FA26" s="1384"/>
      <c r="FB26" s="1384"/>
      <c r="FC26" s="1384"/>
      <c r="FD26" s="1384"/>
      <c r="FE26" s="1384"/>
      <c r="FF26" s="1384"/>
      <c r="FG26" s="1384"/>
      <c r="FH26" s="1384"/>
      <c r="FI26" s="1384"/>
      <c r="FJ26" s="1384"/>
      <c r="FK26" s="1384"/>
      <c r="FL26" s="1384"/>
      <c r="FM26" s="1384"/>
      <c r="FN26" s="1384"/>
      <c r="FO26" s="1384"/>
      <c r="FP26" s="1384"/>
      <c r="FQ26" s="1384"/>
      <c r="FR26" s="1384"/>
      <c r="FS26" s="1384"/>
      <c r="FT26" s="1384"/>
      <c r="FU26" s="1384"/>
    </row>
    <row r="27" spans="1:177" ht="20.25" customHeight="1">
      <c r="A27" s="1323">
        <v>4</v>
      </c>
      <c r="B27" s="623"/>
      <c r="C27" s="625" t="s">
        <v>1</v>
      </c>
      <c r="D27" s="1363" t="s">
        <v>251</v>
      </c>
      <c r="E27" s="1363"/>
      <c r="F27" s="1363"/>
      <c r="G27" s="1363"/>
      <c r="H27" s="1989"/>
      <c r="I27" s="1979"/>
      <c r="J27" s="1979"/>
      <c r="K27" s="1990"/>
      <c r="L27" s="1979"/>
      <c r="M27" s="1979"/>
      <c r="N27" s="1979"/>
      <c r="O27" s="1979"/>
      <c r="P27" s="1978"/>
      <c r="Q27" s="1979"/>
      <c r="R27" s="1979"/>
      <c r="S27" s="1980"/>
      <c r="T27" s="1978"/>
      <c r="U27" s="1979"/>
      <c r="V27" s="1979"/>
      <c r="W27" s="1980"/>
      <c r="X27" s="1978"/>
      <c r="Y27" s="1979"/>
      <c r="Z27" s="1979"/>
      <c r="AA27" s="1980"/>
      <c r="AB27" s="1978"/>
      <c r="AC27" s="1979"/>
      <c r="AD27" s="1979"/>
      <c r="AE27" s="1980"/>
      <c r="AF27" s="1978"/>
      <c r="AG27" s="1979"/>
      <c r="AH27" s="1979"/>
      <c r="AI27" s="1980"/>
      <c r="AJ27" s="1978"/>
      <c r="AK27" s="1979"/>
      <c r="AL27" s="1979"/>
      <c r="AM27" s="1980"/>
      <c r="AN27" s="1978"/>
      <c r="AO27" s="1979"/>
      <c r="AP27" s="1979"/>
      <c r="AQ27" s="1980"/>
      <c r="AR27" s="1978"/>
      <c r="AS27" s="1979"/>
      <c r="AT27" s="1979"/>
      <c r="AU27" s="1980"/>
      <c r="AV27" s="1978"/>
      <c r="AW27" s="1979"/>
      <c r="AX27" s="1979"/>
      <c r="AY27" s="1980"/>
      <c r="AZ27" s="1978"/>
      <c r="BA27" s="1979"/>
      <c r="BB27" s="1979"/>
      <c r="BC27" s="1980"/>
      <c r="BD27" s="1978"/>
      <c r="BE27" s="1979"/>
      <c r="BF27" s="1979"/>
      <c r="BG27" s="1980"/>
      <c r="BH27" s="1978"/>
      <c r="BI27" s="1979"/>
      <c r="BJ27" s="1979"/>
      <c r="BK27" s="1980"/>
      <c r="BL27" s="1978"/>
      <c r="BM27" s="1979"/>
      <c r="BN27" s="1979"/>
      <c r="BO27" s="1980"/>
      <c r="BP27" s="1978"/>
      <c r="BQ27" s="1979"/>
      <c r="BR27" s="1979"/>
      <c r="BS27" s="1980"/>
      <c r="BT27" s="1978"/>
      <c r="BU27" s="1979"/>
      <c r="BV27" s="1979"/>
      <c r="BW27" s="1980"/>
      <c r="BX27" s="1978"/>
      <c r="BY27" s="1979"/>
      <c r="BZ27" s="1979"/>
      <c r="CA27" s="1980"/>
      <c r="CB27" s="1978"/>
      <c r="CC27" s="1979"/>
      <c r="CD27" s="1979"/>
      <c r="CE27" s="1980"/>
      <c r="CF27" s="1978"/>
      <c r="CG27" s="1979"/>
      <c r="CH27" s="1979"/>
      <c r="CI27" s="1980"/>
      <c r="CJ27" s="1978"/>
      <c r="CK27" s="1979"/>
      <c r="CL27" s="1979"/>
      <c r="CM27" s="1980"/>
      <c r="CN27" s="1978"/>
      <c r="CO27" s="1979"/>
      <c r="CP27" s="1979"/>
      <c r="CQ27" s="1980"/>
      <c r="CR27" s="1978"/>
      <c r="CS27" s="1979"/>
      <c r="CT27" s="1979"/>
      <c r="CU27" s="1980"/>
      <c r="CV27" s="1978"/>
      <c r="CW27" s="1979"/>
      <c r="CX27" s="1979"/>
      <c r="CY27" s="1980"/>
      <c r="CZ27" s="1978"/>
      <c r="DA27" s="1979"/>
      <c r="DB27" s="1979"/>
      <c r="DC27" s="1980"/>
      <c r="DD27" s="1978"/>
      <c r="DE27" s="1979"/>
      <c r="DF27" s="1979"/>
      <c r="DG27" s="1980"/>
      <c r="DH27" s="1978"/>
      <c r="DI27" s="1979"/>
      <c r="DJ27" s="1979"/>
      <c r="DK27" s="1980"/>
      <c r="DL27" s="1978"/>
      <c r="DM27" s="1979"/>
      <c r="DN27" s="1979"/>
      <c r="DO27" s="1980"/>
      <c r="DP27" s="1978"/>
      <c r="DQ27" s="1979"/>
      <c r="DR27" s="1979"/>
      <c r="DS27" s="1980"/>
      <c r="DT27" s="1978"/>
      <c r="DU27" s="1979"/>
      <c r="DV27" s="1979"/>
      <c r="DW27" s="1980"/>
      <c r="DX27" s="1978"/>
      <c r="DY27" s="1979"/>
      <c r="DZ27" s="1979"/>
      <c r="EA27" s="1979"/>
      <c r="EB27" s="2012">
        <f t="shared" si="1"/>
        <v>0</v>
      </c>
      <c r="EC27" s="1957"/>
      <c r="ED27" s="1957"/>
      <c r="EE27" s="2013"/>
      <c r="EG27" s="1376"/>
      <c r="EH27" s="1368"/>
      <c r="EI27" s="1369"/>
      <c r="EJ27" s="578" t="s">
        <v>1501</v>
      </c>
      <c r="EK27" s="1377"/>
      <c r="EL27" s="1375"/>
      <c r="EM27" s="152"/>
      <c r="EO27" s="118"/>
      <c r="EP27" s="118"/>
      <c r="EW27" s="1210" t="s">
        <v>1376</v>
      </c>
      <c r="EX27" s="1210"/>
      <c r="EY27" s="1210"/>
      <c r="EZ27" s="1210"/>
      <c r="FA27" s="1210"/>
      <c r="FB27" s="1210"/>
      <c r="FC27" s="1210"/>
      <c r="FD27" s="1210"/>
      <c r="FE27" s="1210"/>
      <c r="FF27" s="1210"/>
      <c r="FG27" s="1210"/>
      <c r="FH27" s="1210"/>
      <c r="FI27" s="1210"/>
      <c r="FJ27" s="1210"/>
      <c r="FK27" s="1210"/>
      <c r="FL27" s="1210"/>
      <c r="FM27" s="1210"/>
      <c r="FN27" s="1210"/>
      <c r="FO27" s="1210"/>
      <c r="FP27" s="1210"/>
      <c r="FQ27" s="1210"/>
      <c r="FR27" s="1210"/>
      <c r="FS27" s="1210"/>
      <c r="FT27" s="1210"/>
      <c r="FU27" s="1210"/>
    </row>
    <row r="28" spans="1:177" ht="20.25" customHeight="1">
      <c r="A28" s="1323">
        <v>5</v>
      </c>
      <c r="B28" s="623"/>
      <c r="C28" s="626" t="s">
        <v>2</v>
      </c>
      <c r="D28" s="1364" t="s">
        <v>491</v>
      </c>
      <c r="E28" s="1367"/>
      <c r="F28" s="1367"/>
      <c r="G28" s="1367"/>
      <c r="H28" s="1989"/>
      <c r="I28" s="1979"/>
      <c r="J28" s="1979"/>
      <c r="K28" s="1990"/>
      <c r="L28" s="1979"/>
      <c r="M28" s="1979"/>
      <c r="N28" s="1979"/>
      <c r="O28" s="1979"/>
      <c r="P28" s="1978"/>
      <c r="Q28" s="1979"/>
      <c r="R28" s="1979"/>
      <c r="S28" s="1980"/>
      <c r="T28" s="1978"/>
      <c r="U28" s="1979"/>
      <c r="V28" s="1979"/>
      <c r="W28" s="1980"/>
      <c r="X28" s="1978"/>
      <c r="Y28" s="1979"/>
      <c r="Z28" s="1979"/>
      <c r="AA28" s="1980"/>
      <c r="AB28" s="1978"/>
      <c r="AC28" s="1979"/>
      <c r="AD28" s="1979"/>
      <c r="AE28" s="1980"/>
      <c r="AF28" s="1978"/>
      <c r="AG28" s="1979"/>
      <c r="AH28" s="1979"/>
      <c r="AI28" s="1980"/>
      <c r="AJ28" s="1978"/>
      <c r="AK28" s="1979"/>
      <c r="AL28" s="1979"/>
      <c r="AM28" s="1980"/>
      <c r="AN28" s="1978"/>
      <c r="AO28" s="1979"/>
      <c r="AP28" s="1979"/>
      <c r="AQ28" s="1980"/>
      <c r="AR28" s="1978"/>
      <c r="AS28" s="1979"/>
      <c r="AT28" s="1979"/>
      <c r="AU28" s="1980"/>
      <c r="AV28" s="1978"/>
      <c r="AW28" s="1979"/>
      <c r="AX28" s="1979"/>
      <c r="AY28" s="1980"/>
      <c r="AZ28" s="1978"/>
      <c r="BA28" s="1979"/>
      <c r="BB28" s="1979"/>
      <c r="BC28" s="1980"/>
      <c r="BD28" s="1978"/>
      <c r="BE28" s="1979"/>
      <c r="BF28" s="1979"/>
      <c r="BG28" s="1980"/>
      <c r="BH28" s="1978"/>
      <c r="BI28" s="1979"/>
      <c r="BJ28" s="1979"/>
      <c r="BK28" s="1980"/>
      <c r="BL28" s="1978"/>
      <c r="BM28" s="1979"/>
      <c r="BN28" s="1979"/>
      <c r="BO28" s="1980"/>
      <c r="BP28" s="1978"/>
      <c r="BQ28" s="1979"/>
      <c r="BR28" s="1979"/>
      <c r="BS28" s="1980"/>
      <c r="BT28" s="1978"/>
      <c r="BU28" s="1979"/>
      <c r="BV28" s="1979"/>
      <c r="BW28" s="1980"/>
      <c r="BX28" s="1978"/>
      <c r="BY28" s="1979"/>
      <c r="BZ28" s="1979"/>
      <c r="CA28" s="1980"/>
      <c r="CB28" s="1978"/>
      <c r="CC28" s="1979"/>
      <c r="CD28" s="1979"/>
      <c r="CE28" s="1980"/>
      <c r="CF28" s="1978"/>
      <c r="CG28" s="1979"/>
      <c r="CH28" s="1979"/>
      <c r="CI28" s="1980"/>
      <c r="CJ28" s="1978"/>
      <c r="CK28" s="1979"/>
      <c r="CL28" s="1979"/>
      <c r="CM28" s="1980"/>
      <c r="CN28" s="1978"/>
      <c r="CO28" s="1979"/>
      <c r="CP28" s="1979"/>
      <c r="CQ28" s="1980"/>
      <c r="CR28" s="1978"/>
      <c r="CS28" s="1979"/>
      <c r="CT28" s="1979"/>
      <c r="CU28" s="1980"/>
      <c r="CV28" s="1978"/>
      <c r="CW28" s="1979"/>
      <c r="CX28" s="1979"/>
      <c r="CY28" s="1980"/>
      <c r="CZ28" s="1978"/>
      <c r="DA28" s="1979"/>
      <c r="DB28" s="1979"/>
      <c r="DC28" s="1980"/>
      <c r="DD28" s="1978"/>
      <c r="DE28" s="1979"/>
      <c r="DF28" s="1979"/>
      <c r="DG28" s="1980"/>
      <c r="DH28" s="1978"/>
      <c r="DI28" s="1979"/>
      <c r="DJ28" s="1979"/>
      <c r="DK28" s="1980"/>
      <c r="DL28" s="1978"/>
      <c r="DM28" s="1979"/>
      <c r="DN28" s="1979"/>
      <c r="DO28" s="1980"/>
      <c r="DP28" s="1978"/>
      <c r="DQ28" s="1979"/>
      <c r="DR28" s="1979"/>
      <c r="DS28" s="1980"/>
      <c r="DT28" s="1978"/>
      <c r="DU28" s="1979"/>
      <c r="DV28" s="1979"/>
      <c r="DW28" s="1980"/>
      <c r="DX28" s="1978"/>
      <c r="DY28" s="1979"/>
      <c r="DZ28" s="1979"/>
      <c r="EA28" s="1979"/>
      <c r="EB28" s="2012">
        <f t="shared" si="1"/>
        <v>0</v>
      </c>
      <c r="EC28" s="1957"/>
      <c r="ED28" s="1957"/>
      <c r="EE28" s="2013"/>
      <c r="EG28" s="1376"/>
      <c r="EH28" s="1368"/>
      <c r="EI28" s="1369"/>
      <c r="EJ28" s="578" t="s">
        <v>1502</v>
      </c>
      <c r="EK28" s="607"/>
      <c r="EL28" s="1378"/>
      <c r="EM28" s="152"/>
      <c r="EO28" s="118"/>
      <c r="EP28" s="118"/>
      <c r="EQ28" s="1224"/>
      <c r="EW28" s="1210" t="s">
        <v>1376</v>
      </c>
      <c r="EX28" s="1210"/>
      <c r="EY28" s="1210"/>
      <c r="EZ28" s="1210"/>
      <c r="FA28" s="1210"/>
      <c r="FB28" s="1210"/>
      <c r="FC28" s="1210"/>
      <c r="FD28" s="1210"/>
      <c r="FE28" s="1210"/>
      <c r="FF28" s="1210"/>
      <c r="FG28" s="1210"/>
      <c r="FH28" s="1210"/>
      <c r="FI28" s="1210"/>
      <c r="FJ28" s="1210"/>
      <c r="FK28" s="1210"/>
      <c r="FL28" s="1210"/>
      <c r="FM28" s="1210"/>
      <c r="FN28" s="1210"/>
      <c r="FO28" s="1210"/>
      <c r="FP28" s="1210"/>
      <c r="FQ28" s="1210"/>
      <c r="FR28" s="1210"/>
      <c r="FS28" s="1210"/>
      <c r="FT28" s="1210"/>
      <c r="FU28" s="1210"/>
    </row>
    <row r="29" spans="1:177" ht="20.100000000000001" customHeight="1">
      <c r="A29" s="1323">
        <v>6</v>
      </c>
      <c r="B29" s="623"/>
      <c r="C29" s="624" t="s">
        <v>3</v>
      </c>
      <c r="D29" s="1363" t="s">
        <v>767</v>
      </c>
      <c r="E29" s="1363"/>
      <c r="F29" s="1363"/>
      <c r="G29" s="1363"/>
      <c r="H29" s="2000">
        <f>SUMIF($EY$21:$EY$177,"○",H$21:H$177)</f>
        <v>0</v>
      </c>
      <c r="I29" s="1957"/>
      <c r="J29" s="1957"/>
      <c r="K29" s="2001"/>
      <c r="L29" s="2000">
        <f>SUMIF($EY$21:$EY$177,"○",L$21:L$177)</f>
        <v>0</v>
      </c>
      <c r="M29" s="1957"/>
      <c r="N29" s="1957"/>
      <c r="O29" s="1958"/>
      <c r="P29" s="1956">
        <f>SUMIF($EY$21:$EY$177,"○",P$21:P$177)</f>
        <v>0</v>
      </c>
      <c r="Q29" s="1957"/>
      <c r="R29" s="1957"/>
      <c r="S29" s="1958"/>
      <c r="T29" s="1956">
        <f>SUMIF($EY$21:$EY$177,"○",T$21:T$177)</f>
        <v>0</v>
      </c>
      <c r="U29" s="1957"/>
      <c r="V29" s="1957"/>
      <c r="W29" s="1958"/>
      <c r="X29" s="1956">
        <f>SUMIF($EY$21:$EY$177,"○",X$21:X$177)</f>
        <v>0</v>
      </c>
      <c r="Y29" s="1957"/>
      <c r="Z29" s="1957"/>
      <c r="AA29" s="1958"/>
      <c r="AB29" s="1956">
        <f>SUMIF($EY$21:$EY$177,"○",AB$21:AB$177)</f>
        <v>0</v>
      </c>
      <c r="AC29" s="1957"/>
      <c r="AD29" s="1957"/>
      <c r="AE29" s="1958"/>
      <c r="AF29" s="1956">
        <f>SUMIF($EY$21:$EY$177,"○",AF$21:AF$177)</f>
        <v>0</v>
      </c>
      <c r="AG29" s="1957"/>
      <c r="AH29" s="1957"/>
      <c r="AI29" s="1958"/>
      <c r="AJ29" s="1956">
        <f>SUMIF($EY$21:$EY$177,"○",AJ$21:AJ$177)</f>
        <v>0</v>
      </c>
      <c r="AK29" s="1957"/>
      <c r="AL29" s="1957"/>
      <c r="AM29" s="1958"/>
      <c r="AN29" s="1956">
        <f>SUMIF($EY$21:$EY$177,"○",AN$21:AN$177)</f>
        <v>0</v>
      </c>
      <c r="AO29" s="1957"/>
      <c r="AP29" s="1957"/>
      <c r="AQ29" s="1958"/>
      <c r="AR29" s="1956">
        <f>SUMIF($EY$21:$EY$177,"○",AR$21:AR$177)</f>
        <v>0</v>
      </c>
      <c r="AS29" s="1957"/>
      <c r="AT29" s="1957"/>
      <c r="AU29" s="1958"/>
      <c r="AV29" s="1956">
        <f>SUMIF($EY$21:$EY$177,"○",AV$21:AV$177)</f>
        <v>0</v>
      </c>
      <c r="AW29" s="1957"/>
      <c r="AX29" s="1957"/>
      <c r="AY29" s="1958"/>
      <c r="AZ29" s="1956">
        <f>SUMIF($EY$21:$EY$177,"○",AZ$21:AZ$177)</f>
        <v>0</v>
      </c>
      <c r="BA29" s="1957"/>
      <c r="BB29" s="1957"/>
      <c r="BC29" s="1958"/>
      <c r="BD29" s="1956">
        <f>SUMIF($EY$21:$EY$177,"○",BD$21:BD$177)</f>
        <v>0</v>
      </c>
      <c r="BE29" s="1957"/>
      <c r="BF29" s="1957"/>
      <c r="BG29" s="1958"/>
      <c r="BH29" s="1956">
        <f>SUMIF($EY$21:$EY$177,"○",BH$21:BH$177)</f>
        <v>0</v>
      </c>
      <c r="BI29" s="1957"/>
      <c r="BJ29" s="1957"/>
      <c r="BK29" s="1958"/>
      <c r="BL29" s="1956">
        <f>SUMIF($EY$21:$EY$177,"○",BL$21:BL$177)</f>
        <v>0</v>
      </c>
      <c r="BM29" s="1957"/>
      <c r="BN29" s="1957"/>
      <c r="BO29" s="1958"/>
      <c r="BP29" s="1956">
        <f>SUMIF($EY$21:$EY$177,"○",BP$21:BP$177)</f>
        <v>0</v>
      </c>
      <c r="BQ29" s="1957"/>
      <c r="BR29" s="1957"/>
      <c r="BS29" s="1958"/>
      <c r="BT29" s="1956">
        <f>SUMIF($EY$21:$EY$177,"○",BT$21:BT$177)</f>
        <v>0</v>
      </c>
      <c r="BU29" s="1957"/>
      <c r="BV29" s="1957"/>
      <c r="BW29" s="1958"/>
      <c r="BX29" s="1956">
        <f>SUMIF($EY$21:$EY$177,"○",BX$21:BX$177)</f>
        <v>0</v>
      </c>
      <c r="BY29" s="1957"/>
      <c r="BZ29" s="1957"/>
      <c r="CA29" s="1958"/>
      <c r="CB29" s="1956">
        <f>SUMIF($EY$21:$EY$177,"○",CB$21:CB$177)</f>
        <v>0</v>
      </c>
      <c r="CC29" s="1957"/>
      <c r="CD29" s="1957"/>
      <c r="CE29" s="1958"/>
      <c r="CF29" s="1956">
        <f>SUMIF($EY$21:$EY$177,"○",CF$21:CF$177)</f>
        <v>0</v>
      </c>
      <c r="CG29" s="1957"/>
      <c r="CH29" s="1957"/>
      <c r="CI29" s="1958"/>
      <c r="CJ29" s="1956">
        <f>SUMIF($EY$21:$EY$177,"○",CJ$21:CJ$177)</f>
        <v>0</v>
      </c>
      <c r="CK29" s="1957"/>
      <c r="CL29" s="1957"/>
      <c r="CM29" s="1958"/>
      <c r="CN29" s="1956">
        <f>SUMIF($EY$21:$EY$177,"○",CN$21:CN$177)</f>
        <v>0</v>
      </c>
      <c r="CO29" s="1957"/>
      <c r="CP29" s="1957"/>
      <c r="CQ29" s="1958"/>
      <c r="CR29" s="1956">
        <f>SUMIF($EY$21:$EY$177,"○",CR$21:CR$177)</f>
        <v>0</v>
      </c>
      <c r="CS29" s="1957"/>
      <c r="CT29" s="1957"/>
      <c r="CU29" s="1958"/>
      <c r="CV29" s="1956">
        <f>SUMIF($EY$21:$EY$177,"○",CV$21:CV$177)</f>
        <v>0</v>
      </c>
      <c r="CW29" s="1957"/>
      <c r="CX29" s="1957"/>
      <c r="CY29" s="1958"/>
      <c r="CZ29" s="1956">
        <f>SUMIF($EY$21:$EY$177,"○",CZ$21:CZ$177)</f>
        <v>0</v>
      </c>
      <c r="DA29" s="1957"/>
      <c r="DB29" s="1957"/>
      <c r="DC29" s="1958"/>
      <c r="DD29" s="1956">
        <f>SUMIF($EY$21:$EY$177,"○",DD$21:DD$177)</f>
        <v>0</v>
      </c>
      <c r="DE29" s="1957"/>
      <c r="DF29" s="1957"/>
      <c r="DG29" s="1958"/>
      <c r="DH29" s="1956">
        <f>SUMIF($EY$21:$EY$177,"○",DH$21:DH$177)</f>
        <v>0</v>
      </c>
      <c r="DI29" s="1957"/>
      <c r="DJ29" s="1957"/>
      <c r="DK29" s="1958"/>
      <c r="DL29" s="1956">
        <f>SUMIF($EY$21:$EY$177,"○",DL$21:DL$177)</f>
        <v>0</v>
      </c>
      <c r="DM29" s="1957"/>
      <c r="DN29" s="1957"/>
      <c r="DO29" s="1958"/>
      <c r="DP29" s="1956">
        <f>SUMIF($EY$21:$EY$177,"○",DP$21:DP$177)</f>
        <v>0</v>
      </c>
      <c r="DQ29" s="1957"/>
      <c r="DR29" s="1957"/>
      <c r="DS29" s="1958"/>
      <c r="DT29" s="1956">
        <f>SUMIF($EY$21:$EY$177,"○",DT$21:DT$177)</f>
        <v>0</v>
      </c>
      <c r="DU29" s="1957"/>
      <c r="DV29" s="1957"/>
      <c r="DW29" s="1958"/>
      <c r="DX29" s="1956">
        <f>SUMIF($EY$21:$EY$177,"○",DX$21:DX$177)</f>
        <v>0</v>
      </c>
      <c r="DY29" s="1957"/>
      <c r="DZ29" s="1957"/>
      <c r="EA29" s="2013"/>
      <c r="EB29" s="2012">
        <f t="shared" si="1"/>
        <v>0</v>
      </c>
      <c r="EC29" s="1957"/>
      <c r="ED29" s="1957"/>
      <c r="EE29" s="2013"/>
      <c r="EG29" s="1376"/>
      <c r="EH29" s="1368"/>
      <c r="EI29" s="1369"/>
      <c r="EJ29" s="579" t="s">
        <v>1503</v>
      </c>
      <c r="EK29" s="1379"/>
      <c r="EL29" s="1378"/>
      <c r="EM29" s="152"/>
      <c r="EO29" s="118"/>
      <c r="EP29" s="118"/>
      <c r="EQ29" s="1224"/>
      <c r="EW29" s="1210" t="s">
        <v>1376</v>
      </c>
      <c r="EX29" s="1210"/>
      <c r="EY29" s="1210"/>
      <c r="EZ29" s="1210"/>
      <c r="FA29" s="1210"/>
      <c r="FB29" s="1210"/>
      <c r="FC29" s="1210"/>
      <c r="FD29" s="1210"/>
      <c r="FE29" s="1210"/>
      <c r="FF29" s="1210"/>
      <c r="FG29" s="1210"/>
      <c r="FH29" s="1210"/>
      <c r="FI29" s="1210"/>
      <c r="FJ29" s="1210"/>
      <c r="FK29" s="1210"/>
      <c r="FL29" s="1210"/>
      <c r="FM29" s="1210"/>
      <c r="FN29" s="1210"/>
      <c r="FO29" s="1210"/>
      <c r="FP29" s="1210"/>
      <c r="FQ29" s="1210"/>
      <c r="FR29" s="1210"/>
      <c r="FS29" s="1210"/>
      <c r="FT29" s="1210"/>
      <c r="FU29" s="1210"/>
    </row>
    <row r="30" spans="1:177" ht="19.5" customHeight="1">
      <c r="A30" s="1323">
        <v>7</v>
      </c>
      <c r="B30" s="623"/>
      <c r="C30" s="626"/>
      <c r="D30" s="647" t="s">
        <v>4</v>
      </c>
      <c r="E30" s="1365" t="s">
        <v>769</v>
      </c>
      <c r="F30" s="1365"/>
      <c r="G30" s="1365"/>
      <c r="H30" s="2002"/>
      <c r="I30" s="1963"/>
      <c r="J30" s="1963"/>
      <c r="K30" s="2003"/>
      <c r="L30" s="2002"/>
      <c r="M30" s="1963"/>
      <c r="N30" s="1963"/>
      <c r="O30" s="1964"/>
      <c r="P30" s="1962"/>
      <c r="Q30" s="1963"/>
      <c r="R30" s="1963"/>
      <c r="S30" s="1964"/>
      <c r="T30" s="1962"/>
      <c r="U30" s="1963"/>
      <c r="V30" s="1963"/>
      <c r="W30" s="1964"/>
      <c r="X30" s="1962"/>
      <c r="Y30" s="1963"/>
      <c r="Z30" s="1963"/>
      <c r="AA30" s="1964"/>
      <c r="AB30" s="1962"/>
      <c r="AC30" s="1963"/>
      <c r="AD30" s="1963"/>
      <c r="AE30" s="1964"/>
      <c r="AF30" s="1962"/>
      <c r="AG30" s="1963"/>
      <c r="AH30" s="1963"/>
      <c r="AI30" s="1964"/>
      <c r="AJ30" s="1962"/>
      <c r="AK30" s="1963"/>
      <c r="AL30" s="1963"/>
      <c r="AM30" s="1964"/>
      <c r="AN30" s="1962"/>
      <c r="AO30" s="1963"/>
      <c r="AP30" s="1963"/>
      <c r="AQ30" s="1964"/>
      <c r="AR30" s="1962"/>
      <c r="AS30" s="1963"/>
      <c r="AT30" s="1963"/>
      <c r="AU30" s="1964"/>
      <c r="AV30" s="1962"/>
      <c r="AW30" s="1963"/>
      <c r="AX30" s="1963"/>
      <c r="AY30" s="1964"/>
      <c r="AZ30" s="1962"/>
      <c r="BA30" s="1963"/>
      <c r="BB30" s="1963"/>
      <c r="BC30" s="1964"/>
      <c r="BD30" s="1962"/>
      <c r="BE30" s="1963"/>
      <c r="BF30" s="1963"/>
      <c r="BG30" s="1964"/>
      <c r="BH30" s="1962"/>
      <c r="BI30" s="1963"/>
      <c r="BJ30" s="1963"/>
      <c r="BK30" s="1964"/>
      <c r="BL30" s="1962"/>
      <c r="BM30" s="1963"/>
      <c r="BN30" s="1963"/>
      <c r="BO30" s="1964"/>
      <c r="BP30" s="1962"/>
      <c r="BQ30" s="1963"/>
      <c r="BR30" s="1963"/>
      <c r="BS30" s="1964"/>
      <c r="BT30" s="1962"/>
      <c r="BU30" s="1963"/>
      <c r="BV30" s="1963"/>
      <c r="BW30" s="1964"/>
      <c r="BX30" s="1962"/>
      <c r="BY30" s="1963"/>
      <c r="BZ30" s="1963"/>
      <c r="CA30" s="1964"/>
      <c r="CB30" s="1962"/>
      <c r="CC30" s="1963"/>
      <c r="CD30" s="1963"/>
      <c r="CE30" s="1964"/>
      <c r="CF30" s="1962"/>
      <c r="CG30" s="1963"/>
      <c r="CH30" s="1963"/>
      <c r="CI30" s="1964"/>
      <c r="CJ30" s="1962"/>
      <c r="CK30" s="1963"/>
      <c r="CL30" s="1963"/>
      <c r="CM30" s="1964"/>
      <c r="CN30" s="1962"/>
      <c r="CO30" s="1963"/>
      <c r="CP30" s="1963"/>
      <c r="CQ30" s="1964"/>
      <c r="CR30" s="1962"/>
      <c r="CS30" s="1963"/>
      <c r="CT30" s="1963"/>
      <c r="CU30" s="1964"/>
      <c r="CV30" s="1962"/>
      <c r="CW30" s="1963"/>
      <c r="CX30" s="1963"/>
      <c r="CY30" s="1964"/>
      <c r="CZ30" s="1962"/>
      <c r="DA30" s="1963"/>
      <c r="DB30" s="1963"/>
      <c r="DC30" s="1964"/>
      <c r="DD30" s="1962"/>
      <c r="DE30" s="1963"/>
      <c r="DF30" s="1963"/>
      <c r="DG30" s="1964"/>
      <c r="DH30" s="1962"/>
      <c r="DI30" s="1963"/>
      <c r="DJ30" s="1963"/>
      <c r="DK30" s="1964"/>
      <c r="DL30" s="1962"/>
      <c r="DM30" s="1963"/>
      <c r="DN30" s="1963"/>
      <c r="DO30" s="1964"/>
      <c r="DP30" s="1962"/>
      <c r="DQ30" s="1963"/>
      <c r="DR30" s="1963"/>
      <c r="DS30" s="1964"/>
      <c r="DT30" s="1962"/>
      <c r="DU30" s="1963"/>
      <c r="DV30" s="1963"/>
      <c r="DW30" s="1964"/>
      <c r="DX30" s="1962"/>
      <c r="DY30" s="1963"/>
      <c r="DZ30" s="1963"/>
      <c r="EA30" s="2217"/>
      <c r="EB30" s="2173">
        <f t="shared" si="1"/>
        <v>0</v>
      </c>
      <c r="EC30" s="1985"/>
      <c r="ED30" s="1985"/>
      <c r="EE30" s="2174"/>
      <c r="EG30" s="1380"/>
      <c r="EH30" s="1381"/>
      <c r="EI30" s="1382"/>
      <c r="EJ30" s="580"/>
      <c r="EK30" s="580"/>
      <c r="EL30" s="1383"/>
      <c r="EO30" s="118"/>
      <c r="EP30" s="118"/>
      <c r="EQ30" s="1224"/>
      <c r="EW30" s="1210"/>
      <c r="EX30" s="1210"/>
      <c r="EY30" s="1210" t="s">
        <v>1376</v>
      </c>
      <c r="EZ30" s="1210"/>
      <c r="FA30" s="1210"/>
      <c r="FB30" s="1210"/>
      <c r="FC30" s="1210"/>
      <c r="FD30" s="1210"/>
      <c r="FE30" s="1210"/>
      <c r="FF30" s="1210"/>
      <c r="FG30" s="1210"/>
      <c r="FH30" s="1210"/>
      <c r="FI30" s="1210"/>
      <c r="FJ30" s="1210"/>
      <c r="FK30" s="1210"/>
      <c r="FL30" s="1210"/>
      <c r="FM30" s="1210"/>
      <c r="FN30" s="1210"/>
      <c r="FO30" s="1210"/>
      <c r="FP30" s="1210"/>
      <c r="FQ30" s="1210"/>
      <c r="FR30" s="1210"/>
      <c r="FS30" s="1210"/>
      <c r="FT30" s="1210"/>
      <c r="FU30" s="1210"/>
    </row>
    <row r="31" spans="1:177" ht="20.100000000000001" customHeight="1">
      <c r="A31" s="1323">
        <v>8</v>
      </c>
      <c r="B31" s="623"/>
      <c r="C31" s="659"/>
      <c r="D31" s="623" t="s">
        <v>5</v>
      </c>
      <c r="E31" s="1364" t="s">
        <v>771</v>
      </c>
      <c r="F31" s="1364"/>
      <c r="G31" s="1364"/>
      <c r="H31" s="2004"/>
      <c r="I31" s="1982"/>
      <c r="J31" s="1982"/>
      <c r="K31" s="2005"/>
      <c r="L31" s="2004"/>
      <c r="M31" s="1982"/>
      <c r="N31" s="1982"/>
      <c r="O31" s="1983"/>
      <c r="P31" s="1981"/>
      <c r="Q31" s="1982"/>
      <c r="R31" s="1982"/>
      <c r="S31" s="1983"/>
      <c r="T31" s="1981"/>
      <c r="U31" s="1982"/>
      <c r="V31" s="1982"/>
      <c r="W31" s="1983"/>
      <c r="X31" s="1981"/>
      <c r="Y31" s="1982"/>
      <c r="Z31" s="1982"/>
      <c r="AA31" s="1983"/>
      <c r="AB31" s="1981"/>
      <c r="AC31" s="1982"/>
      <c r="AD31" s="1982"/>
      <c r="AE31" s="1983"/>
      <c r="AF31" s="1981"/>
      <c r="AG31" s="1982"/>
      <c r="AH31" s="1982"/>
      <c r="AI31" s="1983"/>
      <c r="AJ31" s="1981"/>
      <c r="AK31" s="1982"/>
      <c r="AL31" s="1982"/>
      <c r="AM31" s="1983"/>
      <c r="AN31" s="1981"/>
      <c r="AO31" s="1982"/>
      <c r="AP31" s="1982"/>
      <c r="AQ31" s="1983"/>
      <c r="AR31" s="1981"/>
      <c r="AS31" s="1982"/>
      <c r="AT31" s="1982"/>
      <c r="AU31" s="1983"/>
      <c r="AV31" s="1981"/>
      <c r="AW31" s="1982"/>
      <c r="AX31" s="1982"/>
      <c r="AY31" s="1983"/>
      <c r="AZ31" s="1981"/>
      <c r="BA31" s="1982"/>
      <c r="BB31" s="1982"/>
      <c r="BC31" s="1983"/>
      <c r="BD31" s="1981"/>
      <c r="BE31" s="1982"/>
      <c r="BF31" s="1982"/>
      <c r="BG31" s="1983"/>
      <c r="BH31" s="1981"/>
      <c r="BI31" s="1982"/>
      <c r="BJ31" s="1982"/>
      <c r="BK31" s="1983"/>
      <c r="BL31" s="1981"/>
      <c r="BM31" s="1982"/>
      <c r="BN31" s="1982"/>
      <c r="BO31" s="1983"/>
      <c r="BP31" s="1981"/>
      <c r="BQ31" s="1982"/>
      <c r="BR31" s="1982"/>
      <c r="BS31" s="1983"/>
      <c r="BT31" s="1981"/>
      <c r="BU31" s="1982"/>
      <c r="BV31" s="1982"/>
      <c r="BW31" s="1983"/>
      <c r="BX31" s="1981"/>
      <c r="BY31" s="1982"/>
      <c r="BZ31" s="1982"/>
      <c r="CA31" s="1983"/>
      <c r="CB31" s="1981"/>
      <c r="CC31" s="1982"/>
      <c r="CD31" s="1982"/>
      <c r="CE31" s="1983"/>
      <c r="CF31" s="1981"/>
      <c r="CG31" s="1982"/>
      <c r="CH31" s="1982"/>
      <c r="CI31" s="1983"/>
      <c r="CJ31" s="1981"/>
      <c r="CK31" s="1982"/>
      <c r="CL31" s="1982"/>
      <c r="CM31" s="1983"/>
      <c r="CN31" s="1981"/>
      <c r="CO31" s="1982"/>
      <c r="CP31" s="1982"/>
      <c r="CQ31" s="1983"/>
      <c r="CR31" s="1981"/>
      <c r="CS31" s="1982"/>
      <c r="CT31" s="1982"/>
      <c r="CU31" s="1983"/>
      <c r="CV31" s="1981"/>
      <c r="CW31" s="1982"/>
      <c r="CX31" s="1982"/>
      <c r="CY31" s="1983"/>
      <c r="CZ31" s="1981"/>
      <c r="DA31" s="1982"/>
      <c r="DB31" s="1982"/>
      <c r="DC31" s="1983"/>
      <c r="DD31" s="1981"/>
      <c r="DE31" s="1982"/>
      <c r="DF31" s="1982"/>
      <c r="DG31" s="1983"/>
      <c r="DH31" s="1981"/>
      <c r="DI31" s="1982"/>
      <c r="DJ31" s="1982"/>
      <c r="DK31" s="1983"/>
      <c r="DL31" s="1981"/>
      <c r="DM31" s="1982"/>
      <c r="DN31" s="1982"/>
      <c r="DO31" s="1983"/>
      <c r="DP31" s="1981"/>
      <c r="DQ31" s="1982"/>
      <c r="DR31" s="1982"/>
      <c r="DS31" s="1983"/>
      <c r="DT31" s="1981"/>
      <c r="DU31" s="1982"/>
      <c r="DV31" s="1982"/>
      <c r="DW31" s="1983"/>
      <c r="DX31" s="1981"/>
      <c r="DY31" s="1982"/>
      <c r="DZ31" s="1982"/>
      <c r="EA31" s="2033"/>
      <c r="EB31" s="2010">
        <f t="shared" si="1"/>
        <v>0</v>
      </c>
      <c r="EC31" s="1960"/>
      <c r="ED31" s="1960"/>
      <c r="EE31" s="2011"/>
      <c r="EO31" s="118"/>
      <c r="EP31" s="118"/>
      <c r="EQ31" s="1224"/>
      <c r="EW31" s="1210"/>
      <c r="EX31" s="1210"/>
      <c r="EY31" s="1210" t="s">
        <v>1376</v>
      </c>
      <c r="EZ31" s="1210"/>
      <c r="FA31" s="1210"/>
      <c r="FB31" s="1210"/>
      <c r="FC31" s="1210"/>
      <c r="FD31" s="1210"/>
      <c r="FE31" s="1210"/>
      <c r="FF31" s="1210"/>
      <c r="FG31" s="1210"/>
      <c r="FH31" s="1210"/>
      <c r="FI31" s="1210"/>
      <c r="FJ31" s="1210"/>
      <c r="FK31" s="1210"/>
      <c r="FL31" s="1210"/>
      <c r="FM31" s="1210"/>
      <c r="FN31" s="1210"/>
      <c r="FO31" s="1210"/>
      <c r="FP31" s="1210"/>
      <c r="FQ31" s="1210"/>
      <c r="FR31" s="1210"/>
      <c r="FS31" s="1210"/>
      <c r="FT31" s="1210"/>
      <c r="FU31" s="1210"/>
    </row>
    <row r="32" spans="1:177" ht="20.100000000000001" customHeight="1">
      <c r="A32" s="1323">
        <v>9</v>
      </c>
      <c r="B32" s="623"/>
      <c r="C32" s="624" t="s">
        <v>6</v>
      </c>
      <c r="D32" s="1363" t="s">
        <v>154</v>
      </c>
      <c r="E32" s="1363"/>
      <c r="F32" s="1363"/>
      <c r="G32" s="1363"/>
      <c r="H32" s="2000">
        <f>SUMIF($EZ$21:$EZ$177,"○",H$21:H$177)</f>
        <v>0</v>
      </c>
      <c r="I32" s="1957"/>
      <c r="J32" s="1957"/>
      <c r="K32" s="2001"/>
      <c r="L32" s="2000">
        <f>SUMIF($EZ$21:$EZ$177,"○",L$21:L$177)</f>
        <v>0</v>
      </c>
      <c r="M32" s="1957"/>
      <c r="N32" s="1957"/>
      <c r="O32" s="1958"/>
      <c r="P32" s="1956">
        <f>SUMIF($EZ$21:$EZ$177,"○",P$21:P$177)</f>
        <v>0</v>
      </c>
      <c r="Q32" s="1957"/>
      <c r="R32" s="1957"/>
      <c r="S32" s="1958"/>
      <c r="T32" s="1956">
        <f>SUMIF($EZ$21:$EZ$177,"○",T$21:T$177)</f>
        <v>0</v>
      </c>
      <c r="U32" s="1957"/>
      <c r="V32" s="1957"/>
      <c r="W32" s="1958"/>
      <c r="X32" s="1956">
        <f>SUMIF($EZ$21:$EZ$177,"○",X$21:X$177)</f>
        <v>0</v>
      </c>
      <c r="Y32" s="1957"/>
      <c r="Z32" s="1957"/>
      <c r="AA32" s="1958"/>
      <c r="AB32" s="1956">
        <f>SUMIF($EZ$21:$EZ$177,"○",AB$21:AB$177)</f>
        <v>0</v>
      </c>
      <c r="AC32" s="1957"/>
      <c r="AD32" s="1957"/>
      <c r="AE32" s="1958"/>
      <c r="AF32" s="1956">
        <f>SUMIF($EZ$21:$EZ$177,"○",AF$21:AF$177)</f>
        <v>0</v>
      </c>
      <c r="AG32" s="1957"/>
      <c r="AH32" s="1957"/>
      <c r="AI32" s="1958"/>
      <c r="AJ32" s="1956">
        <f>SUMIF($EZ$21:$EZ$177,"○",AJ$21:AJ$177)</f>
        <v>0</v>
      </c>
      <c r="AK32" s="1957"/>
      <c r="AL32" s="1957"/>
      <c r="AM32" s="1958"/>
      <c r="AN32" s="1956">
        <f>SUMIF($EZ$21:$EZ$177,"○",AN$21:AN$177)</f>
        <v>0</v>
      </c>
      <c r="AO32" s="1957"/>
      <c r="AP32" s="1957"/>
      <c r="AQ32" s="1958"/>
      <c r="AR32" s="1956">
        <f>SUMIF($EZ$21:$EZ$177,"○",AR$21:AR$177)</f>
        <v>0</v>
      </c>
      <c r="AS32" s="1957"/>
      <c r="AT32" s="1957"/>
      <c r="AU32" s="1958"/>
      <c r="AV32" s="1956">
        <f>SUMIF($EZ$21:$EZ$177,"○",AV$21:AV$177)</f>
        <v>0</v>
      </c>
      <c r="AW32" s="1957"/>
      <c r="AX32" s="1957"/>
      <c r="AY32" s="1958"/>
      <c r="AZ32" s="1956">
        <f>SUMIF($EZ$21:$EZ$177,"○",AZ$21:AZ$177)</f>
        <v>0</v>
      </c>
      <c r="BA32" s="1957"/>
      <c r="BB32" s="1957"/>
      <c r="BC32" s="1958"/>
      <c r="BD32" s="1956">
        <f>SUMIF($EZ$21:$EZ$177,"○",BD$21:BD$177)</f>
        <v>0</v>
      </c>
      <c r="BE32" s="1957"/>
      <c r="BF32" s="1957"/>
      <c r="BG32" s="1958"/>
      <c r="BH32" s="1956">
        <f>SUMIF($EZ$21:$EZ$177,"○",BH$21:BH$177)</f>
        <v>0</v>
      </c>
      <c r="BI32" s="1957"/>
      <c r="BJ32" s="1957"/>
      <c r="BK32" s="1958"/>
      <c r="BL32" s="1956">
        <f>SUMIF($EZ$21:$EZ$177,"○",BL$21:BL$177)</f>
        <v>0</v>
      </c>
      <c r="BM32" s="1957"/>
      <c r="BN32" s="1957"/>
      <c r="BO32" s="1958"/>
      <c r="BP32" s="1956">
        <f>SUMIF($EZ$21:$EZ$177,"○",BP$21:BP$177)</f>
        <v>0</v>
      </c>
      <c r="BQ32" s="1957"/>
      <c r="BR32" s="1957"/>
      <c r="BS32" s="1958"/>
      <c r="BT32" s="1956">
        <f>SUMIF($EZ$21:$EZ$177,"○",BT$21:BT$177)</f>
        <v>0</v>
      </c>
      <c r="BU32" s="1957"/>
      <c r="BV32" s="1957"/>
      <c r="BW32" s="1958"/>
      <c r="BX32" s="1956">
        <f>SUMIF($EZ$21:$EZ$177,"○",BX$21:BX$177)</f>
        <v>0</v>
      </c>
      <c r="BY32" s="1957"/>
      <c r="BZ32" s="1957"/>
      <c r="CA32" s="1958"/>
      <c r="CB32" s="1956">
        <f>SUMIF($EZ$21:$EZ$177,"○",CB$21:CB$177)</f>
        <v>0</v>
      </c>
      <c r="CC32" s="1957"/>
      <c r="CD32" s="1957"/>
      <c r="CE32" s="1958"/>
      <c r="CF32" s="1956">
        <f>SUMIF($EZ$21:$EZ$177,"○",CF$21:CF$177)</f>
        <v>0</v>
      </c>
      <c r="CG32" s="1957"/>
      <c r="CH32" s="1957"/>
      <c r="CI32" s="1958"/>
      <c r="CJ32" s="1956">
        <f>SUMIF($EZ$21:$EZ$177,"○",CJ$21:CJ$177)</f>
        <v>0</v>
      </c>
      <c r="CK32" s="1957"/>
      <c r="CL32" s="1957"/>
      <c r="CM32" s="1958"/>
      <c r="CN32" s="1956">
        <f>SUMIF($EZ$21:$EZ$177,"○",CN$21:CN$177)</f>
        <v>0</v>
      </c>
      <c r="CO32" s="1957"/>
      <c r="CP32" s="1957"/>
      <c r="CQ32" s="1958"/>
      <c r="CR32" s="1956">
        <f>SUMIF($EZ$21:$EZ$177,"○",CR$21:CR$177)</f>
        <v>0</v>
      </c>
      <c r="CS32" s="1957"/>
      <c r="CT32" s="1957"/>
      <c r="CU32" s="1958"/>
      <c r="CV32" s="1956">
        <f>SUMIF($EZ$21:$EZ$177,"○",CV$21:CV$177)</f>
        <v>0</v>
      </c>
      <c r="CW32" s="1957"/>
      <c r="CX32" s="1957"/>
      <c r="CY32" s="1958"/>
      <c r="CZ32" s="1956">
        <f>SUMIF($EZ$21:$EZ$177,"○",CZ$21:CZ$177)</f>
        <v>0</v>
      </c>
      <c r="DA32" s="1957"/>
      <c r="DB32" s="1957"/>
      <c r="DC32" s="1958"/>
      <c r="DD32" s="1956">
        <f>SUMIF($EZ$21:$EZ$177,"○",DD$21:DD$177)</f>
        <v>0</v>
      </c>
      <c r="DE32" s="1957"/>
      <c r="DF32" s="1957"/>
      <c r="DG32" s="1958"/>
      <c r="DH32" s="1956">
        <f>SUMIF($EZ$21:$EZ$177,"○",DH$21:DH$177)</f>
        <v>0</v>
      </c>
      <c r="DI32" s="1957"/>
      <c r="DJ32" s="1957"/>
      <c r="DK32" s="1958"/>
      <c r="DL32" s="1956">
        <f>SUMIF($EZ$21:$EZ$177,"○",DL$21:DL$177)</f>
        <v>0</v>
      </c>
      <c r="DM32" s="1957"/>
      <c r="DN32" s="1957"/>
      <c r="DO32" s="1958"/>
      <c r="DP32" s="1956">
        <f>SUMIF($EZ$21:$EZ$177,"○",DP$21:DP$177)</f>
        <v>0</v>
      </c>
      <c r="DQ32" s="1957"/>
      <c r="DR32" s="1957"/>
      <c r="DS32" s="1958"/>
      <c r="DT32" s="1956">
        <f>SUMIF($EZ$21:$EZ$177,"○",DT$21:DT$177)</f>
        <v>0</v>
      </c>
      <c r="DU32" s="1957"/>
      <c r="DV32" s="1957"/>
      <c r="DW32" s="1958"/>
      <c r="DX32" s="1956">
        <f>SUMIF($EZ$21:$EZ$177,"○",DX$21:DX$177)</f>
        <v>0</v>
      </c>
      <c r="DY32" s="1957"/>
      <c r="DZ32" s="1957"/>
      <c r="EA32" s="2013"/>
      <c r="EB32" s="2012">
        <f t="shared" si="1"/>
        <v>0</v>
      </c>
      <c r="EC32" s="1957"/>
      <c r="ED32" s="1957"/>
      <c r="EE32" s="2013"/>
      <c r="EO32" s="118"/>
      <c r="EP32" s="118"/>
      <c r="EQ32" s="1224"/>
      <c r="EW32" s="1210" t="s">
        <v>1376</v>
      </c>
      <c r="EX32" s="1210"/>
      <c r="EY32" s="1210"/>
      <c r="EZ32" s="1210"/>
      <c r="FA32" s="1210"/>
      <c r="FB32" s="1210"/>
      <c r="FC32" s="1210"/>
      <c r="FD32" s="1210"/>
      <c r="FE32" s="1210"/>
      <c r="FF32" s="1210"/>
      <c r="FG32" s="1210"/>
      <c r="FH32" s="1210"/>
      <c r="FI32" s="1210"/>
      <c r="FJ32" s="1210"/>
      <c r="FK32" s="1210"/>
      <c r="FL32" s="1210"/>
      <c r="FM32" s="1210"/>
      <c r="FN32" s="1210"/>
      <c r="FO32" s="1210"/>
      <c r="FP32" s="1210"/>
      <c r="FQ32" s="1210"/>
      <c r="FR32" s="1210"/>
      <c r="FS32" s="1210"/>
      <c r="FT32" s="1210"/>
      <c r="FU32" s="1210"/>
    </row>
    <row r="33" spans="1:177" ht="20.100000000000001" customHeight="1">
      <c r="A33" s="1323">
        <v>10</v>
      </c>
      <c r="B33" s="623"/>
      <c r="C33" s="660"/>
      <c r="D33" s="649" t="s">
        <v>7</v>
      </c>
      <c r="E33" s="1365" t="s">
        <v>488</v>
      </c>
      <c r="F33" s="1365"/>
      <c r="G33" s="1366"/>
      <c r="H33" s="2002"/>
      <c r="I33" s="1963"/>
      <c r="J33" s="1963"/>
      <c r="K33" s="2003"/>
      <c r="L33" s="2002"/>
      <c r="M33" s="1963"/>
      <c r="N33" s="1963"/>
      <c r="O33" s="1964"/>
      <c r="P33" s="1962"/>
      <c r="Q33" s="1963"/>
      <c r="R33" s="1963"/>
      <c r="S33" s="1964"/>
      <c r="T33" s="1962"/>
      <c r="U33" s="1963"/>
      <c r="V33" s="1963"/>
      <c r="W33" s="1964"/>
      <c r="X33" s="1962"/>
      <c r="Y33" s="1963"/>
      <c r="Z33" s="1963"/>
      <c r="AA33" s="1964"/>
      <c r="AB33" s="1962"/>
      <c r="AC33" s="1963"/>
      <c r="AD33" s="1963"/>
      <c r="AE33" s="1964"/>
      <c r="AF33" s="1962"/>
      <c r="AG33" s="1963"/>
      <c r="AH33" s="1963"/>
      <c r="AI33" s="1964"/>
      <c r="AJ33" s="1962"/>
      <c r="AK33" s="1963"/>
      <c r="AL33" s="1963"/>
      <c r="AM33" s="1964"/>
      <c r="AN33" s="1962"/>
      <c r="AO33" s="1963"/>
      <c r="AP33" s="1963"/>
      <c r="AQ33" s="1964"/>
      <c r="AR33" s="1962"/>
      <c r="AS33" s="1963"/>
      <c r="AT33" s="1963"/>
      <c r="AU33" s="1964"/>
      <c r="AV33" s="1962"/>
      <c r="AW33" s="1963"/>
      <c r="AX33" s="1963"/>
      <c r="AY33" s="1964"/>
      <c r="AZ33" s="1962"/>
      <c r="BA33" s="1963"/>
      <c r="BB33" s="1963"/>
      <c r="BC33" s="1964"/>
      <c r="BD33" s="1962"/>
      <c r="BE33" s="1963"/>
      <c r="BF33" s="1963"/>
      <c r="BG33" s="1964"/>
      <c r="BH33" s="1962"/>
      <c r="BI33" s="1963"/>
      <c r="BJ33" s="1963"/>
      <c r="BK33" s="1964"/>
      <c r="BL33" s="1962"/>
      <c r="BM33" s="1963"/>
      <c r="BN33" s="1963"/>
      <c r="BO33" s="1964"/>
      <c r="BP33" s="1962"/>
      <c r="BQ33" s="1963"/>
      <c r="BR33" s="1963"/>
      <c r="BS33" s="1964"/>
      <c r="BT33" s="1962"/>
      <c r="BU33" s="1963"/>
      <c r="BV33" s="1963"/>
      <c r="BW33" s="1964"/>
      <c r="BX33" s="1962"/>
      <c r="BY33" s="1963"/>
      <c r="BZ33" s="1963"/>
      <c r="CA33" s="1964"/>
      <c r="CB33" s="1962"/>
      <c r="CC33" s="1963"/>
      <c r="CD33" s="1963"/>
      <c r="CE33" s="1964"/>
      <c r="CF33" s="1962"/>
      <c r="CG33" s="1963"/>
      <c r="CH33" s="1963"/>
      <c r="CI33" s="1964"/>
      <c r="CJ33" s="1962"/>
      <c r="CK33" s="1963"/>
      <c r="CL33" s="1963"/>
      <c r="CM33" s="1964"/>
      <c r="CN33" s="1962"/>
      <c r="CO33" s="1963"/>
      <c r="CP33" s="1963"/>
      <c r="CQ33" s="1964"/>
      <c r="CR33" s="1962"/>
      <c r="CS33" s="1963"/>
      <c r="CT33" s="1963"/>
      <c r="CU33" s="1964"/>
      <c r="CV33" s="1962"/>
      <c r="CW33" s="1963"/>
      <c r="CX33" s="1963"/>
      <c r="CY33" s="1964"/>
      <c r="CZ33" s="1962"/>
      <c r="DA33" s="1963"/>
      <c r="DB33" s="1963"/>
      <c r="DC33" s="1964"/>
      <c r="DD33" s="1962"/>
      <c r="DE33" s="1963"/>
      <c r="DF33" s="1963"/>
      <c r="DG33" s="1964"/>
      <c r="DH33" s="1962"/>
      <c r="DI33" s="1963"/>
      <c r="DJ33" s="1963"/>
      <c r="DK33" s="1964"/>
      <c r="DL33" s="1962"/>
      <c r="DM33" s="1963"/>
      <c r="DN33" s="1963"/>
      <c r="DO33" s="1964"/>
      <c r="DP33" s="1962"/>
      <c r="DQ33" s="1963"/>
      <c r="DR33" s="1963"/>
      <c r="DS33" s="1964"/>
      <c r="DT33" s="1962"/>
      <c r="DU33" s="1963"/>
      <c r="DV33" s="1963"/>
      <c r="DW33" s="1964"/>
      <c r="DX33" s="1962"/>
      <c r="DY33" s="1963"/>
      <c r="DZ33" s="1963"/>
      <c r="EA33" s="2217"/>
      <c r="EB33" s="2173">
        <f t="shared" si="1"/>
        <v>0</v>
      </c>
      <c r="EC33" s="1985"/>
      <c r="ED33" s="1985"/>
      <c r="EE33" s="2174"/>
      <c r="EG33" s="165"/>
      <c r="EH33" s="165"/>
      <c r="EI33" s="576"/>
      <c r="EJ33" s="610"/>
      <c r="EK33" s="610"/>
      <c r="EL33" s="80"/>
      <c r="EO33" s="118"/>
      <c r="EP33" s="118"/>
      <c r="EQ33" s="1224"/>
      <c r="EW33" s="1210"/>
      <c r="EX33" s="1210"/>
      <c r="EY33" s="1210"/>
      <c r="EZ33" s="1210" t="s">
        <v>1376</v>
      </c>
      <c r="FA33" s="1210"/>
      <c r="FB33" s="1210"/>
      <c r="FC33" s="1210"/>
      <c r="FD33" s="1210"/>
      <c r="FE33" s="1210"/>
      <c r="FF33" s="1210"/>
      <c r="FG33" s="1210"/>
      <c r="FH33" s="1210"/>
      <c r="FI33" s="1210"/>
      <c r="FJ33" s="1210"/>
      <c r="FK33" s="1210"/>
      <c r="FL33" s="1210"/>
      <c r="FM33" s="1210"/>
      <c r="FN33" s="1210"/>
      <c r="FO33" s="1210"/>
      <c r="FP33" s="1210"/>
      <c r="FQ33" s="1210"/>
      <c r="FR33" s="1210"/>
      <c r="FS33" s="1210"/>
      <c r="FT33" s="1210"/>
      <c r="FU33" s="1210"/>
    </row>
    <row r="34" spans="1:177" ht="20.100000000000001" customHeight="1">
      <c r="A34" s="1323">
        <v>11</v>
      </c>
      <c r="B34" s="623"/>
      <c r="C34" s="660"/>
      <c r="D34" s="650" t="s">
        <v>8</v>
      </c>
      <c r="E34" s="2058" t="s">
        <v>9</v>
      </c>
      <c r="F34" s="2058"/>
      <c r="G34" s="2058"/>
      <c r="H34" s="1987"/>
      <c r="I34" s="1973"/>
      <c r="J34" s="1973"/>
      <c r="K34" s="1988"/>
      <c r="L34" s="1973"/>
      <c r="M34" s="1973"/>
      <c r="N34" s="1973"/>
      <c r="O34" s="1973"/>
      <c r="P34" s="1972"/>
      <c r="Q34" s="1973"/>
      <c r="R34" s="1973"/>
      <c r="S34" s="1974"/>
      <c r="T34" s="1972"/>
      <c r="U34" s="1973"/>
      <c r="V34" s="1973"/>
      <c r="W34" s="1974"/>
      <c r="X34" s="1972"/>
      <c r="Y34" s="1973"/>
      <c r="Z34" s="1973"/>
      <c r="AA34" s="1974"/>
      <c r="AB34" s="1972"/>
      <c r="AC34" s="1973"/>
      <c r="AD34" s="1973"/>
      <c r="AE34" s="1974"/>
      <c r="AF34" s="1972"/>
      <c r="AG34" s="1973"/>
      <c r="AH34" s="1973"/>
      <c r="AI34" s="1974"/>
      <c r="AJ34" s="1972"/>
      <c r="AK34" s="1973"/>
      <c r="AL34" s="1973"/>
      <c r="AM34" s="1974"/>
      <c r="AN34" s="1972"/>
      <c r="AO34" s="1973"/>
      <c r="AP34" s="1973"/>
      <c r="AQ34" s="1974"/>
      <c r="AR34" s="1972"/>
      <c r="AS34" s="1973"/>
      <c r="AT34" s="1973"/>
      <c r="AU34" s="1974"/>
      <c r="AV34" s="1972"/>
      <c r="AW34" s="1973"/>
      <c r="AX34" s="1973"/>
      <c r="AY34" s="1974"/>
      <c r="AZ34" s="1972"/>
      <c r="BA34" s="1973"/>
      <c r="BB34" s="1973"/>
      <c r="BC34" s="1974"/>
      <c r="BD34" s="1972"/>
      <c r="BE34" s="1973"/>
      <c r="BF34" s="1973"/>
      <c r="BG34" s="1974"/>
      <c r="BH34" s="1972"/>
      <c r="BI34" s="1973"/>
      <c r="BJ34" s="1973"/>
      <c r="BK34" s="1974"/>
      <c r="BL34" s="1972"/>
      <c r="BM34" s="1973"/>
      <c r="BN34" s="1973"/>
      <c r="BO34" s="1974"/>
      <c r="BP34" s="1972"/>
      <c r="BQ34" s="1973"/>
      <c r="BR34" s="1973"/>
      <c r="BS34" s="1974"/>
      <c r="BT34" s="1972"/>
      <c r="BU34" s="1973"/>
      <c r="BV34" s="1973"/>
      <c r="BW34" s="1974"/>
      <c r="BX34" s="1972"/>
      <c r="BY34" s="1973"/>
      <c r="BZ34" s="1973"/>
      <c r="CA34" s="1974"/>
      <c r="CB34" s="1972"/>
      <c r="CC34" s="1973"/>
      <c r="CD34" s="1973"/>
      <c r="CE34" s="1974"/>
      <c r="CF34" s="1972"/>
      <c r="CG34" s="1973"/>
      <c r="CH34" s="1973"/>
      <c r="CI34" s="1974"/>
      <c r="CJ34" s="1972"/>
      <c r="CK34" s="1973"/>
      <c r="CL34" s="1973"/>
      <c r="CM34" s="1974"/>
      <c r="CN34" s="1972"/>
      <c r="CO34" s="1973"/>
      <c r="CP34" s="1973"/>
      <c r="CQ34" s="1974"/>
      <c r="CR34" s="1972"/>
      <c r="CS34" s="1973"/>
      <c r="CT34" s="1973"/>
      <c r="CU34" s="1974"/>
      <c r="CV34" s="1972"/>
      <c r="CW34" s="1973"/>
      <c r="CX34" s="1973"/>
      <c r="CY34" s="1974"/>
      <c r="CZ34" s="1972"/>
      <c r="DA34" s="1973"/>
      <c r="DB34" s="1973"/>
      <c r="DC34" s="1974"/>
      <c r="DD34" s="1972"/>
      <c r="DE34" s="1973"/>
      <c r="DF34" s="1973"/>
      <c r="DG34" s="1974"/>
      <c r="DH34" s="1972"/>
      <c r="DI34" s="1973"/>
      <c r="DJ34" s="1973"/>
      <c r="DK34" s="1974"/>
      <c r="DL34" s="1972"/>
      <c r="DM34" s="1973"/>
      <c r="DN34" s="1973"/>
      <c r="DO34" s="1974"/>
      <c r="DP34" s="1972"/>
      <c r="DQ34" s="1973"/>
      <c r="DR34" s="1973"/>
      <c r="DS34" s="1974"/>
      <c r="DT34" s="1972"/>
      <c r="DU34" s="1973"/>
      <c r="DV34" s="1973"/>
      <c r="DW34" s="1974"/>
      <c r="DX34" s="1972"/>
      <c r="DY34" s="1973"/>
      <c r="DZ34" s="1973"/>
      <c r="EA34" s="1974"/>
      <c r="EB34" s="2017">
        <f t="shared" ref="EB34:EB66" si="2">SUM(H34:EA34)</f>
        <v>0</v>
      </c>
      <c r="EC34" s="1976"/>
      <c r="ED34" s="1976"/>
      <c r="EE34" s="2018"/>
      <c r="EG34" s="165"/>
      <c r="EH34" s="165"/>
      <c r="EI34" s="576"/>
      <c r="EJ34" s="610"/>
      <c r="EK34" s="610"/>
      <c r="EL34" s="80"/>
      <c r="EO34" s="118"/>
      <c r="EP34" s="118"/>
      <c r="EW34" s="1210"/>
      <c r="EX34" s="1210"/>
      <c r="EY34" s="1210"/>
      <c r="EZ34" s="1210" t="s">
        <v>1376</v>
      </c>
      <c r="FA34" s="1210"/>
      <c r="FB34" s="1210"/>
      <c r="FC34" s="1210"/>
      <c r="FD34" s="1210"/>
      <c r="FE34" s="1210"/>
      <c r="FF34" s="1210"/>
      <c r="FG34" s="1210"/>
      <c r="FH34" s="1210"/>
      <c r="FI34" s="1210"/>
      <c r="FJ34" s="1210"/>
      <c r="FK34" s="1210"/>
      <c r="FL34" s="1210"/>
      <c r="FM34" s="1210"/>
      <c r="FN34" s="1210"/>
      <c r="FO34" s="1210"/>
      <c r="FP34" s="1210"/>
      <c r="FQ34" s="1210"/>
      <c r="FR34" s="1210"/>
      <c r="FS34" s="1210"/>
      <c r="FT34" s="1210"/>
      <c r="FU34" s="1210"/>
    </row>
    <row r="35" spans="1:177" ht="20.100000000000001" customHeight="1">
      <c r="A35" s="1323">
        <v>12</v>
      </c>
      <c r="B35" s="623"/>
      <c r="C35" s="661"/>
      <c r="D35" s="648" t="s">
        <v>10</v>
      </c>
      <c r="E35" s="2077" t="s">
        <v>11</v>
      </c>
      <c r="F35" s="2077"/>
      <c r="G35" s="2077"/>
      <c r="H35" s="2136"/>
      <c r="I35" s="1969"/>
      <c r="J35" s="1969"/>
      <c r="K35" s="2137"/>
      <c r="L35" s="1969"/>
      <c r="M35" s="1969"/>
      <c r="N35" s="1969"/>
      <c r="O35" s="1969"/>
      <c r="P35" s="1970"/>
      <c r="Q35" s="1969"/>
      <c r="R35" s="1969"/>
      <c r="S35" s="1971"/>
      <c r="T35" s="1970"/>
      <c r="U35" s="1969"/>
      <c r="V35" s="1969"/>
      <c r="W35" s="1971"/>
      <c r="X35" s="1970"/>
      <c r="Y35" s="1969"/>
      <c r="Z35" s="1969"/>
      <c r="AA35" s="1971"/>
      <c r="AB35" s="1970"/>
      <c r="AC35" s="1969"/>
      <c r="AD35" s="1969"/>
      <c r="AE35" s="1971"/>
      <c r="AF35" s="1970"/>
      <c r="AG35" s="1969"/>
      <c r="AH35" s="1969"/>
      <c r="AI35" s="1971"/>
      <c r="AJ35" s="1970"/>
      <c r="AK35" s="1969"/>
      <c r="AL35" s="1969"/>
      <c r="AM35" s="1971"/>
      <c r="AN35" s="1970"/>
      <c r="AO35" s="1969"/>
      <c r="AP35" s="1969"/>
      <c r="AQ35" s="1971"/>
      <c r="AR35" s="1970"/>
      <c r="AS35" s="1969"/>
      <c r="AT35" s="1969"/>
      <c r="AU35" s="1971"/>
      <c r="AV35" s="1970"/>
      <c r="AW35" s="1969"/>
      <c r="AX35" s="1969"/>
      <c r="AY35" s="1971"/>
      <c r="AZ35" s="1970"/>
      <c r="BA35" s="1969"/>
      <c r="BB35" s="1969"/>
      <c r="BC35" s="1971"/>
      <c r="BD35" s="1970"/>
      <c r="BE35" s="1969"/>
      <c r="BF35" s="1969"/>
      <c r="BG35" s="1971"/>
      <c r="BH35" s="1970"/>
      <c r="BI35" s="1969"/>
      <c r="BJ35" s="1969"/>
      <c r="BK35" s="1971"/>
      <c r="BL35" s="1970"/>
      <c r="BM35" s="1969"/>
      <c r="BN35" s="1969"/>
      <c r="BO35" s="1971"/>
      <c r="BP35" s="1970"/>
      <c r="BQ35" s="1969"/>
      <c r="BR35" s="1969"/>
      <c r="BS35" s="1971"/>
      <c r="BT35" s="1970"/>
      <c r="BU35" s="1969"/>
      <c r="BV35" s="1969"/>
      <c r="BW35" s="1971"/>
      <c r="BX35" s="1970"/>
      <c r="BY35" s="1969"/>
      <c r="BZ35" s="1969"/>
      <c r="CA35" s="1971"/>
      <c r="CB35" s="1970"/>
      <c r="CC35" s="1969"/>
      <c r="CD35" s="1969"/>
      <c r="CE35" s="1971"/>
      <c r="CF35" s="1970"/>
      <c r="CG35" s="1969"/>
      <c r="CH35" s="1969"/>
      <c r="CI35" s="1971"/>
      <c r="CJ35" s="1970"/>
      <c r="CK35" s="1969"/>
      <c r="CL35" s="1969"/>
      <c r="CM35" s="1971"/>
      <c r="CN35" s="1970"/>
      <c r="CO35" s="1969"/>
      <c r="CP35" s="1969"/>
      <c r="CQ35" s="1971"/>
      <c r="CR35" s="1970"/>
      <c r="CS35" s="1969"/>
      <c r="CT35" s="1969"/>
      <c r="CU35" s="1971"/>
      <c r="CV35" s="1970"/>
      <c r="CW35" s="1969"/>
      <c r="CX35" s="1969"/>
      <c r="CY35" s="1971"/>
      <c r="CZ35" s="1970"/>
      <c r="DA35" s="1969"/>
      <c r="DB35" s="1969"/>
      <c r="DC35" s="1971"/>
      <c r="DD35" s="1970"/>
      <c r="DE35" s="1969"/>
      <c r="DF35" s="1969"/>
      <c r="DG35" s="1971"/>
      <c r="DH35" s="1970"/>
      <c r="DI35" s="1969"/>
      <c r="DJ35" s="1969"/>
      <c r="DK35" s="1971"/>
      <c r="DL35" s="1970"/>
      <c r="DM35" s="1969"/>
      <c r="DN35" s="1969"/>
      <c r="DO35" s="1971"/>
      <c r="DP35" s="1970"/>
      <c r="DQ35" s="1969"/>
      <c r="DR35" s="1969"/>
      <c r="DS35" s="1971"/>
      <c r="DT35" s="1970"/>
      <c r="DU35" s="1969"/>
      <c r="DV35" s="1969"/>
      <c r="DW35" s="1971"/>
      <c r="DX35" s="1970"/>
      <c r="DY35" s="1969"/>
      <c r="DZ35" s="1969"/>
      <c r="EA35" s="1971"/>
      <c r="EB35" s="2180">
        <f t="shared" si="2"/>
        <v>0</v>
      </c>
      <c r="EC35" s="2181"/>
      <c r="ED35" s="2181"/>
      <c r="EE35" s="2182"/>
      <c r="EG35" s="165"/>
      <c r="EH35" s="80"/>
      <c r="EI35" s="576"/>
      <c r="EJ35" s="610"/>
      <c r="EK35" s="610"/>
      <c r="EL35" s="80"/>
      <c r="EO35" s="118"/>
      <c r="EP35" s="118"/>
      <c r="EW35" s="1210"/>
      <c r="EX35" s="1210"/>
      <c r="EY35" s="1210"/>
      <c r="EZ35" s="1210" t="s">
        <v>1376</v>
      </c>
      <c r="FA35" s="1210"/>
      <c r="FB35" s="1210"/>
      <c r="FC35" s="1210"/>
      <c r="FD35" s="1210"/>
      <c r="FE35" s="1210"/>
      <c r="FF35" s="1210"/>
      <c r="FG35" s="1210"/>
      <c r="FH35" s="1210"/>
      <c r="FI35" s="1210"/>
      <c r="FJ35" s="1210"/>
      <c r="FK35" s="1210"/>
      <c r="FL35" s="1210"/>
      <c r="FM35" s="1210"/>
      <c r="FN35" s="1210"/>
      <c r="FO35" s="1210"/>
      <c r="FP35" s="1210"/>
      <c r="FQ35" s="1210"/>
      <c r="FR35" s="1210"/>
      <c r="FS35" s="1210"/>
      <c r="FT35" s="1210"/>
      <c r="FU35" s="1210"/>
    </row>
    <row r="36" spans="1:177" ht="20.100000000000001" customHeight="1">
      <c r="A36" s="1323">
        <v>13</v>
      </c>
      <c r="B36" s="629" t="s">
        <v>794</v>
      </c>
      <c r="C36" s="1997" t="s">
        <v>798</v>
      </c>
      <c r="D36" s="1997"/>
      <c r="E36" s="1997"/>
      <c r="F36" s="1997"/>
      <c r="G36" s="1997"/>
      <c r="H36" s="2123">
        <f>SUMIF($FA$21:$FA$177,"○",H$21:H$177)</f>
        <v>0</v>
      </c>
      <c r="I36" s="2124"/>
      <c r="J36" s="2124"/>
      <c r="K36" s="2125"/>
      <c r="L36" s="1957">
        <f>SUMIF($FA$21:$FA$177,"○",L$21:L$177)</f>
        <v>0</v>
      </c>
      <c r="M36" s="1957"/>
      <c r="N36" s="1957"/>
      <c r="O36" s="1957"/>
      <c r="P36" s="1956">
        <f>SUMIF($FA$21:$FA$177,"○",P$21:P$177)</f>
        <v>0</v>
      </c>
      <c r="Q36" s="1957"/>
      <c r="R36" s="1957"/>
      <c r="S36" s="1958"/>
      <c r="T36" s="1956">
        <f>SUMIF($FA$21:$FA$177,"○",T$21:T$177)</f>
        <v>0</v>
      </c>
      <c r="U36" s="1957"/>
      <c r="V36" s="1957"/>
      <c r="W36" s="1958"/>
      <c r="X36" s="1956">
        <f>SUMIF($FA$21:$FA$177,"○",X$21:X$177)</f>
        <v>0</v>
      </c>
      <c r="Y36" s="1957"/>
      <c r="Z36" s="1957"/>
      <c r="AA36" s="1958"/>
      <c r="AB36" s="1956">
        <f>SUMIF($FA$21:$FA$177,"○",AB$21:AB$177)</f>
        <v>0</v>
      </c>
      <c r="AC36" s="1957"/>
      <c r="AD36" s="1957"/>
      <c r="AE36" s="1958"/>
      <c r="AF36" s="1956">
        <f>SUMIF($FA$21:$FA$177,"○",AF$21:AF$177)</f>
        <v>0</v>
      </c>
      <c r="AG36" s="1957"/>
      <c r="AH36" s="1957"/>
      <c r="AI36" s="1958"/>
      <c r="AJ36" s="1956">
        <f>SUMIF($FA$21:$FA$177,"○",AJ$21:AJ$177)</f>
        <v>0</v>
      </c>
      <c r="AK36" s="1957"/>
      <c r="AL36" s="1957"/>
      <c r="AM36" s="1958"/>
      <c r="AN36" s="1956">
        <f>SUMIF($FA$21:$FA$177,"○",AN$21:AN$177)</f>
        <v>0</v>
      </c>
      <c r="AO36" s="1957"/>
      <c r="AP36" s="1957"/>
      <c r="AQ36" s="1958"/>
      <c r="AR36" s="1956">
        <f>SUMIF($FA$21:$FA$177,"○",AR$21:AR$177)</f>
        <v>0</v>
      </c>
      <c r="AS36" s="1957"/>
      <c r="AT36" s="1957"/>
      <c r="AU36" s="1958"/>
      <c r="AV36" s="1956">
        <f>SUMIF($FA$21:$FA$177,"○",AV$21:AV$177)</f>
        <v>0</v>
      </c>
      <c r="AW36" s="1957"/>
      <c r="AX36" s="1957"/>
      <c r="AY36" s="1958"/>
      <c r="AZ36" s="1956">
        <f>SUMIF($FA$21:$FA$177,"○",AZ$21:AZ$177)</f>
        <v>0</v>
      </c>
      <c r="BA36" s="1957"/>
      <c r="BB36" s="1957"/>
      <c r="BC36" s="1958"/>
      <c r="BD36" s="1956">
        <f>SUMIF($FA$21:$FA$177,"○",BD$21:BD$177)</f>
        <v>0</v>
      </c>
      <c r="BE36" s="1957"/>
      <c r="BF36" s="1957"/>
      <c r="BG36" s="1958"/>
      <c r="BH36" s="1956">
        <f>SUMIF($FA$21:$FA$177,"○",BH$21:BH$177)</f>
        <v>0</v>
      </c>
      <c r="BI36" s="1957"/>
      <c r="BJ36" s="1957"/>
      <c r="BK36" s="1958"/>
      <c r="BL36" s="1956">
        <f>SUMIF($FA$21:$FA$177,"○",BL$21:BL$177)</f>
        <v>0</v>
      </c>
      <c r="BM36" s="1957"/>
      <c r="BN36" s="1957"/>
      <c r="BO36" s="1958"/>
      <c r="BP36" s="1956">
        <f>SUMIF($FA$21:$FA$177,"○",BP$21:BP$177)</f>
        <v>0</v>
      </c>
      <c r="BQ36" s="1957"/>
      <c r="BR36" s="1957"/>
      <c r="BS36" s="1958"/>
      <c r="BT36" s="1956">
        <f>SUMIF($FA$21:$FA$177,"○",BT$21:BT$177)</f>
        <v>0</v>
      </c>
      <c r="BU36" s="1957"/>
      <c r="BV36" s="1957"/>
      <c r="BW36" s="1958"/>
      <c r="BX36" s="1956">
        <f>SUMIF($FA$21:$FA$177,"○",BX$21:BX$177)</f>
        <v>0</v>
      </c>
      <c r="BY36" s="1957"/>
      <c r="BZ36" s="1957"/>
      <c r="CA36" s="1958"/>
      <c r="CB36" s="1956">
        <f>SUMIF($FA$21:$FA$177,"○",CB$21:CB$177)</f>
        <v>0</v>
      </c>
      <c r="CC36" s="1957"/>
      <c r="CD36" s="1957"/>
      <c r="CE36" s="1958"/>
      <c r="CF36" s="1956">
        <f>SUMIF($FA$21:$FA$177,"○",CF$21:CF$177)</f>
        <v>0</v>
      </c>
      <c r="CG36" s="1957"/>
      <c r="CH36" s="1957"/>
      <c r="CI36" s="1958"/>
      <c r="CJ36" s="1956">
        <f>SUMIF($FA$21:$FA$177,"○",CJ$21:CJ$177)</f>
        <v>0</v>
      </c>
      <c r="CK36" s="1957"/>
      <c r="CL36" s="1957"/>
      <c r="CM36" s="1958"/>
      <c r="CN36" s="1956">
        <f>SUMIF($FA$21:$FA$177,"○",CN$21:CN$177)</f>
        <v>0</v>
      </c>
      <c r="CO36" s="1957"/>
      <c r="CP36" s="1957"/>
      <c r="CQ36" s="1958"/>
      <c r="CR36" s="1956">
        <f>SUMIF($FA$21:$FA$177,"○",CR$21:CR$177)</f>
        <v>0</v>
      </c>
      <c r="CS36" s="1957"/>
      <c r="CT36" s="1957"/>
      <c r="CU36" s="1958"/>
      <c r="CV36" s="1956">
        <f>SUMIF($FA$21:$FA$177,"○",CV$21:CV$177)</f>
        <v>0</v>
      </c>
      <c r="CW36" s="1957"/>
      <c r="CX36" s="1957"/>
      <c r="CY36" s="1958"/>
      <c r="CZ36" s="1956">
        <f>SUMIF($FA$21:$FA$177,"○",CZ$21:CZ$177)</f>
        <v>0</v>
      </c>
      <c r="DA36" s="1957"/>
      <c r="DB36" s="1957"/>
      <c r="DC36" s="1958"/>
      <c r="DD36" s="1956">
        <f>SUMIF($FA$21:$FA$177,"○",DD$21:DD$177)</f>
        <v>0</v>
      </c>
      <c r="DE36" s="1957"/>
      <c r="DF36" s="1957"/>
      <c r="DG36" s="1958"/>
      <c r="DH36" s="1956">
        <f>SUMIF($FA$21:$FA$177,"○",DH$21:DH$177)</f>
        <v>0</v>
      </c>
      <c r="DI36" s="1957"/>
      <c r="DJ36" s="1957"/>
      <c r="DK36" s="1958"/>
      <c r="DL36" s="1956">
        <f>SUMIF($FA$21:$FA$177,"○",DL$21:DL$177)</f>
        <v>0</v>
      </c>
      <c r="DM36" s="1957"/>
      <c r="DN36" s="1957"/>
      <c r="DO36" s="1958"/>
      <c r="DP36" s="1956">
        <f>SUMIF($FA$21:$FA$177,"○",DP$21:DP$177)</f>
        <v>0</v>
      </c>
      <c r="DQ36" s="1957"/>
      <c r="DR36" s="1957"/>
      <c r="DS36" s="1958"/>
      <c r="DT36" s="1956">
        <f>SUMIF($FA$21:$FA$177,"○",DT$21:DT$177)</f>
        <v>0</v>
      </c>
      <c r="DU36" s="1957"/>
      <c r="DV36" s="1957"/>
      <c r="DW36" s="1958"/>
      <c r="DX36" s="1956">
        <f>SUMIF($FA$21:$FA$177,"○",DX$21:DX$177)</f>
        <v>0</v>
      </c>
      <c r="DY36" s="1957"/>
      <c r="DZ36" s="1957"/>
      <c r="EA36" s="1958"/>
      <c r="EB36" s="2012">
        <f t="shared" si="2"/>
        <v>0</v>
      </c>
      <c r="EC36" s="1957"/>
      <c r="ED36" s="1957"/>
      <c r="EE36" s="2013"/>
      <c r="EH36" s="80"/>
      <c r="EI36" s="612"/>
      <c r="EJ36" s="568"/>
      <c r="EK36" s="612"/>
      <c r="EL36" s="80"/>
      <c r="EO36" s="118"/>
      <c r="EP36" s="118"/>
      <c r="EW36" s="1210"/>
      <c r="EX36" s="1210"/>
      <c r="EY36" s="1210"/>
      <c r="EZ36" s="1210"/>
      <c r="FA36" s="1210"/>
      <c r="FB36" s="1210"/>
      <c r="FC36" s="1210"/>
      <c r="FD36" s="1210"/>
      <c r="FE36" s="1210"/>
      <c r="FF36" s="1210"/>
      <c r="FG36" s="1210"/>
      <c r="FH36" s="1210"/>
      <c r="FI36" s="1210"/>
      <c r="FJ36" s="1210"/>
      <c r="FK36" s="1210"/>
      <c r="FL36" s="1210"/>
      <c r="FM36" s="1210"/>
      <c r="FN36" s="1210"/>
      <c r="FO36" s="1210"/>
      <c r="FP36" s="1210"/>
      <c r="FQ36" s="1210"/>
      <c r="FR36" s="1210"/>
      <c r="FS36" s="1210"/>
      <c r="FT36" s="1210"/>
      <c r="FU36" s="1210"/>
    </row>
    <row r="37" spans="1:177" ht="20.100000000000001" customHeight="1">
      <c r="A37" s="1323">
        <v>14</v>
      </c>
      <c r="B37" s="623"/>
      <c r="C37" s="646" t="s">
        <v>12</v>
      </c>
      <c r="D37" s="1997" t="s">
        <v>799</v>
      </c>
      <c r="E37" s="1997"/>
      <c r="F37" s="1997"/>
      <c r="G37" s="1997"/>
      <c r="H37" s="2123">
        <f>SUMIF($FB$21:$FB$177,"○",H$21:H$177)</f>
        <v>0</v>
      </c>
      <c r="I37" s="2124"/>
      <c r="J37" s="2124"/>
      <c r="K37" s="2125"/>
      <c r="L37" s="2126">
        <f>SUMIF($FB$21:$FB$177,"○",L$21:L$177)</f>
        <v>0</v>
      </c>
      <c r="M37" s="1968"/>
      <c r="N37" s="1968"/>
      <c r="O37" s="1968"/>
      <c r="P37" s="1968">
        <f>SUMIF($FB$21:$FB$177,"○",P$21:P$177)</f>
        <v>0</v>
      </c>
      <c r="Q37" s="1968"/>
      <c r="R37" s="1968"/>
      <c r="S37" s="1968"/>
      <c r="T37" s="1968">
        <f>SUMIF($FB$21:$FB$177,"○",T$21:T$177)</f>
        <v>0</v>
      </c>
      <c r="U37" s="1968"/>
      <c r="V37" s="1968"/>
      <c r="W37" s="1968"/>
      <c r="X37" s="1968">
        <f>SUMIF($FB$21:$FB$177,"○",X$21:X$177)</f>
        <v>0</v>
      </c>
      <c r="Y37" s="1968"/>
      <c r="Z37" s="1968"/>
      <c r="AA37" s="1968"/>
      <c r="AB37" s="1968">
        <f>SUMIF($FB$21:$FB$177,"○",AB$21:AB$177)</f>
        <v>0</v>
      </c>
      <c r="AC37" s="1968"/>
      <c r="AD37" s="1968"/>
      <c r="AE37" s="1968"/>
      <c r="AF37" s="1968">
        <f>SUMIF($FB$21:$FB$177,"○",AF$21:AF$177)</f>
        <v>0</v>
      </c>
      <c r="AG37" s="1968"/>
      <c r="AH37" s="1968"/>
      <c r="AI37" s="1968"/>
      <c r="AJ37" s="1968">
        <f>SUMIF($FB$21:$FB$177,"○",AJ$21:AJ$177)</f>
        <v>0</v>
      </c>
      <c r="AK37" s="1968"/>
      <c r="AL37" s="1968"/>
      <c r="AM37" s="1968"/>
      <c r="AN37" s="1968">
        <f>SUMIF($FB$21:$FB$177,"○",AN$21:AN$177)</f>
        <v>0</v>
      </c>
      <c r="AO37" s="1968"/>
      <c r="AP37" s="1968"/>
      <c r="AQ37" s="1968"/>
      <c r="AR37" s="1968">
        <f>SUMIF($FB$21:$FB$177,"○",AR$21:AR$177)</f>
        <v>0</v>
      </c>
      <c r="AS37" s="1968"/>
      <c r="AT37" s="1968"/>
      <c r="AU37" s="1968"/>
      <c r="AV37" s="1968">
        <f>SUMIF($FB$21:$FB$177,"○",AV$21:AV$177)</f>
        <v>0</v>
      </c>
      <c r="AW37" s="1968"/>
      <c r="AX37" s="1968"/>
      <c r="AY37" s="1968"/>
      <c r="AZ37" s="1968">
        <f>SUMIF($FB$21:$FB$177,"○",AZ$21:AZ$177)</f>
        <v>0</v>
      </c>
      <c r="BA37" s="1968"/>
      <c r="BB37" s="1968"/>
      <c r="BC37" s="1968"/>
      <c r="BD37" s="1968">
        <f>SUMIF($FB$21:$FB$177,"○",BD$21:BD$177)</f>
        <v>0</v>
      </c>
      <c r="BE37" s="1968"/>
      <c r="BF37" s="1968"/>
      <c r="BG37" s="1968"/>
      <c r="BH37" s="1968">
        <f>SUMIF($FB$21:$FB$177,"○",BH$21:BH$177)</f>
        <v>0</v>
      </c>
      <c r="BI37" s="1968"/>
      <c r="BJ37" s="1968"/>
      <c r="BK37" s="1968"/>
      <c r="BL37" s="1968">
        <f>SUMIF($FB$21:$FB$177,"○",BL$21:BL$177)</f>
        <v>0</v>
      </c>
      <c r="BM37" s="1968"/>
      <c r="BN37" s="1968"/>
      <c r="BO37" s="1968"/>
      <c r="BP37" s="1968">
        <f>SUMIF($FB$21:$FB$177,"○",BP$21:BP$177)</f>
        <v>0</v>
      </c>
      <c r="BQ37" s="1968"/>
      <c r="BR37" s="1968"/>
      <c r="BS37" s="1968"/>
      <c r="BT37" s="1968">
        <f>SUMIF($FB$21:$FB$177,"○",BT$21:BT$177)</f>
        <v>0</v>
      </c>
      <c r="BU37" s="1968"/>
      <c r="BV37" s="1968"/>
      <c r="BW37" s="1968"/>
      <c r="BX37" s="1968">
        <f>SUMIF($FB$21:$FB$177,"○",BX$21:BX$177)</f>
        <v>0</v>
      </c>
      <c r="BY37" s="1968"/>
      <c r="BZ37" s="1968"/>
      <c r="CA37" s="1968"/>
      <c r="CB37" s="1968">
        <f>SUMIF($FB$21:$FB$177,"○",CB$21:CB$177)</f>
        <v>0</v>
      </c>
      <c r="CC37" s="1968"/>
      <c r="CD37" s="1968"/>
      <c r="CE37" s="1968"/>
      <c r="CF37" s="1968">
        <f>SUMIF($FB$21:$FB$177,"○",CF$21:CF$177)</f>
        <v>0</v>
      </c>
      <c r="CG37" s="1968"/>
      <c r="CH37" s="1968"/>
      <c r="CI37" s="1968"/>
      <c r="CJ37" s="1968">
        <f>SUMIF($FB$21:$FB$177,"○",CJ$21:CJ$177)</f>
        <v>0</v>
      </c>
      <c r="CK37" s="1968"/>
      <c r="CL37" s="1968"/>
      <c r="CM37" s="1968"/>
      <c r="CN37" s="1968">
        <f>SUMIF($FB$21:$FB$177,"○",CN$21:CN$177)</f>
        <v>0</v>
      </c>
      <c r="CO37" s="1968"/>
      <c r="CP37" s="1968"/>
      <c r="CQ37" s="1968"/>
      <c r="CR37" s="1968">
        <f>SUMIF($FB$21:$FB$177,"○",CR$21:CR$177)</f>
        <v>0</v>
      </c>
      <c r="CS37" s="1968"/>
      <c r="CT37" s="1968"/>
      <c r="CU37" s="1968"/>
      <c r="CV37" s="1968">
        <f>SUMIF($FB$21:$FB$177,"○",CV$21:CV$177)</f>
        <v>0</v>
      </c>
      <c r="CW37" s="1968"/>
      <c r="CX37" s="1968"/>
      <c r="CY37" s="1968"/>
      <c r="CZ37" s="1968">
        <f>SUMIF($FB$21:$FB$177,"○",CZ$21:CZ$177)</f>
        <v>0</v>
      </c>
      <c r="DA37" s="1968"/>
      <c r="DB37" s="1968"/>
      <c r="DC37" s="1968"/>
      <c r="DD37" s="1968">
        <f>SUMIF($FB$21:$FB$177,"○",DD$21:DD$177)</f>
        <v>0</v>
      </c>
      <c r="DE37" s="1968"/>
      <c r="DF37" s="1968"/>
      <c r="DG37" s="1968"/>
      <c r="DH37" s="1968">
        <f>SUMIF($FB$21:$FB$177,"○",DH$21:DH$177)</f>
        <v>0</v>
      </c>
      <c r="DI37" s="1968"/>
      <c r="DJ37" s="1968"/>
      <c r="DK37" s="1968"/>
      <c r="DL37" s="1968">
        <f>SUMIF($FB$21:$FB$177,"○",DL$21:DL$177)</f>
        <v>0</v>
      </c>
      <c r="DM37" s="1968"/>
      <c r="DN37" s="1968"/>
      <c r="DO37" s="1968"/>
      <c r="DP37" s="1968">
        <f>SUMIF($FB$21:$FB$177,"○",DP$21:DP$177)</f>
        <v>0</v>
      </c>
      <c r="DQ37" s="1968"/>
      <c r="DR37" s="1968"/>
      <c r="DS37" s="1968"/>
      <c r="DT37" s="1968">
        <f>SUMIF($FB$21:$FB$177,"○",DT$21:DT$177)</f>
        <v>0</v>
      </c>
      <c r="DU37" s="1968"/>
      <c r="DV37" s="1968"/>
      <c r="DW37" s="1968"/>
      <c r="DX37" s="1968">
        <f>SUMIF($FB$21:$FB$177,"○",DX$21:DX$177)</f>
        <v>0</v>
      </c>
      <c r="DY37" s="1968"/>
      <c r="DZ37" s="1968"/>
      <c r="EA37" s="1968"/>
      <c r="EB37" s="2012">
        <f t="shared" si="2"/>
        <v>0</v>
      </c>
      <c r="EC37" s="1957"/>
      <c r="ED37" s="1957"/>
      <c r="EE37" s="2013"/>
      <c r="EG37" s="80"/>
      <c r="EH37" s="80"/>
      <c r="EI37" s="80"/>
      <c r="EJ37" s="80"/>
      <c r="EK37" s="80"/>
      <c r="EL37" s="80"/>
      <c r="EO37" s="118"/>
      <c r="EP37" s="118"/>
      <c r="EW37" s="1210"/>
      <c r="EX37" s="1210"/>
      <c r="EY37" s="1210"/>
      <c r="EZ37" s="1210"/>
      <c r="FA37" s="1210" t="s">
        <v>1376</v>
      </c>
      <c r="FB37" s="1210"/>
      <c r="FC37" s="1210"/>
      <c r="FD37" s="1210"/>
      <c r="FE37" s="1210"/>
      <c r="FF37" s="1210"/>
      <c r="FG37" s="1210"/>
      <c r="FH37" s="1210"/>
      <c r="FI37" s="1210"/>
      <c r="FJ37" s="1210"/>
      <c r="FK37" s="1210"/>
      <c r="FL37" s="1210"/>
      <c r="FM37" s="1210"/>
      <c r="FN37" s="1210"/>
      <c r="FO37" s="1210"/>
      <c r="FP37" s="1210"/>
      <c r="FQ37" s="1210"/>
      <c r="FR37" s="1210"/>
      <c r="FS37" s="1210" t="s">
        <v>1376</v>
      </c>
      <c r="FT37" s="1210"/>
      <c r="FU37" s="1210"/>
    </row>
    <row r="38" spans="1:177" ht="20.100000000000001" customHeight="1">
      <c r="A38" s="1323">
        <v>15</v>
      </c>
      <c r="B38" s="623"/>
      <c r="C38" s="630"/>
      <c r="D38" s="649" t="s">
        <v>772</v>
      </c>
      <c r="E38" s="1997" t="s">
        <v>773</v>
      </c>
      <c r="F38" s="1997"/>
      <c r="G38" s="1997"/>
      <c r="H38" s="2000">
        <f>SUMIF($FC$21:$FC$177,"○",H$21:H$177)</f>
        <v>0</v>
      </c>
      <c r="I38" s="1957"/>
      <c r="J38" s="1957"/>
      <c r="K38" s="2001"/>
      <c r="L38" s="1957">
        <f>SUMIF($FC$21:$FC$177,"○",L$21:L$177)</f>
        <v>0</v>
      </c>
      <c r="M38" s="1957"/>
      <c r="N38" s="1957"/>
      <c r="O38" s="1957"/>
      <c r="P38" s="1956">
        <f>SUMIF($FC$21:$FC$177,"○",P$21:P$177)</f>
        <v>0</v>
      </c>
      <c r="Q38" s="1957"/>
      <c r="R38" s="1957"/>
      <c r="S38" s="1958"/>
      <c r="T38" s="1956">
        <f>SUMIF($FC$21:$FC$177,"○",T$21:T$177)</f>
        <v>0</v>
      </c>
      <c r="U38" s="1957"/>
      <c r="V38" s="1957"/>
      <c r="W38" s="1958"/>
      <c r="X38" s="1956">
        <f>SUMIF($FC$21:$FC$177,"○",X$21:X$177)</f>
        <v>0</v>
      </c>
      <c r="Y38" s="1957"/>
      <c r="Z38" s="1957"/>
      <c r="AA38" s="1958"/>
      <c r="AB38" s="1956">
        <f>SUMIF($FC$21:$FC$177,"○",AB$21:AB$177)</f>
        <v>0</v>
      </c>
      <c r="AC38" s="1957"/>
      <c r="AD38" s="1957"/>
      <c r="AE38" s="1958"/>
      <c r="AF38" s="1956">
        <f>SUMIF($FC$21:$FC$177,"○",AF$21:AF$177)</f>
        <v>0</v>
      </c>
      <c r="AG38" s="1957"/>
      <c r="AH38" s="1957"/>
      <c r="AI38" s="1958"/>
      <c r="AJ38" s="1956">
        <f>SUMIF($FC$21:$FC$177,"○",AJ$21:AJ$177)</f>
        <v>0</v>
      </c>
      <c r="AK38" s="1957"/>
      <c r="AL38" s="1957"/>
      <c r="AM38" s="1958"/>
      <c r="AN38" s="1956">
        <f>SUMIF($FC$21:$FC$177,"○",AN$21:AN$177)</f>
        <v>0</v>
      </c>
      <c r="AO38" s="1957"/>
      <c r="AP38" s="1957"/>
      <c r="AQ38" s="1958"/>
      <c r="AR38" s="1956">
        <f>SUMIF($FC$21:$FC$177,"○",AR$21:AR$177)</f>
        <v>0</v>
      </c>
      <c r="AS38" s="1957"/>
      <c r="AT38" s="1957"/>
      <c r="AU38" s="1958"/>
      <c r="AV38" s="1956">
        <f>SUMIF($FC$21:$FC$177,"○",AV$21:AV$177)</f>
        <v>0</v>
      </c>
      <c r="AW38" s="1957"/>
      <c r="AX38" s="1957"/>
      <c r="AY38" s="1958"/>
      <c r="AZ38" s="1956">
        <f>SUMIF($FC$21:$FC$177,"○",AZ$21:AZ$177)</f>
        <v>0</v>
      </c>
      <c r="BA38" s="1957"/>
      <c r="BB38" s="1957"/>
      <c r="BC38" s="1958"/>
      <c r="BD38" s="1956">
        <f>SUMIF($FC$21:$FC$177,"○",BD$21:BD$177)</f>
        <v>0</v>
      </c>
      <c r="BE38" s="1957"/>
      <c r="BF38" s="1957"/>
      <c r="BG38" s="1958"/>
      <c r="BH38" s="1956">
        <f>SUMIF($FC$21:$FC$177,"○",BH$21:BH$177)</f>
        <v>0</v>
      </c>
      <c r="BI38" s="1957"/>
      <c r="BJ38" s="1957"/>
      <c r="BK38" s="1958"/>
      <c r="BL38" s="1956">
        <f>SUMIF($FC$21:$FC$177,"○",BL$21:BL$177)</f>
        <v>0</v>
      </c>
      <c r="BM38" s="1957"/>
      <c r="BN38" s="1957"/>
      <c r="BO38" s="1958"/>
      <c r="BP38" s="1956">
        <f>SUMIF($FC$21:$FC$177,"○",BP$21:BP$177)</f>
        <v>0</v>
      </c>
      <c r="BQ38" s="1957"/>
      <c r="BR38" s="1957"/>
      <c r="BS38" s="1958"/>
      <c r="BT38" s="1956">
        <f>SUMIF($FC$21:$FC$177,"○",BT$21:BT$177)</f>
        <v>0</v>
      </c>
      <c r="BU38" s="1957"/>
      <c r="BV38" s="1957"/>
      <c r="BW38" s="1958"/>
      <c r="BX38" s="1956">
        <f>SUMIF($FC$21:$FC$177,"○",BX$21:BX$177)</f>
        <v>0</v>
      </c>
      <c r="BY38" s="1957"/>
      <c r="BZ38" s="1957"/>
      <c r="CA38" s="1958"/>
      <c r="CB38" s="1956">
        <f>SUMIF($FC$21:$FC$177,"○",CB$21:CB$177)</f>
        <v>0</v>
      </c>
      <c r="CC38" s="1957"/>
      <c r="CD38" s="1957"/>
      <c r="CE38" s="1958"/>
      <c r="CF38" s="1956">
        <f>SUMIF($FC$21:$FC$177,"○",CF$21:CF$177)</f>
        <v>0</v>
      </c>
      <c r="CG38" s="1957"/>
      <c r="CH38" s="1957"/>
      <c r="CI38" s="1958"/>
      <c r="CJ38" s="1956">
        <f>SUMIF($FC$21:$FC$177,"○",CJ$21:CJ$177)</f>
        <v>0</v>
      </c>
      <c r="CK38" s="1957"/>
      <c r="CL38" s="1957"/>
      <c r="CM38" s="1958"/>
      <c r="CN38" s="1956">
        <f>SUMIF($FC$21:$FC$177,"○",CN$21:CN$177)</f>
        <v>0</v>
      </c>
      <c r="CO38" s="1957"/>
      <c r="CP38" s="1957"/>
      <c r="CQ38" s="1958"/>
      <c r="CR38" s="1956">
        <f>SUMIF($FC$21:$FC$177,"○",CR$21:CR$177)</f>
        <v>0</v>
      </c>
      <c r="CS38" s="1957"/>
      <c r="CT38" s="1957"/>
      <c r="CU38" s="1958"/>
      <c r="CV38" s="1956">
        <f>SUMIF($FC$21:$FC$177,"○",CV$21:CV$177)</f>
        <v>0</v>
      </c>
      <c r="CW38" s="1957"/>
      <c r="CX38" s="1957"/>
      <c r="CY38" s="1958"/>
      <c r="CZ38" s="1956">
        <f>SUMIF($FC$21:$FC$177,"○",CZ$21:CZ$177)</f>
        <v>0</v>
      </c>
      <c r="DA38" s="1957"/>
      <c r="DB38" s="1957"/>
      <c r="DC38" s="1958"/>
      <c r="DD38" s="1956">
        <f>SUMIF($FC$21:$FC$177,"○",DD$21:DD$177)</f>
        <v>0</v>
      </c>
      <c r="DE38" s="1957"/>
      <c r="DF38" s="1957"/>
      <c r="DG38" s="1958"/>
      <c r="DH38" s="1956">
        <f>SUMIF($FC$21:$FC$177,"○",DH$21:DH$177)</f>
        <v>0</v>
      </c>
      <c r="DI38" s="1957"/>
      <c r="DJ38" s="1957"/>
      <c r="DK38" s="1958"/>
      <c r="DL38" s="1956">
        <f>SUMIF($FC$21:$FC$177,"○",DL$21:DL$177)</f>
        <v>0</v>
      </c>
      <c r="DM38" s="1957"/>
      <c r="DN38" s="1957"/>
      <c r="DO38" s="1958"/>
      <c r="DP38" s="1956">
        <f>SUMIF($FC$21:$FC$177,"○",DP$21:DP$177)</f>
        <v>0</v>
      </c>
      <c r="DQ38" s="1957"/>
      <c r="DR38" s="1957"/>
      <c r="DS38" s="1958"/>
      <c r="DT38" s="1956">
        <f>SUMIF($FC$21:$FC$177,"○",DT$21:DT$177)</f>
        <v>0</v>
      </c>
      <c r="DU38" s="1957"/>
      <c r="DV38" s="1957"/>
      <c r="DW38" s="1958"/>
      <c r="DX38" s="1956">
        <f>SUMIF($FC$21:$FC$177,"○",DX$21:DX$177)</f>
        <v>0</v>
      </c>
      <c r="DY38" s="1957"/>
      <c r="DZ38" s="1957"/>
      <c r="EA38" s="1957"/>
      <c r="EB38" s="2012">
        <f t="shared" si="2"/>
        <v>0</v>
      </c>
      <c r="EC38" s="1957"/>
      <c r="ED38" s="1957"/>
      <c r="EE38" s="2013"/>
      <c r="EJ38" s="80"/>
      <c r="EO38" s="118"/>
      <c r="EP38" s="118"/>
      <c r="EW38" s="1210"/>
      <c r="EX38" s="1210"/>
      <c r="EY38" s="1210"/>
      <c r="EZ38" s="1210"/>
      <c r="FA38" s="1210"/>
      <c r="FB38" s="1210" t="s">
        <v>1376</v>
      </c>
      <c r="FC38" s="1210"/>
      <c r="FD38" s="1210"/>
      <c r="FE38" s="1210"/>
      <c r="FF38" s="1210"/>
      <c r="FG38" s="1210"/>
      <c r="FH38" s="1210"/>
      <c r="FI38" s="1210"/>
      <c r="FJ38" s="1210"/>
      <c r="FK38" s="1210"/>
      <c r="FL38" s="1210"/>
      <c r="FM38" s="1210"/>
      <c r="FN38" s="1210"/>
      <c r="FO38" s="1210"/>
      <c r="FP38" s="1210"/>
      <c r="FQ38" s="1210"/>
      <c r="FR38" s="1210"/>
      <c r="FS38" s="1210"/>
      <c r="FT38" s="1210"/>
      <c r="FU38" s="1210"/>
    </row>
    <row r="39" spans="1:177" ht="20.100000000000001" customHeight="1">
      <c r="A39" s="1323">
        <v>16</v>
      </c>
      <c r="B39" s="623"/>
      <c r="C39" s="630"/>
      <c r="D39" s="644"/>
      <c r="E39" s="647" t="s">
        <v>768</v>
      </c>
      <c r="F39" s="1993" t="s">
        <v>13</v>
      </c>
      <c r="G39" s="1994"/>
      <c r="H39" s="1991">
        <f>'5-1_機器材運搬費'!E25</f>
        <v>0</v>
      </c>
      <c r="I39" s="1985"/>
      <c r="J39" s="1985"/>
      <c r="K39" s="1992"/>
      <c r="L39" s="1985">
        <f>IF(L17="",0,SUMIF('5-1_機器材運搬費'!$H$8:$CS$8,L17,'5-1_機器材運搬費'!$H$25:$CS$25))</f>
        <v>0</v>
      </c>
      <c r="M39" s="1985"/>
      <c r="N39" s="1985"/>
      <c r="O39" s="1985"/>
      <c r="P39" s="1984">
        <f>IF(P17="",0,SUMIF('5-1_機器材運搬費'!$H$8:$CS$8,P17,'5-1_機器材運搬費'!$H$25:$CS$25))</f>
        <v>0</v>
      </c>
      <c r="Q39" s="1985"/>
      <c r="R39" s="1985"/>
      <c r="S39" s="1986"/>
      <c r="T39" s="1984">
        <f>IF(T17="",0,SUMIF('5-1_機器材運搬費'!$H$8:$CS$8,T17,'5-1_機器材運搬費'!$H$25:$CS$25))</f>
        <v>0</v>
      </c>
      <c r="U39" s="1985"/>
      <c r="V39" s="1985"/>
      <c r="W39" s="1986"/>
      <c r="X39" s="1984">
        <f>IF(X17="",0,SUMIF('5-1_機器材運搬費'!$H$8:$CS$8,X17,'5-1_機器材運搬費'!$H$25:$CS$25))</f>
        <v>0</v>
      </c>
      <c r="Y39" s="1985"/>
      <c r="Z39" s="1985"/>
      <c r="AA39" s="1986"/>
      <c r="AB39" s="1984">
        <f>IF(AB17="",0,SUMIF('5-1_機器材運搬費'!$H$8:$CS$8,AB17,'5-1_機器材運搬費'!$H$25:$CS$25))</f>
        <v>0</v>
      </c>
      <c r="AC39" s="1985"/>
      <c r="AD39" s="1985"/>
      <c r="AE39" s="1986"/>
      <c r="AF39" s="1984">
        <f>IF(AF17="",0,SUMIF('5-1_機器材運搬費'!$H$8:$CS$8,AF17,'5-1_機器材運搬費'!$H$25:$CS$25))</f>
        <v>0</v>
      </c>
      <c r="AG39" s="1985"/>
      <c r="AH39" s="1985"/>
      <c r="AI39" s="1986"/>
      <c r="AJ39" s="1984">
        <f>IF(AJ17="",0,SUMIF('5-1_機器材運搬費'!$H$8:$CS$8,AJ17,'5-1_機器材運搬費'!$H$25:$CS$25))</f>
        <v>0</v>
      </c>
      <c r="AK39" s="1985"/>
      <c r="AL39" s="1985"/>
      <c r="AM39" s="1986"/>
      <c r="AN39" s="1984">
        <f>IF(AN17="",0,SUMIF('5-1_機器材運搬費'!$H$8:$CS$8,AN17,'5-1_機器材運搬費'!$H$25:$CS$25))</f>
        <v>0</v>
      </c>
      <c r="AO39" s="1985"/>
      <c r="AP39" s="1985"/>
      <c r="AQ39" s="1986"/>
      <c r="AR39" s="1984">
        <f>IF(AR17="",0,SUMIF('5-1_機器材運搬費'!$H$8:$CS$8,AR17,'5-1_機器材運搬費'!$H$25:$CS$25))</f>
        <v>0</v>
      </c>
      <c r="AS39" s="1985"/>
      <c r="AT39" s="1985"/>
      <c r="AU39" s="1986"/>
      <c r="AV39" s="1984">
        <f>IF(AV17="",0,SUMIF('5-1_機器材運搬費'!$H$8:$CS$8,AV17,'5-1_機器材運搬費'!$H$25:$CS$25))</f>
        <v>0</v>
      </c>
      <c r="AW39" s="1985"/>
      <c r="AX39" s="1985"/>
      <c r="AY39" s="1986"/>
      <c r="AZ39" s="1984">
        <f>IF(AZ17="",0,SUMIF('5-1_機器材運搬費'!$H$8:$CS$8,AZ17,'5-1_機器材運搬費'!$H$25:$CS$25))</f>
        <v>0</v>
      </c>
      <c r="BA39" s="1985"/>
      <c r="BB39" s="1985"/>
      <c r="BC39" s="1986"/>
      <c r="BD39" s="1984">
        <f>IF(BD17="",0,SUMIF('5-1_機器材運搬費'!$H$8:$CS$8,BD17,'5-1_機器材運搬費'!$H$25:$CS$25))</f>
        <v>0</v>
      </c>
      <c r="BE39" s="1985"/>
      <c r="BF39" s="1985"/>
      <c r="BG39" s="1986"/>
      <c r="BH39" s="1984">
        <f>IF(BH17="",0,SUMIF('5-1_機器材運搬費'!$H$8:$CS$8,BH17,'5-1_機器材運搬費'!$H$25:$CS$25))</f>
        <v>0</v>
      </c>
      <c r="BI39" s="1985"/>
      <c r="BJ39" s="1985"/>
      <c r="BK39" s="1986"/>
      <c r="BL39" s="1984">
        <f>IF(BL17="",0,SUMIF('5-1_機器材運搬費'!$H$8:$CS$8,BL17,'5-1_機器材運搬費'!$H$25:$CS$25))</f>
        <v>0</v>
      </c>
      <c r="BM39" s="1985"/>
      <c r="BN39" s="1985"/>
      <c r="BO39" s="1986"/>
      <c r="BP39" s="1984">
        <f>IF(BP17="",0,SUMIF('5-1_機器材運搬費'!$H$8:$CS$8,BP17,'5-1_機器材運搬費'!$H$25:$CS$25))</f>
        <v>0</v>
      </c>
      <c r="BQ39" s="1985"/>
      <c r="BR39" s="1985"/>
      <c r="BS39" s="1986"/>
      <c r="BT39" s="1984">
        <f>IF(BT17="",0,SUMIF('5-1_機器材運搬費'!$H$8:$CS$8,BT17,'5-1_機器材運搬費'!$H$25:$CS$25))</f>
        <v>0</v>
      </c>
      <c r="BU39" s="1985"/>
      <c r="BV39" s="1985"/>
      <c r="BW39" s="1986"/>
      <c r="BX39" s="1984">
        <f>IF(BX17="",0,SUMIF('5-1_機器材運搬費'!$H$8:$CS$8,BX17,'5-1_機器材運搬費'!$H$25:$CS$25))</f>
        <v>0</v>
      </c>
      <c r="BY39" s="1985"/>
      <c r="BZ39" s="1985"/>
      <c r="CA39" s="1986"/>
      <c r="CB39" s="1984">
        <f>IF(CB17="",0,SUMIF('5-1_機器材運搬費'!$H$8:$CS$8,CB17,'5-1_機器材運搬費'!$H$25:$CS$25))</f>
        <v>0</v>
      </c>
      <c r="CC39" s="1985"/>
      <c r="CD39" s="1985"/>
      <c r="CE39" s="1986"/>
      <c r="CF39" s="1984">
        <f>IF(CF17="",0,SUMIF('5-1_機器材運搬費'!$H$8:$CS$8,CF17,'5-1_機器材運搬費'!$H$25:$CS$25))</f>
        <v>0</v>
      </c>
      <c r="CG39" s="1985"/>
      <c r="CH39" s="1985"/>
      <c r="CI39" s="1986"/>
      <c r="CJ39" s="1984">
        <f>IF(CJ17="",0,SUMIF('5-1_機器材運搬費'!$H$8:$CS$8,CJ17,'5-1_機器材運搬費'!$H$25:$CS$25))</f>
        <v>0</v>
      </c>
      <c r="CK39" s="1985"/>
      <c r="CL39" s="1985"/>
      <c r="CM39" s="1986"/>
      <c r="CN39" s="1984">
        <f>IF(CN17="",0,SUMIF('5-1_機器材運搬費'!$H$8:$CS$8,CN17,'5-1_機器材運搬費'!$H$25:$CS$25))</f>
        <v>0</v>
      </c>
      <c r="CO39" s="1985"/>
      <c r="CP39" s="1985"/>
      <c r="CQ39" s="1986"/>
      <c r="CR39" s="1984">
        <f>IF(CR17="",0,SUMIF('5-1_機器材運搬費'!$H$8:$CS$8,CR17,'5-1_機器材運搬費'!$H$25:$CS$25))</f>
        <v>0</v>
      </c>
      <c r="CS39" s="1985"/>
      <c r="CT39" s="1985"/>
      <c r="CU39" s="1986"/>
      <c r="CV39" s="1984">
        <f>IF(CV17="",0,SUMIF('5-1_機器材運搬費'!$H$8:$CS$8,CV17,'5-1_機器材運搬費'!$H$25:$CS$25))</f>
        <v>0</v>
      </c>
      <c r="CW39" s="1985"/>
      <c r="CX39" s="1985"/>
      <c r="CY39" s="1986"/>
      <c r="CZ39" s="1984">
        <f>IF(CZ17="",0,SUMIF('5-1_機器材運搬費'!$H$8:$CS$8,CZ17,'5-1_機器材運搬費'!$H$25:$CS$25))</f>
        <v>0</v>
      </c>
      <c r="DA39" s="1985"/>
      <c r="DB39" s="1985"/>
      <c r="DC39" s="1986"/>
      <c r="DD39" s="1984">
        <f>IF(DD17="",0,SUMIF('5-1_機器材運搬費'!$H$8:$CS$8,DD17,'5-1_機器材運搬費'!$H$25:$CS$25))</f>
        <v>0</v>
      </c>
      <c r="DE39" s="1985"/>
      <c r="DF39" s="1985"/>
      <c r="DG39" s="1986"/>
      <c r="DH39" s="1984">
        <f>IF(DH17="",0,SUMIF('5-1_機器材運搬費'!$H$8:$CS$8,DH17,'5-1_機器材運搬費'!$H$25:$CS$25))</f>
        <v>0</v>
      </c>
      <c r="DI39" s="1985"/>
      <c r="DJ39" s="1985"/>
      <c r="DK39" s="1986"/>
      <c r="DL39" s="1984">
        <f>IF(DL17="",0,SUMIF('5-1_機器材運搬費'!$H$8:$CS$8,DL17,'5-1_機器材運搬費'!$H$25:$CS$25))</f>
        <v>0</v>
      </c>
      <c r="DM39" s="1985"/>
      <c r="DN39" s="1985"/>
      <c r="DO39" s="1986"/>
      <c r="DP39" s="1984">
        <f>IF(DP17="",0,SUMIF('5-1_機器材運搬費'!$H$8:$CS$8,DP17,'5-1_機器材運搬費'!$H$25:$CS$25))</f>
        <v>0</v>
      </c>
      <c r="DQ39" s="1985"/>
      <c r="DR39" s="1985"/>
      <c r="DS39" s="1986"/>
      <c r="DT39" s="1984">
        <f>IF(DT17="",0,SUMIF('5-1_機器材運搬費'!$H$8:$CS$8,DT17,'5-1_機器材運搬費'!$H$25:$CS$25))</f>
        <v>0</v>
      </c>
      <c r="DU39" s="1985"/>
      <c r="DV39" s="1985"/>
      <c r="DW39" s="1986"/>
      <c r="DX39" s="1984">
        <f>IF(DX17="",0,SUMIF('5-1_機器材運搬費'!$H$8:$CS$8,DX17,'5-1_機器材運搬費'!$H$25:$CS$25))</f>
        <v>0</v>
      </c>
      <c r="DY39" s="1985"/>
      <c r="DZ39" s="1985"/>
      <c r="EA39" s="1985"/>
      <c r="EB39" s="2173">
        <f t="shared" si="2"/>
        <v>0</v>
      </c>
      <c r="EC39" s="1985"/>
      <c r="ED39" s="1985"/>
      <c r="EE39" s="2174"/>
      <c r="EF39" s="1080" t="s">
        <v>1426</v>
      </c>
      <c r="EG39" s="608"/>
      <c r="EO39" s="118"/>
      <c r="EP39" s="118"/>
      <c r="EW39" s="1210"/>
      <c r="EX39" s="1210"/>
      <c r="EY39" s="1210"/>
      <c r="EZ39" s="1210"/>
      <c r="FA39" s="1210"/>
      <c r="FB39" s="1210"/>
      <c r="FC39" s="1210" t="s">
        <v>1376</v>
      </c>
      <c r="FD39" s="1210"/>
      <c r="FE39" s="1210"/>
      <c r="FF39" s="1210"/>
      <c r="FG39" s="1210"/>
      <c r="FH39" s="1210"/>
      <c r="FI39" s="1210"/>
      <c r="FJ39" s="1210"/>
      <c r="FK39" s="1210"/>
      <c r="FL39" s="1210"/>
      <c r="FM39" s="1210"/>
      <c r="FN39" s="1210"/>
      <c r="FO39" s="1210"/>
      <c r="FP39" s="1210"/>
      <c r="FQ39" s="1210"/>
      <c r="FR39" s="1210"/>
      <c r="FS39" s="1210"/>
      <c r="FT39" s="1210"/>
      <c r="FU39" s="1210"/>
    </row>
    <row r="40" spans="1:177" ht="20.100000000000001" customHeight="1">
      <c r="A40" s="1323">
        <v>17</v>
      </c>
      <c r="B40" s="623"/>
      <c r="C40" s="630"/>
      <c r="D40" s="644"/>
      <c r="E40" s="652" t="s">
        <v>770</v>
      </c>
      <c r="F40" s="2058" t="s">
        <v>14</v>
      </c>
      <c r="G40" s="2059"/>
      <c r="H40" s="1998">
        <f>SUM('5-2_建設機械Ⅰ'!Y4)</f>
        <v>0</v>
      </c>
      <c r="I40" s="1976"/>
      <c r="J40" s="1976"/>
      <c r="K40" s="1999"/>
      <c r="L40" s="1976">
        <f>IF(L17="",0,SUMIF('5-2_建設機械Ⅰ'!$C$19:$C$347,L17,'5-2_建設機械Ⅰ'!$Y$19:$Y$347))</f>
        <v>0</v>
      </c>
      <c r="M40" s="1976"/>
      <c r="N40" s="1976"/>
      <c r="O40" s="1976"/>
      <c r="P40" s="1975">
        <f>IF(P17="",0,SUMIF('5-2_建設機械Ⅰ'!$C$19:$C$347,P17,'5-2_建設機械Ⅰ'!$Y$19:$Y$347))</f>
        <v>0</v>
      </c>
      <c r="Q40" s="1976"/>
      <c r="R40" s="1976"/>
      <c r="S40" s="1977"/>
      <c r="T40" s="1975">
        <f>IF(T17="",0,SUMIF('5-2_建設機械Ⅰ'!$C$19:$C$347,T17,'5-2_建設機械Ⅰ'!$Y$19:$Y$347))</f>
        <v>0</v>
      </c>
      <c r="U40" s="1976"/>
      <c r="V40" s="1976"/>
      <c r="W40" s="1977"/>
      <c r="X40" s="1975">
        <f>IF(X17="",0,SUMIF('5-2_建設機械Ⅰ'!$C$19:$C$347,X17,'5-2_建設機械Ⅰ'!$Y$19:$Y$347))</f>
        <v>0</v>
      </c>
      <c r="Y40" s="1976"/>
      <c r="Z40" s="1976"/>
      <c r="AA40" s="1977"/>
      <c r="AB40" s="1975">
        <f>IF(AB17="",0,SUMIF('5-2_建設機械Ⅰ'!$C$19:$C$347,AB17,'5-2_建設機械Ⅰ'!$Y$19:$Y$347))</f>
        <v>0</v>
      </c>
      <c r="AC40" s="1976"/>
      <c r="AD40" s="1976"/>
      <c r="AE40" s="1977"/>
      <c r="AF40" s="1975">
        <f>IF(AF17="",0,SUMIF('5-2_建設機械Ⅰ'!$C$19:$C$347,AF17,'5-2_建設機械Ⅰ'!$Y$19:$Y$347))</f>
        <v>0</v>
      </c>
      <c r="AG40" s="1976"/>
      <c r="AH40" s="1976"/>
      <c r="AI40" s="1977"/>
      <c r="AJ40" s="1975">
        <f>IF(AJ17="",0,SUMIF('5-2_建設機械Ⅰ'!$C$19:$C$347,AJ17,'5-2_建設機械Ⅰ'!$Y$19:$Y$347))</f>
        <v>0</v>
      </c>
      <c r="AK40" s="1976"/>
      <c r="AL40" s="1976"/>
      <c r="AM40" s="1977"/>
      <c r="AN40" s="1975">
        <f>IF(AN17="",0,SUMIF('5-2_建設機械Ⅰ'!$C$19:$C$347,AN17,'5-2_建設機械Ⅰ'!$Y$19:$Y$347))</f>
        <v>0</v>
      </c>
      <c r="AO40" s="1976"/>
      <c r="AP40" s="1976"/>
      <c r="AQ40" s="1977"/>
      <c r="AR40" s="1975">
        <f>IF(AR17="",0,SUMIF('5-2_建設機械Ⅰ'!$C$19:$C$347,AR17,'5-2_建設機械Ⅰ'!$Y$19:$Y$347))</f>
        <v>0</v>
      </c>
      <c r="AS40" s="1976"/>
      <c r="AT40" s="1976"/>
      <c r="AU40" s="1977"/>
      <c r="AV40" s="1975">
        <f>IF(AV17="",0,SUMIF('5-2_建設機械Ⅰ'!$C$19:$C$347,AV17,'5-2_建設機械Ⅰ'!$Y$19:$Y$347))</f>
        <v>0</v>
      </c>
      <c r="AW40" s="1976"/>
      <c r="AX40" s="1976"/>
      <c r="AY40" s="1977"/>
      <c r="AZ40" s="1975">
        <f>IF(AZ17="",0,SUMIF('5-2_建設機械Ⅰ'!$C$19:$C$347,AZ17,'5-2_建設機械Ⅰ'!$Y$19:$Y$347))</f>
        <v>0</v>
      </c>
      <c r="BA40" s="1976"/>
      <c r="BB40" s="1976"/>
      <c r="BC40" s="1977"/>
      <c r="BD40" s="1975">
        <f>IF(BD17="",0,SUMIF('5-2_建設機械Ⅰ'!$C$19:$C$347,BD17,'5-2_建設機械Ⅰ'!$Y$19:$Y$347))</f>
        <v>0</v>
      </c>
      <c r="BE40" s="1976"/>
      <c r="BF40" s="1976"/>
      <c r="BG40" s="1977"/>
      <c r="BH40" s="1975">
        <f>IF(BH17="",0,SUMIF('5-2_建設機械Ⅰ'!$C$19:$C$347,BH17,'5-2_建設機械Ⅰ'!$Y$19:$Y$347))</f>
        <v>0</v>
      </c>
      <c r="BI40" s="1976"/>
      <c r="BJ40" s="1976"/>
      <c r="BK40" s="1977"/>
      <c r="BL40" s="1975">
        <f>IF(BL17="",0,SUMIF('5-2_建設機械Ⅰ'!$C$19:$C$347,BL17,'5-2_建設機械Ⅰ'!$Y$19:$Y$347))</f>
        <v>0</v>
      </c>
      <c r="BM40" s="1976"/>
      <c r="BN40" s="1976"/>
      <c r="BO40" s="1977"/>
      <c r="BP40" s="1975">
        <f>IF(BP17="",0,SUMIF('5-2_建設機械Ⅰ'!$C$19:$C$347,BP17,'5-2_建設機械Ⅰ'!$Y$19:$Y$347))</f>
        <v>0</v>
      </c>
      <c r="BQ40" s="1976"/>
      <c r="BR40" s="1976"/>
      <c r="BS40" s="1977"/>
      <c r="BT40" s="1975">
        <f>IF(BT17="",0,SUMIF('5-2_建設機械Ⅰ'!$C$19:$C$347,BT17,'5-2_建設機械Ⅰ'!$Y$19:$Y$347))</f>
        <v>0</v>
      </c>
      <c r="BU40" s="1976"/>
      <c r="BV40" s="1976"/>
      <c r="BW40" s="1977"/>
      <c r="BX40" s="1975">
        <f>IF(BX17="",0,SUMIF('5-2_建設機械Ⅰ'!$C$19:$C$347,BX17,'5-2_建設機械Ⅰ'!$Y$19:$Y$347))</f>
        <v>0</v>
      </c>
      <c r="BY40" s="1976"/>
      <c r="BZ40" s="1976"/>
      <c r="CA40" s="1977"/>
      <c r="CB40" s="1975">
        <f>IF(CB17="",0,SUMIF('5-2_建設機械Ⅰ'!$C$19:$C$347,CB17,'5-2_建設機械Ⅰ'!$Y$19:$Y$347))</f>
        <v>0</v>
      </c>
      <c r="CC40" s="1976"/>
      <c r="CD40" s="1976"/>
      <c r="CE40" s="1977"/>
      <c r="CF40" s="1975">
        <f>IF(CF17="",0,SUMIF('5-2_建設機械Ⅰ'!$C$19:$C$347,CF17,'5-2_建設機械Ⅰ'!$Y$19:$Y$347))</f>
        <v>0</v>
      </c>
      <c r="CG40" s="1976"/>
      <c r="CH40" s="1976"/>
      <c r="CI40" s="1977"/>
      <c r="CJ40" s="1975">
        <f>IF(CJ17="",0,SUMIF('5-2_建設機械Ⅰ'!$C$19:$C$347,CJ17,'5-2_建設機械Ⅰ'!$Y$19:$Y$347))</f>
        <v>0</v>
      </c>
      <c r="CK40" s="1976"/>
      <c r="CL40" s="1976"/>
      <c r="CM40" s="1977"/>
      <c r="CN40" s="1975">
        <f>IF(CN17="",0,SUMIF('5-2_建設機械Ⅰ'!$C$19:$C$347,CN17,'5-2_建設機械Ⅰ'!$Y$19:$Y$347))</f>
        <v>0</v>
      </c>
      <c r="CO40" s="1976"/>
      <c r="CP40" s="1976"/>
      <c r="CQ40" s="1977"/>
      <c r="CR40" s="1975">
        <f>IF(CR17="",0,SUMIF('5-2_建設機械Ⅰ'!$C$19:$C$347,CR17,'5-2_建設機械Ⅰ'!$Y$19:$Y$347))</f>
        <v>0</v>
      </c>
      <c r="CS40" s="1976"/>
      <c r="CT40" s="1976"/>
      <c r="CU40" s="1977"/>
      <c r="CV40" s="1975">
        <f>IF(CV17="",0,SUMIF('5-2_建設機械Ⅰ'!$C$19:$C$347,CV17,'5-2_建設機械Ⅰ'!$Y$19:$Y$347))</f>
        <v>0</v>
      </c>
      <c r="CW40" s="1976"/>
      <c r="CX40" s="1976"/>
      <c r="CY40" s="1977"/>
      <c r="CZ40" s="1975">
        <f>IF(CZ17="",0,SUMIF('5-2_建設機械Ⅰ'!$C$19:$C$347,CZ17,'5-2_建設機械Ⅰ'!$Y$19:$Y$347))</f>
        <v>0</v>
      </c>
      <c r="DA40" s="1976"/>
      <c r="DB40" s="1976"/>
      <c r="DC40" s="1977"/>
      <c r="DD40" s="1975">
        <f>IF(DD17="",0,SUMIF('5-2_建設機械Ⅰ'!$C$19:$C$347,DD17,'5-2_建設機械Ⅰ'!$Y$19:$Y$347))</f>
        <v>0</v>
      </c>
      <c r="DE40" s="1976"/>
      <c r="DF40" s="1976"/>
      <c r="DG40" s="1977"/>
      <c r="DH40" s="1975">
        <f>IF(DH17="",0,SUMIF('5-2_建設機械Ⅰ'!$C$19:$C$347,DH17,'5-2_建設機械Ⅰ'!$Y$19:$Y$347))</f>
        <v>0</v>
      </c>
      <c r="DI40" s="1976"/>
      <c r="DJ40" s="1976"/>
      <c r="DK40" s="1977"/>
      <c r="DL40" s="1975">
        <f>IF(DL17="",0,SUMIF('5-2_建設機械Ⅰ'!$C$19:$C$347,DL17,'5-2_建設機械Ⅰ'!$Y$19:$Y$347))</f>
        <v>0</v>
      </c>
      <c r="DM40" s="1976"/>
      <c r="DN40" s="1976"/>
      <c r="DO40" s="1977"/>
      <c r="DP40" s="1975">
        <f>IF(DP17="",0,SUMIF('5-2_建設機械Ⅰ'!$C$19:$C$347,DP17,'5-2_建設機械Ⅰ'!$Y$19:$Y$347))</f>
        <v>0</v>
      </c>
      <c r="DQ40" s="1976"/>
      <c r="DR40" s="1976"/>
      <c r="DS40" s="1977"/>
      <c r="DT40" s="1975">
        <f>IF(DT17="",0,SUMIF('5-2_建設機械Ⅰ'!$C$19:$C$347,DT17,'5-2_建設機械Ⅰ'!$Y$19:$Y$347))</f>
        <v>0</v>
      </c>
      <c r="DU40" s="1976"/>
      <c r="DV40" s="1976"/>
      <c r="DW40" s="1977"/>
      <c r="DX40" s="1975">
        <f>IF(DX17="",0,SUMIF('5-2_建設機械Ⅰ'!$C$19:$C$347,DX17,'5-2_建設機械Ⅰ'!$Y$19:$Y$347))</f>
        <v>0</v>
      </c>
      <c r="DY40" s="1976"/>
      <c r="DZ40" s="1976"/>
      <c r="EA40" s="1976"/>
      <c r="EB40" s="2017">
        <f t="shared" si="2"/>
        <v>0</v>
      </c>
      <c r="EC40" s="1976"/>
      <c r="ED40" s="1976"/>
      <c r="EE40" s="2018"/>
      <c r="EF40" s="1080" t="s">
        <v>1427</v>
      </c>
      <c r="EG40" s="608"/>
      <c r="EO40" s="118"/>
      <c r="EP40" s="118"/>
      <c r="EW40" s="1210"/>
      <c r="EX40" s="1210"/>
      <c r="EY40" s="1210"/>
      <c r="EZ40" s="1210"/>
      <c r="FA40" s="1210"/>
      <c r="FB40" s="1210"/>
      <c r="FC40" s="1210" t="s">
        <v>1376</v>
      </c>
      <c r="FD40" s="1210"/>
      <c r="FE40" s="1210"/>
      <c r="FF40" s="1210"/>
      <c r="FG40" s="1210"/>
      <c r="FH40" s="1210"/>
      <c r="FI40" s="1210"/>
      <c r="FJ40" s="1210"/>
      <c r="FK40" s="1210"/>
      <c r="FL40" s="1210"/>
      <c r="FM40" s="1210"/>
      <c r="FN40" s="1210"/>
      <c r="FO40" s="1210"/>
      <c r="FP40" s="1210"/>
      <c r="FQ40" s="1210"/>
      <c r="FR40" s="1210"/>
      <c r="FS40" s="1210"/>
      <c r="FT40" s="1210"/>
      <c r="FU40" s="1210"/>
    </row>
    <row r="41" spans="1:177" ht="20.100000000000001" customHeight="1">
      <c r="A41" s="1323">
        <v>18</v>
      </c>
      <c r="B41" s="623"/>
      <c r="C41" s="630"/>
      <c r="D41" s="644"/>
      <c r="E41" s="623" t="s">
        <v>782</v>
      </c>
      <c r="F41" s="1995" t="s">
        <v>15</v>
      </c>
      <c r="G41" s="1996"/>
      <c r="H41" s="2121">
        <f>SUM('5-3_建設機械Ⅱ'!AF4)</f>
        <v>0</v>
      </c>
      <c r="I41" s="1960"/>
      <c r="J41" s="1960"/>
      <c r="K41" s="2122"/>
      <c r="L41" s="1960">
        <f>IF(L17="",0,SUMIF('5-3_建設機械Ⅱ'!$C$18:$C$460,L17,'5-3_建設機械Ⅱ'!$AF$18:$AF$460))</f>
        <v>0</v>
      </c>
      <c r="M41" s="1960"/>
      <c r="N41" s="1960"/>
      <c r="O41" s="1960"/>
      <c r="P41" s="1959">
        <f>IF(P17="",0,SUMIF('5-3_建設機械Ⅱ'!$C$18:$C$460,P17,'5-3_建設機械Ⅱ'!$AF$18:$AF$460))</f>
        <v>0</v>
      </c>
      <c r="Q41" s="1960"/>
      <c r="R41" s="1960"/>
      <c r="S41" s="1961"/>
      <c r="T41" s="1959">
        <f>IF(T17="",0,SUMIF('5-3_建設機械Ⅱ'!$C$18:$C$460,T17,'5-3_建設機械Ⅱ'!$AF$18:$AF$460))</f>
        <v>0</v>
      </c>
      <c r="U41" s="1960"/>
      <c r="V41" s="1960"/>
      <c r="W41" s="1961"/>
      <c r="X41" s="1959">
        <f>IF(X17="",0,SUMIF('5-3_建設機械Ⅱ'!$C$18:$C$460,X17,'5-3_建設機械Ⅱ'!$AF$18:$AF$460))</f>
        <v>0</v>
      </c>
      <c r="Y41" s="1960"/>
      <c r="Z41" s="1960"/>
      <c r="AA41" s="1961"/>
      <c r="AB41" s="1959">
        <f>IF(AB17="",0,SUMIF('5-3_建設機械Ⅱ'!$C$18:$C$460,AB17,'5-3_建設機械Ⅱ'!$AF$18:$AF$460))</f>
        <v>0</v>
      </c>
      <c r="AC41" s="1960"/>
      <c r="AD41" s="1960"/>
      <c r="AE41" s="1961"/>
      <c r="AF41" s="1959">
        <f>IF(AF17="",0,SUMIF('5-3_建設機械Ⅱ'!$C$18:$C$460,AF17,'5-3_建設機械Ⅱ'!$AF$18:$AF$460))</f>
        <v>0</v>
      </c>
      <c r="AG41" s="1960"/>
      <c r="AH41" s="1960"/>
      <c r="AI41" s="1961"/>
      <c r="AJ41" s="1959">
        <f>IF(AJ17="",0,SUMIF('5-3_建設機械Ⅱ'!$C$18:$C$460,AJ17,'5-3_建設機械Ⅱ'!$AF$18:$AF$460))</f>
        <v>0</v>
      </c>
      <c r="AK41" s="1960"/>
      <c r="AL41" s="1960"/>
      <c r="AM41" s="1961"/>
      <c r="AN41" s="1959">
        <f>IF(AN17="",0,SUMIF('5-3_建設機械Ⅱ'!$C$18:$C$460,AN17,'5-3_建設機械Ⅱ'!$AF$18:$AF$460))</f>
        <v>0</v>
      </c>
      <c r="AO41" s="1960"/>
      <c r="AP41" s="1960"/>
      <c r="AQ41" s="1961"/>
      <c r="AR41" s="1959">
        <f>IF(AR17="",0,SUMIF('5-3_建設機械Ⅱ'!$C$18:$C$460,AR17,'5-3_建設機械Ⅱ'!$AF$18:$AF$460))</f>
        <v>0</v>
      </c>
      <c r="AS41" s="1960"/>
      <c r="AT41" s="1960"/>
      <c r="AU41" s="1961"/>
      <c r="AV41" s="1959">
        <f>IF(AV17="",0,SUMIF('5-3_建設機械Ⅱ'!$C$18:$C$460,AV17,'5-3_建設機械Ⅱ'!$AF$18:$AF$460))</f>
        <v>0</v>
      </c>
      <c r="AW41" s="1960"/>
      <c r="AX41" s="1960"/>
      <c r="AY41" s="1961"/>
      <c r="AZ41" s="1959">
        <f>IF(AZ17="",0,SUMIF('5-3_建設機械Ⅱ'!$C$18:$C$460,AZ17,'5-3_建設機械Ⅱ'!$AF$18:$AF$460))</f>
        <v>0</v>
      </c>
      <c r="BA41" s="1960"/>
      <c r="BB41" s="1960"/>
      <c r="BC41" s="1961"/>
      <c r="BD41" s="1959">
        <f>IF(BD17="",0,SUMIF('5-3_建設機械Ⅱ'!$C$18:$C$460,BD17,'5-3_建設機械Ⅱ'!$AF$18:$AF$460))</f>
        <v>0</v>
      </c>
      <c r="BE41" s="1960"/>
      <c r="BF41" s="1960"/>
      <c r="BG41" s="1961"/>
      <c r="BH41" s="1959">
        <f>IF(BH17="",0,SUMIF('5-3_建設機械Ⅱ'!$C$18:$C$460,BH17,'5-3_建設機械Ⅱ'!$AF$18:$AF$460))</f>
        <v>0</v>
      </c>
      <c r="BI41" s="1960"/>
      <c r="BJ41" s="1960"/>
      <c r="BK41" s="1961"/>
      <c r="BL41" s="1959">
        <f>IF(BL17="",0,SUMIF('5-3_建設機械Ⅱ'!$C$18:$C$460,BL17,'5-3_建設機械Ⅱ'!$AF$18:$AF$460))</f>
        <v>0</v>
      </c>
      <c r="BM41" s="1960"/>
      <c r="BN41" s="1960"/>
      <c r="BO41" s="1961"/>
      <c r="BP41" s="1959">
        <f>IF(BP17="",0,SUMIF('5-3_建設機械Ⅱ'!$C$18:$C$460,BP17,'5-3_建設機械Ⅱ'!$AF$18:$AF$460))</f>
        <v>0</v>
      </c>
      <c r="BQ41" s="1960"/>
      <c r="BR41" s="1960"/>
      <c r="BS41" s="1961"/>
      <c r="BT41" s="1959">
        <f>IF(BT17="",0,SUMIF('5-3_建設機械Ⅱ'!$C$18:$C$460,BT17,'5-3_建設機械Ⅱ'!$AF$18:$AF$460))</f>
        <v>0</v>
      </c>
      <c r="BU41" s="1960"/>
      <c r="BV41" s="1960"/>
      <c r="BW41" s="1961"/>
      <c r="BX41" s="1959">
        <f>IF(BX17="",0,SUMIF('5-3_建設機械Ⅱ'!$C$18:$C$460,BX17,'5-3_建設機械Ⅱ'!$AF$18:$AF$460))</f>
        <v>0</v>
      </c>
      <c r="BY41" s="1960"/>
      <c r="BZ41" s="1960"/>
      <c r="CA41" s="1961"/>
      <c r="CB41" s="1959">
        <f>IF(CB17="",0,SUMIF('5-3_建設機械Ⅱ'!$C$18:$C$460,CB17,'5-3_建設機械Ⅱ'!$AF$18:$AF$460))</f>
        <v>0</v>
      </c>
      <c r="CC41" s="1960"/>
      <c r="CD41" s="1960"/>
      <c r="CE41" s="1961"/>
      <c r="CF41" s="1959">
        <f>IF(CF17="",0,SUMIF('5-3_建設機械Ⅱ'!$C$18:$C$460,CF17,'5-3_建設機械Ⅱ'!$AF$18:$AF$460))</f>
        <v>0</v>
      </c>
      <c r="CG41" s="1960"/>
      <c r="CH41" s="1960"/>
      <c r="CI41" s="1961"/>
      <c r="CJ41" s="1959">
        <f>IF(CJ17="",0,SUMIF('5-3_建設機械Ⅱ'!$C$18:$C$460,CJ17,'5-3_建設機械Ⅱ'!$AF$18:$AF$460))</f>
        <v>0</v>
      </c>
      <c r="CK41" s="1960"/>
      <c r="CL41" s="1960"/>
      <c r="CM41" s="1961"/>
      <c r="CN41" s="1959">
        <f>IF(CN17="",0,SUMIF('5-3_建設機械Ⅱ'!$C$18:$C$460,CN17,'5-3_建設機械Ⅱ'!$AF$18:$AF$460))</f>
        <v>0</v>
      </c>
      <c r="CO41" s="1960"/>
      <c r="CP41" s="1960"/>
      <c r="CQ41" s="1961"/>
      <c r="CR41" s="1959">
        <f>IF(CR17="",0,SUMIF('5-3_建設機械Ⅱ'!$C$18:$C$460,CR17,'5-3_建設機械Ⅱ'!$AF$18:$AF$460))</f>
        <v>0</v>
      </c>
      <c r="CS41" s="1960"/>
      <c r="CT41" s="1960"/>
      <c r="CU41" s="1961"/>
      <c r="CV41" s="1959">
        <f>IF(CV17="",0,SUMIF('5-3_建設機械Ⅱ'!$C$18:$C$460,CV17,'5-3_建設機械Ⅱ'!$AF$18:$AF$460))</f>
        <v>0</v>
      </c>
      <c r="CW41" s="1960"/>
      <c r="CX41" s="1960"/>
      <c r="CY41" s="1961"/>
      <c r="CZ41" s="1959">
        <f>IF(CZ17="",0,SUMIF('5-3_建設機械Ⅱ'!$C$18:$C$460,CZ17,'5-3_建設機械Ⅱ'!$AF$18:$AF$460))</f>
        <v>0</v>
      </c>
      <c r="DA41" s="1960"/>
      <c r="DB41" s="1960"/>
      <c r="DC41" s="1961"/>
      <c r="DD41" s="1959">
        <f>IF(DD17="",0,SUMIF('5-3_建設機械Ⅱ'!$C$18:$C$460,DD17,'5-3_建設機械Ⅱ'!$AF$18:$AF$460))</f>
        <v>0</v>
      </c>
      <c r="DE41" s="1960"/>
      <c r="DF41" s="1960"/>
      <c r="DG41" s="1961"/>
      <c r="DH41" s="1959">
        <f>IF(DH17="",0,SUMIF('5-3_建設機械Ⅱ'!$C$18:$C$460,DH17,'5-3_建設機械Ⅱ'!$AF$18:$AF$460))</f>
        <v>0</v>
      </c>
      <c r="DI41" s="1960"/>
      <c r="DJ41" s="1960"/>
      <c r="DK41" s="1961"/>
      <c r="DL41" s="1959">
        <f>IF(DL17="",0,SUMIF('5-3_建設機械Ⅱ'!$C$18:$C$460,DL17,'5-3_建設機械Ⅱ'!$AF$18:$AF$460))</f>
        <v>0</v>
      </c>
      <c r="DM41" s="1960"/>
      <c r="DN41" s="1960"/>
      <c r="DO41" s="1961"/>
      <c r="DP41" s="1959">
        <f>IF(DP17="",0,SUMIF('5-3_建設機械Ⅱ'!$C$18:$C$460,DP17,'5-3_建設機械Ⅱ'!$AF$18:$AF$460))</f>
        <v>0</v>
      </c>
      <c r="DQ41" s="1960"/>
      <c r="DR41" s="1960"/>
      <c r="DS41" s="1961"/>
      <c r="DT41" s="1959">
        <f>IF(DT17="",0,SUMIF('5-3_建設機械Ⅱ'!$C$18:$C$460,DT17,'5-3_建設機械Ⅱ'!$AF$18:$AF$460))</f>
        <v>0</v>
      </c>
      <c r="DU41" s="1960"/>
      <c r="DV41" s="1960"/>
      <c r="DW41" s="1961"/>
      <c r="DX41" s="1959">
        <f>IF(DX17="",0,SUMIF('5-3_建設機械Ⅱ'!$C$18:$C$460,DX17,'5-3_建設機械Ⅱ'!$AF$18:$AF$460))</f>
        <v>0</v>
      </c>
      <c r="DY41" s="1960"/>
      <c r="DZ41" s="1960"/>
      <c r="EA41" s="1960"/>
      <c r="EB41" s="2010">
        <f t="shared" si="2"/>
        <v>0</v>
      </c>
      <c r="EC41" s="1960"/>
      <c r="ED41" s="1960"/>
      <c r="EE41" s="2011"/>
      <c r="EF41" s="1080" t="s">
        <v>1428</v>
      </c>
      <c r="EG41" s="608"/>
      <c r="EO41" s="118"/>
      <c r="EP41" s="118"/>
      <c r="EW41" s="1210"/>
      <c r="EX41" s="1210"/>
      <c r="EY41" s="1210"/>
      <c r="EZ41" s="1210"/>
      <c r="FA41" s="1210"/>
      <c r="FB41" s="1210"/>
      <c r="FC41" s="1210" t="s">
        <v>1376</v>
      </c>
      <c r="FD41" s="1210"/>
      <c r="FE41" s="1210"/>
      <c r="FF41" s="1210"/>
      <c r="FG41" s="1210"/>
      <c r="FH41" s="1210"/>
      <c r="FI41" s="1210"/>
      <c r="FJ41" s="1210"/>
      <c r="FK41" s="1210"/>
      <c r="FL41" s="1210"/>
      <c r="FM41" s="1210"/>
      <c r="FN41" s="1210"/>
      <c r="FO41" s="1210"/>
      <c r="FP41" s="1210"/>
      <c r="FQ41" s="1210"/>
      <c r="FR41" s="1210"/>
      <c r="FS41" s="1210"/>
      <c r="FT41" s="1210"/>
      <c r="FU41" s="1210"/>
    </row>
    <row r="42" spans="1:177" ht="20.100000000000001" customHeight="1">
      <c r="A42" s="1323">
        <v>19</v>
      </c>
      <c r="B42" s="623"/>
      <c r="C42" s="630"/>
      <c r="D42" s="649" t="s">
        <v>774</v>
      </c>
      <c r="E42" s="1997" t="s">
        <v>775</v>
      </c>
      <c r="F42" s="1997"/>
      <c r="G42" s="1997"/>
      <c r="H42" s="2000">
        <f>SUMIF($FD$21:$FD$177,"○",H$21:H$177)</f>
        <v>0</v>
      </c>
      <c r="I42" s="1957"/>
      <c r="J42" s="1957"/>
      <c r="K42" s="2001"/>
      <c r="L42" s="1957">
        <f>SUMIF($FD$21:$FD$177,"○",L$21:L$177)</f>
        <v>0</v>
      </c>
      <c r="M42" s="1957"/>
      <c r="N42" s="1957"/>
      <c r="O42" s="1957"/>
      <c r="P42" s="1956">
        <f>SUMIF($FD$21:$FD$177,"○",P$21:P$177)</f>
        <v>0</v>
      </c>
      <c r="Q42" s="1957"/>
      <c r="R42" s="1957"/>
      <c r="S42" s="1958"/>
      <c r="T42" s="1956">
        <f>SUMIF($FD$21:$FD$177,"○",T$21:T$177)</f>
        <v>0</v>
      </c>
      <c r="U42" s="1957"/>
      <c r="V42" s="1957"/>
      <c r="W42" s="1958"/>
      <c r="X42" s="1956">
        <f>SUMIF($FD$21:$FD$177,"○",X$21:X$177)</f>
        <v>0</v>
      </c>
      <c r="Y42" s="1957"/>
      <c r="Z42" s="1957"/>
      <c r="AA42" s="1958"/>
      <c r="AB42" s="1956">
        <f>SUMIF($FD$21:$FD$177,"○",AB$21:AB$177)</f>
        <v>0</v>
      </c>
      <c r="AC42" s="1957"/>
      <c r="AD42" s="1957"/>
      <c r="AE42" s="1958"/>
      <c r="AF42" s="1956">
        <f>SUMIF($FD$21:$FD$177,"○",AF$21:AF$177)</f>
        <v>0</v>
      </c>
      <c r="AG42" s="1957"/>
      <c r="AH42" s="1957"/>
      <c r="AI42" s="1958"/>
      <c r="AJ42" s="1956">
        <f>SUMIF($FD$21:$FD$177,"○",AJ$21:AJ$177)</f>
        <v>0</v>
      </c>
      <c r="AK42" s="1957"/>
      <c r="AL42" s="1957"/>
      <c r="AM42" s="1958"/>
      <c r="AN42" s="1956">
        <f>SUMIF($FD$21:$FD$177,"○",AN$21:AN$177)</f>
        <v>0</v>
      </c>
      <c r="AO42" s="1957"/>
      <c r="AP42" s="1957"/>
      <c r="AQ42" s="1958"/>
      <c r="AR42" s="1956">
        <f>SUMIF($FD$21:$FD$177,"○",AR$21:AR$177)</f>
        <v>0</v>
      </c>
      <c r="AS42" s="1957"/>
      <c r="AT42" s="1957"/>
      <c r="AU42" s="1958"/>
      <c r="AV42" s="1956">
        <f>SUMIF($FD$21:$FD$177,"○",AV$21:AV$177)</f>
        <v>0</v>
      </c>
      <c r="AW42" s="1957"/>
      <c r="AX42" s="1957"/>
      <c r="AY42" s="1958"/>
      <c r="AZ42" s="1956">
        <f>SUMIF($FD$21:$FD$177,"○",AZ$21:AZ$177)</f>
        <v>0</v>
      </c>
      <c r="BA42" s="1957"/>
      <c r="BB42" s="1957"/>
      <c r="BC42" s="1958"/>
      <c r="BD42" s="1956">
        <f>SUMIF($FD$21:$FD$177,"○",BD$21:BD$177)</f>
        <v>0</v>
      </c>
      <c r="BE42" s="1957"/>
      <c r="BF42" s="1957"/>
      <c r="BG42" s="1958"/>
      <c r="BH42" s="1956">
        <f>SUMIF($FD$21:$FD$177,"○",BH$21:BH$177)</f>
        <v>0</v>
      </c>
      <c r="BI42" s="1957"/>
      <c r="BJ42" s="1957"/>
      <c r="BK42" s="1958"/>
      <c r="BL42" s="1956">
        <f>SUMIF($FD$21:$FD$177,"○",BL$21:BL$177)</f>
        <v>0</v>
      </c>
      <c r="BM42" s="1957"/>
      <c r="BN42" s="1957"/>
      <c r="BO42" s="1958"/>
      <c r="BP42" s="1956">
        <f>SUMIF($FD$21:$FD$177,"○",BP$21:BP$177)</f>
        <v>0</v>
      </c>
      <c r="BQ42" s="1957"/>
      <c r="BR42" s="1957"/>
      <c r="BS42" s="1958"/>
      <c r="BT42" s="1956">
        <f>SUMIF($FD$21:$FD$177,"○",BT$21:BT$177)</f>
        <v>0</v>
      </c>
      <c r="BU42" s="1957"/>
      <c r="BV42" s="1957"/>
      <c r="BW42" s="1958"/>
      <c r="BX42" s="1956">
        <f>SUMIF($FD$21:$FD$177,"○",BX$21:BX$177)</f>
        <v>0</v>
      </c>
      <c r="BY42" s="1957"/>
      <c r="BZ42" s="1957"/>
      <c r="CA42" s="1958"/>
      <c r="CB42" s="1956">
        <f>SUMIF($FD$21:$FD$177,"○",CB$21:CB$177)</f>
        <v>0</v>
      </c>
      <c r="CC42" s="1957"/>
      <c r="CD42" s="1957"/>
      <c r="CE42" s="1958"/>
      <c r="CF42" s="1956">
        <f>SUMIF($FD$21:$FD$177,"○",CF$21:CF$177)</f>
        <v>0</v>
      </c>
      <c r="CG42" s="1957"/>
      <c r="CH42" s="1957"/>
      <c r="CI42" s="1958"/>
      <c r="CJ42" s="1956">
        <f>SUMIF($FD$21:$FD$177,"○",CJ$21:CJ$177)</f>
        <v>0</v>
      </c>
      <c r="CK42" s="1957"/>
      <c r="CL42" s="1957"/>
      <c r="CM42" s="1958"/>
      <c r="CN42" s="1956">
        <f>SUMIF($FD$21:$FD$177,"○",CN$21:CN$177)</f>
        <v>0</v>
      </c>
      <c r="CO42" s="1957"/>
      <c r="CP42" s="1957"/>
      <c r="CQ42" s="1958"/>
      <c r="CR42" s="1956">
        <f>SUMIF($FD$21:$FD$177,"○",CR$21:CR$177)</f>
        <v>0</v>
      </c>
      <c r="CS42" s="1957"/>
      <c r="CT42" s="1957"/>
      <c r="CU42" s="1958"/>
      <c r="CV42" s="1956">
        <f>SUMIF($FD$21:$FD$177,"○",CV$21:CV$177)</f>
        <v>0</v>
      </c>
      <c r="CW42" s="1957"/>
      <c r="CX42" s="1957"/>
      <c r="CY42" s="1958"/>
      <c r="CZ42" s="1956">
        <f>SUMIF($FD$21:$FD$177,"○",CZ$21:CZ$177)</f>
        <v>0</v>
      </c>
      <c r="DA42" s="1957"/>
      <c r="DB42" s="1957"/>
      <c r="DC42" s="1958"/>
      <c r="DD42" s="1956">
        <f>SUMIF($FD$21:$FD$177,"○",DD$21:DD$177)</f>
        <v>0</v>
      </c>
      <c r="DE42" s="1957"/>
      <c r="DF42" s="1957"/>
      <c r="DG42" s="1958"/>
      <c r="DH42" s="1956">
        <f>SUMIF($FD$21:$FD$177,"○",DH$21:DH$177)</f>
        <v>0</v>
      </c>
      <c r="DI42" s="1957"/>
      <c r="DJ42" s="1957"/>
      <c r="DK42" s="1958"/>
      <c r="DL42" s="1956">
        <f>SUMIF($FD$21:$FD$177,"○",DL$21:DL$177)</f>
        <v>0</v>
      </c>
      <c r="DM42" s="1957"/>
      <c r="DN42" s="1957"/>
      <c r="DO42" s="1958"/>
      <c r="DP42" s="1956">
        <f>SUMIF($FD$21:$FD$177,"○",DP$21:DP$177)</f>
        <v>0</v>
      </c>
      <c r="DQ42" s="1957"/>
      <c r="DR42" s="1957"/>
      <c r="DS42" s="1958"/>
      <c r="DT42" s="1956">
        <f>SUMIF($FD$21:$FD$177,"○",DT$21:DT$177)</f>
        <v>0</v>
      </c>
      <c r="DU42" s="1957"/>
      <c r="DV42" s="1957"/>
      <c r="DW42" s="1958"/>
      <c r="DX42" s="1956">
        <f>SUMIF($FD$21:$FD$177,"○",DX$21:DX$177)</f>
        <v>0</v>
      </c>
      <c r="DY42" s="1957"/>
      <c r="DZ42" s="1957"/>
      <c r="EA42" s="1957"/>
      <c r="EB42" s="2012">
        <f t="shared" si="2"/>
        <v>0</v>
      </c>
      <c r="EC42" s="1957"/>
      <c r="ED42" s="1957"/>
      <c r="EE42" s="2013"/>
      <c r="EO42" s="118"/>
      <c r="EP42" s="118"/>
      <c r="EW42" s="1210"/>
      <c r="EX42" s="1210"/>
      <c r="EY42" s="1210"/>
      <c r="EZ42" s="1210"/>
      <c r="FA42" s="1210"/>
      <c r="FB42" s="1210" t="s">
        <v>1376</v>
      </c>
      <c r="FC42" s="1210"/>
      <c r="FD42" s="1210"/>
      <c r="FE42" s="1210"/>
      <c r="FF42" s="1210"/>
      <c r="FG42" s="1210"/>
      <c r="FH42" s="1210"/>
      <c r="FI42" s="1210"/>
      <c r="FJ42" s="1210"/>
      <c r="FK42" s="1210"/>
      <c r="FL42" s="1210"/>
      <c r="FM42" s="1210"/>
      <c r="FN42" s="1210"/>
      <c r="FO42" s="1210"/>
      <c r="FP42" s="1210"/>
      <c r="FQ42" s="1210"/>
      <c r="FR42" s="1210"/>
      <c r="FS42" s="1210"/>
      <c r="FT42" s="1210"/>
      <c r="FU42" s="1210"/>
    </row>
    <row r="43" spans="1:177" ht="20.100000000000001" customHeight="1">
      <c r="A43" s="1323">
        <v>20</v>
      </c>
      <c r="B43" s="623"/>
      <c r="C43" s="630"/>
      <c r="D43" s="644"/>
      <c r="E43" s="647" t="s">
        <v>768</v>
      </c>
      <c r="F43" s="1993" t="s">
        <v>776</v>
      </c>
      <c r="G43" s="1994"/>
      <c r="H43" s="2002"/>
      <c r="I43" s="1963"/>
      <c r="J43" s="1963"/>
      <c r="K43" s="2003"/>
      <c r="L43" s="1963"/>
      <c r="M43" s="1963"/>
      <c r="N43" s="1963"/>
      <c r="O43" s="1963"/>
      <c r="P43" s="1962"/>
      <c r="Q43" s="1963"/>
      <c r="R43" s="1963"/>
      <c r="S43" s="1964"/>
      <c r="T43" s="1962"/>
      <c r="U43" s="1963"/>
      <c r="V43" s="1963"/>
      <c r="W43" s="1964"/>
      <c r="X43" s="1962"/>
      <c r="Y43" s="1963"/>
      <c r="Z43" s="1963"/>
      <c r="AA43" s="1964"/>
      <c r="AB43" s="1962"/>
      <c r="AC43" s="1963"/>
      <c r="AD43" s="1963"/>
      <c r="AE43" s="1964"/>
      <c r="AF43" s="1962"/>
      <c r="AG43" s="1963"/>
      <c r="AH43" s="1963"/>
      <c r="AI43" s="1964"/>
      <c r="AJ43" s="1962"/>
      <c r="AK43" s="1963"/>
      <c r="AL43" s="1963"/>
      <c r="AM43" s="1964"/>
      <c r="AN43" s="1962"/>
      <c r="AO43" s="1963"/>
      <c r="AP43" s="1963"/>
      <c r="AQ43" s="1964"/>
      <c r="AR43" s="1962"/>
      <c r="AS43" s="1963"/>
      <c r="AT43" s="1963"/>
      <c r="AU43" s="1964"/>
      <c r="AV43" s="1962"/>
      <c r="AW43" s="1963"/>
      <c r="AX43" s="1963"/>
      <c r="AY43" s="1964"/>
      <c r="AZ43" s="1962"/>
      <c r="BA43" s="1963"/>
      <c r="BB43" s="1963"/>
      <c r="BC43" s="1964"/>
      <c r="BD43" s="1962"/>
      <c r="BE43" s="1963"/>
      <c r="BF43" s="1963"/>
      <c r="BG43" s="1964"/>
      <c r="BH43" s="1962"/>
      <c r="BI43" s="1963"/>
      <c r="BJ43" s="1963"/>
      <c r="BK43" s="1964"/>
      <c r="BL43" s="1962"/>
      <c r="BM43" s="1963"/>
      <c r="BN43" s="1963"/>
      <c r="BO43" s="1964"/>
      <c r="BP43" s="1962"/>
      <c r="BQ43" s="1963"/>
      <c r="BR43" s="1963"/>
      <c r="BS43" s="1964"/>
      <c r="BT43" s="1962"/>
      <c r="BU43" s="1963"/>
      <c r="BV43" s="1963"/>
      <c r="BW43" s="1964"/>
      <c r="BX43" s="1962"/>
      <c r="BY43" s="1963"/>
      <c r="BZ43" s="1963"/>
      <c r="CA43" s="1964"/>
      <c r="CB43" s="1962"/>
      <c r="CC43" s="1963"/>
      <c r="CD43" s="1963"/>
      <c r="CE43" s="1964"/>
      <c r="CF43" s="1962"/>
      <c r="CG43" s="1963"/>
      <c r="CH43" s="1963"/>
      <c r="CI43" s="1964"/>
      <c r="CJ43" s="1962"/>
      <c r="CK43" s="1963"/>
      <c r="CL43" s="1963"/>
      <c r="CM43" s="1964"/>
      <c r="CN43" s="1962"/>
      <c r="CO43" s="1963"/>
      <c r="CP43" s="1963"/>
      <c r="CQ43" s="1964"/>
      <c r="CR43" s="1962"/>
      <c r="CS43" s="1963"/>
      <c r="CT43" s="1963"/>
      <c r="CU43" s="1964"/>
      <c r="CV43" s="1962"/>
      <c r="CW43" s="1963"/>
      <c r="CX43" s="1963"/>
      <c r="CY43" s="1964"/>
      <c r="CZ43" s="1962"/>
      <c r="DA43" s="1963"/>
      <c r="DB43" s="1963"/>
      <c r="DC43" s="1964"/>
      <c r="DD43" s="1962"/>
      <c r="DE43" s="1963"/>
      <c r="DF43" s="1963"/>
      <c r="DG43" s="1964"/>
      <c r="DH43" s="1962"/>
      <c r="DI43" s="1963"/>
      <c r="DJ43" s="1963"/>
      <c r="DK43" s="1964"/>
      <c r="DL43" s="1962"/>
      <c r="DM43" s="1963"/>
      <c r="DN43" s="1963"/>
      <c r="DO43" s="1964"/>
      <c r="DP43" s="1962"/>
      <c r="DQ43" s="1963"/>
      <c r="DR43" s="1963"/>
      <c r="DS43" s="1964"/>
      <c r="DT43" s="1962"/>
      <c r="DU43" s="1963"/>
      <c r="DV43" s="1963"/>
      <c r="DW43" s="1964"/>
      <c r="DX43" s="1962"/>
      <c r="DY43" s="1963"/>
      <c r="DZ43" s="1963"/>
      <c r="EA43" s="1963"/>
      <c r="EB43" s="2173">
        <f t="shared" si="2"/>
        <v>0</v>
      </c>
      <c r="EC43" s="1985"/>
      <c r="ED43" s="1985"/>
      <c r="EE43" s="2174"/>
      <c r="EG43" s="581" t="s">
        <v>16</v>
      </c>
      <c r="EH43" s="582"/>
      <c r="EI43" s="582"/>
      <c r="EJ43" s="582"/>
      <c r="EK43" s="78"/>
      <c r="EO43" s="118"/>
      <c r="EP43" s="118"/>
      <c r="EW43" s="1210"/>
      <c r="EX43" s="1210"/>
      <c r="EY43" s="1210"/>
      <c r="EZ43" s="1210"/>
      <c r="FA43" s="1210"/>
      <c r="FB43" s="1210"/>
      <c r="FC43" s="1210"/>
      <c r="FD43" s="1210" t="s">
        <v>1376</v>
      </c>
      <c r="FE43" s="1210"/>
      <c r="FF43" s="1210"/>
      <c r="FG43" s="1210"/>
      <c r="FH43" s="1210"/>
      <c r="FI43" s="1210"/>
      <c r="FJ43" s="1210"/>
      <c r="FK43" s="1210"/>
      <c r="FL43" s="1210"/>
      <c r="FM43" s="1210"/>
      <c r="FN43" s="1210"/>
      <c r="FO43" s="1210"/>
      <c r="FP43" s="1210"/>
      <c r="FQ43" s="1210"/>
      <c r="FR43" s="1210"/>
      <c r="FS43" s="1210"/>
      <c r="FT43" s="1210"/>
      <c r="FU43" s="1210"/>
    </row>
    <row r="44" spans="1:177" ht="20.100000000000001" customHeight="1">
      <c r="A44" s="1323">
        <v>21</v>
      </c>
      <c r="B44" s="623"/>
      <c r="C44" s="630"/>
      <c r="D44" s="644"/>
      <c r="E44" s="623" t="s">
        <v>770</v>
      </c>
      <c r="F44" s="664" t="s">
        <v>492</v>
      </c>
      <c r="G44" s="666"/>
      <c r="H44" s="2004"/>
      <c r="I44" s="1982"/>
      <c r="J44" s="1982"/>
      <c r="K44" s="2005"/>
      <c r="L44" s="1982"/>
      <c r="M44" s="1982"/>
      <c r="N44" s="1982"/>
      <c r="O44" s="1982"/>
      <c r="P44" s="1981"/>
      <c r="Q44" s="1982"/>
      <c r="R44" s="1982"/>
      <c r="S44" s="1983"/>
      <c r="T44" s="1981"/>
      <c r="U44" s="1982"/>
      <c r="V44" s="1982"/>
      <c r="W44" s="1983"/>
      <c r="X44" s="1981"/>
      <c r="Y44" s="1982"/>
      <c r="Z44" s="1982"/>
      <c r="AA44" s="1983"/>
      <c r="AB44" s="1981"/>
      <c r="AC44" s="1982"/>
      <c r="AD44" s="1982"/>
      <c r="AE44" s="1983"/>
      <c r="AF44" s="1981"/>
      <c r="AG44" s="1982"/>
      <c r="AH44" s="1982"/>
      <c r="AI44" s="1983"/>
      <c r="AJ44" s="1981"/>
      <c r="AK44" s="1982"/>
      <c r="AL44" s="1982"/>
      <c r="AM44" s="1983"/>
      <c r="AN44" s="1981"/>
      <c r="AO44" s="1982"/>
      <c r="AP44" s="1982"/>
      <c r="AQ44" s="1983"/>
      <c r="AR44" s="1981"/>
      <c r="AS44" s="1982"/>
      <c r="AT44" s="1982"/>
      <c r="AU44" s="1983"/>
      <c r="AV44" s="1981"/>
      <c r="AW44" s="1982"/>
      <c r="AX44" s="1982"/>
      <c r="AY44" s="1983"/>
      <c r="AZ44" s="1981"/>
      <c r="BA44" s="1982"/>
      <c r="BB44" s="1982"/>
      <c r="BC44" s="1983"/>
      <c r="BD44" s="1981"/>
      <c r="BE44" s="1982"/>
      <c r="BF44" s="1982"/>
      <c r="BG44" s="1983"/>
      <c r="BH44" s="1981"/>
      <c r="BI44" s="1982"/>
      <c r="BJ44" s="1982"/>
      <c r="BK44" s="1983"/>
      <c r="BL44" s="1981"/>
      <c r="BM44" s="1982"/>
      <c r="BN44" s="1982"/>
      <c r="BO44" s="1983"/>
      <c r="BP44" s="1981"/>
      <c r="BQ44" s="1982"/>
      <c r="BR44" s="1982"/>
      <c r="BS44" s="1983"/>
      <c r="BT44" s="1981"/>
      <c r="BU44" s="1982"/>
      <c r="BV44" s="1982"/>
      <c r="BW44" s="1983"/>
      <c r="BX44" s="1981"/>
      <c r="BY44" s="1982"/>
      <c r="BZ44" s="1982"/>
      <c r="CA44" s="1983"/>
      <c r="CB44" s="1981"/>
      <c r="CC44" s="1982"/>
      <c r="CD44" s="1982"/>
      <c r="CE44" s="1983"/>
      <c r="CF44" s="1981"/>
      <c r="CG44" s="1982"/>
      <c r="CH44" s="1982"/>
      <c r="CI44" s="1983"/>
      <c r="CJ44" s="1981"/>
      <c r="CK44" s="1982"/>
      <c r="CL44" s="1982"/>
      <c r="CM44" s="1983"/>
      <c r="CN44" s="1981"/>
      <c r="CO44" s="1982"/>
      <c r="CP44" s="1982"/>
      <c r="CQ44" s="1983"/>
      <c r="CR44" s="1981"/>
      <c r="CS44" s="1982"/>
      <c r="CT44" s="1982"/>
      <c r="CU44" s="1983"/>
      <c r="CV44" s="1981"/>
      <c r="CW44" s="1982"/>
      <c r="CX44" s="1982"/>
      <c r="CY44" s="1983"/>
      <c r="CZ44" s="1981"/>
      <c r="DA44" s="1982"/>
      <c r="DB44" s="1982"/>
      <c r="DC44" s="1983"/>
      <c r="DD44" s="1981"/>
      <c r="DE44" s="1982"/>
      <c r="DF44" s="1982"/>
      <c r="DG44" s="1983"/>
      <c r="DH44" s="1981"/>
      <c r="DI44" s="1982"/>
      <c r="DJ44" s="1982"/>
      <c r="DK44" s="1983"/>
      <c r="DL44" s="1981"/>
      <c r="DM44" s="1982"/>
      <c r="DN44" s="1982"/>
      <c r="DO44" s="1983"/>
      <c r="DP44" s="1981"/>
      <c r="DQ44" s="1982"/>
      <c r="DR44" s="1982"/>
      <c r="DS44" s="1983"/>
      <c r="DT44" s="1981"/>
      <c r="DU44" s="1982"/>
      <c r="DV44" s="1982"/>
      <c r="DW44" s="1983"/>
      <c r="DX44" s="1981"/>
      <c r="DY44" s="1982"/>
      <c r="DZ44" s="1982"/>
      <c r="EA44" s="1982"/>
      <c r="EB44" s="2010">
        <f t="shared" si="2"/>
        <v>0</v>
      </c>
      <c r="EC44" s="1960"/>
      <c r="ED44" s="1960"/>
      <c r="EE44" s="2011"/>
      <c r="EG44" s="583"/>
      <c r="EH44" s="2029" t="s">
        <v>1429</v>
      </c>
      <c r="EI44" s="2029"/>
      <c r="EJ44" s="2029"/>
      <c r="EK44" s="2030"/>
      <c r="EO44" s="118"/>
      <c r="EP44" s="118"/>
      <c r="EW44" s="1210"/>
      <c r="EX44" s="1210"/>
      <c r="EY44" s="1210"/>
      <c r="EZ44" s="1210"/>
      <c r="FA44" s="1210"/>
      <c r="FB44" s="1210"/>
      <c r="FC44" s="1210"/>
      <c r="FD44" s="1210" t="s">
        <v>1376</v>
      </c>
      <c r="FE44" s="1210"/>
      <c r="FF44" s="1210"/>
      <c r="FG44" s="1210"/>
      <c r="FH44" s="1210"/>
      <c r="FI44" s="1210"/>
      <c r="FJ44" s="1210"/>
      <c r="FK44" s="1210"/>
      <c r="FL44" s="1210"/>
      <c r="FM44" s="1210"/>
      <c r="FN44" s="1210"/>
      <c r="FO44" s="1210"/>
      <c r="FP44" s="1210"/>
      <c r="FQ44" s="1210"/>
      <c r="FR44" s="1210"/>
      <c r="FS44" s="1210"/>
      <c r="FT44" s="1210"/>
      <c r="FU44" s="1210"/>
    </row>
    <row r="45" spans="1:177" ht="19.5" customHeight="1">
      <c r="A45" s="1323">
        <v>22</v>
      </c>
      <c r="B45" s="623"/>
      <c r="C45" s="630"/>
      <c r="D45" s="649" t="s">
        <v>777</v>
      </c>
      <c r="E45" s="1997" t="s">
        <v>778</v>
      </c>
      <c r="F45" s="1997"/>
      <c r="G45" s="1997"/>
      <c r="H45" s="1989"/>
      <c r="I45" s="1979"/>
      <c r="J45" s="1979"/>
      <c r="K45" s="1990"/>
      <c r="L45" s="1979"/>
      <c r="M45" s="1979"/>
      <c r="N45" s="1979"/>
      <c r="O45" s="1979"/>
      <c r="P45" s="1978"/>
      <c r="Q45" s="1979"/>
      <c r="R45" s="1979"/>
      <c r="S45" s="1980"/>
      <c r="T45" s="1978"/>
      <c r="U45" s="1979"/>
      <c r="V45" s="1979"/>
      <c r="W45" s="1980"/>
      <c r="X45" s="1978"/>
      <c r="Y45" s="1979"/>
      <c r="Z45" s="1979"/>
      <c r="AA45" s="1980"/>
      <c r="AB45" s="1978"/>
      <c r="AC45" s="1979"/>
      <c r="AD45" s="1979"/>
      <c r="AE45" s="1980"/>
      <c r="AF45" s="1978"/>
      <c r="AG45" s="1979"/>
      <c r="AH45" s="1979"/>
      <c r="AI45" s="1980"/>
      <c r="AJ45" s="1978"/>
      <c r="AK45" s="1979"/>
      <c r="AL45" s="1979"/>
      <c r="AM45" s="1980"/>
      <c r="AN45" s="1978"/>
      <c r="AO45" s="1979"/>
      <c r="AP45" s="1979"/>
      <c r="AQ45" s="1980"/>
      <c r="AR45" s="1978"/>
      <c r="AS45" s="1979"/>
      <c r="AT45" s="1979"/>
      <c r="AU45" s="1980"/>
      <c r="AV45" s="1978"/>
      <c r="AW45" s="1979"/>
      <c r="AX45" s="1979"/>
      <c r="AY45" s="1980"/>
      <c r="AZ45" s="1978"/>
      <c r="BA45" s="1979"/>
      <c r="BB45" s="1979"/>
      <c r="BC45" s="1980"/>
      <c r="BD45" s="1978"/>
      <c r="BE45" s="1979"/>
      <c r="BF45" s="1979"/>
      <c r="BG45" s="1980"/>
      <c r="BH45" s="1978"/>
      <c r="BI45" s="1979"/>
      <c r="BJ45" s="1979"/>
      <c r="BK45" s="1980"/>
      <c r="BL45" s="1978"/>
      <c r="BM45" s="1979"/>
      <c r="BN45" s="1979"/>
      <c r="BO45" s="1980"/>
      <c r="BP45" s="1978"/>
      <c r="BQ45" s="1979"/>
      <c r="BR45" s="1979"/>
      <c r="BS45" s="1980"/>
      <c r="BT45" s="1978"/>
      <c r="BU45" s="1979"/>
      <c r="BV45" s="1979"/>
      <c r="BW45" s="1980"/>
      <c r="BX45" s="1978"/>
      <c r="BY45" s="1979"/>
      <c r="BZ45" s="1979"/>
      <c r="CA45" s="1980"/>
      <c r="CB45" s="1978"/>
      <c r="CC45" s="1979"/>
      <c r="CD45" s="1979"/>
      <c r="CE45" s="1980"/>
      <c r="CF45" s="1978"/>
      <c r="CG45" s="1979"/>
      <c r="CH45" s="1979"/>
      <c r="CI45" s="1980"/>
      <c r="CJ45" s="1978"/>
      <c r="CK45" s="1979"/>
      <c r="CL45" s="1979"/>
      <c r="CM45" s="1980"/>
      <c r="CN45" s="1978"/>
      <c r="CO45" s="1979"/>
      <c r="CP45" s="1979"/>
      <c r="CQ45" s="1980"/>
      <c r="CR45" s="1978"/>
      <c r="CS45" s="1979"/>
      <c r="CT45" s="1979"/>
      <c r="CU45" s="1980"/>
      <c r="CV45" s="1978"/>
      <c r="CW45" s="1979"/>
      <c r="CX45" s="1979"/>
      <c r="CY45" s="1980"/>
      <c r="CZ45" s="1978"/>
      <c r="DA45" s="1979"/>
      <c r="DB45" s="1979"/>
      <c r="DC45" s="1980"/>
      <c r="DD45" s="1978"/>
      <c r="DE45" s="1979"/>
      <c r="DF45" s="1979"/>
      <c r="DG45" s="1980"/>
      <c r="DH45" s="1978"/>
      <c r="DI45" s="1979"/>
      <c r="DJ45" s="1979"/>
      <c r="DK45" s="1980"/>
      <c r="DL45" s="1978"/>
      <c r="DM45" s="1979"/>
      <c r="DN45" s="1979"/>
      <c r="DO45" s="1980"/>
      <c r="DP45" s="1978"/>
      <c r="DQ45" s="1979"/>
      <c r="DR45" s="1979"/>
      <c r="DS45" s="1980"/>
      <c r="DT45" s="1978"/>
      <c r="DU45" s="1979"/>
      <c r="DV45" s="1979"/>
      <c r="DW45" s="1980"/>
      <c r="DX45" s="1978"/>
      <c r="DY45" s="1979"/>
      <c r="DZ45" s="1979"/>
      <c r="EA45" s="1979"/>
      <c r="EB45" s="2012">
        <f t="shared" si="2"/>
        <v>0</v>
      </c>
      <c r="EC45" s="1957"/>
      <c r="ED45" s="1957"/>
      <c r="EE45" s="2013"/>
      <c r="EG45" s="584"/>
      <c r="EH45" s="2031"/>
      <c r="EI45" s="2031"/>
      <c r="EJ45" s="2031"/>
      <c r="EK45" s="2032"/>
      <c r="EO45" s="118"/>
      <c r="EP45" s="118"/>
      <c r="EW45" s="1210"/>
      <c r="EX45" s="1210"/>
      <c r="EY45" s="1210"/>
      <c r="EZ45" s="1210"/>
      <c r="FA45" s="1210"/>
      <c r="FB45" s="1210" t="s">
        <v>1376</v>
      </c>
      <c r="FC45" s="1210"/>
      <c r="FD45" s="1210"/>
      <c r="FE45" s="1210"/>
      <c r="FF45" s="1210"/>
      <c r="FG45" s="1210"/>
      <c r="FH45" s="1210"/>
      <c r="FI45" s="1210"/>
      <c r="FJ45" s="1210"/>
      <c r="FK45" s="1210"/>
      <c r="FL45" s="1210"/>
      <c r="FM45" s="1210"/>
      <c r="FN45" s="1210"/>
      <c r="FO45" s="1210"/>
      <c r="FP45" s="1210"/>
      <c r="FQ45" s="1210"/>
      <c r="FR45" s="1210"/>
      <c r="FS45" s="1210"/>
      <c r="FT45" s="1210"/>
      <c r="FU45" s="1210"/>
    </row>
    <row r="46" spans="1:177" ht="19.5" customHeight="1">
      <c r="A46" s="1323">
        <v>23</v>
      </c>
      <c r="B46" s="623"/>
      <c r="C46" s="630"/>
      <c r="D46" s="649" t="s">
        <v>779</v>
      </c>
      <c r="E46" s="1997" t="s">
        <v>780</v>
      </c>
      <c r="F46" s="1997"/>
      <c r="G46" s="1997"/>
      <c r="H46" s="2000">
        <f>SUMIF($FE$21:$FE$177,"○",H$21:H$177)</f>
        <v>0</v>
      </c>
      <c r="I46" s="1957"/>
      <c r="J46" s="1957"/>
      <c r="K46" s="2001"/>
      <c r="L46" s="1957">
        <f>SUMIF($FE$21:$FE$177,"○",L$21:L$177)</f>
        <v>0</v>
      </c>
      <c r="M46" s="1957"/>
      <c r="N46" s="1957"/>
      <c r="O46" s="1957"/>
      <c r="P46" s="1956">
        <f>SUMIF($FE$21:$FE$177,"○",P$21:P$177)</f>
        <v>0</v>
      </c>
      <c r="Q46" s="1957"/>
      <c r="R46" s="1957"/>
      <c r="S46" s="1958"/>
      <c r="T46" s="1956">
        <f>SUMIF($FE$21:$FE$177,"○",T$21:T$177)</f>
        <v>0</v>
      </c>
      <c r="U46" s="1957"/>
      <c r="V46" s="1957"/>
      <c r="W46" s="1958"/>
      <c r="X46" s="1956">
        <f>SUMIF($FE$21:$FE$177,"○",X$21:X$177)</f>
        <v>0</v>
      </c>
      <c r="Y46" s="1957"/>
      <c r="Z46" s="1957"/>
      <c r="AA46" s="1958"/>
      <c r="AB46" s="1956">
        <f>SUMIF($FE$21:$FE$177,"○",AB$21:AB$177)</f>
        <v>0</v>
      </c>
      <c r="AC46" s="1957"/>
      <c r="AD46" s="1957"/>
      <c r="AE46" s="1958"/>
      <c r="AF46" s="1956">
        <f>SUMIF($FE$21:$FE$177,"○",AF$21:AF$177)</f>
        <v>0</v>
      </c>
      <c r="AG46" s="1957"/>
      <c r="AH46" s="1957"/>
      <c r="AI46" s="1958"/>
      <c r="AJ46" s="1956">
        <f>SUMIF($FE$21:$FE$177,"○",AJ$21:AJ$177)</f>
        <v>0</v>
      </c>
      <c r="AK46" s="1957"/>
      <c r="AL46" s="1957"/>
      <c r="AM46" s="1958"/>
      <c r="AN46" s="1956">
        <f>SUMIF($FE$21:$FE$177,"○",AN$21:AN$177)</f>
        <v>0</v>
      </c>
      <c r="AO46" s="1957"/>
      <c r="AP46" s="1957"/>
      <c r="AQ46" s="1958"/>
      <c r="AR46" s="1956">
        <f>SUMIF($FE$21:$FE$177,"○",AR$21:AR$177)</f>
        <v>0</v>
      </c>
      <c r="AS46" s="1957"/>
      <c r="AT46" s="1957"/>
      <c r="AU46" s="1958"/>
      <c r="AV46" s="1956">
        <f>SUMIF($FE$21:$FE$177,"○",AV$21:AV$177)</f>
        <v>0</v>
      </c>
      <c r="AW46" s="1957"/>
      <c r="AX46" s="1957"/>
      <c r="AY46" s="1958"/>
      <c r="AZ46" s="1956">
        <f>SUMIF($FE$21:$FE$177,"○",AZ$21:AZ$177)</f>
        <v>0</v>
      </c>
      <c r="BA46" s="1957"/>
      <c r="BB46" s="1957"/>
      <c r="BC46" s="1958"/>
      <c r="BD46" s="1956">
        <f>SUMIF($FE$21:$FE$177,"○",BD$21:BD$177)</f>
        <v>0</v>
      </c>
      <c r="BE46" s="1957"/>
      <c r="BF46" s="1957"/>
      <c r="BG46" s="1958"/>
      <c r="BH46" s="1956">
        <f>SUMIF($FE$21:$FE$177,"○",BH$21:BH$177)</f>
        <v>0</v>
      </c>
      <c r="BI46" s="1957"/>
      <c r="BJ46" s="1957"/>
      <c r="BK46" s="1958"/>
      <c r="BL46" s="1956">
        <f>SUMIF($FE$21:$FE$177,"○",BL$21:BL$177)</f>
        <v>0</v>
      </c>
      <c r="BM46" s="1957"/>
      <c r="BN46" s="1957"/>
      <c r="BO46" s="1958"/>
      <c r="BP46" s="1956">
        <f>SUMIF($FE$21:$FE$177,"○",BP$21:BP$177)</f>
        <v>0</v>
      </c>
      <c r="BQ46" s="1957"/>
      <c r="BR46" s="1957"/>
      <c r="BS46" s="1958"/>
      <c r="BT46" s="1956">
        <f>SUMIF($FE$21:$FE$177,"○",BT$21:BT$177)</f>
        <v>0</v>
      </c>
      <c r="BU46" s="1957"/>
      <c r="BV46" s="1957"/>
      <c r="BW46" s="1958"/>
      <c r="BX46" s="1956">
        <f>SUMIF($FE$21:$FE$177,"○",BX$21:BX$177)</f>
        <v>0</v>
      </c>
      <c r="BY46" s="1957"/>
      <c r="BZ46" s="1957"/>
      <c r="CA46" s="1958"/>
      <c r="CB46" s="1956">
        <f>SUMIF($FE$21:$FE$177,"○",CB$21:CB$177)</f>
        <v>0</v>
      </c>
      <c r="CC46" s="1957"/>
      <c r="CD46" s="1957"/>
      <c r="CE46" s="1958"/>
      <c r="CF46" s="1956">
        <f>SUMIF($FE$21:$FE$177,"○",CF$21:CF$177)</f>
        <v>0</v>
      </c>
      <c r="CG46" s="1957"/>
      <c r="CH46" s="1957"/>
      <c r="CI46" s="1958"/>
      <c r="CJ46" s="1956">
        <f>SUMIF($FE$21:$FE$177,"○",CJ$21:CJ$177)</f>
        <v>0</v>
      </c>
      <c r="CK46" s="1957"/>
      <c r="CL46" s="1957"/>
      <c r="CM46" s="1958"/>
      <c r="CN46" s="1956">
        <f>SUMIF($FE$21:$FE$177,"○",CN$21:CN$177)</f>
        <v>0</v>
      </c>
      <c r="CO46" s="1957"/>
      <c r="CP46" s="1957"/>
      <c r="CQ46" s="1958"/>
      <c r="CR46" s="1956">
        <f>SUMIF($FE$21:$FE$177,"○",CR$21:CR$177)</f>
        <v>0</v>
      </c>
      <c r="CS46" s="1957"/>
      <c r="CT46" s="1957"/>
      <c r="CU46" s="1958"/>
      <c r="CV46" s="1956">
        <f>SUMIF($FE$21:$FE$177,"○",CV$21:CV$177)</f>
        <v>0</v>
      </c>
      <c r="CW46" s="1957"/>
      <c r="CX46" s="1957"/>
      <c r="CY46" s="1958"/>
      <c r="CZ46" s="1956">
        <f>SUMIF($FE$21:$FE$177,"○",CZ$21:CZ$177)</f>
        <v>0</v>
      </c>
      <c r="DA46" s="1957"/>
      <c r="DB46" s="1957"/>
      <c r="DC46" s="1958"/>
      <c r="DD46" s="1956">
        <f>SUMIF($FE$21:$FE$177,"○",DD$21:DD$177)</f>
        <v>0</v>
      </c>
      <c r="DE46" s="1957"/>
      <c r="DF46" s="1957"/>
      <c r="DG46" s="1958"/>
      <c r="DH46" s="1956">
        <f>SUMIF($FE$21:$FE$177,"○",DH$21:DH$177)</f>
        <v>0</v>
      </c>
      <c r="DI46" s="1957"/>
      <c r="DJ46" s="1957"/>
      <c r="DK46" s="1958"/>
      <c r="DL46" s="1956">
        <f>SUMIF($FE$21:$FE$177,"○",DL$21:DL$177)</f>
        <v>0</v>
      </c>
      <c r="DM46" s="1957"/>
      <c r="DN46" s="1957"/>
      <c r="DO46" s="1958"/>
      <c r="DP46" s="1956">
        <f>SUMIF($FE$21:$FE$177,"○",DP$21:DP$177)</f>
        <v>0</v>
      </c>
      <c r="DQ46" s="1957"/>
      <c r="DR46" s="1957"/>
      <c r="DS46" s="1958"/>
      <c r="DT46" s="1956">
        <f>SUMIF($FE$21:$FE$177,"○",DT$21:DT$177)</f>
        <v>0</v>
      </c>
      <c r="DU46" s="1957"/>
      <c r="DV46" s="1957"/>
      <c r="DW46" s="1958"/>
      <c r="DX46" s="1956">
        <f>SUMIF($FE$21:$FE$177,"○",DX$21:DX$177)</f>
        <v>0</v>
      </c>
      <c r="DY46" s="1957"/>
      <c r="DZ46" s="1957"/>
      <c r="EA46" s="1957"/>
      <c r="EB46" s="2012">
        <f t="shared" si="2"/>
        <v>0</v>
      </c>
      <c r="EC46" s="1957"/>
      <c r="ED46" s="1957"/>
      <c r="EE46" s="2013"/>
      <c r="EF46" s="154"/>
      <c r="EO46" s="118"/>
      <c r="EP46" s="118"/>
      <c r="EW46" s="1210"/>
      <c r="EX46" s="1210"/>
      <c r="EY46" s="1210"/>
      <c r="EZ46" s="1210"/>
      <c r="FA46" s="1210"/>
      <c r="FB46" s="1210" t="s">
        <v>1376</v>
      </c>
      <c r="FC46" s="1210"/>
      <c r="FD46" s="1210"/>
      <c r="FE46" s="1210"/>
      <c r="FF46" s="1210"/>
      <c r="FG46" s="1210"/>
      <c r="FH46" s="1210"/>
      <c r="FI46" s="1210"/>
      <c r="FJ46" s="1210"/>
      <c r="FK46" s="1210"/>
      <c r="FL46" s="1210"/>
      <c r="FM46" s="1210"/>
      <c r="FN46" s="1210"/>
      <c r="FO46" s="1210"/>
      <c r="FP46" s="1210"/>
      <c r="FQ46" s="1210"/>
      <c r="FR46" s="1210"/>
      <c r="FS46" s="1210"/>
      <c r="FT46" s="1210"/>
      <c r="FU46" s="1210"/>
    </row>
    <row r="47" spans="1:177" ht="20.100000000000001" customHeight="1">
      <c r="A47" s="1323">
        <v>24</v>
      </c>
      <c r="B47" s="623"/>
      <c r="C47" s="630"/>
      <c r="D47" s="644"/>
      <c r="E47" s="629" t="s">
        <v>768</v>
      </c>
      <c r="F47" s="1993" t="s">
        <v>781</v>
      </c>
      <c r="G47" s="1994"/>
      <c r="H47" s="1991">
        <f>SUMIF($FF$21:$FF$177,"○",H$21:H$177)</f>
        <v>0</v>
      </c>
      <c r="I47" s="1985"/>
      <c r="J47" s="1985"/>
      <c r="K47" s="1992"/>
      <c r="L47" s="1991">
        <f>SUMIF($FF$21:$FF$177,"○",L$21:L$177)</f>
        <v>0</v>
      </c>
      <c r="M47" s="1985"/>
      <c r="N47" s="1985"/>
      <c r="O47" s="1986"/>
      <c r="P47" s="1984">
        <f>SUMIF($FF$21:$FF$177,"○",P$21:P$177)</f>
        <v>0</v>
      </c>
      <c r="Q47" s="1985"/>
      <c r="R47" s="1985"/>
      <c r="S47" s="1986"/>
      <c r="T47" s="1985">
        <f>SUMIF($FF$21:$FF$177,"○",T$21:T$177)</f>
        <v>0</v>
      </c>
      <c r="U47" s="1985"/>
      <c r="V47" s="1985"/>
      <c r="W47" s="1986"/>
      <c r="X47" s="1984">
        <f>SUMIF($FF$21:$FF$177,"○",X$21:X$177)</f>
        <v>0</v>
      </c>
      <c r="Y47" s="1985"/>
      <c r="Z47" s="1985"/>
      <c r="AA47" s="1986"/>
      <c r="AB47" s="1985">
        <f>SUMIF($FF$21:$FF$177,"○",AB$21:AB$177)</f>
        <v>0</v>
      </c>
      <c r="AC47" s="1985"/>
      <c r="AD47" s="1985"/>
      <c r="AE47" s="1986"/>
      <c r="AF47" s="1984">
        <f>SUMIF($FF$21:$FF$177,"○",AF$21:AF$177)</f>
        <v>0</v>
      </c>
      <c r="AG47" s="1985"/>
      <c r="AH47" s="1985"/>
      <c r="AI47" s="1986"/>
      <c r="AJ47" s="1984">
        <f>SUMIF($FF$21:$FF$177,"○",AJ$21:AJ$177)</f>
        <v>0</v>
      </c>
      <c r="AK47" s="1985"/>
      <c r="AL47" s="1985"/>
      <c r="AM47" s="1986"/>
      <c r="AN47" s="1984">
        <f>SUMIF($FF$21:$FF$177,"○",AN$21:AN$177)</f>
        <v>0</v>
      </c>
      <c r="AO47" s="1985"/>
      <c r="AP47" s="1985"/>
      <c r="AQ47" s="1986"/>
      <c r="AR47" s="1984">
        <f>SUMIF($FF$21:$FF$177,"○",AR$21:AR$177)</f>
        <v>0</v>
      </c>
      <c r="AS47" s="1985"/>
      <c r="AT47" s="1985"/>
      <c r="AU47" s="1986"/>
      <c r="AV47" s="1984">
        <f>SUMIF($FF$21:$FF$177,"○",AV$21:AV$177)</f>
        <v>0</v>
      </c>
      <c r="AW47" s="1985"/>
      <c r="AX47" s="1985"/>
      <c r="AY47" s="1986"/>
      <c r="AZ47" s="1984">
        <f>SUMIF($FF$21:$FF$177,"○",AZ$21:AZ$177)</f>
        <v>0</v>
      </c>
      <c r="BA47" s="1985"/>
      <c r="BB47" s="1985"/>
      <c r="BC47" s="1986"/>
      <c r="BD47" s="1984">
        <f>SUMIF($FF$21:$FF$177,"○",BD$21:BD$177)</f>
        <v>0</v>
      </c>
      <c r="BE47" s="1985"/>
      <c r="BF47" s="1985"/>
      <c r="BG47" s="1986"/>
      <c r="BH47" s="1984">
        <f>SUMIF($FF$21:$FF$177,"○",BH$21:BH$177)</f>
        <v>0</v>
      </c>
      <c r="BI47" s="1985"/>
      <c r="BJ47" s="1985"/>
      <c r="BK47" s="1986"/>
      <c r="BL47" s="1984">
        <f>SUMIF($FF$21:$FF$177,"○",BL$21:BL$177)</f>
        <v>0</v>
      </c>
      <c r="BM47" s="1985"/>
      <c r="BN47" s="1985"/>
      <c r="BO47" s="1986"/>
      <c r="BP47" s="1984">
        <f>SUMIF($FF$21:$FF$177,"○",BP$21:BP$177)</f>
        <v>0</v>
      </c>
      <c r="BQ47" s="1985"/>
      <c r="BR47" s="1985"/>
      <c r="BS47" s="1986"/>
      <c r="BT47" s="1984">
        <f>SUMIF($FF$21:$FF$177,"○",BT$21:BT$177)</f>
        <v>0</v>
      </c>
      <c r="BU47" s="1985"/>
      <c r="BV47" s="1985"/>
      <c r="BW47" s="1986"/>
      <c r="BX47" s="1984">
        <f>SUMIF($FF$21:$FF$177,"○",BX$21:BX$177)</f>
        <v>0</v>
      </c>
      <c r="BY47" s="1985"/>
      <c r="BZ47" s="1985"/>
      <c r="CA47" s="1986"/>
      <c r="CB47" s="1984">
        <f>SUMIF($FF$21:$FF$177,"○",CB$21:CB$177)</f>
        <v>0</v>
      </c>
      <c r="CC47" s="1985"/>
      <c r="CD47" s="1985"/>
      <c r="CE47" s="1986"/>
      <c r="CF47" s="1984">
        <f>SUMIF($FF$21:$FF$177,"○",CF$21:CF$177)</f>
        <v>0</v>
      </c>
      <c r="CG47" s="1985"/>
      <c r="CH47" s="1985"/>
      <c r="CI47" s="1986"/>
      <c r="CJ47" s="1984">
        <f>SUMIF($FF$21:$FF$177,"○",CJ$21:CJ$177)</f>
        <v>0</v>
      </c>
      <c r="CK47" s="1985"/>
      <c r="CL47" s="1985"/>
      <c r="CM47" s="1986"/>
      <c r="CN47" s="1984">
        <f>SUMIF($FF$21:$FF$177,"○",CN$21:CN$177)</f>
        <v>0</v>
      </c>
      <c r="CO47" s="1985"/>
      <c r="CP47" s="1985"/>
      <c r="CQ47" s="1986"/>
      <c r="CR47" s="1984">
        <f>SUMIF($FF$21:$FF$177,"○",CR$21:CR$177)</f>
        <v>0</v>
      </c>
      <c r="CS47" s="1985"/>
      <c r="CT47" s="1985"/>
      <c r="CU47" s="1986"/>
      <c r="CV47" s="1984">
        <f>SUMIF($FF$21:$FF$177,"○",CV$21:CV$177)</f>
        <v>0</v>
      </c>
      <c r="CW47" s="1985"/>
      <c r="CX47" s="1985"/>
      <c r="CY47" s="1986"/>
      <c r="CZ47" s="1984">
        <f>SUMIF($FF$21:$FF$177,"○",CZ$21:CZ$177)</f>
        <v>0</v>
      </c>
      <c r="DA47" s="1985"/>
      <c r="DB47" s="1985"/>
      <c r="DC47" s="1986"/>
      <c r="DD47" s="1984">
        <f>SUMIF($FF$21:$FF$177,"○",DD$21:DD$177)</f>
        <v>0</v>
      </c>
      <c r="DE47" s="1985"/>
      <c r="DF47" s="1985"/>
      <c r="DG47" s="1986"/>
      <c r="DH47" s="1984">
        <f>SUMIF($FF$21:$FF$177,"○",DH$21:DH$177)</f>
        <v>0</v>
      </c>
      <c r="DI47" s="1985"/>
      <c r="DJ47" s="1985"/>
      <c r="DK47" s="1986"/>
      <c r="DL47" s="1984">
        <f>SUMIF($FF$21:$FF$177,"○",DL$21:DL$177)</f>
        <v>0</v>
      </c>
      <c r="DM47" s="1985"/>
      <c r="DN47" s="1985"/>
      <c r="DO47" s="1986"/>
      <c r="DP47" s="1984">
        <f>SUMIF($FF$21:$FF$177,"○",DP$21:DP$177)</f>
        <v>0</v>
      </c>
      <c r="DQ47" s="1985"/>
      <c r="DR47" s="1985"/>
      <c r="DS47" s="1986"/>
      <c r="DT47" s="1984">
        <f>SUMIF($FF$21:$FF$177,"○",DT$21:DT$177)</f>
        <v>0</v>
      </c>
      <c r="DU47" s="1985"/>
      <c r="DV47" s="1985"/>
      <c r="DW47" s="1986"/>
      <c r="DX47" s="1984">
        <f>SUMIF($FF$21:$FF$177,"○",DX$21:DX$177)</f>
        <v>0</v>
      </c>
      <c r="DY47" s="1985"/>
      <c r="DZ47" s="1985"/>
      <c r="EA47" s="1985"/>
      <c r="EB47" s="2173">
        <f t="shared" si="2"/>
        <v>0</v>
      </c>
      <c r="EC47" s="1985"/>
      <c r="ED47" s="1985"/>
      <c r="EE47" s="2174"/>
      <c r="EF47" s="281"/>
      <c r="EG47" s="282"/>
      <c r="EH47" s="282"/>
      <c r="EI47" s="282"/>
      <c r="EJ47" s="282"/>
      <c r="EO47" s="118"/>
      <c r="EP47" s="118"/>
      <c r="EW47" s="1210"/>
      <c r="EX47" s="1210"/>
      <c r="EY47" s="1210"/>
      <c r="EZ47" s="1210"/>
      <c r="FA47" s="1210"/>
      <c r="FB47" s="1210"/>
      <c r="FC47" s="1210"/>
      <c r="FD47" s="1210"/>
      <c r="FE47" s="1210" t="s">
        <v>1376</v>
      </c>
      <c r="FF47" s="1210"/>
      <c r="FG47" s="1210"/>
      <c r="FH47" s="1210"/>
      <c r="FI47" s="1210"/>
      <c r="FJ47" s="1210"/>
      <c r="FK47" s="1210"/>
      <c r="FL47" s="1210"/>
      <c r="FM47" s="1210"/>
      <c r="FN47" s="1210"/>
      <c r="FO47" s="1210"/>
      <c r="FP47" s="1210"/>
      <c r="FQ47" s="1210"/>
      <c r="FR47" s="1210"/>
      <c r="FS47" s="1210"/>
      <c r="FT47" s="1210"/>
      <c r="FU47" s="1210"/>
    </row>
    <row r="48" spans="1:177" ht="26.25" customHeight="1">
      <c r="A48" s="1323">
        <v>25</v>
      </c>
      <c r="B48" s="623"/>
      <c r="C48" s="630"/>
      <c r="D48" s="644"/>
      <c r="E48" s="634"/>
      <c r="F48" s="670" t="s">
        <v>17</v>
      </c>
      <c r="G48" s="635" t="s">
        <v>1853</v>
      </c>
      <c r="H48" s="1987"/>
      <c r="I48" s="1973"/>
      <c r="J48" s="1973"/>
      <c r="K48" s="1988"/>
      <c r="L48" s="1973"/>
      <c r="M48" s="1973"/>
      <c r="N48" s="1973"/>
      <c r="O48" s="1973"/>
      <c r="P48" s="1972"/>
      <c r="Q48" s="1973"/>
      <c r="R48" s="1973"/>
      <c r="S48" s="1974"/>
      <c r="T48" s="1972"/>
      <c r="U48" s="1973"/>
      <c r="V48" s="1973"/>
      <c r="W48" s="1974"/>
      <c r="X48" s="1972"/>
      <c r="Y48" s="1973"/>
      <c r="Z48" s="1973"/>
      <c r="AA48" s="1974"/>
      <c r="AB48" s="1972"/>
      <c r="AC48" s="1973"/>
      <c r="AD48" s="1973"/>
      <c r="AE48" s="1974"/>
      <c r="AF48" s="1972"/>
      <c r="AG48" s="1973"/>
      <c r="AH48" s="1973"/>
      <c r="AI48" s="1974"/>
      <c r="AJ48" s="1972"/>
      <c r="AK48" s="1973"/>
      <c r="AL48" s="1973"/>
      <c r="AM48" s="1974"/>
      <c r="AN48" s="1972"/>
      <c r="AO48" s="1973"/>
      <c r="AP48" s="1973"/>
      <c r="AQ48" s="1974"/>
      <c r="AR48" s="1972"/>
      <c r="AS48" s="1973"/>
      <c r="AT48" s="1973"/>
      <c r="AU48" s="1974"/>
      <c r="AV48" s="1972"/>
      <c r="AW48" s="1973"/>
      <c r="AX48" s="1973"/>
      <c r="AY48" s="1974"/>
      <c r="AZ48" s="1972"/>
      <c r="BA48" s="1973"/>
      <c r="BB48" s="1973"/>
      <c r="BC48" s="1974"/>
      <c r="BD48" s="1972"/>
      <c r="BE48" s="1973"/>
      <c r="BF48" s="1973"/>
      <c r="BG48" s="1974"/>
      <c r="BH48" s="1972"/>
      <c r="BI48" s="1973"/>
      <c r="BJ48" s="1973"/>
      <c r="BK48" s="1974"/>
      <c r="BL48" s="1972"/>
      <c r="BM48" s="1973"/>
      <c r="BN48" s="1973"/>
      <c r="BO48" s="1974"/>
      <c r="BP48" s="1972"/>
      <c r="BQ48" s="1973"/>
      <c r="BR48" s="1973"/>
      <c r="BS48" s="1974"/>
      <c r="BT48" s="1972"/>
      <c r="BU48" s="1973"/>
      <c r="BV48" s="1973"/>
      <c r="BW48" s="1974"/>
      <c r="BX48" s="1972"/>
      <c r="BY48" s="1973"/>
      <c r="BZ48" s="1973"/>
      <c r="CA48" s="1974"/>
      <c r="CB48" s="1972"/>
      <c r="CC48" s="1973"/>
      <c r="CD48" s="1973"/>
      <c r="CE48" s="1974"/>
      <c r="CF48" s="1972"/>
      <c r="CG48" s="1973"/>
      <c r="CH48" s="1973"/>
      <c r="CI48" s="1974"/>
      <c r="CJ48" s="1972"/>
      <c r="CK48" s="1973"/>
      <c r="CL48" s="1973"/>
      <c r="CM48" s="1974"/>
      <c r="CN48" s="1972"/>
      <c r="CO48" s="1973"/>
      <c r="CP48" s="1973"/>
      <c r="CQ48" s="1974"/>
      <c r="CR48" s="1972"/>
      <c r="CS48" s="1973"/>
      <c r="CT48" s="1973"/>
      <c r="CU48" s="1974"/>
      <c r="CV48" s="1972"/>
      <c r="CW48" s="1973"/>
      <c r="CX48" s="1973"/>
      <c r="CY48" s="1974"/>
      <c r="CZ48" s="1972"/>
      <c r="DA48" s="1973"/>
      <c r="DB48" s="1973"/>
      <c r="DC48" s="1974"/>
      <c r="DD48" s="1972"/>
      <c r="DE48" s="1973"/>
      <c r="DF48" s="1973"/>
      <c r="DG48" s="1974"/>
      <c r="DH48" s="1972"/>
      <c r="DI48" s="1973"/>
      <c r="DJ48" s="1973"/>
      <c r="DK48" s="1974"/>
      <c r="DL48" s="1972"/>
      <c r="DM48" s="1973"/>
      <c r="DN48" s="1973"/>
      <c r="DO48" s="1974"/>
      <c r="DP48" s="1972"/>
      <c r="DQ48" s="1973"/>
      <c r="DR48" s="1973"/>
      <c r="DS48" s="1974"/>
      <c r="DT48" s="1972"/>
      <c r="DU48" s="1973"/>
      <c r="DV48" s="1973"/>
      <c r="DW48" s="1974"/>
      <c r="DX48" s="1972"/>
      <c r="DY48" s="1973"/>
      <c r="DZ48" s="1973"/>
      <c r="EA48" s="1973"/>
      <c r="EB48" s="2017">
        <f t="shared" si="2"/>
        <v>0</v>
      </c>
      <c r="EC48" s="1976"/>
      <c r="ED48" s="1976"/>
      <c r="EE48" s="2018"/>
      <c r="EF48" s="154"/>
      <c r="EG48" s="283"/>
      <c r="EH48" s="283"/>
      <c r="EO48" s="118"/>
      <c r="EP48" s="118"/>
      <c r="EW48" s="1210"/>
      <c r="EX48" s="1210"/>
      <c r="EY48" s="1210"/>
      <c r="EZ48" s="1210"/>
      <c r="FA48" s="1210"/>
      <c r="FB48" s="1210"/>
      <c r="FC48" s="1210"/>
      <c r="FD48" s="1210"/>
      <c r="FE48" s="1210"/>
      <c r="FF48" s="1210" t="s">
        <v>1376</v>
      </c>
      <c r="FG48" s="1210"/>
      <c r="FH48" s="1210"/>
      <c r="FI48" s="1210"/>
      <c r="FJ48" s="1210"/>
      <c r="FK48" s="1210"/>
      <c r="FL48" s="1210"/>
      <c r="FM48" s="1210"/>
      <c r="FN48" s="1210"/>
      <c r="FO48" s="1210"/>
      <c r="FP48" s="1210"/>
      <c r="FQ48" s="1210"/>
      <c r="FR48" s="1210"/>
      <c r="FS48" s="1210"/>
      <c r="FT48" s="1210"/>
      <c r="FU48" s="1210"/>
    </row>
    <row r="49" spans="1:177" ht="17.25">
      <c r="A49" s="1323">
        <v>26</v>
      </c>
      <c r="B49" s="623"/>
      <c r="C49" s="630"/>
      <c r="D49" s="644"/>
      <c r="E49" s="634"/>
      <c r="F49" s="670" t="s">
        <v>18</v>
      </c>
      <c r="G49" s="635" t="s">
        <v>1078</v>
      </c>
      <c r="H49" s="1987"/>
      <c r="I49" s="1973"/>
      <c r="J49" s="1973"/>
      <c r="K49" s="1988"/>
      <c r="L49" s="1973"/>
      <c r="M49" s="1973"/>
      <c r="N49" s="1973"/>
      <c r="O49" s="1973"/>
      <c r="P49" s="1972"/>
      <c r="Q49" s="1973"/>
      <c r="R49" s="1973"/>
      <c r="S49" s="1974"/>
      <c r="T49" s="1972"/>
      <c r="U49" s="1973"/>
      <c r="V49" s="1973"/>
      <c r="W49" s="1974"/>
      <c r="X49" s="1972"/>
      <c r="Y49" s="1973"/>
      <c r="Z49" s="1973"/>
      <c r="AA49" s="1974"/>
      <c r="AB49" s="1972"/>
      <c r="AC49" s="1973"/>
      <c r="AD49" s="1973"/>
      <c r="AE49" s="1974"/>
      <c r="AF49" s="1972"/>
      <c r="AG49" s="1973"/>
      <c r="AH49" s="1973"/>
      <c r="AI49" s="1974"/>
      <c r="AJ49" s="1972"/>
      <c r="AK49" s="1973"/>
      <c r="AL49" s="1973"/>
      <c r="AM49" s="1974"/>
      <c r="AN49" s="1972"/>
      <c r="AO49" s="1973"/>
      <c r="AP49" s="1973"/>
      <c r="AQ49" s="1974"/>
      <c r="AR49" s="1972"/>
      <c r="AS49" s="1973"/>
      <c r="AT49" s="1973"/>
      <c r="AU49" s="1974"/>
      <c r="AV49" s="1972"/>
      <c r="AW49" s="1973"/>
      <c r="AX49" s="1973"/>
      <c r="AY49" s="1974"/>
      <c r="AZ49" s="1972"/>
      <c r="BA49" s="1973"/>
      <c r="BB49" s="1973"/>
      <c r="BC49" s="1974"/>
      <c r="BD49" s="1972"/>
      <c r="BE49" s="1973"/>
      <c r="BF49" s="1973"/>
      <c r="BG49" s="1974"/>
      <c r="BH49" s="1972"/>
      <c r="BI49" s="1973"/>
      <c r="BJ49" s="1973"/>
      <c r="BK49" s="1974"/>
      <c r="BL49" s="1972"/>
      <c r="BM49" s="1973"/>
      <c r="BN49" s="1973"/>
      <c r="BO49" s="1974"/>
      <c r="BP49" s="1972"/>
      <c r="BQ49" s="1973"/>
      <c r="BR49" s="1973"/>
      <c r="BS49" s="1974"/>
      <c r="BT49" s="1972"/>
      <c r="BU49" s="1973"/>
      <c r="BV49" s="1973"/>
      <c r="BW49" s="1974"/>
      <c r="BX49" s="1972"/>
      <c r="BY49" s="1973"/>
      <c r="BZ49" s="1973"/>
      <c r="CA49" s="1974"/>
      <c r="CB49" s="1972"/>
      <c r="CC49" s="1973"/>
      <c r="CD49" s="1973"/>
      <c r="CE49" s="1974"/>
      <c r="CF49" s="1972"/>
      <c r="CG49" s="1973"/>
      <c r="CH49" s="1973"/>
      <c r="CI49" s="1974"/>
      <c r="CJ49" s="1972"/>
      <c r="CK49" s="1973"/>
      <c r="CL49" s="1973"/>
      <c r="CM49" s="1974"/>
      <c r="CN49" s="1972"/>
      <c r="CO49" s="1973"/>
      <c r="CP49" s="1973"/>
      <c r="CQ49" s="1974"/>
      <c r="CR49" s="1972"/>
      <c r="CS49" s="1973"/>
      <c r="CT49" s="1973"/>
      <c r="CU49" s="1974"/>
      <c r="CV49" s="1972"/>
      <c r="CW49" s="1973"/>
      <c r="CX49" s="1973"/>
      <c r="CY49" s="1974"/>
      <c r="CZ49" s="1972"/>
      <c r="DA49" s="1973"/>
      <c r="DB49" s="1973"/>
      <c r="DC49" s="1974"/>
      <c r="DD49" s="1972"/>
      <c r="DE49" s="1973"/>
      <c r="DF49" s="1973"/>
      <c r="DG49" s="1974"/>
      <c r="DH49" s="1972"/>
      <c r="DI49" s="1973"/>
      <c r="DJ49" s="1973"/>
      <c r="DK49" s="1974"/>
      <c r="DL49" s="1972"/>
      <c r="DM49" s="1973"/>
      <c r="DN49" s="1973"/>
      <c r="DO49" s="1974"/>
      <c r="DP49" s="1972"/>
      <c r="DQ49" s="1973"/>
      <c r="DR49" s="1973"/>
      <c r="DS49" s="1974"/>
      <c r="DT49" s="1972"/>
      <c r="DU49" s="1973"/>
      <c r="DV49" s="1973"/>
      <c r="DW49" s="1974"/>
      <c r="DX49" s="1972"/>
      <c r="DY49" s="1973"/>
      <c r="DZ49" s="1973"/>
      <c r="EA49" s="1973"/>
      <c r="EB49" s="2017">
        <f t="shared" si="2"/>
        <v>0</v>
      </c>
      <c r="EC49" s="1976"/>
      <c r="ED49" s="1976"/>
      <c r="EE49" s="2018"/>
      <c r="EF49" s="154"/>
      <c r="EG49" s="283"/>
      <c r="EH49" s="283"/>
      <c r="EO49" s="118"/>
      <c r="EP49" s="118"/>
      <c r="EW49" s="1210"/>
      <c r="EX49" s="1210"/>
      <c r="EY49" s="1210"/>
      <c r="EZ49" s="1210"/>
      <c r="FA49" s="1210"/>
      <c r="FB49" s="1210"/>
      <c r="FC49" s="1210"/>
      <c r="FD49" s="1210"/>
      <c r="FE49" s="1210"/>
      <c r="FF49" s="1210" t="s">
        <v>1376</v>
      </c>
      <c r="FG49" s="1210"/>
      <c r="FH49" s="1210"/>
      <c r="FI49" s="1210"/>
      <c r="FJ49" s="1210"/>
      <c r="FK49" s="1210"/>
      <c r="FL49" s="1210"/>
      <c r="FM49" s="1210"/>
      <c r="FN49" s="1210"/>
      <c r="FO49" s="1210"/>
      <c r="FP49" s="1210"/>
      <c r="FQ49" s="1210"/>
      <c r="FR49" s="1210"/>
      <c r="FS49" s="1210"/>
      <c r="FT49" s="1210"/>
      <c r="FU49" s="1210"/>
    </row>
    <row r="50" spans="1:177" ht="57" customHeight="1">
      <c r="A50" s="1323">
        <v>27</v>
      </c>
      <c r="B50" s="623"/>
      <c r="C50" s="630"/>
      <c r="D50" s="644"/>
      <c r="E50" s="634"/>
      <c r="F50" s="670" t="s">
        <v>19</v>
      </c>
      <c r="G50" s="636" t="s">
        <v>2497</v>
      </c>
      <c r="H50" s="1987"/>
      <c r="I50" s="1973"/>
      <c r="J50" s="1973"/>
      <c r="K50" s="1988"/>
      <c r="L50" s="1973"/>
      <c r="M50" s="1973"/>
      <c r="N50" s="1973"/>
      <c r="O50" s="1973"/>
      <c r="P50" s="1972"/>
      <c r="Q50" s="1973"/>
      <c r="R50" s="1973"/>
      <c r="S50" s="1974"/>
      <c r="T50" s="1972"/>
      <c r="U50" s="1973"/>
      <c r="V50" s="1973"/>
      <c r="W50" s="1974"/>
      <c r="X50" s="1972"/>
      <c r="Y50" s="1973"/>
      <c r="Z50" s="1973"/>
      <c r="AA50" s="1974"/>
      <c r="AB50" s="1972"/>
      <c r="AC50" s="1973"/>
      <c r="AD50" s="1973"/>
      <c r="AE50" s="1974"/>
      <c r="AF50" s="1972"/>
      <c r="AG50" s="1973"/>
      <c r="AH50" s="1973"/>
      <c r="AI50" s="1974"/>
      <c r="AJ50" s="1972"/>
      <c r="AK50" s="1973"/>
      <c r="AL50" s="1973"/>
      <c r="AM50" s="1974"/>
      <c r="AN50" s="1972"/>
      <c r="AO50" s="1973"/>
      <c r="AP50" s="1973"/>
      <c r="AQ50" s="1974"/>
      <c r="AR50" s="1972"/>
      <c r="AS50" s="1973"/>
      <c r="AT50" s="1973"/>
      <c r="AU50" s="1974"/>
      <c r="AV50" s="1972"/>
      <c r="AW50" s="1973"/>
      <c r="AX50" s="1973"/>
      <c r="AY50" s="1974"/>
      <c r="AZ50" s="1972"/>
      <c r="BA50" s="1973"/>
      <c r="BB50" s="1973"/>
      <c r="BC50" s="1974"/>
      <c r="BD50" s="1972"/>
      <c r="BE50" s="1973"/>
      <c r="BF50" s="1973"/>
      <c r="BG50" s="1974"/>
      <c r="BH50" s="1972"/>
      <c r="BI50" s="1973"/>
      <c r="BJ50" s="1973"/>
      <c r="BK50" s="1974"/>
      <c r="BL50" s="1972"/>
      <c r="BM50" s="1973"/>
      <c r="BN50" s="1973"/>
      <c r="BO50" s="1974"/>
      <c r="BP50" s="1972"/>
      <c r="BQ50" s="1973"/>
      <c r="BR50" s="1973"/>
      <c r="BS50" s="1974"/>
      <c r="BT50" s="1972"/>
      <c r="BU50" s="1973"/>
      <c r="BV50" s="1973"/>
      <c r="BW50" s="1974"/>
      <c r="BX50" s="1972"/>
      <c r="BY50" s="1973"/>
      <c r="BZ50" s="1973"/>
      <c r="CA50" s="1974"/>
      <c r="CB50" s="1972"/>
      <c r="CC50" s="1973"/>
      <c r="CD50" s="1973"/>
      <c r="CE50" s="1974"/>
      <c r="CF50" s="1972"/>
      <c r="CG50" s="1973"/>
      <c r="CH50" s="1973"/>
      <c r="CI50" s="1974"/>
      <c r="CJ50" s="1972"/>
      <c r="CK50" s="1973"/>
      <c r="CL50" s="1973"/>
      <c r="CM50" s="1974"/>
      <c r="CN50" s="1972"/>
      <c r="CO50" s="1973"/>
      <c r="CP50" s="1973"/>
      <c r="CQ50" s="1974"/>
      <c r="CR50" s="1972"/>
      <c r="CS50" s="1973"/>
      <c r="CT50" s="1973"/>
      <c r="CU50" s="1974"/>
      <c r="CV50" s="1972"/>
      <c r="CW50" s="1973"/>
      <c r="CX50" s="1973"/>
      <c r="CY50" s="1974"/>
      <c r="CZ50" s="1972"/>
      <c r="DA50" s="1973"/>
      <c r="DB50" s="1973"/>
      <c r="DC50" s="1974"/>
      <c r="DD50" s="1972"/>
      <c r="DE50" s="1973"/>
      <c r="DF50" s="1973"/>
      <c r="DG50" s="1974"/>
      <c r="DH50" s="1972"/>
      <c r="DI50" s="1973"/>
      <c r="DJ50" s="1973"/>
      <c r="DK50" s="1974"/>
      <c r="DL50" s="1972"/>
      <c r="DM50" s="1973"/>
      <c r="DN50" s="1973"/>
      <c r="DO50" s="1974"/>
      <c r="DP50" s="1972"/>
      <c r="DQ50" s="1973"/>
      <c r="DR50" s="1973"/>
      <c r="DS50" s="1974"/>
      <c r="DT50" s="1972"/>
      <c r="DU50" s="1973"/>
      <c r="DV50" s="1973"/>
      <c r="DW50" s="1974"/>
      <c r="DX50" s="1972"/>
      <c r="DY50" s="1973"/>
      <c r="DZ50" s="1973"/>
      <c r="EA50" s="1973"/>
      <c r="EB50" s="2017">
        <f t="shared" si="2"/>
        <v>0</v>
      </c>
      <c r="EC50" s="1976"/>
      <c r="ED50" s="1976"/>
      <c r="EE50" s="2018"/>
      <c r="EF50" s="154"/>
      <c r="EG50" s="283"/>
      <c r="EH50" s="283"/>
      <c r="EO50" s="118"/>
      <c r="EP50" s="118"/>
      <c r="EW50" s="1210"/>
      <c r="EX50" s="1210"/>
      <c r="EY50" s="1210"/>
      <c r="EZ50" s="1210"/>
      <c r="FA50" s="1210"/>
      <c r="FB50" s="1210"/>
      <c r="FC50" s="1210"/>
      <c r="FD50" s="1210"/>
      <c r="FE50" s="1210"/>
      <c r="FF50" s="1210" t="s">
        <v>1376</v>
      </c>
      <c r="FG50" s="1210"/>
      <c r="FH50" s="1210"/>
      <c r="FI50" s="1210"/>
      <c r="FJ50" s="1210"/>
      <c r="FK50" s="1210"/>
      <c r="FL50" s="1210"/>
      <c r="FM50" s="1210"/>
      <c r="FN50" s="1210"/>
      <c r="FO50" s="1210"/>
      <c r="FP50" s="1210"/>
      <c r="FQ50" s="1210"/>
      <c r="FR50" s="1210"/>
      <c r="FS50" s="1210"/>
      <c r="FT50" s="1210"/>
      <c r="FU50" s="1210"/>
    </row>
    <row r="51" spans="1:177" ht="33.75">
      <c r="A51" s="1323">
        <v>28</v>
      </c>
      <c r="B51" s="623"/>
      <c r="C51" s="630"/>
      <c r="D51" s="644"/>
      <c r="E51" s="634"/>
      <c r="F51" s="670" t="s">
        <v>20</v>
      </c>
      <c r="G51" s="635" t="s">
        <v>1699</v>
      </c>
      <c r="H51" s="1987"/>
      <c r="I51" s="1973"/>
      <c r="J51" s="1973"/>
      <c r="K51" s="1988"/>
      <c r="L51" s="1973"/>
      <c r="M51" s="1973"/>
      <c r="N51" s="1973"/>
      <c r="O51" s="1973"/>
      <c r="P51" s="1972"/>
      <c r="Q51" s="1973"/>
      <c r="R51" s="1973"/>
      <c r="S51" s="1974"/>
      <c r="T51" s="1972"/>
      <c r="U51" s="1973"/>
      <c r="V51" s="1973"/>
      <c r="W51" s="1974"/>
      <c r="X51" s="1972"/>
      <c r="Y51" s="1973"/>
      <c r="Z51" s="1973"/>
      <c r="AA51" s="1974"/>
      <c r="AB51" s="1972"/>
      <c r="AC51" s="1973"/>
      <c r="AD51" s="1973"/>
      <c r="AE51" s="1974"/>
      <c r="AF51" s="1972"/>
      <c r="AG51" s="1973"/>
      <c r="AH51" s="1973"/>
      <c r="AI51" s="1974"/>
      <c r="AJ51" s="1972"/>
      <c r="AK51" s="1973"/>
      <c r="AL51" s="1973"/>
      <c r="AM51" s="1974"/>
      <c r="AN51" s="1972"/>
      <c r="AO51" s="1973"/>
      <c r="AP51" s="1973"/>
      <c r="AQ51" s="1974"/>
      <c r="AR51" s="1972"/>
      <c r="AS51" s="1973"/>
      <c r="AT51" s="1973"/>
      <c r="AU51" s="1974"/>
      <c r="AV51" s="1972"/>
      <c r="AW51" s="1973"/>
      <c r="AX51" s="1973"/>
      <c r="AY51" s="1974"/>
      <c r="AZ51" s="1972"/>
      <c r="BA51" s="1973"/>
      <c r="BB51" s="1973"/>
      <c r="BC51" s="1974"/>
      <c r="BD51" s="1972"/>
      <c r="BE51" s="1973"/>
      <c r="BF51" s="1973"/>
      <c r="BG51" s="1974"/>
      <c r="BH51" s="1972"/>
      <c r="BI51" s="1973"/>
      <c r="BJ51" s="1973"/>
      <c r="BK51" s="1974"/>
      <c r="BL51" s="1972"/>
      <c r="BM51" s="1973"/>
      <c r="BN51" s="1973"/>
      <c r="BO51" s="1974"/>
      <c r="BP51" s="1972"/>
      <c r="BQ51" s="1973"/>
      <c r="BR51" s="1973"/>
      <c r="BS51" s="1974"/>
      <c r="BT51" s="1972"/>
      <c r="BU51" s="1973"/>
      <c r="BV51" s="1973"/>
      <c r="BW51" s="1974"/>
      <c r="BX51" s="1972"/>
      <c r="BY51" s="1973"/>
      <c r="BZ51" s="1973"/>
      <c r="CA51" s="1974"/>
      <c r="CB51" s="1972"/>
      <c r="CC51" s="1973"/>
      <c r="CD51" s="1973"/>
      <c r="CE51" s="1974"/>
      <c r="CF51" s="1972"/>
      <c r="CG51" s="1973"/>
      <c r="CH51" s="1973"/>
      <c r="CI51" s="1974"/>
      <c r="CJ51" s="1972"/>
      <c r="CK51" s="1973"/>
      <c r="CL51" s="1973"/>
      <c r="CM51" s="1974"/>
      <c r="CN51" s="1972"/>
      <c r="CO51" s="1973"/>
      <c r="CP51" s="1973"/>
      <c r="CQ51" s="1974"/>
      <c r="CR51" s="1972"/>
      <c r="CS51" s="1973"/>
      <c r="CT51" s="1973"/>
      <c r="CU51" s="1974"/>
      <c r="CV51" s="1972"/>
      <c r="CW51" s="1973"/>
      <c r="CX51" s="1973"/>
      <c r="CY51" s="1974"/>
      <c r="CZ51" s="1972"/>
      <c r="DA51" s="1973"/>
      <c r="DB51" s="1973"/>
      <c r="DC51" s="1974"/>
      <c r="DD51" s="1972"/>
      <c r="DE51" s="1973"/>
      <c r="DF51" s="1973"/>
      <c r="DG51" s="1974"/>
      <c r="DH51" s="1972"/>
      <c r="DI51" s="1973"/>
      <c r="DJ51" s="1973"/>
      <c r="DK51" s="1974"/>
      <c r="DL51" s="1972"/>
      <c r="DM51" s="1973"/>
      <c r="DN51" s="1973"/>
      <c r="DO51" s="1974"/>
      <c r="DP51" s="1972"/>
      <c r="DQ51" s="1973"/>
      <c r="DR51" s="1973"/>
      <c r="DS51" s="1974"/>
      <c r="DT51" s="1972"/>
      <c r="DU51" s="1973"/>
      <c r="DV51" s="1973"/>
      <c r="DW51" s="1974"/>
      <c r="DX51" s="1972"/>
      <c r="DY51" s="1973"/>
      <c r="DZ51" s="1973"/>
      <c r="EA51" s="1973"/>
      <c r="EB51" s="2017">
        <f t="shared" si="2"/>
        <v>0</v>
      </c>
      <c r="EC51" s="1976"/>
      <c r="ED51" s="1976"/>
      <c r="EE51" s="2018"/>
      <c r="EF51" s="154"/>
      <c r="EG51" s="283"/>
      <c r="EH51" s="283"/>
      <c r="EO51" s="118"/>
      <c r="EP51" s="118"/>
      <c r="EW51" s="1210"/>
      <c r="EX51" s="1210"/>
      <c r="EY51" s="1210"/>
      <c r="EZ51" s="1210"/>
      <c r="FA51" s="1210"/>
      <c r="FB51" s="1210"/>
      <c r="FC51" s="1210"/>
      <c r="FD51" s="1210"/>
      <c r="FE51" s="1210"/>
      <c r="FF51" s="1210" t="s">
        <v>1376</v>
      </c>
      <c r="FG51" s="1210"/>
      <c r="FH51" s="1210"/>
      <c r="FI51" s="1210"/>
      <c r="FJ51" s="1210"/>
      <c r="FK51" s="1210"/>
      <c r="FL51" s="1210"/>
      <c r="FM51" s="1210"/>
      <c r="FN51" s="1210"/>
      <c r="FO51" s="1210"/>
      <c r="FP51" s="1210"/>
      <c r="FQ51" s="1210"/>
      <c r="FR51" s="1210"/>
      <c r="FS51" s="1210"/>
      <c r="FT51" s="1210"/>
      <c r="FU51" s="1210"/>
    </row>
    <row r="52" spans="1:177" ht="23.25" customHeight="1">
      <c r="A52" s="1323">
        <v>29</v>
      </c>
      <c r="B52" s="623"/>
      <c r="C52" s="630"/>
      <c r="D52" s="644"/>
      <c r="E52" s="634"/>
      <c r="F52" s="670" t="s">
        <v>21</v>
      </c>
      <c r="G52" s="635" t="s">
        <v>22</v>
      </c>
      <c r="H52" s="1987"/>
      <c r="I52" s="1973"/>
      <c r="J52" s="1973"/>
      <c r="K52" s="1988"/>
      <c r="L52" s="1973"/>
      <c r="M52" s="1973"/>
      <c r="N52" s="1973"/>
      <c r="O52" s="1973"/>
      <c r="P52" s="1972"/>
      <c r="Q52" s="1973"/>
      <c r="R52" s="1973"/>
      <c r="S52" s="1974"/>
      <c r="T52" s="1972"/>
      <c r="U52" s="1973"/>
      <c r="V52" s="1973"/>
      <c r="W52" s="1974"/>
      <c r="X52" s="1972"/>
      <c r="Y52" s="1973"/>
      <c r="Z52" s="1973"/>
      <c r="AA52" s="1974"/>
      <c r="AB52" s="1972"/>
      <c r="AC52" s="1973"/>
      <c r="AD52" s="1973"/>
      <c r="AE52" s="1974"/>
      <c r="AF52" s="1972"/>
      <c r="AG52" s="1973"/>
      <c r="AH52" s="1973"/>
      <c r="AI52" s="1974"/>
      <c r="AJ52" s="1972"/>
      <c r="AK52" s="1973"/>
      <c r="AL52" s="1973"/>
      <c r="AM52" s="1974"/>
      <c r="AN52" s="1972"/>
      <c r="AO52" s="1973"/>
      <c r="AP52" s="1973"/>
      <c r="AQ52" s="1974"/>
      <c r="AR52" s="1972"/>
      <c r="AS52" s="1973"/>
      <c r="AT52" s="1973"/>
      <c r="AU52" s="1974"/>
      <c r="AV52" s="1972"/>
      <c r="AW52" s="1973"/>
      <c r="AX52" s="1973"/>
      <c r="AY52" s="1974"/>
      <c r="AZ52" s="1972"/>
      <c r="BA52" s="1973"/>
      <c r="BB52" s="1973"/>
      <c r="BC52" s="1974"/>
      <c r="BD52" s="1972"/>
      <c r="BE52" s="1973"/>
      <c r="BF52" s="1973"/>
      <c r="BG52" s="1974"/>
      <c r="BH52" s="1972"/>
      <c r="BI52" s="1973"/>
      <c r="BJ52" s="1973"/>
      <c r="BK52" s="1974"/>
      <c r="BL52" s="1972"/>
      <c r="BM52" s="1973"/>
      <c r="BN52" s="1973"/>
      <c r="BO52" s="1974"/>
      <c r="BP52" s="1972"/>
      <c r="BQ52" s="1973"/>
      <c r="BR52" s="1973"/>
      <c r="BS52" s="1974"/>
      <c r="BT52" s="1972"/>
      <c r="BU52" s="1973"/>
      <c r="BV52" s="1973"/>
      <c r="BW52" s="1974"/>
      <c r="BX52" s="1972"/>
      <c r="BY52" s="1973"/>
      <c r="BZ52" s="1973"/>
      <c r="CA52" s="1974"/>
      <c r="CB52" s="1972"/>
      <c r="CC52" s="1973"/>
      <c r="CD52" s="1973"/>
      <c r="CE52" s="1974"/>
      <c r="CF52" s="1972"/>
      <c r="CG52" s="1973"/>
      <c r="CH52" s="1973"/>
      <c r="CI52" s="1974"/>
      <c r="CJ52" s="1972"/>
      <c r="CK52" s="1973"/>
      <c r="CL52" s="1973"/>
      <c r="CM52" s="1974"/>
      <c r="CN52" s="1972"/>
      <c r="CO52" s="1973"/>
      <c r="CP52" s="1973"/>
      <c r="CQ52" s="1974"/>
      <c r="CR52" s="1972"/>
      <c r="CS52" s="1973"/>
      <c r="CT52" s="1973"/>
      <c r="CU52" s="1974"/>
      <c r="CV52" s="1972"/>
      <c r="CW52" s="1973"/>
      <c r="CX52" s="1973"/>
      <c r="CY52" s="1974"/>
      <c r="CZ52" s="1972"/>
      <c r="DA52" s="1973"/>
      <c r="DB52" s="1973"/>
      <c r="DC52" s="1974"/>
      <c r="DD52" s="1972"/>
      <c r="DE52" s="1973"/>
      <c r="DF52" s="1973"/>
      <c r="DG52" s="1974"/>
      <c r="DH52" s="1972"/>
      <c r="DI52" s="1973"/>
      <c r="DJ52" s="1973"/>
      <c r="DK52" s="1974"/>
      <c r="DL52" s="1972"/>
      <c r="DM52" s="1973"/>
      <c r="DN52" s="1973"/>
      <c r="DO52" s="1974"/>
      <c r="DP52" s="1972"/>
      <c r="DQ52" s="1973"/>
      <c r="DR52" s="1973"/>
      <c r="DS52" s="1974"/>
      <c r="DT52" s="1972"/>
      <c r="DU52" s="1973"/>
      <c r="DV52" s="1973"/>
      <c r="DW52" s="1974"/>
      <c r="DX52" s="1972"/>
      <c r="DY52" s="1973"/>
      <c r="DZ52" s="1973"/>
      <c r="EA52" s="1973"/>
      <c r="EB52" s="2017">
        <f t="shared" si="2"/>
        <v>0</v>
      </c>
      <c r="EC52" s="1976"/>
      <c r="ED52" s="1976"/>
      <c r="EE52" s="2018"/>
      <c r="EF52" s="154"/>
      <c r="EG52" s="283"/>
      <c r="EH52" s="283"/>
      <c r="EO52" s="118"/>
      <c r="EP52" s="118"/>
      <c r="EW52" s="1210"/>
      <c r="EX52" s="1210"/>
      <c r="EY52" s="1210"/>
      <c r="EZ52" s="1210"/>
      <c r="FA52" s="1210"/>
      <c r="FB52" s="1210"/>
      <c r="FC52" s="1210"/>
      <c r="FD52" s="1210"/>
      <c r="FE52" s="1210"/>
      <c r="FF52" s="1210" t="s">
        <v>1376</v>
      </c>
      <c r="FG52" s="1210"/>
      <c r="FH52" s="1210"/>
      <c r="FI52" s="1210"/>
      <c r="FJ52" s="1210"/>
      <c r="FK52" s="1210"/>
      <c r="FL52" s="1210"/>
      <c r="FM52" s="1210"/>
      <c r="FN52" s="1210"/>
      <c r="FO52" s="1210"/>
      <c r="FP52" s="1210"/>
      <c r="FQ52" s="1210"/>
      <c r="FR52" s="1210"/>
      <c r="FS52" s="1210"/>
      <c r="FT52" s="1210"/>
      <c r="FU52" s="1210"/>
    </row>
    <row r="53" spans="1:177" ht="22.5">
      <c r="A53" s="1323">
        <v>30</v>
      </c>
      <c r="B53" s="623"/>
      <c r="C53" s="630"/>
      <c r="D53" s="644"/>
      <c r="E53" s="634"/>
      <c r="F53" s="670" t="s">
        <v>23</v>
      </c>
      <c r="G53" s="635" t="s">
        <v>24</v>
      </c>
      <c r="H53" s="1987"/>
      <c r="I53" s="1973"/>
      <c r="J53" s="1973"/>
      <c r="K53" s="1988"/>
      <c r="L53" s="1973"/>
      <c r="M53" s="1973"/>
      <c r="N53" s="1973"/>
      <c r="O53" s="1973"/>
      <c r="P53" s="1972"/>
      <c r="Q53" s="1973"/>
      <c r="R53" s="1973"/>
      <c r="S53" s="1974"/>
      <c r="T53" s="1972"/>
      <c r="U53" s="1973"/>
      <c r="V53" s="1973"/>
      <c r="W53" s="1974"/>
      <c r="X53" s="1972"/>
      <c r="Y53" s="1973"/>
      <c r="Z53" s="1973"/>
      <c r="AA53" s="1974"/>
      <c r="AB53" s="1972"/>
      <c r="AC53" s="1973"/>
      <c r="AD53" s="1973"/>
      <c r="AE53" s="1974"/>
      <c r="AF53" s="1972"/>
      <c r="AG53" s="1973"/>
      <c r="AH53" s="1973"/>
      <c r="AI53" s="1974"/>
      <c r="AJ53" s="1972"/>
      <c r="AK53" s="1973"/>
      <c r="AL53" s="1973"/>
      <c r="AM53" s="1974"/>
      <c r="AN53" s="1972"/>
      <c r="AO53" s="1973"/>
      <c r="AP53" s="1973"/>
      <c r="AQ53" s="1974"/>
      <c r="AR53" s="1972"/>
      <c r="AS53" s="1973"/>
      <c r="AT53" s="1973"/>
      <c r="AU53" s="1974"/>
      <c r="AV53" s="1972"/>
      <c r="AW53" s="1973"/>
      <c r="AX53" s="1973"/>
      <c r="AY53" s="1974"/>
      <c r="AZ53" s="1972"/>
      <c r="BA53" s="1973"/>
      <c r="BB53" s="1973"/>
      <c r="BC53" s="1974"/>
      <c r="BD53" s="1972"/>
      <c r="BE53" s="1973"/>
      <c r="BF53" s="1973"/>
      <c r="BG53" s="1974"/>
      <c r="BH53" s="1972"/>
      <c r="BI53" s="1973"/>
      <c r="BJ53" s="1973"/>
      <c r="BK53" s="1974"/>
      <c r="BL53" s="1972"/>
      <c r="BM53" s="1973"/>
      <c r="BN53" s="1973"/>
      <c r="BO53" s="1974"/>
      <c r="BP53" s="1972"/>
      <c r="BQ53" s="1973"/>
      <c r="BR53" s="1973"/>
      <c r="BS53" s="1974"/>
      <c r="BT53" s="1972"/>
      <c r="BU53" s="1973"/>
      <c r="BV53" s="1973"/>
      <c r="BW53" s="1974"/>
      <c r="BX53" s="1972"/>
      <c r="BY53" s="1973"/>
      <c r="BZ53" s="1973"/>
      <c r="CA53" s="1974"/>
      <c r="CB53" s="1972"/>
      <c r="CC53" s="1973"/>
      <c r="CD53" s="1973"/>
      <c r="CE53" s="1974"/>
      <c r="CF53" s="1972"/>
      <c r="CG53" s="1973"/>
      <c r="CH53" s="1973"/>
      <c r="CI53" s="1974"/>
      <c r="CJ53" s="1972"/>
      <c r="CK53" s="1973"/>
      <c r="CL53" s="1973"/>
      <c r="CM53" s="1974"/>
      <c r="CN53" s="1972"/>
      <c r="CO53" s="1973"/>
      <c r="CP53" s="1973"/>
      <c r="CQ53" s="1974"/>
      <c r="CR53" s="1972"/>
      <c r="CS53" s="1973"/>
      <c r="CT53" s="1973"/>
      <c r="CU53" s="1974"/>
      <c r="CV53" s="1972"/>
      <c r="CW53" s="1973"/>
      <c r="CX53" s="1973"/>
      <c r="CY53" s="1974"/>
      <c r="CZ53" s="1972"/>
      <c r="DA53" s="1973"/>
      <c r="DB53" s="1973"/>
      <c r="DC53" s="1974"/>
      <c r="DD53" s="1972"/>
      <c r="DE53" s="1973"/>
      <c r="DF53" s="1973"/>
      <c r="DG53" s="1974"/>
      <c r="DH53" s="1972"/>
      <c r="DI53" s="1973"/>
      <c r="DJ53" s="1973"/>
      <c r="DK53" s="1974"/>
      <c r="DL53" s="1972"/>
      <c r="DM53" s="1973"/>
      <c r="DN53" s="1973"/>
      <c r="DO53" s="1974"/>
      <c r="DP53" s="1972"/>
      <c r="DQ53" s="1973"/>
      <c r="DR53" s="1973"/>
      <c r="DS53" s="1974"/>
      <c r="DT53" s="1972"/>
      <c r="DU53" s="1973"/>
      <c r="DV53" s="1973"/>
      <c r="DW53" s="1974"/>
      <c r="DX53" s="1972"/>
      <c r="DY53" s="1973"/>
      <c r="DZ53" s="1973"/>
      <c r="EA53" s="1973"/>
      <c r="EB53" s="2017">
        <f t="shared" si="2"/>
        <v>0</v>
      </c>
      <c r="EC53" s="1976"/>
      <c r="ED53" s="1976"/>
      <c r="EE53" s="2018"/>
      <c r="EF53" s="154"/>
      <c r="EG53" s="283"/>
      <c r="EH53" s="283"/>
      <c r="EO53" s="118"/>
      <c r="EP53" s="118"/>
      <c r="EW53" s="1210"/>
      <c r="EX53" s="1210"/>
      <c r="EY53" s="1210"/>
      <c r="EZ53" s="1210"/>
      <c r="FA53" s="1210"/>
      <c r="FB53" s="1210"/>
      <c r="FC53" s="1210"/>
      <c r="FD53" s="1210"/>
      <c r="FE53" s="1210"/>
      <c r="FF53" s="1210" t="s">
        <v>1376</v>
      </c>
      <c r="FG53" s="1210"/>
      <c r="FH53" s="1210"/>
      <c r="FI53" s="1210"/>
      <c r="FJ53" s="1210"/>
      <c r="FK53" s="1210"/>
      <c r="FL53" s="1210"/>
      <c r="FM53" s="1210"/>
      <c r="FN53" s="1210"/>
      <c r="FO53" s="1210"/>
      <c r="FP53" s="1210"/>
      <c r="FQ53" s="1210"/>
      <c r="FR53" s="1210"/>
      <c r="FS53" s="1210"/>
      <c r="FT53" s="1210"/>
      <c r="FU53" s="1210"/>
    </row>
    <row r="54" spans="1:177" ht="17.25">
      <c r="A54" s="1323">
        <v>31</v>
      </c>
      <c r="B54" s="623"/>
      <c r="C54" s="630"/>
      <c r="D54" s="644"/>
      <c r="E54" s="634"/>
      <c r="F54" s="670" t="s">
        <v>25</v>
      </c>
      <c r="G54" s="635" t="s">
        <v>26</v>
      </c>
      <c r="H54" s="1987"/>
      <c r="I54" s="1973"/>
      <c r="J54" s="1973"/>
      <c r="K54" s="1988"/>
      <c r="L54" s="1973"/>
      <c r="M54" s="1973"/>
      <c r="N54" s="1973"/>
      <c r="O54" s="1973"/>
      <c r="P54" s="1972"/>
      <c r="Q54" s="1973"/>
      <c r="R54" s="1973"/>
      <c r="S54" s="1974"/>
      <c r="T54" s="1972"/>
      <c r="U54" s="1973"/>
      <c r="V54" s="1973"/>
      <c r="W54" s="1974"/>
      <c r="X54" s="1972"/>
      <c r="Y54" s="1973"/>
      <c r="Z54" s="1973"/>
      <c r="AA54" s="1974"/>
      <c r="AB54" s="1972"/>
      <c r="AC54" s="1973"/>
      <c r="AD54" s="1973"/>
      <c r="AE54" s="1974"/>
      <c r="AF54" s="1972"/>
      <c r="AG54" s="1973"/>
      <c r="AH54" s="1973"/>
      <c r="AI54" s="1974"/>
      <c r="AJ54" s="1972"/>
      <c r="AK54" s="1973"/>
      <c r="AL54" s="1973"/>
      <c r="AM54" s="1974"/>
      <c r="AN54" s="1972"/>
      <c r="AO54" s="1973"/>
      <c r="AP54" s="1973"/>
      <c r="AQ54" s="1974"/>
      <c r="AR54" s="1972"/>
      <c r="AS54" s="1973"/>
      <c r="AT54" s="1973"/>
      <c r="AU54" s="1974"/>
      <c r="AV54" s="1972"/>
      <c r="AW54" s="1973"/>
      <c r="AX54" s="1973"/>
      <c r="AY54" s="1974"/>
      <c r="AZ54" s="1972"/>
      <c r="BA54" s="1973"/>
      <c r="BB54" s="1973"/>
      <c r="BC54" s="1974"/>
      <c r="BD54" s="1972"/>
      <c r="BE54" s="1973"/>
      <c r="BF54" s="1973"/>
      <c r="BG54" s="1974"/>
      <c r="BH54" s="1972"/>
      <c r="BI54" s="1973"/>
      <c r="BJ54" s="1973"/>
      <c r="BK54" s="1974"/>
      <c r="BL54" s="1972"/>
      <c r="BM54" s="1973"/>
      <c r="BN54" s="1973"/>
      <c r="BO54" s="1974"/>
      <c r="BP54" s="1972"/>
      <c r="BQ54" s="1973"/>
      <c r="BR54" s="1973"/>
      <c r="BS54" s="1974"/>
      <c r="BT54" s="1972"/>
      <c r="BU54" s="1973"/>
      <c r="BV54" s="1973"/>
      <c r="BW54" s="1974"/>
      <c r="BX54" s="1972"/>
      <c r="BY54" s="1973"/>
      <c r="BZ54" s="1973"/>
      <c r="CA54" s="1974"/>
      <c r="CB54" s="1972"/>
      <c r="CC54" s="1973"/>
      <c r="CD54" s="1973"/>
      <c r="CE54" s="1974"/>
      <c r="CF54" s="1972"/>
      <c r="CG54" s="1973"/>
      <c r="CH54" s="1973"/>
      <c r="CI54" s="1974"/>
      <c r="CJ54" s="1972"/>
      <c r="CK54" s="1973"/>
      <c r="CL54" s="1973"/>
      <c r="CM54" s="1974"/>
      <c r="CN54" s="1972"/>
      <c r="CO54" s="1973"/>
      <c r="CP54" s="1973"/>
      <c r="CQ54" s="1974"/>
      <c r="CR54" s="1972"/>
      <c r="CS54" s="1973"/>
      <c r="CT54" s="1973"/>
      <c r="CU54" s="1974"/>
      <c r="CV54" s="1972"/>
      <c r="CW54" s="1973"/>
      <c r="CX54" s="1973"/>
      <c r="CY54" s="1974"/>
      <c r="CZ54" s="1972"/>
      <c r="DA54" s="1973"/>
      <c r="DB54" s="1973"/>
      <c r="DC54" s="1974"/>
      <c r="DD54" s="1972"/>
      <c r="DE54" s="1973"/>
      <c r="DF54" s="1973"/>
      <c r="DG54" s="1974"/>
      <c r="DH54" s="1972"/>
      <c r="DI54" s="1973"/>
      <c r="DJ54" s="1973"/>
      <c r="DK54" s="1974"/>
      <c r="DL54" s="1972"/>
      <c r="DM54" s="1973"/>
      <c r="DN54" s="1973"/>
      <c r="DO54" s="1974"/>
      <c r="DP54" s="1972"/>
      <c r="DQ54" s="1973"/>
      <c r="DR54" s="1973"/>
      <c r="DS54" s="1974"/>
      <c r="DT54" s="1972"/>
      <c r="DU54" s="1973"/>
      <c r="DV54" s="1973"/>
      <c r="DW54" s="1974"/>
      <c r="DX54" s="1972"/>
      <c r="DY54" s="1973"/>
      <c r="DZ54" s="1973"/>
      <c r="EA54" s="1973"/>
      <c r="EB54" s="2017">
        <f t="shared" si="2"/>
        <v>0</v>
      </c>
      <c r="EC54" s="1976"/>
      <c r="ED54" s="1976"/>
      <c r="EE54" s="2018"/>
      <c r="EF54" s="154"/>
      <c r="EG54" s="283"/>
      <c r="EH54" s="283"/>
      <c r="EO54" s="118"/>
      <c r="EP54" s="118"/>
      <c r="EW54" s="1210"/>
      <c r="EX54" s="1210"/>
      <c r="EY54" s="1210"/>
      <c r="EZ54" s="1210"/>
      <c r="FA54" s="1210"/>
      <c r="FB54" s="1210"/>
      <c r="FC54" s="1210"/>
      <c r="FD54" s="1210"/>
      <c r="FE54" s="1210"/>
      <c r="FF54" s="1210" t="s">
        <v>1376</v>
      </c>
      <c r="FG54" s="1210"/>
      <c r="FH54" s="1210"/>
      <c r="FI54" s="1210"/>
      <c r="FJ54" s="1210"/>
      <c r="FK54" s="1210"/>
      <c r="FL54" s="1210"/>
      <c r="FM54" s="1210"/>
      <c r="FN54" s="1210"/>
      <c r="FO54" s="1210"/>
      <c r="FP54" s="1210"/>
      <c r="FQ54" s="1210"/>
      <c r="FR54" s="1210"/>
      <c r="FS54" s="1210"/>
      <c r="FT54" s="1210"/>
      <c r="FU54" s="1210"/>
    </row>
    <row r="55" spans="1:177" ht="33.75">
      <c r="A55" s="1323">
        <v>32</v>
      </c>
      <c r="B55" s="623"/>
      <c r="C55" s="630"/>
      <c r="D55" s="644"/>
      <c r="E55" s="634"/>
      <c r="F55" s="670" t="s">
        <v>27</v>
      </c>
      <c r="G55" s="635" t="s">
        <v>1700</v>
      </c>
      <c r="H55" s="1987"/>
      <c r="I55" s="1973"/>
      <c r="J55" s="1973"/>
      <c r="K55" s="1988"/>
      <c r="L55" s="1973"/>
      <c r="M55" s="1973"/>
      <c r="N55" s="1973"/>
      <c r="O55" s="1973"/>
      <c r="P55" s="1972"/>
      <c r="Q55" s="1973"/>
      <c r="R55" s="1973"/>
      <c r="S55" s="1974"/>
      <c r="T55" s="1972"/>
      <c r="U55" s="1973"/>
      <c r="V55" s="1973"/>
      <c r="W55" s="1974"/>
      <c r="X55" s="1972"/>
      <c r="Y55" s="1973"/>
      <c r="Z55" s="1973"/>
      <c r="AA55" s="1974"/>
      <c r="AB55" s="1972"/>
      <c r="AC55" s="1973"/>
      <c r="AD55" s="1973"/>
      <c r="AE55" s="1974"/>
      <c r="AF55" s="1972"/>
      <c r="AG55" s="1973"/>
      <c r="AH55" s="1973"/>
      <c r="AI55" s="1974"/>
      <c r="AJ55" s="1972"/>
      <c r="AK55" s="1973"/>
      <c r="AL55" s="1973"/>
      <c r="AM55" s="1974"/>
      <c r="AN55" s="1972"/>
      <c r="AO55" s="1973"/>
      <c r="AP55" s="1973"/>
      <c r="AQ55" s="1974"/>
      <c r="AR55" s="1972"/>
      <c r="AS55" s="1973"/>
      <c r="AT55" s="1973"/>
      <c r="AU55" s="1974"/>
      <c r="AV55" s="1972"/>
      <c r="AW55" s="1973"/>
      <c r="AX55" s="1973"/>
      <c r="AY55" s="1974"/>
      <c r="AZ55" s="1972"/>
      <c r="BA55" s="1973"/>
      <c r="BB55" s="1973"/>
      <c r="BC55" s="1974"/>
      <c r="BD55" s="1972"/>
      <c r="BE55" s="1973"/>
      <c r="BF55" s="1973"/>
      <c r="BG55" s="1974"/>
      <c r="BH55" s="1972"/>
      <c r="BI55" s="1973"/>
      <c r="BJ55" s="1973"/>
      <c r="BK55" s="1974"/>
      <c r="BL55" s="1972"/>
      <c r="BM55" s="1973"/>
      <c r="BN55" s="1973"/>
      <c r="BO55" s="1974"/>
      <c r="BP55" s="1972"/>
      <c r="BQ55" s="1973"/>
      <c r="BR55" s="1973"/>
      <c r="BS55" s="1974"/>
      <c r="BT55" s="1972"/>
      <c r="BU55" s="1973"/>
      <c r="BV55" s="1973"/>
      <c r="BW55" s="1974"/>
      <c r="BX55" s="1972"/>
      <c r="BY55" s="1973"/>
      <c r="BZ55" s="1973"/>
      <c r="CA55" s="1974"/>
      <c r="CB55" s="1972"/>
      <c r="CC55" s="1973"/>
      <c r="CD55" s="1973"/>
      <c r="CE55" s="1974"/>
      <c r="CF55" s="1972"/>
      <c r="CG55" s="1973"/>
      <c r="CH55" s="1973"/>
      <c r="CI55" s="1974"/>
      <c r="CJ55" s="1972"/>
      <c r="CK55" s="1973"/>
      <c r="CL55" s="1973"/>
      <c r="CM55" s="1974"/>
      <c r="CN55" s="1972"/>
      <c r="CO55" s="1973"/>
      <c r="CP55" s="1973"/>
      <c r="CQ55" s="1974"/>
      <c r="CR55" s="1972"/>
      <c r="CS55" s="1973"/>
      <c r="CT55" s="1973"/>
      <c r="CU55" s="1974"/>
      <c r="CV55" s="1972"/>
      <c r="CW55" s="1973"/>
      <c r="CX55" s="1973"/>
      <c r="CY55" s="1974"/>
      <c r="CZ55" s="1972"/>
      <c r="DA55" s="1973"/>
      <c r="DB55" s="1973"/>
      <c r="DC55" s="1974"/>
      <c r="DD55" s="1972"/>
      <c r="DE55" s="1973"/>
      <c r="DF55" s="1973"/>
      <c r="DG55" s="1974"/>
      <c r="DH55" s="1972"/>
      <c r="DI55" s="1973"/>
      <c r="DJ55" s="1973"/>
      <c r="DK55" s="1974"/>
      <c r="DL55" s="1972"/>
      <c r="DM55" s="1973"/>
      <c r="DN55" s="1973"/>
      <c r="DO55" s="1974"/>
      <c r="DP55" s="1972"/>
      <c r="DQ55" s="1973"/>
      <c r="DR55" s="1973"/>
      <c r="DS55" s="1974"/>
      <c r="DT55" s="1972"/>
      <c r="DU55" s="1973"/>
      <c r="DV55" s="1973"/>
      <c r="DW55" s="1974"/>
      <c r="DX55" s="1972"/>
      <c r="DY55" s="1973"/>
      <c r="DZ55" s="1973"/>
      <c r="EA55" s="1973"/>
      <c r="EB55" s="2017">
        <f t="shared" si="2"/>
        <v>0</v>
      </c>
      <c r="EC55" s="1976"/>
      <c r="ED55" s="1976"/>
      <c r="EE55" s="2018"/>
      <c r="EF55" s="154"/>
      <c r="EG55" s="283"/>
      <c r="EH55" s="283"/>
      <c r="EO55" s="118"/>
      <c r="EP55" s="118"/>
      <c r="EW55" s="1210"/>
      <c r="EX55" s="1210"/>
      <c r="EY55" s="1210"/>
      <c r="EZ55" s="1210"/>
      <c r="FA55" s="1210"/>
      <c r="FB55" s="1210"/>
      <c r="FC55" s="1210"/>
      <c r="FD55" s="1210"/>
      <c r="FE55" s="1210"/>
      <c r="FF55" s="1210" t="s">
        <v>1376</v>
      </c>
      <c r="FG55" s="1210"/>
      <c r="FH55" s="1210"/>
      <c r="FI55" s="1210"/>
      <c r="FJ55" s="1210"/>
      <c r="FK55" s="1210"/>
      <c r="FL55" s="1210"/>
      <c r="FM55" s="1210"/>
      <c r="FN55" s="1210"/>
      <c r="FO55" s="1210"/>
      <c r="FP55" s="1210"/>
      <c r="FQ55" s="1210"/>
      <c r="FR55" s="1210"/>
      <c r="FS55" s="1210"/>
      <c r="FT55" s="1210"/>
      <c r="FU55" s="1210"/>
    </row>
    <row r="56" spans="1:177" ht="27" customHeight="1">
      <c r="A56" s="1323">
        <v>33</v>
      </c>
      <c r="B56" s="623"/>
      <c r="C56" s="630"/>
      <c r="D56" s="644"/>
      <c r="E56" s="634"/>
      <c r="F56" s="670" t="s">
        <v>28</v>
      </c>
      <c r="G56" s="635" t="s">
        <v>2490</v>
      </c>
      <c r="H56" s="1987"/>
      <c r="I56" s="1973"/>
      <c r="J56" s="1973"/>
      <c r="K56" s="1988"/>
      <c r="L56" s="1973"/>
      <c r="M56" s="1973"/>
      <c r="N56" s="1973"/>
      <c r="O56" s="1973"/>
      <c r="P56" s="1972"/>
      <c r="Q56" s="1973"/>
      <c r="R56" s="1973"/>
      <c r="S56" s="1974"/>
      <c r="T56" s="1972"/>
      <c r="U56" s="1973"/>
      <c r="V56" s="1973"/>
      <c r="W56" s="1974"/>
      <c r="X56" s="1972"/>
      <c r="Y56" s="1973"/>
      <c r="Z56" s="1973"/>
      <c r="AA56" s="1974"/>
      <c r="AB56" s="1972"/>
      <c r="AC56" s="1973"/>
      <c r="AD56" s="1973"/>
      <c r="AE56" s="1974"/>
      <c r="AF56" s="1972"/>
      <c r="AG56" s="1973"/>
      <c r="AH56" s="1973"/>
      <c r="AI56" s="1974"/>
      <c r="AJ56" s="1972"/>
      <c r="AK56" s="1973"/>
      <c r="AL56" s="1973"/>
      <c r="AM56" s="1974"/>
      <c r="AN56" s="1972"/>
      <c r="AO56" s="1973"/>
      <c r="AP56" s="1973"/>
      <c r="AQ56" s="1974"/>
      <c r="AR56" s="1972"/>
      <c r="AS56" s="1973"/>
      <c r="AT56" s="1973"/>
      <c r="AU56" s="1974"/>
      <c r="AV56" s="1972"/>
      <c r="AW56" s="1973"/>
      <c r="AX56" s="1973"/>
      <c r="AY56" s="1974"/>
      <c r="AZ56" s="1972"/>
      <c r="BA56" s="1973"/>
      <c r="BB56" s="1973"/>
      <c r="BC56" s="1974"/>
      <c r="BD56" s="1972"/>
      <c r="BE56" s="1973"/>
      <c r="BF56" s="1973"/>
      <c r="BG56" s="1974"/>
      <c r="BH56" s="1972"/>
      <c r="BI56" s="1973"/>
      <c r="BJ56" s="1973"/>
      <c r="BK56" s="1974"/>
      <c r="BL56" s="1972"/>
      <c r="BM56" s="1973"/>
      <c r="BN56" s="1973"/>
      <c r="BO56" s="1974"/>
      <c r="BP56" s="1972"/>
      <c r="BQ56" s="1973"/>
      <c r="BR56" s="1973"/>
      <c r="BS56" s="1974"/>
      <c r="BT56" s="1972"/>
      <c r="BU56" s="1973"/>
      <c r="BV56" s="1973"/>
      <c r="BW56" s="1974"/>
      <c r="BX56" s="1972"/>
      <c r="BY56" s="1973"/>
      <c r="BZ56" s="1973"/>
      <c r="CA56" s="1974"/>
      <c r="CB56" s="1972"/>
      <c r="CC56" s="1973"/>
      <c r="CD56" s="1973"/>
      <c r="CE56" s="1974"/>
      <c r="CF56" s="1972"/>
      <c r="CG56" s="1973"/>
      <c r="CH56" s="1973"/>
      <c r="CI56" s="1974"/>
      <c r="CJ56" s="1972"/>
      <c r="CK56" s="1973"/>
      <c r="CL56" s="1973"/>
      <c r="CM56" s="1974"/>
      <c r="CN56" s="1972"/>
      <c r="CO56" s="1973"/>
      <c r="CP56" s="1973"/>
      <c r="CQ56" s="1974"/>
      <c r="CR56" s="1972"/>
      <c r="CS56" s="1973"/>
      <c r="CT56" s="1973"/>
      <c r="CU56" s="1974"/>
      <c r="CV56" s="1972"/>
      <c r="CW56" s="1973"/>
      <c r="CX56" s="1973"/>
      <c r="CY56" s="1974"/>
      <c r="CZ56" s="1972"/>
      <c r="DA56" s="1973"/>
      <c r="DB56" s="1973"/>
      <c r="DC56" s="1974"/>
      <c r="DD56" s="1972"/>
      <c r="DE56" s="1973"/>
      <c r="DF56" s="1973"/>
      <c r="DG56" s="1974"/>
      <c r="DH56" s="1972"/>
      <c r="DI56" s="1973"/>
      <c r="DJ56" s="1973"/>
      <c r="DK56" s="1974"/>
      <c r="DL56" s="1972"/>
      <c r="DM56" s="1973"/>
      <c r="DN56" s="1973"/>
      <c r="DO56" s="1974"/>
      <c r="DP56" s="1972"/>
      <c r="DQ56" s="1973"/>
      <c r="DR56" s="1973"/>
      <c r="DS56" s="1974"/>
      <c r="DT56" s="1972"/>
      <c r="DU56" s="1973"/>
      <c r="DV56" s="1973"/>
      <c r="DW56" s="1974"/>
      <c r="DX56" s="1972"/>
      <c r="DY56" s="1973"/>
      <c r="DZ56" s="1973"/>
      <c r="EA56" s="1973"/>
      <c r="EB56" s="2017">
        <f t="shared" si="2"/>
        <v>0</v>
      </c>
      <c r="EC56" s="1976"/>
      <c r="ED56" s="1976"/>
      <c r="EE56" s="2018"/>
      <c r="EF56" s="154"/>
      <c r="EG56" s="283"/>
      <c r="EH56" s="283"/>
      <c r="EO56" s="118"/>
      <c r="EP56" s="118"/>
      <c r="EW56" s="1210"/>
      <c r="EX56" s="1210"/>
      <c r="EY56" s="1210"/>
      <c r="EZ56" s="1210"/>
      <c r="FA56" s="1210"/>
      <c r="FB56" s="1210"/>
      <c r="FC56" s="1210"/>
      <c r="FD56" s="1210"/>
      <c r="FE56" s="1210"/>
      <c r="FF56" s="1210" t="s">
        <v>1376</v>
      </c>
      <c r="FG56" s="1210"/>
      <c r="FH56" s="1210"/>
      <c r="FI56" s="1210"/>
      <c r="FJ56" s="1210"/>
      <c r="FK56" s="1210"/>
      <c r="FL56" s="1210"/>
      <c r="FM56" s="1210"/>
      <c r="FN56" s="1210"/>
      <c r="FO56" s="1210"/>
      <c r="FP56" s="1210"/>
      <c r="FQ56" s="1210"/>
      <c r="FR56" s="1210"/>
      <c r="FS56" s="1210"/>
      <c r="FT56" s="1210"/>
      <c r="FU56" s="1210"/>
    </row>
    <row r="57" spans="1:177" ht="17.25">
      <c r="A57" s="1323">
        <v>34</v>
      </c>
      <c r="B57" s="623"/>
      <c r="C57" s="630"/>
      <c r="D57" s="644"/>
      <c r="E57" s="634"/>
      <c r="F57" s="1556" t="s">
        <v>29</v>
      </c>
      <c r="G57" s="1557" t="s">
        <v>30</v>
      </c>
      <c r="H57" s="2128"/>
      <c r="I57" s="1966"/>
      <c r="J57" s="1966"/>
      <c r="K57" s="2129"/>
      <c r="L57" s="1966"/>
      <c r="M57" s="1966"/>
      <c r="N57" s="1966"/>
      <c r="O57" s="1966"/>
      <c r="P57" s="1965"/>
      <c r="Q57" s="1966"/>
      <c r="R57" s="1966"/>
      <c r="S57" s="1967"/>
      <c r="T57" s="1965"/>
      <c r="U57" s="1966"/>
      <c r="V57" s="1966"/>
      <c r="W57" s="1967"/>
      <c r="X57" s="1965"/>
      <c r="Y57" s="1966"/>
      <c r="Z57" s="1966"/>
      <c r="AA57" s="1967"/>
      <c r="AB57" s="1965"/>
      <c r="AC57" s="1966"/>
      <c r="AD57" s="1966"/>
      <c r="AE57" s="1967"/>
      <c r="AF57" s="1965"/>
      <c r="AG57" s="1966"/>
      <c r="AH57" s="1966"/>
      <c r="AI57" s="1967"/>
      <c r="AJ57" s="1965"/>
      <c r="AK57" s="1966"/>
      <c r="AL57" s="1966"/>
      <c r="AM57" s="1967"/>
      <c r="AN57" s="1965"/>
      <c r="AO57" s="1966"/>
      <c r="AP57" s="1966"/>
      <c r="AQ57" s="1967"/>
      <c r="AR57" s="1965"/>
      <c r="AS57" s="1966"/>
      <c r="AT57" s="1966"/>
      <c r="AU57" s="1967"/>
      <c r="AV57" s="1965"/>
      <c r="AW57" s="1966"/>
      <c r="AX57" s="1966"/>
      <c r="AY57" s="1967"/>
      <c r="AZ57" s="1965"/>
      <c r="BA57" s="1966"/>
      <c r="BB57" s="1966"/>
      <c r="BC57" s="1967"/>
      <c r="BD57" s="1965"/>
      <c r="BE57" s="1966"/>
      <c r="BF57" s="1966"/>
      <c r="BG57" s="1967"/>
      <c r="BH57" s="1965"/>
      <c r="BI57" s="1966"/>
      <c r="BJ57" s="1966"/>
      <c r="BK57" s="1967"/>
      <c r="BL57" s="1965"/>
      <c r="BM57" s="1966"/>
      <c r="BN57" s="1966"/>
      <c r="BO57" s="1967"/>
      <c r="BP57" s="1965"/>
      <c r="BQ57" s="1966"/>
      <c r="BR57" s="1966"/>
      <c r="BS57" s="1967"/>
      <c r="BT57" s="1965"/>
      <c r="BU57" s="1966"/>
      <c r="BV57" s="1966"/>
      <c r="BW57" s="1967"/>
      <c r="BX57" s="1965"/>
      <c r="BY57" s="1966"/>
      <c r="BZ57" s="1966"/>
      <c r="CA57" s="1967"/>
      <c r="CB57" s="1965"/>
      <c r="CC57" s="1966"/>
      <c r="CD57" s="1966"/>
      <c r="CE57" s="1967"/>
      <c r="CF57" s="1965"/>
      <c r="CG57" s="1966"/>
      <c r="CH57" s="1966"/>
      <c r="CI57" s="1967"/>
      <c r="CJ57" s="1965"/>
      <c r="CK57" s="1966"/>
      <c r="CL57" s="1966"/>
      <c r="CM57" s="1967"/>
      <c r="CN57" s="1965"/>
      <c r="CO57" s="1966"/>
      <c r="CP57" s="1966"/>
      <c r="CQ57" s="1967"/>
      <c r="CR57" s="1965"/>
      <c r="CS57" s="1966"/>
      <c r="CT57" s="1966"/>
      <c r="CU57" s="1967"/>
      <c r="CV57" s="1965"/>
      <c r="CW57" s="1966"/>
      <c r="CX57" s="1966"/>
      <c r="CY57" s="1967"/>
      <c r="CZ57" s="1965"/>
      <c r="DA57" s="1966"/>
      <c r="DB57" s="1966"/>
      <c r="DC57" s="1967"/>
      <c r="DD57" s="1965"/>
      <c r="DE57" s="1966"/>
      <c r="DF57" s="1966"/>
      <c r="DG57" s="1967"/>
      <c r="DH57" s="1965"/>
      <c r="DI57" s="1966"/>
      <c r="DJ57" s="1966"/>
      <c r="DK57" s="1967"/>
      <c r="DL57" s="1965"/>
      <c r="DM57" s="1966"/>
      <c r="DN57" s="1966"/>
      <c r="DO57" s="1967"/>
      <c r="DP57" s="1965"/>
      <c r="DQ57" s="1966"/>
      <c r="DR57" s="1966"/>
      <c r="DS57" s="1967"/>
      <c r="DT57" s="1965"/>
      <c r="DU57" s="1966"/>
      <c r="DV57" s="1966"/>
      <c r="DW57" s="1967"/>
      <c r="DX57" s="1965"/>
      <c r="DY57" s="1966"/>
      <c r="DZ57" s="1966"/>
      <c r="EA57" s="1966"/>
      <c r="EB57" s="2023">
        <f t="shared" si="2"/>
        <v>0</v>
      </c>
      <c r="EC57" s="2024"/>
      <c r="ED57" s="2024"/>
      <c r="EE57" s="2025"/>
      <c r="EF57" s="154"/>
      <c r="EG57" s="283"/>
      <c r="EH57" s="283"/>
      <c r="EO57" s="118"/>
      <c r="EP57" s="118"/>
      <c r="EW57" s="1210"/>
      <c r="EX57" s="1210"/>
      <c r="EY57" s="1210"/>
      <c r="EZ57" s="1210"/>
      <c r="FA57" s="1210"/>
      <c r="FB57" s="1210"/>
      <c r="FC57" s="1210"/>
      <c r="FD57" s="1210"/>
      <c r="FE57" s="1210"/>
      <c r="FF57" s="1210" t="s">
        <v>1376</v>
      </c>
      <c r="FG57" s="1210"/>
      <c r="FH57" s="1210"/>
      <c r="FI57" s="1210"/>
      <c r="FJ57" s="1210"/>
      <c r="FK57" s="1210"/>
      <c r="FL57" s="1210"/>
      <c r="FM57" s="1210"/>
      <c r="FN57" s="1210"/>
      <c r="FO57" s="1210"/>
      <c r="FP57" s="1210"/>
      <c r="FQ57" s="1210"/>
      <c r="FR57" s="1210"/>
      <c r="FS57" s="1210"/>
      <c r="FT57" s="1210"/>
      <c r="FU57" s="1210"/>
    </row>
    <row r="58" spans="1:177" ht="57.75" customHeight="1">
      <c r="A58" s="1323"/>
      <c r="B58" s="623"/>
      <c r="C58" s="630"/>
      <c r="D58" s="644"/>
      <c r="E58" s="1558"/>
      <c r="F58" s="1610" t="s">
        <v>1890</v>
      </c>
      <c r="G58" s="1611" t="s">
        <v>1891</v>
      </c>
      <c r="H58" s="2128"/>
      <c r="I58" s="1966"/>
      <c r="J58" s="1966"/>
      <c r="K58" s="2129"/>
      <c r="L58" s="1987"/>
      <c r="M58" s="1973"/>
      <c r="N58" s="1973"/>
      <c r="O58" s="1974"/>
      <c r="P58" s="1972"/>
      <c r="Q58" s="1973"/>
      <c r="R58" s="1973"/>
      <c r="S58" s="1974"/>
      <c r="T58" s="1972"/>
      <c r="U58" s="1973"/>
      <c r="V58" s="1973"/>
      <c r="W58" s="1974"/>
      <c r="X58" s="1972"/>
      <c r="Y58" s="1973"/>
      <c r="Z58" s="1973"/>
      <c r="AA58" s="1974"/>
      <c r="AB58" s="1972"/>
      <c r="AC58" s="1973"/>
      <c r="AD58" s="1973"/>
      <c r="AE58" s="1974"/>
      <c r="AF58" s="1972"/>
      <c r="AG58" s="1973"/>
      <c r="AH58" s="1973"/>
      <c r="AI58" s="1974"/>
      <c r="AJ58" s="1972"/>
      <c r="AK58" s="1973"/>
      <c r="AL58" s="1973"/>
      <c r="AM58" s="1974"/>
      <c r="AN58" s="1972"/>
      <c r="AO58" s="1973"/>
      <c r="AP58" s="1973"/>
      <c r="AQ58" s="1974"/>
      <c r="AR58" s="1972"/>
      <c r="AS58" s="1973"/>
      <c r="AT58" s="1973"/>
      <c r="AU58" s="1974"/>
      <c r="AV58" s="1972"/>
      <c r="AW58" s="1973"/>
      <c r="AX58" s="1973"/>
      <c r="AY58" s="1974"/>
      <c r="AZ58" s="1972"/>
      <c r="BA58" s="1973"/>
      <c r="BB58" s="1973"/>
      <c r="BC58" s="1974"/>
      <c r="BD58" s="1972"/>
      <c r="BE58" s="1973"/>
      <c r="BF58" s="1973"/>
      <c r="BG58" s="1974"/>
      <c r="BH58" s="1972"/>
      <c r="BI58" s="1973"/>
      <c r="BJ58" s="1973"/>
      <c r="BK58" s="1974"/>
      <c r="BL58" s="1972"/>
      <c r="BM58" s="1973"/>
      <c r="BN58" s="1973"/>
      <c r="BO58" s="1974"/>
      <c r="BP58" s="1972"/>
      <c r="BQ58" s="1973"/>
      <c r="BR58" s="1973"/>
      <c r="BS58" s="1974"/>
      <c r="BT58" s="1972"/>
      <c r="BU58" s="1973"/>
      <c r="BV58" s="1973"/>
      <c r="BW58" s="1974"/>
      <c r="BX58" s="1972"/>
      <c r="BY58" s="1973"/>
      <c r="BZ58" s="1973"/>
      <c r="CA58" s="1974"/>
      <c r="CB58" s="1972"/>
      <c r="CC58" s="1973"/>
      <c r="CD58" s="1973"/>
      <c r="CE58" s="1974"/>
      <c r="CF58" s="1972"/>
      <c r="CG58" s="1973"/>
      <c r="CH58" s="1973"/>
      <c r="CI58" s="1974"/>
      <c r="CJ58" s="1972"/>
      <c r="CK58" s="1973"/>
      <c r="CL58" s="1973"/>
      <c r="CM58" s="1974"/>
      <c r="CN58" s="1972"/>
      <c r="CO58" s="1973"/>
      <c r="CP58" s="1973"/>
      <c r="CQ58" s="1974"/>
      <c r="CR58" s="1972"/>
      <c r="CS58" s="1973"/>
      <c r="CT58" s="1973"/>
      <c r="CU58" s="1974"/>
      <c r="CV58" s="1972"/>
      <c r="CW58" s="1973"/>
      <c r="CX58" s="1973"/>
      <c r="CY58" s="1974"/>
      <c r="CZ58" s="1972"/>
      <c r="DA58" s="1973"/>
      <c r="DB58" s="1973"/>
      <c r="DC58" s="1974"/>
      <c r="DD58" s="1972"/>
      <c r="DE58" s="1973"/>
      <c r="DF58" s="1973"/>
      <c r="DG58" s="1974"/>
      <c r="DH58" s="1972"/>
      <c r="DI58" s="1973"/>
      <c r="DJ58" s="1973"/>
      <c r="DK58" s="1974"/>
      <c r="DL58" s="1972"/>
      <c r="DM58" s="1973"/>
      <c r="DN58" s="1973"/>
      <c r="DO58" s="1974"/>
      <c r="DP58" s="1972"/>
      <c r="DQ58" s="1973"/>
      <c r="DR58" s="1973"/>
      <c r="DS58" s="1974"/>
      <c r="DT58" s="1972"/>
      <c r="DU58" s="1973"/>
      <c r="DV58" s="1973"/>
      <c r="DW58" s="1974"/>
      <c r="DX58" s="1972"/>
      <c r="DY58" s="1973"/>
      <c r="DZ58" s="1973"/>
      <c r="EA58" s="2022"/>
      <c r="EB58" s="2023">
        <f t="shared" ref="EB58" si="3">SUM(H58:EA58)</f>
        <v>0</v>
      </c>
      <c r="EC58" s="2024"/>
      <c r="ED58" s="2024"/>
      <c r="EE58" s="2025"/>
      <c r="EF58" s="154"/>
      <c r="EG58" s="283"/>
      <c r="EH58" s="283"/>
      <c r="EO58" s="118"/>
      <c r="EP58" s="118"/>
      <c r="EW58" s="1210"/>
      <c r="EX58" s="1210"/>
      <c r="EY58" s="1210"/>
      <c r="EZ58" s="1210"/>
      <c r="FA58" s="1210"/>
      <c r="FB58" s="1210"/>
      <c r="FC58" s="1210"/>
      <c r="FD58" s="1210"/>
      <c r="FE58" s="1210"/>
      <c r="FF58" s="1210" t="s">
        <v>1376</v>
      </c>
      <c r="FG58" s="1210"/>
      <c r="FH58" s="1210"/>
      <c r="FI58" s="1210"/>
      <c r="FJ58" s="1210"/>
      <c r="FK58" s="1210"/>
      <c r="FL58" s="1210"/>
      <c r="FM58" s="1210"/>
      <c r="FN58" s="1210"/>
      <c r="FO58" s="1210"/>
      <c r="FP58" s="1210"/>
      <c r="FQ58" s="1210"/>
      <c r="FR58" s="1210"/>
      <c r="FS58" s="1210"/>
      <c r="FT58" s="1210"/>
      <c r="FU58" s="1210"/>
    </row>
    <row r="59" spans="1:177" ht="20.100000000000001" customHeight="1">
      <c r="A59" s="1323">
        <v>35</v>
      </c>
      <c r="B59" s="623"/>
      <c r="C59" s="630"/>
      <c r="D59" s="644"/>
      <c r="E59" s="1139" t="s">
        <v>1701</v>
      </c>
      <c r="F59" s="2058" t="s">
        <v>1704</v>
      </c>
      <c r="G59" s="2059"/>
      <c r="H59" s="1998">
        <f>SUMIF($FG$21:$FG$177,"○",H$21:H$177)</f>
        <v>0</v>
      </c>
      <c r="I59" s="1976"/>
      <c r="J59" s="1976"/>
      <c r="K59" s="1999"/>
      <c r="L59" s="1998">
        <f>SUMIF($FG$21:$FG$177,"○",L$21:L$177)</f>
        <v>0</v>
      </c>
      <c r="M59" s="1976"/>
      <c r="N59" s="1976"/>
      <c r="O59" s="1977"/>
      <c r="P59" s="1975">
        <f>SUMIF($FG$21:$FG$177,"○",P$21:P$177)</f>
        <v>0</v>
      </c>
      <c r="Q59" s="1976"/>
      <c r="R59" s="1976"/>
      <c r="S59" s="1977"/>
      <c r="T59" s="1976">
        <f>SUMIF($FG$21:$FG$177,"○",T$21:T$177)</f>
        <v>0</v>
      </c>
      <c r="U59" s="1976"/>
      <c r="V59" s="1976"/>
      <c r="W59" s="1977"/>
      <c r="X59" s="1975">
        <f>SUMIF($FG$21:$FG$177,"○",X$21:X$177)</f>
        <v>0</v>
      </c>
      <c r="Y59" s="1976"/>
      <c r="Z59" s="1976"/>
      <c r="AA59" s="1977"/>
      <c r="AB59" s="1976">
        <f>SUMIF($FG$21:$FG$177,"○",AB$21:AB$177)</f>
        <v>0</v>
      </c>
      <c r="AC59" s="1976"/>
      <c r="AD59" s="1976"/>
      <c r="AE59" s="1977"/>
      <c r="AF59" s="1975">
        <f>SUMIF($FG$21:$FG$177,"○",AF$21:AF$177)</f>
        <v>0</v>
      </c>
      <c r="AG59" s="1976"/>
      <c r="AH59" s="1976"/>
      <c r="AI59" s="1977"/>
      <c r="AJ59" s="1975">
        <f>SUMIF($FG$21:$FG$177,"○",AJ$21:AJ$177)</f>
        <v>0</v>
      </c>
      <c r="AK59" s="1976"/>
      <c r="AL59" s="1976"/>
      <c r="AM59" s="1977"/>
      <c r="AN59" s="1975">
        <f>SUMIF($FG$21:$FG$177,"○",AN$21:AN$177)</f>
        <v>0</v>
      </c>
      <c r="AO59" s="1976"/>
      <c r="AP59" s="1976"/>
      <c r="AQ59" s="1977"/>
      <c r="AR59" s="1975">
        <f>SUMIF($FG$21:$FG$177,"○",AR$21:AR$177)</f>
        <v>0</v>
      </c>
      <c r="AS59" s="1976"/>
      <c r="AT59" s="1976"/>
      <c r="AU59" s="1977"/>
      <c r="AV59" s="1975">
        <f>SUMIF($FG$21:$FG$177,"○",AV$21:AV$177)</f>
        <v>0</v>
      </c>
      <c r="AW59" s="1976"/>
      <c r="AX59" s="1976"/>
      <c r="AY59" s="1977"/>
      <c r="AZ59" s="1975">
        <f>SUMIF($FG$21:$FG$177,"○",AZ$21:AZ$177)</f>
        <v>0</v>
      </c>
      <c r="BA59" s="1976"/>
      <c r="BB59" s="1976"/>
      <c r="BC59" s="1977"/>
      <c r="BD59" s="1975">
        <f>SUMIF($FG$21:$FG$177,"○",BD$21:BD$177)</f>
        <v>0</v>
      </c>
      <c r="BE59" s="1976"/>
      <c r="BF59" s="1976"/>
      <c r="BG59" s="1977"/>
      <c r="BH59" s="1975">
        <f>SUMIF($FG$21:$FG$177,"○",BH$21:BH$177)</f>
        <v>0</v>
      </c>
      <c r="BI59" s="1976"/>
      <c r="BJ59" s="1976"/>
      <c r="BK59" s="1977"/>
      <c r="BL59" s="1975">
        <f>SUMIF($FG$21:$FG$177,"○",BL$21:BL$177)</f>
        <v>0</v>
      </c>
      <c r="BM59" s="1976"/>
      <c r="BN59" s="1976"/>
      <c r="BO59" s="1977"/>
      <c r="BP59" s="1975">
        <f>SUMIF($FG$21:$FG$177,"○",BP$21:BP$177)</f>
        <v>0</v>
      </c>
      <c r="BQ59" s="1976"/>
      <c r="BR59" s="1976"/>
      <c r="BS59" s="1977"/>
      <c r="BT59" s="1975">
        <f>SUMIF($FG$21:$FG$177,"○",BT$21:BT$177)</f>
        <v>0</v>
      </c>
      <c r="BU59" s="1976"/>
      <c r="BV59" s="1976"/>
      <c r="BW59" s="1977"/>
      <c r="BX59" s="1975">
        <f>SUMIF($FG$21:$FG$177,"○",BX$21:BX$177)</f>
        <v>0</v>
      </c>
      <c r="BY59" s="1976"/>
      <c r="BZ59" s="1976"/>
      <c r="CA59" s="1977"/>
      <c r="CB59" s="1975">
        <f>SUMIF($FG$21:$FG$177,"○",CB$21:CB$177)</f>
        <v>0</v>
      </c>
      <c r="CC59" s="1976"/>
      <c r="CD59" s="1976"/>
      <c r="CE59" s="1977"/>
      <c r="CF59" s="1975">
        <f>SUMIF($FG$21:$FG$177,"○",CF$21:CF$177)</f>
        <v>0</v>
      </c>
      <c r="CG59" s="1976"/>
      <c r="CH59" s="1976"/>
      <c r="CI59" s="1977"/>
      <c r="CJ59" s="1975">
        <f>SUMIF($FG$21:$FG$177,"○",CJ$21:CJ$177)</f>
        <v>0</v>
      </c>
      <c r="CK59" s="1976"/>
      <c r="CL59" s="1976"/>
      <c r="CM59" s="1977"/>
      <c r="CN59" s="1975">
        <f>SUMIF($FG$21:$FG$177,"○",CN$21:CN$177)</f>
        <v>0</v>
      </c>
      <c r="CO59" s="1976"/>
      <c r="CP59" s="1976"/>
      <c r="CQ59" s="1977"/>
      <c r="CR59" s="1975">
        <f>SUMIF($FG$21:$FG$177,"○",CR$21:CR$177)</f>
        <v>0</v>
      </c>
      <c r="CS59" s="1976"/>
      <c r="CT59" s="1976"/>
      <c r="CU59" s="1977"/>
      <c r="CV59" s="1975">
        <f>SUMIF($FG$21:$FG$177,"○",CV$21:CV$177)</f>
        <v>0</v>
      </c>
      <c r="CW59" s="1976"/>
      <c r="CX59" s="1976"/>
      <c r="CY59" s="1977"/>
      <c r="CZ59" s="1975">
        <f>SUMIF($FG$21:$FG$177,"○",CZ$21:CZ$177)</f>
        <v>0</v>
      </c>
      <c r="DA59" s="1976"/>
      <c r="DB59" s="1976"/>
      <c r="DC59" s="1977"/>
      <c r="DD59" s="1975">
        <f>SUMIF($FG$21:$FG$177,"○",DD$21:DD$177)</f>
        <v>0</v>
      </c>
      <c r="DE59" s="1976"/>
      <c r="DF59" s="1976"/>
      <c r="DG59" s="1977"/>
      <c r="DH59" s="1975">
        <f>SUMIF($FG$21:$FG$177,"○",DH$21:DH$177)</f>
        <v>0</v>
      </c>
      <c r="DI59" s="1976"/>
      <c r="DJ59" s="1976"/>
      <c r="DK59" s="1977"/>
      <c r="DL59" s="1975">
        <f>SUMIF($FG$21:$FG$177,"○",DL$21:DL$177)</f>
        <v>0</v>
      </c>
      <c r="DM59" s="1976"/>
      <c r="DN59" s="1976"/>
      <c r="DO59" s="1977"/>
      <c r="DP59" s="1975">
        <f>SUMIF($FG$21:$FG$177,"○",DP$21:DP$177)</f>
        <v>0</v>
      </c>
      <c r="DQ59" s="1976"/>
      <c r="DR59" s="1976"/>
      <c r="DS59" s="1977"/>
      <c r="DT59" s="1975">
        <f>SUMIF($FG$21:$FG$177,"○",DT$21:DT$177)</f>
        <v>0</v>
      </c>
      <c r="DU59" s="1976"/>
      <c r="DV59" s="1976"/>
      <c r="DW59" s="1977"/>
      <c r="DX59" s="1975">
        <f>SUMIF($FG$21:$FG$177,"○",DX$21:DX$177)</f>
        <v>0</v>
      </c>
      <c r="DY59" s="1976"/>
      <c r="DZ59" s="1976"/>
      <c r="EA59" s="1976"/>
      <c r="EB59" s="2017">
        <f t="shared" si="2"/>
        <v>0</v>
      </c>
      <c r="EC59" s="1976"/>
      <c r="ED59" s="1976"/>
      <c r="EE59" s="2018"/>
      <c r="EF59" s="281"/>
      <c r="EG59" s="282"/>
      <c r="EH59" s="282"/>
      <c r="EI59" s="282"/>
      <c r="EJ59" s="282"/>
      <c r="EO59" s="118"/>
      <c r="EP59" s="118"/>
      <c r="EW59" s="1210"/>
      <c r="EX59" s="1210"/>
      <c r="EY59" s="1210"/>
      <c r="EZ59" s="1210"/>
      <c r="FA59" s="1210"/>
      <c r="FB59" s="1210"/>
      <c r="FC59" s="1210"/>
      <c r="FD59" s="1210"/>
      <c r="FE59" s="1210" t="s">
        <v>1709</v>
      </c>
      <c r="FF59" s="1210"/>
      <c r="FG59" s="1210"/>
      <c r="FH59" s="1210"/>
      <c r="FI59" s="1210"/>
      <c r="FJ59" s="1210"/>
      <c r="FK59" s="1210"/>
      <c r="FL59" s="1210"/>
      <c r="FM59" s="1210"/>
      <c r="FN59" s="1210"/>
      <c r="FO59" s="1210"/>
      <c r="FP59" s="1210"/>
      <c r="FQ59" s="1210"/>
      <c r="FR59" s="1210"/>
      <c r="FS59" s="1210"/>
      <c r="FT59" s="1210"/>
      <c r="FU59" s="1210"/>
    </row>
    <row r="60" spans="1:177" ht="17.25">
      <c r="A60" s="1323"/>
      <c r="B60" s="623"/>
      <c r="C60" s="630"/>
      <c r="D60" s="644"/>
      <c r="E60" s="634"/>
      <c r="F60" s="670" t="s">
        <v>1705</v>
      </c>
      <c r="G60" s="635" t="s">
        <v>1706</v>
      </c>
      <c r="H60" s="1987"/>
      <c r="I60" s="1973"/>
      <c r="J60" s="1973"/>
      <c r="K60" s="1988"/>
      <c r="L60" s="1973"/>
      <c r="M60" s="1973"/>
      <c r="N60" s="1973"/>
      <c r="O60" s="1973"/>
      <c r="P60" s="1972"/>
      <c r="Q60" s="1973"/>
      <c r="R60" s="1973"/>
      <c r="S60" s="1974"/>
      <c r="T60" s="1972"/>
      <c r="U60" s="1973"/>
      <c r="V60" s="1973"/>
      <c r="W60" s="1974"/>
      <c r="X60" s="1972"/>
      <c r="Y60" s="1973"/>
      <c r="Z60" s="1973"/>
      <c r="AA60" s="1974"/>
      <c r="AB60" s="1972"/>
      <c r="AC60" s="1973"/>
      <c r="AD60" s="1973"/>
      <c r="AE60" s="1974"/>
      <c r="AF60" s="1972"/>
      <c r="AG60" s="1973"/>
      <c r="AH60" s="1973"/>
      <c r="AI60" s="1974"/>
      <c r="AJ60" s="1972"/>
      <c r="AK60" s="1973"/>
      <c r="AL60" s="1973"/>
      <c r="AM60" s="1974"/>
      <c r="AN60" s="1972"/>
      <c r="AO60" s="1973"/>
      <c r="AP60" s="1973"/>
      <c r="AQ60" s="1974"/>
      <c r="AR60" s="1972"/>
      <c r="AS60" s="1973"/>
      <c r="AT60" s="1973"/>
      <c r="AU60" s="1974"/>
      <c r="AV60" s="1972"/>
      <c r="AW60" s="1973"/>
      <c r="AX60" s="1973"/>
      <c r="AY60" s="1974"/>
      <c r="AZ60" s="1972"/>
      <c r="BA60" s="1973"/>
      <c r="BB60" s="1973"/>
      <c r="BC60" s="1974"/>
      <c r="BD60" s="1972"/>
      <c r="BE60" s="1973"/>
      <c r="BF60" s="1973"/>
      <c r="BG60" s="1974"/>
      <c r="BH60" s="1972"/>
      <c r="BI60" s="1973"/>
      <c r="BJ60" s="1973"/>
      <c r="BK60" s="1974"/>
      <c r="BL60" s="1972"/>
      <c r="BM60" s="1973"/>
      <c r="BN60" s="1973"/>
      <c r="BO60" s="1974"/>
      <c r="BP60" s="1972"/>
      <c r="BQ60" s="1973"/>
      <c r="BR60" s="1973"/>
      <c r="BS60" s="1974"/>
      <c r="BT60" s="1972"/>
      <c r="BU60" s="1973"/>
      <c r="BV60" s="1973"/>
      <c r="BW60" s="1974"/>
      <c r="BX60" s="1972"/>
      <c r="BY60" s="1973"/>
      <c r="BZ60" s="1973"/>
      <c r="CA60" s="1974"/>
      <c r="CB60" s="1972"/>
      <c r="CC60" s="1973"/>
      <c r="CD60" s="1973"/>
      <c r="CE60" s="1974"/>
      <c r="CF60" s="1972"/>
      <c r="CG60" s="1973"/>
      <c r="CH60" s="1973"/>
      <c r="CI60" s="1974"/>
      <c r="CJ60" s="1972"/>
      <c r="CK60" s="1973"/>
      <c r="CL60" s="1973"/>
      <c r="CM60" s="1974"/>
      <c r="CN60" s="1972"/>
      <c r="CO60" s="1973"/>
      <c r="CP60" s="1973"/>
      <c r="CQ60" s="1974"/>
      <c r="CR60" s="1972"/>
      <c r="CS60" s="1973"/>
      <c r="CT60" s="1973"/>
      <c r="CU60" s="1974"/>
      <c r="CV60" s="1972"/>
      <c r="CW60" s="1973"/>
      <c r="CX60" s="1973"/>
      <c r="CY60" s="1974"/>
      <c r="CZ60" s="1972"/>
      <c r="DA60" s="1973"/>
      <c r="DB60" s="1973"/>
      <c r="DC60" s="1974"/>
      <c r="DD60" s="1972"/>
      <c r="DE60" s="1973"/>
      <c r="DF60" s="1973"/>
      <c r="DG60" s="1974"/>
      <c r="DH60" s="1972"/>
      <c r="DI60" s="1973"/>
      <c r="DJ60" s="1973"/>
      <c r="DK60" s="1974"/>
      <c r="DL60" s="1972"/>
      <c r="DM60" s="1973"/>
      <c r="DN60" s="1973"/>
      <c r="DO60" s="1974"/>
      <c r="DP60" s="1972"/>
      <c r="DQ60" s="1973"/>
      <c r="DR60" s="1973"/>
      <c r="DS60" s="1974"/>
      <c r="DT60" s="1972"/>
      <c r="DU60" s="1973"/>
      <c r="DV60" s="1973"/>
      <c r="DW60" s="1974"/>
      <c r="DX60" s="1972"/>
      <c r="DY60" s="1973"/>
      <c r="DZ60" s="1973"/>
      <c r="EA60" s="1973"/>
      <c r="EB60" s="2017">
        <f t="shared" ref="EB60:EB62" si="4">SUM(H60:EA60)</f>
        <v>0</v>
      </c>
      <c r="EC60" s="1976"/>
      <c r="ED60" s="1976"/>
      <c r="EE60" s="2018"/>
      <c r="EF60" s="154"/>
      <c r="EG60" s="283"/>
      <c r="EH60" s="283"/>
      <c r="EO60" s="118"/>
      <c r="EP60" s="118"/>
      <c r="EW60" s="1210"/>
      <c r="EX60" s="1210"/>
      <c r="EY60" s="1210"/>
      <c r="EZ60" s="1210"/>
      <c r="FA60" s="1210"/>
      <c r="FB60" s="1210"/>
      <c r="FC60" s="1210"/>
      <c r="FD60" s="1210"/>
      <c r="FE60" s="1210"/>
      <c r="FF60" s="1210"/>
      <c r="FG60" s="1210" t="s">
        <v>1708</v>
      </c>
      <c r="FH60" s="1210"/>
      <c r="FI60" s="1210"/>
      <c r="FJ60" s="1210"/>
      <c r="FK60" s="1210"/>
      <c r="FL60" s="1210"/>
      <c r="FM60" s="1210"/>
      <c r="FN60" s="1210"/>
      <c r="FO60" s="1210"/>
      <c r="FP60" s="1210"/>
      <c r="FQ60" s="1210"/>
      <c r="FR60" s="1210"/>
      <c r="FS60" s="1210"/>
      <c r="FT60" s="1210"/>
      <c r="FU60" s="1210"/>
    </row>
    <row r="61" spans="1:177" ht="17.25">
      <c r="A61" s="1323"/>
      <c r="B61" s="623"/>
      <c r="C61" s="630"/>
      <c r="D61" s="644"/>
      <c r="E61" s="634"/>
      <c r="F61" s="670" t="s">
        <v>1707</v>
      </c>
      <c r="G61" s="635" t="s">
        <v>1703</v>
      </c>
      <c r="H61" s="1987"/>
      <c r="I61" s="1973"/>
      <c r="J61" s="1973"/>
      <c r="K61" s="1988"/>
      <c r="L61" s="1973"/>
      <c r="M61" s="1973"/>
      <c r="N61" s="1973"/>
      <c r="O61" s="1973"/>
      <c r="P61" s="1972"/>
      <c r="Q61" s="1973"/>
      <c r="R61" s="1973"/>
      <c r="S61" s="1974"/>
      <c r="T61" s="1972"/>
      <c r="U61" s="1973"/>
      <c r="V61" s="1973"/>
      <c r="W61" s="1974"/>
      <c r="X61" s="1972"/>
      <c r="Y61" s="1973"/>
      <c r="Z61" s="1973"/>
      <c r="AA61" s="1974"/>
      <c r="AB61" s="1972"/>
      <c r="AC61" s="1973"/>
      <c r="AD61" s="1973"/>
      <c r="AE61" s="1974"/>
      <c r="AF61" s="1972"/>
      <c r="AG61" s="1973"/>
      <c r="AH61" s="1973"/>
      <c r="AI61" s="1974"/>
      <c r="AJ61" s="1972"/>
      <c r="AK61" s="1973"/>
      <c r="AL61" s="1973"/>
      <c r="AM61" s="1974"/>
      <c r="AN61" s="1972"/>
      <c r="AO61" s="1973"/>
      <c r="AP61" s="1973"/>
      <c r="AQ61" s="1974"/>
      <c r="AR61" s="1972"/>
      <c r="AS61" s="1973"/>
      <c r="AT61" s="1973"/>
      <c r="AU61" s="1974"/>
      <c r="AV61" s="1972"/>
      <c r="AW61" s="1973"/>
      <c r="AX61" s="1973"/>
      <c r="AY61" s="1974"/>
      <c r="AZ61" s="1972"/>
      <c r="BA61" s="1973"/>
      <c r="BB61" s="1973"/>
      <c r="BC61" s="1974"/>
      <c r="BD61" s="1972"/>
      <c r="BE61" s="1973"/>
      <c r="BF61" s="1973"/>
      <c r="BG61" s="1974"/>
      <c r="BH61" s="1972"/>
      <c r="BI61" s="1973"/>
      <c r="BJ61" s="1973"/>
      <c r="BK61" s="1974"/>
      <c r="BL61" s="1972"/>
      <c r="BM61" s="1973"/>
      <c r="BN61" s="1973"/>
      <c r="BO61" s="1974"/>
      <c r="BP61" s="1972"/>
      <c r="BQ61" s="1973"/>
      <c r="BR61" s="1973"/>
      <c r="BS61" s="1974"/>
      <c r="BT61" s="1972"/>
      <c r="BU61" s="1973"/>
      <c r="BV61" s="1973"/>
      <c r="BW61" s="1974"/>
      <c r="BX61" s="1972"/>
      <c r="BY61" s="1973"/>
      <c r="BZ61" s="1973"/>
      <c r="CA61" s="1974"/>
      <c r="CB61" s="1972"/>
      <c r="CC61" s="1973"/>
      <c r="CD61" s="1973"/>
      <c r="CE61" s="1974"/>
      <c r="CF61" s="1972"/>
      <c r="CG61" s="1973"/>
      <c r="CH61" s="1973"/>
      <c r="CI61" s="1974"/>
      <c r="CJ61" s="1972"/>
      <c r="CK61" s="1973"/>
      <c r="CL61" s="1973"/>
      <c r="CM61" s="1974"/>
      <c r="CN61" s="1972"/>
      <c r="CO61" s="1973"/>
      <c r="CP61" s="1973"/>
      <c r="CQ61" s="1974"/>
      <c r="CR61" s="1972"/>
      <c r="CS61" s="1973"/>
      <c r="CT61" s="1973"/>
      <c r="CU61" s="1974"/>
      <c r="CV61" s="1972"/>
      <c r="CW61" s="1973"/>
      <c r="CX61" s="1973"/>
      <c r="CY61" s="1974"/>
      <c r="CZ61" s="1972"/>
      <c r="DA61" s="1973"/>
      <c r="DB61" s="1973"/>
      <c r="DC61" s="1974"/>
      <c r="DD61" s="1972"/>
      <c r="DE61" s="1973"/>
      <c r="DF61" s="1973"/>
      <c r="DG61" s="1974"/>
      <c r="DH61" s="1972"/>
      <c r="DI61" s="1973"/>
      <c r="DJ61" s="1973"/>
      <c r="DK61" s="1974"/>
      <c r="DL61" s="1972"/>
      <c r="DM61" s="1973"/>
      <c r="DN61" s="1973"/>
      <c r="DO61" s="1974"/>
      <c r="DP61" s="1972"/>
      <c r="DQ61" s="1973"/>
      <c r="DR61" s="1973"/>
      <c r="DS61" s="1974"/>
      <c r="DT61" s="1972"/>
      <c r="DU61" s="1973"/>
      <c r="DV61" s="1973"/>
      <c r="DW61" s="1974"/>
      <c r="DX61" s="1972"/>
      <c r="DY61" s="1973"/>
      <c r="DZ61" s="1973"/>
      <c r="EA61" s="1973"/>
      <c r="EB61" s="2017">
        <f t="shared" si="4"/>
        <v>0</v>
      </c>
      <c r="EC61" s="1976"/>
      <c r="ED61" s="1976"/>
      <c r="EE61" s="2018"/>
      <c r="EF61" s="154"/>
      <c r="EG61" s="283"/>
      <c r="EH61" s="283"/>
      <c r="EO61" s="118"/>
      <c r="EP61" s="118"/>
      <c r="EW61" s="1210"/>
      <c r="EX61" s="1210"/>
      <c r="EY61" s="1210"/>
      <c r="EZ61" s="1210"/>
      <c r="FA61" s="1210"/>
      <c r="FB61" s="1210"/>
      <c r="FC61" s="1210"/>
      <c r="FD61" s="1210"/>
      <c r="FE61" s="1210"/>
      <c r="FF61" s="1210"/>
      <c r="FG61" s="1210" t="s">
        <v>1708</v>
      </c>
      <c r="FH61" s="1210"/>
      <c r="FI61" s="1210"/>
      <c r="FJ61" s="1210"/>
      <c r="FK61" s="1210"/>
      <c r="FL61" s="1210"/>
      <c r="FM61" s="1210"/>
      <c r="FN61" s="1210"/>
      <c r="FO61" s="1210"/>
      <c r="FP61" s="1210"/>
      <c r="FQ61" s="1210"/>
      <c r="FR61" s="1210"/>
      <c r="FS61" s="1210"/>
      <c r="FT61" s="1210"/>
      <c r="FU61" s="1210"/>
    </row>
    <row r="62" spans="1:177" ht="20.100000000000001" hidden="1" customHeight="1">
      <c r="A62" s="1323"/>
      <c r="B62" s="1385"/>
      <c r="C62" s="1386"/>
      <c r="D62" s="1387"/>
      <c r="E62" s="1390"/>
      <c r="F62" s="1388"/>
      <c r="G62" s="1389"/>
      <c r="H62" s="2132"/>
      <c r="I62" s="2007"/>
      <c r="J62" s="2007"/>
      <c r="K62" s="2133"/>
      <c r="L62" s="2007"/>
      <c r="M62" s="2007"/>
      <c r="N62" s="2007"/>
      <c r="O62" s="2007"/>
      <c r="P62" s="2006"/>
      <c r="Q62" s="2007"/>
      <c r="R62" s="2007"/>
      <c r="S62" s="2008"/>
      <c r="T62" s="2006"/>
      <c r="U62" s="2007"/>
      <c r="V62" s="2007"/>
      <c r="W62" s="2008"/>
      <c r="X62" s="2006"/>
      <c r="Y62" s="2007"/>
      <c r="Z62" s="2007"/>
      <c r="AA62" s="2008"/>
      <c r="AB62" s="2006"/>
      <c r="AC62" s="2007"/>
      <c r="AD62" s="2007"/>
      <c r="AE62" s="2008"/>
      <c r="AF62" s="2006"/>
      <c r="AG62" s="2007"/>
      <c r="AH62" s="2007"/>
      <c r="AI62" s="2008"/>
      <c r="AJ62" s="2006"/>
      <c r="AK62" s="2007"/>
      <c r="AL62" s="2007"/>
      <c r="AM62" s="2008"/>
      <c r="AN62" s="2006"/>
      <c r="AO62" s="2007"/>
      <c r="AP62" s="2007"/>
      <c r="AQ62" s="2008"/>
      <c r="AR62" s="2006"/>
      <c r="AS62" s="2007"/>
      <c r="AT62" s="2007"/>
      <c r="AU62" s="2008"/>
      <c r="AV62" s="2006"/>
      <c r="AW62" s="2007"/>
      <c r="AX62" s="2007"/>
      <c r="AY62" s="2008"/>
      <c r="AZ62" s="2006"/>
      <c r="BA62" s="2007"/>
      <c r="BB62" s="2007"/>
      <c r="BC62" s="2008"/>
      <c r="BD62" s="2006"/>
      <c r="BE62" s="2007"/>
      <c r="BF62" s="2007"/>
      <c r="BG62" s="2008"/>
      <c r="BH62" s="2006"/>
      <c r="BI62" s="2007"/>
      <c r="BJ62" s="2007"/>
      <c r="BK62" s="2008"/>
      <c r="BL62" s="2006"/>
      <c r="BM62" s="2007"/>
      <c r="BN62" s="2007"/>
      <c r="BO62" s="2008"/>
      <c r="BP62" s="2006"/>
      <c r="BQ62" s="2007"/>
      <c r="BR62" s="2007"/>
      <c r="BS62" s="2008"/>
      <c r="BT62" s="2006"/>
      <c r="BU62" s="2007"/>
      <c r="BV62" s="2007"/>
      <c r="BW62" s="2008"/>
      <c r="BX62" s="2006"/>
      <c r="BY62" s="2007"/>
      <c r="BZ62" s="2007"/>
      <c r="CA62" s="2008"/>
      <c r="CB62" s="2006"/>
      <c r="CC62" s="2007"/>
      <c r="CD62" s="2007"/>
      <c r="CE62" s="2008"/>
      <c r="CF62" s="2006"/>
      <c r="CG62" s="2007"/>
      <c r="CH62" s="2007"/>
      <c r="CI62" s="2008"/>
      <c r="CJ62" s="2006"/>
      <c r="CK62" s="2007"/>
      <c r="CL62" s="2007"/>
      <c r="CM62" s="2008"/>
      <c r="CN62" s="2006"/>
      <c r="CO62" s="2007"/>
      <c r="CP62" s="2007"/>
      <c r="CQ62" s="2008"/>
      <c r="CR62" s="2006"/>
      <c r="CS62" s="2007"/>
      <c r="CT62" s="2007"/>
      <c r="CU62" s="2008"/>
      <c r="CV62" s="2006"/>
      <c r="CW62" s="2007"/>
      <c r="CX62" s="2007"/>
      <c r="CY62" s="2008"/>
      <c r="CZ62" s="2006"/>
      <c r="DA62" s="2007"/>
      <c r="DB62" s="2007"/>
      <c r="DC62" s="2008"/>
      <c r="DD62" s="2006"/>
      <c r="DE62" s="2007"/>
      <c r="DF62" s="2007"/>
      <c r="DG62" s="2008"/>
      <c r="DH62" s="2006"/>
      <c r="DI62" s="2007"/>
      <c r="DJ62" s="2007"/>
      <c r="DK62" s="2008"/>
      <c r="DL62" s="2006"/>
      <c r="DM62" s="2007"/>
      <c r="DN62" s="2007"/>
      <c r="DO62" s="2008"/>
      <c r="DP62" s="2006"/>
      <c r="DQ62" s="2007"/>
      <c r="DR62" s="2007"/>
      <c r="DS62" s="2008"/>
      <c r="DT62" s="2006"/>
      <c r="DU62" s="2007"/>
      <c r="DV62" s="2007"/>
      <c r="DW62" s="2008"/>
      <c r="DX62" s="2006"/>
      <c r="DY62" s="2007"/>
      <c r="DZ62" s="2007"/>
      <c r="EA62" s="2008"/>
      <c r="EB62" s="2185">
        <f t="shared" si="4"/>
        <v>0</v>
      </c>
      <c r="EC62" s="2186"/>
      <c r="ED62" s="2186"/>
      <c r="EE62" s="2187"/>
      <c r="EF62" s="154"/>
      <c r="EO62" s="118"/>
      <c r="EP62" s="118"/>
      <c r="EW62" s="1210"/>
      <c r="EX62" s="1210"/>
      <c r="EY62" s="1210"/>
      <c r="EZ62" s="1210"/>
      <c r="FA62" s="1210"/>
      <c r="FB62" s="1210"/>
      <c r="FC62" s="1210"/>
      <c r="FD62" s="1210"/>
      <c r="FE62" s="1210"/>
      <c r="FF62" s="1210"/>
      <c r="FG62" s="1210"/>
      <c r="FH62" s="1210"/>
      <c r="FI62" s="1210"/>
      <c r="FJ62" s="1210"/>
      <c r="FK62" s="1210"/>
      <c r="FL62" s="1210"/>
      <c r="FM62" s="1210"/>
      <c r="FN62" s="1210"/>
      <c r="FO62" s="1210"/>
      <c r="FP62" s="1210"/>
      <c r="FQ62" s="1210"/>
      <c r="FR62" s="1210"/>
      <c r="FS62" s="1210"/>
      <c r="FT62" s="1210"/>
      <c r="FU62" s="1210"/>
    </row>
    <row r="63" spans="1:177" ht="19.5" customHeight="1">
      <c r="A63" s="1323">
        <v>39</v>
      </c>
      <c r="B63" s="623"/>
      <c r="C63" s="630"/>
      <c r="D63" s="644"/>
      <c r="E63" s="637" t="s">
        <v>782</v>
      </c>
      <c r="F63" s="2058" t="s">
        <v>31</v>
      </c>
      <c r="G63" s="2059"/>
      <c r="H63" s="1987"/>
      <c r="I63" s="1973"/>
      <c r="J63" s="1973"/>
      <c r="K63" s="1988"/>
      <c r="L63" s="1973"/>
      <c r="M63" s="1973"/>
      <c r="N63" s="1973"/>
      <c r="O63" s="1973"/>
      <c r="P63" s="1972"/>
      <c r="Q63" s="1973"/>
      <c r="R63" s="1973"/>
      <c r="S63" s="1974"/>
      <c r="T63" s="1972"/>
      <c r="U63" s="1973"/>
      <c r="V63" s="1973"/>
      <c r="W63" s="1974"/>
      <c r="X63" s="1972"/>
      <c r="Y63" s="1973"/>
      <c r="Z63" s="1973"/>
      <c r="AA63" s="1974"/>
      <c r="AB63" s="1972"/>
      <c r="AC63" s="1973"/>
      <c r="AD63" s="1973"/>
      <c r="AE63" s="1974"/>
      <c r="AF63" s="1972"/>
      <c r="AG63" s="1973"/>
      <c r="AH63" s="1973"/>
      <c r="AI63" s="1974"/>
      <c r="AJ63" s="1972"/>
      <c r="AK63" s="1973"/>
      <c r="AL63" s="1973"/>
      <c r="AM63" s="1974"/>
      <c r="AN63" s="1972"/>
      <c r="AO63" s="1973"/>
      <c r="AP63" s="1973"/>
      <c r="AQ63" s="1974"/>
      <c r="AR63" s="1972"/>
      <c r="AS63" s="1973"/>
      <c r="AT63" s="1973"/>
      <c r="AU63" s="1974"/>
      <c r="AV63" s="1972"/>
      <c r="AW63" s="1973"/>
      <c r="AX63" s="1973"/>
      <c r="AY63" s="1974"/>
      <c r="AZ63" s="1972"/>
      <c r="BA63" s="1973"/>
      <c r="BB63" s="1973"/>
      <c r="BC63" s="1974"/>
      <c r="BD63" s="1972"/>
      <c r="BE63" s="1973"/>
      <c r="BF63" s="1973"/>
      <c r="BG63" s="1974"/>
      <c r="BH63" s="1972"/>
      <c r="BI63" s="1973"/>
      <c r="BJ63" s="1973"/>
      <c r="BK63" s="1974"/>
      <c r="BL63" s="1972"/>
      <c r="BM63" s="1973"/>
      <c r="BN63" s="1973"/>
      <c r="BO63" s="1974"/>
      <c r="BP63" s="1972"/>
      <c r="BQ63" s="1973"/>
      <c r="BR63" s="1973"/>
      <c r="BS63" s="1974"/>
      <c r="BT63" s="1972"/>
      <c r="BU63" s="1973"/>
      <c r="BV63" s="1973"/>
      <c r="BW63" s="1974"/>
      <c r="BX63" s="1972"/>
      <c r="BY63" s="1973"/>
      <c r="BZ63" s="1973"/>
      <c r="CA63" s="1974"/>
      <c r="CB63" s="1972"/>
      <c r="CC63" s="1973"/>
      <c r="CD63" s="1973"/>
      <c r="CE63" s="1974"/>
      <c r="CF63" s="1972"/>
      <c r="CG63" s="1973"/>
      <c r="CH63" s="1973"/>
      <c r="CI63" s="1974"/>
      <c r="CJ63" s="1972"/>
      <c r="CK63" s="1973"/>
      <c r="CL63" s="1973"/>
      <c r="CM63" s="1974"/>
      <c r="CN63" s="1972"/>
      <c r="CO63" s="1973"/>
      <c r="CP63" s="1973"/>
      <c r="CQ63" s="1974"/>
      <c r="CR63" s="1972"/>
      <c r="CS63" s="1973"/>
      <c r="CT63" s="1973"/>
      <c r="CU63" s="1974"/>
      <c r="CV63" s="1972"/>
      <c r="CW63" s="1973"/>
      <c r="CX63" s="1973"/>
      <c r="CY63" s="1974"/>
      <c r="CZ63" s="1972"/>
      <c r="DA63" s="1973"/>
      <c r="DB63" s="1973"/>
      <c r="DC63" s="1974"/>
      <c r="DD63" s="1972"/>
      <c r="DE63" s="1973"/>
      <c r="DF63" s="1973"/>
      <c r="DG63" s="1974"/>
      <c r="DH63" s="1972"/>
      <c r="DI63" s="1973"/>
      <c r="DJ63" s="1973"/>
      <c r="DK63" s="1974"/>
      <c r="DL63" s="1972"/>
      <c r="DM63" s="1973"/>
      <c r="DN63" s="1973"/>
      <c r="DO63" s="1974"/>
      <c r="DP63" s="1972"/>
      <c r="DQ63" s="1973"/>
      <c r="DR63" s="1973"/>
      <c r="DS63" s="1974"/>
      <c r="DT63" s="1972"/>
      <c r="DU63" s="1973"/>
      <c r="DV63" s="1973"/>
      <c r="DW63" s="1974"/>
      <c r="DX63" s="1972"/>
      <c r="DY63" s="1973"/>
      <c r="DZ63" s="1973"/>
      <c r="EA63" s="1973"/>
      <c r="EB63" s="2017">
        <f t="shared" si="2"/>
        <v>0</v>
      </c>
      <c r="EC63" s="1976"/>
      <c r="ED63" s="1976"/>
      <c r="EE63" s="2018"/>
      <c r="EO63" s="118"/>
      <c r="EP63" s="118"/>
      <c r="EW63" s="1210"/>
      <c r="EX63" s="1210"/>
      <c r="EY63" s="1210"/>
      <c r="EZ63" s="1210"/>
      <c r="FA63" s="1210"/>
      <c r="FB63" s="1210"/>
      <c r="FC63" s="1210"/>
      <c r="FD63" s="1210"/>
      <c r="FE63" s="1210" t="s">
        <v>1376</v>
      </c>
      <c r="FF63" s="1210"/>
      <c r="FG63" s="1210"/>
      <c r="FH63" s="1210"/>
      <c r="FI63" s="1210"/>
      <c r="FJ63" s="1210"/>
      <c r="FK63" s="1210"/>
      <c r="FL63" s="1210"/>
      <c r="FM63" s="1210"/>
      <c r="FN63" s="1210"/>
      <c r="FO63" s="1210"/>
      <c r="FP63" s="1210"/>
      <c r="FQ63" s="1210"/>
      <c r="FR63" s="1210"/>
      <c r="FS63" s="1210"/>
      <c r="FT63" s="1210"/>
      <c r="FU63" s="1210"/>
    </row>
    <row r="64" spans="1:177" ht="19.5" customHeight="1">
      <c r="A64" s="1323">
        <v>40</v>
      </c>
      <c r="B64" s="623"/>
      <c r="C64" s="630"/>
      <c r="D64" s="644"/>
      <c r="E64" s="637" t="s">
        <v>783</v>
      </c>
      <c r="F64" s="2058" t="s">
        <v>785</v>
      </c>
      <c r="G64" s="2059"/>
      <c r="H64" s="1987"/>
      <c r="I64" s="1973"/>
      <c r="J64" s="1973"/>
      <c r="K64" s="1988"/>
      <c r="L64" s="1973"/>
      <c r="M64" s="1973"/>
      <c r="N64" s="1973"/>
      <c r="O64" s="1973"/>
      <c r="P64" s="1972"/>
      <c r="Q64" s="1973"/>
      <c r="R64" s="1973"/>
      <c r="S64" s="1974"/>
      <c r="T64" s="1972"/>
      <c r="U64" s="1973"/>
      <c r="V64" s="1973"/>
      <c r="W64" s="1974"/>
      <c r="X64" s="1972"/>
      <c r="Y64" s="1973"/>
      <c r="Z64" s="1973"/>
      <c r="AA64" s="1974"/>
      <c r="AB64" s="1972"/>
      <c r="AC64" s="1973"/>
      <c r="AD64" s="1973"/>
      <c r="AE64" s="1974"/>
      <c r="AF64" s="1972"/>
      <c r="AG64" s="1973"/>
      <c r="AH64" s="1973"/>
      <c r="AI64" s="1974"/>
      <c r="AJ64" s="1972"/>
      <c r="AK64" s="1973"/>
      <c r="AL64" s="1973"/>
      <c r="AM64" s="1974"/>
      <c r="AN64" s="1972"/>
      <c r="AO64" s="1973"/>
      <c r="AP64" s="1973"/>
      <c r="AQ64" s="1974"/>
      <c r="AR64" s="1972"/>
      <c r="AS64" s="1973"/>
      <c r="AT64" s="1973"/>
      <c r="AU64" s="1974"/>
      <c r="AV64" s="1972"/>
      <c r="AW64" s="1973"/>
      <c r="AX64" s="1973"/>
      <c r="AY64" s="1974"/>
      <c r="AZ64" s="1972"/>
      <c r="BA64" s="1973"/>
      <c r="BB64" s="1973"/>
      <c r="BC64" s="1974"/>
      <c r="BD64" s="1972"/>
      <c r="BE64" s="1973"/>
      <c r="BF64" s="1973"/>
      <c r="BG64" s="1974"/>
      <c r="BH64" s="1972"/>
      <c r="BI64" s="1973"/>
      <c r="BJ64" s="1973"/>
      <c r="BK64" s="1974"/>
      <c r="BL64" s="1972"/>
      <c r="BM64" s="1973"/>
      <c r="BN64" s="1973"/>
      <c r="BO64" s="1974"/>
      <c r="BP64" s="1972"/>
      <c r="BQ64" s="1973"/>
      <c r="BR64" s="1973"/>
      <c r="BS64" s="1974"/>
      <c r="BT64" s="1972"/>
      <c r="BU64" s="1973"/>
      <c r="BV64" s="1973"/>
      <c r="BW64" s="1974"/>
      <c r="BX64" s="1972"/>
      <c r="BY64" s="1973"/>
      <c r="BZ64" s="1973"/>
      <c r="CA64" s="1974"/>
      <c r="CB64" s="1972"/>
      <c r="CC64" s="1973"/>
      <c r="CD64" s="1973"/>
      <c r="CE64" s="1974"/>
      <c r="CF64" s="1972"/>
      <c r="CG64" s="1973"/>
      <c r="CH64" s="1973"/>
      <c r="CI64" s="1974"/>
      <c r="CJ64" s="1972"/>
      <c r="CK64" s="1973"/>
      <c r="CL64" s="1973"/>
      <c r="CM64" s="1974"/>
      <c r="CN64" s="1972"/>
      <c r="CO64" s="1973"/>
      <c r="CP64" s="1973"/>
      <c r="CQ64" s="1974"/>
      <c r="CR64" s="1972"/>
      <c r="CS64" s="1973"/>
      <c r="CT64" s="1973"/>
      <c r="CU64" s="1974"/>
      <c r="CV64" s="1972"/>
      <c r="CW64" s="1973"/>
      <c r="CX64" s="1973"/>
      <c r="CY64" s="1974"/>
      <c r="CZ64" s="1972"/>
      <c r="DA64" s="1973"/>
      <c r="DB64" s="1973"/>
      <c r="DC64" s="1974"/>
      <c r="DD64" s="1972"/>
      <c r="DE64" s="1973"/>
      <c r="DF64" s="1973"/>
      <c r="DG64" s="1974"/>
      <c r="DH64" s="1972"/>
      <c r="DI64" s="1973"/>
      <c r="DJ64" s="1973"/>
      <c r="DK64" s="1974"/>
      <c r="DL64" s="1972"/>
      <c r="DM64" s="1973"/>
      <c r="DN64" s="1973"/>
      <c r="DO64" s="1974"/>
      <c r="DP64" s="1972"/>
      <c r="DQ64" s="1973"/>
      <c r="DR64" s="1973"/>
      <c r="DS64" s="1974"/>
      <c r="DT64" s="1972"/>
      <c r="DU64" s="1973"/>
      <c r="DV64" s="1973"/>
      <c r="DW64" s="1974"/>
      <c r="DX64" s="1972"/>
      <c r="DY64" s="1973"/>
      <c r="DZ64" s="1973"/>
      <c r="EA64" s="1973"/>
      <c r="EB64" s="2017">
        <f t="shared" si="2"/>
        <v>0</v>
      </c>
      <c r="EC64" s="1976"/>
      <c r="ED64" s="1976"/>
      <c r="EE64" s="2018"/>
      <c r="EG64" s="152"/>
      <c r="EH64" s="2197"/>
      <c r="EI64" s="2197"/>
      <c r="EJ64" s="2197"/>
      <c r="EK64" s="2197"/>
      <c r="EL64" s="566"/>
      <c r="EO64" s="118"/>
      <c r="EP64" s="118"/>
      <c r="EW64" s="1210"/>
      <c r="EX64" s="1210"/>
      <c r="EY64" s="1210"/>
      <c r="EZ64" s="1210"/>
      <c r="FA64" s="1210"/>
      <c r="FB64" s="1210"/>
      <c r="FC64" s="1210"/>
      <c r="FD64" s="1210"/>
      <c r="FE64" s="1210" t="s">
        <v>1376</v>
      </c>
      <c r="FF64" s="1210"/>
      <c r="FG64" s="1210"/>
      <c r="FH64" s="1210"/>
      <c r="FI64" s="1210"/>
      <c r="FJ64" s="1210"/>
      <c r="FK64" s="1210"/>
      <c r="FL64" s="1210"/>
      <c r="FM64" s="1210"/>
      <c r="FN64" s="1210"/>
      <c r="FO64" s="1210"/>
      <c r="FP64" s="1210"/>
      <c r="FQ64" s="1210"/>
      <c r="FR64" s="1210"/>
      <c r="FS64" s="1210"/>
      <c r="FT64" s="1210"/>
      <c r="FU64" s="1210"/>
    </row>
    <row r="65" spans="1:177" ht="20.100000000000001" customHeight="1">
      <c r="A65" s="1323">
        <v>41</v>
      </c>
      <c r="B65" s="623"/>
      <c r="C65" s="630"/>
      <c r="D65" s="644"/>
      <c r="E65" s="633" t="s">
        <v>784</v>
      </c>
      <c r="F65" s="2118" t="s">
        <v>32</v>
      </c>
      <c r="G65" s="2119"/>
      <c r="H65" s="1987"/>
      <c r="I65" s="1973"/>
      <c r="J65" s="1973"/>
      <c r="K65" s="1988"/>
      <c r="L65" s="1973"/>
      <c r="M65" s="1973"/>
      <c r="N65" s="1973"/>
      <c r="O65" s="1973"/>
      <c r="P65" s="1972"/>
      <c r="Q65" s="1973"/>
      <c r="R65" s="1973"/>
      <c r="S65" s="1974"/>
      <c r="T65" s="1972"/>
      <c r="U65" s="1973"/>
      <c r="V65" s="1973"/>
      <c r="W65" s="1974"/>
      <c r="X65" s="1972"/>
      <c r="Y65" s="1973"/>
      <c r="Z65" s="1973"/>
      <c r="AA65" s="1974"/>
      <c r="AB65" s="1972"/>
      <c r="AC65" s="1973"/>
      <c r="AD65" s="1973"/>
      <c r="AE65" s="1974"/>
      <c r="AF65" s="1972"/>
      <c r="AG65" s="1973"/>
      <c r="AH65" s="1973"/>
      <c r="AI65" s="1974"/>
      <c r="AJ65" s="1972"/>
      <c r="AK65" s="1973"/>
      <c r="AL65" s="1973"/>
      <c r="AM65" s="1974"/>
      <c r="AN65" s="1972"/>
      <c r="AO65" s="1973"/>
      <c r="AP65" s="1973"/>
      <c r="AQ65" s="1974"/>
      <c r="AR65" s="1972"/>
      <c r="AS65" s="1973"/>
      <c r="AT65" s="1973"/>
      <c r="AU65" s="1974"/>
      <c r="AV65" s="1972"/>
      <c r="AW65" s="1973"/>
      <c r="AX65" s="1973"/>
      <c r="AY65" s="1974"/>
      <c r="AZ65" s="1972"/>
      <c r="BA65" s="1973"/>
      <c r="BB65" s="1973"/>
      <c r="BC65" s="1974"/>
      <c r="BD65" s="1972"/>
      <c r="BE65" s="1973"/>
      <c r="BF65" s="1973"/>
      <c r="BG65" s="1974"/>
      <c r="BH65" s="1972"/>
      <c r="BI65" s="1973"/>
      <c r="BJ65" s="1973"/>
      <c r="BK65" s="1974"/>
      <c r="BL65" s="1972"/>
      <c r="BM65" s="1973"/>
      <c r="BN65" s="1973"/>
      <c r="BO65" s="1974"/>
      <c r="BP65" s="1972"/>
      <c r="BQ65" s="1973"/>
      <c r="BR65" s="1973"/>
      <c r="BS65" s="1974"/>
      <c r="BT65" s="1972"/>
      <c r="BU65" s="1973"/>
      <c r="BV65" s="1973"/>
      <c r="BW65" s="1974"/>
      <c r="BX65" s="1972"/>
      <c r="BY65" s="1973"/>
      <c r="BZ65" s="1973"/>
      <c r="CA65" s="1974"/>
      <c r="CB65" s="1972"/>
      <c r="CC65" s="1973"/>
      <c r="CD65" s="1973"/>
      <c r="CE65" s="1974"/>
      <c r="CF65" s="1972"/>
      <c r="CG65" s="1973"/>
      <c r="CH65" s="1973"/>
      <c r="CI65" s="1974"/>
      <c r="CJ65" s="1972"/>
      <c r="CK65" s="1973"/>
      <c r="CL65" s="1973"/>
      <c r="CM65" s="1974"/>
      <c r="CN65" s="1972"/>
      <c r="CO65" s="1973"/>
      <c r="CP65" s="1973"/>
      <c r="CQ65" s="1974"/>
      <c r="CR65" s="1972"/>
      <c r="CS65" s="1973"/>
      <c r="CT65" s="1973"/>
      <c r="CU65" s="1974"/>
      <c r="CV65" s="1972"/>
      <c r="CW65" s="1973"/>
      <c r="CX65" s="1973"/>
      <c r="CY65" s="1974"/>
      <c r="CZ65" s="1972"/>
      <c r="DA65" s="1973"/>
      <c r="DB65" s="1973"/>
      <c r="DC65" s="1974"/>
      <c r="DD65" s="1972"/>
      <c r="DE65" s="1973"/>
      <c r="DF65" s="1973"/>
      <c r="DG65" s="1974"/>
      <c r="DH65" s="1972"/>
      <c r="DI65" s="1973"/>
      <c r="DJ65" s="1973"/>
      <c r="DK65" s="1974"/>
      <c r="DL65" s="1972"/>
      <c r="DM65" s="1973"/>
      <c r="DN65" s="1973"/>
      <c r="DO65" s="1974"/>
      <c r="DP65" s="1972"/>
      <c r="DQ65" s="1973"/>
      <c r="DR65" s="1973"/>
      <c r="DS65" s="1974"/>
      <c r="DT65" s="1972"/>
      <c r="DU65" s="1973"/>
      <c r="DV65" s="1973"/>
      <c r="DW65" s="1974"/>
      <c r="DX65" s="1972"/>
      <c r="DY65" s="1973"/>
      <c r="DZ65" s="1973"/>
      <c r="EA65" s="1973"/>
      <c r="EB65" s="2017">
        <f t="shared" si="2"/>
        <v>0</v>
      </c>
      <c r="EC65" s="1976"/>
      <c r="ED65" s="1976"/>
      <c r="EE65" s="2018"/>
      <c r="EG65" s="152"/>
      <c r="EH65" s="2197"/>
      <c r="EI65" s="2197"/>
      <c r="EJ65" s="2197"/>
      <c r="EK65" s="2197"/>
      <c r="EL65" s="566"/>
      <c r="EO65" s="118"/>
      <c r="EP65" s="118"/>
      <c r="EW65" s="1210"/>
      <c r="EX65" s="1210"/>
      <c r="EY65" s="1210"/>
      <c r="EZ65" s="1210"/>
      <c r="FA65" s="1210"/>
      <c r="FB65" s="1210"/>
      <c r="FC65" s="1210"/>
      <c r="FD65" s="1210"/>
      <c r="FE65" s="1210" t="s">
        <v>1376</v>
      </c>
      <c r="FF65" s="1210"/>
      <c r="FG65" s="1210"/>
      <c r="FH65" s="1210"/>
      <c r="FI65" s="1210"/>
      <c r="FJ65" s="1210"/>
      <c r="FK65" s="1210"/>
      <c r="FL65" s="1210"/>
      <c r="FM65" s="1210"/>
      <c r="FN65" s="1210"/>
      <c r="FO65" s="1210"/>
      <c r="FP65" s="1210"/>
      <c r="FQ65" s="1210"/>
      <c r="FR65" s="1210"/>
      <c r="FS65" s="1210"/>
      <c r="FT65" s="1210"/>
      <c r="FU65" s="1210"/>
    </row>
    <row r="66" spans="1:177" ht="19.5" customHeight="1">
      <c r="A66" s="1323">
        <v>42</v>
      </c>
      <c r="B66" s="623"/>
      <c r="C66" s="630"/>
      <c r="D66" s="644"/>
      <c r="E66" s="637" t="s">
        <v>786</v>
      </c>
      <c r="F66" s="2058" t="s">
        <v>181</v>
      </c>
      <c r="G66" s="2059"/>
      <c r="H66" s="1987"/>
      <c r="I66" s="1973"/>
      <c r="J66" s="1973"/>
      <c r="K66" s="1988"/>
      <c r="L66" s="1973"/>
      <c r="M66" s="1973"/>
      <c r="N66" s="1973"/>
      <c r="O66" s="1973"/>
      <c r="P66" s="1972"/>
      <c r="Q66" s="1973"/>
      <c r="R66" s="1973"/>
      <c r="S66" s="1974"/>
      <c r="T66" s="1972"/>
      <c r="U66" s="1973"/>
      <c r="V66" s="1973"/>
      <c r="W66" s="1974"/>
      <c r="X66" s="1972"/>
      <c r="Y66" s="1973"/>
      <c r="Z66" s="1973"/>
      <c r="AA66" s="1974"/>
      <c r="AB66" s="1972"/>
      <c r="AC66" s="1973"/>
      <c r="AD66" s="1973"/>
      <c r="AE66" s="1974"/>
      <c r="AF66" s="1972"/>
      <c r="AG66" s="1973"/>
      <c r="AH66" s="1973"/>
      <c r="AI66" s="1974"/>
      <c r="AJ66" s="1972"/>
      <c r="AK66" s="1973"/>
      <c r="AL66" s="1973"/>
      <c r="AM66" s="1974"/>
      <c r="AN66" s="1972"/>
      <c r="AO66" s="1973"/>
      <c r="AP66" s="1973"/>
      <c r="AQ66" s="1974"/>
      <c r="AR66" s="1972"/>
      <c r="AS66" s="1973"/>
      <c r="AT66" s="1973"/>
      <c r="AU66" s="1974"/>
      <c r="AV66" s="1972"/>
      <c r="AW66" s="1973"/>
      <c r="AX66" s="1973"/>
      <c r="AY66" s="1974"/>
      <c r="AZ66" s="1972"/>
      <c r="BA66" s="1973"/>
      <c r="BB66" s="1973"/>
      <c r="BC66" s="1974"/>
      <c r="BD66" s="1972"/>
      <c r="BE66" s="1973"/>
      <c r="BF66" s="1973"/>
      <c r="BG66" s="1974"/>
      <c r="BH66" s="1972"/>
      <c r="BI66" s="1973"/>
      <c r="BJ66" s="1973"/>
      <c r="BK66" s="1974"/>
      <c r="BL66" s="1972"/>
      <c r="BM66" s="1973"/>
      <c r="BN66" s="1973"/>
      <c r="BO66" s="1974"/>
      <c r="BP66" s="1972"/>
      <c r="BQ66" s="1973"/>
      <c r="BR66" s="1973"/>
      <c r="BS66" s="1974"/>
      <c r="BT66" s="1972"/>
      <c r="BU66" s="1973"/>
      <c r="BV66" s="1973"/>
      <c r="BW66" s="1974"/>
      <c r="BX66" s="1972"/>
      <c r="BY66" s="1973"/>
      <c r="BZ66" s="1973"/>
      <c r="CA66" s="1974"/>
      <c r="CB66" s="1972"/>
      <c r="CC66" s="1973"/>
      <c r="CD66" s="1973"/>
      <c r="CE66" s="1974"/>
      <c r="CF66" s="1972"/>
      <c r="CG66" s="1973"/>
      <c r="CH66" s="1973"/>
      <c r="CI66" s="1974"/>
      <c r="CJ66" s="1972"/>
      <c r="CK66" s="1973"/>
      <c r="CL66" s="1973"/>
      <c r="CM66" s="1974"/>
      <c r="CN66" s="1972"/>
      <c r="CO66" s="1973"/>
      <c r="CP66" s="1973"/>
      <c r="CQ66" s="1974"/>
      <c r="CR66" s="1972"/>
      <c r="CS66" s="1973"/>
      <c r="CT66" s="1973"/>
      <c r="CU66" s="1974"/>
      <c r="CV66" s="1972"/>
      <c r="CW66" s="1973"/>
      <c r="CX66" s="1973"/>
      <c r="CY66" s="1974"/>
      <c r="CZ66" s="1972"/>
      <c r="DA66" s="1973"/>
      <c r="DB66" s="1973"/>
      <c r="DC66" s="1974"/>
      <c r="DD66" s="1972"/>
      <c r="DE66" s="1973"/>
      <c r="DF66" s="1973"/>
      <c r="DG66" s="1974"/>
      <c r="DH66" s="1972"/>
      <c r="DI66" s="1973"/>
      <c r="DJ66" s="1973"/>
      <c r="DK66" s="1974"/>
      <c r="DL66" s="1972"/>
      <c r="DM66" s="1973"/>
      <c r="DN66" s="1973"/>
      <c r="DO66" s="1974"/>
      <c r="DP66" s="1972"/>
      <c r="DQ66" s="1973"/>
      <c r="DR66" s="1973"/>
      <c r="DS66" s="1974"/>
      <c r="DT66" s="1972"/>
      <c r="DU66" s="1973"/>
      <c r="DV66" s="1973"/>
      <c r="DW66" s="1974"/>
      <c r="DX66" s="1972"/>
      <c r="DY66" s="1973"/>
      <c r="DZ66" s="1973"/>
      <c r="EA66" s="1973"/>
      <c r="EB66" s="2017">
        <f t="shared" si="2"/>
        <v>0</v>
      </c>
      <c r="EC66" s="1976"/>
      <c r="ED66" s="1976"/>
      <c r="EE66" s="2018"/>
      <c r="EG66" s="152"/>
      <c r="EH66" s="2197"/>
      <c r="EI66" s="2197"/>
      <c r="EJ66" s="2197"/>
      <c r="EK66" s="2197"/>
      <c r="EL66" s="80"/>
      <c r="EO66" s="118"/>
      <c r="EP66" s="118"/>
      <c r="EW66" s="1210"/>
      <c r="EX66" s="1210"/>
      <c r="EY66" s="1210"/>
      <c r="EZ66" s="1210"/>
      <c r="FA66" s="1210"/>
      <c r="FB66" s="1210"/>
      <c r="FC66" s="1210"/>
      <c r="FD66" s="1210"/>
      <c r="FE66" s="1210" t="s">
        <v>1376</v>
      </c>
      <c r="FF66" s="1210"/>
      <c r="FG66" s="1210"/>
      <c r="FH66" s="1210"/>
      <c r="FI66" s="1210"/>
      <c r="FJ66" s="1210"/>
      <c r="FK66" s="1210"/>
      <c r="FL66" s="1210"/>
      <c r="FM66" s="1210"/>
      <c r="FN66" s="1210"/>
      <c r="FO66" s="1210"/>
      <c r="FP66" s="1210"/>
      <c r="FQ66" s="1210"/>
      <c r="FR66" s="1210"/>
      <c r="FS66" s="1210"/>
      <c r="FT66" s="1210"/>
      <c r="FU66" s="1210"/>
    </row>
    <row r="67" spans="1:177" ht="20.25" customHeight="1">
      <c r="A67" s="1323">
        <v>43</v>
      </c>
      <c r="B67" s="623"/>
      <c r="C67" s="630"/>
      <c r="D67" s="644"/>
      <c r="E67" s="637" t="s">
        <v>1682</v>
      </c>
      <c r="F67" s="2058" t="s">
        <v>33</v>
      </c>
      <c r="G67" s="2059"/>
      <c r="H67" s="1987"/>
      <c r="I67" s="1973"/>
      <c r="J67" s="1973"/>
      <c r="K67" s="1988"/>
      <c r="L67" s="1973"/>
      <c r="M67" s="1973"/>
      <c r="N67" s="1973"/>
      <c r="O67" s="1973"/>
      <c r="P67" s="1972"/>
      <c r="Q67" s="1973"/>
      <c r="R67" s="1973"/>
      <c r="S67" s="1974"/>
      <c r="T67" s="1972"/>
      <c r="U67" s="1973"/>
      <c r="V67" s="1973"/>
      <c r="W67" s="1974"/>
      <c r="X67" s="1972"/>
      <c r="Y67" s="1973"/>
      <c r="Z67" s="1973"/>
      <c r="AA67" s="1974"/>
      <c r="AB67" s="1972"/>
      <c r="AC67" s="1973"/>
      <c r="AD67" s="1973"/>
      <c r="AE67" s="1974"/>
      <c r="AF67" s="1972"/>
      <c r="AG67" s="1973"/>
      <c r="AH67" s="1973"/>
      <c r="AI67" s="1974"/>
      <c r="AJ67" s="1972"/>
      <c r="AK67" s="1973"/>
      <c r="AL67" s="1973"/>
      <c r="AM67" s="1974"/>
      <c r="AN67" s="1972"/>
      <c r="AO67" s="1973"/>
      <c r="AP67" s="1973"/>
      <c r="AQ67" s="1974"/>
      <c r="AR67" s="1972"/>
      <c r="AS67" s="1973"/>
      <c r="AT67" s="1973"/>
      <c r="AU67" s="1974"/>
      <c r="AV67" s="1972"/>
      <c r="AW67" s="1973"/>
      <c r="AX67" s="1973"/>
      <c r="AY67" s="1974"/>
      <c r="AZ67" s="1972"/>
      <c r="BA67" s="1973"/>
      <c r="BB67" s="1973"/>
      <c r="BC67" s="1974"/>
      <c r="BD67" s="1972"/>
      <c r="BE67" s="1973"/>
      <c r="BF67" s="1973"/>
      <c r="BG67" s="1974"/>
      <c r="BH67" s="1972"/>
      <c r="BI67" s="1973"/>
      <c r="BJ67" s="1973"/>
      <c r="BK67" s="1974"/>
      <c r="BL67" s="1972"/>
      <c r="BM67" s="1973"/>
      <c r="BN67" s="1973"/>
      <c r="BO67" s="1974"/>
      <c r="BP67" s="1972"/>
      <c r="BQ67" s="1973"/>
      <c r="BR67" s="1973"/>
      <c r="BS67" s="1974"/>
      <c r="BT67" s="1972"/>
      <c r="BU67" s="1973"/>
      <c r="BV67" s="1973"/>
      <c r="BW67" s="1974"/>
      <c r="BX67" s="1972"/>
      <c r="BY67" s="1973"/>
      <c r="BZ67" s="1973"/>
      <c r="CA67" s="1974"/>
      <c r="CB67" s="1972"/>
      <c r="CC67" s="1973"/>
      <c r="CD67" s="1973"/>
      <c r="CE67" s="1974"/>
      <c r="CF67" s="1972"/>
      <c r="CG67" s="1973"/>
      <c r="CH67" s="1973"/>
      <c r="CI67" s="1974"/>
      <c r="CJ67" s="1972"/>
      <c r="CK67" s="1973"/>
      <c r="CL67" s="1973"/>
      <c r="CM67" s="1974"/>
      <c r="CN67" s="1972"/>
      <c r="CO67" s="1973"/>
      <c r="CP67" s="1973"/>
      <c r="CQ67" s="1974"/>
      <c r="CR67" s="1972"/>
      <c r="CS67" s="1973"/>
      <c r="CT67" s="1973"/>
      <c r="CU67" s="1974"/>
      <c r="CV67" s="1972"/>
      <c r="CW67" s="1973"/>
      <c r="CX67" s="1973"/>
      <c r="CY67" s="1974"/>
      <c r="CZ67" s="1972"/>
      <c r="DA67" s="1973"/>
      <c r="DB67" s="1973"/>
      <c r="DC67" s="1974"/>
      <c r="DD67" s="1972"/>
      <c r="DE67" s="1973"/>
      <c r="DF67" s="1973"/>
      <c r="DG67" s="1974"/>
      <c r="DH67" s="1972"/>
      <c r="DI67" s="1973"/>
      <c r="DJ67" s="1973"/>
      <c r="DK67" s="1974"/>
      <c r="DL67" s="1972"/>
      <c r="DM67" s="1973"/>
      <c r="DN67" s="1973"/>
      <c r="DO67" s="1974"/>
      <c r="DP67" s="1972"/>
      <c r="DQ67" s="1973"/>
      <c r="DR67" s="1973"/>
      <c r="DS67" s="1974"/>
      <c r="DT67" s="1972"/>
      <c r="DU67" s="1973"/>
      <c r="DV67" s="1973"/>
      <c r="DW67" s="1974"/>
      <c r="DX67" s="1972"/>
      <c r="DY67" s="1973"/>
      <c r="DZ67" s="1973"/>
      <c r="EA67" s="1973"/>
      <c r="EB67" s="2017">
        <f t="shared" ref="EB67:EB111" si="5">SUM(H67:EA67)</f>
        <v>0</v>
      </c>
      <c r="EC67" s="1976"/>
      <c r="ED67" s="1976"/>
      <c r="EE67" s="2018"/>
      <c r="EG67" s="152"/>
      <c r="EH67" s="155"/>
      <c r="EI67" s="155"/>
      <c r="EJ67" s="155"/>
      <c r="EK67" s="155"/>
      <c r="EL67" s="80"/>
      <c r="EO67" s="118"/>
      <c r="EP67" s="118"/>
      <c r="EW67" s="1210"/>
      <c r="EX67" s="1210"/>
      <c r="EY67" s="1210"/>
      <c r="EZ67" s="1210"/>
      <c r="FA67" s="1210"/>
      <c r="FB67" s="1210"/>
      <c r="FC67" s="1210"/>
      <c r="FD67" s="1210"/>
      <c r="FE67" s="1210" t="s">
        <v>1376</v>
      </c>
      <c r="FF67" s="1210"/>
      <c r="FG67" s="1210"/>
      <c r="FH67" s="1210"/>
      <c r="FI67" s="1210"/>
      <c r="FJ67" s="1210"/>
      <c r="FK67" s="1210"/>
      <c r="FL67" s="1210"/>
      <c r="FM67" s="1210"/>
      <c r="FN67" s="1210"/>
      <c r="FO67" s="1210"/>
      <c r="FP67" s="1210"/>
      <c r="FQ67" s="1210"/>
      <c r="FR67" s="1210"/>
      <c r="FS67" s="1210"/>
      <c r="FT67" s="1210"/>
      <c r="FU67" s="1210"/>
    </row>
    <row r="68" spans="1:177" ht="20.25" customHeight="1">
      <c r="A68" s="1323">
        <v>43</v>
      </c>
      <c r="B68" s="623"/>
      <c r="C68" s="630"/>
      <c r="D68" s="644"/>
      <c r="E68" s="1612" t="s">
        <v>1892</v>
      </c>
      <c r="F68" s="2260" t="s">
        <v>1893</v>
      </c>
      <c r="G68" s="2261"/>
      <c r="H68" s="1987"/>
      <c r="I68" s="1973"/>
      <c r="J68" s="1973"/>
      <c r="K68" s="1988"/>
      <c r="L68" s="1973"/>
      <c r="M68" s="1973"/>
      <c r="N68" s="1973"/>
      <c r="O68" s="1973"/>
      <c r="P68" s="1972"/>
      <c r="Q68" s="1973"/>
      <c r="R68" s="1973"/>
      <c r="S68" s="1974"/>
      <c r="T68" s="1972"/>
      <c r="U68" s="1973"/>
      <c r="V68" s="1973"/>
      <c r="W68" s="1974"/>
      <c r="X68" s="1972"/>
      <c r="Y68" s="1973"/>
      <c r="Z68" s="1973"/>
      <c r="AA68" s="1974"/>
      <c r="AB68" s="1972"/>
      <c r="AC68" s="1973"/>
      <c r="AD68" s="1973"/>
      <c r="AE68" s="1974"/>
      <c r="AF68" s="1972"/>
      <c r="AG68" s="1973"/>
      <c r="AH68" s="1973"/>
      <c r="AI68" s="1974"/>
      <c r="AJ68" s="1972"/>
      <c r="AK68" s="1973"/>
      <c r="AL68" s="1973"/>
      <c r="AM68" s="1974"/>
      <c r="AN68" s="1972"/>
      <c r="AO68" s="1973"/>
      <c r="AP68" s="1973"/>
      <c r="AQ68" s="1974"/>
      <c r="AR68" s="1972"/>
      <c r="AS68" s="1973"/>
      <c r="AT68" s="1973"/>
      <c r="AU68" s="1974"/>
      <c r="AV68" s="1972"/>
      <c r="AW68" s="1973"/>
      <c r="AX68" s="1973"/>
      <c r="AY68" s="1974"/>
      <c r="AZ68" s="1972"/>
      <c r="BA68" s="1973"/>
      <c r="BB68" s="1973"/>
      <c r="BC68" s="1974"/>
      <c r="BD68" s="1972"/>
      <c r="BE68" s="1973"/>
      <c r="BF68" s="1973"/>
      <c r="BG68" s="1974"/>
      <c r="BH68" s="1972"/>
      <c r="BI68" s="1973"/>
      <c r="BJ68" s="1973"/>
      <c r="BK68" s="1974"/>
      <c r="BL68" s="1972"/>
      <c r="BM68" s="1973"/>
      <c r="BN68" s="1973"/>
      <c r="BO68" s="1974"/>
      <c r="BP68" s="1972"/>
      <c r="BQ68" s="1973"/>
      <c r="BR68" s="1973"/>
      <c r="BS68" s="1974"/>
      <c r="BT68" s="1972"/>
      <c r="BU68" s="1973"/>
      <c r="BV68" s="1973"/>
      <c r="BW68" s="1974"/>
      <c r="BX68" s="1972"/>
      <c r="BY68" s="1973"/>
      <c r="BZ68" s="1973"/>
      <c r="CA68" s="1974"/>
      <c r="CB68" s="1972"/>
      <c r="CC68" s="1973"/>
      <c r="CD68" s="1973"/>
      <c r="CE68" s="1974"/>
      <c r="CF68" s="1972"/>
      <c r="CG68" s="1973"/>
      <c r="CH68" s="1973"/>
      <c r="CI68" s="1974"/>
      <c r="CJ68" s="1972"/>
      <c r="CK68" s="1973"/>
      <c r="CL68" s="1973"/>
      <c r="CM68" s="1974"/>
      <c r="CN68" s="1972"/>
      <c r="CO68" s="1973"/>
      <c r="CP68" s="1973"/>
      <c r="CQ68" s="1974"/>
      <c r="CR68" s="1972"/>
      <c r="CS68" s="1973"/>
      <c r="CT68" s="1973"/>
      <c r="CU68" s="1974"/>
      <c r="CV68" s="1972"/>
      <c r="CW68" s="1973"/>
      <c r="CX68" s="1973"/>
      <c r="CY68" s="1974"/>
      <c r="CZ68" s="1972"/>
      <c r="DA68" s="1973"/>
      <c r="DB68" s="1973"/>
      <c r="DC68" s="1974"/>
      <c r="DD68" s="1972"/>
      <c r="DE68" s="1973"/>
      <c r="DF68" s="1973"/>
      <c r="DG68" s="1974"/>
      <c r="DH68" s="1972"/>
      <c r="DI68" s="1973"/>
      <c r="DJ68" s="1973"/>
      <c r="DK68" s="1974"/>
      <c r="DL68" s="1972"/>
      <c r="DM68" s="1973"/>
      <c r="DN68" s="1973"/>
      <c r="DO68" s="1974"/>
      <c r="DP68" s="1972"/>
      <c r="DQ68" s="1973"/>
      <c r="DR68" s="1973"/>
      <c r="DS68" s="1974"/>
      <c r="DT68" s="1972"/>
      <c r="DU68" s="1973"/>
      <c r="DV68" s="1973"/>
      <c r="DW68" s="1974"/>
      <c r="DX68" s="1972"/>
      <c r="DY68" s="1973"/>
      <c r="DZ68" s="1973"/>
      <c r="EA68" s="1973"/>
      <c r="EB68" s="2017">
        <f t="shared" ref="EB68" si="6">SUM(H68:EA68)</f>
        <v>0</v>
      </c>
      <c r="EC68" s="1976"/>
      <c r="ED68" s="1976"/>
      <c r="EE68" s="2018"/>
      <c r="EG68" s="152"/>
      <c r="EH68" s="1559"/>
      <c r="EI68" s="1559"/>
      <c r="EJ68" s="1559"/>
      <c r="EK68" s="1559"/>
      <c r="EL68" s="80"/>
      <c r="EO68" s="118"/>
      <c r="EP68" s="118"/>
      <c r="EW68" s="1210"/>
      <c r="EX68" s="1210"/>
      <c r="EY68" s="1210"/>
      <c r="EZ68" s="1210"/>
      <c r="FA68" s="1210"/>
      <c r="FB68" s="1210"/>
      <c r="FC68" s="1210"/>
      <c r="FD68" s="1210"/>
      <c r="FE68" s="1210" t="s">
        <v>1376</v>
      </c>
      <c r="FF68" s="1210"/>
      <c r="FG68" s="1210"/>
      <c r="FH68" s="1210"/>
      <c r="FI68" s="1210"/>
      <c r="FJ68" s="1210"/>
      <c r="FK68" s="1210"/>
      <c r="FL68" s="1210"/>
      <c r="FM68" s="1210"/>
      <c r="FN68" s="1210"/>
      <c r="FO68" s="1210"/>
      <c r="FP68" s="1210"/>
      <c r="FQ68" s="1210"/>
      <c r="FR68" s="1210"/>
      <c r="FS68" s="1210"/>
      <c r="FT68" s="1210"/>
      <c r="FU68" s="1210"/>
    </row>
    <row r="69" spans="1:177" ht="20.25" customHeight="1">
      <c r="A69" s="1323">
        <v>43</v>
      </c>
      <c r="B69" s="623"/>
      <c r="C69" s="630"/>
      <c r="D69" s="644"/>
      <c r="E69" s="1612" t="s">
        <v>1894</v>
      </c>
      <c r="F69" s="2130" t="s">
        <v>1895</v>
      </c>
      <c r="G69" s="2131"/>
      <c r="H69" s="1987"/>
      <c r="I69" s="1973"/>
      <c r="J69" s="1973"/>
      <c r="K69" s="1988"/>
      <c r="L69" s="1973"/>
      <c r="M69" s="1973"/>
      <c r="N69" s="1973"/>
      <c r="O69" s="1973"/>
      <c r="P69" s="1972"/>
      <c r="Q69" s="1973"/>
      <c r="R69" s="1973"/>
      <c r="S69" s="1974"/>
      <c r="T69" s="1972"/>
      <c r="U69" s="1973"/>
      <c r="V69" s="1973"/>
      <c r="W69" s="1974"/>
      <c r="X69" s="1972"/>
      <c r="Y69" s="1973"/>
      <c r="Z69" s="1973"/>
      <c r="AA69" s="1974"/>
      <c r="AB69" s="1972"/>
      <c r="AC69" s="1973"/>
      <c r="AD69" s="1973"/>
      <c r="AE69" s="1974"/>
      <c r="AF69" s="1972"/>
      <c r="AG69" s="1973"/>
      <c r="AH69" s="1973"/>
      <c r="AI69" s="1974"/>
      <c r="AJ69" s="1972"/>
      <c r="AK69" s="1973"/>
      <c r="AL69" s="1973"/>
      <c r="AM69" s="1974"/>
      <c r="AN69" s="1972"/>
      <c r="AO69" s="1973"/>
      <c r="AP69" s="1973"/>
      <c r="AQ69" s="1974"/>
      <c r="AR69" s="1972"/>
      <c r="AS69" s="1973"/>
      <c r="AT69" s="1973"/>
      <c r="AU69" s="1974"/>
      <c r="AV69" s="1972"/>
      <c r="AW69" s="1973"/>
      <c r="AX69" s="1973"/>
      <c r="AY69" s="1974"/>
      <c r="AZ69" s="1972"/>
      <c r="BA69" s="1973"/>
      <c r="BB69" s="1973"/>
      <c r="BC69" s="1974"/>
      <c r="BD69" s="1972"/>
      <c r="BE69" s="1973"/>
      <c r="BF69" s="1973"/>
      <c r="BG69" s="1974"/>
      <c r="BH69" s="1972"/>
      <c r="BI69" s="1973"/>
      <c r="BJ69" s="1973"/>
      <c r="BK69" s="1974"/>
      <c r="BL69" s="1972"/>
      <c r="BM69" s="1973"/>
      <c r="BN69" s="1973"/>
      <c r="BO69" s="1974"/>
      <c r="BP69" s="1972"/>
      <c r="BQ69" s="1973"/>
      <c r="BR69" s="1973"/>
      <c r="BS69" s="1974"/>
      <c r="BT69" s="1972"/>
      <c r="BU69" s="1973"/>
      <c r="BV69" s="1973"/>
      <c r="BW69" s="1974"/>
      <c r="BX69" s="1972"/>
      <c r="BY69" s="1973"/>
      <c r="BZ69" s="1973"/>
      <c r="CA69" s="1974"/>
      <c r="CB69" s="1972"/>
      <c r="CC69" s="1973"/>
      <c r="CD69" s="1973"/>
      <c r="CE69" s="1974"/>
      <c r="CF69" s="1972"/>
      <c r="CG69" s="1973"/>
      <c r="CH69" s="1973"/>
      <c r="CI69" s="1974"/>
      <c r="CJ69" s="1972"/>
      <c r="CK69" s="1973"/>
      <c r="CL69" s="1973"/>
      <c r="CM69" s="1974"/>
      <c r="CN69" s="1972"/>
      <c r="CO69" s="1973"/>
      <c r="CP69" s="1973"/>
      <c r="CQ69" s="1974"/>
      <c r="CR69" s="1972"/>
      <c r="CS69" s="1973"/>
      <c r="CT69" s="1973"/>
      <c r="CU69" s="1974"/>
      <c r="CV69" s="1972"/>
      <c r="CW69" s="1973"/>
      <c r="CX69" s="1973"/>
      <c r="CY69" s="1974"/>
      <c r="CZ69" s="1972"/>
      <c r="DA69" s="1973"/>
      <c r="DB69" s="1973"/>
      <c r="DC69" s="1974"/>
      <c r="DD69" s="1972"/>
      <c r="DE69" s="1973"/>
      <c r="DF69" s="1973"/>
      <c r="DG69" s="1974"/>
      <c r="DH69" s="1972"/>
      <c r="DI69" s="1973"/>
      <c r="DJ69" s="1973"/>
      <c r="DK69" s="1974"/>
      <c r="DL69" s="1972"/>
      <c r="DM69" s="1973"/>
      <c r="DN69" s="1973"/>
      <c r="DO69" s="1974"/>
      <c r="DP69" s="1972"/>
      <c r="DQ69" s="1973"/>
      <c r="DR69" s="1973"/>
      <c r="DS69" s="1974"/>
      <c r="DT69" s="1972"/>
      <c r="DU69" s="1973"/>
      <c r="DV69" s="1973"/>
      <c r="DW69" s="1974"/>
      <c r="DX69" s="1972"/>
      <c r="DY69" s="1973"/>
      <c r="DZ69" s="1973"/>
      <c r="EA69" s="1973"/>
      <c r="EB69" s="2017">
        <f t="shared" ref="EB69" si="7">SUM(H69:EA69)</f>
        <v>0</v>
      </c>
      <c r="EC69" s="1976"/>
      <c r="ED69" s="1976"/>
      <c r="EE69" s="2018"/>
      <c r="EG69" s="152"/>
      <c r="EH69" s="1559"/>
      <c r="EI69" s="1559"/>
      <c r="EJ69" s="1559"/>
      <c r="EK69" s="1559"/>
      <c r="EL69" s="80"/>
      <c r="EO69" s="118"/>
      <c r="EP69" s="118"/>
      <c r="EW69" s="1210"/>
      <c r="EX69" s="1210"/>
      <c r="EY69" s="1210"/>
      <c r="EZ69" s="1210"/>
      <c r="FA69" s="1210"/>
      <c r="FB69" s="1210"/>
      <c r="FC69" s="1210"/>
      <c r="FD69" s="1210"/>
      <c r="FE69" s="1210" t="s">
        <v>1376</v>
      </c>
      <c r="FF69" s="1210"/>
      <c r="FG69" s="1210"/>
      <c r="FH69" s="1210"/>
      <c r="FI69" s="1210"/>
      <c r="FJ69" s="1210"/>
      <c r="FK69" s="1210"/>
      <c r="FL69" s="1210"/>
      <c r="FM69" s="1210"/>
      <c r="FN69" s="1210"/>
      <c r="FO69" s="1210"/>
      <c r="FP69" s="1210"/>
      <c r="FQ69" s="1210"/>
      <c r="FR69" s="1210"/>
      <c r="FS69" s="1210"/>
      <c r="FT69" s="1210"/>
      <c r="FU69" s="1210"/>
    </row>
    <row r="70" spans="1:177" ht="20.25" customHeight="1">
      <c r="A70" s="1323">
        <v>43</v>
      </c>
      <c r="B70" s="623"/>
      <c r="C70" s="630"/>
      <c r="D70" s="644"/>
      <c r="E70" s="1612" t="s">
        <v>1896</v>
      </c>
      <c r="F70" s="2130" t="s">
        <v>2431</v>
      </c>
      <c r="G70" s="2131"/>
      <c r="H70" s="1987"/>
      <c r="I70" s="1973"/>
      <c r="J70" s="1973"/>
      <c r="K70" s="1988"/>
      <c r="L70" s="1973"/>
      <c r="M70" s="1973"/>
      <c r="N70" s="1973"/>
      <c r="O70" s="1973"/>
      <c r="P70" s="1972"/>
      <c r="Q70" s="1973"/>
      <c r="R70" s="1973"/>
      <c r="S70" s="1974"/>
      <c r="T70" s="1972"/>
      <c r="U70" s="1973"/>
      <c r="V70" s="1973"/>
      <c r="W70" s="1974"/>
      <c r="X70" s="1972"/>
      <c r="Y70" s="1973"/>
      <c r="Z70" s="1973"/>
      <c r="AA70" s="1974"/>
      <c r="AB70" s="1972"/>
      <c r="AC70" s="1973"/>
      <c r="AD70" s="1973"/>
      <c r="AE70" s="1974"/>
      <c r="AF70" s="1972"/>
      <c r="AG70" s="1973"/>
      <c r="AH70" s="1973"/>
      <c r="AI70" s="1974"/>
      <c r="AJ70" s="1972"/>
      <c r="AK70" s="1973"/>
      <c r="AL70" s="1973"/>
      <c r="AM70" s="1974"/>
      <c r="AN70" s="1972"/>
      <c r="AO70" s="1973"/>
      <c r="AP70" s="1973"/>
      <c r="AQ70" s="1974"/>
      <c r="AR70" s="1972"/>
      <c r="AS70" s="1973"/>
      <c r="AT70" s="1973"/>
      <c r="AU70" s="1974"/>
      <c r="AV70" s="1972"/>
      <c r="AW70" s="1973"/>
      <c r="AX70" s="1973"/>
      <c r="AY70" s="1974"/>
      <c r="AZ70" s="1972"/>
      <c r="BA70" s="1973"/>
      <c r="BB70" s="1973"/>
      <c r="BC70" s="1974"/>
      <c r="BD70" s="1972"/>
      <c r="BE70" s="1973"/>
      <c r="BF70" s="1973"/>
      <c r="BG70" s="1974"/>
      <c r="BH70" s="1972"/>
      <c r="BI70" s="1973"/>
      <c r="BJ70" s="1973"/>
      <c r="BK70" s="1974"/>
      <c r="BL70" s="1972"/>
      <c r="BM70" s="1973"/>
      <c r="BN70" s="1973"/>
      <c r="BO70" s="1974"/>
      <c r="BP70" s="1972"/>
      <c r="BQ70" s="1973"/>
      <c r="BR70" s="1973"/>
      <c r="BS70" s="1974"/>
      <c r="BT70" s="1972"/>
      <c r="BU70" s="1973"/>
      <c r="BV70" s="1973"/>
      <c r="BW70" s="1974"/>
      <c r="BX70" s="1972"/>
      <c r="BY70" s="1973"/>
      <c r="BZ70" s="1973"/>
      <c r="CA70" s="1974"/>
      <c r="CB70" s="1972"/>
      <c r="CC70" s="1973"/>
      <c r="CD70" s="1973"/>
      <c r="CE70" s="1974"/>
      <c r="CF70" s="1972"/>
      <c r="CG70" s="1973"/>
      <c r="CH70" s="1973"/>
      <c r="CI70" s="1974"/>
      <c r="CJ70" s="1972"/>
      <c r="CK70" s="1973"/>
      <c r="CL70" s="1973"/>
      <c r="CM70" s="1974"/>
      <c r="CN70" s="1972"/>
      <c r="CO70" s="1973"/>
      <c r="CP70" s="1973"/>
      <c r="CQ70" s="1974"/>
      <c r="CR70" s="1972"/>
      <c r="CS70" s="1973"/>
      <c r="CT70" s="1973"/>
      <c r="CU70" s="1974"/>
      <c r="CV70" s="1972"/>
      <c r="CW70" s="1973"/>
      <c r="CX70" s="1973"/>
      <c r="CY70" s="1974"/>
      <c r="CZ70" s="1972"/>
      <c r="DA70" s="1973"/>
      <c r="DB70" s="1973"/>
      <c r="DC70" s="1974"/>
      <c r="DD70" s="1972"/>
      <c r="DE70" s="1973"/>
      <c r="DF70" s="1973"/>
      <c r="DG70" s="1974"/>
      <c r="DH70" s="1972"/>
      <c r="DI70" s="1973"/>
      <c r="DJ70" s="1973"/>
      <c r="DK70" s="1974"/>
      <c r="DL70" s="1972"/>
      <c r="DM70" s="1973"/>
      <c r="DN70" s="1973"/>
      <c r="DO70" s="1974"/>
      <c r="DP70" s="1972"/>
      <c r="DQ70" s="1973"/>
      <c r="DR70" s="1973"/>
      <c r="DS70" s="1974"/>
      <c r="DT70" s="1972"/>
      <c r="DU70" s="1973"/>
      <c r="DV70" s="1973"/>
      <c r="DW70" s="1974"/>
      <c r="DX70" s="1972"/>
      <c r="DY70" s="1973"/>
      <c r="DZ70" s="1973"/>
      <c r="EA70" s="1973"/>
      <c r="EB70" s="2017">
        <f t="shared" ref="EB70" si="8">SUM(H70:EA70)</f>
        <v>0</v>
      </c>
      <c r="EC70" s="1976"/>
      <c r="ED70" s="1976"/>
      <c r="EE70" s="2018"/>
      <c r="EG70" s="152"/>
      <c r="EH70" s="1699"/>
      <c r="EI70" s="1699"/>
      <c r="EJ70" s="1699"/>
      <c r="EK70" s="1699"/>
      <c r="EL70" s="80"/>
      <c r="EO70" s="118"/>
      <c r="EP70" s="118"/>
      <c r="EW70" s="1210"/>
      <c r="EX70" s="1210"/>
      <c r="EY70" s="1210"/>
      <c r="EZ70" s="1210"/>
      <c r="FA70" s="1210"/>
      <c r="FB70" s="1210"/>
      <c r="FC70" s="1210"/>
      <c r="FD70" s="1210"/>
      <c r="FE70" s="1210" t="s">
        <v>1376</v>
      </c>
      <c r="FF70" s="1210"/>
      <c r="FG70" s="1210"/>
      <c r="FH70" s="1210"/>
      <c r="FI70" s="1210"/>
      <c r="FJ70" s="1210"/>
      <c r="FK70" s="1210"/>
      <c r="FL70" s="1210"/>
      <c r="FM70" s="1210"/>
      <c r="FN70" s="1210"/>
      <c r="FO70" s="1210"/>
      <c r="FP70" s="1210"/>
      <c r="FQ70" s="1210"/>
      <c r="FR70" s="1210"/>
      <c r="FS70" s="1210"/>
      <c r="FT70" s="1210"/>
      <c r="FU70" s="1210"/>
    </row>
    <row r="71" spans="1:177" ht="20.25" customHeight="1">
      <c r="A71" s="1323"/>
      <c r="B71" s="623"/>
      <c r="C71" s="630"/>
      <c r="D71" s="644"/>
      <c r="E71" s="2223" t="s">
        <v>2432</v>
      </c>
      <c r="F71" s="1620" t="s">
        <v>492</v>
      </c>
      <c r="G71" s="1643"/>
      <c r="H71" s="1987"/>
      <c r="I71" s="1973"/>
      <c r="J71" s="1973"/>
      <c r="K71" s="1988"/>
      <c r="L71" s="1973"/>
      <c r="M71" s="1973"/>
      <c r="N71" s="1973"/>
      <c r="O71" s="1973"/>
      <c r="P71" s="1972"/>
      <c r="Q71" s="1973"/>
      <c r="R71" s="1973"/>
      <c r="S71" s="1974"/>
      <c r="T71" s="1972"/>
      <c r="U71" s="1973"/>
      <c r="V71" s="1973"/>
      <c r="W71" s="1974"/>
      <c r="X71" s="1972"/>
      <c r="Y71" s="1973"/>
      <c r="Z71" s="1973"/>
      <c r="AA71" s="1974"/>
      <c r="AB71" s="1972"/>
      <c r="AC71" s="1973"/>
      <c r="AD71" s="1973"/>
      <c r="AE71" s="1974"/>
      <c r="AF71" s="1972"/>
      <c r="AG71" s="1973"/>
      <c r="AH71" s="1973"/>
      <c r="AI71" s="1974"/>
      <c r="AJ71" s="1972"/>
      <c r="AK71" s="1973"/>
      <c r="AL71" s="1973"/>
      <c r="AM71" s="1974"/>
      <c r="AN71" s="1972"/>
      <c r="AO71" s="1973"/>
      <c r="AP71" s="1973"/>
      <c r="AQ71" s="1974"/>
      <c r="AR71" s="1972"/>
      <c r="AS71" s="1973"/>
      <c r="AT71" s="1973"/>
      <c r="AU71" s="1974"/>
      <c r="AV71" s="1972"/>
      <c r="AW71" s="1973"/>
      <c r="AX71" s="1973"/>
      <c r="AY71" s="1974"/>
      <c r="AZ71" s="1972"/>
      <c r="BA71" s="1973"/>
      <c r="BB71" s="1973"/>
      <c r="BC71" s="1974"/>
      <c r="BD71" s="1972"/>
      <c r="BE71" s="1973"/>
      <c r="BF71" s="1973"/>
      <c r="BG71" s="1974"/>
      <c r="BH71" s="1972"/>
      <c r="BI71" s="1973"/>
      <c r="BJ71" s="1973"/>
      <c r="BK71" s="1974"/>
      <c r="BL71" s="1972"/>
      <c r="BM71" s="1973"/>
      <c r="BN71" s="1973"/>
      <c r="BO71" s="1974"/>
      <c r="BP71" s="1972"/>
      <c r="BQ71" s="1973"/>
      <c r="BR71" s="1973"/>
      <c r="BS71" s="1974"/>
      <c r="BT71" s="1972"/>
      <c r="BU71" s="1973"/>
      <c r="BV71" s="1973"/>
      <c r="BW71" s="1974"/>
      <c r="BX71" s="1972"/>
      <c r="BY71" s="1973"/>
      <c r="BZ71" s="1973"/>
      <c r="CA71" s="1974"/>
      <c r="CB71" s="1972"/>
      <c r="CC71" s="1973"/>
      <c r="CD71" s="1973"/>
      <c r="CE71" s="1974"/>
      <c r="CF71" s="1972"/>
      <c r="CG71" s="1973"/>
      <c r="CH71" s="1973"/>
      <c r="CI71" s="1974"/>
      <c r="CJ71" s="1972"/>
      <c r="CK71" s="1973"/>
      <c r="CL71" s="1973"/>
      <c r="CM71" s="1974"/>
      <c r="CN71" s="1972"/>
      <c r="CO71" s="1973"/>
      <c r="CP71" s="1973"/>
      <c r="CQ71" s="1974"/>
      <c r="CR71" s="1972"/>
      <c r="CS71" s="1973"/>
      <c r="CT71" s="1973"/>
      <c r="CU71" s="1974"/>
      <c r="CV71" s="1972"/>
      <c r="CW71" s="1973"/>
      <c r="CX71" s="1973"/>
      <c r="CY71" s="1974"/>
      <c r="CZ71" s="1972"/>
      <c r="DA71" s="1973"/>
      <c r="DB71" s="1973"/>
      <c r="DC71" s="1974"/>
      <c r="DD71" s="1972"/>
      <c r="DE71" s="1973"/>
      <c r="DF71" s="1973"/>
      <c r="DG71" s="1974"/>
      <c r="DH71" s="1972"/>
      <c r="DI71" s="1973"/>
      <c r="DJ71" s="1973"/>
      <c r="DK71" s="1974"/>
      <c r="DL71" s="1972"/>
      <c r="DM71" s="1973"/>
      <c r="DN71" s="1973"/>
      <c r="DO71" s="1974"/>
      <c r="DP71" s="1972"/>
      <c r="DQ71" s="1973"/>
      <c r="DR71" s="1973"/>
      <c r="DS71" s="1974"/>
      <c r="DT71" s="1972"/>
      <c r="DU71" s="1973"/>
      <c r="DV71" s="1973"/>
      <c r="DW71" s="1974"/>
      <c r="DX71" s="1972"/>
      <c r="DY71" s="1973"/>
      <c r="DZ71" s="1973"/>
      <c r="EA71" s="1973"/>
      <c r="EB71" s="2017">
        <f t="shared" ref="EB71:EB72" si="9">SUM(H71:EA71)</f>
        <v>0</v>
      </c>
      <c r="EC71" s="1976"/>
      <c r="ED71" s="1976"/>
      <c r="EE71" s="2018"/>
      <c r="EG71" s="152"/>
      <c r="EH71" s="1622"/>
      <c r="EI71" s="1622"/>
      <c r="EJ71" s="1622"/>
      <c r="EK71" s="1622"/>
      <c r="EL71" s="80"/>
      <c r="EO71" s="118"/>
      <c r="EP71" s="118"/>
      <c r="EW71" s="1210"/>
      <c r="EX71" s="1210"/>
      <c r="EY71" s="1210"/>
      <c r="EZ71" s="1210"/>
      <c r="FA71" s="1210"/>
      <c r="FB71" s="1210"/>
      <c r="FC71" s="1210"/>
      <c r="FD71" s="1210"/>
      <c r="FE71" s="1210" t="s">
        <v>1376</v>
      </c>
      <c r="FF71" s="1210"/>
      <c r="FG71" s="1210"/>
      <c r="FH71" s="1210"/>
      <c r="FI71" s="1210"/>
      <c r="FJ71" s="1210"/>
      <c r="FK71" s="1210"/>
      <c r="FL71" s="1210"/>
      <c r="FM71" s="1210"/>
      <c r="FN71" s="1210"/>
      <c r="FO71" s="1210"/>
      <c r="FP71" s="1210"/>
      <c r="FQ71" s="1210"/>
      <c r="FR71" s="1210"/>
      <c r="FS71" s="1210"/>
      <c r="FT71" s="1210"/>
      <c r="FU71" s="1210"/>
    </row>
    <row r="72" spans="1:177" ht="20.25" customHeight="1">
      <c r="A72" s="1323"/>
      <c r="B72" s="623"/>
      <c r="C72" s="630"/>
      <c r="D72" s="644"/>
      <c r="E72" s="2224"/>
      <c r="F72" s="1620" t="s">
        <v>492</v>
      </c>
      <c r="G72" s="1643"/>
      <c r="H72" s="1987"/>
      <c r="I72" s="1973"/>
      <c r="J72" s="1973"/>
      <c r="K72" s="1988"/>
      <c r="L72" s="1973"/>
      <c r="M72" s="1973"/>
      <c r="N72" s="1973"/>
      <c r="O72" s="1973"/>
      <c r="P72" s="1972"/>
      <c r="Q72" s="1973"/>
      <c r="R72" s="1973"/>
      <c r="S72" s="1974"/>
      <c r="T72" s="1972"/>
      <c r="U72" s="1973"/>
      <c r="V72" s="1973"/>
      <c r="W72" s="1974"/>
      <c r="X72" s="1972"/>
      <c r="Y72" s="1973"/>
      <c r="Z72" s="1973"/>
      <c r="AA72" s="1974"/>
      <c r="AB72" s="1972"/>
      <c r="AC72" s="1973"/>
      <c r="AD72" s="1973"/>
      <c r="AE72" s="1974"/>
      <c r="AF72" s="1972"/>
      <c r="AG72" s="1973"/>
      <c r="AH72" s="1973"/>
      <c r="AI72" s="1974"/>
      <c r="AJ72" s="1972"/>
      <c r="AK72" s="1973"/>
      <c r="AL72" s="1973"/>
      <c r="AM72" s="1974"/>
      <c r="AN72" s="1972"/>
      <c r="AO72" s="1973"/>
      <c r="AP72" s="1973"/>
      <c r="AQ72" s="1974"/>
      <c r="AR72" s="1972"/>
      <c r="AS72" s="1973"/>
      <c r="AT72" s="1973"/>
      <c r="AU72" s="1974"/>
      <c r="AV72" s="1972"/>
      <c r="AW72" s="1973"/>
      <c r="AX72" s="1973"/>
      <c r="AY72" s="1974"/>
      <c r="AZ72" s="1972"/>
      <c r="BA72" s="1973"/>
      <c r="BB72" s="1973"/>
      <c r="BC72" s="1974"/>
      <c r="BD72" s="1972"/>
      <c r="BE72" s="1973"/>
      <c r="BF72" s="1973"/>
      <c r="BG72" s="1974"/>
      <c r="BH72" s="1972"/>
      <c r="BI72" s="1973"/>
      <c r="BJ72" s="1973"/>
      <c r="BK72" s="1974"/>
      <c r="BL72" s="1972"/>
      <c r="BM72" s="1973"/>
      <c r="BN72" s="1973"/>
      <c r="BO72" s="1974"/>
      <c r="BP72" s="1972"/>
      <c r="BQ72" s="1973"/>
      <c r="BR72" s="1973"/>
      <c r="BS72" s="1974"/>
      <c r="BT72" s="1972"/>
      <c r="BU72" s="1973"/>
      <c r="BV72" s="1973"/>
      <c r="BW72" s="1974"/>
      <c r="BX72" s="1972"/>
      <c r="BY72" s="1973"/>
      <c r="BZ72" s="1973"/>
      <c r="CA72" s="1974"/>
      <c r="CB72" s="1972"/>
      <c r="CC72" s="1973"/>
      <c r="CD72" s="1973"/>
      <c r="CE72" s="1974"/>
      <c r="CF72" s="1972"/>
      <c r="CG72" s="1973"/>
      <c r="CH72" s="1973"/>
      <c r="CI72" s="1974"/>
      <c r="CJ72" s="1972"/>
      <c r="CK72" s="1973"/>
      <c r="CL72" s="1973"/>
      <c r="CM72" s="1974"/>
      <c r="CN72" s="1972"/>
      <c r="CO72" s="1973"/>
      <c r="CP72" s="1973"/>
      <c r="CQ72" s="1974"/>
      <c r="CR72" s="1972"/>
      <c r="CS72" s="1973"/>
      <c r="CT72" s="1973"/>
      <c r="CU72" s="1974"/>
      <c r="CV72" s="1972"/>
      <c r="CW72" s="1973"/>
      <c r="CX72" s="1973"/>
      <c r="CY72" s="1974"/>
      <c r="CZ72" s="1972"/>
      <c r="DA72" s="1973"/>
      <c r="DB72" s="1973"/>
      <c r="DC72" s="1974"/>
      <c r="DD72" s="1972"/>
      <c r="DE72" s="1973"/>
      <c r="DF72" s="1973"/>
      <c r="DG72" s="1974"/>
      <c r="DH72" s="1972"/>
      <c r="DI72" s="1973"/>
      <c r="DJ72" s="1973"/>
      <c r="DK72" s="1974"/>
      <c r="DL72" s="1972"/>
      <c r="DM72" s="1973"/>
      <c r="DN72" s="1973"/>
      <c r="DO72" s="1974"/>
      <c r="DP72" s="1972"/>
      <c r="DQ72" s="1973"/>
      <c r="DR72" s="1973"/>
      <c r="DS72" s="1974"/>
      <c r="DT72" s="1972"/>
      <c r="DU72" s="1973"/>
      <c r="DV72" s="1973"/>
      <c r="DW72" s="1974"/>
      <c r="DX72" s="1972"/>
      <c r="DY72" s="1973"/>
      <c r="DZ72" s="1973"/>
      <c r="EA72" s="1973"/>
      <c r="EB72" s="2017">
        <f t="shared" si="9"/>
        <v>0</v>
      </c>
      <c r="EC72" s="1976"/>
      <c r="ED72" s="1976"/>
      <c r="EE72" s="2018"/>
      <c r="EG72" s="152"/>
      <c r="EH72" s="1622"/>
      <c r="EI72" s="1622"/>
      <c r="EJ72" s="1622"/>
      <c r="EK72" s="1622"/>
      <c r="EL72" s="80"/>
      <c r="EO72" s="118"/>
      <c r="EP72" s="118"/>
      <c r="EW72" s="1210"/>
      <c r="EX72" s="1210"/>
      <c r="EY72" s="1210"/>
      <c r="EZ72" s="1210"/>
      <c r="FA72" s="1210"/>
      <c r="FB72" s="1210"/>
      <c r="FC72" s="1210"/>
      <c r="FD72" s="1210"/>
      <c r="FE72" s="1210" t="s">
        <v>1376</v>
      </c>
      <c r="FF72" s="1210"/>
      <c r="FG72" s="1210"/>
      <c r="FH72" s="1210"/>
      <c r="FI72" s="1210"/>
      <c r="FJ72" s="1210"/>
      <c r="FK72" s="1210"/>
      <c r="FL72" s="1210"/>
      <c r="FM72" s="1210"/>
      <c r="FN72" s="1210"/>
      <c r="FO72" s="1210"/>
      <c r="FP72" s="1210"/>
      <c r="FQ72" s="1210"/>
      <c r="FR72" s="1210"/>
      <c r="FS72" s="1210"/>
      <c r="FT72" s="1210"/>
      <c r="FU72" s="1210"/>
    </row>
    <row r="73" spans="1:177" ht="20.100000000000001" customHeight="1">
      <c r="A73" s="1323">
        <v>45</v>
      </c>
      <c r="B73" s="623"/>
      <c r="C73" s="630"/>
      <c r="D73" s="644"/>
      <c r="E73" s="2225"/>
      <c r="F73" s="1621" t="s">
        <v>492</v>
      </c>
      <c r="G73" s="1644"/>
      <c r="H73" s="2004"/>
      <c r="I73" s="1982"/>
      <c r="J73" s="1982"/>
      <c r="K73" s="2005"/>
      <c r="L73" s="1982"/>
      <c r="M73" s="1982"/>
      <c r="N73" s="1982"/>
      <c r="O73" s="1982"/>
      <c r="P73" s="1981"/>
      <c r="Q73" s="1982"/>
      <c r="R73" s="1982"/>
      <c r="S73" s="1983"/>
      <c r="T73" s="1981"/>
      <c r="U73" s="1982"/>
      <c r="V73" s="1982"/>
      <c r="W73" s="1983"/>
      <c r="X73" s="1981"/>
      <c r="Y73" s="1982"/>
      <c r="Z73" s="1982"/>
      <c r="AA73" s="1983"/>
      <c r="AB73" s="1981"/>
      <c r="AC73" s="1982"/>
      <c r="AD73" s="1982"/>
      <c r="AE73" s="1983"/>
      <c r="AF73" s="1981"/>
      <c r="AG73" s="1982"/>
      <c r="AH73" s="1982"/>
      <c r="AI73" s="1983"/>
      <c r="AJ73" s="1981"/>
      <c r="AK73" s="1982"/>
      <c r="AL73" s="1982"/>
      <c r="AM73" s="1983"/>
      <c r="AN73" s="1981"/>
      <c r="AO73" s="1982"/>
      <c r="AP73" s="1982"/>
      <c r="AQ73" s="1983"/>
      <c r="AR73" s="1981"/>
      <c r="AS73" s="1982"/>
      <c r="AT73" s="1982"/>
      <c r="AU73" s="1983"/>
      <c r="AV73" s="1981"/>
      <c r="AW73" s="1982"/>
      <c r="AX73" s="1982"/>
      <c r="AY73" s="1983"/>
      <c r="AZ73" s="1981"/>
      <c r="BA73" s="1982"/>
      <c r="BB73" s="1982"/>
      <c r="BC73" s="1983"/>
      <c r="BD73" s="1981"/>
      <c r="BE73" s="1982"/>
      <c r="BF73" s="1982"/>
      <c r="BG73" s="1983"/>
      <c r="BH73" s="1981"/>
      <c r="BI73" s="1982"/>
      <c r="BJ73" s="1982"/>
      <c r="BK73" s="1983"/>
      <c r="BL73" s="1981"/>
      <c r="BM73" s="1982"/>
      <c r="BN73" s="1982"/>
      <c r="BO73" s="1983"/>
      <c r="BP73" s="1981"/>
      <c r="BQ73" s="1982"/>
      <c r="BR73" s="1982"/>
      <c r="BS73" s="1983"/>
      <c r="BT73" s="1981"/>
      <c r="BU73" s="1982"/>
      <c r="BV73" s="1982"/>
      <c r="BW73" s="1983"/>
      <c r="BX73" s="1981"/>
      <c r="BY73" s="1982"/>
      <c r="BZ73" s="1982"/>
      <c r="CA73" s="1983"/>
      <c r="CB73" s="1981"/>
      <c r="CC73" s="1982"/>
      <c r="CD73" s="1982"/>
      <c r="CE73" s="1983"/>
      <c r="CF73" s="1981"/>
      <c r="CG73" s="1982"/>
      <c r="CH73" s="1982"/>
      <c r="CI73" s="1983"/>
      <c r="CJ73" s="1981"/>
      <c r="CK73" s="1982"/>
      <c r="CL73" s="1982"/>
      <c r="CM73" s="1983"/>
      <c r="CN73" s="1981"/>
      <c r="CO73" s="1982"/>
      <c r="CP73" s="1982"/>
      <c r="CQ73" s="1983"/>
      <c r="CR73" s="1981"/>
      <c r="CS73" s="1982"/>
      <c r="CT73" s="1982"/>
      <c r="CU73" s="1983"/>
      <c r="CV73" s="1981"/>
      <c r="CW73" s="1982"/>
      <c r="CX73" s="1982"/>
      <c r="CY73" s="1983"/>
      <c r="CZ73" s="1981"/>
      <c r="DA73" s="1982"/>
      <c r="DB73" s="1982"/>
      <c r="DC73" s="1983"/>
      <c r="DD73" s="1981"/>
      <c r="DE73" s="1982"/>
      <c r="DF73" s="1982"/>
      <c r="DG73" s="1983"/>
      <c r="DH73" s="1981"/>
      <c r="DI73" s="1982"/>
      <c r="DJ73" s="1982"/>
      <c r="DK73" s="1983"/>
      <c r="DL73" s="1981"/>
      <c r="DM73" s="1982"/>
      <c r="DN73" s="1982"/>
      <c r="DO73" s="1983"/>
      <c r="DP73" s="1981"/>
      <c r="DQ73" s="1982"/>
      <c r="DR73" s="1982"/>
      <c r="DS73" s="1983"/>
      <c r="DT73" s="1981"/>
      <c r="DU73" s="1982"/>
      <c r="DV73" s="1982"/>
      <c r="DW73" s="1983"/>
      <c r="DX73" s="1981"/>
      <c r="DY73" s="1982"/>
      <c r="DZ73" s="1982"/>
      <c r="EA73" s="1982"/>
      <c r="EB73" s="2010">
        <f t="shared" si="5"/>
        <v>0</v>
      </c>
      <c r="EC73" s="1960"/>
      <c r="ED73" s="1960"/>
      <c r="EE73" s="2011"/>
      <c r="EG73" s="152"/>
      <c r="EH73" s="80"/>
      <c r="EI73" s="155"/>
      <c r="EJ73" s="155"/>
      <c r="EK73" s="155"/>
      <c r="EL73" s="80"/>
      <c r="EO73" s="156"/>
      <c r="EP73" s="156"/>
      <c r="EW73" s="1210"/>
      <c r="EX73" s="1210"/>
      <c r="EY73" s="1210"/>
      <c r="EZ73" s="1210"/>
      <c r="FA73" s="1210"/>
      <c r="FB73" s="1210"/>
      <c r="FC73" s="1210"/>
      <c r="FD73" s="1210"/>
      <c r="FE73" s="1210" t="s">
        <v>1376</v>
      </c>
      <c r="FF73" s="1210"/>
      <c r="FG73" s="1210"/>
      <c r="FH73" s="1210"/>
      <c r="FI73" s="1210"/>
      <c r="FJ73" s="1210"/>
      <c r="FK73" s="1210"/>
      <c r="FL73" s="1210"/>
      <c r="FM73" s="1210"/>
      <c r="FN73" s="1210"/>
      <c r="FO73" s="1210"/>
      <c r="FP73" s="1210"/>
      <c r="FQ73" s="1210"/>
      <c r="FR73" s="1210"/>
      <c r="FS73" s="1210"/>
      <c r="FT73" s="1210"/>
      <c r="FU73" s="1210"/>
    </row>
    <row r="74" spans="1:177" ht="20.100000000000001" customHeight="1">
      <c r="A74" s="1323">
        <v>46</v>
      </c>
      <c r="B74" s="623"/>
      <c r="C74" s="630"/>
      <c r="D74" s="631" t="s">
        <v>787</v>
      </c>
      <c r="E74" s="1997" t="s">
        <v>704</v>
      </c>
      <c r="F74" s="1997"/>
      <c r="G74" s="1997"/>
      <c r="H74" s="2000">
        <f>SUMIF($FH$21:$FH$177,"○",H$21:H$177)</f>
        <v>0</v>
      </c>
      <c r="I74" s="1957"/>
      <c r="J74" s="1957"/>
      <c r="K74" s="2001"/>
      <c r="L74" s="1957">
        <f>SUMIF($FH$21:$FH$177,"○",L$21:L$177)</f>
        <v>0</v>
      </c>
      <c r="M74" s="1957"/>
      <c r="N74" s="1957"/>
      <c r="O74" s="1957"/>
      <c r="P74" s="1956">
        <f>SUMIF($FH$21:$FH$177,"○",P$21:P$177)</f>
        <v>0</v>
      </c>
      <c r="Q74" s="1957"/>
      <c r="R74" s="1957"/>
      <c r="S74" s="1958"/>
      <c r="T74" s="1956">
        <f>SUMIF($FH$21:$FH$177,"○",T$21:T$177)</f>
        <v>0</v>
      </c>
      <c r="U74" s="1957"/>
      <c r="V74" s="1957"/>
      <c r="W74" s="1958"/>
      <c r="X74" s="1956">
        <f>SUMIF($FH$21:$FH$177,"○",X$21:X$177)</f>
        <v>0</v>
      </c>
      <c r="Y74" s="1957"/>
      <c r="Z74" s="1957"/>
      <c r="AA74" s="1958"/>
      <c r="AB74" s="1956">
        <f>SUMIF($FH$21:$FH$177,"○",AB$21:AB$177)</f>
        <v>0</v>
      </c>
      <c r="AC74" s="1957"/>
      <c r="AD74" s="1957"/>
      <c r="AE74" s="1958"/>
      <c r="AF74" s="1956">
        <f>SUMIF($FH$21:$FH$177,"○",AF$21:AF$177)</f>
        <v>0</v>
      </c>
      <c r="AG74" s="1957"/>
      <c r="AH74" s="1957"/>
      <c r="AI74" s="1958"/>
      <c r="AJ74" s="1956">
        <f>SUMIF($FH$21:$FH$177,"○",AJ$21:AJ$177)</f>
        <v>0</v>
      </c>
      <c r="AK74" s="1957"/>
      <c r="AL74" s="1957"/>
      <c r="AM74" s="1958"/>
      <c r="AN74" s="1956">
        <f>SUMIF($FH$21:$FH$177,"○",AN$21:AN$177)</f>
        <v>0</v>
      </c>
      <c r="AO74" s="1957"/>
      <c r="AP74" s="1957"/>
      <c r="AQ74" s="1958"/>
      <c r="AR74" s="1956">
        <f>SUMIF($FH$21:$FH$177,"○",AR$21:AR$177)</f>
        <v>0</v>
      </c>
      <c r="AS74" s="1957"/>
      <c r="AT74" s="1957"/>
      <c r="AU74" s="1958"/>
      <c r="AV74" s="1956">
        <f>SUMIF($FH$21:$FH$177,"○",AV$21:AV$177)</f>
        <v>0</v>
      </c>
      <c r="AW74" s="1957"/>
      <c r="AX74" s="1957"/>
      <c r="AY74" s="1958"/>
      <c r="AZ74" s="1956">
        <f>SUMIF($FH$21:$FH$177,"○",AZ$21:AZ$177)</f>
        <v>0</v>
      </c>
      <c r="BA74" s="1957"/>
      <c r="BB74" s="1957"/>
      <c r="BC74" s="1958"/>
      <c r="BD74" s="1956">
        <f>SUMIF($FH$21:$FH$177,"○",BD$21:BD$177)</f>
        <v>0</v>
      </c>
      <c r="BE74" s="1957"/>
      <c r="BF74" s="1957"/>
      <c r="BG74" s="1958"/>
      <c r="BH74" s="1956">
        <f>SUMIF($FH$21:$FH$177,"○",BH$21:BH$177)</f>
        <v>0</v>
      </c>
      <c r="BI74" s="1957"/>
      <c r="BJ74" s="1957"/>
      <c r="BK74" s="1958"/>
      <c r="BL74" s="1956">
        <f>SUMIF($FH$21:$FH$177,"○",BL$21:BL$177)</f>
        <v>0</v>
      </c>
      <c r="BM74" s="1957"/>
      <c r="BN74" s="1957"/>
      <c r="BO74" s="1958"/>
      <c r="BP74" s="1956">
        <f>SUMIF($FH$21:$FH$177,"○",BP$21:BP$177)</f>
        <v>0</v>
      </c>
      <c r="BQ74" s="1957"/>
      <c r="BR74" s="1957"/>
      <c r="BS74" s="1958"/>
      <c r="BT74" s="1956">
        <f>SUMIF($FH$21:$FH$177,"○",BT$21:BT$177)</f>
        <v>0</v>
      </c>
      <c r="BU74" s="1957"/>
      <c r="BV74" s="1957"/>
      <c r="BW74" s="1958"/>
      <c r="BX74" s="1956">
        <f>SUMIF($FH$21:$FH$177,"○",BX$21:BX$177)</f>
        <v>0</v>
      </c>
      <c r="BY74" s="1957"/>
      <c r="BZ74" s="1957"/>
      <c r="CA74" s="1958"/>
      <c r="CB74" s="1956">
        <f>SUMIF($FH$21:$FH$177,"○",CB$21:CB$177)</f>
        <v>0</v>
      </c>
      <c r="CC74" s="1957"/>
      <c r="CD74" s="1957"/>
      <c r="CE74" s="1958"/>
      <c r="CF74" s="1956">
        <f>SUMIF($FH$21:$FH$177,"○",CF$21:CF$177)</f>
        <v>0</v>
      </c>
      <c r="CG74" s="1957"/>
      <c r="CH74" s="1957"/>
      <c r="CI74" s="1958"/>
      <c r="CJ74" s="1956">
        <f>SUMIF($FH$21:$FH$177,"○",CJ$21:CJ$177)</f>
        <v>0</v>
      </c>
      <c r="CK74" s="1957"/>
      <c r="CL74" s="1957"/>
      <c r="CM74" s="1958"/>
      <c r="CN74" s="1956">
        <f>SUMIF($FH$21:$FH$177,"○",CN$21:CN$177)</f>
        <v>0</v>
      </c>
      <c r="CO74" s="1957"/>
      <c r="CP74" s="1957"/>
      <c r="CQ74" s="1958"/>
      <c r="CR74" s="1956">
        <f>SUMIF($FH$21:$FH$177,"○",CR$21:CR$177)</f>
        <v>0</v>
      </c>
      <c r="CS74" s="1957"/>
      <c r="CT74" s="1957"/>
      <c r="CU74" s="1958"/>
      <c r="CV74" s="1956">
        <f>SUMIF($FH$21:$FH$177,"○",CV$21:CV$177)</f>
        <v>0</v>
      </c>
      <c r="CW74" s="1957"/>
      <c r="CX74" s="1957"/>
      <c r="CY74" s="1958"/>
      <c r="CZ74" s="1956">
        <f>SUMIF($FH$21:$FH$177,"○",CZ$21:CZ$177)</f>
        <v>0</v>
      </c>
      <c r="DA74" s="1957"/>
      <c r="DB74" s="1957"/>
      <c r="DC74" s="1958"/>
      <c r="DD74" s="1956">
        <f>SUMIF($FH$21:$FH$177,"○",DD$21:DD$177)</f>
        <v>0</v>
      </c>
      <c r="DE74" s="1957"/>
      <c r="DF74" s="1957"/>
      <c r="DG74" s="1958"/>
      <c r="DH74" s="1956">
        <f>SUMIF($FH$21:$FH$177,"○",DH$21:DH$177)</f>
        <v>0</v>
      </c>
      <c r="DI74" s="1957"/>
      <c r="DJ74" s="1957"/>
      <c r="DK74" s="1958"/>
      <c r="DL74" s="1956">
        <f>SUMIF($FH$21:$FH$177,"○",DL$21:DL$177)</f>
        <v>0</v>
      </c>
      <c r="DM74" s="1957"/>
      <c r="DN74" s="1957"/>
      <c r="DO74" s="1958"/>
      <c r="DP74" s="1956">
        <f>SUMIF($FH$21:$FH$177,"○",DP$21:DP$177)</f>
        <v>0</v>
      </c>
      <c r="DQ74" s="1957"/>
      <c r="DR74" s="1957"/>
      <c r="DS74" s="1958"/>
      <c r="DT74" s="1956">
        <f>SUMIF($FH$21:$FH$177,"○",DT$21:DT$177)</f>
        <v>0</v>
      </c>
      <c r="DU74" s="1957"/>
      <c r="DV74" s="1957"/>
      <c r="DW74" s="1958"/>
      <c r="DX74" s="1956">
        <f>SUMIF($FH$21:$FH$177,"○",DX$21:DX$177)</f>
        <v>0</v>
      </c>
      <c r="DY74" s="1957"/>
      <c r="DZ74" s="1957"/>
      <c r="EA74" s="1957"/>
      <c r="EB74" s="2012">
        <f t="shared" si="5"/>
        <v>0</v>
      </c>
      <c r="EC74" s="1957"/>
      <c r="ED74" s="1957"/>
      <c r="EE74" s="2013"/>
      <c r="EG74" s="152"/>
      <c r="EH74" s="80"/>
      <c r="EI74" s="155"/>
      <c r="EJ74" s="155"/>
      <c r="EK74" s="155"/>
      <c r="EL74" s="80"/>
      <c r="EO74" s="156"/>
      <c r="EP74" s="156"/>
      <c r="EW74" s="1210"/>
      <c r="EX74" s="1210"/>
      <c r="EY74" s="1210"/>
      <c r="EZ74" s="1210"/>
      <c r="FA74" s="1210"/>
      <c r="FB74" s="1210" t="s">
        <v>1376</v>
      </c>
      <c r="FC74" s="1210"/>
      <c r="FD74" s="1210"/>
      <c r="FE74" s="1210"/>
      <c r="FF74" s="1210"/>
      <c r="FG74" s="1210"/>
      <c r="FH74" s="1210"/>
      <c r="FI74" s="1210"/>
      <c r="FJ74" s="1210"/>
      <c r="FK74" s="1210"/>
      <c r="FL74" s="1210"/>
      <c r="FM74" s="1210"/>
      <c r="FN74" s="1210"/>
      <c r="FO74" s="1210"/>
      <c r="FP74" s="1210"/>
      <c r="FQ74" s="1210"/>
      <c r="FR74" s="1210"/>
      <c r="FS74" s="1210"/>
      <c r="FT74" s="1210"/>
      <c r="FU74" s="1210"/>
    </row>
    <row r="75" spans="1:177" ht="20.100000000000001" customHeight="1">
      <c r="A75" s="1323">
        <v>47</v>
      </c>
      <c r="B75" s="623"/>
      <c r="C75" s="630"/>
      <c r="D75" s="632"/>
      <c r="E75" s="628" t="s">
        <v>768</v>
      </c>
      <c r="F75" s="1993" t="s">
        <v>788</v>
      </c>
      <c r="G75" s="1994"/>
      <c r="H75" s="2002"/>
      <c r="I75" s="1963"/>
      <c r="J75" s="1963"/>
      <c r="K75" s="2003"/>
      <c r="L75" s="1963"/>
      <c r="M75" s="1963"/>
      <c r="N75" s="1963"/>
      <c r="O75" s="1963"/>
      <c r="P75" s="1962"/>
      <c r="Q75" s="1963"/>
      <c r="R75" s="1963"/>
      <c r="S75" s="1964"/>
      <c r="T75" s="1962"/>
      <c r="U75" s="1963"/>
      <c r="V75" s="1963"/>
      <c r="W75" s="1964"/>
      <c r="X75" s="1962"/>
      <c r="Y75" s="1963"/>
      <c r="Z75" s="1963"/>
      <c r="AA75" s="1964"/>
      <c r="AB75" s="1962"/>
      <c r="AC75" s="1963"/>
      <c r="AD75" s="1963"/>
      <c r="AE75" s="1964"/>
      <c r="AF75" s="1962"/>
      <c r="AG75" s="1963"/>
      <c r="AH75" s="1963"/>
      <c r="AI75" s="1964"/>
      <c r="AJ75" s="1962"/>
      <c r="AK75" s="1963"/>
      <c r="AL75" s="1963"/>
      <c r="AM75" s="1964"/>
      <c r="AN75" s="1962"/>
      <c r="AO75" s="1963"/>
      <c r="AP75" s="1963"/>
      <c r="AQ75" s="1964"/>
      <c r="AR75" s="1962"/>
      <c r="AS75" s="1963"/>
      <c r="AT75" s="1963"/>
      <c r="AU75" s="1964"/>
      <c r="AV75" s="1962"/>
      <c r="AW75" s="1963"/>
      <c r="AX75" s="1963"/>
      <c r="AY75" s="1964"/>
      <c r="AZ75" s="1962"/>
      <c r="BA75" s="1963"/>
      <c r="BB75" s="1963"/>
      <c r="BC75" s="1964"/>
      <c r="BD75" s="1962"/>
      <c r="BE75" s="1963"/>
      <c r="BF75" s="1963"/>
      <c r="BG75" s="1964"/>
      <c r="BH75" s="1962"/>
      <c r="BI75" s="1963"/>
      <c r="BJ75" s="1963"/>
      <c r="BK75" s="1964"/>
      <c r="BL75" s="1962"/>
      <c r="BM75" s="1963"/>
      <c r="BN75" s="1963"/>
      <c r="BO75" s="1964"/>
      <c r="BP75" s="1962"/>
      <c r="BQ75" s="1963"/>
      <c r="BR75" s="1963"/>
      <c r="BS75" s="1964"/>
      <c r="BT75" s="1962"/>
      <c r="BU75" s="1963"/>
      <c r="BV75" s="1963"/>
      <c r="BW75" s="1964"/>
      <c r="BX75" s="1962"/>
      <c r="BY75" s="1963"/>
      <c r="BZ75" s="1963"/>
      <c r="CA75" s="1964"/>
      <c r="CB75" s="1962"/>
      <c r="CC75" s="1963"/>
      <c r="CD75" s="1963"/>
      <c r="CE75" s="1964"/>
      <c r="CF75" s="1962"/>
      <c r="CG75" s="1963"/>
      <c r="CH75" s="1963"/>
      <c r="CI75" s="1964"/>
      <c r="CJ75" s="1962"/>
      <c r="CK75" s="1963"/>
      <c r="CL75" s="1963"/>
      <c r="CM75" s="1964"/>
      <c r="CN75" s="1962"/>
      <c r="CO75" s="1963"/>
      <c r="CP75" s="1963"/>
      <c r="CQ75" s="1964"/>
      <c r="CR75" s="1962"/>
      <c r="CS75" s="1963"/>
      <c r="CT75" s="1963"/>
      <c r="CU75" s="1964"/>
      <c r="CV75" s="1962"/>
      <c r="CW75" s="1963"/>
      <c r="CX75" s="1963"/>
      <c r="CY75" s="1964"/>
      <c r="CZ75" s="1962"/>
      <c r="DA75" s="1963"/>
      <c r="DB75" s="1963"/>
      <c r="DC75" s="1964"/>
      <c r="DD75" s="1962"/>
      <c r="DE75" s="1963"/>
      <c r="DF75" s="1963"/>
      <c r="DG75" s="1964"/>
      <c r="DH75" s="1962"/>
      <c r="DI75" s="1963"/>
      <c r="DJ75" s="1963"/>
      <c r="DK75" s="1964"/>
      <c r="DL75" s="1962"/>
      <c r="DM75" s="1963"/>
      <c r="DN75" s="1963"/>
      <c r="DO75" s="1964"/>
      <c r="DP75" s="1962"/>
      <c r="DQ75" s="1963"/>
      <c r="DR75" s="1963"/>
      <c r="DS75" s="1964"/>
      <c r="DT75" s="1962"/>
      <c r="DU75" s="1963"/>
      <c r="DV75" s="1963"/>
      <c r="DW75" s="1964"/>
      <c r="DX75" s="1962"/>
      <c r="DY75" s="1963"/>
      <c r="DZ75" s="1963"/>
      <c r="EA75" s="1963"/>
      <c r="EB75" s="2173">
        <f t="shared" si="5"/>
        <v>0</v>
      </c>
      <c r="EC75" s="1985"/>
      <c r="ED75" s="1985"/>
      <c r="EE75" s="2174"/>
      <c r="EW75" s="1210"/>
      <c r="EX75" s="1210"/>
      <c r="EY75" s="1210"/>
      <c r="EZ75" s="1210"/>
      <c r="FA75" s="1210"/>
      <c r="FB75" s="1210"/>
      <c r="FC75" s="1210"/>
      <c r="FD75" s="1210"/>
      <c r="FE75" s="1210"/>
      <c r="FF75" s="1210"/>
      <c r="FG75" s="1210"/>
      <c r="FH75" s="1210" t="s">
        <v>1376</v>
      </c>
      <c r="FI75" s="1210"/>
      <c r="FJ75" s="1210"/>
      <c r="FK75" s="1210"/>
      <c r="FL75" s="1210"/>
      <c r="FM75" s="1210"/>
      <c r="FN75" s="1210"/>
      <c r="FO75" s="1210"/>
      <c r="FP75" s="1210"/>
      <c r="FQ75" s="1210"/>
      <c r="FR75" s="1210"/>
      <c r="FS75" s="1210"/>
      <c r="FT75" s="1210"/>
      <c r="FU75" s="1210"/>
    </row>
    <row r="76" spans="1:177" ht="20.100000000000001" customHeight="1">
      <c r="A76" s="1323">
        <v>48</v>
      </c>
      <c r="B76" s="623"/>
      <c r="C76" s="630"/>
      <c r="D76" s="632"/>
      <c r="E76" s="622" t="s">
        <v>770</v>
      </c>
      <c r="F76" s="1995" t="s">
        <v>789</v>
      </c>
      <c r="G76" s="1996"/>
      <c r="H76" s="2004"/>
      <c r="I76" s="1982"/>
      <c r="J76" s="1982"/>
      <c r="K76" s="2005"/>
      <c r="L76" s="1982"/>
      <c r="M76" s="1982"/>
      <c r="N76" s="1982"/>
      <c r="O76" s="1982"/>
      <c r="P76" s="1981"/>
      <c r="Q76" s="1982"/>
      <c r="R76" s="1982"/>
      <c r="S76" s="1983"/>
      <c r="T76" s="1981"/>
      <c r="U76" s="1982"/>
      <c r="V76" s="1982"/>
      <c r="W76" s="1983"/>
      <c r="X76" s="1981"/>
      <c r="Y76" s="1982"/>
      <c r="Z76" s="1982"/>
      <c r="AA76" s="1983"/>
      <c r="AB76" s="1981"/>
      <c r="AC76" s="1982"/>
      <c r="AD76" s="1982"/>
      <c r="AE76" s="1983"/>
      <c r="AF76" s="1981"/>
      <c r="AG76" s="1982"/>
      <c r="AH76" s="1982"/>
      <c r="AI76" s="1983"/>
      <c r="AJ76" s="1981"/>
      <c r="AK76" s="1982"/>
      <c r="AL76" s="1982"/>
      <c r="AM76" s="1983"/>
      <c r="AN76" s="1981"/>
      <c r="AO76" s="1982"/>
      <c r="AP76" s="1982"/>
      <c r="AQ76" s="1983"/>
      <c r="AR76" s="1981"/>
      <c r="AS76" s="1982"/>
      <c r="AT76" s="1982"/>
      <c r="AU76" s="1983"/>
      <c r="AV76" s="1981"/>
      <c r="AW76" s="1982"/>
      <c r="AX76" s="1982"/>
      <c r="AY76" s="1983"/>
      <c r="AZ76" s="1981"/>
      <c r="BA76" s="1982"/>
      <c r="BB76" s="1982"/>
      <c r="BC76" s="1983"/>
      <c r="BD76" s="1981"/>
      <c r="BE76" s="1982"/>
      <c r="BF76" s="1982"/>
      <c r="BG76" s="1983"/>
      <c r="BH76" s="1981"/>
      <c r="BI76" s="1982"/>
      <c r="BJ76" s="1982"/>
      <c r="BK76" s="1983"/>
      <c r="BL76" s="1981"/>
      <c r="BM76" s="1982"/>
      <c r="BN76" s="1982"/>
      <c r="BO76" s="1983"/>
      <c r="BP76" s="1981"/>
      <c r="BQ76" s="1982"/>
      <c r="BR76" s="1982"/>
      <c r="BS76" s="1983"/>
      <c r="BT76" s="1981"/>
      <c r="BU76" s="1982"/>
      <c r="BV76" s="1982"/>
      <c r="BW76" s="1983"/>
      <c r="BX76" s="1981"/>
      <c r="BY76" s="1982"/>
      <c r="BZ76" s="1982"/>
      <c r="CA76" s="1983"/>
      <c r="CB76" s="1981"/>
      <c r="CC76" s="1982"/>
      <c r="CD76" s="1982"/>
      <c r="CE76" s="1983"/>
      <c r="CF76" s="1981"/>
      <c r="CG76" s="1982"/>
      <c r="CH76" s="1982"/>
      <c r="CI76" s="1983"/>
      <c r="CJ76" s="1981"/>
      <c r="CK76" s="1982"/>
      <c r="CL76" s="1982"/>
      <c r="CM76" s="1983"/>
      <c r="CN76" s="1981"/>
      <c r="CO76" s="1982"/>
      <c r="CP76" s="1982"/>
      <c r="CQ76" s="1983"/>
      <c r="CR76" s="1981"/>
      <c r="CS76" s="1982"/>
      <c r="CT76" s="1982"/>
      <c r="CU76" s="1983"/>
      <c r="CV76" s="1981"/>
      <c r="CW76" s="1982"/>
      <c r="CX76" s="1982"/>
      <c r="CY76" s="1983"/>
      <c r="CZ76" s="1981"/>
      <c r="DA76" s="1982"/>
      <c r="DB76" s="1982"/>
      <c r="DC76" s="1983"/>
      <c r="DD76" s="1981"/>
      <c r="DE76" s="1982"/>
      <c r="DF76" s="1982"/>
      <c r="DG76" s="1983"/>
      <c r="DH76" s="1981"/>
      <c r="DI76" s="1982"/>
      <c r="DJ76" s="1982"/>
      <c r="DK76" s="1983"/>
      <c r="DL76" s="1981"/>
      <c r="DM76" s="1982"/>
      <c r="DN76" s="1982"/>
      <c r="DO76" s="1983"/>
      <c r="DP76" s="1981"/>
      <c r="DQ76" s="1982"/>
      <c r="DR76" s="1982"/>
      <c r="DS76" s="1983"/>
      <c r="DT76" s="1981"/>
      <c r="DU76" s="1982"/>
      <c r="DV76" s="1982"/>
      <c r="DW76" s="1983"/>
      <c r="DX76" s="1981"/>
      <c r="DY76" s="1982"/>
      <c r="DZ76" s="1982"/>
      <c r="EA76" s="1982"/>
      <c r="EB76" s="2010">
        <f t="shared" si="5"/>
        <v>0</v>
      </c>
      <c r="EC76" s="1960"/>
      <c r="ED76" s="1960"/>
      <c r="EE76" s="2011"/>
      <c r="EF76" s="157"/>
      <c r="EG76" s="80"/>
      <c r="EH76" s="80"/>
      <c r="EI76" s="80"/>
      <c r="EJ76" s="80"/>
      <c r="EK76" s="80"/>
      <c r="EL76" s="80"/>
      <c r="EW76" s="1210"/>
      <c r="EX76" s="1210"/>
      <c r="EY76" s="1210"/>
      <c r="EZ76" s="1210"/>
      <c r="FA76" s="1210"/>
      <c r="FB76" s="1210"/>
      <c r="FC76" s="1210"/>
      <c r="FD76" s="1210"/>
      <c r="FE76" s="1210"/>
      <c r="FF76" s="1210"/>
      <c r="FG76" s="1210"/>
      <c r="FH76" s="1210" t="s">
        <v>1376</v>
      </c>
      <c r="FI76" s="1210"/>
      <c r="FJ76" s="1210"/>
      <c r="FK76" s="1210"/>
      <c r="FL76" s="1210"/>
      <c r="FM76" s="1210"/>
      <c r="FN76" s="1210"/>
      <c r="FO76" s="1210"/>
      <c r="FP76" s="1210"/>
      <c r="FQ76" s="1210"/>
      <c r="FR76" s="1210"/>
      <c r="FS76" s="1210"/>
      <c r="FT76" s="1210"/>
      <c r="FU76" s="1210"/>
    </row>
    <row r="77" spans="1:177" ht="20.100000000000001" customHeight="1">
      <c r="A77" s="1323">
        <v>49</v>
      </c>
      <c r="B77" s="623"/>
      <c r="C77" s="630"/>
      <c r="D77" s="631" t="s">
        <v>790</v>
      </c>
      <c r="E77" s="1997" t="s">
        <v>791</v>
      </c>
      <c r="F77" s="1997"/>
      <c r="G77" s="1997"/>
      <c r="H77" s="2000">
        <f>SUMIF($FI$21:$FI$177,"○",H$21:H$177)</f>
        <v>0</v>
      </c>
      <c r="I77" s="1957"/>
      <c r="J77" s="1957"/>
      <c r="K77" s="2001"/>
      <c r="L77" s="1957">
        <f>SUMIF($FI$21:$FI$177,"○",L$21:L$177)</f>
        <v>0</v>
      </c>
      <c r="M77" s="1957"/>
      <c r="N77" s="1957"/>
      <c r="O77" s="1957"/>
      <c r="P77" s="1956">
        <f>SUMIF($FI$21:$FI$177,"○",P$21:P$177)</f>
        <v>0</v>
      </c>
      <c r="Q77" s="1957"/>
      <c r="R77" s="1957"/>
      <c r="S77" s="1958"/>
      <c r="T77" s="1956">
        <f>SUMIF($FI$21:$FI$177,"○",T$21:T$177)</f>
        <v>0</v>
      </c>
      <c r="U77" s="1957"/>
      <c r="V77" s="1957"/>
      <c r="W77" s="1958"/>
      <c r="X77" s="1956">
        <f>SUMIF($FI$21:$FI$177,"○",X$21:X$177)</f>
        <v>0</v>
      </c>
      <c r="Y77" s="1957"/>
      <c r="Z77" s="1957"/>
      <c r="AA77" s="1958"/>
      <c r="AB77" s="1956">
        <f>SUMIF($FI$21:$FI$177,"○",AB$21:AB$177)</f>
        <v>0</v>
      </c>
      <c r="AC77" s="1957"/>
      <c r="AD77" s="1957"/>
      <c r="AE77" s="1958"/>
      <c r="AF77" s="1956">
        <f>SUMIF($FI$21:$FI$177,"○",AF$21:AF$177)</f>
        <v>0</v>
      </c>
      <c r="AG77" s="1957"/>
      <c r="AH77" s="1957"/>
      <c r="AI77" s="1958"/>
      <c r="AJ77" s="1956">
        <f>SUMIF($FI$21:$FI$177,"○",AJ$21:AJ$177)</f>
        <v>0</v>
      </c>
      <c r="AK77" s="1957"/>
      <c r="AL77" s="1957"/>
      <c r="AM77" s="1958"/>
      <c r="AN77" s="1956">
        <f>SUMIF($FI$21:$FI$177,"○",AN$21:AN$177)</f>
        <v>0</v>
      </c>
      <c r="AO77" s="1957"/>
      <c r="AP77" s="1957"/>
      <c r="AQ77" s="1958"/>
      <c r="AR77" s="1956">
        <f>SUMIF($FI$21:$FI$177,"○",AR$21:AR$177)</f>
        <v>0</v>
      </c>
      <c r="AS77" s="1957"/>
      <c r="AT77" s="1957"/>
      <c r="AU77" s="1958"/>
      <c r="AV77" s="1956">
        <f>SUMIF($FI$21:$FI$177,"○",AV$21:AV$177)</f>
        <v>0</v>
      </c>
      <c r="AW77" s="1957"/>
      <c r="AX77" s="1957"/>
      <c r="AY77" s="1958"/>
      <c r="AZ77" s="1956">
        <f>SUMIF($FI$21:$FI$177,"○",AZ$21:AZ$177)</f>
        <v>0</v>
      </c>
      <c r="BA77" s="1957"/>
      <c r="BB77" s="1957"/>
      <c r="BC77" s="1958"/>
      <c r="BD77" s="1956">
        <f>SUMIF($FI$21:$FI$177,"○",BD$21:BD$177)</f>
        <v>0</v>
      </c>
      <c r="BE77" s="1957"/>
      <c r="BF77" s="1957"/>
      <c r="BG77" s="1958"/>
      <c r="BH77" s="1956">
        <f>SUMIF($FI$21:$FI$177,"○",BH$21:BH$177)</f>
        <v>0</v>
      </c>
      <c r="BI77" s="1957"/>
      <c r="BJ77" s="1957"/>
      <c r="BK77" s="1958"/>
      <c r="BL77" s="1956">
        <f>SUMIF($FI$21:$FI$177,"○",BL$21:BL$177)</f>
        <v>0</v>
      </c>
      <c r="BM77" s="1957"/>
      <c r="BN77" s="1957"/>
      <c r="BO77" s="1958"/>
      <c r="BP77" s="1956">
        <f>SUMIF($FI$21:$FI$177,"○",BP$21:BP$177)</f>
        <v>0</v>
      </c>
      <c r="BQ77" s="1957"/>
      <c r="BR77" s="1957"/>
      <c r="BS77" s="1958"/>
      <c r="BT77" s="1956">
        <f>SUMIF($FI$21:$FI$177,"○",BT$21:BT$177)</f>
        <v>0</v>
      </c>
      <c r="BU77" s="1957"/>
      <c r="BV77" s="1957"/>
      <c r="BW77" s="1958"/>
      <c r="BX77" s="1956">
        <f>SUMIF($FI$21:$FI$177,"○",BX$21:BX$177)</f>
        <v>0</v>
      </c>
      <c r="BY77" s="1957"/>
      <c r="BZ77" s="1957"/>
      <c r="CA77" s="1958"/>
      <c r="CB77" s="1956">
        <f>SUMIF($FI$21:$FI$177,"○",CB$21:CB$177)</f>
        <v>0</v>
      </c>
      <c r="CC77" s="1957"/>
      <c r="CD77" s="1957"/>
      <c r="CE77" s="1958"/>
      <c r="CF77" s="1956">
        <f>SUMIF($FI$21:$FI$177,"○",CF$21:CF$177)</f>
        <v>0</v>
      </c>
      <c r="CG77" s="1957"/>
      <c r="CH77" s="1957"/>
      <c r="CI77" s="1958"/>
      <c r="CJ77" s="1956">
        <f>SUMIF($FI$21:$FI$177,"○",CJ$21:CJ$177)</f>
        <v>0</v>
      </c>
      <c r="CK77" s="1957"/>
      <c r="CL77" s="1957"/>
      <c r="CM77" s="1958"/>
      <c r="CN77" s="1956">
        <f>SUMIF($FI$21:$FI$177,"○",CN$21:CN$177)</f>
        <v>0</v>
      </c>
      <c r="CO77" s="1957"/>
      <c r="CP77" s="1957"/>
      <c r="CQ77" s="1958"/>
      <c r="CR77" s="1956">
        <f>SUMIF($FI$21:$FI$177,"○",CR$21:CR$177)</f>
        <v>0</v>
      </c>
      <c r="CS77" s="1957"/>
      <c r="CT77" s="1957"/>
      <c r="CU77" s="1958"/>
      <c r="CV77" s="1956">
        <f>SUMIF($FI$21:$FI$177,"○",CV$21:CV$177)</f>
        <v>0</v>
      </c>
      <c r="CW77" s="1957"/>
      <c r="CX77" s="1957"/>
      <c r="CY77" s="1958"/>
      <c r="CZ77" s="1956">
        <f>SUMIF($FI$21:$FI$177,"○",CZ$21:CZ$177)</f>
        <v>0</v>
      </c>
      <c r="DA77" s="1957"/>
      <c r="DB77" s="1957"/>
      <c r="DC77" s="1958"/>
      <c r="DD77" s="1956">
        <f>SUMIF($FI$21:$FI$177,"○",DD$21:DD$177)</f>
        <v>0</v>
      </c>
      <c r="DE77" s="1957"/>
      <c r="DF77" s="1957"/>
      <c r="DG77" s="1958"/>
      <c r="DH77" s="1956">
        <f>SUMIF($FI$21:$FI$177,"○",DH$21:DH$177)</f>
        <v>0</v>
      </c>
      <c r="DI77" s="1957"/>
      <c r="DJ77" s="1957"/>
      <c r="DK77" s="1958"/>
      <c r="DL77" s="1956">
        <f>SUMIF($FI$21:$FI$177,"○",DL$21:DL$177)</f>
        <v>0</v>
      </c>
      <c r="DM77" s="1957"/>
      <c r="DN77" s="1957"/>
      <c r="DO77" s="1958"/>
      <c r="DP77" s="1956">
        <f>SUMIF($FI$21:$FI$177,"○",DP$21:DP$177)</f>
        <v>0</v>
      </c>
      <c r="DQ77" s="1957"/>
      <c r="DR77" s="1957"/>
      <c r="DS77" s="1958"/>
      <c r="DT77" s="1956">
        <f>SUMIF($FI$21:$FI$177,"○",DT$21:DT$177)</f>
        <v>0</v>
      </c>
      <c r="DU77" s="1957"/>
      <c r="DV77" s="1957"/>
      <c r="DW77" s="1958"/>
      <c r="DX77" s="1956">
        <f>SUMIF($FI$21:$FI$177,"○",DX$21:DX$177)</f>
        <v>0</v>
      </c>
      <c r="DY77" s="1957"/>
      <c r="DZ77" s="1957"/>
      <c r="EA77" s="1957"/>
      <c r="EB77" s="2012">
        <f t="shared" si="5"/>
        <v>0</v>
      </c>
      <c r="EC77" s="1957"/>
      <c r="ED77" s="1957"/>
      <c r="EE77" s="2013"/>
      <c r="EG77" s="567"/>
      <c r="EH77" s="158"/>
      <c r="EI77" s="158"/>
      <c r="EJ77" s="158"/>
      <c r="EK77" s="148"/>
      <c r="EL77" s="80"/>
      <c r="EO77" s="151"/>
      <c r="EP77" s="151"/>
      <c r="EW77" s="1210"/>
      <c r="EX77" s="1210"/>
      <c r="EY77" s="1210"/>
      <c r="EZ77" s="1210"/>
      <c r="FA77" s="1210"/>
      <c r="FB77" s="1210" t="s">
        <v>1376</v>
      </c>
      <c r="FC77" s="1210"/>
      <c r="FD77" s="1210"/>
      <c r="FE77" s="1210"/>
      <c r="FF77" s="1210"/>
      <c r="FG77" s="1210"/>
      <c r="FH77" s="1210"/>
      <c r="FI77" s="1210"/>
      <c r="FJ77" s="1210"/>
      <c r="FK77" s="1210"/>
      <c r="FL77" s="1210"/>
      <c r="FM77" s="1210"/>
      <c r="FN77" s="1210"/>
      <c r="FO77" s="1210"/>
      <c r="FP77" s="1210"/>
      <c r="FQ77" s="1210"/>
      <c r="FR77" s="1210"/>
      <c r="FS77" s="1210"/>
      <c r="FT77" s="1210"/>
      <c r="FU77" s="1210"/>
    </row>
    <row r="78" spans="1:177" ht="20.100000000000001" customHeight="1">
      <c r="A78" s="1323">
        <v>50</v>
      </c>
      <c r="B78" s="623"/>
      <c r="C78" s="630"/>
      <c r="D78" s="644"/>
      <c r="E78" s="628" t="s">
        <v>768</v>
      </c>
      <c r="F78" s="1993" t="s">
        <v>792</v>
      </c>
      <c r="G78" s="1994"/>
      <c r="H78" s="1987"/>
      <c r="I78" s="1973"/>
      <c r="J78" s="1973"/>
      <c r="K78" s="1988"/>
      <c r="L78" s="1963"/>
      <c r="M78" s="1963"/>
      <c r="N78" s="1963"/>
      <c r="O78" s="1963"/>
      <c r="P78" s="1962"/>
      <c r="Q78" s="1963"/>
      <c r="R78" s="1963"/>
      <c r="S78" s="1964"/>
      <c r="T78" s="1962"/>
      <c r="U78" s="1963"/>
      <c r="V78" s="1963"/>
      <c r="W78" s="1964"/>
      <c r="X78" s="1962"/>
      <c r="Y78" s="1963"/>
      <c r="Z78" s="1963"/>
      <c r="AA78" s="1964"/>
      <c r="AB78" s="1962"/>
      <c r="AC78" s="1963"/>
      <c r="AD78" s="1963"/>
      <c r="AE78" s="1964"/>
      <c r="AF78" s="1962"/>
      <c r="AG78" s="1963"/>
      <c r="AH78" s="1963"/>
      <c r="AI78" s="1964"/>
      <c r="AJ78" s="1962"/>
      <c r="AK78" s="1963"/>
      <c r="AL78" s="1963"/>
      <c r="AM78" s="1964"/>
      <c r="AN78" s="1962"/>
      <c r="AO78" s="1963"/>
      <c r="AP78" s="1963"/>
      <c r="AQ78" s="1964"/>
      <c r="AR78" s="1962"/>
      <c r="AS78" s="1963"/>
      <c r="AT78" s="1963"/>
      <c r="AU78" s="1964"/>
      <c r="AV78" s="1962"/>
      <c r="AW78" s="1963"/>
      <c r="AX78" s="1963"/>
      <c r="AY78" s="1964"/>
      <c r="AZ78" s="1962"/>
      <c r="BA78" s="1963"/>
      <c r="BB78" s="1963"/>
      <c r="BC78" s="1964"/>
      <c r="BD78" s="1962"/>
      <c r="BE78" s="1963"/>
      <c r="BF78" s="1963"/>
      <c r="BG78" s="1964"/>
      <c r="BH78" s="1962"/>
      <c r="BI78" s="1963"/>
      <c r="BJ78" s="1963"/>
      <c r="BK78" s="1964"/>
      <c r="BL78" s="1962"/>
      <c r="BM78" s="1963"/>
      <c r="BN78" s="1963"/>
      <c r="BO78" s="1964"/>
      <c r="BP78" s="1962"/>
      <c r="BQ78" s="1963"/>
      <c r="BR78" s="1963"/>
      <c r="BS78" s="1964"/>
      <c r="BT78" s="1962"/>
      <c r="BU78" s="1963"/>
      <c r="BV78" s="1963"/>
      <c r="BW78" s="1964"/>
      <c r="BX78" s="1962"/>
      <c r="BY78" s="1963"/>
      <c r="BZ78" s="1963"/>
      <c r="CA78" s="1964"/>
      <c r="CB78" s="1962"/>
      <c r="CC78" s="1963"/>
      <c r="CD78" s="1963"/>
      <c r="CE78" s="1964"/>
      <c r="CF78" s="1962"/>
      <c r="CG78" s="1963"/>
      <c r="CH78" s="1963"/>
      <c r="CI78" s="1964"/>
      <c r="CJ78" s="1962"/>
      <c r="CK78" s="1963"/>
      <c r="CL78" s="1963"/>
      <c r="CM78" s="1964"/>
      <c r="CN78" s="1962"/>
      <c r="CO78" s="1963"/>
      <c r="CP78" s="1963"/>
      <c r="CQ78" s="1964"/>
      <c r="CR78" s="1962"/>
      <c r="CS78" s="1963"/>
      <c r="CT78" s="1963"/>
      <c r="CU78" s="1964"/>
      <c r="CV78" s="1962"/>
      <c r="CW78" s="1963"/>
      <c r="CX78" s="1963"/>
      <c r="CY78" s="1964"/>
      <c r="CZ78" s="1962"/>
      <c r="DA78" s="1963"/>
      <c r="DB78" s="1963"/>
      <c r="DC78" s="1964"/>
      <c r="DD78" s="1962"/>
      <c r="DE78" s="1963"/>
      <c r="DF78" s="1963"/>
      <c r="DG78" s="1964"/>
      <c r="DH78" s="1962"/>
      <c r="DI78" s="1963"/>
      <c r="DJ78" s="1963"/>
      <c r="DK78" s="1964"/>
      <c r="DL78" s="1962"/>
      <c r="DM78" s="1963"/>
      <c r="DN78" s="1963"/>
      <c r="DO78" s="1964"/>
      <c r="DP78" s="1962"/>
      <c r="DQ78" s="1963"/>
      <c r="DR78" s="1963"/>
      <c r="DS78" s="1964"/>
      <c r="DT78" s="1962"/>
      <c r="DU78" s="1963"/>
      <c r="DV78" s="1963"/>
      <c r="DW78" s="1964"/>
      <c r="DX78" s="1962"/>
      <c r="DY78" s="1963"/>
      <c r="DZ78" s="1963"/>
      <c r="EA78" s="1963"/>
      <c r="EB78" s="2173">
        <f t="shared" si="5"/>
        <v>0</v>
      </c>
      <c r="EC78" s="1985"/>
      <c r="ED78" s="1985"/>
      <c r="EE78" s="2174"/>
      <c r="EG78" s="568"/>
      <c r="EH78" s="159"/>
      <c r="EI78" s="159"/>
      <c r="EJ78" s="159"/>
      <c r="EK78" s="82"/>
      <c r="EL78" s="80"/>
      <c r="EW78" s="1210"/>
      <c r="EX78" s="1210"/>
      <c r="EY78" s="1210"/>
      <c r="EZ78" s="1210"/>
      <c r="FA78" s="1210"/>
      <c r="FB78" s="1210"/>
      <c r="FC78" s="1210"/>
      <c r="FD78" s="1210"/>
      <c r="FE78" s="1210"/>
      <c r="FF78" s="1210"/>
      <c r="FG78" s="1210"/>
      <c r="FH78" s="1210"/>
      <c r="FI78" s="1210" t="s">
        <v>1376</v>
      </c>
      <c r="FJ78" s="1210"/>
      <c r="FK78" s="1210"/>
      <c r="FL78" s="1210"/>
      <c r="FM78" s="1210"/>
      <c r="FN78" s="1210"/>
      <c r="FO78" s="1210"/>
      <c r="FP78" s="1210"/>
      <c r="FQ78" s="1210"/>
      <c r="FR78" s="1210"/>
      <c r="FS78" s="1210"/>
      <c r="FT78" s="1210"/>
      <c r="FU78" s="1210"/>
    </row>
    <row r="79" spans="1:177" ht="19.5" customHeight="1">
      <c r="A79" s="1323">
        <v>51</v>
      </c>
      <c r="B79" s="623"/>
      <c r="C79" s="630"/>
      <c r="D79" s="644"/>
      <c r="E79" s="637" t="s">
        <v>770</v>
      </c>
      <c r="F79" s="2058" t="s">
        <v>142</v>
      </c>
      <c r="G79" s="2059"/>
      <c r="H79" s="1987"/>
      <c r="I79" s="1973"/>
      <c r="J79" s="1973"/>
      <c r="K79" s="1988"/>
      <c r="L79" s="1973"/>
      <c r="M79" s="1973"/>
      <c r="N79" s="1973"/>
      <c r="O79" s="1973"/>
      <c r="P79" s="1972"/>
      <c r="Q79" s="1973"/>
      <c r="R79" s="1973"/>
      <c r="S79" s="1974"/>
      <c r="T79" s="1972"/>
      <c r="U79" s="1973"/>
      <c r="V79" s="1973"/>
      <c r="W79" s="1974"/>
      <c r="X79" s="1972"/>
      <c r="Y79" s="1973"/>
      <c r="Z79" s="1973"/>
      <c r="AA79" s="1974"/>
      <c r="AB79" s="1972"/>
      <c r="AC79" s="1973"/>
      <c r="AD79" s="1973"/>
      <c r="AE79" s="1974"/>
      <c r="AF79" s="1972"/>
      <c r="AG79" s="1973"/>
      <c r="AH79" s="1973"/>
      <c r="AI79" s="1974"/>
      <c r="AJ79" s="1972"/>
      <c r="AK79" s="1973"/>
      <c r="AL79" s="1973"/>
      <c r="AM79" s="1974"/>
      <c r="AN79" s="1972"/>
      <c r="AO79" s="1973"/>
      <c r="AP79" s="1973"/>
      <c r="AQ79" s="1974"/>
      <c r="AR79" s="1972"/>
      <c r="AS79" s="1973"/>
      <c r="AT79" s="1973"/>
      <c r="AU79" s="1974"/>
      <c r="AV79" s="1972"/>
      <c r="AW79" s="1973"/>
      <c r="AX79" s="1973"/>
      <c r="AY79" s="1974"/>
      <c r="AZ79" s="1972"/>
      <c r="BA79" s="1973"/>
      <c r="BB79" s="1973"/>
      <c r="BC79" s="1974"/>
      <c r="BD79" s="1972"/>
      <c r="BE79" s="1973"/>
      <c r="BF79" s="1973"/>
      <c r="BG79" s="1974"/>
      <c r="BH79" s="1972"/>
      <c r="BI79" s="1973"/>
      <c r="BJ79" s="1973"/>
      <c r="BK79" s="1974"/>
      <c r="BL79" s="1972"/>
      <c r="BM79" s="1973"/>
      <c r="BN79" s="1973"/>
      <c r="BO79" s="1974"/>
      <c r="BP79" s="1972"/>
      <c r="BQ79" s="1973"/>
      <c r="BR79" s="1973"/>
      <c r="BS79" s="1974"/>
      <c r="BT79" s="1972"/>
      <c r="BU79" s="1973"/>
      <c r="BV79" s="1973"/>
      <c r="BW79" s="1974"/>
      <c r="BX79" s="1972"/>
      <c r="BY79" s="1973"/>
      <c r="BZ79" s="1973"/>
      <c r="CA79" s="1974"/>
      <c r="CB79" s="1972"/>
      <c r="CC79" s="1973"/>
      <c r="CD79" s="1973"/>
      <c r="CE79" s="1974"/>
      <c r="CF79" s="1972"/>
      <c r="CG79" s="1973"/>
      <c r="CH79" s="1973"/>
      <c r="CI79" s="1974"/>
      <c r="CJ79" s="1972"/>
      <c r="CK79" s="1973"/>
      <c r="CL79" s="1973"/>
      <c r="CM79" s="1974"/>
      <c r="CN79" s="1972"/>
      <c r="CO79" s="1973"/>
      <c r="CP79" s="1973"/>
      <c r="CQ79" s="1974"/>
      <c r="CR79" s="1972"/>
      <c r="CS79" s="1973"/>
      <c r="CT79" s="1973"/>
      <c r="CU79" s="1974"/>
      <c r="CV79" s="1972"/>
      <c r="CW79" s="1973"/>
      <c r="CX79" s="1973"/>
      <c r="CY79" s="1974"/>
      <c r="CZ79" s="1972"/>
      <c r="DA79" s="1973"/>
      <c r="DB79" s="1973"/>
      <c r="DC79" s="1974"/>
      <c r="DD79" s="1972"/>
      <c r="DE79" s="1973"/>
      <c r="DF79" s="1973"/>
      <c r="DG79" s="1974"/>
      <c r="DH79" s="1972"/>
      <c r="DI79" s="1973"/>
      <c r="DJ79" s="1973"/>
      <c r="DK79" s="1974"/>
      <c r="DL79" s="1972"/>
      <c r="DM79" s="1973"/>
      <c r="DN79" s="1973"/>
      <c r="DO79" s="1974"/>
      <c r="DP79" s="1972"/>
      <c r="DQ79" s="1973"/>
      <c r="DR79" s="1973"/>
      <c r="DS79" s="1974"/>
      <c r="DT79" s="1972"/>
      <c r="DU79" s="1973"/>
      <c r="DV79" s="1973"/>
      <c r="DW79" s="1974"/>
      <c r="DX79" s="1972"/>
      <c r="DY79" s="1973"/>
      <c r="DZ79" s="1973"/>
      <c r="EA79" s="1973"/>
      <c r="EB79" s="2017">
        <f t="shared" si="5"/>
        <v>0</v>
      </c>
      <c r="EC79" s="1976"/>
      <c r="ED79" s="1976"/>
      <c r="EE79" s="2018"/>
      <c r="EG79" s="80"/>
      <c r="EH79" s="80"/>
      <c r="EI79" s="80"/>
      <c r="EJ79" s="80"/>
      <c r="EK79" s="80"/>
      <c r="EL79" s="80"/>
      <c r="EW79" s="1210"/>
      <c r="EX79" s="1210"/>
      <c r="EY79" s="1210"/>
      <c r="EZ79" s="1210"/>
      <c r="FA79" s="1210"/>
      <c r="FB79" s="1210"/>
      <c r="FC79" s="1210"/>
      <c r="FD79" s="1210"/>
      <c r="FE79" s="1210"/>
      <c r="FF79" s="1210"/>
      <c r="FG79" s="1210"/>
      <c r="FH79" s="1210"/>
      <c r="FI79" s="1210" t="s">
        <v>1376</v>
      </c>
      <c r="FJ79" s="1210"/>
      <c r="FK79" s="1210"/>
      <c r="FL79" s="1210"/>
      <c r="FM79" s="1210"/>
      <c r="FN79" s="1210"/>
      <c r="FO79" s="1210"/>
      <c r="FP79" s="1210"/>
      <c r="FQ79" s="1210"/>
      <c r="FR79" s="1210"/>
      <c r="FS79" s="1210"/>
      <c r="FT79" s="1210"/>
      <c r="FU79" s="1210"/>
    </row>
    <row r="80" spans="1:177" ht="17.25">
      <c r="A80" s="1323">
        <v>52</v>
      </c>
      <c r="B80" s="623"/>
      <c r="C80" s="630"/>
      <c r="D80" s="644"/>
      <c r="E80" s="637" t="s">
        <v>782</v>
      </c>
      <c r="F80" s="2058" t="s">
        <v>248</v>
      </c>
      <c r="G80" s="2059"/>
      <c r="H80" s="1987"/>
      <c r="I80" s="1973"/>
      <c r="J80" s="1973"/>
      <c r="K80" s="1988"/>
      <c r="L80" s="1973"/>
      <c r="M80" s="1973"/>
      <c r="N80" s="1973"/>
      <c r="O80" s="1973"/>
      <c r="P80" s="1972"/>
      <c r="Q80" s="1973"/>
      <c r="R80" s="1973"/>
      <c r="S80" s="1974"/>
      <c r="T80" s="1972"/>
      <c r="U80" s="1973"/>
      <c r="V80" s="1973"/>
      <c r="W80" s="1974"/>
      <c r="X80" s="1972"/>
      <c r="Y80" s="1973"/>
      <c r="Z80" s="1973"/>
      <c r="AA80" s="1974"/>
      <c r="AB80" s="1972"/>
      <c r="AC80" s="1973"/>
      <c r="AD80" s="1973"/>
      <c r="AE80" s="1974"/>
      <c r="AF80" s="1972"/>
      <c r="AG80" s="1973"/>
      <c r="AH80" s="1973"/>
      <c r="AI80" s="1974"/>
      <c r="AJ80" s="1972"/>
      <c r="AK80" s="1973"/>
      <c r="AL80" s="1973"/>
      <c r="AM80" s="1974"/>
      <c r="AN80" s="1972"/>
      <c r="AO80" s="1973"/>
      <c r="AP80" s="1973"/>
      <c r="AQ80" s="1974"/>
      <c r="AR80" s="1972"/>
      <c r="AS80" s="1973"/>
      <c r="AT80" s="1973"/>
      <c r="AU80" s="1974"/>
      <c r="AV80" s="1972"/>
      <c r="AW80" s="1973"/>
      <c r="AX80" s="1973"/>
      <c r="AY80" s="1974"/>
      <c r="AZ80" s="1972"/>
      <c r="BA80" s="1973"/>
      <c r="BB80" s="1973"/>
      <c r="BC80" s="1974"/>
      <c r="BD80" s="1972"/>
      <c r="BE80" s="1973"/>
      <c r="BF80" s="1973"/>
      <c r="BG80" s="1974"/>
      <c r="BH80" s="1972"/>
      <c r="BI80" s="1973"/>
      <c r="BJ80" s="1973"/>
      <c r="BK80" s="1974"/>
      <c r="BL80" s="1972"/>
      <c r="BM80" s="1973"/>
      <c r="BN80" s="1973"/>
      <c r="BO80" s="1974"/>
      <c r="BP80" s="1972"/>
      <c r="BQ80" s="1973"/>
      <c r="BR80" s="1973"/>
      <c r="BS80" s="1974"/>
      <c r="BT80" s="1972"/>
      <c r="BU80" s="1973"/>
      <c r="BV80" s="1973"/>
      <c r="BW80" s="1974"/>
      <c r="BX80" s="1972"/>
      <c r="BY80" s="1973"/>
      <c r="BZ80" s="1973"/>
      <c r="CA80" s="1974"/>
      <c r="CB80" s="1972"/>
      <c r="CC80" s="1973"/>
      <c r="CD80" s="1973"/>
      <c r="CE80" s="1974"/>
      <c r="CF80" s="1972"/>
      <c r="CG80" s="1973"/>
      <c r="CH80" s="1973"/>
      <c r="CI80" s="1974"/>
      <c r="CJ80" s="1972"/>
      <c r="CK80" s="1973"/>
      <c r="CL80" s="1973"/>
      <c r="CM80" s="1974"/>
      <c r="CN80" s="1972"/>
      <c r="CO80" s="1973"/>
      <c r="CP80" s="1973"/>
      <c r="CQ80" s="1974"/>
      <c r="CR80" s="1972"/>
      <c r="CS80" s="1973"/>
      <c r="CT80" s="1973"/>
      <c r="CU80" s="1974"/>
      <c r="CV80" s="1972"/>
      <c r="CW80" s="1973"/>
      <c r="CX80" s="1973"/>
      <c r="CY80" s="1974"/>
      <c r="CZ80" s="1972"/>
      <c r="DA80" s="1973"/>
      <c r="DB80" s="1973"/>
      <c r="DC80" s="1974"/>
      <c r="DD80" s="1972"/>
      <c r="DE80" s="1973"/>
      <c r="DF80" s="1973"/>
      <c r="DG80" s="1974"/>
      <c r="DH80" s="1972"/>
      <c r="DI80" s="1973"/>
      <c r="DJ80" s="1973"/>
      <c r="DK80" s="1974"/>
      <c r="DL80" s="1972"/>
      <c r="DM80" s="1973"/>
      <c r="DN80" s="1973"/>
      <c r="DO80" s="1974"/>
      <c r="DP80" s="1972"/>
      <c r="DQ80" s="1973"/>
      <c r="DR80" s="1973"/>
      <c r="DS80" s="1974"/>
      <c r="DT80" s="1972"/>
      <c r="DU80" s="1973"/>
      <c r="DV80" s="1973"/>
      <c r="DW80" s="1974"/>
      <c r="DX80" s="1972"/>
      <c r="DY80" s="1973"/>
      <c r="DZ80" s="1973"/>
      <c r="EA80" s="1973"/>
      <c r="EB80" s="2017">
        <f t="shared" si="5"/>
        <v>0</v>
      </c>
      <c r="EC80" s="1976"/>
      <c r="ED80" s="1976"/>
      <c r="EE80" s="2018"/>
      <c r="EG80" s="80"/>
      <c r="EH80" s="80"/>
      <c r="EI80" s="80"/>
      <c r="EJ80" s="80"/>
      <c r="EK80" s="80"/>
      <c r="EL80" s="80"/>
      <c r="EW80" s="1210"/>
      <c r="EX80" s="1210"/>
      <c r="EY80" s="1210"/>
      <c r="EZ80" s="1210"/>
      <c r="FA80" s="1210"/>
      <c r="FB80" s="1210"/>
      <c r="FC80" s="1210"/>
      <c r="FD80" s="1210"/>
      <c r="FE80" s="1210"/>
      <c r="FF80" s="1210"/>
      <c r="FG80" s="1210"/>
      <c r="FH80" s="1210"/>
      <c r="FI80" s="1210" t="s">
        <v>1376</v>
      </c>
      <c r="FJ80" s="1210"/>
      <c r="FK80" s="1210"/>
      <c r="FL80" s="1210"/>
      <c r="FM80" s="1210"/>
      <c r="FN80" s="1210"/>
      <c r="FO80" s="1210"/>
      <c r="FP80" s="1210"/>
      <c r="FQ80" s="1210"/>
      <c r="FR80" s="1210"/>
      <c r="FS80" s="1210"/>
      <c r="FT80" s="1210"/>
      <c r="FU80" s="1210"/>
    </row>
    <row r="81" spans="1:177" ht="20.100000000000001" customHeight="1">
      <c r="A81" s="1323">
        <v>54</v>
      </c>
      <c r="B81" s="623"/>
      <c r="C81" s="630"/>
      <c r="D81" s="644"/>
      <c r="E81" s="637" t="s">
        <v>34</v>
      </c>
      <c r="F81" s="2058" t="s">
        <v>182</v>
      </c>
      <c r="G81" s="2059"/>
      <c r="H81" s="1987"/>
      <c r="I81" s="1973"/>
      <c r="J81" s="1973"/>
      <c r="K81" s="1988"/>
      <c r="L81" s="1973"/>
      <c r="M81" s="1973"/>
      <c r="N81" s="1973"/>
      <c r="O81" s="1973"/>
      <c r="P81" s="1972"/>
      <c r="Q81" s="1973"/>
      <c r="R81" s="1973"/>
      <c r="S81" s="1974"/>
      <c r="T81" s="1972"/>
      <c r="U81" s="1973"/>
      <c r="V81" s="1973"/>
      <c r="W81" s="1974"/>
      <c r="X81" s="1972"/>
      <c r="Y81" s="1973"/>
      <c r="Z81" s="1973"/>
      <c r="AA81" s="1974"/>
      <c r="AB81" s="1972"/>
      <c r="AC81" s="1973"/>
      <c r="AD81" s="1973"/>
      <c r="AE81" s="1974"/>
      <c r="AF81" s="1972"/>
      <c r="AG81" s="1973"/>
      <c r="AH81" s="1973"/>
      <c r="AI81" s="1974"/>
      <c r="AJ81" s="1972"/>
      <c r="AK81" s="1973"/>
      <c r="AL81" s="1973"/>
      <c r="AM81" s="1974"/>
      <c r="AN81" s="1972"/>
      <c r="AO81" s="1973"/>
      <c r="AP81" s="1973"/>
      <c r="AQ81" s="1974"/>
      <c r="AR81" s="1972"/>
      <c r="AS81" s="1973"/>
      <c r="AT81" s="1973"/>
      <c r="AU81" s="1974"/>
      <c r="AV81" s="1972"/>
      <c r="AW81" s="1973"/>
      <c r="AX81" s="1973"/>
      <c r="AY81" s="1974"/>
      <c r="AZ81" s="1972"/>
      <c r="BA81" s="1973"/>
      <c r="BB81" s="1973"/>
      <c r="BC81" s="1974"/>
      <c r="BD81" s="1972"/>
      <c r="BE81" s="1973"/>
      <c r="BF81" s="1973"/>
      <c r="BG81" s="1974"/>
      <c r="BH81" s="1972"/>
      <c r="BI81" s="1973"/>
      <c r="BJ81" s="1973"/>
      <c r="BK81" s="1974"/>
      <c r="BL81" s="1972"/>
      <c r="BM81" s="1973"/>
      <c r="BN81" s="1973"/>
      <c r="BO81" s="1974"/>
      <c r="BP81" s="1972"/>
      <c r="BQ81" s="1973"/>
      <c r="BR81" s="1973"/>
      <c r="BS81" s="1974"/>
      <c r="BT81" s="1972"/>
      <c r="BU81" s="1973"/>
      <c r="BV81" s="1973"/>
      <c r="BW81" s="1974"/>
      <c r="BX81" s="1972"/>
      <c r="BY81" s="1973"/>
      <c r="BZ81" s="1973"/>
      <c r="CA81" s="1974"/>
      <c r="CB81" s="1972"/>
      <c r="CC81" s="1973"/>
      <c r="CD81" s="1973"/>
      <c r="CE81" s="1974"/>
      <c r="CF81" s="1972"/>
      <c r="CG81" s="1973"/>
      <c r="CH81" s="1973"/>
      <c r="CI81" s="1974"/>
      <c r="CJ81" s="1972"/>
      <c r="CK81" s="1973"/>
      <c r="CL81" s="1973"/>
      <c r="CM81" s="1974"/>
      <c r="CN81" s="1972"/>
      <c r="CO81" s="1973"/>
      <c r="CP81" s="1973"/>
      <c r="CQ81" s="1974"/>
      <c r="CR81" s="1972"/>
      <c r="CS81" s="1973"/>
      <c r="CT81" s="1973"/>
      <c r="CU81" s="1974"/>
      <c r="CV81" s="1972"/>
      <c r="CW81" s="1973"/>
      <c r="CX81" s="1973"/>
      <c r="CY81" s="1974"/>
      <c r="CZ81" s="1972"/>
      <c r="DA81" s="1973"/>
      <c r="DB81" s="1973"/>
      <c r="DC81" s="1974"/>
      <c r="DD81" s="1972"/>
      <c r="DE81" s="1973"/>
      <c r="DF81" s="1973"/>
      <c r="DG81" s="1974"/>
      <c r="DH81" s="1972"/>
      <c r="DI81" s="1973"/>
      <c r="DJ81" s="1973"/>
      <c r="DK81" s="1974"/>
      <c r="DL81" s="1972"/>
      <c r="DM81" s="1973"/>
      <c r="DN81" s="1973"/>
      <c r="DO81" s="1974"/>
      <c r="DP81" s="1972"/>
      <c r="DQ81" s="1973"/>
      <c r="DR81" s="1973"/>
      <c r="DS81" s="1974"/>
      <c r="DT81" s="1972"/>
      <c r="DU81" s="1973"/>
      <c r="DV81" s="1973"/>
      <c r="DW81" s="1974"/>
      <c r="DX81" s="1972"/>
      <c r="DY81" s="1973"/>
      <c r="DZ81" s="1973"/>
      <c r="EA81" s="1973"/>
      <c r="EB81" s="2017">
        <f t="shared" ref="EB81:EB82" si="10">SUM(H81:EA81)</f>
        <v>0</v>
      </c>
      <c r="EC81" s="1976"/>
      <c r="ED81" s="1976"/>
      <c r="EE81" s="2018"/>
      <c r="EG81" s="569"/>
      <c r="EH81" s="160"/>
      <c r="EI81" s="160"/>
      <c r="EJ81" s="160"/>
      <c r="EK81" s="160"/>
      <c r="EL81" s="80"/>
      <c r="EW81" s="1210"/>
      <c r="EX81" s="1210"/>
      <c r="EY81" s="1210"/>
      <c r="EZ81" s="1210"/>
      <c r="FA81" s="1210"/>
      <c r="FB81" s="1210"/>
      <c r="FC81" s="1210"/>
      <c r="FD81" s="1210"/>
      <c r="FE81" s="1210"/>
      <c r="FF81" s="1210"/>
      <c r="FG81" s="1210"/>
      <c r="FH81" s="1210"/>
      <c r="FI81" s="1210" t="s">
        <v>1376</v>
      </c>
      <c r="FJ81" s="1210"/>
      <c r="FK81" s="1210"/>
      <c r="FL81" s="1210"/>
      <c r="FM81" s="1210"/>
      <c r="FN81" s="1210"/>
      <c r="FO81" s="1210"/>
      <c r="FP81" s="1210"/>
      <c r="FQ81" s="1210"/>
      <c r="FR81" s="1210"/>
      <c r="FS81" s="1210"/>
      <c r="FT81" s="1210"/>
      <c r="FU81" s="1210"/>
    </row>
    <row r="82" spans="1:177" ht="20.100000000000001" customHeight="1">
      <c r="A82" s="1323">
        <v>55</v>
      </c>
      <c r="B82" s="623"/>
      <c r="C82" s="630"/>
      <c r="D82" s="644"/>
      <c r="E82" s="637" t="s">
        <v>570</v>
      </c>
      <c r="F82" s="2058" t="s">
        <v>183</v>
      </c>
      <c r="G82" s="2059"/>
      <c r="H82" s="1987"/>
      <c r="I82" s="1973"/>
      <c r="J82" s="1973"/>
      <c r="K82" s="1988"/>
      <c r="L82" s="1973"/>
      <c r="M82" s="1973"/>
      <c r="N82" s="1973"/>
      <c r="O82" s="1973"/>
      <c r="P82" s="1972"/>
      <c r="Q82" s="1973"/>
      <c r="R82" s="1973"/>
      <c r="S82" s="1974"/>
      <c r="T82" s="1972"/>
      <c r="U82" s="1973"/>
      <c r="V82" s="1973"/>
      <c r="W82" s="1974"/>
      <c r="X82" s="1972"/>
      <c r="Y82" s="1973"/>
      <c r="Z82" s="1973"/>
      <c r="AA82" s="1974"/>
      <c r="AB82" s="1972"/>
      <c r="AC82" s="1973"/>
      <c r="AD82" s="1973"/>
      <c r="AE82" s="1974"/>
      <c r="AF82" s="1972"/>
      <c r="AG82" s="1973"/>
      <c r="AH82" s="1973"/>
      <c r="AI82" s="1974"/>
      <c r="AJ82" s="1972"/>
      <c r="AK82" s="1973"/>
      <c r="AL82" s="1973"/>
      <c r="AM82" s="1974"/>
      <c r="AN82" s="1972"/>
      <c r="AO82" s="1973"/>
      <c r="AP82" s="1973"/>
      <c r="AQ82" s="1974"/>
      <c r="AR82" s="1972"/>
      <c r="AS82" s="1973"/>
      <c r="AT82" s="1973"/>
      <c r="AU82" s="1974"/>
      <c r="AV82" s="1972"/>
      <c r="AW82" s="1973"/>
      <c r="AX82" s="1973"/>
      <c r="AY82" s="1974"/>
      <c r="AZ82" s="1972"/>
      <c r="BA82" s="1973"/>
      <c r="BB82" s="1973"/>
      <c r="BC82" s="1974"/>
      <c r="BD82" s="1972"/>
      <c r="BE82" s="1973"/>
      <c r="BF82" s="1973"/>
      <c r="BG82" s="1974"/>
      <c r="BH82" s="1972"/>
      <c r="BI82" s="1973"/>
      <c r="BJ82" s="1973"/>
      <c r="BK82" s="1974"/>
      <c r="BL82" s="1972"/>
      <c r="BM82" s="1973"/>
      <c r="BN82" s="1973"/>
      <c r="BO82" s="1974"/>
      <c r="BP82" s="1972"/>
      <c r="BQ82" s="1973"/>
      <c r="BR82" s="1973"/>
      <c r="BS82" s="1974"/>
      <c r="BT82" s="1972"/>
      <c r="BU82" s="1973"/>
      <c r="BV82" s="1973"/>
      <c r="BW82" s="1974"/>
      <c r="BX82" s="1972"/>
      <c r="BY82" s="1973"/>
      <c r="BZ82" s="1973"/>
      <c r="CA82" s="1974"/>
      <c r="CB82" s="1972"/>
      <c r="CC82" s="1973"/>
      <c r="CD82" s="1973"/>
      <c r="CE82" s="1974"/>
      <c r="CF82" s="1972"/>
      <c r="CG82" s="1973"/>
      <c r="CH82" s="1973"/>
      <c r="CI82" s="1974"/>
      <c r="CJ82" s="1972"/>
      <c r="CK82" s="1973"/>
      <c r="CL82" s="1973"/>
      <c r="CM82" s="1974"/>
      <c r="CN82" s="1972"/>
      <c r="CO82" s="1973"/>
      <c r="CP82" s="1973"/>
      <c r="CQ82" s="1974"/>
      <c r="CR82" s="1972"/>
      <c r="CS82" s="1973"/>
      <c r="CT82" s="1973"/>
      <c r="CU82" s="1974"/>
      <c r="CV82" s="1972"/>
      <c r="CW82" s="1973"/>
      <c r="CX82" s="1973"/>
      <c r="CY82" s="1974"/>
      <c r="CZ82" s="1972"/>
      <c r="DA82" s="1973"/>
      <c r="DB82" s="1973"/>
      <c r="DC82" s="1974"/>
      <c r="DD82" s="1972"/>
      <c r="DE82" s="1973"/>
      <c r="DF82" s="1973"/>
      <c r="DG82" s="1974"/>
      <c r="DH82" s="1972"/>
      <c r="DI82" s="1973"/>
      <c r="DJ82" s="1973"/>
      <c r="DK82" s="1974"/>
      <c r="DL82" s="1972"/>
      <c r="DM82" s="1973"/>
      <c r="DN82" s="1973"/>
      <c r="DO82" s="1974"/>
      <c r="DP82" s="1972"/>
      <c r="DQ82" s="1973"/>
      <c r="DR82" s="1973"/>
      <c r="DS82" s="1974"/>
      <c r="DT82" s="1972"/>
      <c r="DU82" s="1973"/>
      <c r="DV82" s="1973"/>
      <c r="DW82" s="1974"/>
      <c r="DX82" s="1972"/>
      <c r="DY82" s="1973"/>
      <c r="DZ82" s="1973"/>
      <c r="EA82" s="1973"/>
      <c r="EB82" s="2017">
        <f t="shared" si="10"/>
        <v>0</v>
      </c>
      <c r="EC82" s="1976"/>
      <c r="ED82" s="1976"/>
      <c r="EE82" s="2018"/>
      <c r="EG82" s="568"/>
      <c r="EH82" s="2036"/>
      <c r="EI82" s="2036"/>
      <c r="EJ82" s="2036"/>
      <c r="EK82" s="2036"/>
      <c r="EL82" s="80"/>
      <c r="EW82" s="1210"/>
      <c r="EX82" s="1210"/>
      <c r="EY82" s="1210"/>
      <c r="EZ82" s="1210"/>
      <c r="FA82" s="1210"/>
      <c r="FB82" s="1210"/>
      <c r="FC82" s="1210"/>
      <c r="FD82" s="1210"/>
      <c r="FE82" s="1210"/>
      <c r="FF82" s="1210"/>
      <c r="FG82" s="1210"/>
      <c r="FH82" s="1210"/>
      <c r="FI82" s="1210" t="s">
        <v>1376</v>
      </c>
      <c r="FJ82" s="1210"/>
      <c r="FK82" s="1210"/>
      <c r="FL82" s="1210"/>
      <c r="FM82" s="1210"/>
      <c r="FN82" s="1210"/>
      <c r="FO82" s="1210"/>
      <c r="FP82" s="1210"/>
      <c r="FQ82" s="1210"/>
      <c r="FR82" s="1210"/>
      <c r="FS82" s="1210"/>
      <c r="FT82" s="1210"/>
      <c r="FU82" s="1210"/>
    </row>
    <row r="83" spans="1:177" ht="20.100000000000001" customHeight="1">
      <c r="A83" s="1323">
        <v>55</v>
      </c>
      <c r="B83" s="623"/>
      <c r="C83" s="630"/>
      <c r="D83" s="644"/>
      <c r="E83" s="637" t="s">
        <v>786</v>
      </c>
      <c r="F83" s="2058" t="s">
        <v>1711</v>
      </c>
      <c r="G83" s="2059"/>
      <c r="H83" s="1987"/>
      <c r="I83" s="1973"/>
      <c r="J83" s="1973"/>
      <c r="K83" s="1988"/>
      <c r="L83" s="1973"/>
      <c r="M83" s="1973"/>
      <c r="N83" s="1973"/>
      <c r="O83" s="1973"/>
      <c r="P83" s="1972"/>
      <c r="Q83" s="1973"/>
      <c r="R83" s="1973"/>
      <c r="S83" s="1974"/>
      <c r="T83" s="1972"/>
      <c r="U83" s="1973"/>
      <c r="V83" s="1973"/>
      <c r="W83" s="1974"/>
      <c r="X83" s="1972"/>
      <c r="Y83" s="1973"/>
      <c r="Z83" s="1973"/>
      <c r="AA83" s="1974"/>
      <c r="AB83" s="1972"/>
      <c r="AC83" s="1973"/>
      <c r="AD83" s="1973"/>
      <c r="AE83" s="1974"/>
      <c r="AF83" s="1972"/>
      <c r="AG83" s="1973"/>
      <c r="AH83" s="1973"/>
      <c r="AI83" s="1974"/>
      <c r="AJ83" s="1972"/>
      <c r="AK83" s="1973"/>
      <c r="AL83" s="1973"/>
      <c r="AM83" s="1974"/>
      <c r="AN83" s="1972"/>
      <c r="AO83" s="1973"/>
      <c r="AP83" s="1973"/>
      <c r="AQ83" s="1974"/>
      <c r="AR83" s="1972"/>
      <c r="AS83" s="1973"/>
      <c r="AT83" s="1973"/>
      <c r="AU83" s="1974"/>
      <c r="AV83" s="1972"/>
      <c r="AW83" s="1973"/>
      <c r="AX83" s="1973"/>
      <c r="AY83" s="1974"/>
      <c r="AZ83" s="1972"/>
      <c r="BA83" s="1973"/>
      <c r="BB83" s="1973"/>
      <c r="BC83" s="1974"/>
      <c r="BD83" s="1972"/>
      <c r="BE83" s="1973"/>
      <c r="BF83" s="1973"/>
      <c r="BG83" s="1974"/>
      <c r="BH83" s="1972"/>
      <c r="BI83" s="1973"/>
      <c r="BJ83" s="1973"/>
      <c r="BK83" s="1974"/>
      <c r="BL83" s="1972"/>
      <c r="BM83" s="1973"/>
      <c r="BN83" s="1973"/>
      <c r="BO83" s="1974"/>
      <c r="BP83" s="1972"/>
      <c r="BQ83" s="1973"/>
      <c r="BR83" s="1973"/>
      <c r="BS83" s="1974"/>
      <c r="BT83" s="1972"/>
      <c r="BU83" s="1973"/>
      <c r="BV83" s="1973"/>
      <c r="BW83" s="1974"/>
      <c r="BX83" s="1972"/>
      <c r="BY83" s="1973"/>
      <c r="BZ83" s="1973"/>
      <c r="CA83" s="1974"/>
      <c r="CB83" s="1972"/>
      <c r="CC83" s="1973"/>
      <c r="CD83" s="1973"/>
      <c r="CE83" s="1974"/>
      <c r="CF83" s="1972"/>
      <c r="CG83" s="1973"/>
      <c r="CH83" s="1973"/>
      <c r="CI83" s="1974"/>
      <c r="CJ83" s="1972"/>
      <c r="CK83" s="1973"/>
      <c r="CL83" s="1973"/>
      <c r="CM83" s="1974"/>
      <c r="CN83" s="1972"/>
      <c r="CO83" s="1973"/>
      <c r="CP83" s="1973"/>
      <c r="CQ83" s="1974"/>
      <c r="CR83" s="1972"/>
      <c r="CS83" s="1973"/>
      <c r="CT83" s="1973"/>
      <c r="CU83" s="1974"/>
      <c r="CV83" s="1972"/>
      <c r="CW83" s="1973"/>
      <c r="CX83" s="1973"/>
      <c r="CY83" s="1974"/>
      <c r="CZ83" s="1972"/>
      <c r="DA83" s="1973"/>
      <c r="DB83" s="1973"/>
      <c r="DC83" s="1974"/>
      <c r="DD83" s="1972"/>
      <c r="DE83" s="1973"/>
      <c r="DF83" s="1973"/>
      <c r="DG83" s="1974"/>
      <c r="DH83" s="1972"/>
      <c r="DI83" s="1973"/>
      <c r="DJ83" s="1973"/>
      <c r="DK83" s="1974"/>
      <c r="DL83" s="1972"/>
      <c r="DM83" s="1973"/>
      <c r="DN83" s="1973"/>
      <c r="DO83" s="1974"/>
      <c r="DP83" s="1972"/>
      <c r="DQ83" s="1973"/>
      <c r="DR83" s="1973"/>
      <c r="DS83" s="1974"/>
      <c r="DT83" s="1972"/>
      <c r="DU83" s="1973"/>
      <c r="DV83" s="1973"/>
      <c r="DW83" s="1974"/>
      <c r="DX83" s="1972"/>
      <c r="DY83" s="1973"/>
      <c r="DZ83" s="1973"/>
      <c r="EA83" s="1973"/>
      <c r="EB83" s="2017">
        <f t="shared" si="5"/>
        <v>0</v>
      </c>
      <c r="EC83" s="1976"/>
      <c r="ED83" s="1976"/>
      <c r="EE83" s="2018"/>
      <c r="EG83" s="568"/>
      <c r="EH83" s="2036"/>
      <c r="EI83" s="2036"/>
      <c r="EJ83" s="2036"/>
      <c r="EK83" s="2036"/>
      <c r="EL83" s="80"/>
      <c r="EW83" s="1210"/>
      <c r="EX83" s="1210"/>
      <c r="EY83" s="1210"/>
      <c r="EZ83" s="1210"/>
      <c r="FA83" s="1210"/>
      <c r="FB83" s="1210"/>
      <c r="FC83" s="1210"/>
      <c r="FD83" s="1210"/>
      <c r="FE83" s="1210"/>
      <c r="FF83" s="1210"/>
      <c r="FG83" s="1210"/>
      <c r="FH83" s="1210"/>
      <c r="FI83" s="1210" t="s">
        <v>1376</v>
      </c>
      <c r="FJ83" s="1210"/>
      <c r="FK83" s="1210"/>
      <c r="FL83" s="1210"/>
      <c r="FM83" s="1210"/>
      <c r="FN83" s="1210"/>
      <c r="FO83" s="1210"/>
      <c r="FP83" s="1210"/>
      <c r="FQ83" s="1210"/>
      <c r="FR83" s="1210"/>
      <c r="FS83" s="1210"/>
      <c r="FT83" s="1210"/>
      <c r="FU83" s="1210"/>
    </row>
    <row r="84" spans="1:177" ht="20.100000000000001" customHeight="1">
      <c r="A84" s="1323">
        <v>56</v>
      </c>
      <c r="B84" s="623"/>
      <c r="C84" s="630"/>
      <c r="D84" s="653"/>
      <c r="E84" s="638" t="s">
        <v>1710</v>
      </c>
      <c r="F84" s="664" t="s">
        <v>492</v>
      </c>
      <c r="G84" s="666"/>
      <c r="H84" s="2004"/>
      <c r="I84" s="1982"/>
      <c r="J84" s="1982"/>
      <c r="K84" s="2005"/>
      <c r="L84" s="1982"/>
      <c r="M84" s="1982"/>
      <c r="N84" s="1982"/>
      <c r="O84" s="1982"/>
      <c r="P84" s="1981"/>
      <c r="Q84" s="1982"/>
      <c r="R84" s="1982"/>
      <c r="S84" s="1983"/>
      <c r="T84" s="1981"/>
      <c r="U84" s="1982"/>
      <c r="V84" s="1982"/>
      <c r="W84" s="1983"/>
      <c r="X84" s="1981"/>
      <c r="Y84" s="1982"/>
      <c r="Z84" s="1982"/>
      <c r="AA84" s="1983"/>
      <c r="AB84" s="1981"/>
      <c r="AC84" s="1982"/>
      <c r="AD84" s="1982"/>
      <c r="AE84" s="1983"/>
      <c r="AF84" s="1981"/>
      <c r="AG84" s="1982"/>
      <c r="AH84" s="1982"/>
      <c r="AI84" s="1983"/>
      <c r="AJ84" s="1981"/>
      <c r="AK84" s="1982"/>
      <c r="AL84" s="1982"/>
      <c r="AM84" s="1983"/>
      <c r="AN84" s="1981"/>
      <c r="AO84" s="1982"/>
      <c r="AP84" s="1982"/>
      <c r="AQ84" s="1983"/>
      <c r="AR84" s="1981"/>
      <c r="AS84" s="1982"/>
      <c r="AT84" s="1982"/>
      <c r="AU84" s="1983"/>
      <c r="AV84" s="1981"/>
      <c r="AW84" s="1982"/>
      <c r="AX84" s="1982"/>
      <c r="AY84" s="1983"/>
      <c r="AZ84" s="1981"/>
      <c r="BA84" s="1982"/>
      <c r="BB84" s="1982"/>
      <c r="BC84" s="1983"/>
      <c r="BD84" s="1981"/>
      <c r="BE84" s="1982"/>
      <c r="BF84" s="1982"/>
      <c r="BG84" s="1983"/>
      <c r="BH84" s="1981"/>
      <c r="BI84" s="1982"/>
      <c r="BJ84" s="1982"/>
      <c r="BK84" s="1983"/>
      <c r="BL84" s="1981"/>
      <c r="BM84" s="1982"/>
      <c r="BN84" s="1982"/>
      <c r="BO84" s="1983"/>
      <c r="BP84" s="1981"/>
      <c r="BQ84" s="1982"/>
      <c r="BR84" s="1982"/>
      <c r="BS84" s="1983"/>
      <c r="BT84" s="1981"/>
      <c r="BU84" s="1982"/>
      <c r="BV84" s="1982"/>
      <c r="BW84" s="1983"/>
      <c r="BX84" s="1981"/>
      <c r="BY84" s="1982"/>
      <c r="BZ84" s="1982"/>
      <c r="CA84" s="1983"/>
      <c r="CB84" s="1981"/>
      <c r="CC84" s="1982"/>
      <c r="CD84" s="1982"/>
      <c r="CE84" s="1983"/>
      <c r="CF84" s="1981"/>
      <c r="CG84" s="1982"/>
      <c r="CH84" s="1982"/>
      <c r="CI84" s="1983"/>
      <c r="CJ84" s="1981"/>
      <c r="CK84" s="1982"/>
      <c r="CL84" s="1982"/>
      <c r="CM84" s="1983"/>
      <c r="CN84" s="1981"/>
      <c r="CO84" s="1982"/>
      <c r="CP84" s="1982"/>
      <c r="CQ84" s="1983"/>
      <c r="CR84" s="1981"/>
      <c r="CS84" s="1982"/>
      <c r="CT84" s="1982"/>
      <c r="CU84" s="1983"/>
      <c r="CV84" s="1981"/>
      <c r="CW84" s="1982"/>
      <c r="CX84" s="1982"/>
      <c r="CY84" s="1983"/>
      <c r="CZ84" s="1981"/>
      <c r="DA84" s="1982"/>
      <c r="DB84" s="1982"/>
      <c r="DC84" s="1983"/>
      <c r="DD84" s="1981"/>
      <c r="DE84" s="1982"/>
      <c r="DF84" s="1982"/>
      <c r="DG84" s="1983"/>
      <c r="DH84" s="1981"/>
      <c r="DI84" s="1982"/>
      <c r="DJ84" s="1982"/>
      <c r="DK84" s="1983"/>
      <c r="DL84" s="1981"/>
      <c r="DM84" s="1982"/>
      <c r="DN84" s="1982"/>
      <c r="DO84" s="1983"/>
      <c r="DP84" s="1981"/>
      <c r="DQ84" s="1982"/>
      <c r="DR84" s="1982"/>
      <c r="DS84" s="1983"/>
      <c r="DT84" s="1981"/>
      <c r="DU84" s="1982"/>
      <c r="DV84" s="1982"/>
      <c r="DW84" s="1983"/>
      <c r="DX84" s="1981"/>
      <c r="DY84" s="1982"/>
      <c r="DZ84" s="1982"/>
      <c r="EA84" s="1982"/>
      <c r="EB84" s="2010">
        <f t="shared" si="5"/>
        <v>0</v>
      </c>
      <c r="EC84" s="1960"/>
      <c r="ED84" s="1960"/>
      <c r="EE84" s="2011"/>
      <c r="EG84" s="568"/>
      <c r="EH84" s="161"/>
      <c r="EI84" s="161"/>
      <c r="EJ84" s="161"/>
      <c r="EK84" s="161"/>
      <c r="EL84" s="80"/>
      <c r="EW84" s="1210"/>
      <c r="EX84" s="1210"/>
      <c r="EY84" s="1210"/>
      <c r="EZ84" s="1210"/>
      <c r="FA84" s="1210"/>
      <c r="FB84" s="1210"/>
      <c r="FC84" s="1210"/>
      <c r="FD84" s="1210"/>
      <c r="FE84" s="1210"/>
      <c r="FF84" s="1210"/>
      <c r="FG84" s="1210"/>
      <c r="FH84" s="1210"/>
      <c r="FI84" s="1210" t="s">
        <v>1376</v>
      </c>
      <c r="FJ84" s="1210"/>
      <c r="FK84" s="1210"/>
      <c r="FL84" s="1210"/>
      <c r="FM84" s="1210"/>
      <c r="FN84" s="1210"/>
      <c r="FO84" s="1210"/>
      <c r="FP84" s="1210"/>
      <c r="FQ84" s="1210"/>
      <c r="FR84" s="1210"/>
      <c r="FS84" s="1210"/>
      <c r="FT84" s="1210"/>
      <c r="FU84" s="1210"/>
    </row>
    <row r="85" spans="1:177" ht="20.100000000000001" customHeight="1">
      <c r="A85" s="1323">
        <v>57</v>
      </c>
      <c r="B85" s="623"/>
      <c r="C85" s="627"/>
      <c r="D85" s="629" t="s">
        <v>249</v>
      </c>
      <c r="E85" s="1997" t="s">
        <v>268</v>
      </c>
      <c r="F85" s="1997"/>
      <c r="G85" s="1997"/>
      <c r="H85" s="2000">
        <f>SUMIF($FJ$21:$FJ$177,"○",H$21:H$177)</f>
        <v>0</v>
      </c>
      <c r="I85" s="1957"/>
      <c r="J85" s="1957"/>
      <c r="K85" s="2001"/>
      <c r="L85" s="1957">
        <f>SUMIF($FJ$21:$FJ$177,"○",L$21:L$177)</f>
        <v>0</v>
      </c>
      <c r="M85" s="1957"/>
      <c r="N85" s="1957"/>
      <c r="O85" s="1957"/>
      <c r="P85" s="1956">
        <f>SUMIF($FJ$21:$FJ$177,"○",P$21:P$177)</f>
        <v>0</v>
      </c>
      <c r="Q85" s="1957"/>
      <c r="R85" s="1957"/>
      <c r="S85" s="1958"/>
      <c r="T85" s="1956">
        <f>SUMIF($FJ$21:$FJ$177,"○",T$21:T$177)</f>
        <v>0</v>
      </c>
      <c r="U85" s="1957"/>
      <c r="V85" s="1957"/>
      <c r="W85" s="1958"/>
      <c r="X85" s="1956">
        <f>SUMIF($FJ$21:$FJ$177,"○",X$21:X$177)</f>
        <v>0</v>
      </c>
      <c r="Y85" s="1957"/>
      <c r="Z85" s="1957"/>
      <c r="AA85" s="1958"/>
      <c r="AB85" s="1956">
        <f>SUMIF($FJ$21:$FJ$177,"○",AB$21:AB$177)</f>
        <v>0</v>
      </c>
      <c r="AC85" s="1957"/>
      <c r="AD85" s="1957"/>
      <c r="AE85" s="1958"/>
      <c r="AF85" s="1956">
        <f>SUMIF($FJ$21:$FJ$177,"○",AF$21:AF$177)</f>
        <v>0</v>
      </c>
      <c r="AG85" s="1957"/>
      <c r="AH85" s="1957"/>
      <c r="AI85" s="1958"/>
      <c r="AJ85" s="1956">
        <f>SUMIF($FJ$21:$FJ$177,"○",AJ$21:AJ$177)</f>
        <v>0</v>
      </c>
      <c r="AK85" s="1957"/>
      <c r="AL85" s="1957"/>
      <c r="AM85" s="1958"/>
      <c r="AN85" s="1956">
        <f>SUMIF($FJ$21:$FJ$177,"○",AN$21:AN$177)</f>
        <v>0</v>
      </c>
      <c r="AO85" s="1957"/>
      <c r="AP85" s="1957"/>
      <c r="AQ85" s="1958"/>
      <c r="AR85" s="1956">
        <f>SUMIF($FJ$21:$FJ$177,"○",AR$21:AR$177)</f>
        <v>0</v>
      </c>
      <c r="AS85" s="1957"/>
      <c r="AT85" s="1957"/>
      <c r="AU85" s="1958"/>
      <c r="AV85" s="1956">
        <f>SUMIF($FJ$21:$FJ$177,"○",AV$21:AV$177)</f>
        <v>0</v>
      </c>
      <c r="AW85" s="1957"/>
      <c r="AX85" s="1957"/>
      <c r="AY85" s="1958"/>
      <c r="AZ85" s="1956">
        <f>SUMIF($FJ$21:$FJ$177,"○",AZ$21:AZ$177)</f>
        <v>0</v>
      </c>
      <c r="BA85" s="1957"/>
      <c r="BB85" s="1957"/>
      <c r="BC85" s="1958"/>
      <c r="BD85" s="1956">
        <f>SUMIF($FJ$21:$FJ$177,"○",BD$21:BD$177)</f>
        <v>0</v>
      </c>
      <c r="BE85" s="1957"/>
      <c r="BF85" s="1957"/>
      <c r="BG85" s="1958"/>
      <c r="BH85" s="1956">
        <f>SUMIF($FJ$21:$FJ$177,"○",BH$21:BH$177)</f>
        <v>0</v>
      </c>
      <c r="BI85" s="1957"/>
      <c r="BJ85" s="1957"/>
      <c r="BK85" s="1958"/>
      <c r="BL85" s="1956">
        <f>SUMIF($FJ$21:$FJ$177,"○",BL$21:BL$177)</f>
        <v>0</v>
      </c>
      <c r="BM85" s="1957"/>
      <c r="BN85" s="1957"/>
      <c r="BO85" s="1958"/>
      <c r="BP85" s="1956">
        <f>SUMIF($FJ$21:$FJ$177,"○",BP$21:BP$177)</f>
        <v>0</v>
      </c>
      <c r="BQ85" s="1957"/>
      <c r="BR85" s="1957"/>
      <c r="BS85" s="1958"/>
      <c r="BT85" s="1956">
        <f>SUMIF($FJ$21:$FJ$177,"○",BT$21:BT$177)</f>
        <v>0</v>
      </c>
      <c r="BU85" s="1957"/>
      <c r="BV85" s="1957"/>
      <c r="BW85" s="1958"/>
      <c r="BX85" s="1956">
        <f>SUMIF($FJ$21:$FJ$177,"○",BX$21:BX$177)</f>
        <v>0</v>
      </c>
      <c r="BY85" s="1957"/>
      <c r="BZ85" s="1957"/>
      <c r="CA85" s="1958"/>
      <c r="CB85" s="1956">
        <f>SUMIF($FJ$21:$FJ$177,"○",CB$21:CB$177)</f>
        <v>0</v>
      </c>
      <c r="CC85" s="1957"/>
      <c r="CD85" s="1957"/>
      <c r="CE85" s="1958"/>
      <c r="CF85" s="1956">
        <f>SUMIF($FJ$21:$FJ$177,"○",CF$21:CF$177)</f>
        <v>0</v>
      </c>
      <c r="CG85" s="1957"/>
      <c r="CH85" s="1957"/>
      <c r="CI85" s="1958"/>
      <c r="CJ85" s="1956">
        <f>SUMIF($FJ$21:$FJ$177,"○",CJ$21:CJ$177)</f>
        <v>0</v>
      </c>
      <c r="CK85" s="1957"/>
      <c r="CL85" s="1957"/>
      <c r="CM85" s="1958"/>
      <c r="CN85" s="1956">
        <f>SUMIF($FJ$21:$FJ$177,"○",CN$21:CN$177)</f>
        <v>0</v>
      </c>
      <c r="CO85" s="1957"/>
      <c r="CP85" s="1957"/>
      <c r="CQ85" s="1958"/>
      <c r="CR85" s="1956">
        <f>SUMIF($FJ$21:$FJ$177,"○",CR$21:CR$177)</f>
        <v>0</v>
      </c>
      <c r="CS85" s="1957"/>
      <c r="CT85" s="1957"/>
      <c r="CU85" s="1958"/>
      <c r="CV85" s="1956">
        <f>SUMIF($FJ$21:$FJ$177,"○",CV$21:CV$177)</f>
        <v>0</v>
      </c>
      <c r="CW85" s="1957"/>
      <c r="CX85" s="1957"/>
      <c r="CY85" s="1958"/>
      <c r="CZ85" s="1956">
        <f>SUMIF($FJ$21:$FJ$177,"○",CZ$21:CZ$177)</f>
        <v>0</v>
      </c>
      <c r="DA85" s="1957"/>
      <c r="DB85" s="1957"/>
      <c r="DC85" s="1958"/>
      <c r="DD85" s="1956">
        <f>SUMIF($FJ$21:$FJ$177,"○",DD$21:DD$177)</f>
        <v>0</v>
      </c>
      <c r="DE85" s="1957"/>
      <c r="DF85" s="1957"/>
      <c r="DG85" s="1958"/>
      <c r="DH85" s="1956">
        <f>SUMIF($FJ$21:$FJ$177,"○",DH$21:DH$177)</f>
        <v>0</v>
      </c>
      <c r="DI85" s="1957"/>
      <c r="DJ85" s="1957"/>
      <c r="DK85" s="1958"/>
      <c r="DL85" s="1956">
        <f>SUMIF($FJ$21:$FJ$177,"○",DL$21:DL$177)</f>
        <v>0</v>
      </c>
      <c r="DM85" s="1957"/>
      <c r="DN85" s="1957"/>
      <c r="DO85" s="1958"/>
      <c r="DP85" s="1956">
        <f>SUMIF($FJ$21:$FJ$177,"○",DP$21:DP$177)</f>
        <v>0</v>
      </c>
      <c r="DQ85" s="1957"/>
      <c r="DR85" s="1957"/>
      <c r="DS85" s="1958"/>
      <c r="DT85" s="1956">
        <f>SUMIF($FJ$21:$FJ$177,"○",DT$21:DT$177)</f>
        <v>0</v>
      </c>
      <c r="DU85" s="1957"/>
      <c r="DV85" s="1957"/>
      <c r="DW85" s="1958"/>
      <c r="DX85" s="1956">
        <f>SUMIF($FJ$21:$FJ$177,"○",DX$21:DX$177)</f>
        <v>0</v>
      </c>
      <c r="DY85" s="1957"/>
      <c r="DZ85" s="1957"/>
      <c r="EA85" s="1957"/>
      <c r="EB85" s="2012">
        <f t="shared" si="5"/>
        <v>0</v>
      </c>
      <c r="EC85" s="1957"/>
      <c r="ED85" s="1957"/>
      <c r="EE85" s="2013"/>
      <c r="EG85" s="569"/>
      <c r="EH85" s="2036"/>
      <c r="EI85" s="2036"/>
      <c r="EJ85" s="2036"/>
      <c r="EK85" s="2036"/>
      <c r="EL85" s="80"/>
      <c r="EW85" s="1210"/>
      <c r="EX85" s="1210"/>
      <c r="EY85" s="1210"/>
      <c r="EZ85" s="1210"/>
      <c r="FA85" s="1210"/>
      <c r="FB85" s="1210" t="s">
        <v>1376</v>
      </c>
      <c r="FC85" s="1210"/>
      <c r="FD85" s="1210"/>
      <c r="FE85" s="1210"/>
      <c r="FF85" s="1210"/>
      <c r="FG85" s="1210"/>
      <c r="FH85" s="1210"/>
      <c r="FI85" s="1210"/>
      <c r="FJ85" s="1210"/>
      <c r="FK85" s="1210"/>
      <c r="FL85" s="1210"/>
      <c r="FM85" s="1210"/>
      <c r="FN85" s="1210"/>
      <c r="FO85" s="1210"/>
      <c r="FP85" s="1210"/>
      <c r="FQ85" s="1210"/>
      <c r="FR85" s="1210"/>
      <c r="FS85" s="1210"/>
      <c r="FT85" s="1210"/>
      <c r="FU85" s="1210"/>
    </row>
    <row r="86" spans="1:177" ht="20.100000000000001" customHeight="1">
      <c r="A86" s="1323">
        <v>58</v>
      </c>
      <c r="B86" s="623"/>
      <c r="C86" s="627"/>
      <c r="D86" s="623"/>
      <c r="E86" s="629" t="s">
        <v>768</v>
      </c>
      <c r="F86" s="1993" t="s">
        <v>269</v>
      </c>
      <c r="G86" s="1994"/>
      <c r="H86" s="1991">
        <f>SUMIF($FK$21:$FK$177,"○",H$21:H$177)</f>
        <v>0</v>
      </c>
      <c r="I86" s="1985"/>
      <c r="J86" s="1985"/>
      <c r="K86" s="1992"/>
      <c r="L86" s="2037">
        <f>SUMIF($FK$21:$FK$177,"○",L$21:L$177)</f>
        <v>0</v>
      </c>
      <c r="M86" s="2035"/>
      <c r="N86" s="2035"/>
      <c r="O86" s="2035"/>
      <c r="P86" s="2035">
        <f>SUMIF($FK$21:$FK$177,"○",P$21:P$177)</f>
        <v>0</v>
      </c>
      <c r="Q86" s="2035"/>
      <c r="R86" s="2035"/>
      <c r="S86" s="2035"/>
      <c r="T86" s="2035">
        <f>SUMIF($FK$21:$FK$177,"○",T$21:T$177)</f>
        <v>0</v>
      </c>
      <c r="U86" s="2035"/>
      <c r="V86" s="2035"/>
      <c r="W86" s="2035"/>
      <c r="X86" s="2035">
        <f>SUMIF($FK$21:$FK$177,"○",X$21:X$177)</f>
        <v>0</v>
      </c>
      <c r="Y86" s="2035"/>
      <c r="Z86" s="2035"/>
      <c r="AA86" s="2035"/>
      <c r="AB86" s="2035">
        <f>SUMIF($FK$21:$FK$177,"○",AB$21:AB$177)</f>
        <v>0</v>
      </c>
      <c r="AC86" s="2035"/>
      <c r="AD86" s="2035"/>
      <c r="AE86" s="2035"/>
      <c r="AF86" s="2035">
        <f>SUMIF($FK$21:$FK$177,"○",AF$21:AF$177)</f>
        <v>0</v>
      </c>
      <c r="AG86" s="2035"/>
      <c r="AH86" s="2035"/>
      <c r="AI86" s="2035"/>
      <c r="AJ86" s="2035">
        <f>SUMIF($FK$21:$FK$177,"○",AJ$21:AJ$177)</f>
        <v>0</v>
      </c>
      <c r="AK86" s="2035"/>
      <c r="AL86" s="2035"/>
      <c r="AM86" s="2035"/>
      <c r="AN86" s="2035">
        <f>SUMIF($FK$21:$FK$177,"○",AN$21:AN$177)</f>
        <v>0</v>
      </c>
      <c r="AO86" s="2035"/>
      <c r="AP86" s="2035"/>
      <c r="AQ86" s="2035"/>
      <c r="AR86" s="2035">
        <f>SUMIF($FK$21:$FK$177,"○",AR$21:AR$177)</f>
        <v>0</v>
      </c>
      <c r="AS86" s="2035"/>
      <c r="AT86" s="2035"/>
      <c r="AU86" s="2035"/>
      <c r="AV86" s="2035">
        <f>SUMIF($FK$21:$FK$177,"○",AV$21:AV$177)</f>
        <v>0</v>
      </c>
      <c r="AW86" s="2035"/>
      <c r="AX86" s="2035"/>
      <c r="AY86" s="2035"/>
      <c r="AZ86" s="2035">
        <f>SUMIF($FK$21:$FK$177,"○",AZ$21:AZ$177)</f>
        <v>0</v>
      </c>
      <c r="BA86" s="2035"/>
      <c r="BB86" s="2035"/>
      <c r="BC86" s="2035"/>
      <c r="BD86" s="2035">
        <f>SUMIF($FK$21:$FK$177,"○",BD$21:BD$177)</f>
        <v>0</v>
      </c>
      <c r="BE86" s="2035"/>
      <c r="BF86" s="2035"/>
      <c r="BG86" s="2035"/>
      <c r="BH86" s="2035">
        <f>SUMIF($FK$21:$FK$177,"○",BH$21:BH$177)</f>
        <v>0</v>
      </c>
      <c r="BI86" s="2035"/>
      <c r="BJ86" s="2035"/>
      <c r="BK86" s="2035"/>
      <c r="BL86" s="2035">
        <f>SUMIF($FK$21:$FK$177,"○",BL$21:BL$177)</f>
        <v>0</v>
      </c>
      <c r="BM86" s="2035"/>
      <c r="BN86" s="2035"/>
      <c r="BO86" s="2035"/>
      <c r="BP86" s="2035">
        <f>SUMIF($FK$21:$FK$177,"○",BP$21:BP$177)</f>
        <v>0</v>
      </c>
      <c r="BQ86" s="2035"/>
      <c r="BR86" s="2035"/>
      <c r="BS86" s="2035"/>
      <c r="BT86" s="2035">
        <f>SUMIF($FK$21:$FK$177,"○",BT$21:BT$177)</f>
        <v>0</v>
      </c>
      <c r="BU86" s="2035"/>
      <c r="BV86" s="2035"/>
      <c r="BW86" s="2035"/>
      <c r="BX86" s="2035">
        <f>SUMIF($FK$21:$FK$177,"○",BX$21:BX$177)</f>
        <v>0</v>
      </c>
      <c r="BY86" s="2035"/>
      <c r="BZ86" s="2035"/>
      <c r="CA86" s="2035"/>
      <c r="CB86" s="2035">
        <f>SUMIF($FK$21:$FK$177,"○",CB$21:CB$177)</f>
        <v>0</v>
      </c>
      <c r="CC86" s="2035"/>
      <c r="CD86" s="2035"/>
      <c r="CE86" s="2035"/>
      <c r="CF86" s="2035">
        <f>SUMIF($FK$21:$FK$177,"○",CF$21:CF$177)</f>
        <v>0</v>
      </c>
      <c r="CG86" s="2035"/>
      <c r="CH86" s="2035"/>
      <c r="CI86" s="2035"/>
      <c r="CJ86" s="2035">
        <f>SUMIF($FK$21:$FK$177,"○",CJ$21:CJ$177)</f>
        <v>0</v>
      </c>
      <c r="CK86" s="2035"/>
      <c r="CL86" s="2035"/>
      <c r="CM86" s="2035"/>
      <c r="CN86" s="2035">
        <f>SUMIF($FK$21:$FK$177,"○",CN$21:CN$177)</f>
        <v>0</v>
      </c>
      <c r="CO86" s="2035"/>
      <c r="CP86" s="2035"/>
      <c r="CQ86" s="2035"/>
      <c r="CR86" s="2035">
        <f>SUMIF($FK$21:$FK$177,"○",CR$21:CR$177)</f>
        <v>0</v>
      </c>
      <c r="CS86" s="2035"/>
      <c r="CT86" s="2035"/>
      <c r="CU86" s="2035"/>
      <c r="CV86" s="2035">
        <f>SUMIF($FK$21:$FK$177,"○",CV$21:CV$177)</f>
        <v>0</v>
      </c>
      <c r="CW86" s="2035"/>
      <c r="CX86" s="2035"/>
      <c r="CY86" s="2035"/>
      <c r="CZ86" s="2035">
        <f>SUMIF($FK$21:$FK$177,"○",CZ$21:CZ$177)</f>
        <v>0</v>
      </c>
      <c r="DA86" s="2035"/>
      <c r="DB86" s="2035"/>
      <c r="DC86" s="2035"/>
      <c r="DD86" s="2035">
        <f>SUMIF($FK$21:$FK$177,"○",DD$21:DD$177)</f>
        <v>0</v>
      </c>
      <c r="DE86" s="2035"/>
      <c r="DF86" s="2035"/>
      <c r="DG86" s="2035"/>
      <c r="DH86" s="2035">
        <f>SUMIF($FK$21:$FK$177,"○",DH$21:DH$177)</f>
        <v>0</v>
      </c>
      <c r="DI86" s="2035"/>
      <c r="DJ86" s="2035"/>
      <c r="DK86" s="2035"/>
      <c r="DL86" s="2035">
        <f>SUMIF($FK$21:$FK$177,"○",DL$21:DL$177)</f>
        <v>0</v>
      </c>
      <c r="DM86" s="2035"/>
      <c r="DN86" s="2035"/>
      <c r="DO86" s="2035"/>
      <c r="DP86" s="2035">
        <f>SUMIF($FK$21:$FK$177,"○",DP$21:DP$177)</f>
        <v>0</v>
      </c>
      <c r="DQ86" s="2035"/>
      <c r="DR86" s="2035"/>
      <c r="DS86" s="2035"/>
      <c r="DT86" s="2035">
        <f>SUMIF($FK$21:$FK$177,"○",DT$21:DT$177)</f>
        <v>0</v>
      </c>
      <c r="DU86" s="2035"/>
      <c r="DV86" s="2035"/>
      <c r="DW86" s="2035"/>
      <c r="DX86" s="2035">
        <f>SUMIF($FK$21:$FK$177,"○",DX$21:DX$177)</f>
        <v>0</v>
      </c>
      <c r="DY86" s="2035"/>
      <c r="DZ86" s="2035"/>
      <c r="EA86" s="2201"/>
      <c r="EB86" s="2177">
        <f t="shared" si="5"/>
        <v>0</v>
      </c>
      <c r="EC86" s="2178"/>
      <c r="ED86" s="2178"/>
      <c r="EE86" s="2179"/>
      <c r="EG86" s="568"/>
      <c r="EH86" s="2036"/>
      <c r="EI86" s="2036"/>
      <c r="EJ86" s="2036"/>
      <c r="EK86" s="2036"/>
      <c r="EL86" s="80"/>
      <c r="EW86" s="1210"/>
      <c r="EX86" s="1210"/>
      <c r="EY86" s="1210"/>
      <c r="EZ86" s="1210"/>
      <c r="FA86" s="1210"/>
      <c r="FB86" s="1210"/>
      <c r="FC86" s="1210"/>
      <c r="FD86" s="1210"/>
      <c r="FE86" s="1210"/>
      <c r="FF86" s="1210"/>
      <c r="FG86" s="1210"/>
      <c r="FH86" s="1210"/>
      <c r="FI86" s="1210"/>
      <c r="FJ86" s="1210" t="s">
        <v>1376</v>
      </c>
      <c r="FK86" s="1210"/>
      <c r="FL86" s="1210"/>
      <c r="FM86" s="1210"/>
      <c r="FN86" s="1210"/>
      <c r="FO86" s="1210"/>
      <c r="FP86" s="1210"/>
      <c r="FQ86" s="1210"/>
      <c r="FR86" s="1210"/>
      <c r="FS86" s="1210"/>
      <c r="FT86" s="1210"/>
      <c r="FU86" s="1210"/>
    </row>
    <row r="87" spans="1:177" ht="33.75">
      <c r="A87" s="1323"/>
      <c r="B87" s="623"/>
      <c r="C87" s="627"/>
      <c r="D87" s="623"/>
      <c r="E87" s="622"/>
      <c r="F87" s="671" t="s">
        <v>17</v>
      </c>
      <c r="G87" s="635" t="s">
        <v>1835</v>
      </c>
      <c r="H87" s="1987"/>
      <c r="I87" s="1973"/>
      <c r="J87" s="1973"/>
      <c r="K87" s="1988"/>
      <c r="L87" s="2038"/>
      <c r="M87" s="2009"/>
      <c r="N87" s="2009"/>
      <c r="O87" s="2009"/>
      <c r="P87" s="2009"/>
      <c r="Q87" s="2009"/>
      <c r="R87" s="2009"/>
      <c r="S87" s="2009"/>
      <c r="T87" s="2009"/>
      <c r="U87" s="2009"/>
      <c r="V87" s="2009"/>
      <c r="W87" s="2009"/>
      <c r="X87" s="2009"/>
      <c r="Y87" s="2009"/>
      <c r="Z87" s="2009"/>
      <c r="AA87" s="2009"/>
      <c r="AB87" s="2009"/>
      <c r="AC87" s="2009"/>
      <c r="AD87" s="2009"/>
      <c r="AE87" s="2009"/>
      <c r="AF87" s="2009"/>
      <c r="AG87" s="2009"/>
      <c r="AH87" s="2009"/>
      <c r="AI87" s="2009"/>
      <c r="AJ87" s="2009"/>
      <c r="AK87" s="2009"/>
      <c r="AL87" s="2009"/>
      <c r="AM87" s="2009"/>
      <c r="AN87" s="2009"/>
      <c r="AO87" s="2009"/>
      <c r="AP87" s="2009"/>
      <c r="AQ87" s="2009"/>
      <c r="AR87" s="2009"/>
      <c r="AS87" s="2009"/>
      <c r="AT87" s="2009"/>
      <c r="AU87" s="2009"/>
      <c r="AV87" s="2009"/>
      <c r="AW87" s="2009"/>
      <c r="AX87" s="2009"/>
      <c r="AY87" s="2009"/>
      <c r="AZ87" s="2009"/>
      <c r="BA87" s="2009"/>
      <c r="BB87" s="2009"/>
      <c r="BC87" s="2009"/>
      <c r="BD87" s="2009"/>
      <c r="BE87" s="2009"/>
      <c r="BF87" s="2009"/>
      <c r="BG87" s="2009"/>
      <c r="BH87" s="2009"/>
      <c r="BI87" s="2009"/>
      <c r="BJ87" s="2009"/>
      <c r="BK87" s="2009"/>
      <c r="BL87" s="2009"/>
      <c r="BM87" s="2009"/>
      <c r="BN87" s="2009"/>
      <c r="BO87" s="2009"/>
      <c r="BP87" s="2009"/>
      <c r="BQ87" s="2009"/>
      <c r="BR87" s="2009"/>
      <c r="BS87" s="2009"/>
      <c r="BT87" s="2009"/>
      <c r="BU87" s="2009"/>
      <c r="BV87" s="2009"/>
      <c r="BW87" s="2009"/>
      <c r="BX87" s="2009"/>
      <c r="BY87" s="2009"/>
      <c r="BZ87" s="2009"/>
      <c r="CA87" s="2009"/>
      <c r="CB87" s="2009"/>
      <c r="CC87" s="2009"/>
      <c r="CD87" s="2009"/>
      <c r="CE87" s="2009"/>
      <c r="CF87" s="2009"/>
      <c r="CG87" s="2009"/>
      <c r="CH87" s="2009"/>
      <c r="CI87" s="2009"/>
      <c r="CJ87" s="2009"/>
      <c r="CK87" s="2009"/>
      <c r="CL87" s="2009"/>
      <c r="CM87" s="2009"/>
      <c r="CN87" s="2009"/>
      <c r="CO87" s="2009"/>
      <c r="CP87" s="2009"/>
      <c r="CQ87" s="2009"/>
      <c r="CR87" s="2009"/>
      <c r="CS87" s="2009"/>
      <c r="CT87" s="2009"/>
      <c r="CU87" s="2009"/>
      <c r="CV87" s="2009"/>
      <c r="CW87" s="2009"/>
      <c r="CX87" s="2009"/>
      <c r="CY87" s="2009"/>
      <c r="CZ87" s="2009"/>
      <c r="DA87" s="2009"/>
      <c r="DB87" s="2009"/>
      <c r="DC87" s="2009"/>
      <c r="DD87" s="2009"/>
      <c r="DE87" s="2009"/>
      <c r="DF87" s="2009"/>
      <c r="DG87" s="2009"/>
      <c r="DH87" s="2009"/>
      <c r="DI87" s="2009"/>
      <c r="DJ87" s="2009"/>
      <c r="DK87" s="2009"/>
      <c r="DL87" s="2009"/>
      <c r="DM87" s="2009"/>
      <c r="DN87" s="2009"/>
      <c r="DO87" s="2009"/>
      <c r="DP87" s="2009"/>
      <c r="DQ87" s="2009"/>
      <c r="DR87" s="2009"/>
      <c r="DS87" s="2009"/>
      <c r="DT87" s="2009"/>
      <c r="DU87" s="2009"/>
      <c r="DV87" s="2009"/>
      <c r="DW87" s="2009"/>
      <c r="DX87" s="2009"/>
      <c r="DY87" s="2009"/>
      <c r="DZ87" s="2009"/>
      <c r="EA87" s="2184"/>
      <c r="EB87" s="2017">
        <f>SUM(H87:EA87)</f>
        <v>0</v>
      </c>
      <c r="EC87" s="1976"/>
      <c r="ED87" s="1976"/>
      <c r="EE87" s="2018"/>
      <c r="EG87" s="568"/>
      <c r="EH87" s="2036"/>
      <c r="EI87" s="2036"/>
      <c r="EJ87" s="2036"/>
      <c r="EK87" s="2036"/>
      <c r="EL87" s="80"/>
      <c r="EW87" s="1210"/>
      <c r="EX87" s="1210"/>
      <c r="EY87" s="1210"/>
      <c r="EZ87" s="1210"/>
      <c r="FA87" s="1210"/>
      <c r="FB87" s="1210"/>
      <c r="FC87" s="1210"/>
      <c r="FD87" s="1210"/>
      <c r="FE87" s="1210"/>
      <c r="FF87" s="1210"/>
      <c r="FG87" s="1210"/>
      <c r="FH87" s="1210"/>
      <c r="FI87" s="1210"/>
      <c r="FJ87" s="1210"/>
      <c r="FK87" s="1210" t="s">
        <v>1376</v>
      </c>
      <c r="FL87" s="1210"/>
      <c r="FM87" s="1210"/>
      <c r="FN87" s="1210"/>
      <c r="FO87" s="1210"/>
      <c r="FP87" s="1210"/>
      <c r="FQ87" s="1210"/>
      <c r="FR87" s="1210"/>
      <c r="FS87" s="1210"/>
      <c r="FT87" s="1210"/>
      <c r="FU87" s="1210"/>
    </row>
    <row r="88" spans="1:177" ht="45">
      <c r="A88" s="1323"/>
      <c r="B88" s="623"/>
      <c r="C88" s="627"/>
      <c r="D88" s="623"/>
      <c r="E88" s="633"/>
      <c r="F88" s="671" t="s">
        <v>18</v>
      </c>
      <c r="G88" s="635" t="s">
        <v>1204</v>
      </c>
      <c r="H88" s="1987"/>
      <c r="I88" s="1973"/>
      <c r="J88" s="1973"/>
      <c r="K88" s="1988"/>
      <c r="L88" s="2038"/>
      <c r="M88" s="2009"/>
      <c r="N88" s="2009"/>
      <c r="O88" s="2009"/>
      <c r="P88" s="2009"/>
      <c r="Q88" s="2009"/>
      <c r="R88" s="2009"/>
      <c r="S88" s="2009"/>
      <c r="T88" s="2009"/>
      <c r="U88" s="2009"/>
      <c r="V88" s="2009"/>
      <c r="W88" s="2009"/>
      <c r="X88" s="2009"/>
      <c r="Y88" s="2009"/>
      <c r="Z88" s="2009"/>
      <c r="AA88" s="2009"/>
      <c r="AB88" s="2009"/>
      <c r="AC88" s="2009"/>
      <c r="AD88" s="2009"/>
      <c r="AE88" s="2009"/>
      <c r="AF88" s="2009"/>
      <c r="AG88" s="2009"/>
      <c r="AH88" s="2009"/>
      <c r="AI88" s="2009"/>
      <c r="AJ88" s="2009"/>
      <c r="AK88" s="2009"/>
      <c r="AL88" s="2009"/>
      <c r="AM88" s="2009"/>
      <c r="AN88" s="2009"/>
      <c r="AO88" s="2009"/>
      <c r="AP88" s="2009"/>
      <c r="AQ88" s="2009"/>
      <c r="AR88" s="2009"/>
      <c r="AS88" s="2009"/>
      <c r="AT88" s="2009"/>
      <c r="AU88" s="2009"/>
      <c r="AV88" s="2009"/>
      <c r="AW88" s="2009"/>
      <c r="AX88" s="2009"/>
      <c r="AY88" s="2009"/>
      <c r="AZ88" s="2009"/>
      <c r="BA88" s="2009"/>
      <c r="BB88" s="2009"/>
      <c r="BC88" s="2009"/>
      <c r="BD88" s="2009"/>
      <c r="BE88" s="2009"/>
      <c r="BF88" s="2009"/>
      <c r="BG88" s="2009"/>
      <c r="BH88" s="2009"/>
      <c r="BI88" s="2009"/>
      <c r="BJ88" s="2009"/>
      <c r="BK88" s="2009"/>
      <c r="BL88" s="2009"/>
      <c r="BM88" s="2009"/>
      <c r="BN88" s="2009"/>
      <c r="BO88" s="2009"/>
      <c r="BP88" s="2009"/>
      <c r="BQ88" s="2009"/>
      <c r="BR88" s="2009"/>
      <c r="BS88" s="2009"/>
      <c r="BT88" s="2009"/>
      <c r="BU88" s="2009"/>
      <c r="BV88" s="2009"/>
      <c r="BW88" s="2009"/>
      <c r="BX88" s="2009"/>
      <c r="BY88" s="2009"/>
      <c r="BZ88" s="2009"/>
      <c r="CA88" s="2009"/>
      <c r="CB88" s="2009"/>
      <c r="CC88" s="2009"/>
      <c r="CD88" s="2009"/>
      <c r="CE88" s="2009"/>
      <c r="CF88" s="2009"/>
      <c r="CG88" s="2009"/>
      <c r="CH88" s="2009"/>
      <c r="CI88" s="2009"/>
      <c r="CJ88" s="2009"/>
      <c r="CK88" s="2009"/>
      <c r="CL88" s="2009"/>
      <c r="CM88" s="2009"/>
      <c r="CN88" s="2009"/>
      <c r="CO88" s="2009"/>
      <c r="CP88" s="2009"/>
      <c r="CQ88" s="2009"/>
      <c r="CR88" s="2009"/>
      <c r="CS88" s="2009"/>
      <c r="CT88" s="2009"/>
      <c r="CU88" s="2009"/>
      <c r="CV88" s="2009"/>
      <c r="CW88" s="2009"/>
      <c r="CX88" s="2009"/>
      <c r="CY88" s="2009"/>
      <c r="CZ88" s="2009"/>
      <c r="DA88" s="2009"/>
      <c r="DB88" s="2009"/>
      <c r="DC88" s="2009"/>
      <c r="DD88" s="2009"/>
      <c r="DE88" s="2009"/>
      <c r="DF88" s="2009"/>
      <c r="DG88" s="2009"/>
      <c r="DH88" s="2009"/>
      <c r="DI88" s="2009"/>
      <c r="DJ88" s="2009"/>
      <c r="DK88" s="2009"/>
      <c r="DL88" s="2009"/>
      <c r="DM88" s="2009"/>
      <c r="DN88" s="2009"/>
      <c r="DO88" s="2009"/>
      <c r="DP88" s="2009"/>
      <c r="DQ88" s="2009"/>
      <c r="DR88" s="2009"/>
      <c r="DS88" s="2009"/>
      <c r="DT88" s="2009"/>
      <c r="DU88" s="2009"/>
      <c r="DV88" s="2009"/>
      <c r="DW88" s="2009"/>
      <c r="DX88" s="2009"/>
      <c r="DY88" s="2009"/>
      <c r="DZ88" s="2009"/>
      <c r="EA88" s="2184"/>
      <c r="EB88" s="2017">
        <f>SUM(H88:EA88)</f>
        <v>0</v>
      </c>
      <c r="EC88" s="1976"/>
      <c r="ED88" s="1976"/>
      <c r="EE88" s="2018"/>
      <c r="EG88" s="568"/>
      <c r="EH88" s="2036"/>
      <c r="EI88" s="2036"/>
      <c r="EJ88" s="2036"/>
      <c r="EK88" s="2036"/>
      <c r="EL88" s="80"/>
      <c r="EW88" s="1210"/>
      <c r="EX88" s="1210"/>
      <c r="EY88" s="1210"/>
      <c r="EZ88" s="1210"/>
      <c r="FA88" s="1210"/>
      <c r="FB88" s="1210"/>
      <c r="FC88" s="1210"/>
      <c r="FD88" s="1210"/>
      <c r="FE88" s="1210"/>
      <c r="FF88" s="1210"/>
      <c r="FG88" s="1210"/>
      <c r="FH88" s="1210"/>
      <c r="FI88" s="1210"/>
      <c r="FJ88" s="1210"/>
      <c r="FK88" s="1210" t="s">
        <v>1376</v>
      </c>
      <c r="FL88" s="1210"/>
      <c r="FM88" s="1210"/>
      <c r="FN88" s="1210"/>
      <c r="FO88" s="1210"/>
      <c r="FP88" s="1210"/>
      <c r="FQ88" s="1210"/>
      <c r="FR88" s="1210"/>
      <c r="FS88" s="1210"/>
      <c r="FT88" s="1210"/>
      <c r="FU88" s="1210"/>
    </row>
    <row r="89" spans="1:177" ht="20.100000000000001" customHeight="1">
      <c r="A89" s="1323">
        <v>59</v>
      </c>
      <c r="B89" s="623"/>
      <c r="C89" s="627"/>
      <c r="D89" s="623"/>
      <c r="E89" s="1139" t="s">
        <v>770</v>
      </c>
      <c r="F89" s="2058" t="s">
        <v>270</v>
      </c>
      <c r="G89" s="2059"/>
      <c r="H89" s="1998">
        <f>SUMIF($FL$21:$FL$177,"○",H$21:H$177)</f>
        <v>0</v>
      </c>
      <c r="I89" s="1976"/>
      <c r="J89" s="1976"/>
      <c r="K89" s="1999"/>
      <c r="L89" s="2046">
        <f>SUMIF($FL$21:$FL$177,"○",L$21:L$177)</f>
        <v>0</v>
      </c>
      <c r="M89" s="2034"/>
      <c r="N89" s="2034"/>
      <c r="O89" s="2034"/>
      <c r="P89" s="2034">
        <f>SUMIF($FL$21:$FL$177,"○",P$21:P$177)</f>
        <v>0</v>
      </c>
      <c r="Q89" s="2034"/>
      <c r="R89" s="2034"/>
      <c r="S89" s="2034"/>
      <c r="T89" s="2034">
        <f>SUMIF($FL$21:$FL$177,"○",T$21:T$177)</f>
        <v>0</v>
      </c>
      <c r="U89" s="2034"/>
      <c r="V89" s="2034"/>
      <c r="W89" s="2034"/>
      <c r="X89" s="2034">
        <f>SUMIF($FL$21:$FL$177,"○",X$21:X$177)</f>
        <v>0</v>
      </c>
      <c r="Y89" s="2034"/>
      <c r="Z89" s="2034"/>
      <c r="AA89" s="2034"/>
      <c r="AB89" s="2034">
        <f>SUMIF($FL$21:$FL$177,"○",AB$21:AB$177)</f>
        <v>0</v>
      </c>
      <c r="AC89" s="2034"/>
      <c r="AD89" s="2034"/>
      <c r="AE89" s="2034"/>
      <c r="AF89" s="2034">
        <f>SUMIF($FL$21:$FL$177,"○",AF$21:AF$177)</f>
        <v>0</v>
      </c>
      <c r="AG89" s="2034"/>
      <c r="AH89" s="2034"/>
      <c r="AI89" s="2034"/>
      <c r="AJ89" s="2034">
        <f>SUMIF($FL$21:$FL$177,"○",AJ$21:AJ$177)</f>
        <v>0</v>
      </c>
      <c r="AK89" s="2034"/>
      <c r="AL89" s="2034"/>
      <c r="AM89" s="2034"/>
      <c r="AN89" s="2034">
        <f>SUMIF($FL$21:$FL$177,"○",AN$21:AN$177)</f>
        <v>0</v>
      </c>
      <c r="AO89" s="2034"/>
      <c r="AP89" s="2034"/>
      <c r="AQ89" s="2034"/>
      <c r="AR89" s="2034">
        <f>SUMIF($FL$21:$FL$177,"○",AR$21:AR$177)</f>
        <v>0</v>
      </c>
      <c r="AS89" s="2034"/>
      <c r="AT89" s="2034"/>
      <c r="AU89" s="2034"/>
      <c r="AV89" s="2034">
        <f>SUMIF($FL$21:$FL$177,"○",AV$21:AV$177)</f>
        <v>0</v>
      </c>
      <c r="AW89" s="2034"/>
      <c r="AX89" s="2034"/>
      <c r="AY89" s="2034"/>
      <c r="AZ89" s="2034">
        <f>SUMIF($FL$21:$FL$177,"○",AZ$21:AZ$177)</f>
        <v>0</v>
      </c>
      <c r="BA89" s="2034"/>
      <c r="BB89" s="2034"/>
      <c r="BC89" s="2034"/>
      <c r="BD89" s="2034">
        <f>SUMIF($FL$21:$FL$177,"○",BD$21:BD$177)</f>
        <v>0</v>
      </c>
      <c r="BE89" s="2034"/>
      <c r="BF89" s="2034"/>
      <c r="BG89" s="2034"/>
      <c r="BH89" s="2034">
        <f>SUMIF($FL$21:$FL$177,"○",BH$21:BH$177)</f>
        <v>0</v>
      </c>
      <c r="BI89" s="2034"/>
      <c r="BJ89" s="2034"/>
      <c r="BK89" s="2034"/>
      <c r="BL89" s="2034">
        <f>SUMIF($FL$21:$FL$177,"○",BL$21:BL$177)</f>
        <v>0</v>
      </c>
      <c r="BM89" s="2034"/>
      <c r="BN89" s="2034"/>
      <c r="BO89" s="2034"/>
      <c r="BP89" s="2034">
        <f>SUMIF($FL$21:$FL$177,"○",BP$21:BP$177)</f>
        <v>0</v>
      </c>
      <c r="BQ89" s="2034"/>
      <c r="BR89" s="2034"/>
      <c r="BS89" s="2034"/>
      <c r="BT89" s="2034">
        <f>SUMIF($FL$21:$FL$177,"○",BT$21:BT$177)</f>
        <v>0</v>
      </c>
      <c r="BU89" s="2034"/>
      <c r="BV89" s="2034"/>
      <c r="BW89" s="2034"/>
      <c r="BX89" s="2034">
        <f>SUMIF($FL$21:$FL$177,"○",BX$21:BX$177)</f>
        <v>0</v>
      </c>
      <c r="BY89" s="2034"/>
      <c r="BZ89" s="2034"/>
      <c r="CA89" s="2034"/>
      <c r="CB89" s="2034">
        <f>SUMIF($FL$21:$FL$177,"○",CB$21:CB$177)</f>
        <v>0</v>
      </c>
      <c r="CC89" s="2034"/>
      <c r="CD89" s="2034"/>
      <c r="CE89" s="2034"/>
      <c r="CF89" s="2034">
        <f>SUMIF($FL$21:$FL$177,"○",CF$21:CF$177)</f>
        <v>0</v>
      </c>
      <c r="CG89" s="2034"/>
      <c r="CH89" s="2034"/>
      <c r="CI89" s="2034"/>
      <c r="CJ89" s="2034">
        <f>SUMIF($FL$21:$FL$177,"○",CJ$21:CJ$177)</f>
        <v>0</v>
      </c>
      <c r="CK89" s="2034"/>
      <c r="CL89" s="2034"/>
      <c r="CM89" s="2034"/>
      <c r="CN89" s="2034">
        <f>SUMIF($FL$21:$FL$177,"○",CN$21:CN$177)</f>
        <v>0</v>
      </c>
      <c r="CO89" s="2034"/>
      <c r="CP89" s="2034"/>
      <c r="CQ89" s="2034"/>
      <c r="CR89" s="2034">
        <f>SUMIF($FL$21:$FL$177,"○",CR$21:CR$177)</f>
        <v>0</v>
      </c>
      <c r="CS89" s="2034"/>
      <c r="CT89" s="2034"/>
      <c r="CU89" s="2034"/>
      <c r="CV89" s="2034">
        <f>SUMIF($FL$21:$FL$177,"○",CV$21:CV$177)</f>
        <v>0</v>
      </c>
      <c r="CW89" s="2034"/>
      <c r="CX89" s="2034"/>
      <c r="CY89" s="2034"/>
      <c r="CZ89" s="2034">
        <f>SUMIF($FL$21:$FL$177,"○",CZ$21:CZ$177)</f>
        <v>0</v>
      </c>
      <c r="DA89" s="2034"/>
      <c r="DB89" s="2034"/>
      <c r="DC89" s="2034"/>
      <c r="DD89" s="2034">
        <f>SUMIF($FL$21:$FL$177,"○",DD$21:DD$177)</f>
        <v>0</v>
      </c>
      <c r="DE89" s="2034"/>
      <c r="DF89" s="2034"/>
      <c r="DG89" s="2034"/>
      <c r="DH89" s="2034">
        <f>SUMIF($FL$21:$FL$177,"○",DH$21:DH$177)</f>
        <v>0</v>
      </c>
      <c r="DI89" s="2034"/>
      <c r="DJ89" s="2034"/>
      <c r="DK89" s="2034"/>
      <c r="DL89" s="2034">
        <f>SUMIF($FL$21:$FL$177,"○",DL$21:DL$177)</f>
        <v>0</v>
      </c>
      <c r="DM89" s="2034"/>
      <c r="DN89" s="2034"/>
      <c r="DO89" s="2034"/>
      <c r="DP89" s="2034">
        <f>SUMIF($FL$21:$FL$177,"○",DP$21:DP$177)</f>
        <v>0</v>
      </c>
      <c r="DQ89" s="2034"/>
      <c r="DR89" s="2034"/>
      <c r="DS89" s="2034"/>
      <c r="DT89" s="2034">
        <f>SUMIF($FL$21:$FL$177,"○",DT$21:DT$177)</f>
        <v>0</v>
      </c>
      <c r="DU89" s="2034"/>
      <c r="DV89" s="2034"/>
      <c r="DW89" s="2034"/>
      <c r="DX89" s="2034">
        <f>SUMIF($FL$21:$FL$177,"○",DX$21:DX$177)</f>
        <v>0</v>
      </c>
      <c r="DY89" s="2034"/>
      <c r="DZ89" s="2034"/>
      <c r="EA89" s="2202"/>
      <c r="EB89" s="2017">
        <f t="shared" si="5"/>
        <v>0</v>
      </c>
      <c r="EC89" s="1976"/>
      <c r="ED89" s="1976"/>
      <c r="EE89" s="2018"/>
      <c r="EG89" s="568"/>
      <c r="EH89" s="2036"/>
      <c r="EI89" s="2036"/>
      <c r="EJ89" s="2036"/>
      <c r="EK89" s="2036"/>
      <c r="EL89" s="80"/>
      <c r="EW89" s="1210"/>
      <c r="EX89" s="1210"/>
      <c r="EY89" s="1210"/>
      <c r="EZ89" s="1210"/>
      <c r="FA89" s="1210"/>
      <c r="FB89" s="1210"/>
      <c r="FC89" s="1210"/>
      <c r="FD89" s="1210"/>
      <c r="FE89" s="1210"/>
      <c r="FF89" s="1210"/>
      <c r="FG89" s="1210"/>
      <c r="FH89" s="1210"/>
      <c r="FI89" s="1210"/>
      <c r="FJ89" s="1210" t="s">
        <v>1376</v>
      </c>
      <c r="FK89" s="1210"/>
      <c r="FL89" s="1210"/>
      <c r="FM89" s="1210"/>
      <c r="FN89" s="1210"/>
      <c r="FO89" s="1210"/>
      <c r="FP89" s="1210"/>
      <c r="FQ89" s="1210"/>
      <c r="FR89" s="1210"/>
      <c r="FS89" s="1210"/>
      <c r="FT89" s="1210"/>
      <c r="FU89" s="1210"/>
    </row>
    <row r="90" spans="1:177" ht="45">
      <c r="A90" s="1323"/>
      <c r="B90" s="623"/>
      <c r="C90" s="627"/>
      <c r="D90" s="623"/>
      <c r="E90" s="634"/>
      <c r="F90" s="671" t="s">
        <v>17</v>
      </c>
      <c r="G90" s="635" t="s">
        <v>1205</v>
      </c>
      <c r="H90" s="1987"/>
      <c r="I90" s="1973"/>
      <c r="J90" s="1973"/>
      <c r="K90" s="1988"/>
      <c r="L90" s="2038"/>
      <c r="M90" s="2009"/>
      <c r="N90" s="2009"/>
      <c r="O90" s="2009"/>
      <c r="P90" s="2009"/>
      <c r="Q90" s="2009"/>
      <c r="R90" s="2009"/>
      <c r="S90" s="2009"/>
      <c r="T90" s="2009"/>
      <c r="U90" s="2009"/>
      <c r="V90" s="2009"/>
      <c r="W90" s="2009"/>
      <c r="X90" s="2009"/>
      <c r="Y90" s="2009"/>
      <c r="Z90" s="2009"/>
      <c r="AA90" s="2009"/>
      <c r="AB90" s="2009"/>
      <c r="AC90" s="2009"/>
      <c r="AD90" s="2009"/>
      <c r="AE90" s="2009"/>
      <c r="AF90" s="2009"/>
      <c r="AG90" s="2009"/>
      <c r="AH90" s="2009"/>
      <c r="AI90" s="2009"/>
      <c r="AJ90" s="2009"/>
      <c r="AK90" s="2009"/>
      <c r="AL90" s="2009"/>
      <c r="AM90" s="2009"/>
      <c r="AN90" s="2009"/>
      <c r="AO90" s="2009"/>
      <c r="AP90" s="2009"/>
      <c r="AQ90" s="2009"/>
      <c r="AR90" s="2009"/>
      <c r="AS90" s="2009"/>
      <c r="AT90" s="2009"/>
      <c r="AU90" s="2009"/>
      <c r="AV90" s="2009"/>
      <c r="AW90" s="2009"/>
      <c r="AX90" s="2009"/>
      <c r="AY90" s="2009"/>
      <c r="AZ90" s="2009"/>
      <c r="BA90" s="2009"/>
      <c r="BB90" s="2009"/>
      <c r="BC90" s="2009"/>
      <c r="BD90" s="2009"/>
      <c r="BE90" s="2009"/>
      <c r="BF90" s="2009"/>
      <c r="BG90" s="2009"/>
      <c r="BH90" s="2009"/>
      <c r="BI90" s="2009"/>
      <c r="BJ90" s="2009"/>
      <c r="BK90" s="2009"/>
      <c r="BL90" s="2009"/>
      <c r="BM90" s="2009"/>
      <c r="BN90" s="2009"/>
      <c r="BO90" s="2009"/>
      <c r="BP90" s="2009"/>
      <c r="BQ90" s="2009"/>
      <c r="BR90" s="2009"/>
      <c r="BS90" s="2009"/>
      <c r="BT90" s="2009"/>
      <c r="BU90" s="2009"/>
      <c r="BV90" s="2009"/>
      <c r="BW90" s="2009"/>
      <c r="BX90" s="2009"/>
      <c r="BY90" s="2009"/>
      <c r="BZ90" s="2009"/>
      <c r="CA90" s="2009"/>
      <c r="CB90" s="2009"/>
      <c r="CC90" s="2009"/>
      <c r="CD90" s="2009"/>
      <c r="CE90" s="2009"/>
      <c r="CF90" s="2009"/>
      <c r="CG90" s="2009"/>
      <c r="CH90" s="2009"/>
      <c r="CI90" s="2009"/>
      <c r="CJ90" s="2009"/>
      <c r="CK90" s="2009"/>
      <c r="CL90" s="2009"/>
      <c r="CM90" s="2009"/>
      <c r="CN90" s="2009"/>
      <c r="CO90" s="2009"/>
      <c r="CP90" s="2009"/>
      <c r="CQ90" s="2009"/>
      <c r="CR90" s="2009"/>
      <c r="CS90" s="2009"/>
      <c r="CT90" s="2009"/>
      <c r="CU90" s="2009"/>
      <c r="CV90" s="2009"/>
      <c r="CW90" s="2009"/>
      <c r="CX90" s="2009"/>
      <c r="CY90" s="2009"/>
      <c r="CZ90" s="2009"/>
      <c r="DA90" s="2009"/>
      <c r="DB90" s="2009"/>
      <c r="DC90" s="2009"/>
      <c r="DD90" s="2009"/>
      <c r="DE90" s="2009"/>
      <c r="DF90" s="2009"/>
      <c r="DG90" s="2009"/>
      <c r="DH90" s="2009"/>
      <c r="DI90" s="2009"/>
      <c r="DJ90" s="2009"/>
      <c r="DK90" s="2009"/>
      <c r="DL90" s="2009"/>
      <c r="DM90" s="2009"/>
      <c r="DN90" s="2009"/>
      <c r="DO90" s="2009"/>
      <c r="DP90" s="2009"/>
      <c r="DQ90" s="2009"/>
      <c r="DR90" s="2009"/>
      <c r="DS90" s="2009"/>
      <c r="DT90" s="2009"/>
      <c r="DU90" s="2009"/>
      <c r="DV90" s="2009"/>
      <c r="DW90" s="2009"/>
      <c r="DX90" s="2009"/>
      <c r="DY90" s="2009"/>
      <c r="DZ90" s="2009"/>
      <c r="EA90" s="2184"/>
      <c r="EB90" s="2017">
        <f t="shared" si="5"/>
        <v>0</v>
      </c>
      <c r="EC90" s="1976"/>
      <c r="ED90" s="1976"/>
      <c r="EE90" s="2018"/>
      <c r="EG90" s="568"/>
      <c r="EH90" s="455"/>
      <c r="EI90" s="455"/>
      <c r="EJ90" s="455"/>
      <c r="EK90" s="455"/>
      <c r="EL90" s="80"/>
      <c r="EW90" s="1210"/>
      <c r="EX90" s="1210"/>
      <c r="EY90" s="1210"/>
      <c r="EZ90" s="1210"/>
      <c r="FA90" s="1210"/>
      <c r="FB90" s="1210"/>
      <c r="FC90" s="1210"/>
      <c r="FD90" s="1210"/>
      <c r="FE90" s="1210"/>
      <c r="FF90" s="1210"/>
      <c r="FG90" s="1210"/>
      <c r="FH90" s="1210"/>
      <c r="FI90" s="1210"/>
      <c r="FJ90" s="1210"/>
      <c r="FK90" s="1210"/>
      <c r="FL90" s="1210" t="s">
        <v>1376</v>
      </c>
      <c r="FM90" s="1210"/>
      <c r="FN90" s="1210"/>
      <c r="FO90" s="1210"/>
      <c r="FP90" s="1210"/>
      <c r="FQ90" s="1210"/>
      <c r="FR90" s="1210"/>
      <c r="FS90" s="1210"/>
      <c r="FT90" s="1210"/>
      <c r="FU90" s="1210"/>
    </row>
    <row r="91" spans="1:177" ht="56.25">
      <c r="A91" s="1323"/>
      <c r="B91" s="623"/>
      <c r="C91" s="1213"/>
      <c r="D91" s="1214"/>
      <c r="E91" s="1215"/>
      <c r="F91" s="1216" t="s">
        <v>18</v>
      </c>
      <c r="G91" s="1217" t="s">
        <v>1206</v>
      </c>
      <c r="H91" s="2047"/>
      <c r="I91" s="2048"/>
      <c r="J91" s="2048"/>
      <c r="K91" s="2049"/>
      <c r="L91" s="2166"/>
      <c r="M91" s="2165"/>
      <c r="N91" s="2165"/>
      <c r="O91" s="2165"/>
      <c r="P91" s="2165"/>
      <c r="Q91" s="2165"/>
      <c r="R91" s="2165"/>
      <c r="S91" s="2165"/>
      <c r="T91" s="2165"/>
      <c r="U91" s="2165"/>
      <c r="V91" s="2165"/>
      <c r="W91" s="2165"/>
      <c r="X91" s="2165"/>
      <c r="Y91" s="2165"/>
      <c r="Z91" s="2165"/>
      <c r="AA91" s="2165"/>
      <c r="AB91" s="2165"/>
      <c r="AC91" s="2165"/>
      <c r="AD91" s="2165"/>
      <c r="AE91" s="2165"/>
      <c r="AF91" s="2165"/>
      <c r="AG91" s="2165"/>
      <c r="AH91" s="2165"/>
      <c r="AI91" s="2165"/>
      <c r="AJ91" s="2165"/>
      <c r="AK91" s="2165"/>
      <c r="AL91" s="2165"/>
      <c r="AM91" s="2165"/>
      <c r="AN91" s="2165"/>
      <c r="AO91" s="2165"/>
      <c r="AP91" s="2165"/>
      <c r="AQ91" s="2165"/>
      <c r="AR91" s="2165"/>
      <c r="AS91" s="2165"/>
      <c r="AT91" s="2165"/>
      <c r="AU91" s="2165"/>
      <c r="AV91" s="2165"/>
      <c r="AW91" s="2165"/>
      <c r="AX91" s="2165"/>
      <c r="AY91" s="2165"/>
      <c r="AZ91" s="2165"/>
      <c r="BA91" s="2165"/>
      <c r="BB91" s="2165"/>
      <c r="BC91" s="2165"/>
      <c r="BD91" s="2165"/>
      <c r="BE91" s="2165"/>
      <c r="BF91" s="2165"/>
      <c r="BG91" s="2165"/>
      <c r="BH91" s="2165"/>
      <c r="BI91" s="2165"/>
      <c r="BJ91" s="2165"/>
      <c r="BK91" s="2165"/>
      <c r="BL91" s="2165"/>
      <c r="BM91" s="2165"/>
      <c r="BN91" s="2165"/>
      <c r="BO91" s="2165"/>
      <c r="BP91" s="2165"/>
      <c r="BQ91" s="2165"/>
      <c r="BR91" s="2165"/>
      <c r="BS91" s="2165"/>
      <c r="BT91" s="2165"/>
      <c r="BU91" s="2165"/>
      <c r="BV91" s="2165"/>
      <c r="BW91" s="2165"/>
      <c r="BX91" s="2165"/>
      <c r="BY91" s="2165"/>
      <c r="BZ91" s="2165"/>
      <c r="CA91" s="2165"/>
      <c r="CB91" s="2165"/>
      <c r="CC91" s="2165"/>
      <c r="CD91" s="2165"/>
      <c r="CE91" s="2165"/>
      <c r="CF91" s="2165"/>
      <c r="CG91" s="2165"/>
      <c r="CH91" s="2165"/>
      <c r="CI91" s="2165"/>
      <c r="CJ91" s="2165"/>
      <c r="CK91" s="2165"/>
      <c r="CL91" s="2165"/>
      <c r="CM91" s="2165"/>
      <c r="CN91" s="2165"/>
      <c r="CO91" s="2165"/>
      <c r="CP91" s="2165"/>
      <c r="CQ91" s="2165"/>
      <c r="CR91" s="2165"/>
      <c r="CS91" s="2165"/>
      <c r="CT91" s="2165"/>
      <c r="CU91" s="2165"/>
      <c r="CV91" s="2165"/>
      <c r="CW91" s="2165"/>
      <c r="CX91" s="2165"/>
      <c r="CY91" s="2165"/>
      <c r="CZ91" s="2165"/>
      <c r="DA91" s="2165"/>
      <c r="DB91" s="2165"/>
      <c r="DC91" s="2165"/>
      <c r="DD91" s="2165"/>
      <c r="DE91" s="2165"/>
      <c r="DF91" s="2165"/>
      <c r="DG91" s="2165"/>
      <c r="DH91" s="2165"/>
      <c r="DI91" s="2165"/>
      <c r="DJ91" s="2165"/>
      <c r="DK91" s="2165"/>
      <c r="DL91" s="2165"/>
      <c r="DM91" s="2165"/>
      <c r="DN91" s="2165"/>
      <c r="DO91" s="2165"/>
      <c r="DP91" s="2165"/>
      <c r="DQ91" s="2165"/>
      <c r="DR91" s="2165"/>
      <c r="DS91" s="2165"/>
      <c r="DT91" s="2165"/>
      <c r="DU91" s="2165"/>
      <c r="DV91" s="2165"/>
      <c r="DW91" s="2165"/>
      <c r="DX91" s="2165"/>
      <c r="DY91" s="2165"/>
      <c r="DZ91" s="2165"/>
      <c r="EA91" s="2183"/>
      <c r="EB91" s="2017">
        <f t="shared" si="5"/>
        <v>0</v>
      </c>
      <c r="EC91" s="1976"/>
      <c r="ED91" s="1976"/>
      <c r="EE91" s="2018"/>
      <c r="EG91" s="568"/>
      <c r="EH91" s="455"/>
      <c r="EI91" s="455"/>
      <c r="EJ91" s="455"/>
      <c r="EK91" s="455"/>
      <c r="EL91" s="80"/>
      <c r="EW91" s="1210"/>
      <c r="EX91" s="1210"/>
      <c r="EY91" s="1210"/>
      <c r="EZ91" s="1210"/>
      <c r="FA91" s="1210"/>
      <c r="FB91" s="1210"/>
      <c r="FC91" s="1210"/>
      <c r="FD91" s="1210"/>
      <c r="FE91" s="1210"/>
      <c r="FF91" s="1210"/>
      <c r="FG91" s="1210"/>
      <c r="FH91" s="1210"/>
      <c r="FI91" s="1210"/>
      <c r="FJ91" s="1210"/>
      <c r="FK91" s="1210"/>
      <c r="FL91" s="1210" t="s">
        <v>1376</v>
      </c>
      <c r="FM91" s="1210"/>
      <c r="FN91" s="1210"/>
      <c r="FO91" s="1210"/>
      <c r="FP91" s="1210"/>
      <c r="FQ91" s="1210"/>
      <c r="FR91" s="1210"/>
      <c r="FS91" s="1210"/>
      <c r="FT91" s="1210"/>
      <c r="FU91" s="1210"/>
    </row>
    <row r="92" spans="1:177" ht="20.100000000000001" customHeight="1">
      <c r="A92" s="1323">
        <v>60</v>
      </c>
      <c r="B92" s="623"/>
      <c r="C92" s="627"/>
      <c r="D92" s="623"/>
      <c r="E92" s="637" t="s">
        <v>782</v>
      </c>
      <c r="F92" s="2058" t="s">
        <v>271</v>
      </c>
      <c r="G92" s="2059"/>
      <c r="H92" s="1987"/>
      <c r="I92" s="1973"/>
      <c r="J92" s="1973"/>
      <c r="K92" s="1988"/>
      <c r="L92" s="1973"/>
      <c r="M92" s="1973"/>
      <c r="N92" s="1973"/>
      <c r="O92" s="1973"/>
      <c r="P92" s="1972"/>
      <c r="Q92" s="1973"/>
      <c r="R92" s="1973"/>
      <c r="S92" s="1974"/>
      <c r="T92" s="1972"/>
      <c r="U92" s="1973"/>
      <c r="V92" s="1973"/>
      <c r="W92" s="1974"/>
      <c r="X92" s="1972"/>
      <c r="Y92" s="1973"/>
      <c r="Z92" s="1973"/>
      <c r="AA92" s="1974"/>
      <c r="AB92" s="1972"/>
      <c r="AC92" s="1973"/>
      <c r="AD92" s="1973"/>
      <c r="AE92" s="1974"/>
      <c r="AF92" s="1972"/>
      <c r="AG92" s="1973"/>
      <c r="AH92" s="1973"/>
      <c r="AI92" s="1974"/>
      <c r="AJ92" s="1972"/>
      <c r="AK92" s="1973"/>
      <c r="AL92" s="1973"/>
      <c r="AM92" s="1974"/>
      <c r="AN92" s="1972"/>
      <c r="AO92" s="1973"/>
      <c r="AP92" s="1973"/>
      <c r="AQ92" s="1974"/>
      <c r="AR92" s="1972"/>
      <c r="AS92" s="1973"/>
      <c r="AT92" s="1973"/>
      <c r="AU92" s="1974"/>
      <c r="AV92" s="1972"/>
      <c r="AW92" s="1973"/>
      <c r="AX92" s="1973"/>
      <c r="AY92" s="1974"/>
      <c r="AZ92" s="1972"/>
      <c r="BA92" s="1973"/>
      <c r="BB92" s="1973"/>
      <c r="BC92" s="1974"/>
      <c r="BD92" s="1972"/>
      <c r="BE92" s="1973"/>
      <c r="BF92" s="1973"/>
      <c r="BG92" s="1974"/>
      <c r="BH92" s="1972"/>
      <c r="BI92" s="1973"/>
      <c r="BJ92" s="1973"/>
      <c r="BK92" s="1974"/>
      <c r="BL92" s="1972"/>
      <c r="BM92" s="1973"/>
      <c r="BN92" s="1973"/>
      <c r="BO92" s="1974"/>
      <c r="BP92" s="1972"/>
      <c r="BQ92" s="1973"/>
      <c r="BR92" s="1973"/>
      <c r="BS92" s="1974"/>
      <c r="BT92" s="1972"/>
      <c r="BU92" s="1973"/>
      <c r="BV92" s="1973"/>
      <c r="BW92" s="1974"/>
      <c r="BX92" s="1972"/>
      <c r="BY92" s="1973"/>
      <c r="BZ92" s="1973"/>
      <c r="CA92" s="1974"/>
      <c r="CB92" s="1972"/>
      <c r="CC92" s="1973"/>
      <c r="CD92" s="1973"/>
      <c r="CE92" s="1974"/>
      <c r="CF92" s="1972"/>
      <c r="CG92" s="1973"/>
      <c r="CH92" s="1973"/>
      <c r="CI92" s="1974"/>
      <c r="CJ92" s="1972"/>
      <c r="CK92" s="1973"/>
      <c r="CL92" s="1973"/>
      <c r="CM92" s="1974"/>
      <c r="CN92" s="1972"/>
      <c r="CO92" s="1973"/>
      <c r="CP92" s="1973"/>
      <c r="CQ92" s="1974"/>
      <c r="CR92" s="1972"/>
      <c r="CS92" s="1973"/>
      <c r="CT92" s="1973"/>
      <c r="CU92" s="1974"/>
      <c r="CV92" s="1972"/>
      <c r="CW92" s="1973"/>
      <c r="CX92" s="1973"/>
      <c r="CY92" s="1974"/>
      <c r="CZ92" s="1972"/>
      <c r="DA92" s="1973"/>
      <c r="DB92" s="1973"/>
      <c r="DC92" s="1974"/>
      <c r="DD92" s="1972"/>
      <c r="DE92" s="1973"/>
      <c r="DF92" s="1973"/>
      <c r="DG92" s="1974"/>
      <c r="DH92" s="1972"/>
      <c r="DI92" s="1973"/>
      <c r="DJ92" s="1973"/>
      <c r="DK92" s="1974"/>
      <c r="DL92" s="1972"/>
      <c r="DM92" s="1973"/>
      <c r="DN92" s="1973"/>
      <c r="DO92" s="1974"/>
      <c r="DP92" s="1972"/>
      <c r="DQ92" s="1973"/>
      <c r="DR92" s="1973"/>
      <c r="DS92" s="1974"/>
      <c r="DT92" s="1972"/>
      <c r="DU92" s="1973"/>
      <c r="DV92" s="1973"/>
      <c r="DW92" s="1974"/>
      <c r="DX92" s="1972"/>
      <c r="DY92" s="1973"/>
      <c r="DZ92" s="1973"/>
      <c r="EA92" s="1973"/>
      <c r="EB92" s="2017">
        <f t="shared" si="5"/>
        <v>0</v>
      </c>
      <c r="EC92" s="1976"/>
      <c r="ED92" s="1976"/>
      <c r="EE92" s="2018"/>
      <c r="EG92" s="568"/>
      <c r="EH92" s="160"/>
      <c r="EI92" s="160"/>
      <c r="EJ92" s="160"/>
      <c r="EK92" s="160"/>
      <c r="EL92" s="80"/>
      <c r="EW92" s="1210"/>
      <c r="EX92" s="1210"/>
      <c r="EY92" s="1210"/>
      <c r="EZ92" s="1210"/>
      <c r="FA92" s="1210"/>
      <c r="FB92" s="1210"/>
      <c r="FC92" s="1210"/>
      <c r="FD92" s="1210"/>
      <c r="FE92" s="1210"/>
      <c r="FF92" s="1210"/>
      <c r="FG92" s="1210"/>
      <c r="FH92" s="1210"/>
      <c r="FI92" s="1210"/>
      <c r="FJ92" s="1210" t="s">
        <v>1376</v>
      </c>
      <c r="FK92" s="1210"/>
      <c r="FL92" s="1210"/>
      <c r="FM92" s="1210"/>
      <c r="FN92" s="1210"/>
      <c r="FO92" s="1210"/>
      <c r="FP92" s="1210"/>
      <c r="FQ92" s="1210"/>
      <c r="FR92" s="1210"/>
      <c r="FS92" s="1210"/>
      <c r="FT92" s="1210"/>
      <c r="FU92" s="1210"/>
    </row>
    <row r="93" spans="1:177" ht="20.100000000000001" customHeight="1">
      <c r="A93" s="1323">
        <v>61</v>
      </c>
      <c r="B93" s="623"/>
      <c r="C93" s="627"/>
      <c r="D93" s="623"/>
      <c r="E93" s="637" t="s">
        <v>783</v>
      </c>
      <c r="F93" s="2058" t="s">
        <v>267</v>
      </c>
      <c r="G93" s="2059"/>
      <c r="H93" s="1987"/>
      <c r="I93" s="1973"/>
      <c r="J93" s="1973"/>
      <c r="K93" s="1988"/>
      <c r="L93" s="1973"/>
      <c r="M93" s="1973"/>
      <c r="N93" s="1973"/>
      <c r="O93" s="1973"/>
      <c r="P93" s="1972"/>
      <c r="Q93" s="1973"/>
      <c r="R93" s="1973"/>
      <c r="S93" s="1974"/>
      <c r="T93" s="1972"/>
      <c r="U93" s="1973"/>
      <c r="V93" s="1973"/>
      <c r="W93" s="1974"/>
      <c r="X93" s="1972"/>
      <c r="Y93" s="1973"/>
      <c r="Z93" s="1973"/>
      <c r="AA93" s="1974"/>
      <c r="AB93" s="1972"/>
      <c r="AC93" s="1973"/>
      <c r="AD93" s="1973"/>
      <c r="AE93" s="1974"/>
      <c r="AF93" s="1972"/>
      <c r="AG93" s="1973"/>
      <c r="AH93" s="1973"/>
      <c r="AI93" s="1974"/>
      <c r="AJ93" s="1972"/>
      <c r="AK93" s="1973"/>
      <c r="AL93" s="1973"/>
      <c r="AM93" s="1974"/>
      <c r="AN93" s="1972"/>
      <c r="AO93" s="1973"/>
      <c r="AP93" s="1973"/>
      <c r="AQ93" s="1974"/>
      <c r="AR93" s="1972"/>
      <c r="AS93" s="1973"/>
      <c r="AT93" s="1973"/>
      <c r="AU93" s="1974"/>
      <c r="AV93" s="1972"/>
      <c r="AW93" s="1973"/>
      <c r="AX93" s="1973"/>
      <c r="AY93" s="1974"/>
      <c r="AZ93" s="1972"/>
      <c r="BA93" s="1973"/>
      <c r="BB93" s="1973"/>
      <c r="BC93" s="1974"/>
      <c r="BD93" s="1972"/>
      <c r="BE93" s="1973"/>
      <c r="BF93" s="1973"/>
      <c r="BG93" s="1974"/>
      <c r="BH93" s="1972"/>
      <c r="BI93" s="1973"/>
      <c r="BJ93" s="1973"/>
      <c r="BK93" s="1974"/>
      <c r="BL93" s="1972"/>
      <c r="BM93" s="1973"/>
      <c r="BN93" s="1973"/>
      <c r="BO93" s="1974"/>
      <c r="BP93" s="1972"/>
      <c r="BQ93" s="1973"/>
      <c r="BR93" s="1973"/>
      <c r="BS93" s="1974"/>
      <c r="BT93" s="1972"/>
      <c r="BU93" s="1973"/>
      <c r="BV93" s="1973"/>
      <c r="BW93" s="1974"/>
      <c r="BX93" s="1972"/>
      <c r="BY93" s="1973"/>
      <c r="BZ93" s="1973"/>
      <c r="CA93" s="1974"/>
      <c r="CB93" s="1972"/>
      <c r="CC93" s="1973"/>
      <c r="CD93" s="1973"/>
      <c r="CE93" s="1974"/>
      <c r="CF93" s="1972"/>
      <c r="CG93" s="1973"/>
      <c r="CH93" s="1973"/>
      <c r="CI93" s="1974"/>
      <c r="CJ93" s="1972"/>
      <c r="CK93" s="1973"/>
      <c r="CL93" s="1973"/>
      <c r="CM93" s="1974"/>
      <c r="CN93" s="1972"/>
      <c r="CO93" s="1973"/>
      <c r="CP93" s="1973"/>
      <c r="CQ93" s="1974"/>
      <c r="CR93" s="1972"/>
      <c r="CS93" s="1973"/>
      <c r="CT93" s="1973"/>
      <c r="CU93" s="1974"/>
      <c r="CV93" s="1972"/>
      <c r="CW93" s="1973"/>
      <c r="CX93" s="1973"/>
      <c r="CY93" s="1974"/>
      <c r="CZ93" s="1972"/>
      <c r="DA93" s="1973"/>
      <c r="DB93" s="1973"/>
      <c r="DC93" s="1974"/>
      <c r="DD93" s="1972"/>
      <c r="DE93" s="1973"/>
      <c r="DF93" s="1973"/>
      <c r="DG93" s="1974"/>
      <c r="DH93" s="1972"/>
      <c r="DI93" s="1973"/>
      <c r="DJ93" s="1973"/>
      <c r="DK93" s="1974"/>
      <c r="DL93" s="1972"/>
      <c r="DM93" s="1973"/>
      <c r="DN93" s="1973"/>
      <c r="DO93" s="1974"/>
      <c r="DP93" s="1972"/>
      <c r="DQ93" s="1973"/>
      <c r="DR93" s="1973"/>
      <c r="DS93" s="1974"/>
      <c r="DT93" s="1972"/>
      <c r="DU93" s="1973"/>
      <c r="DV93" s="1973"/>
      <c r="DW93" s="1974"/>
      <c r="DX93" s="1972"/>
      <c r="DY93" s="1973"/>
      <c r="DZ93" s="1973"/>
      <c r="EA93" s="1973"/>
      <c r="EB93" s="2017">
        <f t="shared" si="5"/>
        <v>0</v>
      </c>
      <c r="EC93" s="1976"/>
      <c r="ED93" s="1976"/>
      <c r="EE93" s="2018"/>
      <c r="EG93" s="569"/>
      <c r="EH93" s="2036"/>
      <c r="EI93" s="2036"/>
      <c r="EJ93" s="2036"/>
      <c r="EK93" s="2036"/>
      <c r="EL93" s="80"/>
      <c r="EW93" s="1210"/>
      <c r="EX93" s="1210"/>
      <c r="EY93" s="1210"/>
      <c r="EZ93" s="1210"/>
      <c r="FA93" s="1210"/>
      <c r="FB93" s="1210"/>
      <c r="FC93" s="1210"/>
      <c r="FD93" s="1210"/>
      <c r="FE93" s="1210"/>
      <c r="FF93" s="1210"/>
      <c r="FG93" s="1210"/>
      <c r="FH93" s="1210"/>
      <c r="FI93" s="1210"/>
      <c r="FJ93" s="1210" t="s">
        <v>1376</v>
      </c>
      <c r="FK93" s="1210"/>
      <c r="FL93" s="1210"/>
      <c r="FM93" s="1210"/>
      <c r="FN93" s="1210"/>
      <c r="FO93" s="1210"/>
      <c r="FP93" s="1210"/>
      <c r="FQ93" s="1210"/>
      <c r="FR93" s="1210"/>
      <c r="FS93" s="1210"/>
      <c r="FT93" s="1210"/>
      <c r="FU93" s="1210"/>
    </row>
    <row r="94" spans="1:177" ht="20.100000000000001" customHeight="1">
      <c r="A94" s="1323">
        <v>62</v>
      </c>
      <c r="B94" s="623"/>
      <c r="C94" s="627"/>
      <c r="D94" s="623"/>
      <c r="E94" s="637" t="s">
        <v>784</v>
      </c>
      <c r="F94" s="2058" t="s">
        <v>827</v>
      </c>
      <c r="G94" s="2059"/>
      <c r="H94" s="1987"/>
      <c r="I94" s="1973"/>
      <c r="J94" s="1973"/>
      <c r="K94" s="1988"/>
      <c r="L94" s="1973"/>
      <c r="M94" s="1973"/>
      <c r="N94" s="1973"/>
      <c r="O94" s="1973"/>
      <c r="P94" s="1972"/>
      <c r="Q94" s="1973"/>
      <c r="R94" s="1973"/>
      <c r="S94" s="1974"/>
      <c r="T94" s="1972"/>
      <c r="U94" s="1973"/>
      <c r="V94" s="1973"/>
      <c r="W94" s="1974"/>
      <c r="X94" s="1972"/>
      <c r="Y94" s="1973"/>
      <c r="Z94" s="1973"/>
      <c r="AA94" s="1974"/>
      <c r="AB94" s="1972"/>
      <c r="AC94" s="1973"/>
      <c r="AD94" s="1973"/>
      <c r="AE94" s="1974"/>
      <c r="AF94" s="1972"/>
      <c r="AG94" s="1973"/>
      <c r="AH94" s="1973"/>
      <c r="AI94" s="1974"/>
      <c r="AJ94" s="1972"/>
      <c r="AK94" s="1973"/>
      <c r="AL94" s="1973"/>
      <c r="AM94" s="1974"/>
      <c r="AN94" s="1972"/>
      <c r="AO94" s="1973"/>
      <c r="AP94" s="1973"/>
      <c r="AQ94" s="1974"/>
      <c r="AR94" s="1972"/>
      <c r="AS94" s="1973"/>
      <c r="AT94" s="1973"/>
      <c r="AU94" s="1974"/>
      <c r="AV94" s="1972"/>
      <c r="AW94" s="1973"/>
      <c r="AX94" s="1973"/>
      <c r="AY94" s="1974"/>
      <c r="AZ94" s="1972"/>
      <c r="BA94" s="1973"/>
      <c r="BB94" s="1973"/>
      <c r="BC94" s="1974"/>
      <c r="BD94" s="1972"/>
      <c r="BE94" s="1973"/>
      <c r="BF94" s="1973"/>
      <c r="BG94" s="1974"/>
      <c r="BH94" s="1972"/>
      <c r="BI94" s="1973"/>
      <c r="BJ94" s="1973"/>
      <c r="BK94" s="1974"/>
      <c r="BL94" s="1972"/>
      <c r="BM94" s="1973"/>
      <c r="BN94" s="1973"/>
      <c r="BO94" s="1974"/>
      <c r="BP94" s="1972"/>
      <c r="BQ94" s="1973"/>
      <c r="BR94" s="1973"/>
      <c r="BS94" s="1974"/>
      <c r="BT94" s="1972"/>
      <c r="BU94" s="1973"/>
      <c r="BV94" s="1973"/>
      <c r="BW94" s="1974"/>
      <c r="BX94" s="1972"/>
      <c r="BY94" s="1973"/>
      <c r="BZ94" s="1973"/>
      <c r="CA94" s="1974"/>
      <c r="CB94" s="1972"/>
      <c r="CC94" s="1973"/>
      <c r="CD94" s="1973"/>
      <c r="CE94" s="1974"/>
      <c r="CF94" s="1972"/>
      <c r="CG94" s="1973"/>
      <c r="CH94" s="1973"/>
      <c r="CI94" s="1974"/>
      <c r="CJ94" s="1972"/>
      <c r="CK94" s="1973"/>
      <c r="CL94" s="1973"/>
      <c r="CM94" s="1974"/>
      <c r="CN94" s="1972"/>
      <c r="CO94" s="1973"/>
      <c r="CP94" s="1973"/>
      <c r="CQ94" s="1974"/>
      <c r="CR94" s="1972"/>
      <c r="CS94" s="1973"/>
      <c r="CT94" s="1973"/>
      <c r="CU94" s="1974"/>
      <c r="CV94" s="1972"/>
      <c r="CW94" s="1973"/>
      <c r="CX94" s="1973"/>
      <c r="CY94" s="1974"/>
      <c r="CZ94" s="1972"/>
      <c r="DA94" s="1973"/>
      <c r="DB94" s="1973"/>
      <c r="DC94" s="1974"/>
      <c r="DD94" s="1972"/>
      <c r="DE94" s="1973"/>
      <c r="DF94" s="1973"/>
      <c r="DG94" s="1974"/>
      <c r="DH94" s="1972"/>
      <c r="DI94" s="1973"/>
      <c r="DJ94" s="1973"/>
      <c r="DK94" s="1974"/>
      <c r="DL94" s="1972"/>
      <c r="DM94" s="1973"/>
      <c r="DN94" s="1973"/>
      <c r="DO94" s="1974"/>
      <c r="DP94" s="1972"/>
      <c r="DQ94" s="1973"/>
      <c r="DR94" s="1973"/>
      <c r="DS94" s="1974"/>
      <c r="DT94" s="1972"/>
      <c r="DU94" s="1973"/>
      <c r="DV94" s="1973"/>
      <c r="DW94" s="1974"/>
      <c r="DX94" s="1972"/>
      <c r="DY94" s="1973"/>
      <c r="DZ94" s="1973"/>
      <c r="EA94" s="1973"/>
      <c r="EB94" s="2017">
        <f t="shared" si="5"/>
        <v>0</v>
      </c>
      <c r="EC94" s="1976"/>
      <c r="ED94" s="1976"/>
      <c r="EE94" s="2018"/>
      <c r="EG94" s="568"/>
      <c r="EH94" s="2036"/>
      <c r="EI94" s="2036"/>
      <c r="EJ94" s="2036"/>
      <c r="EK94" s="2036"/>
      <c r="EL94" s="80"/>
      <c r="EW94" s="1210"/>
      <c r="EX94" s="1210"/>
      <c r="EY94" s="1210"/>
      <c r="EZ94" s="1210"/>
      <c r="FA94" s="1210"/>
      <c r="FB94" s="1210"/>
      <c r="FC94" s="1210"/>
      <c r="FD94" s="1210"/>
      <c r="FE94" s="1210"/>
      <c r="FF94" s="1210"/>
      <c r="FG94" s="1210"/>
      <c r="FH94" s="1210"/>
      <c r="FI94" s="1210"/>
      <c r="FJ94" s="1210" t="s">
        <v>1376</v>
      </c>
      <c r="FK94" s="1210"/>
      <c r="FL94" s="1210"/>
      <c r="FM94" s="1210"/>
      <c r="FN94" s="1210"/>
      <c r="FO94" s="1210"/>
      <c r="FP94" s="1210"/>
      <c r="FQ94" s="1210"/>
      <c r="FR94" s="1210"/>
      <c r="FS94" s="1210"/>
      <c r="FT94" s="1210"/>
      <c r="FU94" s="1210"/>
    </row>
    <row r="95" spans="1:177" ht="20.100000000000001" customHeight="1">
      <c r="A95" s="1323">
        <v>62</v>
      </c>
      <c r="B95" s="623"/>
      <c r="C95" s="627"/>
      <c r="D95" s="623"/>
      <c r="E95" s="1612" t="s">
        <v>1897</v>
      </c>
      <c r="F95" s="2058" t="s">
        <v>1899</v>
      </c>
      <c r="G95" s="2059"/>
      <c r="H95" s="1987"/>
      <c r="I95" s="1973"/>
      <c r="J95" s="1973"/>
      <c r="K95" s="1988"/>
      <c r="L95" s="1973"/>
      <c r="M95" s="1973"/>
      <c r="N95" s="1973"/>
      <c r="O95" s="1973"/>
      <c r="P95" s="1972"/>
      <c r="Q95" s="1973"/>
      <c r="R95" s="1973"/>
      <c r="S95" s="1974"/>
      <c r="T95" s="1972"/>
      <c r="U95" s="1973"/>
      <c r="V95" s="1973"/>
      <c r="W95" s="1974"/>
      <c r="X95" s="1972"/>
      <c r="Y95" s="1973"/>
      <c r="Z95" s="1973"/>
      <c r="AA95" s="1974"/>
      <c r="AB95" s="1972"/>
      <c r="AC95" s="1973"/>
      <c r="AD95" s="1973"/>
      <c r="AE95" s="1974"/>
      <c r="AF95" s="1972"/>
      <c r="AG95" s="1973"/>
      <c r="AH95" s="1973"/>
      <c r="AI95" s="1974"/>
      <c r="AJ95" s="1972"/>
      <c r="AK95" s="1973"/>
      <c r="AL95" s="1973"/>
      <c r="AM95" s="1974"/>
      <c r="AN95" s="1972"/>
      <c r="AO95" s="1973"/>
      <c r="AP95" s="1973"/>
      <c r="AQ95" s="1974"/>
      <c r="AR95" s="1972"/>
      <c r="AS95" s="1973"/>
      <c r="AT95" s="1973"/>
      <c r="AU95" s="1974"/>
      <c r="AV95" s="1972"/>
      <c r="AW95" s="1973"/>
      <c r="AX95" s="1973"/>
      <c r="AY95" s="1974"/>
      <c r="AZ95" s="1972"/>
      <c r="BA95" s="1973"/>
      <c r="BB95" s="1973"/>
      <c r="BC95" s="1974"/>
      <c r="BD95" s="1972"/>
      <c r="BE95" s="1973"/>
      <c r="BF95" s="1973"/>
      <c r="BG95" s="1974"/>
      <c r="BH95" s="1972"/>
      <c r="BI95" s="1973"/>
      <c r="BJ95" s="1973"/>
      <c r="BK95" s="1974"/>
      <c r="BL95" s="1972"/>
      <c r="BM95" s="1973"/>
      <c r="BN95" s="1973"/>
      <c r="BO95" s="1974"/>
      <c r="BP95" s="1972"/>
      <c r="BQ95" s="1973"/>
      <c r="BR95" s="1973"/>
      <c r="BS95" s="1974"/>
      <c r="BT95" s="1972"/>
      <c r="BU95" s="1973"/>
      <c r="BV95" s="1973"/>
      <c r="BW95" s="1974"/>
      <c r="BX95" s="1972"/>
      <c r="BY95" s="1973"/>
      <c r="BZ95" s="1973"/>
      <c r="CA95" s="1974"/>
      <c r="CB95" s="1972"/>
      <c r="CC95" s="1973"/>
      <c r="CD95" s="1973"/>
      <c r="CE95" s="1974"/>
      <c r="CF95" s="1972"/>
      <c r="CG95" s="1973"/>
      <c r="CH95" s="1973"/>
      <c r="CI95" s="1974"/>
      <c r="CJ95" s="1972"/>
      <c r="CK95" s="1973"/>
      <c r="CL95" s="1973"/>
      <c r="CM95" s="1974"/>
      <c r="CN95" s="1972"/>
      <c r="CO95" s="1973"/>
      <c r="CP95" s="1973"/>
      <c r="CQ95" s="1974"/>
      <c r="CR95" s="1972"/>
      <c r="CS95" s="1973"/>
      <c r="CT95" s="1973"/>
      <c r="CU95" s="1974"/>
      <c r="CV95" s="1972"/>
      <c r="CW95" s="1973"/>
      <c r="CX95" s="1973"/>
      <c r="CY95" s="1974"/>
      <c r="CZ95" s="1972"/>
      <c r="DA95" s="1973"/>
      <c r="DB95" s="1973"/>
      <c r="DC95" s="1974"/>
      <c r="DD95" s="1972"/>
      <c r="DE95" s="1973"/>
      <c r="DF95" s="1973"/>
      <c r="DG95" s="1974"/>
      <c r="DH95" s="1972"/>
      <c r="DI95" s="1973"/>
      <c r="DJ95" s="1973"/>
      <c r="DK95" s="1974"/>
      <c r="DL95" s="1972"/>
      <c r="DM95" s="1973"/>
      <c r="DN95" s="1973"/>
      <c r="DO95" s="1974"/>
      <c r="DP95" s="1972"/>
      <c r="DQ95" s="1973"/>
      <c r="DR95" s="1973"/>
      <c r="DS95" s="1974"/>
      <c r="DT95" s="1972"/>
      <c r="DU95" s="1973"/>
      <c r="DV95" s="1973"/>
      <c r="DW95" s="1974"/>
      <c r="DX95" s="1972"/>
      <c r="DY95" s="1973"/>
      <c r="DZ95" s="1973"/>
      <c r="EA95" s="1973"/>
      <c r="EB95" s="2017">
        <f t="shared" ref="EB95" si="11">SUM(H95:EA95)</f>
        <v>0</v>
      </c>
      <c r="EC95" s="1976"/>
      <c r="ED95" s="1976"/>
      <c r="EE95" s="2018"/>
      <c r="EG95" s="568"/>
      <c r="EH95" s="1560"/>
      <c r="EI95" s="1560"/>
      <c r="EJ95" s="1560"/>
      <c r="EK95" s="1560"/>
      <c r="EL95" s="80"/>
      <c r="EW95" s="1210"/>
      <c r="EX95" s="1210"/>
      <c r="EY95" s="1210"/>
      <c r="EZ95" s="1210"/>
      <c r="FA95" s="1210"/>
      <c r="FB95" s="1210"/>
      <c r="FC95" s="1210"/>
      <c r="FD95" s="1210"/>
      <c r="FE95" s="1210"/>
      <c r="FF95" s="1210"/>
      <c r="FG95" s="1210"/>
      <c r="FH95" s="1210"/>
      <c r="FI95" s="1210"/>
      <c r="FJ95" s="1210" t="s">
        <v>1376</v>
      </c>
      <c r="FK95" s="1210"/>
      <c r="FL95" s="1210"/>
      <c r="FM95" s="1210"/>
      <c r="FN95" s="1210"/>
      <c r="FO95" s="1210"/>
      <c r="FP95" s="1210"/>
      <c r="FQ95" s="1210"/>
      <c r="FR95" s="1210"/>
      <c r="FS95" s="1210"/>
      <c r="FT95" s="1210"/>
      <c r="FU95" s="1210"/>
    </row>
    <row r="96" spans="1:177" ht="20.100000000000001" customHeight="1">
      <c r="A96" s="1323">
        <v>62</v>
      </c>
      <c r="B96" s="623"/>
      <c r="C96" s="627"/>
      <c r="D96" s="623"/>
      <c r="E96" s="1612" t="s">
        <v>1898</v>
      </c>
      <c r="F96" s="2058" t="s">
        <v>1495</v>
      </c>
      <c r="G96" s="2059"/>
      <c r="H96" s="1987"/>
      <c r="I96" s="1973"/>
      <c r="J96" s="1973"/>
      <c r="K96" s="1988"/>
      <c r="L96" s="1973"/>
      <c r="M96" s="1973"/>
      <c r="N96" s="1973"/>
      <c r="O96" s="1973"/>
      <c r="P96" s="1972"/>
      <c r="Q96" s="1973"/>
      <c r="R96" s="1973"/>
      <c r="S96" s="1974"/>
      <c r="T96" s="1972"/>
      <c r="U96" s="1973"/>
      <c r="V96" s="1973"/>
      <c r="W96" s="1974"/>
      <c r="X96" s="1972"/>
      <c r="Y96" s="1973"/>
      <c r="Z96" s="1973"/>
      <c r="AA96" s="1974"/>
      <c r="AB96" s="1972"/>
      <c r="AC96" s="1973"/>
      <c r="AD96" s="1973"/>
      <c r="AE96" s="1974"/>
      <c r="AF96" s="1972"/>
      <c r="AG96" s="1973"/>
      <c r="AH96" s="1973"/>
      <c r="AI96" s="1974"/>
      <c r="AJ96" s="1972"/>
      <c r="AK96" s="1973"/>
      <c r="AL96" s="1973"/>
      <c r="AM96" s="1974"/>
      <c r="AN96" s="1972"/>
      <c r="AO96" s="1973"/>
      <c r="AP96" s="1973"/>
      <c r="AQ96" s="1974"/>
      <c r="AR96" s="1972"/>
      <c r="AS96" s="1973"/>
      <c r="AT96" s="1973"/>
      <c r="AU96" s="1974"/>
      <c r="AV96" s="1972"/>
      <c r="AW96" s="1973"/>
      <c r="AX96" s="1973"/>
      <c r="AY96" s="1974"/>
      <c r="AZ96" s="1972"/>
      <c r="BA96" s="1973"/>
      <c r="BB96" s="1973"/>
      <c r="BC96" s="1974"/>
      <c r="BD96" s="1972"/>
      <c r="BE96" s="1973"/>
      <c r="BF96" s="1973"/>
      <c r="BG96" s="1974"/>
      <c r="BH96" s="1972"/>
      <c r="BI96" s="1973"/>
      <c r="BJ96" s="1973"/>
      <c r="BK96" s="1974"/>
      <c r="BL96" s="1972"/>
      <c r="BM96" s="1973"/>
      <c r="BN96" s="1973"/>
      <c r="BO96" s="1974"/>
      <c r="BP96" s="1972"/>
      <c r="BQ96" s="1973"/>
      <c r="BR96" s="1973"/>
      <c r="BS96" s="1974"/>
      <c r="BT96" s="1972"/>
      <c r="BU96" s="1973"/>
      <c r="BV96" s="1973"/>
      <c r="BW96" s="1974"/>
      <c r="BX96" s="1972"/>
      <c r="BY96" s="1973"/>
      <c r="BZ96" s="1973"/>
      <c r="CA96" s="1974"/>
      <c r="CB96" s="1972"/>
      <c r="CC96" s="1973"/>
      <c r="CD96" s="1973"/>
      <c r="CE96" s="1974"/>
      <c r="CF96" s="1972"/>
      <c r="CG96" s="1973"/>
      <c r="CH96" s="1973"/>
      <c r="CI96" s="1974"/>
      <c r="CJ96" s="1972"/>
      <c r="CK96" s="1973"/>
      <c r="CL96" s="1973"/>
      <c r="CM96" s="1974"/>
      <c r="CN96" s="1972"/>
      <c r="CO96" s="1973"/>
      <c r="CP96" s="1973"/>
      <c r="CQ96" s="1974"/>
      <c r="CR96" s="1972"/>
      <c r="CS96" s="1973"/>
      <c r="CT96" s="1973"/>
      <c r="CU96" s="1974"/>
      <c r="CV96" s="1972"/>
      <c r="CW96" s="1973"/>
      <c r="CX96" s="1973"/>
      <c r="CY96" s="1974"/>
      <c r="CZ96" s="1972"/>
      <c r="DA96" s="1973"/>
      <c r="DB96" s="1973"/>
      <c r="DC96" s="1974"/>
      <c r="DD96" s="1972"/>
      <c r="DE96" s="1973"/>
      <c r="DF96" s="1973"/>
      <c r="DG96" s="1974"/>
      <c r="DH96" s="1972"/>
      <c r="DI96" s="1973"/>
      <c r="DJ96" s="1973"/>
      <c r="DK96" s="1974"/>
      <c r="DL96" s="1972"/>
      <c r="DM96" s="1973"/>
      <c r="DN96" s="1973"/>
      <c r="DO96" s="1974"/>
      <c r="DP96" s="1972"/>
      <c r="DQ96" s="1973"/>
      <c r="DR96" s="1973"/>
      <c r="DS96" s="1974"/>
      <c r="DT96" s="1972"/>
      <c r="DU96" s="1973"/>
      <c r="DV96" s="1973"/>
      <c r="DW96" s="1974"/>
      <c r="DX96" s="1972"/>
      <c r="DY96" s="1973"/>
      <c r="DZ96" s="1973"/>
      <c r="EA96" s="1973"/>
      <c r="EB96" s="2017">
        <f t="shared" ref="EB96" si="12">SUM(H96:EA96)</f>
        <v>0</v>
      </c>
      <c r="EC96" s="1976"/>
      <c r="ED96" s="1976"/>
      <c r="EE96" s="2018"/>
      <c r="EG96" s="568"/>
      <c r="EH96" s="80"/>
      <c r="EI96" s="80"/>
      <c r="EJ96" s="80"/>
      <c r="EK96" s="80"/>
      <c r="EL96" s="80"/>
      <c r="EW96" s="1210"/>
      <c r="EX96" s="1210"/>
      <c r="EY96" s="1210"/>
      <c r="EZ96" s="1210"/>
      <c r="FA96" s="1210"/>
      <c r="FB96" s="1210"/>
      <c r="FC96" s="1210"/>
      <c r="FD96" s="1210"/>
      <c r="FE96" s="1210"/>
      <c r="FF96" s="1210"/>
      <c r="FG96" s="1210"/>
      <c r="FH96" s="1210"/>
      <c r="FI96" s="1210"/>
      <c r="FJ96" s="1210" t="s">
        <v>1376</v>
      </c>
      <c r="FK96" s="1210"/>
      <c r="FL96" s="1210"/>
      <c r="FM96" s="1210"/>
      <c r="FN96" s="1210"/>
      <c r="FO96" s="1210"/>
      <c r="FP96" s="1210"/>
      <c r="FQ96" s="1210"/>
      <c r="FR96" s="1210"/>
      <c r="FS96" s="1210"/>
      <c r="FT96" s="1210"/>
      <c r="FU96" s="1210"/>
    </row>
    <row r="97" spans="1:177" ht="20.100000000000001" customHeight="1">
      <c r="A97" s="1323">
        <v>62</v>
      </c>
      <c r="B97" s="623"/>
      <c r="C97" s="627"/>
      <c r="D97" s="623"/>
      <c r="E97" s="2223" t="s">
        <v>1892</v>
      </c>
      <c r="F97" s="1645" t="s">
        <v>492</v>
      </c>
      <c r="G97" s="1643"/>
      <c r="H97" s="1987"/>
      <c r="I97" s="1973"/>
      <c r="J97" s="1973"/>
      <c r="K97" s="1988"/>
      <c r="L97" s="1973"/>
      <c r="M97" s="1973"/>
      <c r="N97" s="1973"/>
      <c r="O97" s="1973"/>
      <c r="P97" s="1972"/>
      <c r="Q97" s="1973"/>
      <c r="R97" s="1973"/>
      <c r="S97" s="1974"/>
      <c r="T97" s="1972"/>
      <c r="U97" s="1973"/>
      <c r="V97" s="1973"/>
      <c r="W97" s="1974"/>
      <c r="X97" s="1972"/>
      <c r="Y97" s="1973"/>
      <c r="Z97" s="1973"/>
      <c r="AA97" s="1974"/>
      <c r="AB97" s="1972"/>
      <c r="AC97" s="1973"/>
      <c r="AD97" s="1973"/>
      <c r="AE97" s="1974"/>
      <c r="AF97" s="1972"/>
      <c r="AG97" s="1973"/>
      <c r="AH97" s="1973"/>
      <c r="AI97" s="1974"/>
      <c r="AJ97" s="1972"/>
      <c r="AK97" s="1973"/>
      <c r="AL97" s="1973"/>
      <c r="AM97" s="1974"/>
      <c r="AN97" s="1972"/>
      <c r="AO97" s="1973"/>
      <c r="AP97" s="1973"/>
      <c r="AQ97" s="1974"/>
      <c r="AR97" s="1972"/>
      <c r="AS97" s="1973"/>
      <c r="AT97" s="1973"/>
      <c r="AU97" s="1974"/>
      <c r="AV97" s="1972"/>
      <c r="AW97" s="1973"/>
      <c r="AX97" s="1973"/>
      <c r="AY97" s="1974"/>
      <c r="AZ97" s="1972"/>
      <c r="BA97" s="1973"/>
      <c r="BB97" s="1973"/>
      <c r="BC97" s="1974"/>
      <c r="BD97" s="1972"/>
      <c r="BE97" s="1973"/>
      <c r="BF97" s="1973"/>
      <c r="BG97" s="1974"/>
      <c r="BH97" s="1972"/>
      <c r="BI97" s="1973"/>
      <c r="BJ97" s="1973"/>
      <c r="BK97" s="1974"/>
      <c r="BL97" s="1972"/>
      <c r="BM97" s="1973"/>
      <c r="BN97" s="1973"/>
      <c r="BO97" s="1974"/>
      <c r="BP97" s="1972"/>
      <c r="BQ97" s="1973"/>
      <c r="BR97" s="1973"/>
      <c r="BS97" s="1974"/>
      <c r="BT97" s="1972"/>
      <c r="BU97" s="1973"/>
      <c r="BV97" s="1973"/>
      <c r="BW97" s="1974"/>
      <c r="BX97" s="1972"/>
      <c r="BY97" s="1973"/>
      <c r="BZ97" s="1973"/>
      <c r="CA97" s="1974"/>
      <c r="CB97" s="1972"/>
      <c r="CC97" s="1973"/>
      <c r="CD97" s="1973"/>
      <c r="CE97" s="1974"/>
      <c r="CF97" s="1972"/>
      <c r="CG97" s="1973"/>
      <c r="CH97" s="1973"/>
      <c r="CI97" s="1974"/>
      <c r="CJ97" s="1972"/>
      <c r="CK97" s="1973"/>
      <c r="CL97" s="1973"/>
      <c r="CM97" s="1974"/>
      <c r="CN97" s="1972"/>
      <c r="CO97" s="1973"/>
      <c r="CP97" s="1973"/>
      <c r="CQ97" s="1974"/>
      <c r="CR97" s="1972"/>
      <c r="CS97" s="1973"/>
      <c r="CT97" s="1973"/>
      <c r="CU97" s="1974"/>
      <c r="CV97" s="1972"/>
      <c r="CW97" s="1973"/>
      <c r="CX97" s="1973"/>
      <c r="CY97" s="1974"/>
      <c r="CZ97" s="1972"/>
      <c r="DA97" s="1973"/>
      <c r="DB97" s="1973"/>
      <c r="DC97" s="1974"/>
      <c r="DD97" s="1972"/>
      <c r="DE97" s="1973"/>
      <c r="DF97" s="1973"/>
      <c r="DG97" s="1974"/>
      <c r="DH97" s="1972"/>
      <c r="DI97" s="1973"/>
      <c r="DJ97" s="1973"/>
      <c r="DK97" s="1974"/>
      <c r="DL97" s="1972"/>
      <c r="DM97" s="1973"/>
      <c r="DN97" s="1973"/>
      <c r="DO97" s="1974"/>
      <c r="DP97" s="1972"/>
      <c r="DQ97" s="1973"/>
      <c r="DR97" s="1973"/>
      <c r="DS97" s="1974"/>
      <c r="DT97" s="1972"/>
      <c r="DU97" s="1973"/>
      <c r="DV97" s="1973"/>
      <c r="DW97" s="1974"/>
      <c r="DX97" s="1972"/>
      <c r="DY97" s="1973"/>
      <c r="DZ97" s="1973"/>
      <c r="EA97" s="1973"/>
      <c r="EB97" s="2017">
        <f t="shared" ref="EB97" si="13">SUM(H97:EA97)</f>
        <v>0</v>
      </c>
      <c r="EC97" s="1976"/>
      <c r="ED97" s="1976"/>
      <c r="EE97" s="2018"/>
      <c r="EG97" s="568"/>
      <c r="EH97" s="80"/>
      <c r="EI97" s="80"/>
      <c r="EJ97" s="80"/>
      <c r="EK97" s="80"/>
      <c r="EL97" s="80"/>
      <c r="EW97" s="1210"/>
      <c r="EX97" s="1210"/>
      <c r="EY97" s="1210"/>
      <c r="EZ97" s="1210"/>
      <c r="FA97" s="1210"/>
      <c r="FB97" s="1210"/>
      <c r="FC97" s="1210"/>
      <c r="FD97" s="1210"/>
      <c r="FE97" s="1210"/>
      <c r="FF97" s="1210"/>
      <c r="FG97" s="1210"/>
      <c r="FH97" s="1210"/>
      <c r="FI97" s="1210"/>
      <c r="FJ97" s="1210" t="s">
        <v>1376</v>
      </c>
      <c r="FK97" s="1210"/>
      <c r="FL97" s="1210"/>
      <c r="FM97" s="1210"/>
      <c r="FN97" s="1210"/>
      <c r="FO97" s="1210"/>
      <c r="FP97" s="1210"/>
      <c r="FQ97" s="1210"/>
      <c r="FR97" s="1210"/>
      <c r="FS97" s="1210"/>
      <c r="FT97" s="1210"/>
      <c r="FU97" s="1210"/>
    </row>
    <row r="98" spans="1:177" ht="20.100000000000001" customHeight="1">
      <c r="A98" s="1323">
        <v>62</v>
      </c>
      <c r="B98" s="623"/>
      <c r="C98" s="627"/>
      <c r="D98" s="623"/>
      <c r="E98" s="2224"/>
      <c r="F98" s="1645" t="s">
        <v>492</v>
      </c>
      <c r="G98" s="1643"/>
      <c r="H98" s="1987"/>
      <c r="I98" s="1973"/>
      <c r="J98" s="1973"/>
      <c r="K98" s="1988"/>
      <c r="L98" s="1973"/>
      <c r="M98" s="1973"/>
      <c r="N98" s="1973"/>
      <c r="O98" s="1973"/>
      <c r="P98" s="1972"/>
      <c r="Q98" s="1973"/>
      <c r="R98" s="1973"/>
      <c r="S98" s="1974"/>
      <c r="T98" s="1972"/>
      <c r="U98" s="1973"/>
      <c r="V98" s="1973"/>
      <c r="W98" s="1974"/>
      <c r="X98" s="1972"/>
      <c r="Y98" s="1973"/>
      <c r="Z98" s="1973"/>
      <c r="AA98" s="1974"/>
      <c r="AB98" s="1972"/>
      <c r="AC98" s="1973"/>
      <c r="AD98" s="1973"/>
      <c r="AE98" s="1974"/>
      <c r="AF98" s="1972"/>
      <c r="AG98" s="1973"/>
      <c r="AH98" s="1973"/>
      <c r="AI98" s="1974"/>
      <c r="AJ98" s="1972"/>
      <c r="AK98" s="1973"/>
      <c r="AL98" s="1973"/>
      <c r="AM98" s="1974"/>
      <c r="AN98" s="1972"/>
      <c r="AO98" s="1973"/>
      <c r="AP98" s="1973"/>
      <c r="AQ98" s="1974"/>
      <c r="AR98" s="1972"/>
      <c r="AS98" s="1973"/>
      <c r="AT98" s="1973"/>
      <c r="AU98" s="1974"/>
      <c r="AV98" s="1972"/>
      <c r="AW98" s="1973"/>
      <c r="AX98" s="1973"/>
      <c r="AY98" s="1974"/>
      <c r="AZ98" s="1972"/>
      <c r="BA98" s="1973"/>
      <c r="BB98" s="1973"/>
      <c r="BC98" s="1974"/>
      <c r="BD98" s="1972"/>
      <c r="BE98" s="1973"/>
      <c r="BF98" s="1973"/>
      <c r="BG98" s="1974"/>
      <c r="BH98" s="1972"/>
      <c r="BI98" s="1973"/>
      <c r="BJ98" s="1973"/>
      <c r="BK98" s="1974"/>
      <c r="BL98" s="1972"/>
      <c r="BM98" s="1973"/>
      <c r="BN98" s="1973"/>
      <c r="BO98" s="1974"/>
      <c r="BP98" s="1972"/>
      <c r="BQ98" s="1973"/>
      <c r="BR98" s="1973"/>
      <c r="BS98" s="1974"/>
      <c r="BT98" s="1972"/>
      <c r="BU98" s="1973"/>
      <c r="BV98" s="1973"/>
      <c r="BW98" s="1974"/>
      <c r="BX98" s="1972"/>
      <c r="BY98" s="1973"/>
      <c r="BZ98" s="1973"/>
      <c r="CA98" s="1974"/>
      <c r="CB98" s="1972"/>
      <c r="CC98" s="1973"/>
      <c r="CD98" s="1973"/>
      <c r="CE98" s="1974"/>
      <c r="CF98" s="1972"/>
      <c r="CG98" s="1973"/>
      <c r="CH98" s="1973"/>
      <c r="CI98" s="1974"/>
      <c r="CJ98" s="1972"/>
      <c r="CK98" s="1973"/>
      <c r="CL98" s="1973"/>
      <c r="CM98" s="1974"/>
      <c r="CN98" s="1972"/>
      <c r="CO98" s="1973"/>
      <c r="CP98" s="1973"/>
      <c r="CQ98" s="1974"/>
      <c r="CR98" s="1972"/>
      <c r="CS98" s="1973"/>
      <c r="CT98" s="1973"/>
      <c r="CU98" s="1974"/>
      <c r="CV98" s="1972"/>
      <c r="CW98" s="1973"/>
      <c r="CX98" s="1973"/>
      <c r="CY98" s="1974"/>
      <c r="CZ98" s="1972"/>
      <c r="DA98" s="1973"/>
      <c r="DB98" s="1973"/>
      <c r="DC98" s="1974"/>
      <c r="DD98" s="1972"/>
      <c r="DE98" s="1973"/>
      <c r="DF98" s="1973"/>
      <c r="DG98" s="1974"/>
      <c r="DH98" s="1972"/>
      <c r="DI98" s="1973"/>
      <c r="DJ98" s="1973"/>
      <c r="DK98" s="1974"/>
      <c r="DL98" s="1972"/>
      <c r="DM98" s="1973"/>
      <c r="DN98" s="1973"/>
      <c r="DO98" s="1974"/>
      <c r="DP98" s="1972"/>
      <c r="DQ98" s="1973"/>
      <c r="DR98" s="1973"/>
      <c r="DS98" s="1974"/>
      <c r="DT98" s="1972"/>
      <c r="DU98" s="1973"/>
      <c r="DV98" s="1973"/>
      <c r="DW98" s="1974"/>
      <c r="DX98" s="1972"/>
      <c r="DY98" s="1973"/>
      <c r="DZ98" s="1973"/>
      <c r="EA98" s="1973"/>
      <c r="EB98" s="2017">
        <f t="shared" ref="EB98" si="14">SUM(H98:EA98)</f>
        <v>0</v>
      </c>
      <c r="EC98" s="1976"/>
      <c r="ED98" s="1976"/>
      <c r="EE98" s="2018"/>
      <c r="EG98" s="568"/>
      <c r="EH98" s="80"/>
      <c r="EI98" s="80"/>
      <c r="EJ98" s="80"/>
      <c r="EK98" s="80"/>
      <c r="EL98" s="80"/>
      <c r="EW98" s="1210"/>
      <c r="EX98" s="1210"/>
      <c r="EY98" s="1210"/>
      <c r="EZ98" s="1210"/>
      <c r="FA98" s="1210"/>
      <c r="FB98" s="1210"/>
      <c r="FC98" s="1210"/>
      <c r="FD98" s="1210"/>
      <c r="FE98" s="1210"/>
      <c r="FF98" s="1210"/>
      <c r="FG98" s="1210"/>
      <c r="FH98" s="1210"/>
      <c r="FI98" s="1210"/>
      <c r="FJ98" s="1210" t="s">
        <v>1376</v>
      </c>
      <c r="FK98" s="1210"/>
      <c r="FL98" s="1210"/>
      <c r="FM98" s="1210"/>
      <c r="FN98" s="1210"/>
      <c r="FO98" s="1210"/>
      <c r="FP98" s="1210"/>
      <c r="FQ98" s="1210"/>
      <c r="FR98" s="1210"/>
      <c r="FS98" s="1210"/>
      <c r="FT98" s="1210"/>
      <c r="FU98" s="1210"/>
    </row>
    <row r="99" spans="1:177" ht="20.100000000000001" customHeight="1">
      <c r="A99" s="1323">
        <v>64</v>
      </c>
      <c r="B99" s="623"/>
      <c r="C99" s="630"/>
      <c r="D99" s="653"/>
      <c r="E99" s="2225"/>
      <c r="F99" s="1646" t="s">
        <v>492</v>
      </c>
      <c r="G99" s="1644"/>
      <c r="H99" s="2004"/>
      <c r="I99" s="1982"/>
      <c r="J99" s="1982"/>
      <c r="K99" s="2005"/>
      <c r="L99" s="2004"/>
      <c r="M99" s="1982"/>
      <c r="N99" s="1982"/>
      <c r="O99" s="1983"/>
      <c r="P99" s="2161"/>
      <c r="Q99" s="2161"/>
      <c r="R99" s="2161"/>
      <c r="S99" s="2161"/>
      <c r="T99" s="2161"/>
      <c r="U99" s="2161"/>
      <c r="V99" s="2161"/>
      <c r="W99" s="2161"/>
      <c r="X99" s="2161"/>
      <c r="Y99" s="2161"/>
      <c r="Z99" s="2161"/>
      <c r="AA99" s="2161"/>
      <c r="AB99" s="2161"/>
      <c r="AC99" s="2161"/>
      <c r="AD99" s="2161"/>
      <c r="AE99" s="2161"/>
      <c r="AF99" s="2161"/>
      <c r="AG99" s="2161"/>
      <c r="AH99" s="2161"/>
      <c r="AI99" s="2161"/>
      <c r="AJ99" s="2161"/>
      <c r="AK99" s="2161"/>
      <c r="AL99" s="2161"/>
      <c r="AM99" s="2161"/>
      <c r="AN99" s="2161"/>
      <c r="AO99" s="2161"/>
      <c r="AP99" s="2161"/>
      <c r="AQ99" s="2161"/>
      <c r="AR99" s="2161"/>
      <c r="AS99" s="2161"/>
      <c r="AT99" s="2161"/>
      <c r="AU99" s="2161"/>
      <c r="AV99" s="2161"/>
      <c r="AW99" s="2161"/>
      <c r="AX99" s="2161"/>
      <c r="AY99" s="2161"/>
      <c r="AZ99" s="2161"/>
      <c r="BA99" s="2161"/>
      <c r="BB99" s="2161"/>
      <c r="BC99" s="2161"/>
      <c r="BD99" s="2161"/>
      <c r="BE99" s="2161"/>
      <c r="BF99" s="2161"/>
      <c r="BG99" s="2161"/>
      <c r="BH99" s="2161"/>
      <c r="BI99" s="2161"/>
      <c r="BJ99" s="2161"/>
      <c r="BK99" s="2161"/>
      <c r="BL99" s="2161"/>
      <c r="BM99" s="2161"/>
      <c r="BN99" s="2161"/>
      <c r="BO99" s="2161"/>
      <c r="BP99" s="2161"/>
      <c r="BQ99" s="2161"/>
      <c r="BR99" s="2161"/>
      <c r="BS99" s="2161"/>
      <c r="BT99" s="2161"/>
      <c r="BU99" s="2161"/>
      <c r="BV99" s="2161"/>
      <c r="BW99" s="2161"/>
      <c r="BX99" s="2161"/>
      <c r="BY99" s="2161"/>
      <c r="BZ99" s="2161"/>
      <c r="CA99" s="2161"/>
      <c r="CB99" s="2161"/>
      <c r="CC99" s="2161"/>
      <c r="CD99" s="2161"/>
      <c r="CE99" s="2161"/>
      <c r="CF99" s="2161"/>
      <c r="CG99" s="2161"/>
      <c r="CH99" s="2161"/>
      <c r="CI99" s="2161"/>
      <c r="CJ99" s="2161"/>
      <c r="CK99" s="2161"/>
      <c r="CL99" s="2161"/>
      <c r="CM99" s="2161"/>
      <c r="CN99" s="2161"/>
      <c r="CO99" s="2161"/>
      <c r="CP99" s="2161"/>
      <c r="CQ99" s="2161"/>
      <c r="CR99" s="2161"/>
      <c r="CS99" s="2161"/>
      <c r="CT99" s="2161"/>
      <c r="CU99" s="2161"/>
      <c r="CV99" s="2161"/>
      <c r="CW99" s="2161"/>
      <c r="CX99" s="2161"/>
      <c r="CY99" s="2161"/>
      <c r="CZ99" s="2161"/>
      <c r="DA99" s="2161"/>
      <c r="DB99" s="2161"/>
      <c r="DC99" s="2161"/>
      <c r="DD99" s="2161"/>
      <c r="DE99" s="2161"/>
      <c r="DF99" s="2161"/>
      <c r="DG99" s="2161"/>
      <c r="DH99" s="2161"/>
      <c r="DI99" s="2161"/>
      <c r="DJ99" s="2161"/>
      <c r="DK99" s="2161"/>
      <c r="DL99" s="2161"/>
      <c r="DM99" s="2161"/>
      <c r="DN99" s="2161"/>
      <c r="DO99" s="2161"/>
      <c r="DP99" s="2161"/>
      <c r="DQ99" s="2161"/>
      <c r="DR99" s="2161"/>
      <c r="DS99" s="2161"/>
      <c r="DT99" s="2161"/>
      <c r="DU99" s="2161"/>
      <c r="DV99" s="2161"/>
      <c r="DW99" s="2161"/>
      <c r="DX99" s="2161"/>
      <c r="DY99" s="2161"/>
      <c r="DZ99" s="2161"/>
      <c r="EA99" s="2161"/>
      <c r="EB99" s="2010">
        <f t="shared" si="5"/>
        <v>0</v>
      </c>
      <c r="EC99" s="1960"/>
      <c r="ED99" s="1960"/>
      <c r="EE99" s="2011"/>
      <c r="EG99" s="455"/>
      <c r="EH99" s="80"/>
      <c r="EI99" s="80"/>
      <c r="EJ99" s="80"/>
      <c r="EK99" s="80"/>
      <c r="EL99" s="80"/>
      <c r="EW99" s="1210"/>
      <c r="EX99" s="1210"/>
      <c r="EY99" s="1210"/>
      <c r="EZ99" s="1210"/>
      <c r="FA99" s="1210"/>
      <c r="FB99" s="1210"/>
      <c r="FC99" s="1210"/>
      <c r="FD99" s="1210"/>
      <c r="FE99" s="1210"/>
      <c r="FF99" s="1210"/>
      <c r="FG99" s="1210"/>
      <c r="FH99" s="1210"/>
      <c r="FI99" s="1210"/>
      <c r="FJ99" s="1210" t="s">
        <v>1376</v>
      </c>
      <c r="FK99" s="1210"/>
      <c r="FL99" s="1210"/>
      <c r="FM99" s="1210"/>
      <c r="FN99" s="1210"/>
      <c r="FO99" s="1210"/>
      <c r="FP99" s="1210"/>
      <c r="FQ99" s="1210"/>
      <c r="FR99" s="1210"/>
      <c r="FS99" s="1210"/>
      <c r="FT99" s="1210"/>
      <c r="FU99" s="1210"/>
    </row>
    <row r="100" spans="1:177" ht="20.25" customHeight="1">
      <c r="A100" s="1323">
        <v>65</v>
      </c>
      <c r="B100" s="623"/>
      <c r="C100" s="1362"/>
      <c r="D100" s="629" t="s">
        <v>828</v>
      </c>
      <c r="E100" s="1997" t="s">
        <v>1680</v>
      </c>
      <c r="F100" s="1997"/>
      <c r="G100" s="2053"/>
      <c r="H100" s="2221">
        <f>SUMIF($FM$21:$FM$177,"○",H$21:H$177)</f>
        <v>0</v>
      </c>
      <c r="I100" s="2015"/>
      <c r="J100" s="2015"/>
      <c r="K100" s="2222"/>
      <c r="L100" s="2015">
        <f>SUM(L101:O105)</f>
        <v>0</v>
      </c>
      <c r="M100" s="2015"/>
      <c r="N100" s="2015"/>
      <c r="O100" s="2015"/>
      <c r="P100" s="2014">
        <f>SUM(P101:S105)</f>
        <v>0</v>
      </c>
      <c r="Q100" s="2015"/>
      <c r="R100" s="2015"/>
      <c r="S100" s="2016"/>
      <c r="T100" s="2014">
        <f>SUM(T101:W105)</f>
        <v>0</v>
      </c>
      <c r="U100" s="2015"/>
      <c r="V100" s="2015"/>
      <c r="W100" s="2016"/>
      <c r="X100" s="2014">
        <f>SUM(X101:AA105)</f>
        <v>0</v>
      </c>
      <c r="Y100" s="2015"/>
      <c r="Z100" s="2015"/>
      <c r="AA100" s="2016"/>
      <c r="AB100" s="2014">
        <f>SUM(AB101:AE105)</f>
        <v>0</v>
      </c>
      <c r="AC100" s="2015"/>
      <c r="AD100" s="2015"/>
      <c r="AE100" s="2016"/>
      <c r="AF100" s="2014">
        <f>SUM(AF101:AI105)</f>
        <v>0</v>
      </c>
      <c r="AG100" s="2015"/>
      <c r="AH100" s="2015"/>
      <c r="AI100" s="2016"/>
      <c r="AJ100" s="2014">
        <f>SUM(AJ101:AM105)</f>
        <v>0</v>
      </c>
      <c r="AK100" s="2015"/>
      <c r="AL100" s="2015"/>
      <c r="AM100" s="2016"/>
      <c r="AN100" s="2014">
        <f>SUM(AN101:AQ105)</f>
        <v>0</v>
      </c>
      <c r="AO100" s="2015"/>
      <c r="AP100" s="2015"/>
      <c r="AQ100" s="2016"/>
      <c r="AR100" s="2014">
        <f>SUM(AR101:AU105)</f>
        <v>0</v>
      </c>
      <c r="AS100" s="2015"/>
      <c r="AT100" s="2015"/>
      <c r="AU100" s="2016"/>
      <c r="AV100" s="2014">
        <f>SUM(AV101:AY105)</f>
        <v>0</v>
      </c>
      <c r="AW100" s="2015"/>
      <c r="AX100" s="2015"/>
      <c r="AY100" s="2016"/>
      <c r="AZ100" s="2014">
        <f>SUM(AZ101:BC105)</f>
        <v>0</v>
      </c>
      <c r="BA100" s="2015"/>
      <c r="BB100" s="2015"/>
      <c r="BC100" s="2016"/>
      <c r="BD100" s="2014">
        <f>SUM(BD101:BG105)</f>
        <v>0</v>
      </c>
      <c r="BE100" s="2015"/>
      <c r="BF100" s="2015"/>
      <c r="BG100" s="2016"/>
      <c r="BH100" s="2014">
        <f>SUM(BH101:BK105)</f>
        <v>0</v>
      </c>
      <c r="BI100" s="2015"/>
      <c r="BJ100" s="2015"/>
      <c r="BK100" s="2016"/>
      <c r="BL100" s="2014">
        <f>SUM(BL101:BO105)</f>
        <v>0</v>
      </c>
      <c r="BM100" s="2015"/>
      <c r="BN100" s="2015"/>
      <c r="BO100" s="2016"/>
      <c r="BP100" s="2014">
        <f>SUM(BP101:BS105)</f>
        <v>0</v>
      </c>
      <c r="BQ100" s="2015"/>
      <c r="BR100" s="2015"/>
      <c r="BS100" s="2016"/>
      <c r="BT100" s="2014">
        <f>SUM(BT101:BW105)</f>
        <v>0</v>
      </c>
      <c r="BU100" s="2015"/>
      <c r="BV100" s="2015"/>
      <c r="BW100" s="2016"/>
      <c r="BX100" s="2014">
        <f>SUM(BX101:CA105)</f>
        <v>0</v>
      </c>
      <c r="BY100" s="2015"/>
      <c r="BZ100" s="2015"/>
      <c r="CA100" s="2016"/>
      <c r="CB100" s="2014">
        <f>SUM(CB101:CE105)</f>
        <v>0</v>
      </c>
      <c r="CC100" s="2015"/>
      <c r="CD100" s="2015"/>
      <c r="CE100" s="2016"/>
      <c r="CF100" s="2014">
        <f>SUM(CF101:CI105)</f>
        <v>0</v>
      </c>
      <c r="CG100" s="2015"/>
      <c r="CH100" s="2015"/>
      <c r="CI100" s="2016"/>
      <c r="CJ100" s="2014">
        <f>SUM(CJ101:CM105)</f>
        <v>0</v>
      </c>
      <c r="CK100" s="2015"/>
      <c r="CL100" s="2015"/>
      <c r="CM100" s="2016"/>
      <c r="CN100" s="2014">
        <f>SUM(CN101:CQ105)</f>
        <v>0</v>
      </c>
      <c r="CO100" s="2015"/>
      <c r="CP100" s="2015"/>
      <c r="CQ100" s="2016"/>
      <c r="CR100" s="2014">
        <f>SUM(CR101:CU105)</f>
        <v>0</v>
      </c>
      <c r="CS100" s="2015"/>
      <c r="CT100" s="2015"/>
      <c r="CU100" s="2016"/>
      <c r="CV100" s="2014">
        <f>SUM(CV101:CY105)</f>
        <v>0</v>
      </c>
      <c r="CW100" s="2015"/>
      <c r="CX100" s="2015"/>
      <c r="CY100" s="2016"/>
      <c r="CZ100" s="2014">
        <f>SUM(CZ101:DC105)</f>
        <v>0</v>
      </c>
      <c r="DA100" s="2015"/>
      <c r="DB100" s="2015"/>
      <c r="DC100" s="2016"/>
      <c r="DD100" s="2014">
        <f>SUM(DD101:DG105)</f>
        <v>0</v>
      </c>
      <c r="DE100" s="2015"/>
      <c r="DF100" s="2015"/>
      <c r="DG100" s="2016"/>
      <c r="DH100" s="2014">
        <f>SUM(DH101:DK105)</f>
        <v>0</v>
      </c>
      <c r="DI100" s="2015"/>
      <c r="DJ100" s="2015"/>
      <c r="DK100" s="2016"/>
      <c r="DL100" s="2014">
        <f>SUM(DL101:DO105)</f>
        <v>0</v>
      </c>
      <c r="DM100" s="2015"/>
      <c r="DN100" s="2015"/>
      <c r="DO100" s="2016"/>
      <c r="DP100" s="2014">
        <f>SUM(DP101:DS105)</f>
        <v>0</v>
      </c>
      <c r="DQ100" s="2015"/>
      <c r="DR100" s="2015"/>
      <c r="DS100" s="2016"/>
      <c r="DT100" s="2014">
        <f>SUM(DT101:DW105)</f>
        <v>0</v>
      </c>
      <c r="DU100" s="2015"/>
      <c r="DV100" s="2015"/>
      <c r="DW100" s="2016"/>
      <c r="DX100" s="2014">
        <f>SUM(DX101:EA105)</f>
        <v>0</v>
      </c>
      <c r="DY100" s="2015"/>
      <c r="DZ100" s="2015"/>
      <c r="EA100" s="2016"/>
      <c r="EB100" s="2012">
        <f t="shared" si="5"/>
        <v>0</v>
      </c>
      <c r="EC100" s="1957"/>
      <c r="ED100" s="1957"/>
      <c r="EE100" s="2013"/>
      <c r="EG100" s="570"/>
      <c r="EH100" s="570"/>
      <c r="EI100" s="571"/>
      <c r="EJ100" s="571"/>
      <c r="EK100" s="570"/>
      <c r="EL100" s="80"/>
      <c r="EW100" s="1210"/>
      <c r="EX100" s="1210"/>
      <c r="EY100" s="1210"/>
      <c r="EZ100" s="1210"/>
      <c r="FA100" s="1210"/>
      <c r="FB100" s="1210" t="s">
        <v>1376</v>
      </c>
      <c r="FC100" s="1210"/>
      <c r="FD100" s="1210"/>
      <c r="FE100" s="1210"/>
      <c r="FF100" s="1210"/>
      <c r="FG100" s="1210"/>
      <c r="FH100" s="1210"/>
      <c r="FI100" s="1210"/>
      <c r="FJ100" s="1210"/>
      <c r="FK100" s="1210"/>
      <c r="FL100" s="1210"/>
      <c r="FM100" s="1210"/>
      <c r="FN100" s="1210"/>
      <c r="FO100" s="1210"/>
      <c r="FP100" s="1210"/>
      <c r="FQ100" s="1210"/>
      <c r="FR100" s="1210"/>
      <c r="FS100" s="1210"/>
      <c r="FT100" s="1210"/>
      <c r="FU100" s="1210"/>
    </row>
    <row r="101" spans="1:177" ht="20.25" customHeight="1">
      <c r="A101" s="1323">
        <v>66</v>
      </c>
      <c r="B101" s="623"/>
      <c r="C101" s="639"/>
      <c r="D101" s="640"/>
      <c r="E101" s="651" t="s">
        <v>768</v>
      </c>
      <c r="F101" s="1993" t="s">
        <v>609</v>
      </c>
      <c r="G101" s="1994"/>
      <c r="H101" s="2039"/>
      <c r="I101" s="2040"/>
      <c r="J101" s="2040"/>
      <c r="K101" s="2156"/>
      <c r="L101" s="2039"/>
      <c r="M101" s="2040"/>
      <c r="N101" s="2040"/>
      <c r="O101" s="2040"/>
      <c r="P101" s="2042"/>
      <c r="Q101" s="2040"/>
      <c r="R101" s="2040"/>
      <c r="S101" s="2040"/>
      <c r="T101" s="2168"/>
      <c r="U101" s="2168"/>
      <c r="V101" s="2168"/>
      <c r="W101" s="2168"/>
      <c r="X101" s="2168"/>
      <c r="Y101" s="2168"/>
      <c r="Z101" s="2168"/>
      <c r="AA101" s="2168"/>
      <c r="AB101" s="2168"/>
      <c r="AC101" s="2168"/>
      <c r="AD101" s="2168"/>
      <c r="AE101" s="2168"/>
      <c r="AF101" s="2168"/>
      <c r="AG101" s="2168"/>
      <c r="AH101" s="2168"/>
      <c r="AI101" s="2168"/>
      <c r="AJ101" s="2168"/>
      <c r="AK101" s="2168"/>
      <c r="AL101" s="2168"/>
      <c r="AM101" s="2168"/>
      <c r="AN101" s="2168"/>
      <c r="AO101" s="2168"/>
      <c r="AP101" s="2168"/>
      <c r="AQ101" s="2168"/>
      <c r="AR101" s="2168"/>
      <c r="AS101" s="2168"/>
      <c r="AT101" s="2168"/>
      <c r="AU101" s="2168"/>
      <c r="AV101" s="2040"/>
      <c r="AW101" s="2040"/>
      <c r="AX101" s="2040"/>
      <c r="AY101" s="2218"/>
      <c r="AZ101" s="1962"/>
      <c r="BA101" s="1963"/>
      <c r="BB101" s="1963"/>
      <c r="BC101" s="1964"/>
      <c r="BD101" s="1962"/>
      <c r="BE101" s="1963"/>
      <c r="BF101" s="1963"/>
      <c r="BG101" s="1964"/>
      <c r="BH101" s="1962"/>
      <c r="BI101" s="1963"/>
      <c r="BJ101" s="1963"/>
      <c r="BK101" s="1964"/>
      <c r="BL101" s="1962"/>
      <c r="BM101" s="1963"/>
      <c r="BN101" s="1963"/>
      <c r="BO101" s="1964"/>
      <c r="BP101" s="1962"/>
      <c r="BQ101" s="1963"/>
      <c r="BR101" s="1963"/>
      <c r="BS101" s="1964"/>
      <c r="BT101" s="1962"/>
      <c r="BU101" s="1963"/>
      <c r="BV101" s="1963"/>
      <c r="BW101" s="1964"/>
      <c r="BX101" s="1962"/>
      <c r="BY101" s="1963"/>
      <c r="BZ101" s="1963"/>
      <c r="CA101" s="1964"/>
      <c r="CB101" s="1962"/>
      <c r="CC101" s="1963"/>
      <c r="CD101" s="1963"/>
      <c r="CE101" s="1964"/>
      <c r="CF101" s="1962"/>
      <c r="CG101" s="1963"/>
      <c r="CH101" s="1963"/>
      <c r="CI101" s="1964"/>
      <c r="CJ101" s="1962"/>
      <c r="CK101" s="1963"/>
      <c r="CL101" s="1963"/>
      <c r="CM101" s="1964"/>
      <c r="CN101" s="1962"/>
      <c r="CO101" s="1963"/>
      <c r="CP101" s="1963"/>
      <c r="CQ101" s="1964"/>
      <c r="CR101" s="1962"/>
      <c r="CS101" s="1963"/>
      <c r="CT101" s="1963"/>
      <c r="CU101" s="1964"/>
      <c r="CV101" s="1962"/>
      <c r="CW101" s="1963"/>
      <c r="CX101" s="1963"/>
      <c r="CY101" s="1964"/>
      <c r="CZ101" s="1962"/>
      <c r="DA101" s="1963"/>
      <c r="DB101" s="1963"/>
      <c r="DC101" s="1964"/>
      <c r="DD101" s="1962"/>
      <c r="DE101" s="1963"/>
      <c r="DF101" s="1963"/>
      <c r="DG101" s="1964"/>
      <c r="DH101" s="1962"/>
      <c r="DI101" s="1963"/>
      <c r="DJ101" s="1963"/>
      <c r="DK101" s="1964"/>
      <c r="DL101" s="1962"/>
      <c r="DM101" s="1963"/>
      <c r="DN101" s="1963"/>
      <c r="DO101" s="1964"/>
      <c r="DP101" s="1962"/>
      <c r="DQ101" s="1963"/>
      <c r="DR101" s="1963"/>
      <c r="DS101" s="1964"/>
      <c r="DT101" s="1962"/>
      <c r="DU101" s="1963"/>
      <c r="DV101" s="1963"/>
      <c r="DW101" s="1964"/>
      <c r="DX101" s="1962"/>
      <c r="DY101" s="1963"/>
      <c r="DZ101" s="1963"/>
      <c r="EA101" s="1963"/>
      <c r="EB101" s="2177">
        <f t="shared" si="5"/>
        <v>0</v>
      </c>
      <c r="EC101" s="2178"/>
      <c r="ED101" s="2178"/>
      <c r="EE101" s="2179"/>
      <c r="EG101" s="140"/>
      <c r="EH101" s="140"/>
      <c r="EI101" s="162"/>
      <c r="EJ101" s="162"/>
      <c r="EK101" s="140"/>
      <c r="EW101" s="1210"/>
      <c r="EX101" s="1210"/>
      <c r="EY101" s="1210"/>
      <c r="EZ101" s="1210"/>
      <c r="FA101" s="1210"/>
      <c r="FB101" s="1210"/>
      <c r="FC101" s="1210"/>
      <c r="FD101" s="1210"/>
      <c r="FE101" s="1210"/>
      <c r="FF101" s="1210"/>
      <c r="FG101" s="1210"/>
      <c r="FH101" s="1210"/>
      <c r="FI101" s="1210"/>
      <c r="FJ101" s="1210"/>
      <c r="FK101" s="1210"/>
      <c r="FL101" s="1210"/>
      <c r="FM101" s="1210" t="s">
        <v>1376</v>
      </c>
      <c r="FN101" s="1210"/>
      <c r="FO101" s="1210"/>
      <c r="FP101" s="1210"/>
      <c r="FQ101" s="1210"/>
      <c r="FR101" s="1210"/>
      <c r="FS101" s="1210"/>
      <c r="FT101" s="1210"/>
      <c r="FU101" s="1210"/>
    </row>
    <row r="102" spans="1:177" ht="20.25" customHeight="1">
      <c r="A102" s="1323">
        <v>67</v>
      </c>
      <c r="B102" s="623"/>
      <c r="C102" s="1218"/>
      <c r="D102" s="1219"/>
      <c r="E102" s="1220" t="s">
        <v>770</v>
      </c>
      <c r="F102" s="2219" t="s">
        <v>151</v>
      </c>
      <c r="G102" s="2220"/>
      <c r="H102" s="2047"/>
      <c r="I102" s="2048"/>
      <c r="J102" s="2048"/>
      <c r="K102" s="2049"/>
      <c r="L102" s="2047"/>
      <c r="M102" s="2048"/>
      <c r="N102" s="2048"/>
      <c r="O102" s="2048"/>
      <c r="P102" s="2160"/>
      <c r="Q102" s="2048"/>
      <c r="R102" s="2048"/>
      <c r="S102" s="2048"/>
      <c r="T102" s="2165"/>
      <c r="U102" s="2165"/>
      <c r="V102" s="2165"/>
      <c r="W102" s="2165"/>
      <c r="X102" s="2165"/>
      <c r="Y102" s="2165"/>
      <c r="Z102" s="2165"/>
      <c r="AA102" s="2165"/>
      <c r="AB102" s="2165"/>
      <c r="AC102" s="2165"/>
      <c r="AD102" s="2165"/>
      <c r="AE102" s="2165"/>
      <c r="AF102" s="2165"/>
      <c r="AG102" s="2165"/>
      <c r="AH102" s="2165"/>
      <c r="AI102" s="2165"/>
      <c r="AJ102" s="2165"/>
      <c r="AK102" s="2165"/>
      <c r="AL102" s="2165"/>
      <c r="AM102" s="2165"/>
      <c r="AN102" s="2165"/>
      <c r="AO102" s="2165"/>
      <c r="AP102" s="2165"/>
      <c r="AQ102" s="2165"/>
      <c r="AR102" s="2165"/>
      <c r="AS102" s="2165"/>
      <c r="AT102" s="2165"/>
      <c r="AU102" s="2165"/>
      <c r="AV102" s="2048"/>
      <c r="AW102" s="2048"/>
      <c r="AX102" s="2048"/>
      <c r="AY102" s="2172"/>
      <c r="AZ102" s="2160"/>
      <c r="BA102" s="2048"/>
      <c r="BB102" s="2048"/>
      <c r="BC102" s="2172"/>
      <c r="BD102" s="2160"/>
      <c r="BE102" s="2048"/>
      <c r="BF102" s="2048"/>
      <c r="BG102" s="2172"/>
      <c r="BH102" s="2160"/>
      <c r="BI102" s="2048"/>
      <c r="BJ102" s="2048"/>
      <c r="BK102" s="2172"/>
      <c r="BL102" s="2160"/>
      <c r="BM102" s="2048"/>
      <c r="BN102" s="2048"/>
      <c r="BO102" s="2172"/>
      <c r="BP102" s="2160"/>
      <c r="BQ102" s="2048"/>
      <c r="BR102" s="2048"/>
      <c r="BS102" s="2172"/>
      <c r="BT102" s="2160"/>
      <c r="BU102" s="2048"/>
      <c r="BV102" s="2048"/>
      <c r="BW102" s="2172"/>
      <c r="BX102" s="2160"/>
      <c r="BY102" s="2048"/>
      <c r="BZ102" s="2048"/>
      <c r="CA102" s="2172"/>
      <c r="CB102" s="2160"/>
      <c r="CC102" s="2048"/>
      <c r="CD102" s="2048"/>
      <c r="CE102" s="2172"/>
      <c r="CF102" s="2160"/>
      <c r="CG102" s="2048"/>
      <c r="CH102" s="2048"/>
      <c r="CI102" s="2172"/>
      <c r="CJ102" s="2160"/>
      <c r="CK102" s="2048"/>
      <c r="CL102" s="2048"/>
      <c r="CM102" s="2172"/>
      <c r="CN102" s="2160"/>
      <c r="CO102" s="2048"/>
      <c r="CP102" s="2048"/>
      <c r="CQ102" s="2172"/>
      <c r="CR102" s="2160"/>
      <c r="CS102" s="2048"/>
      <c r="CT102" s="2048"/>
      <c r="CU102" s="2172"/>
      <c r="CV102" s="2160"/>
      <c r="CW102" s="2048"/>
      <c r="CX102" s="2048"/>
      <c r="CY102" s="2172"/>
      <c r="CZ102" s="2160"/>
      <c r="DA102" s="2048"/>
      <c r="DB102" s="2048"/>
      <c r="DC102" s="2172"/>
      <c r="DD102" s="2160"/>
      <c r="DE102" s="2048"/>
      <c r="DF102" s="2048"/>
      <c r="DG102" s="2172"/>
      <c r="DH102" s="2160"/>
      <c r="DI102" s="2048"/>
      <c r="DJ102" s="2048"/>
      <c r="DK102" s="2172"/>
      <c r="DL102" s="2160"/>
      <c r="DM102" s="2048"/>
      <c r="DN102" s="2048"/>
      <c r="DO102" s="2172"/>
      <c r="DP102" s="2160"/>
      <c r="DQ102" s="2048"/>
      <c r="DR102" s="2048"/>
      <c r="DS102" s="2172"/>
      <c r="DT102" s="2160"/>
      <c r="DU102" s="2048"/>
      <c r="DV102" s="2048"/>
      <c r="DW102" s="2172"/>
      <c r="DX102" s="2160"/>
      <c r="DY102" s="2048"/>
      <c r="DZ102" s="2048"/>
      <c r="EA102" s="2048"/>
      <c r="EB102" s="2017">
        <f t="shared" si="5"/>
        <v>0</v>
      </c>
      <c r="EC102" s="1976"/>
      <c r="ED102" s="1976"/>
      <c r="EE102" s="2018"/>
      <c r="EG102" s="140"/>
      <c r="EH102" s="140"/>
      <c r="EI102" s="162"/>
      <c r="EJ102" s="162"/>
      <c r="EK102" s="140"/>
      <c r="EW102" s="1210"/>
      <c r="EX102" s="1210"/>
      <c r="EY102" s="1210"/>
      <c r="EZ102" s="1210"/>
      <c r="FA102" s="1210"/>
      <c r="FB102" s="1210"/>
      <c r="FC102" s="1210"/>
      <c r="FD102" s="1210"/>
      <c r="FE102" s="1210"/>
      <c r="FF102" s="1210"/>
      <c r="FG102" s="1210"/>
      <c r="FH102" s="1210"/>
      <c r="FI102" s="1210"/>
      <c r="FJ102" s="1210"/>
      <c r="FK102" s="1210"/>
      <c r="FL102" s="1210"/>
      <c r="FM102" s="1210" t="s">
        <v>1376</v>
      </c>
      <c r="FN102" s="1210"/>
      <c r="FO102" s="1210"/>
      <c r="FP102" s="1210"/>
      <c r="FQ102" s="1210"/>
      <c r="FR102" s="1210"/>
      <c r="FS102" s="1210"/>
      <c r="FT102" s="1210"/>
      <c r="FU102" s="1210"/>
    </row>
    <row r="103" spans="1:177" ht="20.25" customHeight="1">
      <c r="A103" s="1323">
        <v>68</v>
      </c>
      <c r="B103" s="623"/>
      <c r="C103" s="1218"/>
      <c r="D103" s="1219"/>
      <c r="E103" s="1220" t="s">
        <v>782</v>
      </c>
      <c r="F103" s="2219" t="s">
        <v>152</v>
      </c>
      <c r="G103" s="2220"/>
      <c r="H103" s="2047"/>
      <c r="I103" s="2048"/>
      <c r="J103" s="2048"/>
      <c r="K103" s="2049"/>
      <c r="L103" s="2047"/>
      <c r="M103" s="2048"/>
      <c r="N103" s="2048"/>
      <c r="O103" s="2048"/>
      <c r="P103" s="2160"/>
      <c r="Q103" s="2048"/>
      <c r="R103" s="2048"/>
      <c r="S103" s="2048"/>
      <c r="T103" s="2165"/>
      <c r="U103" s="2165"/>
      <c r="V103" s="2165"/>
      <c r="W103" s="2165"/>
      <c r="X103" s="2165"/>
      <c r="Y103" s="2165"/>
      <c r="Z103" s="2165"/>
      <c r="AA103" s="2165"/>
      <c r="AB103" s="2165"/>
      <c r="AC103" s="2165"/>
      <c r="AD103" s="2165"/>
      <c r="AE103" s="2165"/>
      <c r="AF103" s="2165"/>
      <c r="AG103" s="2165"/>
      <c r="AH103" s="2165"/>
      <c r="AI103" s="2165"/>
      <c r="AJ103" s="2165"/>
      <c r="AK103" s="2165"/>
      <c r="AL103" s="2165"/>
      <c r="AM103" s="2165"/>
      <c r="AN103" s="2165"/>
      <c r="AO103" s="2165"/>
      <c r="AP103" s="2165"/>
      <c r="AQ103" s="2165"/>
      <c r="AR103" s="2165"/>
      <c r="AS103" s="2165"/>
      <c r="AT103" s="2165"/>
      <c r="AU103" s="2165"/>
      <c r="AV103" s="2048"/>
      <c r="AW103" s="2048"/>
      <c r="AX103" s="2048"/>
      <c r="AY103" s="2172"/>
      <c r="AZ103" s="2160"/>
      <c r="BA103" s="2048"/>
      <c r="BB103" s="2048"/>
      <c r="BC103" s="2172"/>
      <c r="BD103" s="2160"/>
      <c r="BE103" s="2048"/>
      <c r="BF103" s="2048"/>
      <c r="BG103" s="2172"/>
      <c r="BH103" s="2160"/>
      <c r="BI103" s="2048"/>
      <c r="BJ103" s="2048"/>
      <c r="BK103" s="2172"/>
      <c r="BL103" s="2160"/>
      <c r="BM103" s="2048"/>
      <c r="BN103" s="2048"/>
      <c r="BO103" s="2172"/>
      <c r="BP103" s="2160"/>
      <c r="BQ103" s="2048"/>
      <c r="BR103" s="2048"/>
      <c r="BS103" s="2172"/>
      <c r="BT103" s="2160"/>
      <c r="BU103" s="2048"/>
      <c r="BV103" s="2048"/>
      <c r="BW103" s="2172"/>
      <c r="BX103" s="2160"/>
      <c r="BY103" s="2048"/>
      <c r="BZ103" s="2048"/>
      <c r="CA103" s="2172"/>
      <c r="CB103" s="2160"/>
      <c r="CC103" s="2048"/>
      <c r="CD103" s="2048"/>
      <c r="CE103" s="2172"/>
      <c r="CF103" s="2160"/>
      <c r="CG103" s="2048"/>
      <c r="CH103" s="2048"/>
      <c r="CI103" s="2172"/>
      <c r="CJ103" s="2160"/>
      <c r="CK103" s="2048"/>
      <c r="CL103" s="2048"/>
      <c r="CM103" s="2172"/>
      <c r="CN103" s="2160"/>
      <c r="CO103" s="2048"/>
      <c r="CP103" s="2048"/>
      <c r="CQ103" s="2172"/>
      <c r="CR103" s="2160"/>
      <c r="CS103" s="2048"/>
      <c r="CT103" s="2048"/>
      <c r="CU103" s="2172"/>
      <c r="CV103" s="2160"/>
      <c r="CW103" s="2048"/>
      <c r="CX103" s="2048"/>
      <c r="CY103" s="2172"/>
      <c r="CZ103" s="2160"/>
      <c r="DA103" s="2048"/>
      <c r="DB103" s="2048"/>
      <c r="DC103" s="2172"/>
      <c r="DD103" s="2160"/>
      <c r="DE103" s="2048"/>
      <c r="DF103" s="2048"/>
      <c r="DG103" s="2172"/>
      <c r="DH103" s="2160"/>
      <c r="DI103" s="2048"/>
      <c r="DJ103" s="2048"/>
      <c r="DK103" s="2172"/>
      <c r="DL103" s="2160"/>
      <c r="DM103" s="2048"/>
      <c r="DN103" s="2048"/>
      <c r="DO103" s="2172"/>
      <c r="DP103" s="2160"/>
      <c r="DQ103" s="2048"/>
      <c r="DR103" s="2048"/>
      <c r="DS103" s="2172"/>
      <c r="DT103" s="2160"/>
      <c r="DU103" s="2048"/>
      <c r="DV103" s="2048"/>
      <c r="DW103" s="2172"/>
      <c r="DX103" s="2160"/>
      <c r="DY103" s="2048"/>
      <c r="DZ103" s="2048"/>
      <c r="EA103" s="2048"/>
      <c r="EB103" s="2017">
        <f t="shared" si="5"/>
        <v>0</v>
      </c>
      <c r="EC103" s="1976"/>
      <c r="ED103" s="1976"/>
      <c r="EE103" s="2018"/>
      <c r="EG103" s="140"/>
      <c r="EH103" s="140"/>
      <c r="EI103" s="162"/>
      <c r="EJ103" s="162"/>
      <c r="EK103" s="140"/>
      <c r="EW103" s="1210"/>
      <c r="EX103" s="1210"/>
      <c r="EY103" s="1210"/>
      <c r="EZ103" s="1210"/>
      <c r="FA103" s="1210"/>
      <c r="FB103" s="1210"/>
      <c r="FC103" s="1210"/>
      <c r="FD103" s="1210"/>
      <c r="FE103" s="1210"/>
      <c r="FF103" s="1210"/>
      <c r="FG103" s="1210"/>
      <c r="FH103" s="1210"/>
      <c r="FI103" s="1210"/>
      <c r="FJ103" s="1210"/>
      <c r="FK103" s="1210"/>
      <c r="FL103" s="1210"/>
      <c r="FM103" s="1210" t="s">
        <v>1376</v>
      </c>
      <c r="FN103" s="1210"/>
      <c r="FO103" s="1210"/>
      <c r="FP103" s="1210"/>
      <c r="FQ103" s="1210"/>
      <c r="FR103" s="1210"/>
      <c r="FS103" s="1210"/>
      <c r="FT103" s="1210"/>
      <c r="FU103" s="1210"/>
    </row>
    <row r="104" spans="1:177" ht="20.25" customHeight="1">
      <c r="A104" s="1323">
        <v>69</v>
      </c>
      <c r="B104" s="623"/>
      <c r="C104" s="1218"/>
      <c r="D104" s="1219"/>
      <c r="E104" s="1220" t="s">
        <v>783</v>
      </c>
      <c r="F104" s="2219" t="s">
        <v>1681</v>
      </c>
      <c r="G104" s="2220"/>
      <c r="H104" s="2047"/>
      <c r="I104" s="2048"/>
      <c r="J104" s="2048"/>
      <c r="K104" s="2049"/>
      <c r="L104" s="2047"/>
      <c r="M104" s="2048"/>
      <c r="N104" s="2048"/>
      <c r="O104" s="2048"/>
      <c r="P104" s="2160"/>
      <c r="Q104" s="2048"/>
      <c r="R104" s="2048"/>
      <c r="S104" s="2048"/>
      <c r="T104" s="2165"/>
      <c r="U104" s="2165"/>
      <c r="V104" s="2165"/>
      <c r="W104" s="2165"/>
      <c r="X104" s="2165"/>
      <c r="Y104" s="2165"/>
      <c r="Z104" s="2165"/>
      <c r="AA104" s="2165"/>
      <c r="AB104" s="2165"/>
      <c r="AC104" s="2165"/>
      <c r="AD104" s="2165"/>
      <c r="AE104" s="2165"/>
      <c r="AF104" s="2165"/>
      <c r="AG104" s="2165"/>
      <c r="AH104" s="2165"/>
      <c r="AI104" s="2165"/>
      <c r="AJ104" s="2165"/>
      <c r="AK104" s="2165"/>
      <c r="AL104" s="2165"/>
      <c r="AM104" s="2165"/>
      <c r="AN104" s="2165"/>
      <c r="AO104" s="2165"/>
      <c r="AP104" s="2165"/>
      <c r="AQ104" s="2165"/>
      <c r="AR104" s="2165"/>
      <c r="AS104" s="2165"/>
      <c r="AT104" s="2165"/>
      <c r="AU104" s="2165"/>
      <c r="AV104" s="2048"/>
      <c r="AW104" s="2048"/>
      <c r="AX104" s="2048"/>
      <c r="AY104" s="2172"/>
      <c r="AZ104" s="2160"/>
      <c r="BA104" s="2048"/>
      <c r="BB104" s="2048"/>
      <c r="BC104" s="2172"/>
      <c r="BD104" s="2160"/>
      <c r="BE104" s="2048"/>
      <c r="BF104" s="2048"/>
      <c r="BG104" s="2172"/>
      <c r="BH104" s="2160"/>
      <c r="BI104" s="2048"/>
      <c r="BJ104" s="2048"/>
      <c r="BK104" s="2172"/>
      <c r="BL104" s="2160"/>
      <c r="BM104" s="2048"/>
      <c r="BN104" s="2048"/>
      <c r="BO104" s="2172"/>
      <c r="BP104" s="2160"/>
      <c r="BQ104" s="2048"/>
      <c r="BR104" s="2048"/>
      <c r="BS104" s="2172"/>
      <c r="BT104" s="2160"/>
      <c r="BU104" s="2048"/>
      <c r="BV104" s="2048"/>
      <c r="BW104" s="2172"/>
      <c r="BX104" s="2160"/>
      <c r="BY104" s="2048"/>
      <c r="BZ104" s="2048"/>
      <c r="CA104" s="2172"/>
      <c r="CB104" s="2160"/>
      <c r="CC104" s="2048"/>
      <c r="CD104" s="2048"/>
      <c r="CE104" s="2172"/>
      <c r="CF104" s="2160"/>
      <c r="CG104" s="2048"/>
      <c r="CH104" s="2048"/>
      <c r="CI104" s="2172"/>
      <c r="CJ104" s="2160"/>
      <c r="CK104" s="2048"/>
      <c r="CL104" s="2048"/>
      <c r="CM104" s="2172"/>
      <c r="CN104" s="2160"/>
      <c r="CO104" s="2048"/>
      <c r="CP104" s="2048"/>
      <c r="CQ104" s="2172"/>
      <c r="CR104" s="2160"/>
      <c r="CS104" s="2048"/>
      <c r="CT104" s="2048"/>
      <c r="CU104" s="2172"/>
      <c r="CV104" s="2160"/>
      <c r="CW104" s="2048"/>
      <c r="CX104" s="2048"/>
      <c r="CY104" s="2172"/>
      <c r="CZ104" s="2160"/>
      <c r="DA104" s="2048"/>
      <c r="DB104" s="2048"/>
      <c r="DC104" s="2172"/>
      <c r="DD104" s="2160"/>
      <c r="DE104" s="2048"/>
      <c r="DF104" s="2048"/>
      <c r="DG104" s="2172"/>
      <c r="DH104" s="2160"/>
      <c r="DI104" s="2048"/>
      <c r="DJ104" s="2048"/>
      <c r="DK104" s="2172"/>
      <c r="DL104" s="2160"/>
      <c r="DM104" s="2048"/>
      <c r="DN104" s="2048"/>
      <c r="DO104" s="2172"/>
      <c r="DP104" s="2160"/>
      <c r="DQ104" s="2048"/>
      <c r="DR104" s="2048"/>
      <c r="DS104" s="2172"/>
      <c r="DT104" s="2160"/>
      <c r="DU104" s="2048"/>
      <c r="DV104" s="2048"/>
      <c r="DW104" s="2172"/>
      <c r="DX104" s="2160"/>
      <c r="DY104" s="2048"/>
      <c r="DZ104" s="2048"/>
      <c r="EA104" s="2048"/>
      <c r="EB104" s="2017">
        <f t="shared" si="5"/>
        <v>0</v>
      </c>
      <c r="EC104" s="1976"/>
      <c r="ED104" s="1976"/>
      <c r="EE104" s="2018"/>
      <c r="EG104" s="140"/>
      <c r="EH104" s="140"/>
      <c r="EI104" s="162"/>
      <c r="EJ104" s="162"/>
      <c r="EK104" s="140"/>
      <c r="EW104" s="1210"/>
      <c r="EX104" s="1210"/>
      <c r="EY104" s="1210"/>
      <c r="EZ104" s="1210"/>
      <c r="FA104" s="1210"/>
      <c r="FB104" s="1210"/>
      <c r="FC104" s="1210"/>
      <c r="FD104" s="1210"/>
      <c r="FE104" s="1210"/>
      <c r="FF104" s="1210"/>
      <c r="FG104" s="1210"/>
      <c r="FH104" s="1210"/>
      <c r="FI104" s="1210"/>
      <c r="FJ104" s="1210"/>
      <c r="FK104" s="1210"/>
      <c r="FL104" s="1210"/>
      <c r="FM104" s="1210" t="s">
        <v>1376</v>
      </c>
      <c r="FN104" s="1210"/>
      <c r="FO104" s="1210"/>
      <c r="FP104" s="1210"/>
      <c r="FQ104" s="1210"/>
      <c r="FR104" s="1210"/>
      <c r="FS104" s="1210"/>
      <c r="FT104" s="1210"/>
      <c r="FU104" s="1210"/>
    </row>
    <row r="105" spans="1:177" ht="20.25" customHeight="1">
      <c r="A105" s="1323">
        <v>70</v>
      </c>
      <c r="B105" s="623"/>
      <c r="C105" s="639"/>
      <c r="D105" s="641"/>
      <c r="E105" s="652" t="s">
        <v>784</v>
      </c>
      <c r="F105" s="664" t="s">
        <v>492</v>
      </c>
      <c r="G105" s="875"/>
      <c r="H105" s="2136"/>
      <c r="I105" s="1969"/>
      <c r="J105" s="1969"/>
      <c r="K105" s="2137"/>
      <c r="L105" s="2136"/>
      <c r="M105" s="1969"/>
      <c r="N105" s="1969"/>
      <c r="O105" s="1969"/>
      <c r="P105" s="1970"/>
      <c r="Q105" s="1969"/>
      <c r="R105" s="1969"/>
      <c r="S105" s="1969"/>
      <c r="T105" s="2171"/>
      <c r="U105" s="2171"/>
      <c r="V105" s="2171"/>
      <c r="W105" s="2171"/>
      <c r="X105" s="2171"/>
      <c r="Y105" s="2171"/>
      <c r="Z105" s="2171"/>
      <c r="AA105" s="2171"/>
      <c r="AB105" s="2171"/>
      <c r="AC105" s="2171"/>
      <c r="AD105" s="2171"/>
      <c r="AE105" s="2171"/>
      <c r="AF105" s="2171"/>
      <c r="AG105" s="2171"/>
      <c r="AH105" s="2171"/>
      <c r="AI105" s="2171"/>
      <c r="AJ105" s="2171"/>
      <c r="AK105" s="2171"/>
      <c r="AL105" s="2171"/>
      <c r="AM105" s="2171"/>
      <c r="AN105" s="2171"/>
      <c r="AO105" s="2171"/>
      <c r="AP105" s="2171"/>
      <c r="AQ105" s="2171"/>
      <c r="AR105" s="2171"/>
      <c r="AS105" s="2171"/>
      <c r="AT105" s="2171"/>
      <c r="AU105" s="2171"/>
      <c r="AV105" s="1969"/>
      <c r="AW105" s="1969"/>
      <c r="AX105" s="1969"/>
      <c r="AY105" s="1971"/>
      <c r="AZ105" s="1981"/>
      <c r="BA105" s="1982"/>
      <c r="BB105" s="1982"/>
      <c r="BC105" s="1983"/>
      <c r="BD105" s="1981"/>
      <c r="BE105" s="1982"/>
      <c r="BF105" s="1982"/>
      <c r="BG105" s="1983"/>
      <c r="BH105" s="1981"/>
      <c r="BI105" s="1982"/>
      <c r="BJ105" s="1982"/>
      <c r="BK105" s="1983"/>
      <c r="BL105" s="1981"/>
      <c r="BM105" s="1982"/>
      <c r="BN105" s="1982"/>
      <c r="BO105" s="1983"/>
      <c r="BP105" s="1981"/>
      <c r="BQ105" s="1982"/>
      <c r="BR105" s="1982"/>
      <c r="BS105" s="1983"/>
      <c r="BT105" s="1981"/>
      <c r="BU105" s="1982"/>
      <c r="BV105" s="1982"/>
      <c r="BW105" s="1983"/>
      <c r="BX105" s="1981"/>
      <c r="BY105" s="1982"/>
      <c r="BZ105" s="1982"/>
      <c r="CA105" s="1983"/>
      <c r="CB105" s="1981"/>
      <c r="CC105" s="1982"/>
      <c r="CD105" s="1982"/>
      <c r="CE105" s="1983"/>
      <c r="CF105" s="1981"/>
      <c r="CG105" s="1982"/>
      <c r="CH105" s="1982"/>
      <c r="CI105" s="1983"/>
      <c r="CJ105" s="1981"/>
      <c r="CK105" s="1982"/>
      <c r="CL105" s="1982"/>
      <c r="CM105" s="1983"/>
      <c r="CN105" s="1981"/>
      <c r="CO105" s="1982"/>
      <c r="CP105" s="1982"/>
      <c r="CQ105" s="1983"/>
      <c r="CR105" s="1981"/>
      <c r="CS105" s="1982"/>
      <c r="CT105" s="1982"/>
      <c r="CU105" s="1983"/>
      <c r="CV105" s="1981"/>
      <c r="CW105" s="1982"/>
      <c r="CX105" s="1982"/>
      <c r="CY105" s="1983"/>
      <c r="CZ105" s="1981"/>
      <c r="DA105" s="1982"/>
      <c r="DB105" s="1982"/>
      <c r="DC105" s="1983"/>
      <c r="DD105" s="1981"/>
      <c r="DE105" s="1982"/>
      <c r="DF105" s="1982"/>
      <c r="DG105" s="1983"/>
      <c r="DH105" s="1981"/>
      <c r="DI105" s="1982"/>
      <c r="DJ105" s="1982"/>
      <c r="DK105" s="1983"/>
      <c r="DL105" s="1981"/>
      <c r="DM105" s="1982"/>
      <c r="DN105" s="1982"/>
      <c r="DO105" s="1983"/>
      <c r="DP105" s="1981"/>
      <c r="DQ105" s="1982"/>
      <c r="DR105" s="1982"/>
      <c r="DS105" s="1983"/>
      <c r="DT105" s="1981"/>
      <c r="DU105" s="1982"/>
      <c r="DV105" s="1982"/>
      <c r="DW105" s="1983"/>
      <c r="DX105" s="1981"/>
      <c r="DY105" s="1982"/>
      <c r="DZ105" s="1982"/>
      <c r="EA105" s="1982"/>
      <c r="EB105" s="2180">
        <f t="shared" si="5"/>
        <v>0</v>
      </c>
      <c r="EC105" s="2181"/>
      <c r="ED105" s="2181"/>
      <c r="EE105" s="2182"/>
      <c r="EG105" s="140"/>
      <c r="EH105" s="140"/>
      <c r="EI105" s="162"/>
      <c r="EJ105" s="162"/>
      <c r="EK105" s="140"/>
      <c r="EW105" s="1210"/>
      <c r="EX105" s="1210"/>
      <c r="EY105" s="1210"/>
      <c r="EZ105" s="1210"/>
      <c r="FA105" s="1210"/>
      <c r="FB105" s="1210"/>
      <c r="FC105" s="1210"/>
      <c r="FD105" s="1210"/>
      <c r="FE105" s="1210"/>
      <c r="FF105" s="1210"/>
      <c r="FG105" s="1210"/>
      <c r="FH105" s="1210"/>
      <c r="FI105" s="1210"/>
      <c r="FJ105" s="1210"/>
      <c r="FK105" s="1210"/>
      <c r="FL105" s="1210"/>
      <c r="FM105" s="1210" t="s">
        <v>1376</v>
      </c>
      <c r="FN105" s="1210"/>
      <c r="FO105" s="1210"/>
      <c r="FP105" s="1210"/>
      <c r="FQ105" s="1210"/>
      <c r="FR105" s="1210"/>
      <c r="FS105" s="1210"/>
      <c r="FT105" s="1210"/>
      <c r="FU105" s="1210"/>
    </row>
    <row r="106" spans="1:177" ht="20.25" customHeight="1">
      <c r="A106" s="1323">
        <v>65</v>
      </c>
      <c r="B106" s="623"/>
      <c r="C106" s="1362"/>
      <c r="D106" s="642" t="s">
        <v>571</v>
      </c>
      <c r="E106" s="1997" t="s">
        <v>2441</v>
      </c>
      <c r="F106" s="1997"/>
      <c r="G106" s="2053"/>
      <c r="H106" s="1989"/>
      <c r="I106" s="1979"/>
      <c r="J106" s="1979"/>
      <c r="K106" s="1990"/>
      <c r="L106" s="1979"/>
      <c r="M106" s="1979"/>
      <c r="N106" s="1979"/>
      <c r="O106" s="1979"/>
      <c r="P106" s="1978"/>
      <c r="Q106" s="1979"/>
      <c r="R106" s="1979"/>
      <c r="S106" s="1980"/>
      <c r="T106" s="1978"/>
      <c r="U106" s="1979"/>
      <c r="V106" s="1979"/>
      <c r="W106" s="1980"/>
      <c r="X106" s="1978"/>
      <c r="Y106" s="1979"/>
      <c r="Z106" s="1979"/>
      <c r="AA106" s="1980"/>
      <c r="AB106" s="1978"/>
      <c r="AC106" s="1979"/>
      <c r="AD106" s="1979"/>
      <c r="AE106" s="1980"/>
      <c r="AF106" s="1978"/>
      <c r="AG106" s="1979"/>
      <c r="AH106" s="1979"/>
      <c r="AI106" s="1980"/>
      <c r="AJ106" s="1978"/>
      <c r="AK106" s="1979"/>
      <c r="AL106" s="1979"/>
      <c r="AM106" s="1980"/>
      <c r="AN106" s="1978"/>
      <c r="AO106" s="1979"/>
      <c r="AP106" s="1979"/>
      <c r="AQ106" s="1980"/>
      <c r="AR106" s="1978"/>
      <c r="AS106" s="1979"/>
      <c r="AT106" s="1979"/>
      <c r="AU106" s="1980"/>
      <c r="AV106" s="1978"/>
      <c r="AW106" s="1979"/>
      <c r="AX106" s="1979"/>
      <c r="AY106" s="1980"/>
      <c r="AZ106" s="1978"/>
      <c r="BA106" s="1979"/>
      <c r="BB106" s="1979"/>
      <c r="BC106" s="1980"/>
      <c r="BD106" s="1978"/>
      <c r="BE106" s="1979"/>
      <c r="BF106" s="1979"/>
      <c r="BG106" s="1980"/>
      <c r="BH106" s="1978"/>
      <c r="BI106" s="1979"/>
      <c r="BJ106" s="1979"/>
      <c r="BK106" s="1980"/>
      <c r="BL106" s="1978"/>
      <c r="BM106" s="1979"/>
      <c r="BN106" s="1979"/>
      <c r="BO106" s="1980"/>
      <c r="BP106" s="1978"/>
      <c r="BQ106" s="1979"/>
      <c r="BR106" s="1979"/>
      <c r="BS106" s="1980"/>
      <c r="BT106" s="1978"/>
      <c r="BU106" s="1979"/>
      <c r="BV106" s="1979"/>
      <c r="BW106" s="1980"/>
      <c r="BX106" s="1978"/>
      <c r="BY106" s="1979"/>
      <c r="BZ106" s="1979"/>
      <c r="CA106" s="1980"/>
      <c r="CB106" s="1978"/>
      <c r="CC106" s="1979"/>
      <c r="CD106" s="1979"/>
      <c r="CE106" s="1980"/>
      <c r="CF106" s="1978"/>
      <c r="CG106" s="1979"/>
      <c r="CH106" s="1979"/>
      <c r="CI106" s="1980"/>
      <c r="CJ106" s="1978"/>
      <c r="CK106" s="1979"/>
      <c r="CL106" s="1979"/>
      <c r="CM106" s="1980"/>
      <c r="CN106" s="1978"/>
      <c r="CO106" s="1979"/>
      <c r="CP106" s="1979"/>
      <c r="CQ106" s="1980"/>
      <c r="CR106" s="1978"/>
      <c r="CS106" s="1979"/>
      <c r="CT106" s="1979"/>
      <c r="CU106" s="1980"/>
      <c r="CV106" s="1978"/>
      <c r="CW106" s="1979"/>
      <c r="CX106" s="1979"/>
      <c r="CY106" s="1980"/>
      <c r="CZ106" s="1978"/>
      <c r="DA106" s="1979"/>
      <c r="DB106" s="1979"/>
      <c r="DC106" s="1980"/>
      <c r="DD106" s="1978"/>
      <c r="DE106" s="1979"/>
      <c r="DF106" s="1979"/>
      <c r="DG106" s="1980"/>
      <c r="DH106" s="1978"/>
      <c r="DI106" s="1979"/>
      <c r="DJ106" s="1979"/>
      <c r="DK106" s="1980"/>
      <c r="DL106" s="1978"/>
      <c r="DM106" s="1979"/>
      <c r="DN106" s="1979"/>
      <c r="DO106" s="1980"/>
      <c r="DP106" s="1978"/>
      <c r="DQ106" s="1979"/>
      <c r="DR106" s="1979"/>
      <c r="DS106" s="1980"/>
      <c r="DT106" s="1978"/>
      <c r="DU106" s="1979"/>
      <c r="DV106" s="1979"/>
      <c r="DW106" s="1980"/>
      <c r="DX106" s="1978"/>
      <c r="DY106" s="1979"/>
      <c r="DZ106" s="1979"/>
      <c r="EA106" s="1979"/>
      <c r="EB106" s="2012">
        <f t="shared" ref="EB106" si="15">SUM(H106:EA106)</f>
        <v>0</v>
      </c>
      <c r="EC106" s="1957"/>
      <c r="ED106" s="1957"/>
      <c r="EE106" s="2013"/>
      <c r="EG106" s="570"/>
      <c r="EH106" s="570"/>
      <c r="EI106" s="571"/>
      <c r="EJ106" s="571"/>
      <c r="EK106" s="570"/>
      <c r="EL106" s="80"/>
      <c r="EW106" s="1210"/>
      <c r="EX106" s="1210"/>
      <c r="EY106" s="1210"/>
      <c r="EZ106" s="1210"/>
      <c r="FA106" s="1210"/>
      <c r="FB106" s="1210" t="s">
        <v>1376</v>
      </c>
      <c r="FC106" s="1210"/>
      <c r="FD106" s="1210"/>
      <c r="FE106" s="1210"/>
      <c r="FF106" s="1210"/>
      <c r="FG106" s="1210"/>
      <c r="FH106" s="1210"/>
      <c r="FI106" s="1210"/>
      <c r="FJ106" s="1210"/>
      <c r="FK106" s="1210"/>
      <c r="FL106" s="1210"/>
      <c r="FM106" s="1210"/>
      <c r="FN106" s="1210"/>
      <c r="FO106" s="1210"/>
      <c r="FP106" s="1210"/>
      <c r="FQ106" s="1210"/>
      <c r="FR106" s="1210"/>
      <c r="FS106" s="1210"/>
      <c r="FT106" s="1210"/>
      <c r="FU106" s="1210"/>
    </row>
    <row r="107" spans="1:177" ht="20.25" hidden="1" customHeight="1">
      <c r="A107" s="1323">
        <v>72</v>
      </c>
      <c r="B107" s="623"/>
      <c r="C107" s="1206"/>
      <c r="D107" s="1207"/>
      <c r="E107" s="1708" t="s">
        <v>768</v>
      </c>
      <c r="F107" s="2230" t="s">
        <v>955</v>
      </c>
      <c r="G107" s="2231"/>
      <c r="H107" s="2228"/>
      <c r="I107" s="2044"/>
      <c r="J107" s="2044"/>
      <c r="K107" s="2229"/>
      <c r="L107" s="2228"/>
      <c r="M107" s="2044"/>
      <c r="N107" s="2044"/>
      <c r="O107" s="2045"/>
      <c r="P107" s="2043"/>
      <c r="Q107" s="2044"/>
      <c r="R107" s="2044"/>
      <c r="S107" s="2045"/>
      <c r="T107" s="2043"/>
      <c r="U107" s="2044"/>
      <c r="V107" s="2044"/>
      <c r="W107" s="2045"/>
      <c r="X107" s="2043"/>
      <c r="Y107" s="2044"/>
      <c r="Z107" s="2044"/>
      <c r="AA107" s="2045"/>
      <c r="AB107" s="2043"/>
      <c r="AC107" s="2044"/>
      <c r="AD107" s="2044"/>
      <c r="AE107" s="2045"/>
      <c r="AF107" s="2043"/>
      <c r="AG107" s="2044"/>
      <c r="AH107" s="2044"/>
      <c r="AI107" s="2045"/>
      <c r="AJ107" s="2043"/>
      <c r="AK107" s="2044"/>
      <c r="AL107" s="2044"/>
      <c r="AM107" s="2045"/>
      <c r="AN107" s="2043"/>
      <c r="AO107" s="2044"/>
      <c r="AP107" s="2044"/>
      <c r="AQ107" s="2045"/>
      <c r="AR107" s="2043"/>
      <c r="AS107" s="2044"/>
      <c r="AT107" s="2044"/>
      <c r="AU107" s="2045"/>
      <c r="AV107" s="2043"/>
      <c r="AW107" s="2044"/>
      <c r="AX107" s="2044"/>
      <c r="AY107" s="2045"/>
      <c r="AZ107" s="2043"/>
      <c r="BA107" s="2044"/>
      <c r="BB107" s="2044"/>
      <c r="BC107" s="2045"/>
      <c r="BD107" s="2043"/>
      <c r="BE107" s="2044"/>
      <c r="BF107" s="2044"/>
      <c r="BG107" s="2045"/>
      <c r="BH107" s="2043"/>
      <c r="BI107" s="2044"/>
      <c r="BJ107" s="2044"/>
      <c r="BK107" s="2045"/>
      <c r="BL107" s="2043"/>
      <c r="BM107" s="2044"/>
      <c r="BN107" s="2044"/>
      <c r="BO107" s="2045"/>
      <c r="BP107" s="2043"/>
      <c r="BQ107" s="2044"/>
      <c r="BR107" s="2044"/>
      <c r="BS107" s="2045"/>
      <c r="BT107" s="2043"/>
      <c r="BU107" s="2044"/>
      <c r="BV107" s="2044"/>
      <c r="BW107" s="2045"/>
      <c r="BX107" s="2043"/>
      <c r="BY107" s="2044"/>
      <c r="BZ107" s="2044"/>
      <c r="CA107" s="2045"/>
      <c r="CB107" s="2043"/>
      <c r="CC107" s="2044"/>
      <c r="CD107" s="2044"/>
      <c r="CE107" s="2045"/>
      <c r="CF107" s="2043"/>
      <c r="CG107" s="2044"/>
      <c r="CH107" s="2044"/>
      <c r="CI107" s="2045"/>
      <c r="CJ107" s="2043"/>
      <c r="CK107" s="2044"/>
      <c r="CL107" s="2044"/>
      <c r="CM107" s="2045"/>
      <c r="CN107" s="2043"/>
      <c r="CO107" s="2044"/>
      <c r="CP107" s="2044"/>
      <c r="CQ107" s="2045"/>
      <c r="CR107" s="2043"/>
      <c r="CS107" s="2044"/>
      <c r="CT107" s="2044"/>
      <c r="CU107" s="2045"/>
      <c r="CV107" s="2043"/>
      <c r="CW107" s="2044"/>
      <c r="CX107" s="2044"/>
      <c r="CY107" s="2045"/>
      <c r="CZ107" s="2043"/>
      <c r="DA107" s="2044"/>
      <c r="DB107" s="2044"/>
      <c r="DC107" s="2045"/>
      <c r="DD107" s="2043"/>
      <c r="DE107" s="2044"/>
      <c r="DF107" s="2044"/>
      <c r="DG107" s="2045"/>
      <c r="DH107" s="2043"/>
      <c r="DI107" s="2044"/>
      <c r="DJ107" s="2044"/>
      <c r="DK107" s="2045"/>
      <c r="DL107" s="2043"/>
      <c r="DM107" s="2044"/>
      <c r="DN107" s="2044"/>
      <c r="DO107" s="2045"/>
      <c r="DP107" s="2043"/>
      <c r="DQ107" s="2044"/>
      <c r="DR107" s="2044"/>
      <c r="DS107" s="2045"/>
      <c r="DT107" s="2043"/>
      <c r="DU107" s="2044"/>
      <c r="DV107" s="2044"/>
      <c r="DW107" s="2045"/>
      <c r="DX107" s="2043"/>
      <c r="DY107" s="2044"/>
      <c r="DZ107" s="2044"/>
      <c r="EA107" s="2044"/>
      <c r="EB107" s="2173">
        <f t="shared" si="5"/>
        <v>0</v>
      </c>
      <c r="EC107" s="1985"/>
      <c r="ED107" s="1985"/>
      <c r="EE107" s="2174"/>
      <c r="EG107" s="140"/>
      <c r="EH107" s="140"/>
      <c r="EI107" s="162"/>
      <c r="EJ107" s="162"/>
      <c r="EK107" s="140"/>
      <c r="EW107" s="1210"/>
      <c r="EX107" s="1210"/>
      <c r="EY107" s="1210"/>
      <c r="EZ107" s="1210"/>
      <c r="FA107" s="1210"/>
      <c r="FB107" s="1210"/>
      <c r="FC107" s="1210"/>
      <c r="FD107" s="1210"/>
      <c r="FE107" s="1210"/>
      <c r="FF107" s="1210"/>
      <c r="FG107" s="1210"/>
      <c r="FH107" s="1210"/>
      <c r="FI107" s="1210"/>
      <c r="FJ107" s="1210"/>
      <c r="FK107" s="1210"/>
      <c r="FL107" s="1210"/>
      <c r="FM107" s="1210"/>
      <c r="FN107" s="1210"/>
      <c r="FO107" s="1210"/>
      <c r="FP107" s="1210"/>
      <c r="FQ107" s="1210"/>
      <c r="FR107" s="1210"/>
      <c r="FS107" s="1210"/>
      <c r="FT107" s="1210"/>
      <c r="FU107" s="1210"/>
    </row>
    <row r="108" spans="1:177" ht="20.25" hidden="1" customHeight="1">
      <c r="A108" s="1323">
        <v>73</v>
      </c>
      <c r="B108" s="623"/>
      <c r="C108" s="1206"/>
      <c r="D108" s="1207"/>
      <c r="E108" s="1204" t="s">
        <v>770</v>
      </c>
      <c r="F108" s="2262" t="s">
        <v>572</v>
      </c>
      <c r="G108" s="2263"/>
      <c r="H108" s="2162"/>
      <c r="I108" s="2163"/>
      <c r="J108" s="2163"/>
      <c r="K108" s="2232"/>
      <c r="L108" s="2162"/>
      <c r="M108" s="2163"/>
      <c r="N108" s="2163"/>
      <c r="O108" s="2164"/>
      <c r="P108" s="2167"/>
      <c r="Q108" s="2163"/>
      <c r="R108" s="2163"/>
      <c r="S108" s="2164"/>
      <c r="T108" s="2167"/>
      <c r="U108" s="2163"/>
      <c r="V108" s="2163"/>
      <c r="W108" s="2164"/>
      <c r="X108" s="2167"/>
      <c r="Y108" s="2163"/>
      <c r="Z108" s="2163"/>
      <c r="AA108" s="2164"/>
      <c r="AB108" s="2167"/>
      <c r="AC108" s="2163"/>
      <c r="AD108" s="2163"/>
      <c r="AE108" s="2164"/>
      <c r="AF108" s="2167"/>
      <c r="AG108" s="2163"/>
      <c r="AH108" s="2163"/>
      <c r="AI108" s="2164"/>
      <c r="AJ108" s="2167"/>
      <c r="AK108" s="2163"/>
      <c r="AL108" s="2163"/>
      <c r="AM108" s="2164"/>
      <c r="AN108" s="2167"/>
      <c r="AO108" s="2163"/>
      <c r="AP108" s="2163"/>
      <c r="AQ108" s="2164"/>
      <c r="AR108" s="2167"/>
      <c r="AS108" s="2163"/>
      <c r="AT108" s="2163"/>
      <c r="AU108" s="2164"/>
      <c r="AV108" s="2167"/>
      <c r="AW108" s="2163"/>
      <c r="AX108" s="2163"/>
      <c r="AY108" s="2164"/>
      <c r="AZ108" s="2167"/>
      <c r="BA108" s="2163"/>
      <c r="BB108" s="2163"/>
      <c r="BC108" s="2164"/>
      <c r="BD108" s="2167"/>
      <c r="BE108" s="2163"/>
      <c r="BF108" s="2163"/>
      <c r="BG108" s="2164"/>
      <c r="BH108" s="2167"/>
      <c r="BI108" s="2163"/>
      <c r="BJ108" s="2163"/>
      <c r="BK108" s="2164"/>
      <c r="BL108" s="2167"/>
      <c r="BM108" s="2163"/>
      <c r="BN108" s="2163"/>
      <c r="BO108" s="2164"/>
      <c r="BP108" s="2167"/>
      <c r="BQ108" s="2163"/>
      <c r="BR108" s="2163"/>
      <c r="BS108" s="2164"/>
      <c r="BT108" s="2167"/>
      <c r="BU108" s="2163"/>
      <c r="BV108" s="2163"/>
      <c r="BW108" s="2164"/>
      <c r="BX108" s="2167"/>
      <c r="BY108" s="2163"/>
      <c r="BZ108" s="2163"/>
      <c r="CA108" s="2164"/>
      <c r="CB108" s="2167"/>
      <c r="CC108" s="2163"/>
      <c r="CD108" s="2163"/>
      <c r="CE108" s="2164"/>
      <c r="CF108" s="2167"/>
      <c r="CG108" s="2163"/>
      <c r="CH108" s="2163"/>
      <c r="CI108" s="2164"/>
      <c r="CJ108" s="2167"/>
      <c r="CK108" s="2163"/>
      <c r="CL108" s="2163"/>
      <c r="CM108" s="2164"/>
      <c r="CN108" s="2167"/>
      <c r="CO108" s="2163"/>
      <c r="CP108" s="2163"/>
      <c r="CQ108" s="2164"/>
      <c r="CR108" s="2167"/>
      <c r="CS108" s="2163"/>
      <c r="CT108" s="2163"/>
      <c r="CU108" s="2164"/>
      <c r="CV108" s="2167"/>
      <c r="CW108" s="2163"/>
      <c r="CX108" s="2163"/>
      <c r="CY108" s="2164"/>
      <c r="CZ108" s="2167"/>
      <c r="DA108" s="2163"/>
      <c r="DB108" s="2163"/>
      <c r="DC108" s="2164"/>
      <c r="DD108" s="2167"/>
      <c r="DE108" s="2163"/>
      <c r="DF108" s="2163"/>
      <c r="DG108" s="2164"/>
      <c r="DH108" s="2167"/>
      <c r="DI108" s="2163"/>
      <c r="DJ108" s="2163"/>
      <c r="DK108" s="2164"/>
      <c r="DL108" s="2167"/>
      <c r="DM108" s="2163"/>
      <c r="DN108" s="2163"/>
      <c r="DO108" s="2164"/>
      <c r="DP108" s="2167"/>
      <c r="DQ108" s="2163"/>
      <c r="DR108" s="2163"/>
      <c r="DS108" s="2164"/>
      <c r="DT108" s="2167"/>
      <c r="DU108" s="2163"/>
      <c r="DV108" s="2163"/>
      <c r="DW108" s="2164"/>
      <c r="DX108" s="2167"/>
      <c r="DY108" s="2163"/>
      <c r="DZ108" s="2163"/>
      <c r="EA108" s="2163"/>
      <c r="EB108" s="2010">
        <f t="shared" si="5"/>
        <v>0</v>
      </c>
      <c r="EC108" s="1960"/>
      <c r="ED108" s="1960"/>
      <c r="EE108" s="2011"/>
      <c r="EG108" s="140"/>
      <c r="EH108" s="140"/>
      <c r="EI108" s="162"/>
      <c r="EJ108" s="162"/>
      <c r="EK108" s="140"/>
      <c r="EW108" s="1210"/>
      <c r="EX108" s="1210"/>
      <c r="EY108" s="1210"/>
      <c r="EZ108" s="1210"/>
      <c r="FA108" s="1210"/>
      <c r="FB108" s="1210"/>
      <c r="FC108" s="1210"/>
      <c r="FD108" s="1210"/>
      <c r="FE108" s="1210"/>
      <c r="FF108" s="1210"/>
      <c r="FG108" s="1210"/>
      <c r="FH108" s="1210"/>
      <c r="FI108" s="1210"/>
      <c r="FJ108" s="1210"/>
      <c r="FK108" s="1210"/>
      <c r="FL108" s="1210"/>
      <c r="FM108" s="1210"/>
      <c r="FN108" s="1210"/>
      <c r="FO108" s="1210"/>
      <c r="FP108" s="1210"/>
      <c r="FQ108" s="1210"/>
      <c r="FR108" s="1210"/>
      <c r="FS108" s="1210"/>
      <c r="FT108" s="1210"/>
      <c r="FU108" s="1210"/>
    </row>
    <row r="109" spans="1:177" ht="20.100000000000001" customHeight="1">
      <c r="A109" s="1323">
        <v>74</v>
      </c>
      <c r="B109" s="623"/>
      <c r="C109" s="627"/>
      <c r="D109" s="2264" t="s">
        <v>2440</v>
      </c>
      <c r="E109" s="1647" t="s">
        <v>797</v>
      </c>
      <c r="F109" s="1619"/>
      <c r="G109" s="1648"/>
      <c r="H109" s="2002"/>
      <c r="I109" s="1963"/>
      <c r="J109" s="1963"/>
      <c r="K109" s="2003"/>
      <c r="L109" s="1963"/>
      <c r="M109" s="1963"/>
      <c r="N109" s="1963"/>
      <c r="O109" s="1963"/>
      <c r="P109" s="1962"/>
      <c r="Q109" s="1963"/>
      <c r="R109" s="1963"/>
      <c r="S109" s="1964"/>
      <c r="T109" s="1962"/>
      <c r="U109" s="1963"/>
      <c r="V109" s="1963"/>
      <c r="W109" s="1964"/>
      <c r="X109" s="1962"/>
      <c r="Y109" s="1963"/>
      <c r="Z109" s="1963"/>
      <c r="AA109" s="1964"/>
      <c r="AB109" s="1962"/>
      <c r="AC109" s="1963"/>
      <c r="AD109" s="1963"/>
      <c r="AE109" s="1964"/>
      <c r="AF109" s="1962"/>
      <c r="AG109" s="1963"/>
      <c r="AH109" s="1963"/>
      <c r="AI109" s="1964"/>
      <c r="AJ109" s="1962"/>
      <c r="AK109" s="1963"/>
      <c r="AL109" s="1963"/>
      <c r="AM109" s="1964"/>
      <c r="AN109" s="1962"/>
      <c r="AO109" s="1963"/>
      <c r="AP109" s="1963"/>
      <c r="AQ109" s="1964"/>
      <c r="AR109" s="1962"/>
      <c r="AS109" s="1963"/>
      <c r="AT109" s="1963"/>
      <c r="AU109" s="1964"/>
      <c r="AV109" s="1962"/>
      <c r="AW109" s="1963"/>
      <c r="AX109" s="1963"/>
      <c r="AY109" s="1964"/>
      <c r="AZ109" s="1962"/>
      <c r="BA109" s="1963"/>
      <c r="BB109" s="1963"/>
      <c r="BC109" s="1964"/>
      <c r="BD109" s="1962"/>
      <c r="BE109" s="1963"/>
      <c r="BF109" s="1963"/>
      <c r="BG109" s="1964"/>
      <c r="BH109" s="1962"/>
      <c r="BI109" s="1963"/>
      <c r="BJ109" s="1963"/>
      <c r="BK109" s="1964"/>
      <c r="BL109" s="1962"/>
      <c r="BM109" s="1963"/>
      <c r="BN109" s="1963"/>
      <c r="BO109" s="1964"/>
      <c r="BP109" s="1962"/>
      <c r="BQ109" s="1963"/>
      <c r="BR109" s="1963"/>
      <c r="BS109" s="1964"/>
      <c r="BT109" s="1962"/>
      <c r="BU109" s="1963"/>
      <c r="BV109" s="1963"/>
      <c r="BW109" s="1964"/>
      <c r="BX109" s="1962"/>
      <c r="BY109" s="1963"/>
      <c r="BZ109" s="1963"/>
      <c r="CA109" s="1964"/>
      <c r="CB109" s="1962"/>
      <c r="CC109" s="1963"/>
      <c r="CD109" s="1963"/>
      <c r="CE109" s="1964"/>
      <c r="CF109" s="1962"/>
      <c r="CG109" s="1963"/>
      <c r="CH109" s="1963"/>
      <c r="CI109" s="1964"/>
      <c r="CJ109" s="1962"/>
      <c r="CK109" s="1963"/>
      <c r="CL109" s="1963"/>
      <c r="CM109" s="1964"/>
      <c r="CN109" s="1962"/>
      <c r="CO109" s="1963"/>
      <c r="CP109" s="1963"/>
      <c r="CQ109" s="1964"/>
      <c r="CR109" s="1962"/>
      <c r="CS109" s="1963"/>
      <c r="CT109" s="1963"/>
      <c r="CU109" s="1964"/>
      <c r="CV109" s="1962"/>
      <c r="CW109" s="1963"/>
      <c r="CX109" s="1963"/>
      <c r="CY109" s="1964"/>
      <c r="CZ109" s="1962"/>
      <c r="DA109" s="1963"/>
      <c r="DB109" s="1963"/>
      <c r="DC109" s="1964"/>
      <c r="DD109" s="1962"/>
      <c r="DE109" s="1963"/>
      <c r="DF109" s="1963"/>
      <c r="DG109" s="1964"/>
      <c r="DH109" s="1962"/>
      <c r="DI109" s="1963"/>
      <c r="DJ109" s="1963"/>
      <c r="DK109" s="1964"/>
      <c r="DL109" s="1962"/>
      <c r="DM109" s="1963"/>
      <c r="DN109" s="1963"/>
      <c r="DO109" s="1964"/>
      <c r="DP109" s="1962"/>
      <c r="DQ109" s="1963"/>
      <c r="DR109" s="1963"/>
      <c r="DS109" s="1964"/>
      <c r="DT109" s="1962"/>
      <c r="DU109" s="1963"/>
      <c r="DV109" s="1963"/>
      <c r="DW109" s="1964"/>
      <c r="DX109" s="1962"/>
      <c r="DY109" s="1963"/>
      <c r="DZ109" s="1963"/>
      <c r="EA109" s="1963"/>
      <c r="EB109" s="2173">
        <f t="shared" ref="EB109:EB110" si="16">SUM(H109:EA109)</f>
        <v>0</v>
      </c>
      <c r="EC109" s="1985"/>
      <c r="ED109" s="1985"/>
      <c r="EE109" s="2174"/>
      <c r="EG109" s="570"/>
      <c r="EH109" s="570"/>
      <c r="EI109" s="571"/>
      <c r="EJ109" s="571"/>
      <c r="EK109" s="570"/>
      <c r="EL109" s="80"/>
      <c r="EW109" s="1210"/>
      <c r="EX109" s="1210"/>
      <c r="EY109" s="1210"/>
      <c r="EZ109" s="1210"/>
      <c r="FA109" s="1210"/>
      <c r="FB109" s="1210" t="s">
        <v>1376</v>
      </c>
      <c r="FC109" s="1210"/>
      <c r="FD109" s="1210"/>
      <c r="FE109" s="1210"/>
      <c r="FF109" s="1210"/>
      <c r="FG109" s="1210"/>
      <c r="FH109" s="1210"/>
      <c r="FI109" s="1210"/>
      <c r="FJ109" s="1210"/>
      <c r="FK109" s="1210"/>
      <c r="FL109" s="1210"/>
      <c r="FM109" s="1210"/>
      <c r="FN109" s="1210"/>
      <c r="FO109" s="1210"/>
      <c r="FP109" s="1210"/>
      <c r="FQ109" s="1210"/>
      <c r="FR109" s="1210"/>
      <c r="FS109" s="1210"/>
      <c r="FT109" s="1210"/>
      <c r="FU109" s="1210"/>
    </row>
    <row r="110" spans="1:177" ht="20.100000000000001" customHeight="1">
      <c r="A110" s="1323">
        <v>74</v>
      </c>
      <c r="B110" s="623"/>
      <c r="C110" s="627"/>
      <c r="D110" s="2264"/>
      <c r="E110" s="1649" t="s">
        <v>797</v>
      </c>
      <c r="F110" s="1620"/>
      <c r="G110" s="1643"/>
      <c r="H110" s="1987"/>
      <c r="I110" s="1973"/>
      <c r="J110" s="1973"/>
      <c r="K110" s="1988"/>
      <c r="L110" s="1973"/>
      <c r="M110" s="1973"/>
      <c r="N110" s="1973"/>
      <c r="O110" s="1973"/>
      <c r="P110" s="1972"/>
      <c r="Q110" s="1973"/>
      <c r="R110" s="1973"/>
      <c r="S110" s="1974"/>
      <c r="T110" s="1972"/>
      <c r="U110" s="1973"/>
      <c r="V110" s="1973"/>
      <c r="W110" s="1974"/>
      <c r="X110" s="1972"/>
      <c r="Y110" s="1973"/>
      <c r="Z110" s="1973"/>
      <c r="AA110" s="1974"/>
      <c r="AB110" s="1972"/>
      <c r="AC110" s="1973"/>
      <c r="AD110" s="1973"/>
      <c r="AE110" s="1974"/>
      <c r="AF110" s="1972"/>
      <c r="AG110" s="1973"/>
      <c r="AH110" s="1973"/>
      <c r="AI110" s="1974"/>
      <c r="AJ110" s="1972"/>
      <c r="AK110" s="1973"/>
      <c r="AL110" s="1973"/>
      <c r="AM110" s="1974"/>
      <c r="AN110" s="1972"/>
      <c r="AO110" s="1973"/>
      <c r="AP110" s="1973"/>
      <c r="AQ110" s="1974"/>
      <c r="AR110" s="1972"/>
      <c r="AS110" s="1973"/>
      <c r="AT110" s="1973"/>
      <c r="AU110" s="1974"/>
      <c r="AV110" s="1972"/>
      <c r="AW110" s="1973"/>
      <c r="AX110" s="1973"/>
      <c r="AY110" s="1974"/>
      <c r="AZ110" s="1972"/>
      <c r="BA110" s="1973"/>
      <c r="BB110" s="1973"/>
      <c r="BC110" s="1974"/>
      <c r="BD110" s="1972"/>
      <c r="BE110" s="1973"/>
      <c r="BF110" s="1973"/>
      <c r="BG110" s="1974"/>
      <c r="BH110" s="1972"/>
      <c r="BI110" s="1973"/>
      <c r="BJ110" s="1973"/>
      <c r="BK110" s="1974"/>
      <c r="BL110" s="1972"/>
      <c r="BM110" s="1973"/>
      <c r="BN110" s="1973"/>
      <c r="BO110" s="1974"/>
      <c r="BP110" s="1972"/>
      <c r="BQ110" s="1973"/>
      <c r="BR110" s="1973"/>
      <c r="BS110" s="1974"/>
      <c r="BT110" s="1972"/>
      <c r="BU110" s="1973"/>
      <c r="BV110" s="1973"/>
      <c r="BW110" s="1974"/>
      <c r="BX110" s="1972"/>
      <c r="BY110" s="1973"/>
      <c r="BZ110" s="1973"/>
      <c r="CA110" s="1974"/>
      <c r="CB110" s="1972"/>
      <c r="CC110" s="1973"/>
      <c r="CD110" s="1973"/>
      <c r="CE110" s="1974"/>
      <c r="CF110" s="1972"/>
      <c r="CG110" s="1973"/>
      <c r="CH110" s="1973"/>
      <c r="CI110" s="1974"/>
      <c r="CJ110" s="1972"/>
      <c r="CK110" s="1973"/>
      <c r="CL110" s="1973"/>
      <c r="CM110" s="1974"/>
      <c r="CN110" s="1972"/>
      <c r="CO110" s="1973"/>
      <c r="CP110" s="1973"/>
      <c r="CQ110" s="1974"/>
      <c r="CR110" s="1972"/>
      <c r="CS110" s="1973"/>
      <c r="CT110" s="1973"/>
      <c r="CU110" s="1974"/>
      <c r="CV110" s="1972"/>
      <c r="CW110" s="1973"/>
      <c r="CX110" s="1973"/>
      <c r="CY110" s="1974"/>
      <c r="CZ110" s="1972"/>
      <c r="DA110" s="1973"/>
      <c r="DB110" s="1973"/>
      <c r="DC110" s="1974"/>
      <c r="DD110" s="1972"/>
      <c r="DE110" s="1973"/>
      <c r="DF110" s="1973"/>
      <c r="DG110" s="1974"/>
      <c r="DH110" s="1972"/>
      <c r="DI110" s="1973"/>
      <c r="DJ110" s="1973"/>
      <c r="DK110" s="1974"/>
      <c r="DL110" s="1972"/>
      <c r="DM110" s="1973"/>
      <c r="DN110" s="1973"/>
      <c r="DO110" s="1974"/>
      <c r="DP110" s="1972"/>
      <c r="DQ110" s="1973"/>
      <c r="DR110" s="1973"/>
      <c r="DS110" s="1974"/>
      <c r="DT110" s="1972"/>
      <c r="DU110" s="1973"/>
      <c r="DV110" s="1973"/>
      <c r="DW110" s="1974"/>
      <c r="DX110" s="1972"/>
      <c r="DY110" s="1973"/>
      <c r="DZ110" s="1973"/>
      <c r="EA110" s="1973"/>
      <c r="EB110" s="2017">
        <f t="shared" si="16"/>
        <v>0</v>
      </c>
      <c r="EC110" s="1976"/>
      <c r="ED110" s="1976"/>
      <c r="EE110" s="2018"/>
      <c r="EG110" s="570"/>
      <c r="EH110" s="570"/>
      <c r="EI110" s="571"/>
      <c r="EJ110" s="571"/>
      <c r="EK110" s="570"/>
      <c r="EL110" s="80"/>
      <c r="EW110" s="1210"/>
      <c r="EX110" s="1210"/>
      <c r="EY110" s="1210"/>
      <c r="EZ110" s="1210"/>
      <c r="FA110" s="1210"/>
      <c r="FB110" s="1210" t="s">
        <v>1376</v>
      </c>
      <c r="FC110" s="1210"/>
      <c r="FD110" s="1210"/>
      <c r="FE110" s="1210"/>
      <c r="FF110" s="1210"/>
      <c r="FG110" s="1210"/>
      <c r="FH110" s="1210"/>
      <c r="FI110" s="1210"/>
      <c r="FJ110" s="1210"/>
      <c r="FK110" s="1210"/>
      <c r="FL110" s="1210"/>
      <c r="FM110" s="1210"/>
      <c r="FN110" s="1210"/>
      <c r="FO110" s="1210"/>
      <c r="FP110" s="1210"/>
      <c r="FQ110" s="1210"/>
      <c r="FR110" s="1210"/>
      <c r="FS110" s="1210"/>
      <c r="FT110" s="1210"/>
      <c r="FU110" s="1210"/>
    </row>
    <row r="111" spans="1:177" ht="20.100000000000001" customHeight="1">
      <c r="A111" s="1323">
        <v>74</v>
      </c>
      <c r="B111" s="623"/>
      <c r="C111" s="627"/>
      <c r="D111" s="2264"/>
      <c r="E111" s="1650" t="s">
        <v>797</v>
      </c>
      <c r="F111" s="1621"/>
      <c r="G111" s="1651"/>
      <c r="H111" s="2004"/>
      <c r="I111" s="1982"/>
      <c r="J111" s="1982"/>
      <c r="K111" s="2005"/>
      <c r="L111" s="1982"/>
      <c r="M111" s="1982"/>
      <c r="N111" s="1982"/>
      <c r="O111" s="1982"/>
      <c r="P111" s="1981"/>
      <c r="Q111" s="1982"/>
      <c r="R111" s="1982"/>
      <c r="S111" s="1983"/>
      <c r="T111" s="1981"/>
      <c r="U111" s="1982"/>
      <c r="V111" s="1982"/>
      <c r="W111" s="1983"/>
      <c r="X111" s="1981"/>
      <c r="Y111" s="1982"/>
      <c r="Z111" s="1982"/>
      <c r="AA111" s="1983"/>
      <c r="AB111" s="1981"/>
      <c r="AC111" s="1982"/>
      <c r="AD111" s="1982"/>
      <c r="AE111" s="1983"/>
      <c r="AF111" s="1981"/>
      <c r="AG111" s="1982"/>
      <c r="AH111" s="1982"/>
      <c r="AI111" s="1983"/>
      <c r="AJ111" s="1981"/>
      <c r="AK111" s="1982"/>
      <c r="AL111" s="1982"/>
      <c r="AM111" s="1983"/>
      <c r="AN111" s="1981"/>
      <c r="AO111" s="1982"/>
      <c r="AP111" s="1982"/>
      <c r="AQ111" s="1983"/>
      <c r="AR111" s="1981"/>
      <c r="AS111" s="1982"/>
      <c r="AT111" s="1982"/>
      <c r="AU111" s="1983"/>
      <c r="AV111" s="1981"/>
      <c r="AW111" s="1982"/>
      <c r="AX111" s="1982"/>
      <c r="AY111" s="1983"/>
      <c r="AZ111" s="1981"/>
      <c r="BA111" s="1982"/>
      <c r="BB111" s="1982"/>
      <c r="BC111" s="1983"/>
      <c r="BD111" s="1981"/>
      <c r="BE111" s="1982"/>
      <c r="BF111" s="1982"/>
      <c r="BG111" s="1983"/>
      <c r="BH111" s="1981"/>
      <c r="BI111" s="1982"/>
      <c r="BJ111" s="1982"/>
      <c r="BK111" s="1983"/>
      <c r="BL111" s="1981"/>
      <c r="BM111" s="1982"/>
      <c r="BN111" s="1982"/>
      <c r="BO111" s="1983"/>
      <c r="BP111" s="1981"/>
      <c r="BQ111" s="1982"/>
      <c r="BR111" s="1982"/>
      <c r="BS111" s="1983"/>
      <c r="BT111" s="1981"/>
      <c r="BU111" s="1982"/>
      <c r="BV111" s="1982"/>
      <c r="BW111" s="1983"/>
      <c r="BX111" s="1981"/>
      <c r="BY111" s="1982"/>
      <c r="BZ111" s="1982"/>
      <c r="CA111" s="1983"/>
      <c r="CB111" s="1981"/>
      <c r="CC111" s="1982"/>
      <c r="CD111" s="1982"/>
      <c r="CE111" s="1983"/>
      <c r="CF111" s="1981"/>
      <c r="CG111" s="1982"/>
      <c r="CH111" s="1982"/>
      <c r="CI111" s="1983"/>
      <c r="CJ111" s="1981"/>
      <c r="CK111" s="1982"/>
      <c r="CL111" s="1982"/>
      <c r="CM111" s="1983"/>
      <c r="CN111" s="1981"/>
      <c r="CO111" s="1982"/>
      <c r="CP111" s="1982"/>
      <c r="CQ111" s="1983"/>
      <c r="CR111" s="1981"/>
      <c r="CS111" s="1982"/>
      <c r="CT111" s="1982"/>
      <c r="CU111" s="1983"/>
      <c r="CV111" s="1981"/>
      <c r="CW111" s="1982"/>
      <c r="CX111" s="1982"/>
      <c r="CY111" s="1983"/>
      <c r="CZ111" s="1981"/>
      <c r="DA111" s="1982"/>
      <c r="DB111" s="1982"/>
      <c r="DC111" s="1983"/>
      <c r="DD111" s="1981"/>
      <c r="DE111" s="1982"/>
      <c r="DF111" s="1982"/>
      <c r="DG111" s="1983"/>
      <c r="DH111" s="1981"/>
      <c r="DI111" s="1982"/>
      <c r="DJ111" s="1982"/>
      <c r="DK111" s="1983"/>
      <c r="DL111" s="1981"/>
      <c r="DM111" s="1982"/>
      <c r="DN111" s="1982"/>
      <c r="DO111" s="1983"/>
      <c r="DP111" s="1981"/>
      <c r="DQ111" s="1982"/>
      <c r="DR111" s="1982"/>
      <c r="DS111" s="1983"/>
      <c r="DT111" s="1981"/>
      <c r="DU111" s="1982"/>
      <c r="DV111" s="1982"/>
      <c r="DW111" s="1983"/>
      <c r="DX111" s="1981"/>
      <c r="DY111" s="1982"/>
      <c r="DZ111" s="1982"/>
      <c r="EA111" s="1982"/>
      <c r="EB111" s="2010">
        <f t="shared" si="5"/>
        <v>0</v>
      </c>
      <c r="EC111" s="1960"/>
      <c r="ED111" s="1960"/>
      <c r="EE111" s="2011"/>
      <c r="EG111" s="570"/>
      <c r="EH111" s="570"/>
      <c r="EI111" s="571"/>
      <c r="EJ111" s="571"/>
      <c r="EK111" s="570"/>
      <c r="EL111" s="80"/>
      <c r="EW111" s="1210"/>
      <c r="EX111" s="1210"/>
      <c r="EY111" s="1210"/>
      <c r="EZ111" s="1210"/>
      <c r="FA111" s="1210"/>
      <c r="FB111" s="1210" t="s">
        <v>1376</v>
      </c>
      <c r="FC111" s="1210"/>
      <c r="FD111" s="1210"/>
      <c r="FE111" s="1210"/>
      <c r="FF111" s="1210"/>
      <c r="FG111" s="1210"/>
      <c r="FH111" s="1210"/>
      <c r="FI111" s="1210"/>
      <c r="FJ111" s="1210"/>
      <c r="FK111" s="1210"/>
      <c r="FL111" s="1210"/>
      <c r="FM111" s="1210"/>
      <c r="FN111" s="1210"/>
      <c r="FO111" s="1210"/>
      <c r="FP111" s="1210"/>
      <c r="FQ111" s="1210"/>
      <c r="FR111" s="1210"/>
      <c r="FS111" s="1210"/>
      <c r="FT111" s="1210"/>
      <c r="FU111" s="1210"/>
    </row>
    <row r="112" spans="1:177" ht="20.100000000000001" customHeight="1">
      <c r="A112" s="1323">
        <v>75</v>
      </c>
      <c r="B112" s="623"/>
      <c r="C112" s="624" t="s">
        <v>573</v>
      </c>
      <c r="D112" s="1997" t="s">
        <v>800</v>
      </c>
      <c r="E112" s="1997"/>
      <c r="F112" s="1997"/>
      <c r="G112" s="1997"/>
      <c r="H112" s="1989"/>
      <c r="I112" s="1979"/>
      <c r="J112" s="1979"/>
      <c r="K112" s="1990"/>
      <c r="L112" s="1979"/>
      <c r="M112" s="1979"/>
      <c r="N112" s="1979"/>
      <c r="O112" s="1979"/>
      <c r="P112" s="1978"/>
      <c r="Q112" s="1979"/>
      <c r="R112" s="1979"/>
      <c r="S112" s="1980"/>
      <c r="T112" s="1978"/>
      <c r="U112" s="1979"/>
      <c r="V112" s="1979"/>
      <c r="W112" s="1980"/>
      <c r="X112" s="1978"/>
      <c r="Y112" s="1979"/>
      <c r="Z112" s="1979"/>
      <c r="AA112" s="1980"/>
      <c r="AB112" s="1978"/>
      <c r="AC112" s="1979"/>
      <c r="AD112" s="1979"/>
      <c r="AE112" s="1980"/>
      <c r="AF112" s="1978"/>
      <c r="AG112" s="1979"/>
      <c r="AH112" s="1979"/>
      <c r="AI112" s="1980"/>
      <c r="AJ112" s="1978"/>
      <c r="AK112" s="1979"/>
      <c r="AL112" s="1979"/>
      <c r="AM112" s="1980"/>
      <c r="AN112" s="1978"/>
      <c r="AO112" s="1979"/>
      <c r="AP112" s="1979"/>
      <c r="AQ112" s="1980"/>
      <c r="AR112" s="1978"/>
      <c r="AS112" s="1979"/>
      <c r="AT112" s="1979"/>
      <c r="AU112" s="1980"/>
      <c r="AV112" s="1978"/>
      <c r="AW112" s="1979"/>
      <c r="AX112" s="1979"/>
      <c r="AY112" s="1980"/>
      <c r="AZ112" s="1978"/>
      <c r="BA112" s="1979"/>
      <c r="BB112" s="1979"/>
      <c r="BC112" s="1980"/>
      <c r="BD112" s="1978"/>
      <c r="BE112" s="1979"/>
      <c r="BF112" s="1979"/>
      <c r="BG112" s="1980"/>
      <c r="BH112" s="1978"/>
      <c r="BI112" s="1979"/>
      <c r="BJ112" s="1979"/>
      <c r="BK112" s="1980"/>
      <c r="BL112" s="1978"/>
      <c r="BM112" s="1979"/>
      <c r="BN112" s="1979"/>
      <c r="BO112" s="1980"/>
      <c r="BP112" s="1978"/>
      <c r="BQ112" s="1979"/>
      <c r="BR112" s="1979"/>
      <c r="BS112" s="1980"/>
      <c r="BT112" s="1978"/>
      <c r="BU112" s="1979"/>
      <c r="BV112" s="1979"/>
      <c r="BW112" s="1980"/>
      <c r="BX112" s="1978"/>
      <c r="BY112" s="1979"/>
      <c r="BZ112" s="1979"/>
      <c r="CA112" s="1980"/>
      <c r="CB112" s="1978"/>
      <c r="CC112" s="1979"/>
      <c r="CD112" s="1979"/>
      <c r="CE112" s="1980"/>
      <c r="CF112" s="1978"/>
      <c r="CG112" s="1979"/>
      <c r="CH112" s="1979"/>
      <c r="CI112" s="1980"/>
      <c r="CJ112" s="1978"/>
      <c r="CK112" s="1979"/>
      <c r="CL112" s="1979"/>
      <c r="CM112" s="1980"/>
      <c r="CN112" s="1978"/>
      <c r="CO112" s="1979"/>
      <c r="CP112" s="1979"/>
      <c r="CQ112" s="1980"/>
      <c r="CR112" s="1978"/>
      <c r="CS112" s="1979"/>
      <c r="CT112" s="1979"/>
      <c r="CU112" s="1980"/>
      <c r="CV112" s="1978"/>
      <c r="CW112" s="1979"/>
      <c r="CX112" s="1979"/>
      <c r="CY112" s="1980"/>
      <c r="CZ112" s="1978"/>
      <c r="DA112" s="1979"/>
      <c r="DB112" s="1979"/>
      <c r="DC112" s="1980"/>
      <c r="DD112" s="1978"/>
      <c r="DE112" s="1979"/>
      <c r="DF112" s="1979"/>
      <c r="DG112" s="1980"/>
      <c r="DH112" s="1978"/>
      <c r="DI112" s="1979"/>
      <c r="DJ112" s="1979"/>
      <c r="DK112" s="1980"/>
      <c r="DL112" s="1978"/>
      <c r="DM112" s="1979"/>
      <c r="DN112" s="1979"/>
      <c r="DO112" s="1980"/>
      <c r="DP112" s="1978"/>
      <c r="DQ112" s="1979"/>
      <c r="DR112" s="1979"/>
      <c r="DS112" s="1980"/>
      <c r="DT112" s="1978"/>
      <c r="DU112" s="1979"/>
      <c r="DV112" s="1979"/>
      <c r="DW112" s="1980"/>
      <c r="DX112" s="1978"/>
      <c r="DY112" s="1979"/>
      <c r="DZ112" s="1979"/>
      <c r="EA112" s="1979"/>
      <c r="EB112" s="2012">
        <f t="shared" ref="EB112:EB133" si="17">SUM(H112:EA112)</f>
        <v>0</v>
      </c>
      <c r="EC112" s="1957"/>
      <c r="ED112" s="1957"/>
      <c r="EE112" s="2013"/>
      <c r="EG112" s="140"/>
      <c r="EH112" s="140"/>
      <c r="EJ112" s="162"/>
      <c r="EK112" s="140"/>
      <c r="EW112" s="1210"/>
      <c r="EX112" s="1210"/>
      <c r="EY112" s="1210"/>
      <c r="EZ112" s="1210"/>
      <c r="FA112" s="1210" t="s">
        <v>1376</v>
      </c>
      <c r="FB112" s="1210"/>
      <c r="FC112" s="1210"/>
      <c r="FD112" s="1210"/>
      <c r="FE112" s="1210"/>
      <c r="FF112" s="1210"/>
      <c r="FG112" s="1210"/>
      <c r="FH112" s="1210"/>
      <c r="FI112" s="1210"/>
      <c r="FJ112" s="1210"/>
      <c r="FK112" s="1210"/>
      <c r="FL112" s="1210"/>
      <c r="FM112" s="1210"/>
      <c r="FN112" s="1210"/>
      <c r="FO112" s="1210"/>
      <c r="FP112" s="1210"/>
      <c r="FQ112" s="1210"/>
      <c r="FR112" s="1210"/>
      <c r="FS112" s="1210" t="s">
        <v>1376</v>
      </c>
      <c r="FT112" s="1210"/>
      <c r="FU112" s="1210"/>
    </row>
    <row r="113" spans="1:177" ht="20.100000000000001" customHeight="1">
      <c r="A113" s="1323">
        <v>76</v>
      </c>
      <c r="B113" s="623"/>
      <c r="C113" s="624" t="s">
        <v>574</v>
      </c>
      <c r="D113" s="1997" t="s">
        <v>830</v>
      </c>
      <c r="E113" s="1997"/>
      <c r="F113" s="1997"/>
      <c r="G113" s="1997"/>
      <c r="H113" s="2000">
        <f>SUMIF($FN$21:$FN$177,"○",H$21:H$177)</f>
        <v>0</v>
      </c>
      <c r="I113" s="1957"/>
      <c r="J113" s="1957"/>
      <c r="K113" s="2001"/>
      <c r="L113" s="1957">
        <f>SUMIF($FN$21:$FN$177,"○",L$21:L$177)</f>
        <v>0</v>
      </c>
      <c r="M113" s="1957"/>
      <c r="N113" s="1957"/>
      <c r="O113" s="1957"/>
      <c r="P113" s="1956">
        <f>SUMIF($FN$21:$FN$177,"○",P$21:P$177)</f>
        <v>0</v>
      </c>
      <c r="Q113" s="1957"/>
      <c r="R113" s="1957"/>
      <c r="S113" s="1958"/>
      <c r="T113" s="1956">
        <f>SUMIF($FN$21:$FN$177,"○",T$21:T$177)</f>
        <v>0</v>
      </c>
      <c r="U113" s="1957"/>
      <c r="V113" s="1957"/>
      <c r="W113" s="1958"/>
      <c r="X113" s="1956">
        <f>SUMIF($FN$21:$FN$177,"○",X$21:X$177)</f>
        <v>0</v>
      </c>
      <c r="Y113" s="1957"/>
      <c r="Z113" s="1957"/>
      <c r="AA113" s="1958"/>
      <c r="AB113" s="1956">
        <f>SUMIF($FN$21:$FN$177,"○",AB$21:AB$177)</f>
        <v>0</v>
      </c>
      <c r="AC113" s="1957"/>
      <c r="AD113" s="1957"/>
      <c r="AE113" s="1958"/>
      <c r="AF113" s="1956">
        <f>SUMIF($FN$21:$FN$177,"○",AF$21:AF$177)</f>
        <v>0</v>
      </c>
      <c r="AG113" s="1957"/>
      <c r="AH113" s="1957"/>
      <c r="AI113" s="1958"/>
      <c r="AJ113" s="1956">
        <f>SUMIF($FN$21:$FN$177,"○",AJ$21:AJ$177)</f>
        <v>0</v>
      </c>
      <c r="AK113" s="1957"/>
      <c r="AL113" s="1957"/>
      <c r="AM113" s="1958"/>
      <c r="AN113" s="1956">
        <f>SUMIF($FN$21:$FN$177,"○",AN$21:AN$177)</f>
        <v>0</v>
      </c>
      <c r="AO113" s="1957"/>
      <c r="AP113" s="1957"/>
      <c r="AQ113" s="1958"/>
      <c r="AR113" s="1956">
        <f>SUMIF($FN$21:$FN$177,"○",AR$21:AR$177)</f>
        <v>0</v>
      </c>
      <c r="AS113" s="1957"/>
      <c r="AT113" s="1957"/>
      <c r="AU113" s="1958"/>
      <c r="AV113" s="1956">
        <f>SUMIF($FN$21:$FN$177,"○",AV$21:AV$177)</f>
        <v>0</v>
      </c>
      <c r="AW113" s="1957"/>
      <c r="AX113" s="1957"/>
      <c r="AY113" s="1958"/>
      <c r="AZ113" s="1956">
        <f>SUMIF($FN$21:$FN$177,"○",AZ$21:AZ$177)</f>
        <v>0</v>
      </c>
      <c r="BA113" s="1957"/>
      <c r="BB113" s="1957"/>
      <c r="BC113" s="1958"/>
      <c r="BD113" s="1956">
        <f>SUMIF($FN$21:$FN$177,"○",BD$21:BD$177)</f>
        <v>0</v>
      </c>
      <c r="BE113" s="1957"/>
      <c r="BF113" s="1957"/>
      <c r="BG113" s="1958"/>
      <c r="BH113" s="1956">
        <f>SUMIF($FN$21:$FN$177,"○",BH$21:BH$177)</f>
        <v>0</v>
      </c>
      <c r="BI113" s="1957"/>
      <c r="BJ113" s="1957"/>
      <c r="BK113" s="1958"/>
      <c r="BL113" s="1956">
        <f>SUMIF($FN$21:$FN$177,"○",BL$21:BL$177)</f>
        <v>0</v>
      </c>
      <c r="BM113" s="1957"/>
      <c r="BN113" s="1957"/>
      <c r="BO113" s="1958"/>
      <c r="BP113" s="1956">
        <f>SUMIF($FN$21:$FN$177,"○",BP$21:BP$177)</f>
        <v>0</v>
      </c>
      <c r="BQ113" s="1957"/>
      <c r="BR113" s="1957"/>
      <c r="BS113" s="1958"/>
      <c r="BT113" s="1956">
        <f>SUMIF($FN$21:$FN$177,"○",BT$21:BT$177)</f>
        <v>0</v>
      </c>
      <c r="BU113" s="1957"/>
      <c r="BV113" s="1957"/>
      <c r="BW113" s="1958"/>
      <c r="BX113" s="1956">
        <f>SUMIF($FN$21:$FN$177,"○",BX$21:BX$177)</f>
        <v>0</v>
      </c>
      <c r="BY113" s="1957"/>
      <c r="BZ113" s="1957"/>
      <c r="CA113" s="1958"/>
      <c r="CB113" s="1956">
        <f>SUMIF($FN$21:$FN$177,"○",CB$21:CB$177)</f>
        <v>0</v>
      </c>
      <c r="CC113" s="1957"/>
      <c r="CD113" s="1957"/>
      <c r="CE113" s="1958"/>
      <c r="CF113" s="1956">
        <f>SUMIF($FN$21:$FN$177,"○",CF$21:CF$177)</f>
        <v>0</v>
      </c>
      <c r="CG113" s="1957"/>
      <c r="CH113" s="1957"/>
      <c r="CI113" s="1958"/>
      <c r="CJ113" s="1956">
        <f>SUMIF($FN$21:$FN$177,"○",CJ$21:CJ$177)</f>
        <v>0</v>
      </c>
      <c r="CK113" s="1957"/>
      <c r="CL113" s="1957"/>
      <c r="CM113" s="1958"/>
      <c r="CN113" s="1956">
        <f>SUMIF($FN$21:$FN$177,"○",CN$21:CN$177)</f>
        <v>0</v>
      </c>
      <c r="CO113" s="1957"/>
      <c r="CP113" s="1957"/>
      <c r="CQ113" s="1958"/>
      <c r="CR113" s="1956">
        <f>SUMIF($FN$21:$FN$177,"○",CR$21:CR$177)</f>
        <v>0</v>
      </c>
      <c r="CS113" s="1957"/>
      <c r="CT113" s="1957"/>
      <c r="CU113" s="1958"/>
      <c r="CV113" s="1956">
        <f>SUMIF($FN$21:$FN$177,"○",CV$21:CV$177)</f>
        <v>0</v>
      </c>
      <c r="CW113" s="1957"/>
      <c r="CX113" s="1957"/>
      <c r="CY113" s="1958"/>
      <c r="CZ113" s="1956">
        <f>SUMIF($FN$21:$FN$177,"○",CZ$21:CZ$177)</f>
        <v>0</v>
      </c>
      <c r="DA113" s="1957"/>
      <c r="DB113" s="1957"/>
      <c r="DC113" s="1958"/>
      <c r="DD113" s="1956">
        <f>SUMIF($FN$21:$FN$177,"○",DD$21:DD$177)</f>
        <v>0</v>
      </c>
      <c r="DE113" s="1957"/>
      <c r="DF113" s="1957"/>
      <c r="DG113" s="1958"/>
      <c r="DH113" s="1956">
        <f>SUMIF($FN$21:$FN$177,"○",DH$21:DH$177)</f>
        <v>0</v>
      </c>
      <c r="DI113" s="1957"/>
      <c r="DJ113" s="1957"/>
      <c r="DK113" s="1958"/>
      <c r="DL113" s="1956">
        <f>SUMIF($FN$21:$FN$177,"○",DL$21:DL$177)</f>
        <v>0</v>
      </c>
      <c r="DM113" s="1957"/>
      <c r="DN113" s="1957"/>
      <c r="DO113" s="1958"/>
      <c r="DP113" s="1956">
        <f>SUMIF($FN$21:$FN$177,"○",DP$21:DP$177)</f>
        <v>0</v>
      </c>
      <c r="DQ113" s="1957"/>
      <c r="DR113" s="1957"/>
      <c r="DS113" s="1958"/>
      <c r="DT113" s="1956">
        <f>SUMIF($FN$21:$FN$177,"○",DT$21:DT$177)</f>
        <v>0</v>
      </c>
      <c r="DU113" s="1957"/>
      <c r="DV113" s="1957"/>
      <c r="DW113" s="1958"/>
      <c r="DX113" s="1956">
        <f>SUMIF($FN$21:$FN$177,"○",DX$21:DX$177)</f>
        <v>0</v>
      </c>
      <c r="DY113" s="1957"/>
      <c r="DZ113" s="1957"/>
      <c r="EA113" s="1957"/>
      <c r="EB113" s="2012">
        <f t="shared" si="17"/>
        <v>0</v>
      </c>
      <c r="EC113" s="1957"/>
      <c r="ED113" s="1957"/>
      <c r="EE113" s="2013"/>
      <c r="EG113" s="140"/>
      <c r="EH113" s="140"/>
      <c r="EI113" s="162"/>
      <c r="EJ113" s="162"/>
      <c r="EK113" s="140"/>
      <c r="EW113" s="1210"/>
      <c r="EX113" s="1210"/>
      <c r="EY113" s="1210"/>
      <c r="EZ113" s="1210"/>
      <c r="FA113" s="1210" t="s">
        <v>1376</v>
      </c>
      <c r="FB113" s="1210"/>
      <c r="FC113" s="1210"/>
      <c r="FD113" s="1210"/>
      <c r="FE113" s="1210"/>
      <c r="FF113" s="1210"/>
      <c r="FG113" s="1210"/>
      <c r="FH113" s="1210"/>
      <c r="FI113" s="1210"/>
      <c r="FJ113" s="1210"/>
      <c r="FK113" s="1210"/>
      <c r="FL113" s="1210"/>
      <c r="FM113" s="1210"/>
      <c r="FN113" s="1210"/>
      <c r="FO113" s="1210"/>
      <c r="FP113" s="1210"/>
      <c r="FQ113" s="1210"/>
      <c r="FR113" s="1210"/>
      <c r="FS113" s="1210"/>
      <c r="FT113" s="1210"/>
      <c r="FU113" s="1210"/>
    </row>
    <row r="114" spans="1:177" ht="20.100000000000001" customHeight="1">
      <c r="A114" s="1323">
        <v>77</v>
      </c>
      <c r="B114" s="623"/>
      <c r="C114" s="627"/>
      <c r="D114" s="629" t="s">
        <v>772</v>
      </c>
      <c r="E114" s="1997" t="s">
        <v>801</v>
      </c>
      <c r="F114" s="1997"/>
      <c r="G114" s="1997"/>
      <c r="H114" s="2000">
        <f>'4_労務管理費'!D13</f>
        <v>0</v>
      </c>
      <c r="I114" s="1957"/>
      <c r="J114" s="1957"/>
      <c r="K114" s="2001"/>
      <c r="L114" s="1957">
        <f>IF(L17="",0,SUMIF('4_労務管理費'!$F$7:$AI$7,L17,'4_労務管理費'!$F$13:$AI$13))</f>
        <v>0</v>
      </c>
      <c r="M114" s="1957"/>
      <c r="N114" s="1957"/>
      <c r="O114" s="1957"/>
      <c r="P114" s="1956">
        <f>IF(P17="",0,SUMIF('4_労務管理費'!$F$7:$AI$7,P17,'4_労務管理費'!$F$13:$AI$13))</f>
        <v>0</v>
      </c>
      <c r="Q114" s="1957"/>
      <c r="R114" s="1957"/>
      <c r="S114" s="1958"/>
      <c r="T114" s="1956">
        <f>IF(T17="",0,SUMIF('4_労務管理費'!$F$7:$AI$7,T17,'4_労務管理費'!$F$13:$AI$13))</f>
        <v>0</v>
      </c>
      <c r="U114" s="1957"/>
      <c r="V114" s="1957"/>
      <c r="W114" s="1958"/>
      <c r="X114" s="1956">
        <f>IF(X17="",0,SUMIF('4_労務管理費'!$F$7:$AI$7,X17,'4_労務管理費'!$F$13:$AI$13))</f>
        <v>0</v>
      </c>
      <c r="Y114" s="1957"/>
      <c r="Z114" s="1957"/>
      <c r="AA114" s="1958"/>
      <c r="AB114" s="1956">
        <f>IF(AB17="",0,SUMIF('4_労務管理費'!$F$7:$AI$7,AB17,'4_労務管理費'!$F$13:$AI$13))</f>
        <v>0</v>
      </c>
      <c r="AC114" s="1957"/>
      <c r="AD114" s="1957"/>
      <c r="AE114" s="1958"/>
      <c r="AF114" s="1956">
        <f>IF(AF17="",0,SUMIF('4_労務管理費'!$F$7:$AI$7,AF17,'4_労務管理費'!$F$13:$AI$13))</f>
        <v>0</v>
      </c>
      <c r="AG114" s="1957"/>
      <c r="AH114" s="1957"/>
      <c r="AI114" s="1958"/>
      <c r="AJ114" s="1956">
        <f>IF(AJ17="",0,SUMIF('4_労務管理費'!$F$7:$AI$7,AJ17,'4_労務管理費'!$F$13:$AI$13))</f>
        <v>0</v>
      </c>
      <c r="AK114" s="1957"/>
      <c r="AL114" s="1957"/>
      <c r="AM114" s="1958"/>
      <c r="AN114" s="1956">
        <f>IF(AN17="",0,SUMIF('4_労務管理費'!$F$7:$AI$7,AN17,'4_労務管理費'!$F$13:$AI$13))</f>
        <v>0</v>
      </c>
      <c r="AO114" s="1957"/>
      <c r="AP114" s="1957"/>
      <c r="AQ114" s="1958"/>
      <c r="AR114" s="1956">
        <f>IF(AR17="",0,SUMIF('4_労務管理費'!$F$7:$AI$7,AR17,'4_労務管理費'!$F$13:$AI$13))</f>
        <v>0</v>
      </c>
      <c r="AS114" s="1957"/>
      <c r="AT114" s="1957"/>
      <c r="AU114" s="1958"/>
      <c r="AV114" s="1956">
        <f>IF(AV17="",0,SUMIF('4_労務管理費'!$F$7:$AI$7,AV17,'4_労務管理費'!$F$13:$AI$13))</f>
        <v>0</v>
      </c>
      <c r="AW114" s="1957"/>
      <c r="AX114" s="1957"/>
      <c r="AY114" s="1958"/>
      <c r="AZ114" s="1956">
        <f>IF(AZ17="",0,SUMIF('4_労務管理費'!$F$7:$AI$7,AZ17,'4_労務管理費'!$F$13:$AI$13))</f>
        <v>0</v>
      </c>
      <c r="BA114" s="1957"/>
      <c r="BB114" s="1957"/>
      <c r="BC114" s="1958"/>
      <c r="BD114" s="1956">
        <f>IF(BD17="",0,SUMIF('4_労務管理費'!$F$7:$AI$7,BD17,'4_労務管理費'!$F$13:$AI$13))</f>
        <v>0</v>
      </c>
      <c r="BE114" s="1957"/>
      <c r="BF114" s="1957"/>
      <c r="BG114" s="1958"/>
      <c r="BH114" s="1956">
        <f>IF(BH17="",0,SUMIF('4_労務管理費'!$F$7:$AI$7,BH17,'4_労務管理費'!$F$13:$AI$13))</f>
        <v>0</v>
      </c>
      <c r="BI114" s="1957"/>
      <c r="BJ114" s="1957"/>
      <c r="BK114" s="1958"/>
      <c r="BL114" s="1956">
        <f>IF(BL17="",0,SUMIF('4_労務管理費'!$F$7:$AI$7,BL17,'4_労務管理費'!$F$13:$AI$13))</f>
        <v>0</v>
      </c>
      <c r="BM114" s="1957"/>
      <c r="BN114" s="1957"/>
      <c r="BO114" s="1958"/>
      <c r="BP114" s="1956">
        <f>IF(BP17="",0,SUMIF('4_労務管理費'!$F$7:$AI$7,BP17,'4_労務管理費'!$F$13:$AI$13))</f>
        <v>0</v>
      </c>
      <c r="BQ114" s="1957"/>
      <c r="BR114" s="1957"/>
      <c r="BS114" s="1958"/>
      <c r="BT114" s="1956">
        <f>IF(BT17="",0,SUMIF('4_労務管理費'!$F$7:$AI$7,BT17,'4_労務管理費'!$F$13:$AI$13))</f>
        <v>0</v>
      </c>
      <c r="BU114" s="1957"/>
      <c r="BV114" s="1957"/>
      <c r="BW114" s="1958"/>
      <c r="BX114" s="1956">
        <f>IF(BX17="",0,SUMIF('4_労務管理費'!$F$7:$AI$7,BX17,'4_労務管理費'!$F$13:$AI$13))</f>
        <v>0</v>
      </c>
      <c r="BY114" s="1957"/>
      <c r="BZ114" s="1957"/>
      <c r="CA114" s="1958"/>
      <c r="CB114" s="1956">
        <f>IF(CB17="",0,SUMIF('4_労務管理費'!$F$7:$AI$7,CB17,'4_労務管理費'!$F$13:$AI$13))</f>
        <v>0</v>
      </c>
      <c r="CC114" s="1957"/>
      <c r="CD114" s="1957"/>
      <c r="CE114" s="1958"/>
      <c r="CF114" s="1956">
        <f>IF(CF17="",0,SUMIF('4_労務管理費'!$F$7:$AI$7,CF17,'4_労務管理費'!$F$13:$AI$13))</f>
        <v>0</v>
      </c>
      <c r="CG114" s="1957"/>
      <c r="CH114" s="1957"/>
      <c r="CI114" s="1958"/>
      <c r="CJ114" s="1956">
        <f>IF(CJ17="",0,SUMIF('4_労務管理費'!$F$7:$AI$7,CJ17,'4_労務管理費'!$F$13:$AI$13))</f>
        <v>0</v>
      </c>
      <c r="CK114" s="1957"/>
      <c r="CL114" s="1957"/>
      <c r="CM114" s="1958"/>
      <c r="CN114" s="1956">
        <f>IF(CN17="",0,SUMIF('4_労務管理費'!$F$7:$AI$7,CN17,'4_労務管理費'!$F$13:$AI$13))</f>
        <v>0</v>
      </c>
      <c r="CO114" s="1957"/>
      <c r="CP114" s="1957"/>
      <c r="CQ114" s="1958"/>
      <c r="CR114" s="1956">
        <f>IF(CR17="",0,SUMIF('4_労務管理費'!$F$7:$AI$7,CR17,'4_労務管理費'!$F$13:$AI$13))</f>
        <v>0</v>
      </c>
      <c r="CS114" s="1957"/>
      <c r="CT114" s="1957"/>
      <c r="CU114" s="1958"/>
      <c r="CV114" s="1956">
        <f>IF(CV17="",0,SUMIF('4_労務管理費'!$F$7:$AI$7,CV17,'4_労務管理費'!$F$13:$AI$13))</f>
        <v>0</v>
      </c>
      <c r="CW114" s="1957"/>
      <c r="CX114" s="1957"/>
      <c r="CY114" s="1958"/>
      <c r="CZ114" s="1956">
        <f>IF(CZ17="",0,SUMIF('4_労務管理費'!$F$7:$AI$7,CZ17,'4_労務管理費'!$F$13:$AI$13))</f>
        <v>0</v>
      </c>
      <c r="DA114" s="1957"/>
      <c r="DB114" s="1957"/>
      <c r="DC114" s="1958"/>
      <c r="DD114" s="1956">
        <f>IF(DD17="",0,SUMIF('4_労務管理費'!$F$7:$AI$7,DD17,'4_労務管理費'!$F$13:$AI$13))</f>
        <v>0</v>
      </c>
      <c r="DE114" s="1957"/>
      <c r="DF114" s="1957"/>
      <c r="DG114" s="1958"/>
      <c r="DH114" s="1956">
        <f>IF(DH17="",0,SUMIF('4_労務管理費'!$F$7:$AI$7,DH17,'4_労務管理費'!$F$13:$AI$13))</f>
        <v>0</v>
      </c>
      <c r="DI114" s="1957"/>
      <c r="DJ114" s="1957"/>
      <c r="DK114" s="1958"/>
      <c r="DL114" s="1956">
        <f>IF(DL17="",0,SUMIF('4_労務管理費'!$F$7:$AI$7,DL17,'4_労務管理費'!$F$13:$AI$13))</f>
        <v>0</v>
      </c>
      <c r="DM114" s="1957"/>
      <c r="DN114" s="1957"/>
      <c r="DO114" s="1958"/>
      <c r="DP114" s="1956">
        <f>IF(DP17="",0,SUMIF('4_労務管理費'!$F$7:$AI$7,DP17,'4_労務管理費'!$F$13:$AI$13))</f>
        <v>0</v>
      </c>
      <c r="DQ114" s="1957"/>
      <c r="DR114" s="1957"/>
      <c r="DS114" s="1958"/>
      <c r="DT114" s="1956">
        <f>IF(DT17="",0,SUMIF('4_労務管理費'!$F$7:$AI$7,DT17,'4_労務管理費'!$F$13:$AI$13))</f>
        <v>0</v>
      </c>
      <c r="DU114" s="1957"/>
      <c r="DV114" s="1957"/>
      <c r="DW114" s="1958"/>
      <c r="DX114" s="1956">
        <f>IF(DX17="",0,SUMIF('4_労務管理費'!$F$7:$AI$7,DX17,'4_労務管理費'!$F$13:$AI$13))</f>
        <v>0</v>
      </c>
      <c r="DY114" s="1957"/>
      <c r="DZ114" s="1957"/>
      <c r="EA114" s="1957"/>
      <c r="EB114" s="2012">
        <f t="shared" si="17"/>
        <v>0</v>
      </c>
      <c r="EC114" s="1957"/>
      <c r="ED114" s="1957"/>
      <c r="EE114" s="2013"/>
      <c r="EF114" s="1080" t="s">
        <v>1430</v>
      </c>
      <c r="EG114" s="140"/>
      <c r="EH114" s="140"/>
      <c r="EI114" s="162"/>
      <c r="EJ114" s="162"/>
      <c r="EK114" s="140"/>
      <c r="EW114" s="1210"/>
      <c r="EX114" s="1210"/>
      <c r="EY114" s="1210"/>
      <c r="EZ114" s="1210"/>
      <c r="FA114" s="1210"/>
      <c r="FB114" s="1210"/>
      <c r="FC114" s="1210"/>
      <c r="FD114" s="1210"/>
      <c r="FE114" s="1210"/>
      <c r="FF114" s="1210"/>
      <c r="FG114" s="1210"/>
      <c r="FH114" s="1210"/>
      <c r="FI114" s="1210"/>
      <c r="FJ114" s="1210"/>
      <c r="FK114" s="1210"/>
      <c r="FL114" s="1210"/>
      <c r="FM114" s="1210"/>
      <c r="FN114" s="1210" t="s">
        <v>1376</v>
      </c>
      <c r="FO114" s="1210"/>
      <c r="FP114" s="1210"/>
      <c r="FQ114" s="1210"/>
      <c r="FR114" s="1210"/>
      <c r="FS114" s="1210" t="s">
        <v>1376</v>
      </c>
      <c r="FT114" s="1210"/>
      <c r="FU114" s="1210"/>
    </row>
    <row r="115" spans="1:177" ht="20.100000000000001" customHeight="1">
      <c r="A115" s="1323">
        <v>78</v>
      </c>
      <c r="B115" s="623"/>
      <c r="C115" s="627"/>
      <c r="D115" s="629" t="s">
        <v>774</v>
      </c>
      <c r="E115" s="1997" t="s">
        <v>831</v>
      </c>
      <c r="F115" s="1997"/>
      <c r="G115" s="1997"/>
      <c r="H115" s="2000">
        <f>SUMIF($FO$21:$FO$177,"○",H$21:H$177)</f>
        <v>0</v>
      </c>
      <c r="I115" s="1957"/>
      <c r="J115" s="1957"/>
      <c r="K115" s="2001"/>
      <c r="L115" s="1957">
        <f>SUMIF($FO$21:$FO$177,"○",L$21:L$177)</f>
        <v>0</v>
      </c>
      <c r="M115" s="1957"/>
      <c r="N115" s="1957"/>
      <c r="O115" s="1957"/>
      <c r="P115" s="1956">
        <f>SUMIF($FO$21:$FO$177,"○",P$21:P$177)</f>
        <v>0</v>
      </c>
      <c r="Q115" s="1957"/>
      <c r="R115" s="1957"/>
      <c r="S115" s="1958"/>
      <c r="T115" s="1956">
        <f>SUMIF($FO$21:$FO$177,"○",T$21:T$177)</f>
        <v>0</v>
      </c>
      <c r="U115" s="1957"/>
      <c r="V115" s="1957"/>
      <c r="W115" s="1958"/>
      <c r="X115" s="1956">
        <f>SUMIF($FO$21:$FO$177,"○",X$21:X$177)</f>
        <v>0</v>
      </c>
      <c r="Y115" s="1957"/>
      <c r="Z115" s="1957"/>
      <c r="AA115" s="1958"/>
      <c r="AB115" s="1956">
        <f>SUMIF($FO$21:$FO$177,"○",AB$21:AB$177)</f>
        <v>0</v>
      </c>
      <c r="AC115" s="1957"/>
      <c r="AD115" s="1957"/>
      <c r="AE115" s="1958"/>
      <c r="AF115" s="1956">
        <f>SUMIF($FO$21:$FO$177,"○",AF$21:AF$177)</f>
        <v>0</v>
      </c>
      <c r="AG115" s="1957"/>
      <c r="AH115" s="1957"/>
      <c r="AI115" s="1958"/>
      <c r="AJ115" s="1956">
        <f>SUMIF($FO$21:$FO$177,"○",AJ$21:AJ$177)</f>
        <v>0</v>
      </c>
      <c r="AK115" s="1957"/>
      <c r="AL115" s="1957"/>
      <c r="AM115" s="1958"/>
      <c r="AN115" s="1956">
        <f>SUMIF($FO$21:$FO$177,"○",AN$21:AN$177)</f>
        <v>0</v>
      </c>
      <c r="AO115" s="1957"/>
      <c r="AP115" s="1957"/>
      <c r="AQ115" s="1958"/>
      <c r="AR115" s="1956">
        <f>SUMIF($FO$21:$FO$177,"○",AR$21:AR$177)</f>
        <v>0</v>
      </c>
      <c r="AS115" s="1957"/>
      <c r="AT115" s="1957"/>
      <c r="AU115" s="1958"/>
      <c r="AV115" s="1956">
        <f>SUMIF($FO$21:$FO$177,"○",AV$21:AV$177)</f>
        <v>0</v>
      </c>
      <c r="AW115" s="1957"/>
      <c r="AX115" s="1957"/>
      <c r="AY115" s="1958"/>
      <c r="AZ115" s="1956">
        <f>SUMIF($FO$21:$FO$177,"○",AZ$21:AZ$177)</f>
        <v>0</v>
      </c>
      <c r="BA115" s="1957"/>
      <c r="BB115" s="1957"/>
      <c r="BC115" s="1958"/>
      <c r="BD115" s="1956">
        <f>SUMIF($FO$21:$FO$177,"○",BD$21:BD$177)</f>
        <v>0</v>
      </c>
      <c r="BE115" s="1957"/>
      <c r="BF115" s="1957"/>
      <c r="BG115" s="1958"/>
      <c r="BH115" s="1956">
        <f>SUMIF($FO$21:$FO$177,"○",BH$21:BH$177)</f>
        <v>0</v>
      </c>
      <c r="BI115" s="1957"/>
      <c r="BJ115" s="1957"/>
      <c r="BK115" s="1958"/>
      <c r="BL115" s="1956">
        <f>SUMIF($FO$21:$FO$177,"○",BL$21:BL$177)</f>
        <v>0</v>
      </c>
      <c r="BM115" s="1957"/>
      <c r="BN115" s="1957"/>
      <c r="BO115" s="1958"/>
      <c r="BP115" s="1956">
        <f>SUMIF($FO$21:$FO$177,"○",BP$21:BP$177)</f>
        <v>0</v>
      </c>
      <c r="BQ115" s="1957"/>
      <c r="BR115" s="1957"/>
      <c r="BS115" s="1958"/>
      <c r="BT115" s="1956">
        <f>SUMIF($FO$21:$FO$177,"○",BT$21:BT$177)</f>
        <v>0</v>
      </c>
      <c r="BU115" s="1957"/>
      <c r="BV115" s="1957"/>
      <c r="BW115" s="1958"/>
      <c r="BX115" s="1956">
        <f>SUMIF($FO$21:$FO$177,"○",BX$21:BX$177)</f>
        <v>0</v>
      </c>
      <c r="BY115" s="1957"/>
      <c r="BZ115" s="1957"/>
      <c r="CA115" s="1958"/>
      <c r="CB115" s="1956">
        <f>SUMIF($FO$21:$FO$177,"○",CB$21:CB$177)</f>
        <v>0</v>
      </c>
      <c r="CC115" s="1957"/>
      <c r="CD115" s="1957"/>
      <c r="CE115" s="1958"/>
      <c r="CF115" s="1956">
        <f>SUMIF($FO$21:$FO$177,"○",CF$21:CF$177)</f>
        <v>0</v>
      </c>
      <c r="CG115" s="1957"/>
      <c r="CH115" s="1957"/>
      <c r="CI115" s="1958"/>
      <c r="CJ115" s="1956">
        <f>SUMIF($FO$21:$FO$177,"○",CJ$21:CJ$177)</f>
        <v>0</v>
      </c>
      <c r="CK115" s="1957"/>
      <c r="CL115" s="1957"/>
      <c r="CM115" s="1958"/>
      <c r="CN115" s="1956">
        <f>SUMIF($FO$21:$FO$177,"○",CN$21:CN$177)</f>
        <v>0</v>
      </c>
      <c r="CO115" s="1957"/>
      <c r="CP115" s="1957"/>
      <c r="CQ115" s="1958"/>
      <c r="CR115" s="1956">
        <f>SUMIF($FO$21:$FO$177,"○",CR$21:CR$177)</f>
        <v>0</v>
      </c>
      <c r="CS115" s="1957"/>
      <c r="CT115" s="1957"/>
      <c r="CU115" s="1958"/>
      <c r="CV115" s="1956">
        <f>SUMIF($FO$21:$FO$177,"○",CV$21:CV$177)</f>
        <v>0</v>
      </c>
      <c r="CW115" s="1957"/>
      <c r="CX115" s="1957"/>
      <c r="CY115" s="1958"/>
      <c r="CZ115" s="1956">
        <f>SUMIF($FO$21:$FO$177,"○",CZ$21:CZ$177)</f>
        <v>0</v>
      </c>
      <c r="DA115" s="1957"/>
      <c r="DB115" s="1957"/>
      <c r="DC115" s="1958"/>
      <c r="DD115" s="1956">
        <f>SUMIF($FO$21:$FO$177,"○",DD$21:DD$177)</f>
        <v>0</v>
      </c>
      <c r="DE115" s="1957"/>
      <c r="DF115" s="1957"/>
      <c r="DG115" s="1958"/>
      <c r="DH115" s="1956">
        <f>SUMIF($FO$21:$FO$177,"○",DH$21:DH$177)</f>
        <v>0</v>
      </c>
      <c r="DI115" s="1957"/>
      <c r="DJ115" s="1957"/>
      <c r="DK115" s="1958"/>
      <c r="DL115" s="1956">
        <f>SUMIF($FO$21:$FO$177,"○",DL$21:DL$177)</f>
        <v>0</v>
      </c>
      <c r="DM115" s="1957"/>
      <c r="DN115" s="1957"/>
      <c r="DO115" s="1958"/>
      <c r="DP115" s="1956">
        <f>SUMIF($FO$21:$FO$177,"○",DP$21:DP$177)</f>
        <v>0</v>
      </c>
      <c r="DQ115" s="1957"/>
      <c r="DR115" s="1957"/>
      <c r="DS115" s="1958"/>
      <c r="DT115" s="1956">
        <f>SUMIF($FO$21:$FO$177,"○",DT$21:DT$177)</f>
        <v>0</v>
      </c>
      <c r="DU115" s="1957"/>
      <c r="DV115" s="1957"/>
      <c r="DW115" s="1958"/>
      <c r="DX115" s="1956">
        <f>SUMIF($FO$21:$FO$177,"○",DX$21:DX$177)</f>
        <v>0</v>
      </c>
      <c r="DY115" s="1957"/>
      <c r="DZ115" s="1957"/>
      <c r="EA115" s="1957"/>
      <c r="EB115" s="2012">
        <f t="shared" si="17"/>
        <v>0</v>
      </c>
      <c r="EC115" s="1957"/>
      <c r="ED115" s="1957"/>
      <c r="EE115" s="2013"/>
      <c r="EG115" s="140"/>
      <c r="EH115" s="140"/>
      <c r="EI115" s="162"/>
      <c r="EJ115" s="162"/>
      <c r="EK115" s="140"/>
      <c r="EW115" s="1210"/>
      <c r="EX115" s="1210"/>
      <c r="EY115" s="1210"/>
      <c r="EZ115" s="1210"/>
      <c r="FA115" s="1210"/>
      <c r="FB115" s="1210"/>
      <c r="FC115" s="1210"/>
      <c r="FD115" s="1210"/>
      <c r="FE115" s="1210"/>
      <c r="FF115" s="1210"/>
      <c r="FG115" s="1210"/>
      <c r="FH115" s="1210"/>
      <c r="FI115" s="1210"/>
      <c r="FJ115" s="1210"/>
      <c r="FK115" s="1210"/>
      <c r="FL115" s="1210"/>
      <c r="FM115" s="1210"/>
      <c r="FN115" s="1210" t="s">
        <v>1376</v>
      </c>
      <c r="FO115" s="1210"/>
      <c r="FP115" s="1210"/>
      <c r="FQ115" s="1210"/>
      <c r="FR115" s="1210"/>
      <c r="FS115" s="1210" t="s">
        <v>1376</v>
      </c>
      <c r="FT115" s="1210"/>
      <c r="FU115" s="1210"/>
    </row>
    <row r="116" spans="1:177" ht="20.100000000000001" customHeight="1">
      <c r="A116" s="1323">
        <v>79</v>
      </c>
      <c r="B116" s="623"/>
      <c r="C116" s="627"/>
      <c r="D116" s="623"/>
      <c r="E116" s="628" t="s">
        <v>768</v>
      </c>
      <c r="F116" s="2226" t="s">
        <v>575</v>
      </c>
      <c r="G116" s="2227"/>
      <c r="H116" s="2002"/>
      <c r="I116" s="1963"/>
      <c r="J116" s="1963"/>
      <c r="K116" s="2003"/>
      <c r="L116" s="1963"/>
      <c r="M116" s="1963"/>
      <c r="N116" s="1963"/>
      <c r="O116" s="1963"/>
      <c r="P116" s="1962"/>
      <c r="Q116" s="1963"/>
      <c r="R116" s="1963"/>
      <c r="S116" s="1964"/>
      <c r="T116" s="1962"/>
      <c r="U116" s="1963"/>
      <c r="V116" s="1963"/>
      <c r="W116" s="1964"/>
      <c r="X116" s="1962"/>
      <c r="Y116" s="1963"/>
      <c r="Z116" s="1963"/>
      <c r="AA116" s="1964"/>
      <c r="AB116" s="1962"/>
      <c r="AC116" s="1963"/>
      <c r="AD116" s="1963"/>
      <c r="AE116" s="1964"/>
      <c r="AF116" s="1962"/>
      <c r="AG116" s="1963"/>
      <c r="AH116" s="1963"/>
      <c r="AI116" s="1964"/>
      <c r="AJ116" s="1962"/>
      <c r="AK116" s="1963"/>
      <c r="AL116" s="1963"/>
      <c r="AM116" s="1964"/>
      <c r="AN116" s="1962"/>
      <c r="AO116" s="1963"/>
      <c r="AP116" s="1963"/>
      <c r="AQ116" s="1964"/>
      <c r="AR116" s="1962"/>
      <c r="AS116" s="1963"/>
      <c r="AT116" s="1963"/>
      <c r="AU116" s="1964"/>
      <c r="AV116" s="1962"/>
      <c r="AW116" s="1963"/>
      <c r="AX116" s="1963"/>
      <c r="AY116" s="1964"/>
      <c r="AZ116" s="1962"/>
      <c r="BA116" s="1963"/>
      <c r="BB116" s="1963"/>
      <c r="BC116" s="1964"/>
      <c r="BD116" s="1962"/>
      <c r="BE116" s="1963"/>
      <c r="BF116" s="1963"/>
      <c r="BG116" s="1964"/>
      <c r="BH116" s="1962"/>
      <c r="BI116" s="1963"/>
      <c r="BJ116" s="1963"/>
      <c r="BK116" s="1964"/>
      <c r="BL116" s="1962"/>
      <c r="BM116" s="1963"/>
      <c r="BN116" s="1963"/>
      <c r="BO116" s="1964"/>
      <c r="BP116" s="1962"/>
      <c r="BQ116" s="1963"/>
      <c r="BR116" s="1963"/>
      <c r="BS116" s="1964"/>
      <c r="BT116" s="1962"/>
      <c r="BU116" s="1963"/>
      <c r="BV116" s="1963"/>
      <c r="BW116" s="1964"/>
      <c r="BX116" s="1962"/>
      <c r="BY116" s="1963"/>
      <c r="BZ116" s="1963"/>
      <c r="CA116" s="1964"/>
      <c r="CB116" s="1962"/>
      <c r="CC116" s="1963"/>
      <c r="CD116" s="1963"/>
      <c r="CE116" s="1964"/>
      <c r="CF116" s="1962"/>
      <c r="CG116" s="1963"/>
      <c r="CH116" s="1963"/>
      <c r="CI116" s="1964"/>
      <c r="CJ116" s="1962"/>
      <c r="CK116" s="1963"/>
      <c r="CL116" s="1963"/>
      <c r="CM116" s="1964"/>
      <c r="CN116" s="1962"/>
      <c r="CO116" s="1963"/>
      <c r="CP116" s="1963"/>
      <c r="CQ116" s="1964"/>
      <c r="CR116" s="1962"/>
      <c r="CS116" s="1963"/>
      <c r="CT116" s="1963"/>
      <c r="CU116" s="1964"/>
      <c r="CV116" s="1962"/>
      <c r="CW116" s="1963"/>
      <c r="CX116" s="1963"/>
      <c r="CY116" s="1964"/>
      <c r="CZ116" s="1962"/>
      <c r="DA116" s="1963"/>
      <c r="DB116" s="1963"/>
      <c r="DC116" s="1964"/>
      <c r="DD116" s="1962"/>
      <c r="DE116" s="1963"/>
      <c r="DF116" s="1963"/>
      <c r="DG116" s="1964"/>
      <c r="DH116" s="1962"/>
      <c r="DI116" s="1963"/>
      <c r="DJ116" s="1963"/>
      <c r="DK116" s="1964"/>
      <c r="DL116" s="1962"/>
      <c r="DM116" s="1963"/>
      <c r="DN116" s="1963"/>
      <c r="DO116" s="1964"/>
      <c r="DP116" s="1962"/>
      <c r="DQ116" s="1963"/>
      <c r="DR116" s="1963"/>
      <c r="DS116" s="1964"/>
      <c r="DT116" s="1962"/>
      <c r="DU116" s="1963"/>
      <c r="DV116" s="1963"/>
      <c r="DW116" s="1964"/>
      <c r="DX116" s="1962"/>
      <c r="DY116" s="1963"/>
      <c r="DZ116" s="1963"/>
      <c r="EA116" s="1963"/>
      <c r="EB116" s="2173">
        <f t="shared" si="17"/>
        <v>0</v>
      </c>
      <c r="EC116" s="1985"/>
      <c r="ED116" s="1985"/>
      <c r="EE116" s="2174"/>
      <c r="EG116" s="140"/>
      <c r="EH116" s="140"/>
      <c r="EI116" s="162"/>
      <c r="EJ116" s="162"/>
      <c r="EK116" s="140"/>
      <c r="EW116" s="1210"/>
      <c r="EX116" s="1210"/>
      <c r="EY116" s="1210"/>
      <c r="EZ116" s="1210"/>
      <c r="FA116" s="1210"/>
      <c r="FB116" s="1210"/>
      <c r="FC116" s="1210"/>
      <c r="FD116" s="1210"/>
      <c r="FE116" s="1210"/>
      <c r="FF116" s="1210"/>
      <c r="FG116" s="1210"/>
      <c r="FH116" s="1210"/>
      <c r="FI116" s="1210"/>
      <c r="FJ116" s="1210"/>
      <c r="FK116" s="1210"/>
      <c r="FL116" s="1210"/>
      <c r="FM116" s="1210"/>
      <c r="FN116" s="1210"/>
      <c r="FO116" s="1210" t="s">
        <v>1376</v>
      </c>
      <c r="FP116" s="1210"/>
      <c r="FQ116" s="1210"/>
      <c r="FR116" s="1210"/>
      <c r="FS116" s="1210"/>
      <c r="FT116" s="1210"/>
      <c r="FU116" s="1210"/>
    </row>
    <row r="117" spans="1:177" ht="20.100000000000001" customHeight="1">
      <c r="A117" s="1323">
        <v>80</v>
      </c>
      <c r="B117" s="623"/>
      <c r="C117" s="627"/>
      <c r="D117" s="623"/>
      <c r="E117" s="637" t="s">
        <v>770</v>
      </c>
      <c r="F117" s="2118" t="s">
        <v>576</v>
      </c>
      <c r="G117" s="2119"/>
      <c r="H117" s="1987"/>
      <c r="I117" s="1973"/>
      <c r="J117" s="1973"/>
      <c r="K117" s="1988"/>
      <c r="L117" s="1973"/>
      <c r="M117" s="1973"/>
      <c r="N117" s="1973"/>
      <c r="O117" s="1973"/>
      <c r="P117" s="1972"/>
      <c r="Q117" s="1973"/>
      <c r="R117" s="1973"/>
      <c r="S117" s="1974"/>
      <c r="T117" s="1972"/>
      <c r="U117" s="1973"/>
      <c r="V117" s="1973"/>
      <c r="W117" s="1974"/>
      <c r="X117" s="1972"/>
      <c r="Y117" s="1973"/>
      <c r="Z117" s="1973"/>
      <c r="AA117" s="1974"/>
      <c r="AB117" s="1972"/>
      <c r="AC117" s="1973"/>
      <c r="AD117" s="1973"/>
      <c r="AE117" s="1974"/>
      <c r="AF117" s="1972"/>
      <c r="AG117" s="1973"/>
      <c r="AH117" s="1973"/>
      <c r="AI117" s="1974"/>
      <c r="AJ117" s="1972"/>
      <c r="AK117" s="1973"/>
      <c r="AL117" s="1973"/>
      <c r="AM117" s="1974"/>
      <c r="AN117" s="1972"/>
      <c r="AO117" s="1973"/>
      <c r="AP117" s="1973"/>
      <c r="AQ117" s="1974"/>
      <c r="AR117" s="1972"/>
      <c r="AS117" s="1973"/>
      <c r="AT117" s="1973"/>
      <c r="AU117" s="1974"/>
      <c r="AV117" s="1972"/>
      <c r="AW117" s="1973"/>
      <c r="AX117" s="1973"/>
      <c r="AY117" s="1974"/>
      <c r="AZ117" s="1972"/>
      <c r="BA117" s="1973"/>
      <c r="BB117" s="1973"/>
      <c r="BC117" s="1974"/>
      <c r="BD117" s="1972"/>
      <c r="BE117" s="1973"/>
      <c r="BF117" s="1973"/>
      <c r="BG117" s="1974"/>
      <c r="BH117" s="1972"/>
      <c r="BI117" s="1973"/>
      <c r="BJ117" s="1973"/>
      <c r="BK117" s="1974"/>
      <c r="BL117" s="1972"/>
      <c r="BM117" s="1973"/>
      <c r="BN117" s="1973"/>
      <c r="BO117" s="1974"/>
      <c r="BP117" s="1972"/>
      <c r="BQ117" s="1973"/>
      <c r="BR117" s="1973"/>
      <c r="BS117" s="1974"/>
      <c r="BT117" s="1972"/>
      <c r="BU117" s="1973"/>
      <c r="BV117" s="1973"/>
      <c r="BW117" s="1974"/>
      <c r="BX117" s="1972"/>
      <c r="BY117" s="1973"/>
      <c r="BZ117" s="1973"/>
      <c r="CA117" s="1974"/>
      <c r="CB117" s="1972"/>
      <c r="CC117" s="1973"/>
      <c r="CD117" s="1973"/>
      <c r="CE117" s="1974"/>
      <c r="CF117" s="1972"/>
      <c r="CG117" s="1973"/>
      <c r="CH117" s="1973"/>
      <c r="CI117" s="1974"/>
      <c r="CJ117" s="1972"/>
      <c r="CK117" s="1973"/>
      <c r="CL117" s="1973"/>
      <c r="CM117" s="1974"/>
      <c r="CN117" s="1972"/>
      <c r="CO117" s="1973"/>
      <c r="CP117" s="1973"/>
      <c r="CQ117" s="1974"/>
      <c r="CR117" s="1972"/>
      <c r="CS117" s="1973"/>
      <c r="CT117" s="1973"/>
      <c r="CU117" s="1974"/>
      <c r="CV117" s="1972"/>
      <c r="CW117" s="1973"/>
      <c r="CX117" s="1973"/>
      <c r="CY117" s="1974"/>
      <c r="CZ117" s="1972"/>
      <c r="DA117" s="1973"/>
      <c r="DB117" s="1973"/>
      <c r="DC117" s="1974"/>
      <c r="DD117" s="1972"/>
      <c r="DE117" s="1973"/>
      <c r="DF117" s="1973"/>
      <c r="DG117" s="1974"/>
      <c r="DH117" s="1972"/>
      <c r="DI117" s="1973"/>
      <c r="DJ117" s="1973"/>
      <c r="DK117" s="1974"/>
      <c r="DL117" s="1972"/>
      <c r="DM117" s="1973"/>
      <c r="DN117" s="1973"/>
      <c r="DO117" s="1974"/>
      <c r="DP117" s="1972"/>
      <c r="DQ117" s="1973"/>
      <c r="DR117" s="1973"/>
      <c r="DS117" s="1974"/>
      <c r="DT117" s="1972"/>
      <c r="DU117" s="1973"/>
      <c r="DV117" s="1973"/>
      <c r="DW117" s="1974"/>
      <c r="DX117" s="1972"/>
      <c r="DY117" s="1973"/>
      <c r="DZ117" s="1973"/>
      <c r="EA117" s="1973"/>
      <c r="EB117" s="2017">
        <f t="shared" ref="EB117" si="18">SUM(H117:EA117)</f>
        <v>0</v>
      </c>
      <c r="EC117" s="1976"/>
      <c r="ED117" s="1976"/>
      <c r="EE117" s="2018"/>
      <c r="EG117" s="140"/>
      <c r="EH117" s="140"/>
      <c r="EI117" s="162"/>
      <c r="EJ117" s="162"/>
      <c r="EK117" s="140"/>
      <c r="EW117" s="1210"/>
      <c r="EX117" s="1210"/>
      <c r="EY117" s="1210"/>
      <c r="EZ117" s="1210"/>
      <c r="FA117" s="1210"/>
      <c r="FB117" s="1210"/>
      <c r="FC117" s="1210"/>
      <c r="FD117" s="1210"/>
      <c r="FE117" s="1210"/>
      <c r="FF117" s="1210"/>
      <c r="FG117" s="1210"/>
      <c r="FH117" s="1210"/>
      <c r="FI117" s="1210"/>
      <c r="FJ117" s="1210"/>
      <c r="FK117" s="1210"/>
      <c r="FL117" s="1210"/>
      <c r="FM117" s="1210"/>
      <c r="FN117" s="1210"/>
      <c r="FO117" s="1210" t="s">
        <v>1376</v>
      </c>
      <c r="FP117" s="1210"/>
      <c r="FQ117" s="1210"/>
      <c r="FR117" s="1210"/>
      <c r="FS117" s="1210"/>
      <c r="FT117" s="1210"/>
      <c r="FU117" s="1210"/>
    </row>
    <row r="118" spans="1:177" ht="20.100000000000001" customHeight="1">
      <c r="A118" s="1323">
        <v>80</v>
      </c>
      <c r="B118" s="623"/>
      <c r="C118" s="627"/>
      <c r="D118" s="623"/>
      <c r="E118" s="1656" t="s">
        <v>2066</v>
      </c>
      <c r="F118" s="2233" t="s">
        <v>2067</v>
      </c>
      <c r="G118" s="2234"/>
      <c r="H118" s="2004"/>
      <c r="I118" s="1982"/>
      <c r="J118" s="1982"/>
      <c r="K118" s="2005"/>
      <c r="L118" s="1982"/>
      <c r="M118" s="1982"/>
      <c r="N118" s="1982"/>
      <c r="O118" s="1982"/>
      <c r="P118" s="1981"/>
      <c r="Q118" s="1982"/>
      <c r="R118" s="1982"/>
      <c r="S118" s="1983"/>
      <c r="T118" s="1981"/>
      <c r="U118" s="1982"/>
      <c r="V118" s="1982"/>
      <c r="W118" s="1983"/>
      <c r="X118" s="1981"/>
      <c r="Y118" s="1982"/>
      <c r="Z118" s="1982"/>
      <c r="AA118" s="1983"/>
      <c r="AB118" s="1981"/>
      <c r="AC118" s="1982"/>
      <c r="AD118" s="1982"/>
      <c r="AE118" s="1983"/>
      <c r="AF118" s="1981"/>
      <c r="AG118" s="1982"/>
      <c r="AH118" s="1982"/>
      <c r="AI118" s="1983"/>
      <c r="AJ118" s="1981"/>
      <c r="AK118" s="1982"/>
      <c r="AL118" s="1982"/>
      <c r="AM118" s="1983"/>
      <c r="AN118" s="1981"/>
      <c r="AO118" s="1982"/>
      <c r="AP118" s="1982"/>
      <c r="AQ118" s="1983"/>
      <c r="AR118" s="1981"/>
      <c r="AS118" s="1982"/>
      <c r="AT118" s="1982"/>
      <c r="AU118" s="1983"/>
      <c r="AV118" s="1981"/>
      <c r="AW118" s="1982"/>
      <c r="AX118" s="1982"/>
      <c r="AY118" s="1983"/>
      <c r="AZ118" s="1981"/>
      <c r="BA118" s="1982"/>
      <c r="BB118" s="1982"/>
      <c r="BC118" s="1983"/>
      <c r="BD118" s="1981"/>
      <c r="BE118" s="1982"/>
      <c r="BF118" s="1982"/>
      <c r="BG118" s="1983"/>
      <c r="BH118" s="1981"/>
      <c r="BI118" s="1982"/>
      <c r="BJ118" s="1982"/>
      <c r="BK118" s="1983"/>
      <c r="BL118" s="1981"/>
      <c r="BM118" s="1982"/>
      <c r="BN118" s="1982"/>
      <c r="BO118" s="1983"/>
      <c r="BP118" s="1981"/>
      <c r="BQ118" s="1982"/>
      <c r="BR118" s="1982"/>
      <c r="BS118" s="1983"/>
      <c r="BT118" s="1981"/>
      <c r="BU118" s="1982"/>
      <c r="BV118" s="1982"/>
      <c r="BW118" s="1983"/>
      <c r="BX118" s="1981"/>
      <c r="BY118" s="1982"/>
      <c r="BZ118" s="1982"/>
      <c r="CA118" s="1983"/>
      <c r="CB118" s="1981"/>
      <c r="CC118" s="1982"/>
      <c r="CD118" s="1982"/>
      <c r="CE118" s="1983"/>
      <c r="CF118" s="1981"/>
      <c r="CG118" s="1982"/>
      <c r="CH118" s="1982"/>
      <c r="CI118" s="1983"/>
      <c r="CJ118" s="1981"/>
      <c r="CK118" s="1982"/>
      <c r="CL118" s="1982"/>
      <c r="CM118" s="1983"/>
      <c r="CN118" s="1981"/>
      <c r="CO118" s="1982"/>
      <c r="CP118" s="1982"/>
      <c r="CQ118" s="1983"/>
      <c r="CR118" s="1981"/>
      <c r="CS118" s="1982"/>
      <c r="CT118" s="1982"/>
      <c r="CU118" s="1983"/>
      <c r="CV118" s="1981"/>
      <c r="CW118" s="1982"/>
      <c r="CX118" s="1982"/>
      <c r="CY118" s="1983"/>
      <c r="CZ118" s="1981"/>
      <c r="DA118" s="1982"/>
      <c r="DB118" s="1982"/>
      <c r="DC118" s="1983"/>
      <c r="DD118" s="1981"/>
      <c r="DE118" s="1982"/>
      <c r="DF118" s="1982"/>
      <c r="DG118" s="1983"/>
      <c r="DH118" s="1981"/>
      <c r="DI118" s="1982"/>
      <c r="DJ118" s="1982"/>
      <c r="DK118" s="1983"/>
      <c r="DL118" s="1981"/>
      <c r="DM118" s="1982"/>
      <c r="DN118" s="1982"/>
      <c r="DO118" s="1983"/>
      <c r="DP118" s="1981"/>
      <c r="DQ118" s="1982"/>
      <c r="DR118" s="1982"/>
      <c r="DS118" s="1983"/>
      <c r="DT118" s="1981"/>
      <c r="DU118" s="1982"/>
      <c r="DV118" s="1982"/>
      <c r="DW118" s="1983"/>
      <c r="DX118" s="1981"/>
      <c r="DY118" s="1982"/>
      <c r="DZ118" s="1982"/>
      <c r="EA118" s="1982"/>
      <c r="EB118" s="2010">
        <f t="shared" si="17"/>
        <v>0</v>
      </c>
      <c r="EC118" s="1960"/>
      <c r="ED118" s="1960"/>
      <c r="EE118" s="2011"/>
      <c r="EG118" s="140"/>
      <c r="EH118" s="140"/>
      <c r="EI118" s="162"/>
      <c r="EJ118" s="162"/>
      <c r="EK118" s="140"/>
      <c r="EW118" s="1210"/>
      <c r="EX118" s="1210"/>
      <c r="EY118" s="1210"/>
      <c r="EZ118" s="1210"/>
      <c r="FA118" s="1210"/>
      <c r="FB118" s="1210"/>
      <c r="FC118" s="1210"/>
      <c r="FD118" s="1210"/>
      <c r="FE118" s="1210"/>
      <c r="FF118" s="1210"/>
      <c r="FG118" s="1210"/>
      <c r="FH118" s="1210"/>
      <c r="FI118" s="1210"/>
      <c r="FJ118" s="1210"/>
      <c r="FK118" s="1210"/>
      <c r="FL118" s="1210"/>
      <c r="FM118" s="1210"/>
      <c r="FN118" s="1210"/>
      <c r="FO118" s="1210" t="s">
        <v>1376</v>
      </c>
      <c r="FP118" s="1210"/>
      <c r="FQ118" s="1210"/>
      <c r="FR118" s="1210"/>
      <c r="FS118" s="1210"/>
      <c r="FT118" s="1210"/>
      <c r="FU118" s="1210"/>
    </row>
    <row r="119" spans="1:177" ht="20.100000000000001" customHeight="1">
      <c r="A119" s="1323">
        <v>81</v>
      </c>
      <c r="B119" s="623"/>
      <c r="C119" s="627"/>
      <c r="D119" s="629" t="s">
        <v>777</v>
      </c>
      <c r="E119" s="1997" t="s">
        <v>832</v>
      </c>
      <c r="F119" s="1997"/>
      <c r="G119" s="1997"/>
      <c r="H119" s="1989"/>
      <c r="I119" s="1979"/>
      <c r="J119" s="1979"/>
      <c r="K119" s="1990"/>
      <c r="L119" s="1979"/>
      <c r="M119" s="1979"/>
      <c r="N119" s="1979"/>
      <c r="O119" s="1979"/>
      <c r="P119" s="1978"/>
      <c r="Q119" s="1979"/>
      <c r="R119" s="1979"/>
      <c r="S119" s="1980"/>
      <c r="T119" s="1978"/>
      <c r="U119" s="1979"/>
      <c r="V119" s="1979"/>
      <c r="W119" s="1980"/>
      <c r="X119" s="1978"/>
      <c r="Y119" s="1979"/>
      <c r="Z119" s="1979"/>
      <c r="AA119" s="1980"/>
      <c r="AB119" s="1978"/>
      <c r="AC119" s="1979"/>
      <c r="AD119" s="1979"/>
      <c r="AE119" s="1980"/>
      <c r="AF119" s="1978"/>
      <c r="AG119" s="1979"/>
      <c r="AH119" s="1979"/>
      <c r="AI119" s="1980"/>
      <c r="AJ119" s="1978"/>
      <c r="AK119" s="1979"/>
      <c r="AL119" s="1979"/>
      <c r="AM119" s="1980"/>
      <c r="AN119" s="1978"/>
      <c r="AO119" s="1979"/>
      <c r="AP119" s="1979"/>
      <c r="AQ119" s="1980"/>
      <c r="AR119" s="1978"/>
      <c r="AS119" s="1979"/>
      <c r="AT119" s="1979"/>
      <c r="AU119" s="1980"/>
      <c r="AV119" s="1978"/>
      <c r="AW119" s="1979"/>
      <c r="AX119" s="1979"/>
      <c r="AY119" s="1980"/>
      <c r="AZ119" s="1978"/>
      <c r="BA119" s="1979"/>
      <c r="BB119" s="1979"/>
      <c r="BC119" s="1980"/>
      <c r="BD119" s="1978"/>
      <c r="BE119" s="1979"/>
      <c r="BF119" s="1979"/>
      <c r="BG119" s="1980"/>
      <c r="BH119" s="1978"/>
      <c r="BI119" s="1979"/>
      <c r="BJ119" s="1979"/>
      <c r="BK119" s="1980"/>
      <c r="BL119" s="1978"/>
      <c r="BM119" s="1979"/>
      <c r="BN119" s="1979"/>
      <c r="BO119" s="1980"/>
      <c r="BP119" s="1978"/>
      <c r="BQ119" s="1979"/>
      <c r="BR119" s="1979"/>
      <c r="BS119" s="1980"/>
      <c r="BT119" s="1978"/>
      <c r="BU119" s="1979"/>
      <c r="BV119" s="1979"/>
      <c r="BW119" s="1980"/>
      <c r="BX119" s="1978"/>
      <c r="BY119" s="1979"/>
      <c r="BZ119" s="1979"/>
      <c r="CA119" s="1980"/>
      <c r="CB119" s="1978"/>
      <c r="CC119" s="1979"/>
      <c r="CD119" s="1979"/>
      <c r="CE119" s="1980"/>
      <c r="CF119" s="1978"/>
      <c r="CG119" s="1979"/>
      <c r="CH119" s="1979"/>
      <c r="CI119" s="1980"/>
      <c r="CJ119" s="1978"/>
      <c r="CK119" s="1979"/>
      <c r="CL119" s="1979"/>
      <c r="CM119" s="1980"/>
      <c r="CN119" s="1978"/>
      <c r="CO119" s="1979"/>
      <c r="CP119" s="1979"/>
      <c r="CQ119" s="1980"/>
      <c r="CR119" s="1978"/>
      <c r="CS119" s="1979"/>
      <c r="CT119" s="1979"/>
      <c r="CU119" s="1980"/>
      <c r="CV119" s="1978"/>
      <c r="CW119" s="1979"/>
      <c r="CX119" s="1979"/>
      <c r="CY119" s="1980"/>
      <c r="CZ119" s="1978"/>
      <c r="DA119" s="1979"/>
      <c r="DB119" s="1979"/>
      <c r="DC119" s="1980"/>
      <c r="DD119" s="1978"/>
      <c r="DE119" s="1979"/>
      <c r="DF119" s="1979"/>
      <c r="DG119" s="1980"/>
      <c r="DH119" s="1978"/>
      <c r="DI119" s="1979"/>
      <c r="DJ119" s="1979"/>
      <c r="DK119" s="1980"/>
      <c r="DL119" s="1978"/>
      <c r="DM119" s="1979"/>
      <c r="DN119" s="1979"/>
      <c r="DO119" s="1980"/>
      <c r="DP119" s="1978"/>
      <c r="DQ119" s="1979"/>
      <c r="DR119" s="1979"/>
      <c r="DS119" s="1980"/>
      <c r="DT119" s="1978"/>
      <c r="DU119" s="1979"/>
      <c r="DV119" s="1979"/>
      <c r="DW119" s="1980"/>
      <c r="DX119" s="1978"/>
      <c r="DY119" s="1979"/>
      <c r="DZ119" s="1979"/>
      <c r="EA119" s="1979"/>
      <c r="EB119" s="2012">
        <f t="shared" si="17"/>
        <v>0</v>
      </c>
      <c r="EC119" s="1957"/>
      <c r="ED119" s="1957"/>
      <c r="EE119" s="2013"/>
      <c r="EG119" s="140"/>
      <c r="EH119" s="140"/>
      <c r="EI119" s="162"/>
      <c r="EJ119" s="162"/>
      <c r="EK119" s="140"/>
      <c r="EW119" s="1210"/>
      <c r="EX119" s="1210"/>
      <c r="EY119" s="1210"/>
      <c r="EZ119" s="1210"/>
      <c r="FA119" s="1210"/>
      <c r="FB119" s="1210"/>
      <c r="FC119" s="1210"/>
      <c r="FD119" s="1210"/>
      <c r="FE119" s="1210"/>
      <c r="FF119" s="1210"/>
      <c r="FG119" s="1210"/>
      <c r="FH119" s="1210"/>
      <c r="FI119" s="1210"/>
      <c r="FJ119" s="1210"/>
      <c r="FK119" s="1210"/>
      <c r="FL119" s="1210"/>
      <c r="FM119" s="1210"/>
      <c r="FN119" s="1210" t="s">
        <v>1376</v>
      </c>
      <c r="FO119" s="1210"/>
      <c r="FP119" s="1210"/>
      <c r="FQ119" s="1210"/>
      <c r="FR119" s="1210"/>
      <c r="FS119" s="1210" t="s">
        <v>1376</v>
      </c>
      <c r="FT119" s="1210"/>
      <c r="FU119" s="1210"/>
    </row>
    <row r="120" spans="1:177" ht="20.100000000000001" customHeight="1">
      <c r="A120" s="1323">
        <v>82</v>
      </c>
      <c r="B120" s="623"/>
      <c r="C120" s="627"/>
      <c r="D120" s="629" t="s">
        <v>779</v>
      </c>
      <c r="E120" s="1997" t="s">
        <v>833</v>
      </c>
      <c r="F120" s="1997"/>
      <c r="G120" s="1997"/>
      <c r="H120" s="2000">
        <f>'2_社員等従業員給料等'!CT113</f>
        <v>0</v>
      </c>
      <c r="I120" s="1957"/>
      <c r="J120" s="1957"/>
      <c r="K120" s="2001"/>
      <c r="L120" s="1957">
        <f>IF(L17="",0,SUMIF('2_社員等従業員給料等'!$C$114:$C$213,L17,'2_社員等従業員給料等'!$CT$114:$CT$213))</f>
        <v>0</v>
      </c>
      <c r="M120" s="1957"/>
      <c r="N120" s="1957"/>
      <c r="O120" s="1957"/>
      <c r="P120" s="1956">
        <f>IF(P17="",0,SUMIF('2_社員等従業員給料等'!$C$114:$C$213,P17,'2_社員等従業員給料等'!$CT$114:$CT$213))</f>
        <v>0</v>
      </c>
      <c r="Q120" s="1957"/>
      <c r="R120" s="1957"/>
      <c r="S120" s="1958"/>
      <c r="T120" s="1956">
        <f>IF(T17="",0,SUMIF('2_社員等従業員給料等'!$C$114:$C$213,T17,'2_社員等従業員給料等'!$CT$114:$CT$213))</f>
        <v>0</v>
      </c>
      <c r="U120" s="1957"/>
      <c r="V120" s="1957"/>
      <c r="W120" s="1958"/>
      <c r="X120" s="1956">
        <f>IF(X17="",0,SUMIF('2_社員等従業員給料等'!$C$114:$C$213,X17,'2_社員等従業員給料等'!$CT$114:$CT$213))</f>
        <v>0</v>
      </c>
      <c r="Y120" s="1957"/>
      <c r="Z120" s="1957"/>
      <c r="AA120" s="1958"/>
      <c r="AB120" s="1956">
        <f>IF(AB17="",0,SUMIF('2_社員等従業員給料等'!$C$114:$C$213,AB17,'2_社員等従業員給料等'!$CT$114:$CT$213))</f>
        <v>0</v>
      </c>
      <c r="AC120" s="1957"/>
      <c r="AD120" s="1957"/>
      <c r="AE120" s="1958"/>
      <c r="AF120" s="1956">
        <f>IF(AF17="",0,SUMIF('2_社員等従業員給料等'!$C$114:$C$213,AF17,'2_社員等従業員給料等'!$CT$114:$CT$213))</f>
        <v>0</v>
      </c>
      <c r="AG120" s="1957"/>
      <c r="AH120" s="1957"/>
      <c r="AI120" s="1958"/>
      <c r="AJ120" s="1956">
        <f>IF(AJ17="",0,SUMIF('2_社員等従業員給料等'!$C$114:$C$213,AJ17,'2_社員等従業員給料等'!$CT$114:$CT$213))</f>
        <v>0</v>
      </c>
      <c r="AK120" s="1957"/>
      <c r="AL120" s="1957"/>
      <c r="AM120" s="1958"/>
      <c r="AN120" s="1956">
        <f>IF(AN17="",0,SUMIF('2_社員等従業員給料等'!$C$114:$C$213,AN17,'2_社員等従業員給料等'!$CT$114:$CT$213))</f>
        <v>0</v>
      </c>
      <c r="AO120" s="1957"/>
      <c r="AP120" s="1957"/>
      <c r="AQ120" s="1958"/>
      <c r="AR120" s="1956">
        <f>IF(AR17="",0,SUMIF('2_社員等従業員給料等'!$C$114:$C$213,AR17,'2_社員等従業員給料等'!$CT$114:$CT$213))</f>
        <v>0</v>
      </c>
      <c r="AS120" s="1957"/>
      <c r="AT120" s="1957"/>
      <c r="AU120" s="1958"/>
      <c r="AV120" s="1956">
        <f>IF(AV17="",0,SUMIF('2_社員等従業員給料等'!$C$114:$C$213,AV17,'2_社員等従業員給料等'!$CT$114:$CT$213))</f>
        <v>0</v>
      </c>
      <c r="AW120" s="1957"/>
      <c r="AX120" s="1957"/>
      <c r="AY120" s="1958"/>
      <c r="AZ120" s="1956">
        <f>IF(AZ17="",0,SUMIF('2_社員等従業員給料等'!$C$114:$C$213,AZ17,'2_社員等従業員給料等'!$CT$114:$CT$213))</f>
        <v>0</v>
      </c>
      <c r="BA120" s="1957"/>
      <c r="BB120" s="1957"/>
      <c r="BC120" s="1958"/>
      <c r="BD120" s="1956">
        <f>IF(BD17="",0,SUMIF('2_社員等従業員給料等'!$C$114:$C$213,BD17,'2_社員等従業員給料等'!$CT$114:$CT$213))</f>
        <v>0</v>
      </c>
      <c r="BE120" s="1957"/>
      <c r="BF120" s="1957"/>
      <c r="BG120" s="1958"/>
      <c r="BH120" s="1956">
        <f>IF(BH17="",0,SUMIF('2_社員等従業員給料等'!$C$114:$C$213,BH17,'2_社員等従業員給料等'!$CT$114:$CT$213))</f>
        <v>0</v>
      </c>
      <c r="BI120" s="1957"/>
      <c r="BJ120" s="1957"/>
      <c r="BK120" s="1958"/>
      <c r="BL120" s="1956">
        <f>IF(BL17="",0,SUMIF('2_社員等従業員給料等'!$C$114:$C$213,BL17,'2_社員等従業員給料等'!$CT$114:$CT$213))</f>
        <v>0</v>
      </c>
      <c r="BM120" s="1957"/>
      <c r="BN120" s="1957"/>
      <c r="BO120" s="1958"/>
      <c r="BP120" s="1956">
        <f>IF(BP17="",0,SUMIF('2_社員等従業員給料等'!$C$114:$C$213,BP17,'2_社員等従業員給料等'!$CT$114:$CT$213))</f>
        <v>0</v>
      </c>
      <c r="BQ120" s="1957"/>
      <c r="BR120" s="1957"/>
      <c r="BS120" s="1958"/>
      <c r="BT120" s="1956">
        <f>IF(BT17="",0,SUMIF('2_社員等従業員給料等'!$C$114:$C$213,BT17,'2_社員等従業員給料等'!$CT$114:$CT$213))</f>
        <v>0</v>
      </c>
      <c r="BU120" s="1957"/>
      <c r="BV120" s="1957"/>
      <c r="BW120" s="1958"/>
      <c r="BX120" s="1956">
        <f>IF(BX17="",0,SUMIF('2_社員等従業員給料等'!$C$114:$C$213,BX17,'2_社員等従業員給料等'!$CT$114:$CT$213))</f>
        <v>0</v>
      </c>
      <c r="BY120" s="1957"/>
      <c r="BZ120" s="1957"/>
      <c r="CA120" s="1958"/>
      <c r="CB120" s="1956">
        <f>IF(CB17="",0,SUMIF('2_社員等従業員給料等'!$C$114:$C$213,CB17,'2_社員等従業員給料等'!$CT$114:$CT$213))</f>
        <v>0</v>
      </c>
      <c r="CC120" s="1957"/>
      <c r="CD120" s="1957"/>
      <c r="CE120" s="1958"/>
      <c r="CF120" s="1956">
        <f>IF(CF17="",0,SUMIF('2_社員等従業員給料等'!$C$114:$C$213,CF17,'2_社員等従業員給料等'!$CT$114:$CT$213))</f>
        <v>0</v>
      </c>
      <c r="CG120" s="1957"/>
      <c r="CH120" s="1957"/>
      <c r="CI120" s="1958"/>
      <c r="CJ120" s="1956">
        <f>IF(CJ17="",0,SUMIF('2_社員等従業員給料等'!$C$114:$C$213,CJ17,'2_社員等従業員給料等'!$CT$114:$CT$213))</f>
        <v>0</v>
      </c>
      <c r="CK120" s="1957"/>
      <c r="CL120" s="1957"/>
      <c r="CM120" s="1958"/>
      <c r="CN120" s="1956">
        <f>IF(CN17="",0,SUMIF('2_社員等従業員給料等'!$C$114:$C$213,CN17,'2_社員等従業員給料等'!$CT$114:$CT$213))</f>
        <v>0</v>
      </c>
      <c r="CO120" s="1957"/>
      <c r="CP120" s="1957"/>
      <c r="CQ120" s="1958"/>
      <c r="CR120" s="1956">
        <f>IF(CR17="",0,SUMIF('2_社員等従業員給料等'!$C$114:$C$213,CR17,'2_社員等従業員給料等'!$CT$114:$CT$213))</f>
        <v>0</v>
      </c>
      <c r="CS120" s="1957"/>
      <c r="CT120" s="1957"/>
      <c r="CU120" s="1958"/>
      <c r="CV120" s="1956">
        <f>IF(CV17="",0,SUMIF('2_社員等従業員給料等'!$C$114:$C$213,CV17,'2_社員等従業員給料等'!$CT$114:$CT$213))</f>
        <v>0</v>
      </c>
      <c r="CW120" s="1957"/>
      <c r="CX120" s="1957"/>
      <c r="CY120" s="1958"/>
      <c r="CZ120" s="1956">
        <f>IF(CZ17="",0,SUMIF('2_社員等従業員給料等'!$C$114:$C$213,CZ17,'2_社員等従業員給料等'!$CT$114:$CT$213))</f>
        <v>0</v>
      </c>
      <c r="DA120" s="1957"/>
      <c r="DB120" s="1957"/>
      <c r="DC120" s="1958"/>
      <c r="DD120" s="1956">
        <f>IF(DD17="",0,SUMIF('2_社員等従業員給料等'!$C$114:$C$213,DD17,'2_社員等従業員給料等'!$CT$114:$CT$213))</f>
        <v>0</v>
      </c>
      <c r="DE120" s="1957"/>
      <c r="DF120" s="1957"/>
      <c r="DG120" s="1958"/>
      <c r="DH120" s="1956">
        <f>IF(DH17="",0,SUMIF('2_社員等従業員給料等'!$C$114:$C$213,DH17,'2_社員等従業員給料等'!$CT$114:$CT$213))</f>
        <v>0</v>
      </c>
      <c r="DI120" s="1957"/>
      <c r="DJ120" s="1957"/>
      <c r="DK120" s="1958"/>
      <c r="DL120" s="1956">
        <f>IF(DL17="",0,SUMIF('2_社員等従業員給料等'!$C$114:$C$213,DL17,'2_社員等従業員給料等'!$CT$114:$CT$213))</f>
        <v>0</v>
      </c>
      <c r="DM120" s="1957"/>
      <c r="DN120" s="1957"/>
      <c r="DO120" s="1958"/>
      <c r="DP120" s="1956">
        <f>IF(DP17="",0,SUMIF('2_社員等従業員給料等'!$C$114:$C$213,DP17,'2_社員等従業員給料等'!$CT$114:$CT$213))</f>
        <v>0</v>
      </c>
      <c r="DQ120" s="1957"/>
      <c r="DR120" s="1957"/>
      <c r="DS120" s="1958"/>
      <c r="DT120" s="1956">
        <f>IF(DT17="",0,SUMIF('2_社員等従業員給料等'!$C$114:$C$213,DT17,'2_社員等従業員給料等'!$CT$114:$CT$213))</f>
        <v>0</v>
      </c>
      <c r="DU120" s="1957"/>
      <c r="DV120" s="1957"/>
      <c r="DW120" s="1958"/>
      <c r="DX120" s="1956">
        <f>IF(DX17="",0,SUMIF('2_社員等従業員給料等'!$C$114:$C$213,DX17,'2_社員等従業員給料等'!$CT$114:$CT$213))</f>
        <v>0</v>
      </c>
      <c r="DY120" s="1957"/>
      <c r="DZ120" s="1957"/>
      <c r="EA120" s="1957"/>
      <c r="EB120" s="2012">
        <f t="shared" si="17"/>
        <v>0</v>
      </c>
      <c r="EC120" s="1957"/>
      <c r="ED120" s="1957"/>
      <c r="EE120" s="2013"/>
      <c r="EF120" s="1080" t="s">
        <v>1431</v>
      </c>
      <c r="EG120" s="140"/>
      <c r="EH120" s="140"/>
      <c r="EI120" s="162"/>
      <c r="EJ120" s="162"/>
      <c r="EK120" s="140"/>
      <c r="EW120" s="1210"/>
      <c r="EX120" s="1210"/>
      <c r="EY120" s="1210"/>
      <c r="EZ120" s="1210"/>
      <c r="FA120" s="1210"/>
      <c r="FB120" s="1210"/>
      <c r="FC120" s="1210"/>
      <c r="FD120" s="1210"/>
      <c r="FE120" s="1210"/>
      <c r="FF120" s="1210"/>
      <c r="FG120" s="1210"/>
      <c r="FH120" s="1210"/>
      <c r="FI120" s="1210"/>
      <c r="FJ120" s="1210"/>
      <c r="FK120" s="1210"/>
      <c r="FL120" s="1210"/>
      <c r="FM120" s="1210"/>
      <c r="FN120" s="1210" t="s">
        <v>1376</v>
      </c>
      <c r="FO120" s="1210"/>
      <c r="FP120" s="1210"/>
      <c r="FQ120" s="1210"/>
      <c r="FR120" s="1210"/>
      <c r="FS120" s="1210" t="s">
        <v>1376</v>
      </c>
      <c r="FT120" s="1210"/>
      <c r="FU120" s="1210"/>
    </row>
    <row r="121" spans="1:177" ht="20.100000000000001" customHeight="1">
      <c r="A121" s="1323">
        <v>83</v>
      </c>
      <c r="B121" s="623"/>
      <c r="C121" s="627"/>
      <c r="D121" s="629" t="s">
        <v>787</v>
      </c>
      <c r="E121" s="1997" t="s">
        <v>834</v>
      </c>
      <c r="F121" s="1997"/>
      <c r="G121" s="1997"/>
      <c r="H121" s="1989"/>
      <c r="I121" s="1979"/>
      <c r="J121" s="1979"/>
      <c r="K121" s="1990"/>
      <c r="L121" s="1979"/>
      <c r="M121" s="1979"/>
      <c r="N121" s="1979"/>
      <c r="O121" s="1979"/>
      <c r="P121" s="1978"/>
      <c r="Q121" s="1979"/>
      <c r="R121" s="1979"/>
      <c r="S121" s="1980"/>
      <c r="T121" s="1978"/>
      <c r="U121" s="1979"/>
      <c r="V121" s="1979"/>
      <c r="W121" s="1980"/>
      <c r="X121" s="1978"/>
      <c r="Y121" s="1979"/>
      <c r="Z121" s="1979"/>
      <c r="AA121" s="1980"/>
      <c r="AB121" s="1978"/>
      <c r="AC121" s="1979"/>
      <c r="AD121" s="1979"/>
      <c r="AE121" s="1980"/>
      <c r="AF121" s="1978"/>
      <c r="AG121" s="1979"/>
      <c r="AH121" s="1979"/>
      <c r="AI121" s="1980"/>
      <c r="AJ121" s="1978"/>
      <c r="AK121" s="1979"/>
      <c r="AL121" s="1979"/>
      <c r="AM121" s="1980"/>
      <c r="AN121" s="1978"/>
      <c r="AO121" s="1979"/>
      <c r="AP121" s="1979"/>
      <c r="AQ121" s="1980"/>
      <c r="AR121" s="1978"/>
      <c r="AS121" s="1979"/>
      <c r="AT121" s="1979"/>
      <c r="AU121" s="1980"/>
      <c r="AV121" s="1978"/>
      <c r="AW121" s="1979"/>
      <c r="AX121" s="1979"/>
      <c r="AY121" s="1980"/>
      <c r="AZ121" s="1978"/>
      <c r="BA121" s="1979"/>
      <c r="BB121" s="1979"/>
      <c r="BC121" s="1980"/>
      <c r="BD121" s="1978"/>
      <c r="BE121" s="1979"/>
      <c r="BF121" s="1979"/>
      <c r="BG121" s="1980"/>
      <c r="BH121" s="1978"/>
      <c r="BI121" s="1979"/>
      <c r="BJ121" s="1979"/>
      <c r="BK121" s="1980"/>
      <c r="BL121" s="1978"/>
      <c r="BM121" s="1979"/>
      <c r="BN121" s="1979"/>
      <c r="BO121" s="1980"/>
      <c r="BP121" s="1978"/>
      <c r="BQ121" s="1979"/>
      <c r="BR121" s="1979"/>
      <c r="BS121" s="1980"/>
      <c r="BT121" s="1978"/>
      <c r="BU121" s="1979"/>
      <c r="BV121" s="1979"/>
      <c r="BW121" s="1980"/>
      <c r="BX121" s="1978"/>
      <c r="BY121" s="1979"/>
      <c r="BZ121" s="1979"/>
      <c r="CA121" s="1980"/>
      <c r="CB121" s="1978"/>
      <c r="CC121" s="1979"/>
      <c r="CD121" s="1979"/>
      <c r="CE121" s="1980"/>
      <c r="CF121" s="1978"/>
      <c r="CG121" s="1979"/>
      <c r="CH121" s="1979"/>
      <c r="CI121" s="1980"/>
      <c r="CJ121" s="1978"/>
      <c r="CK121" s="1979"/>
      <c r="CL121" s="1979"/>
      <c r="CM121" s="1980"/>
      <c r="CN121" s="1978"/>
      <c r="CO121" s="1979"/>
      <c r="CP121" s="1979"/>
      <c r="CQ121" s="1980"/>
      <c r="CR121" s="1978"/>
      <c r="CS121" s="1979"/>
      <c r="CT121" s="1979"/>
      <c r="CU121" s="1980"/>
      <c r="CV121" s="1978"/>
      <c r="CW121" s="1979"/>
      <c r="CX121" s="1979"/>
      <c r="CY121" s="1980"/>
      <c r="CZ121" s="1978"/>
      <c r="DA121" s="1979"/>
      <c r="DB121" s="1979"/>
      <c r="DC121" s="1980"/>
      <c r="DD121" s="1978"/>
      <c r="DE121" s="1979"/>
      <c r="DF121" s="1979"/>
      <c r="DG121" s="1980"/>
      <c r="DH121" s="1978"/>
      <c r="DI121" s="1979"/>
      <c r="DJ121" s="1979"/>
      <c r="DK121" s="1980"/>
      <c r="DL121" s="1978"/>
      <c r="DM121" s="1979"/>
      <c r="DN121" s="1979"/>
      <c r="DO121" s="1980"/>
      <c r="DP121" s="1978"/>
      <c r="DQ121" s="1979"/>
      <c r="DR121" s="1979"/>
      <c r="DS121" s="1980"/>
      <c r="DT121" s="1978"/>
      <c r="DU121" s="1979"/>
      <c r="DV121" s="1979"/>
      <c r="DW121" s="1980"/>
      <c r="DX121" s="1978"/>
      <c r="DY121" s="1979"/>
      <c r="DZ121" s="1979"/>
      <c r="EA121" s="1979"/>
      <c r="EB121" s="2012">
        <f t="shared" si="17"/>
        <v>0</v>
      </c>
      <c r="EC121" s="1957"/>
      <c r="ED121" s="1957"/>
      <c r="EE121" s="2013"/>
      <c r="EG121" s="140"/>
      <c r="EH121" s="140"/>
      <c r="EJ121" s="162"/>
      <c r="EK121" s="140"/>
      <c r="EW121" s="1210"/>
      <c r="EX121" s="1210"/>
      <c r="EY121" s="1210"/>
      <c r="EZ121" s="1210"/>
      <c r="FA121" s="1210"/>
      <c r="FB121" s="1210"/>
      <c r="FC121" s="1210"/>
      <c r="FD121" s="1210"/>
      <c r="FE121" s="1210"/>
      <c r="FF121" s="1210"/>
      <c r="FG121" s="1210"/>
      <c r="FH121" s="1210"/>
      <c r="FI121" s="1210"/>
      <c r="FJ121" s="1210"/>
      <c r="FK121" s="1210"/>
      <c r="FL121" s="1210"/>
      <c r="FM121" s="1210"/>
      <c r="FN121" s="1210" t="s">
        <v>1376</v>
      </c>
      <c r="FO121" s="1210"/>
      <c r="FP121" s="1210"/>
      <c r="FQ121" s="1210"/>
      <c r="FR121" s="1210"/>
      <c r="FS121" s="1210" t="s">
        <v>1376</v>
      </c>
      <c r="FT121" s="1210"/>
      <c r="FU121" s="1210"/>
    </row>
    <row r="122" spans="1:177" ht="20.100000000000001" customHeight="1">
      <c r="A122" s="1323">
        <v>84</v>
      </c>
      <c r="B122" s="623"/>
      <c r="C122" s="627"/>
      <c r="D122" s="629" t="s">
        <v>790</v>
      </c>
      <c r="E122" s="1997" t="s">
        <v>835</v>
      </c>
      <c r="F122" s="1997"/>
      <c r="G122" s="1997"/>
      <c r="H122" s="2134">
        <f>SUMIF($FP$21:$FP$177,"○",H$21:H$177)</f>
        <v>0</v>
      </c>
      <c r="I122" s="2041"/>
      <c r="J122" s="2041"/>
      <c r="K122" s="2135"/>
      <c r="L122" s="2041">
        <f>SUMIF($FP$21:$FP$177,"○",L$21:L$177)</f>
        <v>0</v>
      </c>
      <c r="M122" s="2041"/>
      <c r="N122" s="2041"/>
      <c r="O122" s="2041"/>
      <c r="P122" s="2169">
        <f>SUMIF($FP$21:$FP$177,"○",P$21:P$177)</f>
        <v>0</v>
      </c>
      <c r="Q122" s="2041"/>
      <c r="R122" s="2041"/>
      <c r="S122" s="2170"/>
      <c r="T122" s="2169">
        <f>SUMIF($FP$21:$FP$177,"○",T$21:T$177)</f>
        <v>0</v>
      </c>
      <c r="U122" s="2041"/>
      <c r="V122" s="2041"/>
      <c r="W122" s="2170"/>
      <c r="X122" s="2169">
        <f>SUMIF($FP$21:$FP$177,"○",X$21:X$177)</f>
        <v>0</v>
      </c>
      <c r="Y122" s="2041"/>
      <c r="Z122" s="2041"/>
      <c r="AA122" s="2170"/>
      <c r="AB122" s="2169">
        <f>SUMIF($FP$21:$FP$177,"○",AB$21:AB$177)</f>
        <v>0</v>
      </c>
      <c r="AC122" s="2041"/>
      <c r="AD122" s="2041"/>
      <c r="AE122" s="2170"/>
      <c r="AF122" s="2169">
        <f>SUMIF($FP$21:$FP$177,"○",AF$21:AF$177)</f>
        <v>0</v>
      </c>
      <c r="AG122" s="2041"/>
      <c r="AH122" s="2041"/>
      <c r="AI122" s="2170"/>
      <c r="AJ122" s="2169">
        <f>SUMIF($FP$21:$FP$177,"○",AJ$21:AJ$177)</f>
        <v>0</v>
      </c>
      <c r="AK122" s="2041"/>
      <c r="AL122" s="2041"/>
      <c r="AM122" s="2170"/>
      <c r="AN122" s="2169">
        <f>SUMIF($FP$21:$FP$177,"○",AN$21:AN$177)</f>
        <v>0</v>
      </c>
      <c r="AO122" s="2041"/>
      <c r="AP122" s="2041"/>
      <c r="AQ122" s="2170"/>
      <c r="AR122" s="2169">
        <f>SUMIF($FP$21:$FP$177,"○",AR$21:AR$177)</f>
        <v>0</v>
      </c>
      <c r="AS122" s="2041"/>
      <c r="AT122" s="2041"/>
      <c r="AU122" s="2170"/>
      <c r="AV122" s="2169">
        <f>SUMIF($FP$21:$FP$177,"○",AV$21:AV$177)</f>
        <v>0</v>
      </c>
      <c r="AW122" s="2041"/>
      <c r="AX122" s="2041"/>
      <c r="AY122" s="2170"/>
      <c r="AZ122" s="2169">
        <f>SUMIF($FP$21:$FP$177,"○",AZ$21:AZ$177)</f>
        <v>0</v>
      </c>
      <c r="BA122" s="2041"/>
      <c r="BB122" s="2041"/>
      <c r="BC122" s="2170"/>
      <c r="BD122" s="2169">
        <f>SUMIF($FP$21:$FP$177,"○",BD$21:BD$177)</f>
        <v>0</v>
      </c>
      <c r="BE122" s="2041"/>
      <c r="BF122" s="2041"/>
      <c r="BG122" s="2170"/>
      <c r="BH122" s="2169">
        <f>SUMIF($FP$21:$FP$177,"○",BH$21:BH$177)</f>
        <v>0</v>
      </c>
      <c r="BI122" s="2041"/>
      <c r="BJ122" s="2041"/>
      <c r="BK122" s="2170"/>
      <c r="BL122" s="2169">
        <f>SUMIF($FP$21:$FP$177,"○",BL$21:BL$177)</f>
        <v>0</v>
      </c>
      <c r="BM122" s="2041"/>
      <c r="BN122" s="2041"/>
      <c r="BO122" s="2170"/>
      <c r="BP122" s="2169">
        <f>SUMIF($FP$21:$FP$177,"○",BP$21:BP$177)</f>
        <v>0</v>
      </c>
      <c r="BQ122" s="2041"/>
      <c r="BR122" s="2041"/>
      <c r="BS122" s="2170"/>
      <c r="BT122" s="2169">
        <f>SUMIF($FP$21:$FP$177,"○",BT$21:BT$177)</f>
        <v>0</v>
      </c>
      <c r="BU122" s="2041"/>
      <c r="BV122" s="2041"/>
      <c r="BW122" s="2170"/>
      <c r="BX122" s="2169">
        <f>SUMIF($FP$21:$FP$177,"○",BX$21:BX$177)</f>
        <v>0</v>
      </c>
      <c r="BY122" s="2041"/>
      <c r="BZ122" s="2041"/>
      <c r="CA122" s="2170"/>
      <c r="CB122" s="2169">
        <f>SUMIF($FP$21:$FP$177,"○",CB$21:CB$177)</f>
        <v>0</v>
      </c>
      <c r="CC122" s="2041"/>
      <c r="CD122" s="2041"/>
      <c r="CE122" s="2170"/>
      <c r="CF122" s="2169">
        <f>SUMIF($FP$21:$FP$177,"○",CF$21:CF$177)</f>
        <v>0</v>
      </c>
      <c r="CG122" s="2041"/>
      <c r="CH122" s="2041"/>
      <c r="CI122" s="2170"/>
      <c r="CJ122" s="2169">
        <f>SUMIF($FP$21:$FP$177,"○",CJ$21:CJ$177)</f>
        <v>0</v>
      </c>
      <c r="CK122" s="2041"/>
      <c r="CL122" s="2041"/>
      <c r="CM122" s="2170"/>
      <c r="CN122" s="2169">
        <f>SUMIF($FP$21:$FP$177,"○",CN$21:CN$177)</f>
        <v>0</v>
      </c>
      <c r="CO122" s="2041"/>
      <c r="CP122" s="2041"/>
      <c r="CQ122" s="2170"/>
      <c r="CR122" s="2169">
        <f>SUMIF($FP$21:$FP$177,"○",CR$21:CR$177)</f>
        <v>0</v>
      </c>
      <c r="CS122" s="2041"/>
      <c r="CT122" s="2041"/>
      <c r="CU122" s="2170"/>
      <c r="CV122" s="2169">
        <f>SUMIF($FP$21:$FP$177,"○",CV$21:CV$177)</f>
        <v>0</v>
      </c>
      <c r="CW122" s="2041"/>
      <c r="CX122" s="2041"/>
      <c r="CY122" s="2170"/>
      <c r="CZ122" s="2169">
        <f>SUMIF($FP$21:$FP$177,"○",CZ$21:CZ$177)</f>
        <v>0</v>
      </c>
      <c r="DA122" s="2041"/>
      <c r="DB122" s="2041"/>
      <c r="DC122" s="2170"/>
      <c r="DD122" s="2169">
        <f>SUMIF($FP$21:$FP$177,"○",DD$21:DD$177)</f>
        <v>0</v>
      </c>
      <c r="DE122" s="2041"/>
      <c r="DF122" s="2041"/>
      <c r="DG122" s="2170"/>
      <c r="DH122" s="2169">
        <f>SUMIF($FP$21:$FP$177,"○",DH$21:DH$177)</f>
        <v>0</v>
      </c>
      <c r="DI122" s="2041"/>
      <c r="DJ122" s="2041"/>
      <c r="DK122" s="2170"/>
      <c r="DL122" s="2169">
        <f>SUMIF($FP$21:$FP$177,"○",DL$21:DL$177)</f>
        <v>0</v>
      </c>
      <c r="DM122" s="2041"/>
      <c r="DN122" s="2041"/>
      <c r="DO122" s="2170"/>
      <c r="DP122" s="2169">
        <f>SUMIF($FP$21:$FP$177,"○",DP$21:DP$177)</f>
        <v>0</v>
      </c>
      <c r="DQ122" s="2041"/>
      <c r="DR122" s="2041"/>
      <c r="DS122" s="2170"/>
      <c r="DT122" s="2169">
        <f>SUMIF($FP$21:$FP$177,"○",DT$21:DT$177)</f>
        <v>0</v>
      </c>
      <c r="DU122" s="2041"/>
      <c r="DV122" s="2041"/>
      <c r="DW122" s="2170"/>
      <c r="DX122" s="2169">
        <f>SUMIF($FP$21:$FP$177,"○",DX$21:DX$177)</f>
        <v>0</v>
      </c>
      <c r="DY122" s="2041"/>
      <c r="DZ122" s="2041"/>
      <c r="EA122" s="2041"/>
      <c r="EB122" s="2175">
        <f t="shared" si="17"/>
        <v>0</v>
      </c>
      <c r="EC122" s="2041"/>
      <c r="ED122" s="2041"/>
      <c r="EE122" s="2176"/>
      <c r="EF122" s="284"/>
      <c r="EG122" s="285"/>
      <c r="EH122" s="285"/>
      <c r="EI122" s="286"/>
      <c r="EJ122" s="286"/>
      <c r="EK122" s="140"/>
      <c r="EW122" s="1210"/>
      <c r="EX122" s="1210"/>
      <c r="EY122" s="1210"/>
      <c r="EZ122" s="1210"/>
      <c r="FA122" s="1210"/>
      <c r="FB122" s="1210"/>
      <c r="FC122" s="1210"/>
      <c r="FD122" s="1210"/>
      <c r="FE122" s="1210"/>
      <c r="FF122" s="1210"/>
      <c r="FG122" s="1210"/>
      <c r="FH122" s="1210"/>
      <c r="FI122" s="1210"/>
      <c r="FJ122" s="1210"/>
      <c r="FK122" s="1210"/>
      <c r="FL122" s="1210"/>
      <c r="FM122" s="1210"/>
      <c r="FN122" s="1210" t="s">
        <v>1376</v>
      </c>
      <c r="FO122" s="1210"/>
      <c r="FP122" s="1210"/>
      <c r="FQ122" s="1210"/>
      <c r="FR122" s="1210"/>
      <c r="FS122" s="1210" t="s">
        <v>1376</v>
      </c>
      <c r="FT122" s="1210"/>
      <c r="FU122" s="1210"/>
    </row>
    <row r="123" spans="1:177" ht="20.100000000000001" customHeight="1">
      <c r="A123" s="1323">
        <v>85</v>
      </c>
      <c r="B123" s="623"/>
      <c r="C123" s="627"/>
      <c r="D123" s="654"/>
      <c r="E123" s="628" t="s">
        <v>768</v>
      </c>
      <c r="F123" s="2235" t="s">
        <v>812</v>
      </c>
      <c r="G123" s="2236"/>
      <c r="H123" s="1987"/>
      <c r="I123" s="1973"/>
      <c r="J123" s="1973"/>
      <c r="K123" s="1988"/>
      <c r="L123" s="1973"/>
      <c r="M123" s="1973"/>
      <c r="N123" s="1973"/>
      <c r="O123" s="1973"/>
      <c r="P123" s="1972"/>
      <c r="Q123" s="1973"/>
      <c r="R123" s="1973"/>
      <c r="S123" s="1974"/>
      <c r="T123" s="1972"/>
      <c r="U123" s="1973"/>
      <c r="V123" s="1973"/>
      <c r="W123" s="1974"/>
      <c r="X123" s="1972"/>
      <c r="Y123" s="1973"/>
      <c r="Z123" s="1973"/>
      <c r="AA123" s="1974"/>
      <c r="AB123" s="1972"/>
      <c r="AC123" s="1973"/>
      <c r="AD123" s="1973"/>
      <c r="AE123" s="1974"/>
      <c r="AF123" s="1972"/>
      <c r="AG123" s="1973"/>
      <c r="AH123" s="1973"/>
      <c r="AI123" s="1974"/>
      <c r="AJ123" s="1972"/>
      <c r="AK123" s="1973"/>
      <c r="AL123" s="1973"/>
      <c r="AM123" s="1974"/>
      <c r="AN123" s="1972"/>
      <c r="AO123" s="1973"/>
      <c r="AP123" s="1973"/>
      <c r="AQ123" s="1974"/>
      <c r="AR123" s="1972"/>
      <c r="AS123" s="1973"/>
      <c r="AT123" s="1973"/>
      <c r="AU123" s="1974"/>
      <c r="AV123" s="1972"/>
      <c r="AW123" s="1973"/>
      <c r="AX123" s="1973"/>
      <c r="AY123" s="1974"/>
      <c r="AZ123" s="1972"/>
      <c r="BA123" s="1973"/>
      <c r="BB123" s="1973"/>
      <c r="BC123" s="1974"/>
      <c r="BD123" s="1972"/>
      <c r="BE123" s="1973"/>
      <c r="BF123" s="1973"/>
      <c r="BG123" s="1974"/>
      <c r="BH123" s="1972"/>
      <c r="BI123" s="1973"/>
      <c r="BJ123" s="1973"/>
      <c r="BK123" s="1974"/>
      <c r="BL123" s="1972"/>
      <c r="BM123" s="1973"/>
      <c r="BN123" s="1973"/>
      <c r="BO123" s="1974"/>
      <c r="BP123" s="1972"/>
      <c r="BQ123" s="1973"/>
      <c r="BR123" s="1973"/>
      <c r="BS123" s="1974"/>
      <c r="BT123" s="1972"/>
      <c r="BU123" s="1973"/>
      <c r="BV123" s="1973"/>
      <c r="BW123" s="1974"/>
      <c r="BX123" s="1972"/>
      <c r="BY123" s="1973"/>
      <c r="BZ123" s="1973"/>
      <c r="CA123" s="1974"/>
      <c r="CB123" s="1972"/>
      <c r="CC123" s="1973"/>
      <c r="CD123" s="1973"/>
      <c r="CE123" s="1974"/>
      <c r="CF123" s="1972"/>
      <c r="CG123" s="1973"/>
      <c r="CH123" s="1973"/>
      <c r="CI123" s="1974"/>
      <c r="CJ123" s="1972"/>
      <c r="CK123" s="1973"/>
      <c r="CL123" s="1973"/>
      <c r="CM123" s="1974"/>
      <c r="CN123" s="1972"/>
      <c r="CO123" s="1973"/>
      <c r="CP123" s="1973"/>
      <c r="CQ123" s="1974"/>
      <c r="CR123" s="1972"/>
      <c r="CS123" s="1973"/>
      <c r="CT123" s="1973"/>
      <c r="CU123" s="1974"/>
      <c r="CV123" s="1972"/>
      <c r="CW123" s="1973"/>
      <c r="CX123" s="1973"/>
      <c r="CY123" s="1974"/>
      <c r="CZ123" s="1972"/>
      <c r="DA123" s="1973"/>
      <c r="DB123" s="1973"/>
      <c r="DC123" s="1974"/>
      <c r="DD123" s="1972"/>
      <c r="DE123" s="1973"/>
      <c r="DF123" s="1973"/>
      <c r="DG123" s="1974"/>
      <c r="DH123" s="1972"/>
      <c r="DI123" s="1973"/>
      <c r="DJ123" s="1973"/>
      <c r="DK123" s="1974"/>
      <c r="DL123" s="1972"/>
      <c r="DM123" s="1973"/>
      <c r="DN123" s="1973"/>
      <c r="DO123" s="1974"/>
      <c r="DP123" s="1972"/>
      <c r="DQ123" s="1973"/>
      <c r="DR123" s="1973"/>
      <c r="DS123" s="1974"/>
      <c r="DT123" s="1972"/>
      <c r="DU123" s="1973"/>
      <c r="DV123" s="1973"/>
      <c r="DW123" s="1974"/>
      <c r="DX123" s="1972"/>
      <c r="DY123" s="1973"/>
      <c r="DZ123" s="1973"/>
      <c r="EA123" s="1973"/>
      <c r="EB123" s="2177">
        <f t="shared" si="17"/>
        <v>0</v>
      </c>
      <c r="EC123" s="2178"/>
      <c r="ED123" s="2178"/>
      <c r="EE123" s="2179"/>
      <c r="EG123" s="283"/>
      <c r="EH123" s="140"/>
      <c r="EI123" s="162"/>
      <c r="EJ123" s="162"/>
      <c r="EK123" s="140"/>
      <c r="EW123" s="1210"/>
      <c r="EX123" s="1210"/>
      <c r="EY123" s="1210"/>
      <c r="EZ123" s="1210"/>
      <c r="FA123" s="1210"/>
      <c r="FB123" s="1210"/>
      <c r="FC123" s="1210"/>
      <c r="FD123" s="1210"/>
      <c r="FE123" s="1210"/>
      <c r="FF123" s="1210"/>
      <c r="FG123" s="1210"/>
      <c r="FH123" s="1210"/>
      <c r="FI123" s="1210"/>
      <c r="FJ123" s="1210"/>
      <c r="FK123" s="1210"/>
      <c r="FL123" s="1210"/>
      <c r="FM123" s="1210"/>
      <c r="FN123" s="1210"/>
      <c r="FO123" s="1210"/>
      <c r="FP123" s="1210" t="s">
        <v>1376</v>
      </c>
      <c r="FQ123" s="1210"/>
      <c r="FR123" s="1210"/>
      <c r="FS123" s="1210"/>
      <c r="FT123" s="1210"/>
      <c r="FU123" s="1210"/>
    </row>
    <row r="124" spans="1:177" ht="20.100000000000001" customHeight="1">
      <c r="A124" s="1323">
        <v>86</v>
      </c>
      <c r="B124" s="623"/>
      <c r="C124" s="627"/>
      <c r="D124" s="654"/>
      <c r="E124" s="637" t="s">
        <v>770</v>
      </c>
      <c r="F124" s="2237" t="s">
        <v>1024</v>
      </c>
      <c r="G124" s="2238"/>
      <c r="H124" s="1987"/>
      <c r="I124" s="1973"/>
      <c r="J124" s="1973"/>
      <c r="K124" s="1988"/>
      <c r="L124" s="1973"/>
      <c r="M124" s="1973"/>
      <c r="N124" s="1973"/>
      <c r="O124" s="1973"/>
      <c r="P124" s="1972"/>
      <c r="Q124" s="1973"/>
      <c r="R124" s="1973"/>
      <c r="S124" s="1974"/>
      <c r="T124" s="1972"/>
      <c r="U124" s="1973"/>
      <c r="V124" s="1973"/>
      <c r="W124" s="1974"/>
      <c r="X124" s="1972"/>
      <c r="Y124" s="1973"/>
      <c r="Z124" s="1973"/>
      <c r="AA124" s="1974"/>
      <c r="AB124" s="1972"/>
      <c r="AC124" s="1973"/>
      <c r="AD124" s="1973"/>
      <c r="AE124" s="1974"/>
      <c r="AF124" s="1972"/>
      <c r="AG124" s="1973"/>
      <c r="AH124" s="1973"/>
      <c r="AI124" s="1974"/>
      <c r="AJ124" s="1972"/>
      <c r="AK124" s="1973"/>
      <c r="AL124" s="1973"/>
      <c r="AM124" s="1974"/>
      <c r="AN124" s="1972"/>
      <c r="AO124" s="1973"/>
      <c r="AP124" s="1973"/>
      <c r="AQ124" s="1974"/>
      <c r="AR124" s="1972"/>
      <c r="AS124" s="1973"/>
      <c r="AT124" s="1973"/>
      <c r="AU124" s="1974"/>
      <c r="AV124" s="1972"/>
      <c r="AW124" s="1973"/>
      <c r="AX124" s="1973"/>
      <c r="AY124" s="1974"/>
      <c r="AZ124" s="1972"/>
      <c r="BA124" s="1973"/>
      <c r="BB124" s="1973"/>
      <c r="BC124" s="1974"/>
      <c r="BD124" s="1972"/>
      <c r="BE124" s="1973"/>
      <c r="BF124" s="1973"/>
      <c r="BG124" s="1974"/>
      <c r="BH124" s="1972"/>
      <c r="BI124" s="1973"/>
      <c r="BJ124" s="1973"/>
      <c r="BK124" s="1974"/>
      <c r="BL124" s="1972"/>
      <c r="BM124" s="1973"/>
      <c r="BN124" s="1973"/>
      <c r="BO124" s="1974"/>
      <c r="BP124" s="1972"/>
      <c r="BQ124" s="1973"/>
      <c r="BR124" s="1973"/>
      <c r="BS124" s="1974"/>
      <c r="BT124" s="1972"/>
      <c r="BU124" s="1973"/>
      <c r="BV124" s="1973"/>
      <c r="BW124" s="1974"/>
      <c r="BX124" s="1972"/>
      <c r="BY124" s="1973"/>
      <c r="BZ124" s="1973"/>
      <c r="CA124" s="1974"/>
      <c r="CB124" s="1972"/>
      <c r="CC124" s="1973"/>
      <c r="CD124" s="1973"/>
      <c r="CE124" s="1974"/>
      <c r="CF124" s="1972"/>
      <c r="CG124" s="1973"/>
      <c r="CH124" s="1973"/>
      <c r="CI124" s="1974"/>
      <c r="CJ124" s="1972"/>
      <c r="CK124" s="1973"/>
      <c r="CL124" s="1973"/>
      <c r="CM124" s="1974"/>
      <c r="CN124" s="1972"/>
      <c r="CO124" s="1973"/>
      <c r="CP124" s="1973"/>
      <c r="CQ124" s="1974"/>
      <c r="CR124" s="1972"/>
      <c r="CS124" s="1973"/>
      <c r="CT124" s="1973"/>
      <c r="CU124" s="1974"/>
      <c r="CV124" s="1972"/>
      <c r="CW124" s="1973"/>
      <c r="CX124" s="1973"/>
      <c r="CY124" s="1974"/>
      <c r="CZ124" s="1972"/>
      <c r="DA124" s="1973"/>
      <c r="DB124" s="1973"/>
      <c r="DC124" s="1974"/>
      <c r="DD124" s="1972"/>
      <c r="DE124" s="1973"/>
      <c r="DF124" s="1973"/>
      <c r="DG124" s="1974"/>
      <c r="DH124" s="1972"/>
      <c r="DI124" s="1973"/>
      <c r="DJ124" s="1973"/>
      <c r="DK124" s="1974"/>
      <c r="DL124" s="1972"/>
      <c r="DM124" s="1973"/>
      <c r="DN124" s="1973"/>
      <c r="DO124" s="1974"/>
      <c r="DP124" s="1972"/>
      <c r="DQ124" s="1973"/>
      <c r="DR124" s="1973"/>
      <c r="DS124" s="1974"/>
      <c r="DT124" s="1972"/>
      <c r="DU124" s="1973"/>
      <c r="DV124" s="1973"/>
      <c r="DW124" s="1974"/>
      <c r="DX124" s="1972"/>
      <c r="DY124" s="1973"/>
      <c r="DZ124" s="1973"/>
      <c r="EA124" s="1973"/>
      <c r="EB124" s="2017">
        <f t="shared" si="17"/>
        <v>0</v>
      </c>
      <c r="EC124" s="1976"/>
      <c r="ED124" s="1976"/>
      <c r="EE124" s="2018"/>
      <c r="EG124" s="283"/>
      <c r="EH124" s="140"/>
      <c r="EI124" s="162"/>
      <c r="EJ124" s="162"/>
      <c r="EK124" s="140"/>
      <c r="EW124" s="1210"/>
      <c r="EX124" s="1210"/>
      <c r="EY124" s="1210"/>
      <c r="EZ124" s="1210"/>
      <c r="FA124" s="1210"/>
      <c r="FB124" s="1210"/>
      <c r="FC124" s="1210"/>
      <c r="FD124" s="1210"/>
      <c r="FE124" s="1210"/>
      <c r="FF124" s="1210"/>
      <c r="FG124" s="1210"/>
      <c r="FH124" s="1210"/>
      <c r="FI124" s="1210"/>
      <c r="FJ124" s="1210"/>
      <c r="FK124" s="1210"/>
      <c r="FL124" s="1210"/>
      <c r="FM124" s="1210"/>
      <c r="FN124" s="1210"/>
      <c r="FO124" s="1210"/>
      <c r="FP124" s="1210" t="s">
        <v>1376</v>
      </c>
      <c r="FQ124" s="1210"/>
      <c r="FR124" s="1210"/>
      <c r="FS124" s="1210"/>
      <c r="FT124" s="1210"/>
      <c r="FU124" s="1210"/>
    </row>
    <row r="125" spans="1:177" ht="20.100000000000001" customHeight="1">
      <c r="A125" s="1323">
        <v>87</v>
      </c>
      <c r="B125" s="623"/>
      <c r="C125" s="627"/>
      <c r="D125" s="654"/>
      <c r="E125" s="637" t="s">
        <v>782</v>
      </c>
      <c r="F125" s="2237" t="s">
        <v>577</v>
      </c>
      <c r="G125" s="2238"/>
      <c r="H125" s="1987"/>
      <c r="I125" s="1973"/>
      <c r="J125" s="1973"/>
      <c r="K125" s="1988"/>
      <c r="L125" s="1973"/>
      <c r="M125" s="1973"/>
      <c r="N125" s="1973"/>
      <c r="O125" s="1973"/>
      <c r="P125" s="1972"/>
      <c r="Q125" s="1973"/>
      <c r="R125" s="1973"/>
      <c r="S125" s="1974"/>
      <c r="T125" s="1972"/>
      <c r="U125" s="1973"/>
      <c r="V125" s="1973"/>
      <c r="W125" s="1974"/>
      <c r="X125" s="1972"/>
      <c r="Y125" s="1973"/>
      <c r="Z125" s="1973"/>
      <c r="AA125" s="1974"/>
      <c r="AB125" s="1972"/>
      <c r="AC125" s="1973"/>
      <c r="AD125" s="1973"/>
      <c r="AE125" s="1974"/>
      <c r="AF125" s="1972"/>
      <c r="AG125" s="1973"/>
      <c r="AH125" s="1973"/>
      <c r="AI125" s="1974"/>
      <c r="AJ125" s="1972"/>
      <c r="AK125" s="1973"/>
      <c r="AL125" s="1973"/>
      <c r="AM125" s="1974"/>
      <c r="AN125" s="1972"/>
      <c r="AO125" s="1973"/>
      <c r="AP125" s="1973"/>
      <c r="AQ125" s="1974"/>
      <c r="AR125" s="1972"/>
      <c r="AS125" s="1973"/>
      <c r="AT125" s="1973"/>
      <c r="AU125" s="1974"/>
      <c r="AV125" s="1972"/>
      <c r="AW125" s="1973"/>
      <c r="AX125" s="1973"/>
      <c r="AY125" s="1974"/>
      <c r="AZ125" s="1972"/>
      <c r="BA125" s="1973"/>
      <c r="BB125" s="1973"/>
      <c r="BC125" s="1974"/>
      <c r="BD125" s="1972"/>
      <c r="BE125" s="1973"/>
      <c r="BF125" s="1973"/>
      <c r="BG125" s="1974"/>
      <c r="BH125" s="1972"/>
      <c r="BI125" s="1973"/>
      <c r="BJ125" s="1973"/>
      <c r="BK125" s="1974"/>
      <c r="BL125" s="1972"/>
      <c r="BM125" s="1973"/>
      <c r="BN125" s="1973"/>
      <c r="BO125" s="1974"/>
      <c r="BP125" s="1972"/>
      <c r="BQ125" s="1973"/>
      <c r="BR125" s="1973"/>
      <c r="BS125" s="1974"/>
      <c r="BT125" s="1972"/>
      <c r="BU125" s="1973"/>
      <c r="BV125" s="1973"/>
      <c r="BW125" s="1974"/>
      <c r="BX125" s="1972"/>
      <c r="BY125" s="1973"/>
      <c r="BZ125" s="1973"/>
      <c r="CA125" s="1974"/>
      <c r="CB125" s="1972"/>
      <c r="CC125" s="1973"/>
      <c r="CD125" s="1973"/>
      <c r="CE125" s="1974"/>
      <c r="CF125" s="1972"/>
      <c r="CG125" s="1973"/>
      <c r="CH125" s="1973"/>
      <c r="CI125" s="1974"/>
      <c r="CJ125" s="1972"/>
      <c r="CK125" s="1973"/>
      <c r="CL125" s="1973"/>
      <c r="CM125" s="1974"/>
      <c r="CN125" s="1972"/>
      <c r="CO125" s="1973"/>
      <c r="CP125" s="1973"/>
      <c r="CQ125" s="1974"/>
      <c r="CR125" s="1972"/>
      <c r="CS125" s="1973"/>
      <c r="CT125" s="1973"/>
      <c r="CU125" s="1974"/>
      <c r="CV125" s="1972"/>
      <c r="CW125" s="1973"/>
      <c r="CX125" s="1973"/>
      <c r="CY125" s="1974"/>
      <c r="CZ125" s="1972"/>
      <c r="DA125" s="1973"/>
      <c r="DB125" s="1973"/>
      <c r="DC125" s="1974"/>
      <c r="DD125" s="1972"/>
      <c r="DE125" s="1973"/>
      <c r="DF125" s="1973"/>
      <c r="DG125" s="1974"/>
      <c r="DH125" s="1972"/>
      <c r="DI125" s="1973"/>
      <c r="DJ125" s="1973"/>
      <c r="DK125" s="1974"/>
      <c r="DL125" s="1972"/>
      <c r="DM125" s="1973"/>
      <c r="DN125" s="1973"/>
      <c r="DO125" s="1974"/>
      <c r="DP125" s="1972"/>
      <c r="DQ125" s="1973"/>
      <c r="DR125" s="1973"/>
      <c r="DS125" s="1974"/>
      <c r="DT125" s="1972"/>
      <c r="DU125" s="1973"/>
      <c r="DV125" s="1973"/>
      <c r="DW125" s="1974"/>
      <c r="DX125" s="1972"/>
      <c r="DY125" s="1973"/>
      <c r="DZ125" s="1973"/>
      <c r="EA125" s="1973"/>
      <c r="EB125" s="2017">
        <f t="shared" si="17"/>
        <v>0</v>
      </c>
      <c r="EC125" s="1976"/>
      <c r="ED125" s="1976"/>
      <c r="EE125" s="2018"/>
      <c r="EG125" s="283"/>
      <c r="EH125" s="140"/>
      <c r="EI125" s="162"/>
      <c r="EJ125" s="162"/>
      <c r="EK125" s="140"/>
      <c r="EW125" s="1210"/>
      <c r="EX125" s="1210"/>
      <c r="EY125" s="1210"/>
      <c r="EZ125" s="1210"/>
      <c r="FA125" s="1210"/>
      <c r="FB125" s="1210"/>
      <c r="FC125" s="1210"/>
      <c r="FD125" s="1210"/>
      <c r="FE125" s="1210"/>
      <c r="FF125" s="1210"/>
      <c r="FG125" s="1210"/>
      <c r="FH125" s="1210"/>
      <c r="FI125" s="1210"/>
      <c r="FJ125" s="1210"/>
      <c r="FK125" s="1210"/>
      <c r="FL125" s="1210"/>
      <c r="FM125" s="1210"/>
      <c r="FN125" s="1210"/>
      <c r="FO125" s="1210"/>
      <c r="FP125" s="1210" t="s">
        <v>1376</v>
      </c>
      <c r="FQ125" s="1210"/>
      <c r="FR125" s="1210"/>
      <c r="FS125" s="1210"/>
      <c r="FT125" s="1210"/>
      <c r="FU125" s="1210"/>
    </row>
    <row r="126" spans="1:177" ht="20.100000000000001" customHeight="1">
      <c r="A126" s="1323">
        <v>88</v>
      </c>
      <c r="B126" s="623"/>
      <c r="C126" s="627"/>
      <c r="D126" s="654"/>
      <c r="E126" s="637" t="s">
        <v>783</v>
      </c>
      <c r="F126" s="2237" t="s">
        <v>1025</v>
      </c>
      <c r="G126" s="2238"/>
      <c r="H126" s="1987"/>
      <c r="I126" s="1973"/>
      <c r="J126" s="1973"/>
      <c r="K126" s="1988"/>
      <c r="L126" s="1973"/>
      <c r="M126" s="1973"/>
      <c r="N126" s="1973"/>
      <c r="O126" s="1973"/>
      <c r="P126" s="1972"/>
      <c r="Q126" s="1973"/>
      <c r="R126" s="1973"/>
      <c r="S126" s="1974"/>
      <c r="T126" s="1972"/>
      <c r="U126" s="1973"/>
      <c r="V126" s="1973"/>
      <c r="W126" s="1974"/>
      <c r="X126" s="1972"/>
      <c r="Y126" s="1973"/>
      <c r="Z126" s="1973"/>
      <c r="AA126" s="1974"/>
      <c r="AB126" s="1972"/>
      <c r="AC126" s="1973"/>
      <c r="AD126" s="1973"/>
      <c r="AE126" s="1974"/>
      <c r="AF126" s="1972"/>
      <c r="AG126" s="1973"/>
      <c r="AH126" s="1973"/>
      <c r="AI126" s="1974"/>
      <c r="AJ126" s="1972"/>
      <c r="AK126" s="1973"/>
      <c r="AL126" s="1973"/>
      <c r="AM126" s="1974"/>
      <c r="AN126" s="1972"/>
      <c r="AO126" s="1973"/>
      <c r="AP126" s="1973"/>
      <c r="AQ126" s="1974"/>
      <c r="AR126" s="1972"/>
      <c r="AS126" s="1973"/>
      <c r="AT126" s="1973"/>
      <c r="AU126" s="1974"/>
      <c r="AV126" s="1972"/>
      <c r="AW126" s="1973"/>
      <c r="AX126" s="1973"/>
      <c r="AY126" s="1974"/>
      <c r="AZ126" s="1972"/>
      <c r="BA126" s="1973"/>
      <c r="BB126" s="1973"/>
      <c r="BC126" s="1974"/>
      <c r="BD126" s="1972"/>
      <c r="BE126" s="1973"/>
      <c r="BF126" s="1973"/>
      <c r="BG126" s="1974"/>
      <c r="BH126" s="1972"/>
      <c r="BI126" s="1973"/>
      <c r="BJ126" s="1973"/>
      <c r="BK126" s="1974"/>
      <c r="BL126" s="1972"/>
      <c r="BM126" s="1973"/>
      <c r="BN126" s="1973"/>
      <c r="BO126" s="1974"/>
      <c r="BP126" s="1972"/>
      <c r="BQ126" s="1973"/>
      <c r="BR126" s="1973"/>
      <c r="BS126" s="1974"/>
      <c r="BT126" s="1972"/>
      <c r="BU126" s="1973"/>
      <c r="BV126" s="1973"/>
      <c r="BW126" s="1974"/>
      <c r="BX126" s="1972"/>
      <c r="BY126" s="1973"/>
      <c r="BZ126" s="1973"/>
      <c r="CA126" s="1974"/>
      <c r="CB126" s="1972"/>
      <c r="CC126" s="1973"/>
      <c r="CD126" s="1973"/>
      <c r="CE126" s="1974"/>
      <c r="CF126" s="1972"/>
      <c r="CG126" s="1973"/>
      <c r="CH126" s="1973"/>
      <c r="CI126" s="1974"/>
      <c r="CJ126" s="1972"/>
      <c r="CK126" s="1973"/>
      <c r="CL126" s="1973"/>
      <c r="CM126" s="1974"/>
      <c r="CN126" s="1972"/>
      <c r="CO126" s="1973"/>
      <c r="CP126" s="1973"/>
      <c r="CQ126" s="1974"/>
      <c r="CR126" s="1972"/>
      <c r="CS126" s="1973"/>
      <c r="CT126" s="1973"/>
      <c r="CU126" s="1974"/>
      <c r="CV126" s="1972"/>
      <c r="CW126" s="1973"/>
      <c r="CX126" s="1973"/>
      <c r="CY126" s="1974"/>
      <c r="CZ126" s="1972"/>
      <c r="DA126" s="1973"/>
      <c r="DB126" s="1973"/>
      <c r="DC126" s="1974"/>
      <c r="DD126" s="1972"/>
      <c r="DE126" s="1973"/>
      <c r="DF126" s="1973"/>
      <c r="DG126" s="1974"/>
      <c r="DH126" s="1972"/>
      <c r="DI126" s="1973"/>
      <c r="DJ126" s="1973"/>
      <c r="DK126" s="1974"/>
      <c r="DL126" s="1972"/>
      <c r="DM126" s="1973"/>
      <c r="DN126" s="1973"/>
      <c r="DO126" s="1974"/>
      <c r="DP126" s="1972"/>
      <c r="DQ126" s="1973"/>
      <c r="DR126" s="1973"/>
      <c r="DS126" s="1974"/>
      <c r="DT126" s="1972"/>
      <c r="DU126" s="1973"/>
      <c r="DV126" s="1973"/>
      <c r="DW126" s="1974"/>
      <c r="DX126" s="1972"/>
      <c r="DY126" s="1973"/>
      <c r="DZ126" s="1973"/>
      <c r="EA126" s="1973"/>
      <c r="EB126" s="2017">
        <f t="shared" si="17"/>
        <v>0</v>
      </c>
      <c r="EC126" s="1976"/>
      <c r="ED126" s="1976"/>
      <c r="EE126" s="2018"/>
      <c r="EG126" s="283"/>
      <c r="EH126" s="140"/>
      <c r="EI126" s="162"/>
      <c r="EJ126" s="162"/>
      <c r="EK126" s="140"/>
      <c r="EW126" s="1210"/>
      <c r="EX126" s="1210"/>
      <c r="EY126" s="1210"/>
      <c r="EZ126" s="1210"/>
      <c r="FA126" s="1210"/>
      <c r="FB126" s="1210"/>
      <c r="FC126" s="1210"/>
      <c r="FD126" s="1210"/>
      <c r="FE126" s="1210"/>
      <c r="FF126" s="1210"/>
      <c r="FG126" s="1210"/>
      <c r="FH126" s="1210"/>
      <c r="FI126" s="1210"/>
      <c r="FJ126" s="1210"/>
      <c r="FK126" s="1210"/>
      <c r="FL126" s="1210"/>
      <c r="FM126" s="1210"/>
      <c r="FN126" s="1210"/>
      <c r="FO126" s="1210"/>
      <c r="FP126" s="1210" t="s">
        <v>1376</v>
      </c>
      <c r="FQ126" s="1210"/>
      <c r="FR126" s="1210"/>
      <c r="FS126" s="1210"/>
      <c r="FT126" s="1210"/>
      <c r="FU126" s="1210"/>
    </row>
    <row r="127" spans="1:177" ht="20.100000000000001" customHeight="1">
      <c r="A127" s="1323">
        <v>89</v>
      </c>
      <c r="B127" s="623"/>
      <c r="C127" s="627"/>
      <c r="D127" s="654"/>
      <c r="E127" s="637" t="s">
        <v>784</v>
      </c>
      <c r="F127" s="2237" t="s">
        <v>0</v>
      </c>
      <c r="G127" s="2238"/>
      <c r="H127" s="1987"/>
      <c r="I127" s="1973"/>
      <c r="J127" s="1973"/>
      <c r="K127" s="1988"/>
      <c r="L127" s="1973"/>
      <c r="M127" s="1973"/>
      <c r="N127" s="1973"/>
      <c r="O127" s="1973"/>
      <c r="P127" s="1972"/>
      <c r="Q127" s="1973"/>
      <c r="R127" s="1973"/>
      <c r="S127" s="1974"/>
      <c r="T127" s="1972"/>
      <c r="U127" s="1973"/>
      <c r="V127" s="1973"/>
      <c r="W127" s="1974"/>
      <c r="X127" s="1972"/>
      <c r="Y127" s="1973"/>
      <c r="Z127" s="1973"/>
      <c r="AA127" s="1974"/>
      <c r="AB127" s="1972"/>
      <c r="AC127" s="1973"/>
      <c r="AD127" s="1973"/>
      <c r="AE127" s="1974"/>
      <c r="AF127" s="1972"/>
      <c r="AG127" s="1973"/>
      <c r="AH127" s="1973"/>
      <c r="AI127" s="1974"/>
      <c r="AJ127" s="1972"/>
      <c r="AK127" s="1973"/>
      <c r="AL127" s="1973"/>
      <c r="AM127" s="1974"/>
      <c r="AN127" s="1972"/>
      <c r="AO127" s="1973"/>
      <c r="AP127" s="1973"/>
      <c r="AQ127" s="1974"/>
      <c r="AR127" s="1972"/>
      <c r="AS127" s="1973"/>
      <c r="AT127" s="1973"/>
      <c r="AU127" s="1974"/>
      <c r="AV127" s="1972"/>
      <c r="AW127" s="1973"/>
      <c r="AX127" s="1973"/>
      <c r="AY127" s="1974"/>
      <c r="AZ127" s="1972"/>
      <c r="BA127" s="1973"/>
      <c r="BB127" s="1973"/>
      <c r="BC127" s="1974"/>
      <c r="BD127" s="1972"/>
      <c r="BE127" s="1973"/>
      <c r="BF127" s="1973"/>
      <c r="BG127" s="1974"/>
      <c r="BH127" s="1972"/>
      <c r="BI127" s="1973"/>
      <c r="BJ127" s="1973"/>
      <c r="BK127" s="1974"/>
      <c r="BL127" s="1972"/>
      <c r="BM127" s="1973"/>
      <c r="BN127" s="1973"/>
      <c r="BO127" s="1974"/>
      <c r="BP127" s="1972"/>
      <c r="BQ127" s="1973"/>
      <c r="BR127" s="1973"/>
      <c r="BS127" s="1974"/>
      <c r="BT127" s="1972"/>
      <c r="BU127" s="1973"/>
      <c r="BV127" s="1973"/>
      <c r="BW127" s="1974"/>
      <c r="BX127" s="1972"/>
      <c r="BY127" s="1973"/>
      <c r="BZ127" s="1973"/>
      <c r="CA127" s="1974"/>
      <c r="CB127" s="1972"/>
      <c r="CC127" s="1973"/>
      <c r="CD127" s="1973"/>
      <c r="CE127" s="1974"/>
      <c r="CF127" s="1972"/>
      <c r="CG127" s="1973"/>
      <c r="CH127" s="1973"/>
      <c r="CI127" s="1974"/>
      <c r="CJ127" s="1972"/>
      <c r="CK127" s="1973"/>
      <c r="CL127" s="1973"/>
      <c r="CM127" s="1974"/>
      <c r="CN127" s="1972"/>
      <c r="CO127" s="1973"/>
      <c r="CP127" s="1973"/>
      <c r="CQ127" s="1974"/>
      <c r="CR127" s="1972"/>
      <c r="CS127" s="1973"/>
      <c r="CT127" s="1973"/>
      <c r="CU127" s="1974"/>
      <c r="CV127" s="1972"/>
      <c r="CW127" s="1973"/>
      <c r="CX127" s="1973"/>
      <c r="CY127" s="1974"/>
      <c r="CZ127" s="1972"/>
      <c r="DA127" s="1973"/>
      <c r="DB127" s="1973"/>
      <c r="DC127" s="1974"/>
      <c r="DD127" s="1972"/>
      <c r="DE127" s="1973"/>
      <c r="DF127" s="1973"/>
      <c r="DG127" s="1974"/>
      <c r="DH127" s="1972"/>
      <c r="DI127" s="1973"/>
      <c r="DJ127" s="1973"/>
      <c r="DK127" s="1974"/>
      <c r="DL127" s="1972"/>
      <c r="DM127" s="1973"/>
      <c r="DN127" s="1973"/>
      <c r="DO127" s="1974"/>
      <c r="DP127" s="1972"/>
      <c r="DQ127" s="1973"/>
      <c r="DR127" s="1973"/>
      <c r="DS127" s="1974"/>
      <c r="DT127" s="1972"/>
      <c r="DU127" s="1973"/>
      <c r="DV127" s="1973"/>
      <c r="DW127" s="1974"/>
      <c r="DX127" s="1972"/>
      <c r="DY127" s="1973"/>
      <c r="DZ127" s="1973"/>
      <c r="EA127" s="1973"/>
      <c r="EB127" s="2017">
        <f t="shared" si="17"/>
        <v>0</v>
      </c>
      <c r="EC127" s="1976"/>
      <c r="ED127" s="1976"/>
      <c r="EE127" s="2018"/>
      <c r="EG127" s="283"/>
      <c r="EH127" s="140"/>
      <c r="EI127" s="162"/>
      <c r="EJ127" s="162"/>
      <c r="EK127" s="140"/>
      <c r="EW127" s="1210"/>
      <c r="EX127" s="1210"/>
      <c r="EY127" s="1210"/>
      <c r="EZ127" s="1210"/>
      <c r="FA127" s="1210"/>
      <c r="FB127" s="1210"/>
      <c r="FC127" s="1210"/>
      <c r="FD127" s="1210"/>
      <c r="FE127" s="1210"/>
      <c r="FF127" s="1210"/>
      <c r="FG127" s="1210"/>
      <c r="FH127" s="1210"/>
      <c r="FI127" s="1210"/>
      <c r="FJ127" s="1210"/>
      <c r="FK127" s="1210"/>
      <c r="FL127" s="1210"/>
      <c r="FM127" s="1210"/>
      <c r="FN127" s="1210"/>
      <c r="FO127" s="1210"/>
      <c r="FP127" s="1210" t="s">
        <v>1376</v>
      </c>
      <c r="FQ127" s="1210"/>
      <c r="FR127" s="1210"/>
      <c r="FS127" s="1210"/>
      <c r="FT127" s="1210"/>
      <c r="FU127" s="1210"/>
    </row>
    <row r="128" spans="1:177" ht="20.100000000000001" customHeight="1">
      <c r="A128" s="1323">
        <v>90</v>
      </c>
      <c r="B128" s="623"/>
      <c r="C128" s="627"/>
      <c r="D128" s="654"/>
      <c r="E128" s="622" t="s">
        <v>786</v>
      </c>
      <c r="F128" s="2239" t="s">
        <v>578</v>
      </c>
      <c r="G128" s="2240"/>
      <c r="H128" s="1987"/>
      <c r="I128" s="1973"/>
      <c r="J128" s="1973"/>
      <c r="K128" s="1988"/>
      <c r="L128" s="1973"/>
      <c r="M128" s="1973"/>
      <c r="N128" s="1973"/>
      <c r="O128" s="1973"/>
      <c r="P128" s="1972"/>
      <c r="Q128" s="1973"/>
      <c r="R128" s="1973"/>
      <c r="S128" s="1974"/>
      <c r="T128" s="1972"/>
      <c r="U128" s="1973"/>
      <c r="V128" s="1973"/>
      <c r="W128" s="1974"/>
      <c r="X128" s="1972"/>
      <c r="Y128" s="1973"/>
      <c r="Z128" s="1973"/>
      <c r="AA128" s="1974"/>
      <c r="AB128" s="1972"/>
      <c r="AC128" s="1973"/>
      <c r="AD128" s="1973"/>
      <c r="AE128" s="1974"/>
      <c r="AF128" s="1972"/>
      <c r="AG128" s="1973"/>
      <c r="AH128" s="1973"/>
      <c r="AI128" s="1974"/>
      <c r="AJ128" s="1972"/>
      <c r="AK128" s="1973"/>
      <c r="AL128" s="1973"/>
      <c r="AM128" s="1974"/>
      <c r="AN128" s="1972"/>
      <c r="AO128" s="1973"/>
      <c r="AP128" s="1973"/>
      <c r="AQ128" s="1974"/>
      <c r="AR128" s="1972"/>
      <c r="AS128" s="1973"/>
      <c r="AT128" s="1973"/>
      <c r="AU128" s="1974"/>
      <c r="AV128" s="1972"/>
      <c r="AW128" s="1973"/>
      <c r="AX128" s="1973"/>
      <c r="AY128" s="1974"/>
      <c r="AZ128" s="1972"/>
      <c r="BA128" s="1973"/>
      <c r="BB128" s="1973"/>
      <c r="BC128" s="1974"/>
      <c r="BD128" s="1972"/>
      <c r="BE128" s="1973"/>
      <c r="BF128" s="1973"/>
      <c r="BG128" s="1974"/>
      <c r="BH128" s="1972"/>
      <c r="BI128" s="1973"/>
      <c r="BJ128" s="1973"/>
      <c r="BK128" s="1974"/>
      <c r="BL128" s="1972"/>
      <c r="BM128" s="1973"/>
      <c r="BN128" s="1973"/>
      <c r="BO128" s="1974"/>
      <c r="BP128" s="1972"/>
      <c r="BQ128" s="1973"/>
      <c r="BR128" s="1973"/>
      <c r="BS128" s="1974"/>
      <c r="BT128" s="1972"/>
      <c r="BU128" s="1973"/>
      <c r="BV128" s="1973"/>
      <c r="BW128" s="1974"/>
      <c r="BX128" s="1972"/>
      <c r="BY128" s="1973"/>
      <c r="BZ128" s="1973"/>
      <c r="CA128" s="1974"/>
      <c r="CB128" s="1972"/>
      <c r="CC128" s="1973"/>
      <c r="CD128" s="1973"/>
      <c r="CE128" s="1974"/>
      <c r="CF128" s="1972"/>
      <c r="CG128" s="1973"/>
      <c r="CH128" s="1973"/>
      <c r="CI128" s="1974"/>
      <c r="CJ128" s="1972"/>
      <c r="CK128" s="1973"/>
      <c r="CL128" s="1973"/>
      <c r="CM128" s="1974"/>
      <c r="CN128" s="1972"/>
      <c r="CO128" s="1973"/>
      <c r="CP128" s="1973"/>
      <c r="CQ128" s="1974"/>
      <c r="CR128" s="1972"/>
      <c r="CS128" s="1973"/>
      <c r="CT128" s="1973"/>
      <c r="CU128" s="1974"/>
      <c r="CV128" s="1972"/>
      <c r="CW128" s="1973"/>
      <c r="CX128" s="1973"/>
      <c r="CY128" s="1974"/>
      <c r="CZ128" s="1972"/>
      <c r="DA128" s="1973"/>
      <c r="DB128" s="1973"/>
      <c r="DC128" s="1974"/>
      <c r="DD128" s="1972"/>
      <c r="DE128" s="1973"/>
      <c r="DF128" s="1973"/>
      <c r="DG128" s="1974"/>
      <c r="DH128" s="1972"/>
      <c r="DI128" s="1973"/>
      <c r="DJ128" s="1973"/>
      <c r="DK128" s="1974"/>
      <c r="DL128" s="1972"/>
      <c r="DM128" s="1973"/>
      <c r="DN128" s="1973"/>
      <c r="DO128" s="1974"/>
      <c r="DP128" s="1972"/>
      <c r="DQ128" s="1973"/>
      <c r="DR128" s="1973"/>
      <c r="DS128" s="1974"/>
      <c r="DT128" s="1972"/>
      <c r="DU128" s="1973"/>
      <c r="DV128" s="1973"/>
      <c r="DW128" s="1974"/>
      <c r="DX128" s="1972"/>
      <c r="DY128" s="1973"/>
      <c r="DZ128" s="1973"/>
      <c r="EA128" s="1973"/>
      <c r="EB128" s="2180">
        <f t="shared" si="17"/>
        <v>0</v>
      </c>
      <c r="EC128" s="2181"/>
      <c r="ED128" s="2181"/>
      <c r="EE128" s="2182"/>
      <c r="EG128" s="283"/>
      <c r="EH128" s="140"/>
      <c r="EI128" s="162"/>
      <c r="EJ128" s="162"/>
      <c r="EK128" s="140"/>
      <c r="EW128" s="1210"/>
      <c r="EX128" s="1210"/>
      <c r="EY128" s="1210"/>
      <c r="EZ128" s="1210"/>
      <c r="FA128" s="1210"/>
      <c r="FB128" s="1210"/>
      <c r="FC128" s="1210"/>
      <c r="FD128" s="1210"/>
      <c r="FE128" s="1210"/>
      <c r="FF128" s="1210"/>
      <c r="FG128" s="1210"/>
      <c r="FH128" s="1210"/>
      <c r="FI128" s="1210"/>
      <c r="FJ128" s="1210"/>
      <c r="FK128" s="1210"/>
      <c r="FL128" s="1210"/>
      <c r="FM128" s="1210"/>
      <c r="FN128" s="1210"/>
      <c r="FO128" s="1210"/>
      <c r="FP128" s="1210" t="s">
        <v>1376</v>
      </c>
      <c r="FQ128" s="1210"/>
      <c r="FR128" s="1210"/>
      <c r="FS128" s="1210"/>
      <c r="FT128" s="1210"/>
      <c r="FU128" s="1210"/>
    </row>
    <row r="129" spans="1:177" ht="20.100000000000001" customHeight="1">
      <c r="A129" s="1323">
        <v>91</v>
      </c>
      <c r="B129" s="623"/>
      <c r="C129" s="627"/>
      <c r="D129" s="629" t="s">
        <v>249</v>
      </c>
      <c r="E129" s="1997" t="s">
        <v>836</v>
      </c>
      <c r="F129" s="1997"/>
      <c r="G129" s="1997"/>
      <c r="H129" s="2000">
        <f>SUMIF($FQ$21:$FQ$177,"○",H$21:H$177)</f>
        <v>0</v>
      </c>
      <c r="I129" s="1957"/>
      <c r="J129" s="1957"/>
      <c r="K129" s="2001"/>
      <c r="L129" s="1957">
        <f>SUMIF($FQ$21:$FQ$177,"○",L$21:L$177)</f>
        <v>0</v>
      </c>
      <c r="M129" s="1957"/>
      <c r="N129" s="1957"/>
      <c r="O129" s="1957"/>
      <c r="P129" s="1956">
        <f>SUMIF($FQ$21:$FQ$177,"○",P$21:P$177)</f>
        <v>0</v>
      </c>
      <c r="Q129" s="1957"/>
      <c r="R129" s="1957"/>
      <c r="S129" s="1958"/>
      <c r="T129" s="1956">
        <f>SUMIF($FQ$21:$FQ$177,"○",T$21:T$177)</f>
        <v>0</v>
      </c>
      <c r="U129" s="1957"/>
      <c r="V129" s="1957"/>
      <c r="W129" s="1958"/>
      <c r="X129" s="1956">
        <f>SUMIF($FQ$21:$FQ$177,"○",X$21:X$177)</f>
        <v>0</v>
      </c>
      <c r="Y129" s="1957"/>
      <c r="Z129" s="1957"/>
      <c r="AA129" s="1958"/>
      <c r="AB129" s="1956">
        <f>SUMIF($FQ$21:$FQ$177,"○",AB$21:AB$177)</f>
        <v>0</v>
      </c>
      <c r="AC129" s="1957"/>
      <c r="AD129" s="1957"/>
      <c r="AE129" s="1958"/>
      <c r="AF129" s="1956">
        <f>SUMIF($FQ$21:$FQ$177,"○",AF$21:AF$177)</f>
        <v>0</v>
      </c>
      <c r="AG129" s="1957"/>
      <c r="AH129" s="1957"/>
      <c r="AI129" s="1958"/>
      <c r="AJ129" s="1956">
        <f>SUMIF($FQ$21:$FQ$177,"○",AJ$21:AJ$177)</f>
        <v>0</v>
      </c>
      <c r="AK129" s="1957"/>
      <c r="AL129" s="1957"/>
      <c r="AM129" s="1958"/>
      <c r="AN129" s="1956">
        <f>SUMIF($FQ$21:$FQ$177,"○",AN$21:AN$177)</f>
        <v>0</v>
      </c>
      <c r="AO129" s="1957"/>
      <c r="AP129" s="1957"/>
      <c r="AQ129" s="1958"/>
      <c r="AR129" s="1956">
        <f>SUMIF($FQ$21:$FQ$177,"○",AR$21:AR$177)</f>
        <v>0</v>
      </c>
      <c r="AS129" s="1957"/>
      <c r="AT129" s="1957"/>
      <c r="AU129" s="1958"/>
      <c r="AV129" s="1956">
        <f>SUMIF($FQ$21:$FQ$177,"○",AV$21:AV$177)</f>
        <v>0</v>
      </c>
      <c r="AW129" s="1957"/>
      <c r="AX129" s="1957"/>
      <c r="AY129" s="1958"/>
      <c r="AZ129" s="1956">
        <f>SUMIF($FQ$21:$FQ$177,"○",AZ$21:AZ$177)</f>
        <v>0</v>
      </c>
      <c r="BA129" s="1957"/>
      <c r="BB129" s="1957"/>
      <c r="BC129" s="1958"/>
      <c r="BD129" s="1956">
        <f>SUMIF($FQ$21:$FQ$177,"○",BD$21:BD$177)</f>
        <v>0</v>
      </c>
      <c r="BE129" s="1957"/>
      <c r="BF129" s="1957"/>
      <c r="BG129" s="1958"/>
      <c r="BH129" s="1956">
        <f>SUMIF($FQ$21:$FQ$177,"○",BH$21:BH$177)</f>
        <v>0</v>
      </c>
      <c r="BI129" s="1957"/>
      <c r="BJ129" s="1957"/>
      <c r="BK129" s="1958"/>
      <c r="BL129" s="1956">
        <f>SUMIF($FQ$21:$FQ$177,"○",BL$21:BL$177)</f>
        <v>0</v>
      </c>
      <c r="BM129" s="1957"/>
      <c r="BN129" s="1957"/>
      <c r="BO129" s="1958"/>
      <c r="BP129" s="1956">
        <f>SUMIF($FQ$21:$FQ$177,"○",BP$21:BP$177)</f>
        <v>0</v>
      </c>
      <c r="BQ129" s="1957"/>
      <c r="BR129" s="1957"/>
      <c r="BS129" s="1958"/>
      <c r="BT129" s="1956">
        <f>SUMIF($FQ$21:$FQ$177,"○",BT$21:BT$177)</f>
        <v>0</v>
      </c>
      <c r="BU129" s="1957"/>
      <c r="BV129" s="1957"/>
      <c r="BW129" s="1958"/>
      <c r="BX129" s="1956">
        <f>SUMIF($FQ$21:$FQ$177,"○",BX$21:BX$177)</f>
        <v>0</v>
      </c>
      <c r="BY129" s="1957"/>
      <c r="BZ129" s="1957"/>
      <c r="CA129" s="1958"/>
      <c r="CB129" s="1956">
        <f>SUMIF($FQ$21:$FQ$177,"○",CB$21:CB$177)</f>
        <v>0</v>
      </c>
      <c r="CC129" s="1957"/>
      <c r="CD129" s="1957"/>
      <c r="CE129" s="1958"/>
      <c r="CF129" s="1956">
        <f>SUMIF($FQ$21:$FQ$177,"○",CF$21:CF$177)</f>
        <v>0</v>
      </c>
      <c r="CG129" s="1957"/>
      <c r="CH129" s="1957"/>
      <c r="CI129" s="1958"/>
      <c r="CJ129" s="1956">
        <f>SUMIF($FQ$21:$FQ$177,"○",CJ$21:CJ$177)</f>
        <v>0</v>
      </c>
      <c r="CK129" s="1957"/>
      <c r="CL129" s="1957"/>
      <c r="CM129" s="1958"/>
      <c r="CN129" s="1956">
        <f>SUMIF($FQ$21:$FQ$177,"○",CN$21:CN$177)</f>
        <v>0</v>
      </c>
      <c r="CO129" s="1957"/>
      <c r="CP129" s="1957"/>
      <c r="CQ129" s="1958"/>
      <c r="CR129" s="1956">
        <f>SUMIF($FQ$21:$FQ$177,"○",CR$21:CR$177)</f>
        <v>0</v>
      </c>
      <c r="CS129" s="1957"/>
      <c r="CT129" s="1957"/>
      <c r="CU129" s="1958"/>
      <c r="CV129" s="1956">
        <f>SUMIF($FQ$21:$FQ$177,"○",CV$21:CV$177)</f>
        <v>0</v>
      </c>
      <c r="CW129" s="1957"/>
      <c r="CX129" s="1957"/>
      <c r="CY129" s="1958"/>
      <c r="CZ129" s="1956">
        <f>SUMIF($FQ$21:$FQ$177,"○",CZ$21:CZ$177)</f>
        <v>0</v>
      </c>
      <c r="DA129" s="1957"/>
      <c r="DB129" s="1957"/>
      <c r="DC129" s="1958"/>
      <c r="DD129" s="1956">
        <f>SUMIF($FQ$21:$FQ$177,"○",DD$21:DD$177)</f>
        <v>0</v>
      </c>
      <c r="DE129" s="1957"/>
      <c r="DF129" s="1957"/>
      <c r="DG129" s="1958"/>
      <c r="DH129" s="1956">
        <f>SUMIF($FQ$21:$FQ$177,"○",DH$21:DH$177)</f>
        <v>0</v>
      </c>
      <c r="DI129" s="1957"/>
      <c r="DJ129" s="1957"/>
      <c r="DK129" s="1958"/>
      <c r="DL129" s="1956">
        <f>SUMIF($FQ$21:$FQ$177,"○",DL$21:DL$177)</f>
        <v>0</v>
      </c>
      <c r="DM129" s="1957"/>
      <c r="DN129" s="1957"/>
      <c r="DO129" s="1958"/>
      <c r="DP129" s="1956">
        <f>SUMIF($FQ$21:$FQ$177,"○",DP$21:DP$177)</f>
        <v>0</v>
      </c>
      <c r="DQ129" s="1957"/>
      <c r="DR129" s="1957"/>
      <c r="DS129" s="1958"/>
      <c r="DT129" s="1956">
        <f>SUMIF($FQ$21:$FQ$177,"○",DT$21:DT$177)</f>
        <v>0</v>
      </c>
      <c r="DU129" s="1957"/>
      <c r="DV129" s="1957"/>
      <c r="DW129" s="1958"/>
      <c r="DX129" s="1956">
        <f>SUMIF($FQ$21:$FQ$177,"○",DX$21:DX$177)</f>
        <v>0</v>
      </c>
      <c r="DY129" s="1957"/>
      <c r="DZ129" s="1957"/>
      <c r="EA129" s="1957"/>
      <c r="EB129" s="2012">
        <f t="shared" si="17"/>
        <v>0</v>
      </c>
      <c r="EC129" s="1957"/>
      <c r="ED129" s="1957"/>
      <c r="EE129" s="2013"/>
      <c r="EG129" s="140"/>
      <c r="EH129" s="140"/>
      <c r="EI129" s="162"/>
      <c r="EJ129" s="162"/>
      <c r="EK129" s="140"/>
      <c r="EW129" s="1210"/>
      <c r="EX129" s="1210"/>
      <c r="EY129" s="1210"/>
      <c r="EZ129" s="1210"/>
      <c r="FA129" s="1210"/>
      <c r="FB129" s="1210"/>
      <c r="FC129" s="1210"/>
      <c r="FD129" s="1210"/>
      <c r="FE129" s="1210"/>
      <c r="FF129" s="1210"/>
      <c r="FG129" s="1210"/>
      <c r="FH129" s="1210"/>
      <c r="FI129" s="1210"/>
      <c r="FJ129" s="1210"/>
      <c r="FK129" s="1210"/>
      <c r="FL129" s="1210"/>
      <c r="FM129" s="1210"/>
      <c r="FN129" s="1210" t="s">
        <v>1376</v>
      </c>
      <c r="FO129" s="1210"/>
      <c r="FP129" s="1210"/>
      <c r="FQ129" s="1210"/>
      <c r="FR129" s="1210"/>
      <c r="FS129" s="1210" t="s">
        <v>1376</v>
      </c>
      <c r="FT129" s="1210"/>
      <c r="FU129" s="1210"/>
    </row>
    <row r="130" spans="1:177" ht="20.100000000000001" customHeight="1">
      <c r="A130" s="1323">
        <v>92</v>
      </c>
      <c r="B130" s="623"/>
      <c r="C130" s="627"/>
      <c r="D130" s="623"/>
      <c r="E130" s="628" t="s">
        <v>768</v>
      </c>
      <c r="F130" s="1993" t="s">
        <v>802</v>
      </c>
      <c r="G130" s="1994"/>
      <c r="H130" s="1991">
        <f>'3_法定福利費'!F16</f>
        <v>0</v>
      </c>
      <c r="I130" s="1985"/>
      <c r="J130" s="1985"/>
      <c r="K130" s="1992"/>
      <c r="L130" s="1985">
        <f>IF(L17="",0,SUMIF('3_法定福利費'!$H$8:$BN$8,L17,'3_法定福利費'!$H$16:$BN$16))</f>
        <v>0</v>
      </c>
      <c r="M130" s="1985"/>
      <c r="N130" s="1985"/>
      <c r="O130" s="1985"/>
      <c r="P130" s="1984">
        <f>IF(P17="",0,SUMIF('3_法定福利費'!$H$8:$BN$8,P17,'3_法定福利費'!$H$16:$BN$16))</f>
        <v>0</v>
      </c>
      <c r="Q130" s="1985"/>
      <c r="R130" s="1985"/>
      <c r="S130" s="1986"/>
      <c r="T130" s="1984">
        <f>IF(T17="",0,SUMIF('3_法定福利費'!$H$8:$BN$8,T17,'3_法定福利費'!$H$16:$BN$16))</f>
        <v>0</v>
      </c>
      <c r="U130" s="1985"/>
      <c r="V130" s="1985"/>
      <c r="W130" s="1986"/>
      <c r="X130" s="1984">
        <f>IF(X17="",0,SUMIF('3_法定福利費'!$H$8:$BN$8,X17,'3_法定福利費'!$H$16:$BN$16))</f>
        <v>0</v>
      </c>
      <c r="Y130" s="1985"/>
      <c r="Z130" s="1985"/>
      <c r="AA130" s="1986"/>
      <c r="AB130" s="1984">
        <f>IF(AB17="",0,SUMIF('3_法定福利費'!$H$8:$BN$8,AB17,'3_法定福利費'!$H$16:$BN$16))</f>
        <v>0</v>
      </c>
      <c r="AC130" s="1985"/>
      <c r="AD130" s="1985"/>
      <c r="AE130" s="1986"/>
      <c r="AF130" s="1984">
        <f>IF(AF17="",0,SUMIF('3_法定福利費'!$H$8:$BN$8,AF17,'3_法定福利費'!$H$16:$BN$16))</f>
        <v>0</v>
      </c>
      <c r="AG130" s="1985"/>
      <c r="AH130" s="1985"/>
      <c r="AI130" s="1986"/>
      <c r="AJ130" s="1984">
        <f>IF(AJ17="",0,SUMIF('3_法定福利費'!$H$8:$BN$8,AJ17,'3_法定福利費'!$H$16:$BN$16))</f>
        <v>0</v>
      </c>
      <c r="AK130" s="1985"/>
      <c r="AL130" s="1985"/>
      <c r="AM130" s="1986"/>
      <c r="AN130" s="1984">
        <f>IF(AN17="",0,SUMIF('3_法定福利費'!$H$8:$BN$8,AN17,'3_法定福利費'!$H$16:$BN$16))</f>
        <v>0</v>
      </c>
      <c r="AO130" s="1985"/>
      <c r="AP130" s="1985"/>
      <c r="AQ130" s="1986"/>
      <c r="AR130" s="1984">
        <f>IF(AR17="",0,SUMIF('3_法定福利費'!$H$8:$BN$8,AR17,'3_法定福利費'!$H$16:$BN$16))</f>
        <v>0</v>
      </c>
      <c r="AS130" s="1985"/>
      <c r="AT130" s="1985"/>
      <c r="AU130" s="1986"/>
      <c r="AV130" s="1984">
        <f>IF(AV17="",0,SUMIF('3_法定福利費'!$H$8:$BN$8,AV17,'3_法定福利費'!$H$16:$BN$16))</f>
        <v>0</v>
      </c>
      <c r="AW130" s="1985"/>
      <c r="AX130" s="1985"/>
      <c r="AY130" s="1986"/>
      <c r="AZ130" s="1984">
        <f>IF(AZ17="",0,SUMIF('3_法定福利費'!$H$8:$BN$8,AZ17,'3_法定福利費'!$H$16:$BN$16))</f>
        <v>0</v>
      </c>
      <c r="BA130" s="1985"/>
      <c r="BB130" s="1985"/>
      <c r="BC130" s="1986"/>
      <c r="BD130" s="1984">
        <f>IF(BD17="",0,SUMIF('3_法定福利費'!$H$8:$BN$8,BD17,'3_法定福利費'!$H$16:$BN$16))</f>
        <v>0</v>
      </c>
      <c r="BE130" s="1985"/>
      <c r="BF130" s="1985"/>
      <c r="BG130" s="1986"/>
      <c r="BH130" s="1984">
        <f>IF(BH17="",0,SUMIF('3_法定福利費'!$H$8:$BN$8,BH17,'3_法定福利費'!$H$16:$BN$16))</f>
        <v>0</v>
      </c>
      <c r="BI130" s="1985"/>
      <c r="BJ130" s="1985"/>
      <c r="BK130" s="1986"/>
      <c r="BL130" s="1984">
        <f>IF(BL17="",0,SUMIF('3_法定福利費'!$H$8:$BN$8,BL17,'3_法定福利費'!$H$16:$BN$16))</f>
        <v>0</v>
      </c>
      <c r="BM130" s="1985"/>
      <c r="BN130" s="1985"/>
      <c r="BO130" s="1986"/>
      <c r="BP130" s="1984">
        <f>IF(BP17="",0,SUMIF('3_法定福利費'!$H$8:$BN$8,BP17,'3_法定福利費'!$H$16:$BN$16))</f>
        <v>0</v>
      </c>
      <c r="BQ130" s="1985"/>
      <c r="BR130" s="1985"/>
      <c r="BS130" s="1986"/>
      <c r="BT130" s="1984">
        <f>IF(BT17="",0,SUMIF('3_法定福利費'!$H$8:$BN$8,BT17,'3_法定福利費'!$H$16:$BN$16))</f>
        <v>0</v>
      </c>
      <c r="BU130" s="1985"/>
      <c r="BV130" s="1985"/>
      <c r="BW130" s="1986"/>
      <c r="BX130" s="1984">
        <f>IF(BX17="",0,SUMIF('3_法定福利費'!$H$8:$BN$8,BX17,'3_法定福利費'!$H$16:$BN$16))</f>
        <v>0</v>
      </c>
      <c r="BY130" s="1985"/>
      <c r="BZ130" s="1985"/>
      <c r="CA130" s="1986"/>
      <c r="CB130" s="1984">
        <f>IF(CB17="",0,SUMIF('3_法定福利費'!$H$8:$BN$8,CB17,'3_法定福利費'!$H$16:$BN$16))</f>
        <v>0</v>
      </c>
      <c r="CC130" s="1985"/>
      <c r="CD130" s="1985"/>
      <c r="CE130" s="1986"/>
      <c r="CF130" s="1984">
        <f>IF(CF17="",0,SUMIF('3_法定福利費'!$H$8:$BN$8,CF17,'3_法定福利費'!$H$16:$BN$16))</f>
        <v>0</v>
      </c>
      <c r="CG130" s="1985"/>
      <c r="CH130" s="1985"/>
      <c r="CI130" s="1986"/>
      <c r="CJ130" s="1984">
        <f>IF(CJ17="",0,SUMIF('3_法定福利費'!$H$8:$BN$8,CJ17,'3_法定福利費'!$H$16:$BN$16))</f>
        <v>0</v>
      </c>
      <c r="CK130" s="1985"/>
      <c r="CL130" s="1985"/>
      <c r="CM130" s="1986"/>
      <c r="CN130" s="1984">
        <f>IF(CN17="",0,SUMIF('3_法定福利費'!$H$8:$BN$8,CN17,'3_法定福利費'!$H$16:$BN$16))</f>
        <v>0</v>
      </c>
      <c r="CO130" s="1985"/>
      <c r="CP130" s="1985"/>
      <c r="CQ130" s="1986"/>
      <c r="CR130" s="1984">
        <f>IF(CR17="",0,SUMIF('3_法定福利費'!$H$8:$BN$8,CR17,'3_法定福利費'!$H$16:$BN$16))</f>
        <v>0</v>
      </c>
      <c r="CS130" s="1985"/>
      <c r="CT130" s="1985"/>
      <c r="CU130" s="1986"/>
      <c r="CV130" s="1984">
        <f>IF(CV17="",0,SUMIF('3_法定福利費'!$H$8:$BN$8,CV17,'3_法定福利費'!$H$16:$BN$16))</f>
        <v>0</v>
      </c>
      <c r="CW130" s="1985"/>
      <c r="CX130" s="1985"/>
      <c r="CY130" s="1986"/>
      <c r="CZ130" s="1984">
        <f>IF(CZ17="",0,SUMIF('3_法定福利費'!$H$8:$BN$8,CZ17,'3_法定福利費'!$H$16:$BN$16))</f>
        <v>0</v>
      </c>
      <c r="DA130" s="1985"/>
      <c r="DB130" s="1985"/>
      <c r="DC130" s="1986"/>
      <c r="DD130" s="1984">
        <f>IF(DD17="",0,SUMIF('3_法定福利費'!$H$8:$BN$8,DD17,'3_法定福利費'!$H$16:$BN$16))</f>
        <v>0</v>
      </c>
      <c r="DE130" s="1985"/>
      <c r="DF130" s="1985"/>
      <c r="DG130" s="1986"/>
      <c r="DH130" s="1984">
        <f>IF(DH17="",0,SUMIF('3_法定福利費'!$H$8:$BN$8,DH17,'3_法定福利費'!$H$16:$BN$16))</f>
        <v>0</v>
      </c>
      <c r="DI130" s="1985"/>
      <c r="DJ130" s="1985"/>
      <c r="DK130" s="1986"/>
      <c r="DL130" s="1984">
        <f>IF(DL17="",0,SUMIF('3_法定福利費'!$H$8:$BN$8,DL17,'3_法定福利費'!$H$16:$BN$16))</f>
        <v>0</v>
      </c>
      <c r="DM130" s="1985"/>
      <c r="DN130" s="1985"/>
      <c r="DO130" s="1986"/>
      <c r="DP130" s="1984">
        <f>IF(DP17="",0,SUMIF('3_法定福利費'!$H$8:$BN$8,DP17,'3_法定福利費'!$H$16:$BN$16))</f>
        <v>0</v>
      </c>
      <c r="DQ130" s="1985"/>
      <c r="DR130" s="1985"/>
      <c r="DS130" s="1986"/>
      <c r="DT130" s="1984">
        <f>IF(DT17="",0,SUMIF('3_法定福利費'!$H$8:$BN$8,DT17,'3_法定福利費'!$H$16:$BN$16))</f>
        <v>0</v>
      </c>
      <c r="DU130" s="1985"/>
      <c r="DV130" s="1985"/>
      <c r="DW130" s="1986"/>
      <c r="DX130" s="1984">
        <f>IF(DX17="",0,SUMIF('3_法定福利費'!$H$8:$BN$8,DX17,'3_法定福利費'!$H$16:$BN$16))</f>
        <v>0</v>
      </c>
      <c r="DY130" s="1985"/>
      <c r="DZ130" s="1985"/>
      <c r="EA130" s="1985"/>
      <c r="EB130" s="2173">
        <f t="shared" si="17"/>
        <v>0</v>
      </c>
      <c r="EC130" s="1985"/>
      <c r="ED130" s="1985"/>
      <c r="EE130" s="2174"/>
      <c r="EF130" s="163"/>
      <c r="EG130" s="140"/>
      <c r="EH130" s="140"/>
      <c r="EI130" s="162"/>
      <c r="EJ130" s="162"/>
      <c r="EK130" s="140"/>
      <c r="EW130" s="1210"/>
      <c r="EX130" s="1210"/>
      <c r="EY130" s="1210"/>
      <c r="EZ130" s="1210"/>
      <c r="FA130" s="1210"/>
      <c r="FB130" s="1210"/>
      <c r="FC130" s="1210"/>
      <c r="FD130" s="1210"/>
      <c r="FE130" s="1210"/>
      <c r="FF130" s="1210"/>
      <c r="FG130" s="1210"/>
      <c r="FH130" s="1210"/>
      <c r="FI130" s="1210"/>
      <c r="FJ130" s="1210"/>
      <c r="FK130" s="1210"/>
      <c r="FL130" s="1210"/>
      <c r="FM130" s="1210"/>
      <c r="FN130" s="1210"/>
      <c r="FO130" s="1210"/>
      <c r="FP130" s="1210"/>
      <c r="FQ130" s="1210" t="s">
        <v>1376</v>
      </c>
      <c r="FR130" s="1210"/>
      <c r="FS130" s="1210"/>
      <c r="FT130" s="1210"/>
      <c r="FU130" s="1210"/>
    </row>
    <row r="131" spans="1:177" ht="20.100000000000001" customHeight="1">
      <c r="A131" s="1323">
        <v>93</v>
      </c>
      <c r="B131" s="623"/>
      <c r="C131" s="627"/>
      <c r="D131" s="623"/>
      <c r="E131" s="637" t="s">
        <v>770</v>
      </c>
      <c r="F131" s="2058" t="s">
        <v>837</v>
      </c>
      <c r="G131" s="2059"/>
      <c r="H131" s="1998">
        <f>'3_法定福利費'!F30</f>
        <v>0</v>
      </c>
      <c r="I131" s="1976"/>
      <c r="J131" s="1976"/>
      <c r="K131" s="1999"/>
      <c r="L131" s="1976">
        <f>IF(L17="",0,SUMIF('3_法定福利費'!$H$8:$BN$8,L17,'3_法定福利費'!$H$30:$BN$30))</f>
        <v>0</v>
      </c>
      <c r="M131" s="1976"/>
      <c r="N131" s="1976"/>
      <c r="O131" s="1976"/>
      <c r="P131" s="1975">
        <f>IF(P17="",0,SUMIF('3_法定福利費'!$H$8:$BN$8,P17,'3_法定福利費'!$H$30:$BN$30))</f>
        <v>0</v>
      </c>
      <c r="Q131" s="1976"/>
      <c r="R131" s="1976"/>
      <c r="S131" s="1977"/>
      <c r="T131" s="1975">
        <f>IF(T17="",0,SUMIF('3_法定福利費'!$H$8:$BN$8,T17,'3_法定福利費'!$H$30:$BN$30))</f>
        <v>0</v>
      </c>
      <c r="U131" s="1976"/>
      <c r="V131" s="1976"/>
      <c r="W131" s="1977"/>
      <c r="X131" s="1975">
        <f>IF(X17="",0,SUMIF('3_法定福利費'!$H$8:$BN$8,X17,'3_法定福利費'!$H$30:$BN$30))</f>
        <v>0</v>
      </c>
      <c r="Y131" s="1976"/>
      <c r="Z131" s="1976"/>
      <c r="AA131" s="1977"/>
      <c r="AB131" s="1975">
        <f>IF(AB17="",0,SUMIF('3_法定福利費'!$H$8:$BN$8,AB17,'3_法定福利費'!$H$30:$BN$30))</f>
        <v>0</v>
      </c>
      <c r="AC131" s="1976"/>
      <c r="AD131" s="1976"/>
      <c r="AE131" s="1977"/>
      <c r="AF131" s="1975">
        <f>IF(AF17="",0,SUMIF('3_法定福利費'!$H$8:$BN$8,AF17,'3_法定福利費'!$H$30:$BN$30))</f>
        <v>0</v>
      </c>
      <c r="AG131" s="1976"/>
      <c r="AH131" s="1976"/>
      <c r="AI131" s="1977"/>
      <c r="AJ131" s="1975">
        <f>IF(AJ17="",0,SUMIF('3_法定福利費'!$H$8:$BN$8,AJ17,'3_法定福利費'!$H$30:$BN$30))</f>
        <v>0</v>
      </c>
      <c r="AK131" s="1976"/>
      <c r="AL131" s="1976"/>
      <c r="AM131" s="1977"/>
      <c r="AN131" s="1975">
        <f>IF(AN17="",0,SUMIF('3_法定福利費'!$H$8:$BN$8,AN17,'3_法定福利費'!$H$30:$BN$30))</f>
        <v>0</v>
      </c>
      <c r="AO131" s="1976"/>
      <c r="AP131" s="1976"/>
      <c r="AQ131" s="1977"/>
      <c r="AR131" s="1975">
        <f>IF(AR17="",0,SUMIF('3_法定福利費'!$H$8:$BN$8,AR17,'3_法定福利費'!$H$30:$BN$30))</f>
        <v>0</v>
      </c>
      <c r="AS131" s="1976"/>
      <c r="AT131" s="1976"/>
      <c r="AU131" s="1977"/>
      <c r="AV131" s="1975">
        <f>IF(AV17="",0,SUMIF('3_法定福利費'!$H$8:$BN$8,AV17,'3_法定福利費'!$H$30:$BN$30))</f>
        <v>0</v>
      </c>
      <c r="AW131" s="1976"/>
      <c r="AX131" s="1976"/>
      <c r="AY131" s="1977"/>
      <c r="AZ131" s="1975">
        <f>IF(AZ17="",0,SUMIF('3_法定福利費'!$H$8:$BN$8,AZ17,'3_法定福利費'!$H$30:$BN$30))</f>
        <v>0</v>
      </c>
      <c r="BA131" s="1976"/>
      <c r="BB131" s="1976"/>
      <c r="BC131" s="1977"/>
      <c r="BD131" s="1975">
        <f>IF(BD17="",0,SUMIF('3_法定福利費'!$H$8:$BN$8,BD17,'3_法定福利費'!$H$30:$BN$30))</f>
        <v>0</v>
      </c>
      <c r="BE131" s="1976"/>
      <c r="BF131" s="1976"/>
      <c r="BG131" s="1977"/>
      <c r="BH131" s="1975">
        <f>IF(BH17="",0,SUMIF('3_法定福利費'!$H$8:$BN$8,BH17,'3_法定福利費'!$H$30:$BN$30))</f>
        <v>0</v>
      </c>
      <c r="BI131" s="1976"/>
      <c r="BJ131" s="1976"/>
      <c r="BK131" s="1977"/>
      <c r="BL131" s="1975">
        <f>IF(BL17="",0,SUMIF('3_法定福利費'!$H$8:$BN$8,BL17,'3_法定福利費'!$H$30:$BN$30))</f>
        <v>0</v>
      </c>
      <c r="BM131" s="1976"/>
      <c r="BN131" s="1976"/>
      <c r="BO131" s="1977"/>
      <c r="BP131" s="1975">
        <f>IF(BP17="",0,SUMIF('3_法定福利費'!$H$8:$BN$8,BP17,'3_法定福利費'!$H$30:$BN$30))</f>
        <v>0</v>
      </c>
      <c r="BQ131" s="1976"/>
      <c r="BR131" s="1976"/>
      <c r="BS131" s="1977"/>
      <c r="BT131" s="1975">
        <f>IF(BT17="",0,SUMIF('3_法定福利費'!$H$8:$BN$8,BT17,'3_法定福利費'!$H$30:$BN$30))</f>
        <v>0</v>
      </c>
      <c r="BU131" s="1976"/>
      <c r="BV131" s="1976"/>
      <c r="BW131" s="1977"/>
      <c r="BX131" s="1975">
        <f>IF(BX17="",0,SUMIF('3_法定福利費'!$H$8:$BN$8,BX17,'3_法定福利費'!$H$30:$BN$30))</f>
        <v>0</v>
      </c>
      <c r="BY131" s="1976"/>
      <c r="BZ131" s="1976"/>
      <c r="CA131" s="1977"/>
      <c r="CB131" s="1975">
        <f>IF(CB17="",0,SUMIF('3_法定福利費'!$H$8:$BN$8,CB17,'3_法定福利費'!$H$30:$BN$30))</f>
        <v>0</v>
      </c>
      <c r="CC131" s="1976"/>
      <c r="CD131" s="1976"/>
      <c r="CE131" s="1977"/>
      <c r="CF131" s="1975">
        <f>IF(CF17="",0,SUMIF('3_法定福利費'!$H$8:$BN$8,CF17,'3_法定福利費'!$H$30:$BN$30))</f>
        <v>0</v>
      </c>
      <c r="CG131" s="1976"/>
      <c r="CH131" s="1976"/>
      <c r="CI131" s="1977"/>
      <c r="CJ131" s="1975">
        <f>IF(CJ17="",0,SUMIF('3_法定福利費'!$H$8:$BN$8,CJ17,'3_法定福利費'!$H$30:$BN$30))</f>
        <v>0</v>
      </c>
      <c r="CK131" s="1976"/>
      <c r="CL131" s="1976"/>
      <c r="CM131" s="1977"/>
      <c r="CN131" s="1975">
        <f>IF(CN17="",0,SUMIF('3_法定福利費'!$H$8:$BN$8,CN17,'3_法定福利費'!$H$30:$BN$30))</f>
        <v>0</v>
      </c>
      <c r="CO131" s="1976"/>
      <c r="CP131" s="1976"/>
      <c r="CQ131" s="1977"/>
      <c r="CR131" s="1975">
        <f>IF(CR17="",0,SUMIF('3_法定福利費'!$H$8:$BN$8,CR17,'3_法定福利費'!$H$30:$BN$30))</f>
        <v>0</v>
      </c>
      <c r="CS131" s="1976"/>
      <c r="CT131" s="1976"/>
      <c r="CU131" s="1977"/>
      <c r="CV131" s="1975">
        <f>IF(CV17="",0,SUMIF('3_法定福利費'!$H$8:$BN$8,CV17,'3_法定福利費'!$H$30:$BN$30))</f>
        <v>0</v>
      </c>
      <c r="CW131" s="1976"/>
      <c r="CX131" s="1976"/>
      <c r="CY131" s="1977"/>
      <c r="CZ131" s="1975">
        <f>IF(CZ17="",0,SUMIF('3_法定福利費'!$H$8:$BN$8,CZ17,'3_法定福利費'!$H$30:$BN$30))</f>
        <v>0</v>
      </c>
      <c r="DA131" s="1976"/>
      <c r="DB131" s="1976"/>
      <c r="DC131" s="1977"/>
      <c r="DD131" s="1975">
        <f>IF(DD17="",0,SUMIF('3_法定福利費'!$H$8:$BN$8,DD17,'3_法定福利費'!$H$30:$BN$30))</f>
        <v>0</v>
      </c>
      <c r="DE131" s="1976"/>
      <c r="DF131" s="1976"/>
      <c r="DG131" s="1977"/>
      <c r="DH131" s="1975">
        <f>IF(DH17="",0,SUMIF('3_法定福利費'!$H$8:$BN$8,DH17,'3_法定福利費'!$H$30:$BN$30))</f>
        <v>0</v>
      </c>
      <c r="DI131" s="1976"/>
      <c r="DJ131" s="1976"/>
      <c r="DK131" s="1977"/>
      <c r="DL131" s="1975">
        <f>IF(DL17="",0,SUMIF('3_法定福利費'!$H$8:$BN$8,DL17,'3_法定福利費'!$H$30:$BN$30))</f>
        <v>0</v>
      </c>
      <c r="DM131" s="1976"/>
      <c r="DN131" s="1976"/>
      <c r="DO131" s="1977"/>
      <c r="DP131" s="1975">
        <f>IF(DP17="",0,SUMIF('3_法定福利費'!$H$8:$BN$8,DP17,'3_法定福利費'!$H$30:$BN$30))</f>
        <v>0</v>
      </c>
      <c r="DQ131" s="1976"/>
      <c r="DR131" s="1976"/>
      <c r="DS131" s="1977"/>
      <c r="DT131" s="1975">
        <f>IF(DT17="",0,SUMIF('3_法定福利費'!$H$8:$BN$8,DT17,'3_法定福利費'!$H$30:$BN$30))</f>
        <v>0</v>
      </c>
      <c r="DU131" s="1976"/>
      <c r="DV131" s="1976"/>
      <c r="DW131" s="1977"/>
      <c r="DX131" s="1975">
        <f>IF(DX17="",0,SUMIF('3_法定福利費'!$H$8:$BN$8,DX17,'3_法定福利費'!$H$30:$BN$30))</f>
        <v>0</v>
      </c>
      <c r="DY131" s="1976"/>
      <c r="DZ131" s="1976"/>
      <c r="EA131" s="1976"/>
      <c r="EB131" s="2017">
        <f t="shared" si="17"/>
        <v>0</v>
      </c>
      <c r="EC131" s="1976"/>
      <c r="ED131" s="1976"/>
      <c r="EE131" s="2018"/>
      <c r="EG131" s="140"/>
      <c r="EH131" s="140"/>
      <c r="EI131" s="162"/>
      <c r="EJ131" s="162"/>
      <c r="EK131" s="140"/>
      <c r="EW131" s="1210"/>
      <c r="EX131" s="1210"/>
      <c r="EY131" s="1210"/>
      <c r="EZ131" s="1210"/>
      <c r="FA131" s="1210"/>
      <c r="FB131" s="1210"/>
      <c r="FC131" s="1210"/>
      <c r="FD131" s="1210"/>
      <c r="FE131" s="1210"/>
      <c r="FF131" s="1210"/>
      <c r="FG131" s="1210"/>
      <c r="FH131" s="1210"/>
      <c r="FI131" s="1210"/>
      <c r="FJ131" s="1210"/>
      <c r="FK131" s="1210"/>
      <c r="FL131" s="1210"/>
      <c r="FM131" s="1210"/>
      <c r="FN131" s="1210"/>
      <c r="FO131" s="1210"/>
      <c r="FP131" s="1210"/>
      <c r="FQ131" s="1210" t="s">
        <v>1376</v>
      </c>
      <c r="FR131" s="1210"/>
      <c r="FS131" s="1210"/>
      <c r="FT131" s="1210"/>
      <c r="FU131" s="1210"/>
    </row>
    <row r="132" spans="1:177" ht="28.5" customHeight="1">
      <c r="A132" s="1323">
        <v>94</v>
      </c>
      <c r="B132" s="623"/>
      <c r="C132" s="627"/>
      <c r="D132" s="623"/>
      <c r="E132" s="637" t="s">
        <v>782</v>
      </c>
      <c r="F132" s="2118" t="s">
        <v>454</v>
      </c>
      <c r="G132" s="2119"/>
      <c r="H132" s="1998">
        <f>'3_法定福利費'!F39</f>
        <v>0</v>
      </c>
      <c r="I132" s="1976"/>
      <c r="J132" s="1976"/>
      <c r="K132" s="1999"/>
      <c r="L132" s="1976">
        <f>IF(L17="",0,SUMIF('3_法定福利費'!$H$8:$BN$8,L17,'3_法定福利費'!$H$39:$BN$39))</f>
        <v>0</v>
      </c>
      <c r="M132" s="1976"/>
      <c r="N132" s="1976"/>
      <c r="O132" s="1976"/>
      <c r="P132" s="1975">
        <f>IF(P17="",0,SUMIF('3_法定福利費'!$H$8:$BN$8,P17,'3_法定福利費'!$H$39:$BN$39))</f>
        <v>0</v>
      </c>
      <c r="Q132" s="1976"/>
      <c r="R132" s="1976"/>
      <c r="S132" s="1977"/>
      <c r="T132" s="1975">
        <f>IF(T17="",0,SUMIF('3_法定福利費'!$H$8:$BN$8,T17,'3_法定福利費'!$H$39:$BN$39))</f>
        <v>0</v>
      </c>
      <c r="U132" s="1976"/>
      <c r="V132" s="1976"/>
      <c r="W132" s="1977"/>
      <c r="X132" s="1975">
        <f>IF(X17="",0,SUMIF('3_法定福利費'!$H$8:$BN$8,X17,'3_法定福利費'!$H$39:$BN$39))</f>
        <v>0</v>
      </c>
      <c r="Y132" s="1976"/>
      <c r="Z132" s="1976"/>
      <c r="AA132" s="1977"/>
      <c r="AB132" s="1975">
        <f>IF(AB17="",0,SUMIF('3_法定福利費'!$H$8:$BN$8,AB17,'3_法定福利費'!$H$39:$BN$39))</f>
        <v>0</v>
      </c>
      <c r="AC132" s="1976"/>
      <c r="AD132" s="1976"/>
      <c r="AE132" s="1977"/>
      <c r="AF132" s="1975">
        <f>IF(AF17="",0,SUMIF('3_法定福利費'!$H$8:$BN$8,AF17,'3_法定福利費'!$H$39:$BN$39))</f>
        <v>0</v>
      </c>
      <c r="AG132" s="1976"/>
      <c r="AH132" s="1976"/>
      <c r="AI132" s="1977"/>
      <c r="AJ132" s="1975">
        <f>IF(AJ17="",0,SUMIF('3_法定福利費'!$H$8:$BN$8,AJ17,'3_法定福利費'!$H$39:$BN$39))</f>
        <v>0</v>
      </c>
      <c r="AK132" s="1976"/>
      <c r="AL132" s="1976"/>
      <c r="AM132" s="1977"/>
      <c r="AN132" s="1975">
        <f>IF(AN17="",0,SUMIF('3_法定福利費'!$H$8:$BN$8,AN17,'3_法定福利費'!$H$39:$BN$39))</f>
        <v>0</v>
      </c>
      <c r="AO132" s="1976"/>
      <c r="AP132" s="1976"/>
      <c r="AQ132" s="1977"/>
      <c r="AR132" s="1975">
        <f>IF(AR17="",0,SUMIF('3_法定福利費'!$H$8:$BN$8,AR17,'3_法定福利費'!$H$39:$BN$39))</f>
        <v>0</v>
      </c>
      <c r="AS132" s="1976"/>
      <c r="AT132" s="1976"/>
      <c r="AU132" s="1977"/>
      <c r="AV132" s="1975">
        <f>IF(AV17="",0,SUMIF('3_法定福利費'!$H$8:$BN$8,AV17,'3_法定福利費'!$H$39:$BN$39))</f>
        <v>0</v>
      </c>
      <c r="AW132" s="1976"/>
      <c r="AX132" s="1976"/>
      <c r="AY132" s="1977"/>
      <c r="AZ132" s="1975">
        <f>IF(AZ17="",0,SUMIF('3_法定福利費'!$H$8:$BN$8,AZ17,'3_法定福利費'!$H$39:$BN$39))</f>
        <v>0</v>
      </c>
      <c r="BA132" s="1976"/>
      <c r="BB132" s="1976"/>
      <c r="BC132" s="1977"/>
      <c r="BD132" s="1975">
        <f>IF(BD17="",0,SUMIF('3_法定福利費'!$H$8:$BN$8,BD17,'3_法定福利費'!$H$39:$BN$39))</f>
        <v>0</v>
      </c>
      <c r="BE132" s="1976"/>
      <c r="BF132" s="1976"/>
      <c r="BG132" s="1977"/>
      <c r="BH132" s="1975">
        <f>IF(BH17="",0,SUMIF('3_法定福利費'!$H$8:$BN$8,BH17,'3_法定福利費'!$H$39:$BN$39))</f>
        <v>0</v>
      </c>
      <c r="BI132" s="1976"/>
      <c r="BJ132" s="1976"/>
      <c r="BK132" s="1977"/>
      <c r="BL132" s="1975">
        <f>IF(BL17="",0,SUMIF('3_法定福利費'!$H$8:$BN$8,BL17,'3_法定福利費'!$H$39:$BN$39))</f>
        <v>0</v>
      </c>
      <c r="BM132" s="1976"/>
      <c r="BN132" s="1976"/>
      <c r="BO132" s="1977"/>
      <c r="BP132" s="1975">
        <f>IF(BP17="",0,SUMIF('3_法定福利費'!$H$8:$BN$8,BP17,'3_法定福利費'!$H$39:$BN$39))</f>
        <v>0</v>
      </c>
      <c r="BQ132" s="1976"/>
      <c r="BR132" s="1976"/>
      <c r="BS132" s="1977"/>
      <c r="BT132" s="1975">
        <f>IF(BT17="",0,SUMIF('3_法定福利費'!$H$8:$BN$8,BT17,'3_法定福利費'!$H$39:$BN$39))</f>
        <v>0</v>
      </c>
      <c r="BU132" s="1976"/>
      <c r="BV132" s="1976"/>
      <c r="BW132" s="1977"/>
      <c r="BX132" s="1975">
        <f>IF(BX17="",0,SUMIF('3_法定福利費'!$H$8:$BN$8,BX17,'3_法定福利費'!$H$39:$BN$39))</f>
        <v>0</v>
      </c>
      <c r="BY132" s="1976"/>
      <c r="BZ132" s="1976"/>
      <c r="CA132" s="1977"/>
      <c r="CB132" s="1975">
        <f>IF(CB17="",0,SUMIF('3_法定福利費'!$H$8:$BN$8,CB17,'3_法定福利費'!$H$39:$BN$39))</f>
        <v>0</v>
      </c>
      <c r="CC132" s="1976"/>
      <c r="CD132" s="1976"/>
      <c r="CE132" s="1977"/>
      <c r="CF132" s="1975">
        <f>IF(CF17="",0,SUMIF('3_法定福利費'!$H$8:$BN$8,CF17,'3_法定福利費'!$H$39:$BN$39))</f>
        <v>0</v>
      </c>
      <c r="CG132" s="1976"/>
      <c r="CH132" s="1976"/>
      <c r="CI132" s="1977"/>
      <c r="CJ132" s="1975">
        <f>IF(CJ17="",0,SUMIF('3_法定福利費'!$H$8:$BN$8,CJ17,'3_法定福利費'!$H$39:$BN$39))</f>
        <v>0</v>
      </c>
      <c r="CK132" s="1976"/>
      <c r="CL132" s="1976"/>
      <c r="CM132" s="1977"/>
      <c r="CN132" s="1975">
        <f>IF(CN17="",0,SUMIF('3_法定福利費'!$H$8:$BN$8,CN17,'3_法定福利費'!$H$39:$BN$39))</f>
        <v>0</v>
      </c>
      <c r="CO132" s="1976"/>
      <c r="CP132" s="1976"/>
      <c r="CQ132" s="1977"/>
      <c r="CR132" s="1975">
        <f>IF(CR17="",0,SUMIF('3_法定福利費'!$H$8:$BN$8,CR17,'3_法定福利費'!$H$39:$BN$39))</f>
        <v>0</v>
      </c>
      <c r="CS132" s="1976"/>
      <c r="CT132" s="1976"/>
      <c r="CU132" s="1977"/>
      <c r="CV132" s="1975">
        <f>IF(CV17="",0,SUMIF('3_法定福利費'!$H$8:$BN$8,CV17,'3_法定福利費'!$H$39:$BN$39))</f>
        <v>0</v>
      </c>
      <c r="CW132" s="1976"/>
      <c r="CX132" s="1976"/>
      <c r="CY132" s="1977"/>
      <c r="CZ132" s="1975">
        <f>IF(CZ17="",0,SUMIF('3_法定福利費'!$H$8:$BN$8,CZ17,'3_法定福利費'!$H$39:$BN$39))</f>
        <v>0</v>
      </c>
      <c r="DA132" s="1976"/>
      <c r="DB132" s="1976"/>
      <c r="DC132" s="1977"/>
      <c r="DD132" s="1975">
        <f>IF(DD17="",0,SUMIF('3_法定福利費'!$H$8:$BN$8,DD17,'3_法定福利費'!$H$39:$BN$39))</f>
        <v>0</v>
      </c>
      <c r="DE132" s="1976"/>
      <c r="DF132" s="1976"/>
      <c r="DG132" s="1977"/>
      <c r="DH132" s="1975">
        <f>IF(DH17="",0,SUMIF('3_法定福利費'!$H$8:$BN$8,DH17,'3_法定福利費'!$H$39:$BN$39))</f>
        <v>0</v>
      </c>
      <c r="DI132" s="1976"/>
      <c r="DJ132" s="1976"/>
      <c r="DK132" s="1977"/>
      <c r="DL132" s="1975">
        <f>IF(DL17="",0,SUMIF('3_法定福利費'!$H$8:$BN$8,DL17,'3_法定福利費'!$H$39:$BN$39))</f>
        <v>0</v>
      </c>
      <c r="DM132" s="1976"/>
      <c r="DN132" s="1976"/>
      <c r="DO132" s="1977"/>
      <c r="DP132" s="1975">
        <f>IF(DP17="",0,SUMIF('3_法定福利費'!$H$8:$BN$8,DP17,'3_法定福利費'!$H$39:$BN$39))</f>
        <v>0</v>
      </c>
      <c r="DQ132" s="1976"/>
      <c r="DR132" s="1976"/>
      <c r="DS132" s="1977"/>
      <c r="DT132" s="1975">
        <f>IF(DT17="",0,SUMIF('3_法定福利費'!$H$8:$BN$8,DT17,'3_法定福利費'!$H$39:$BN$39))</f>
        <v>0</v>
      </c>
      <c r="DU132" s="1976"/>
      <c r="DV132" s="1976"/>
      <c r="DW132" s="1977"/>
      <c r="DX132" s="1975">
        <f>IF(DX17="",0,SUMIF('3_法定福利費'!$H$8:$BN$8,DX17,'3_法定福利費'!$H$39:$BN$39))</f>
        <v>0</v>
      </c>
      <c r="DY132" s="1976"/>
      <c r="DZ132" s="1976"/>
      <c r="EA132" s="1976"/>
      <c r="EB132" s="2017">
        <f t="shared" si="17"/>
        <v>0</v>
      </c>
      <c r="EC132" s="1976"/>
      <c r="ED132" s="1976"/>
      <c r="EE132" s="2018"/>
      <c r="EF132" s="609" t="s">
        <v>579</v>
      </c>
      <c r="EG132" s="1081" t="s">
        <v>1432</v>
      </c>
      <c r="EH132" s="608"/>
      <c r="EI132" s="162"/>
      <c r="EJ132" s="162"/>
      <c r="EK132" s="140"/>
      <c r="EW132" s="1210"/>
      <c r="EX132" s="1210"/>
      <c r="EY132" s="1210"/>
      <c r="EZ132" s="1210"/>
      <c r="FA132" s="1210"/>
      <c r="FB132" s="1210"/>
      <c r="FC132" s="1210"/>
      <c r="FD132" s="1210"/>
      <c r="FE132" s="1210"/>
      <c r="FF132" s="1210"/>
      <c r="FG132" s="1210"/>
      <c r="FH132" s="1210"/>
      <c r="FI132" s="1210"/>
      <c r="FJ132" s="1210"/>
      <c r="FK132" s="1210"/>
      <c r="FL132" s="1210"/>
      <c r="FM132" s="1210"/>
      <c r="FN132" s="1210"/>
      <c r="FO132" s="1210"/>
      <c r="FP132" s="1210"/>
      <c r="FQ132" s="1210" t="s">
        <v>1376</v>
      </c>
      <c r="FR132" s="1210"/>
      <c r="FS132" s="1210"/>
      <c r="FT132" s="1210"/>
      <c r="FU132" s="1210"/>
    </row>
    <row r="133" spans="1:177" ht="28.5" customHeight="1">
      <c r="A133" s="1323">
        <v>95</v>
      </c>
      <c r="B133" s="623"/>
      <c r="C133" s="627"/>
      <c r="D133" s="623"/>
      <c r="E133" s="637" t="s">
        <v>783</v>
      </c>
      <c r="F133" s="2118" t="s">
        <v>580</v>
      </c>
      <c r="G133" s="2059"/>
      <c r="H133" s="1998">
        <f>'3_法定福利費'!F49</f>
        <v>0</v>
      </c>
      <c r="I133" s="1976"/>
      <c r="J133" s="1976"/>
      <c r="K133" s="1999"/>
      <c r="L133" s="1976">
        <f>IF(L17="",0,SUMIF('3_法定福利費'!$H$8:$BN$8,L17,'3_法定福利費'!$H$49:$BN$49))</f>
        <v>0</v>
      </c>
      <c r="M133" s="1976"/>
      <c r="N133" s="1976"/>
      <c r="O133" s="1976"/>
      <c r="P133" s="1975">
        <f>IF(P17="",0,SUMIF('3_法定福利費'!$H$8:$BN$8,P17,'3_法定福利費'!$H$49:$BN$49))</f>
        <v>0</v>
      </c>
      <c r="Q133" s="1976"/>
      <c r="R133" s="1976"/>
      <c r="S133" s="1977"/>
      <c r="T133" s="1975">
        <f>IF(T17="",0,SUMIF('3_法定福利費'!$H$8:$BN$8,T17,'3_法定福利費'!$H$49:$BN$49))</f>
        <v>0</v>
      </c>
      <c r="U133" s="1976"/>
      <c r="V133" s="1976"/>
      <c r="W133" s="1977"/>
      <c r="X133" s="1975">
        <f>IF(X17="",0,SUMIF('3_法定福利費'!$H$8:$BN$8,X17,'3_法定福利費'!$H$49:$BN$49))</f>
        <v>0</v>
      </c>
      <c r="Y133" s="1976"/>
      <c r="Z133" s="1976"/>
      <c r="AA133" s="1977"/>
      <c r="AB133" s="1975">
        <f>IF(AB17="",0,SUMIF('3_法定福利費'!$H$8:$BN$8,AB17,'3_法定福利費'!$H$49:$BN$49))</f>
        <v>0</v>
      </c>
      <c r="AC133" s="1976"/>
      <c r="AD133" s="1976"/>
      <c r="AE133" s="1977"/>
      <c r="AF133" s="1975">
        <f>IF(AF17="",0,SUMIF('3_法定福利費'!$H$8:$BN$8,AF17,'3_法定福利費'!$H$49:$BN$49))</f>
        <v>0</v>
      </c>
      <c r="AG133" s="1976"/>
      <c r="AH133" s="1976"/>
      <c r="AI133" s="1977"/>
      <c r="AJ133" s="1975">
        <f>IF(AJ17="",0,SUMIF('3_法定福利費'!$H$8:$BN$8,AJ17,'3_法定福利費'!$H$49:$BN$49))</f>
        <v>0</v>
      </c>
      <c r="AK133" s="1976"/>
      <c r="AL133" s="1976"/>
      <c r="AM133" s="1977"/>
      <c r="AN133" s="1975">
        <f>IF(AN17="",0,SUMIF('3_法定福利費'!$H$8:$BN$8,AN17,'3_法定福利費'!$H$49:$BN$49))</f>
        <v>0</v>
      </c>
      <c r="AO133" s="1976"/>
      <c r="AP133" s="1976"/>
      <c r="AQ133" s="1977"/>
      <c r="AR133" s="1975">
        <f>IF(AR17="",0,SUMIF('3_法定福利費'!$H$8:$BN$8,AR17,'3_法定福利費'!$H$49:$BN$49))</f>
        <v>0</v>
      </c>
      <c r="AS133" s="1976"/>
      <c r="AT133" s="1976"/>
      <c r="AU133" s="1977"/>
      <c r="AV133" s="1975">
        <f>IF(AV17="",0,SUMIF('3_法定福利費'!$H$8:$BN$8,AV17,'3_法定福利費'!$H$49:$BN$49))</f>
        <v>0</v>
      </c>
      <c r="AW133" s="1976"/>
      <c r="AX133" s="1976"/>
      <c r="AY133" s="1977"/>
      <c r="AZ133" s="1975">
        <f>IF(AZ17="",0,SUMIF('3_法定福利費'!$H$8:$BN$8,AZ17,'3_法定福利費'!$H$49:$BN$49))</f>
        <v>0</v>
      </c>
      <c r="BA133" s="1976"/>
      <c r="BB133" s="1976"/>
      <c r="BC133" s="1977"/>
      <c r="BD133" s="1975">
        <f>IF(BD17="",0,SUMIF('3_法定福利費'!$H$8:$BN$8,BD17,'3_法定福利費'!$H$49:$BN$49))</f>
        <v>0</v>
      </c>
      <c r="BE133" s="1976"/>
      <c r="BF133" s="1976"/>
      <c r="BG133" s="1977"/>
      <c r="BH133" s="1975">
        <f>IF(BH17="",0,SUMIF('3_法定福利費'!$H$8:$BN$8,BH17,'3_法定福利費'!$H$49:$BN$49))</f>
        <v>0</v>
      </c>
      <c r="BI133" s="1976"/>
      <c r="BJ133" s="1976"/>
      <c r="BK133" s="1977"/>
      <c r="BL133" s="1975">
        <f>IF(BL17="",0,SUMIF('3_法定福利費'!$H$8:$BN$8,BL17,'3_法定福利費'!$H$49:$BN$49))</f>
        <v>0</v>
      </c>
      <c r="BM133" s="1976"/>
      <c r="BN133" s="1976"/>
      <c r="BO133" s="1977"/>
      <c r="BP133" s="1975">
        <f>IF(BP17="",0,SUMIF('3_法定福利費'!$H$8:$BN$8,BP17,'3_法定福利費'!$H$49:$BN$49))</f>
        <v>0</v>
      </c>
      <c r="BQ133" s="1976"/>
      <c r="BR133" s="1976"/>
      <c r="BS133" s="1977"/>
      <c r="BT133" s="1975">
        <f>IF(BT17="",0,SUMIF('3_法定福利費'!$H$8:$BN$8,BT17,'3_法定福利費'!$H$49:$BN$49))</f>
        <v>0</v>
      </c>
      <c r="BU133" s="1976"/>
      <c r="BV133" s="1976"/>
      <c r="BW133" s="1977"/>
      <c r="BX133" s="1975">
        <f>IF(BX17="",0,SUMIF('3_法定福利費'!$H$8:$BN$8,BX17,'3_法定福利費'!$H$49:$BN$49))</f>
        <v>0</v>
      </c>
      <c r="BY133" s="1976"/>
      <c r="BZ133" s="1976"/>
      <c r="CA133" s="1977"/>
      <c r="CB133" s="1975">
        <f>IF(CB17="",0,SUMIF('3_法定福利費'!$H$8:$BN$8,CB17,'3_法定福利費'!$H$49:$BN$49))</f>
        <v>0</v>
      </c>
      <c r="CC133" s="1976"/>
      <c r="CD133" s="1976"/>
      <c r="CE133" s="1977"/>
      <c r="CF133" s="1975">
        <f>IF(CF17="",0,SUMIF('3_法定福利費'!$H$8:$BN$8,CF17,'3_法定福利費'!$H$49:$BN$49))</f>
        <v>0</v>
      </c>
      <c r="CG133" s="1976"/>
      <c r="CH133" s="1976"/>
      <c r="CI133" s="1977"/>
      <c r="CJ133" s="1975">
        <f>IF(CJ17="",0,SUMIF('3_法定福利費'!$H$8:$BN$8,CJ17,'3_法定福利費'!$H$49:$BN$49))</f>
        <v>0</v>
      </c>
      <c r="CK133" s="1976"/>
      <c r="CL133" s="1976"/>
      <c r="CM133" s="1977"/>
      <c r="CN133" s="1975">
        <f>IF(CN17="",0,SUMIF('3_法定福利費'!$H$8:$BN$8,CN17,'3_法定福利費'!$H$49:$BN$49))</f>
        <v>0</v>
      </c>
      <c r="CO133" s="1976"/>
      <c r="CP133" s="1976"/>
      <c r="CQ133" s="1977"/>
      <c r="CR133" s="1975">
        <f>IF(CR17="",0,SUMIF('3_法定福利費'!$H$8:$BN$8,CR17,'3_法定福利費'!$H$49:$BN$49))</f>
        <v>0</v>
      </c>
      <c r="CS133" s="1976"/>
      <c r="CT133" s="1976"/>
      <c r="CU133" s="1977"/>
      <c r="CV133" s="1975">
        <f>IF(CV17="",0,SUMIF('3_法定福利費'!$H$8:$BN$8,CV17,'3_法定福利費'!$H$49:$BN$49))</f>
        <v>0</v>
      </c>
      <c r="CW133" s="1976"/>
      <c r="CX133" s="1976"/>
      <c r="CY133" s="1977"/>
      <c r="CZ133" s="1975">
        <f>IF(CZ17="",0,SUMIF('3_法定福利費'!$H$8:$BN$8,CZ17,'3_法定福利費'!$H$49:$BN$49))</f>
        <v>0</v>
      </c>
      <c r="DA133" s="1976"/>
      <c r="DB133" s="1976"/>
      <c r="DC133" s="1977"/>
      <c r="DD133" s="1975">
        <f>IF(DD17="",0,SUMIF('3_法定福利費'!$H$8:$BN$8,DD17,'3_法定福利費'!$H$49:$BN$49))</f>
        <v>0</v>
      </c>
      <c r="DE133" s="1976"/>
      <c r="DF133" s="1976"/>
      <c r="DG133" s="1977"/>
      <c r="DH133" s="1975">
        <f>IF(DH17="",0,SUMIF('3_法定福利費'!$H$8:$BN$8,DH17,'3_法定福利費'!$H$49:$BN$49))</f>
        <v>0</v>
      </c>
      <c r="DI133" s="1976"/>
      <c r="DJ133" s="1976"/>
      <c r="DK133" s="1977"/>
      <c r="DL133" s="1975">
        <f>IF(DL17="",0,SUMIF('3_法定福利費'!$H$8:$BN$8,DL17,'3_法定福利費'!$H$49:$BN$49))</f>
        <v>0</v>
      </c>
      <c r="DM133" s="1976"/>
      <c r="DN133" s="1976"/>
      <c r="DO133" s="1977"/>
      <c r="DP133" s="1975">
        <f>IF(DP17="",0,SUMIF('3_法定福利費'!$H$8:$BN$8,DP17,'3_法定福利費'!$H$49:$BN$49))</f>
        <v>0</v>
      </c>
      <c r="DQ133" s="1976"/>
      <c r="DR133" s="1976"/>
      <c r="DS133" s="1977"/>
      <c r="DT133" s="1975">
        <f>IF(DT17="",0,SUMIF('3_法定福利費'!$H$8:$BN$8,DT17,'3_法定福利費'!$H$49:$BN$49))</f>
        <v>0</v>
      </c>
      <c r="DU133" s="1976"/>
      <c r="DV133" s="1976"/>
      <c r="DW133" s="1977"/>
      <c r="DX133" s="1975">
        <f>IF(DX17="",0,SUMIF('3_法定福利費'!$H$8:$BN$8,DX17,'3_法定福利費'!$H$49:$BN$49))</f>
        <v>0</v>
      </c>
      <c r="DY133" s="1976"/>
      <c r="DZ133" s="1976"/>
      <c r="EA133" s="1976"/>
      <c r="EB133" s="2017">
        <f t="shared" si="17"/>
        <v>0</v>
      </c>
      <c r="EC133" s="1976"/>
      <c r="ED133" s="1976"/>
      <c r="EE133" s="2018"/>
      <c r="EF133" s="163"/>
      <c r="EG133" s="140"/>
      <c r="EH133" s="140"/>
      <c r="EI133" s="162"/>
      <c r="EJ133" s="162"/>
      <c r="EK133" s="140"/>
      <c r="EW133" s="1210"/>
      <c r="EX133" s="1210"/>
      <c r="EY133" s="1210"/>
      <c r="EZ133" s="1210"/>
      <c r="FA133" s="1210"/>
      <c r="FB133" s="1210"/>
      <c r="FC133" s="1210"/>
      <c r="FD133" s="1210"/>
      <c r="FE133" s="1210"/>
      <c r="FF133" s="1210"/>
      <c r="FG133" s="1210"/>
      <c r="FH133" s="1210"/>
      <c r="FI133" s="1210"/>
      <c r="FJ133" s="1210"/>
      <c r="FK133" s="1210"/>
      <c r="FL133" s="1210"/>
      <c r="FM133" s="1210"/>
      <c r="FN133" s="1210"/>
      <c r="FO133" s="1210"/>
      <c r="FP133" s="1210"/>
      <c r="FQ133" s="1210" t="s">
        <v>1376</v>
      </c>
      <c r="FR133" s="1210"/>
      <c r="FS133" s="1210"/>
      <c r="FT133" s="1210"/>
      <c r="FU133" s="1210"/>
    </row>
    <row r="134" spans="1:177" ht="20.100000000000001" customHeight="1">
      <c r="A134" s="1323">
        <v>96</v>
      </c>
      <c r="B134" s="623"/>
      <c r="C134" s="627"/>
      <c r="D134" s="623"/>
      <c r="E134" s="637" t="s">
        <v>784</v>
      </c>
      <c r="F134" s="2058" t="s">
        <v>838</v>
      </c>
      <c r="G134" s="2059"/>
      <c r="H134" s="2060"/>
      <c r="I134" s="2020"/>
      <c r="J134" s="2020"/>
      <c r="K134" s="2061"/>
      <c r="L134" s="2020"/>
      <c r="M134" s="2020"/>
      <c r="N134" s="2020"/>
      <c r="O134" s="2020"/>
      <c r="P134" s="2019"/>
      <c r="Q134" s="2020"/>
      <c r="R134" s="2020"/>
      <c r="S134" s="2021"/>
      <c r="T134" s="2019"/>
      <c r="U134" s="2020"/>
      <c r="V134" s="2020"/>
      <c r="W134" s="2021"/>
      <c r="X134" s="2019"/>
      <c r="Y134" s="2020"/>
      <c r="Z134" s="2020"/>
      <c r="AA134" s="2021"/>
      <c r="AB134" s="2019"/>
      <c r="AC134" s="2020"/>
      <c r="AD134" s="2020"/>
      <c r="AE134" s="2021"/>
      <c r="AF134" s="2019"/>
      <c r="AG134" s="2020"/>
      <c r="AH134" s="2020"/>
      <c r="AI134" s="2021"/>
      <c r="AJ134" s="2019"/>
      <c r="AK134" s="2020"/>
      <c r="AL134" s="2020"/>
      <c r="AM134" s="2021"/>
      <c r="AN134" s="2019"/>
      <c r="AO134" s="2020"/>
      <c r="AP134" s="2020"/>
      <c r="AQ134" s="2021"/>
      <c r="AR134" s="2019"/>
      <c r="AS134" s="2020"/>
      <c r="AT134" s="2020"/>
      <c r="AU134" s="2021"/>
      <c r="AV134" s="2019"/>
      <c r="AW134" s="2020"/>
      <c r="AX134" s="2020"/>
      <c r="AY134" s="2021"/>
      <c r="AZ134" s="2019"/>
      <c r="BA134" s="2020"/>
      <c r="BB134" s="2020"/>
      <c r="BC134" s="2021"/>
      <c r="BD134" s="2019"/>
      <c r="BE134" s="2020"/>
      <c r="BF134" s="2020"/>
      <c r="BG134" s="2021"/>
      <c r="BH134" s="2019"/>
      <c r="BI134" s="2020"/>
      <c r="BJ134" s="2020"/>
      <c r="BK134" s="2021"/>
      <c r="BL134" s="2019"/>
      <c r="BM134" s="2020"/>
      <c r="BN134" s="2020"/>
      <c r="BO134" s="2021"/>
      <c r="BP134" s="2019"/>
      <c r="BQ134" s="2020"/>
      <c r="BR134" s="2020"/>
      <c r="BS134" s="2021"/>
      <c r="BT134" s="2019"/>
      <c r="BU134" s="2020"/>
      <c r="BV134" s="2020"/>
      <c r="BW134" s="2021"/>
      <c r="BX134" s="2019"/>
      <c r="BY134" s="2020"/>
      <c r="BZ134" s="2020"/>
      <c r="CA134" s="2021"/>
      <c r="CB134" s="2019"/>
      <c r="CC134" s="2020"/>
      <c r="CD134" s="2020"/>
      <c r="CE134" s="2021"/>
      <c r="CF134" s="2019"/>
      <c r="CG134" s="2020"/>
      <c r="CH134" s="2020"/>
      <c r="CI134" s="2021"/>
      <c r="CJ134" s="2019"/>
      <c r="CK134" s="2020"/>
      <c r="CL134" s="2020"/>
      <c r="CM134" s="2021"/>
      <c r="CN134" s="2019"/>
      <c r="CO134" s="2020"/>
      <c r="CP134" s="2020"/>
      <c r="CQ134" s="2021"/>
      <c r="CR134" s="2019"/>
      <c r="CS134" s="2020"/>
      <c r="CT134" s="2020"/>
      <c r="CU134" s="2021"/>
      <c r="CV134" s="2019"/>
      <c r="CW134" s="2020"/>
      <c r="CX134" s="2020"/>
      <c r="CY134" s="2021"/>
      <c r="CZ134" s="2019"/>
      <c r="DA134" s="2020"/>
      <c r="DB134" s="2020"/>
      <c r="DC134" s="2021"/>
      <c r="DD134" s="2019"/>
      <c r="DE134" s="2020"/>
      <c r="DF134" s="2020"/>
      <c r="DG134" s="2021"/>
      <c r="DH134" s="2019"/>
      <c r="DI134" s="2020"/>
      <c r="DJ134" s="2020"/>
      <c r="DK134" s="2021"/>
      <c r="DL134" s="2019"/>
      <c r="DM134" s="2020"/>
      <c r="DN134" s="2020"/>
      <c r="DO134" s="2021"/>
      <c r="DP134" s="2019"/>
      <c r="DQ134" s="2020"/>
      <c r="DR134" s="2020"/>
      <c r="DS134" s="2021"/>
      <c r="DT134" s="2019"/>
      <c r="DU134" s="2020"/>
      <c r="DV134" s="2020"/>
      <c r="DW134" s="2021"/>
      <c r="DX134" s="2019"/>
      <c r="DY134" s="2020"/>
      <c r="DZ134" s="2020"/>
      <c r="EA134" s="2020"/>
      <c r="EB134" s="2192"/>
      <c r="EC134" s="2020"/>
      <c r="ED134" s="2020"/>
      <c r="EE134" s="2193"/>
      <c r="EG134" s="140"/>
      <c r="EH134" s="140"/>
      <c r="EI134" s="162"/>
      <c r="EJ134" s="162"/>
      <c r="EK134" s="140"/>
      <c r="EW134" s="1210"/>
      <c r="EX134" s="1210"/>
      <c r="EY134" s="1210"/>
      <c r="EZ134" s="1210"/>
      <c r="FA134" s="1210"/>
      <c r="FB134" s="1210"/>
      <c r="FC134" s="1210"/>
      <c r="FD134" s="1210"/>
      <c r="FE134" s="1210"/>
      <c r="FF134" s="1210"/>
      <c r="FG134" s="1210"/>
      <c r="FH134" s="1210"/>
      <c r="FI134" s="1210"/>
      <c r="FJ134" s="1210"/>
      <c r="FK134" s="1210"/>
      <c r="FL134" s="1210"/>
      <c r="FM134" s="1210"/>
      <c r="FN134" s="1210"/>
      <c r="FO134" s="1210"/>
      <c r="FP134" s="1210"/>
      <c r="FQ134" s="1210" t="s">
        <v>1376</v>
      </c>
      <c r="FR134" s="1210"/>
      <c r="FS134" s="1210"/>
      <c r="FT134" s="1210"/>
      <c r="FU134" s="1210"/>
    </row>
    <row r="135" spans="1:177" ht="20.100000000000001" customHeight="1">
      <c r="A135" s="1323">
        <v>97</v>
      </c>
      <c r="B135" s="623"/>
      <c r="C135" s="627"/>
      <c r="D135" s="623"/>
      <c r="E135" s="622" t="s">
        <v>786</v>
      </c>
      <c r="F135" s="1995" t="s">
        <v>803</v>
      </c>
      <c r="G135" s="1996"/>
      <c r="H135" s="2121">
        <f>'3_法定福利費'!F62</f>
        <v>0</v>
      </c>
      <c r="I135" s="1960"/>
      <c r="J135" s="1960"/>
      <c r="K135" s="2122"/>
      <c r="L135" s="1960">
        <f>IF(L17="",0,SUMIF('3_法定福利費'!$H$8:$BN$8,L17,'3_法定福利費'!$H$62:$BN$62))</f>
        <v>0</v>
      </c>
      <c r="M135" s="1960"/>
      <c r="N135" s="1960"/>
      <c r="O135" s="1960"/>
      <c r="P135" s="1959">
        <f>IF(P17="",0,SUMIF('3_法定福利費'!$H$8:$BN$8,P17,'3_法定福利費'!$H$62:$BN$62))</f>
        <v>0</v>
      </c>
      <c r="Q135" s="1960"/>
      <c r="R135" s="1960"/>
      <c r="S135" s="1961"/>
      <c r="T135" s="1959">
        <f>IF(T17="",0,SUMIF('3_法定福利費'!$H$8:$BN$8,T17,'3_法定福利費'!$H$62:$BN$62))</f>
        <v>0</v>
      </c>
      <c r="U135" s="1960"/>
      <c r="V135" s="1960"/>
      <c r="W135" s="1961"/>
      <c r="X135" s="1959">
        <f>IF(X17="",0,SUMIF('3_法定福利費'!$H$8:$BN$8,X17,'3_法定福利費'!$H$62:$BN$62))</f>
        <v>0</v>
      </c>
      <c r="Y135" s="1960"/>
      <c r="Z135" s="1960"/>
      <c r="AA135" s="1961"/>
      <c r="AB135" s="1959">
        <f>IF(AB17="",0,SUMIF('3_法定福利費'!$H$8:$BN$8,AB17,'3_法定福利費'!$H$62:$BN$62))</f>
        <v>0</v>
      </c>
      <c r="AC135" s="1960"/>
      <c r="AD135" s="1960"/>
      <c r="AE135" s="1961"/>
      <c r="AF135" s="1959">
        <f>IF(AF17="",0,SUMIF('3_法定福利費'!$H$8:$BN$8,AF17,'3_法定福利費'!$H$62:$BN$62))</f>
        <v>0</v>
      </c>
      <c r="AG135" s="1960"/>
      <c r="AH135" s="1960"/>
      <c r="AI135" s="1961"/>
      <c r="AJ135" s="1959">
        <f>IF(AJ17="",0,SUMIF('3_法定福利費'!$H$8:$BN$8,AJ17,'3_法定福利費'!$H$62:$BN$62))</f>
        <v>0</v>
      </c>
      <c r="AK135" s="1960"/>
      <c r="AL135" s="1960"/>
      <c r="AM135" s="1961"/>
      <c r="AN135" s="1959">
        <f>IF(AN17="",0,SUMIF('3_法定福利費'!$H$8:$BN$8,AN17,'3_法定福利費'!$H$62:$BN$62))</f>
        <v>0</v>
      </c>
      <c r="AO135" s="1960"/>
      <c r="AP135" s="1960"/>
      <c r="AQ135" s="1961"/>
      <c r="AR135" s="1959">
        <f>IF(AR17="",0,SUMIF('3_法定福利費'!$H$8:$BN$8,AR17,'3_法定福利費'!$H$62:$BN$62))</f>
        <v>0</v>
      </c>
      <c r="AS135" s="1960"/>
      <c r="AT135" s="1960"/>
      <c r="AU135" s="1961"/>
      <c r="AV135" s="1959">
        <f>IF(AV17="",0,SUMIF('3_法定福利費'!$H$8:$BN$8,AV17,'3_法定福利費'!$H$62:$BN$62))</f>
        <v>0</v>
      </c>
      <c r="AW135" s="1960"/>
      <c r="AX135" s="1960"/>
      <c r="AY135" s="1961"/>
      <c r="AZ135" s="1959">
        <f>IF(AZ17="",0,SUMIF('3_法定福利費'!$H$8:$BN$8,AZ17,'3_法定福利費'!$H$62:$BN$62))</f>
        <v>0</v>
      </c>
      <c r="BA135" s="1960"/>
      <c r="BB135" s="1960"/>
      <c r="BC135" s="1961"/>
      <c r="BD135" s="1959">
        <f>IF(BD17="",0,SUMIF('3_法定福利費'!$H$8:$BN$8,BD17,'3_法定福利費'!$H$62:$BN$62))</f>
        <v>0</v>
      </c>
      <c r="BE135" s="1960"/>
      <c r="BF135" s="1960"/>
      <c r="BG135" s="1961"/>
      <c r="BH135" s="1959">
        <f>IF(BH17="",0,SUMIF('3_法定福利費'!$H$8:$BN$8,BH17,'3_法定福利費'!$H$62:$BN$62))</f>
        <v>0</v>
      </c>
      <c r="BI135" s="1960"/>
      <c r="BJ135" s="1960"/>
      <c r="BK135" s="1961"/>
      <c r="BL135" s="1959">
        <f>IF(BL17="",0,SUMIF('3_法定福利費'!$H$8:$BN$8,BL17,'3_法定福利費'!$H$62:$BN$62))</f>
        <v>0</v>
      </c>
      <c r="BM135" s="1960"/>
      <c r="BN135" s="1960"/>
      <c r="BO135" s="1961"/>
      <c r="BP135" s="1959">
        <f>IF(BP17="",0,SUMIF('3_法定福利費'!$H$8:$BN$8,BP17,'3_法定福利費'!$H$62:$BN$62))</f>
        <v>0</v>
      </c>
      <c r="BQ135" s="1960"/>
      <c r="BR135" s="1960"/>
      <c r="BS135" s="1961"/>
      <c r="BT135" s="1959">
        <f>IF(BT17="",0,SUMIF('3_法定福利費'!$H$8:$BN$8,BT17,'3_法定福利費'!$H$62:$BN$62))</f>
        <v>0</v>
      </c>
      <c r="BU135" s="1960"/>
      <c r="BV135" s="1960"/>
      <c r="BW135" s="1961"/>
      <c r="BX135" s="1959">
        <f>IF(BX17="",0,SUMIF('3_法定福利費'!$H$8:$BN$8,BX17,'3_法定福利費'!$H$62:$BN$62))</f>
        <v>0</v>
      </c>
      <c r="BY135" s="1960"/>
      <c r="BZ135" s="1960"/>
      <c r="CA135" s="1961"/>
      <c r="CB135" s="1959">
        <f>IF(CB17="",0,SUMIF('3_法定福利費'!$H$8:$BN$8,CB17,'3_法定福利費'!$H$62:$BN$62))</f>
        <v>0</v>
      </c>
      <c r="CC135" s="1960"/>
      <c r="CD135" s="1960"/>
      <c r="CE135" s="1961"/>
      <c r="CF135" s="1959">
        <f>IF(CF17="",0,SUMIF('3_法定福利費'!$H$8:$BN$8,CF17,'3_法定福利費'!$H$62:$BN$62))</f>
        <v>0</v>
      </c>
      <c r="CG135" s="1960"/>
      <c r="CH135" s="1960"/>
      <c r="CI135" s="1961"/>
      <c r="CJ135" s="1959">
        <f>IF(CJ17="",0,SUMIF('3_法定福利費'!$H$8:$BN$8,CJ17,'3_法定福利費'!$H$62:$BN$62))</f>
        <v>0</v>
      </c>
      <c r="CK135" s="1960"/>
      <c r="CL135" s="1960"/>
      <c r="CM135" s="1961"/>
      <c r="CN135" s="1959">
        <f>IF(CN17="",0,SUMIF('3_法定福利費'!$H$8:$BN$8,CN17,'3_法定福利費'!$H$62:$BN$62))</f>
        <v>0</v>
      </c>
      <c r="CO135" s="1960"/>
      <c r="CP135" s="1960"/>
      <c r="CQ135" s="1961"/>
      <c r="CR135" s="1959">
        <f>IF(CR17="",0,SUMIF('3_法定福利費'!$H$8:$BN$8,CR17,'3_法定福利費'!$H$62:$BN$62))</f>
        <v>0</v>
      </c>
      <c r="CS135" s="1960"/>
      <c r="CT135" s="1960"/>
      <c r="CU135" s="1961"/>
      <c r="CV135" s="1959">
        <f>IF(CV17="",0,SUMIF('3_法定福利費'!$H$8:$BN$8,CV17,'3_法定福利費'!$H$62:$BN$62))</f>
        <v>0</v>
      </c>
      <c r="CW135" s="1960"/>
      <c r="CX135" s="1960"/>
      <c r="CY135" s="1961"/>
      <c r="CZ135" s="1959">
        <f>IF(CZ17="",0,SUMIF('3_法定福利費'!$H$8:$BN$8,CZ17,'3_法定福利費'!$H$62:$BN$62))</f>
        <v>0</v>
      </c>
      <c r="DA135" s="1960"/>
      <c r="DB135" s="1960"/>
      <c r="DC135" s="1961"/>
      <c r="DD135" s="1959">
        <f>IF(DD17="",0,SUMIF('3_法定福利費'!$H$8:$BN$8,DD17,'3_法定福利費'!$H$62:$BN$62))</f>
        <v>0</v>
      </c>
      <c r="DE135" s="1960"/>
      <c r="DF135" s="1960"/>
      <c r="DG135" s="1961"/>
      <c r="DH135" s="1959">
        <f>IF(DH17="",0,SUMIF('3_法定福利費'!$H$8:$BN$8,DH17,'3_法定福利費'!$H$62:$BN$62))</f>
        <v>0</v>
      </c>
      <c r="DI135" s="1960"/>
      <c r="DJ135" s="1960"/>
      <c r="DK135" s="1961"/>
      <c r="DL135" s="1959">
        <f>IF(DL17="",0,SUMIF('3_法定福利費'!$H$8:$BN$8,DL17,'3_法定福利費'!$H$62:$BN$62))</f>
        <v>0</v>
      </c>
      <c r="DM135" s="1960"/>
      <c r="DN135" s="1960"/>
      <c r="DO135" s="1961"/>
      <c r="DP135" s="1959">
        <f>IF(DP17="",0,SUMIF('3_法定福利費'!$H$8:$BN$8,DP17,'3_法定福利費'!$H$62:$BN$62))</f>
        <v>0</v>
      </c>
      <c r="DQ135" s="1960"/>
      <c r="DR135" s="1960"/>
      <c r="DS135" s="1961"/>
      <c r="DT135" s="1959">
        <f>IF(DT17="",0,SUMIF('3_法定福利費'!$H$8:$BN$8,DT17,'3_法定福利費'!$H$62:$BN$62))</f>
        <v>0</v>
      </c>
      <c r="DU135" s="1960"/>
      <c r="DV135" s="1960"/>
      <c r="DW135" s="1961"/>
      <c r="DX135" s="1959">
        <f>IF(DX17="",0,SUMIF('3_法定福利費'!$H$8:$BN$8,DX17,'3_法定福利費'!$H$62:$BN$62))</f>
        <v>0</v>
      </c>
      <c r="DY135" s="1960"/>
      <c r="DZ135" s="1960"/>
      <c r="EA135" s="1960"/>
      <c r="EB135" s="2010">
        <f t="shared" ref="EB135:EB142" si="19">SUM(H135:EA135)</f>
        <v>0</v>
      </c>
      <c r="EC135" s="1960"/>
      <c r="ED135" s="1960"/>
      <c r="EE135" s="2011"/>
      <c r="EG135" s="140"/>
      <c r="EH135" s="140"/>
      <c r="EI135" s="162"/>
      <c r="EJ135" s="162"/>
      <c r="EK135" s="140"/>
      <c r="EW135" s="1210"/>
      <c r="EX135" s="1210"/>
      <c r="EY135" s="1210"/>
      <c r="EZ135" s="1210"/>
      <c r="FA135" s="1210"/>
      <c r="FB135" s="1210"/>
      <c r="FC135" s="1210"/>
      <c r="FD135" s="1210"/>
      <c r="FE135" s="1210"/>
      <c r="FF135" s="1210"/>
      <c r="FG135" s="1210"/>
      <c r="FH135" s="1210"/>
      <c r="FI135" s="1210"/>
      <c r="FJ135" s="1210"/>
      <c r="FK135" s="1210"/>
      <c r="FL135" s="1210"/>
      <c r="FM135" s="1210"/>
      <c r="FN135" s="1210"/>
      <c r="FO135" s="1210"/>
      <c r="FP135" s="1210"/>
      <c r="FQ135" s="1210" t="s">
        <v>1376</v>
      </c>
      <c r="FR135" s="1210"/>
      <c r="FS135" s="1210"/>
      <c r="FT135" s="1210"/>
      <c r="FU135" s="1210"/>
    </row>
    <row r="136" spans="1:177" ht="20.100000000000001" customHeight="1">
      <c r="A136" s="1323">
        <v>98</v>
      </c>
      <c r="B136" s="623"/>
      <c r="C136" s="627"/>
      <c r="D136" s="629" t="s">
        <v>828</v>
      </c>
      <c r="E136" s="1997" t="s">
        <v>839</v>
      </c>
      <c r="F136" s="1997"/>
      <c r="G136" s="1997"/>
      <c r="H136" s="1989"/>
      <c r="I136" s="1979"/>
      <c r="J136" s="1979"/>
      <c r="K136" s="1990"/>
      <c r="L136" s="1979"/>
      <c r="M136" s="1979"/>
      <c r="N136" s="1979"/>
      <c r="O136" s="1979"/>
      <c r="P136" s="1978"/>
      <c r="Q136" s="1979"/>
      <c r="R136" s="1979"/>
      <c r="S136" s="1980"/>
      <c r="T136" s="1978"/>
      <c r="U136" s="1979"/>
      <c r="V136" s="1979"/>
      <c r="W136" s="1980"/>
      <c r="X136" s="1978"/>
      <c r="Y136" s="1979"/>
      <c r="Z136" s="1979"/>
      <c r="AA136" s="1980"/>
      <c r="AB136" s="1978"/>
      <c r="AC136" s="1979"/>
      <c r="AD136" s="1979"/>
      <c r="AE136" s="1980"/>
      <c r="AF136" s="1978"/>
      <c r="AG136" s="1979"/>
      <c r="AH136" s="1979"/>
      <c r="AI136" s="1980"/>
      <c r="AJ136" s="1978"/>
      <c r="AK136" s="1979"/>
      <c r="AL136" s="1979"/>
      <c r="AM136" s="1980"/>
      <c r="AN136" s="1978"/>
      <c r="AO136" s="1979"/>
      <c r="AP136" s="1979"/>
      <c r="AQ136" s="1980"/>
      <c r="AR136" s="1978"/>
      <c r="AS136" s="1979"/>
      <c r="AT136" s="1979"/>
      <c r="AU136" s="1980"/>
      <c r="AV136" s="1978"/>
      <c r="AW136" s="1979"/>
      <c r="AX136" s="1979"/>
      <c r="AY136" s="1980"/>
      <c r="AZ136" s="1978"/>
      <c r="BA136" s="1979"/>
      <c r="BB136" s="1979"/>
      <c r="BC136" s="1980"/>
      <c r="BD136" s="1978"/>
      <c r="BE136" s="1979"/>
      <c r="BF136" s="1979"/>
      <c r="BG136" s="1980"/>
      <c r="BH136" s="1978"/>
      <c r="BI136" s="1979"/>
      <c r="BJ136" s="1979"/>
      <c r="BK136" s="1980"/>
      <c r="BL136" s="1978"/>
      <c r="BM136" s="1979"/>
      <c r="BN136" s="1979"/>
      <c r="BO136" s="1980"/>
      <c r="BP136" s="1978"/>
      <c r="BQ136" s="1979"/>
      <c r="BR136" s="1979"/>
      <c r="BS136" s="1980"/>
      <c r="BT136" s="1978"/>
      <c r="BU136" s="1979"/>
      <c r="BV136" s="1979"/>
      <c r="BW136" s="1980"/>
      <c r="BX136" s="1978"/>
      <c r="BY136" s="1979"/>
      <c r="BZ136" s="1979"/>
      <c r="CA136" s="1980"/>
      <c r="CB136" s="1978"/>
      <c r="CC136" s="1979"/>
      <c r="CD136" s="1979"/>
      <c r="CE136" s="1980"/>
      <c r="CF136" s="1978"/>
      <c r="CG136" s="1979"/>
      <c r="CH136" s="1979"/>
      <c r="CI136" s="1980"/>
      <c r="CJ136" s="1978"/>
      <c r="CK136" s="1979"/>
      <c r="CL136" s="1979"/>
      <c r="CM136" s="1980"/>
      <c r="CN136" s="1978"/>
      <c r="CO136" s="1979"/>
      <c r="CP136" s="1979"/>
      <c r="CQ136" s="1980"/>
      <c r="CR136" s="1978"/>
      <c r="CS136" s="1979"/>
      <c r="CT136" s="1979"/>
      <c r="CU136" s="1980"/>
      <c r="CV136" s="1978"/>
      <c r="CW136" s="1979"/>
      <c r="CX136" s="1979"/>
      <c r="CY136" s="1980"/>
      <c r="CZ136" s="1978"/>
      <c r="DA136" s="1979"/>
      <c r="DB136" s="1979"/>
      <c r="DC136" s="1980"/>
      <c r="DD136" s="1978"/>
      <c r="DE136" s="1979"/>
      <c r="DF136" s="1979"/>
      <c r="DG136" s="1980"/>
      <c r="DH136" s="1978"/>
      <c r="DI136" s="1979"/>
      <c r="DJ136" s="1979"/>
      <c r="DK136" s="1980"/>
      <c r="DL136" s="1978"/>
      <c r="DM136" s="1979"/>
      <c r="DN136" s="1979"/>
      <c r="DO136" s="1980"/>
      <c r="DP136" s="1978"/>
      <c r="DQ136" s="1979"/>
      <c r="DR136" s="1979"/>
      <c r="DS136" s="1980"/>
      <c r="DT136" s="1978"/>
      <c r="DU136" s="1979"/>
      <c r="DV136" s="1979"/>
      <c r="DW136" s="1980"/>
      <c r="DX136" s="1978"/>
      <c r="DY136" s="1979"/>
      <c r="DZ136" s="1979"/>
      <c r="EA136" s="1979"/>
      <c r="EB136" s="2012">
        <f t="shared" si="19"/>
        <v>0</v>
      </c>
      <c r="EC136" s="1957"/>
      <c r="ED136" s="1957"/>
      <c r="EE136" s="2013"/>
      <c r="EG136" s="140"/>
      <c r="EH136" s="140"/>
      <c r="EI136" s="162"/>
      <c r="EJ136" s="162"/>
      <c r="EK136" s="140"/>
      <c r="EW136" s="1210"/>
      <c r="EX136" s="1210"/>
      <c r="EY136" s="1210"/>
      <c r="EZ136" s="1210"/>
      <c r="FA136" s="1210"/>
      <c r="FB136" s="1210"/>
      <c r="FC136" s="1210"/>
      <c r="FD136" s="1210"/>
      <c r="FE136" s="1210"/>
      <c r="FF136" s="1210"/>
      <c r="FG136" s="1210"/>
      <c r="FH136" s="1210"/>
      <c r="FI136" s="1210"/>
      <c r="FJ136" s="1210"/>
      <c r="FK136" s="1210"/>
      <c r="FL136" s="1210"/>
      <c r="FM136" s="1210"/>
      <c r="FN136" s="1210" t="s">
        <v>1376</v>
      </c>
      <c r="FO136" s="1210"/>
      <c r="FP136" s="1210"/>
      <c r="FQ136" s="1210"/>
      <c r="FR136" s="1210"/>
      <c r="FS136" s="1210" t="s">
        <v>1376</v>
      </c>
      <c r="FT136" s="1210"/>
      <c r="FU136" s="1210"/>
    </row>
    <row r="137" spans="1:177" ht="20.100000000000001" customHeight="1">
      <c r="A137" s="1323">
        <v>99</v>
      </c>
      <c r="B137" s="623"/>
      <c r="C137" s="627"/>
      <c r="D137" s="629" t="s">
        <v>829</v>
      </c>
      <c r="E137" s="1997" t="s">
        <v>800</v>
      </c>
      <c r="F137" s="1997"/>
      <c r="G137" s="1997"/>
      <c r="H137" s="1989"/>
      <c r="I137" s="1979"/>
      <c r="J137" s="1979"/>
      <c r="K137" s="1990"/>
      <c r="L137" s="1979"/>
      <c r="M137" s="1979"/>
      <c r="N137" s="1979"/>
      <c r="O137" s="1979"/>
      <c r="P137" s="1978"/>
      <c r="Q137" s="1979"/>
      <c r="R137" s="1979"/>
      <c r="S137" s="1980"/>
      <c r="T137" s="1978"/>
      <c r="U137" s="1979"/>
      <c r="V137" s="1979"/>
      <c r="W137" s="1980"/>
      <c r="X137" s="1978"/>
      <c r="Y137" s="1979"/>
      <c r="Z137" s="1979"/>
      <c r="AA137" s="1980"/>
      <c r="AB137" s="1978"/>
      <c r="AC137" s="1979"/>
      <c r="AD137" s="1979"/>
      <c r="AE137" s="1980"/>
      <c r="AF137" s="1978"/>
      <c r="AG137" s="1979"/>
      <c r="AH137" s="1979"/>
      <c r="AI137" s="1980"/>
      <c r="AJ137" s="1978"/>
      <c r="AK137" s="1979"/>
      <c r="AL137" s="1979"/>
      <c r="AM137" s="1980"/>
      <c r="AN137" s="1978"/>
      <c r="AO137" s="1979"/>
      <c r="AP137" s="1979"/>
      <c r="AQ137" s="1980"/>
      <c r="AR137" s="1978"/>
      <c r="AS137" s="1979"/>
      <c r="AT137" s="1979"/>
      <c r="AU137" s="1980"/>
      <c r="AV137" s="1978"/>
      <c r="AW137" s="1979"/>
      <c r="AX137" s="1979"/>
      <c r="AY137" s="1980"/>
      <c r="AZ137" s="1978"/>
      <c r="BA137" s="1979"/>
      <c r="BB137" s="1979"/>
      <c r="BC137" s="1980"/>
      <c r="BD137" s="1978"/>
      <c r="BE137" s="1979"/>
      <c r="BF137" s="1979"/>
      <c r="BG137" s="1980"/>
      <c r="BH137" s="1978"/>
      <c r="BI137" s="1979"/>
      <c r="BJ137" s="1979"/>
      <c r="BK137" s="1980"/>
      <c r="BL137" s="1978"/>
      <c r="BM137" s="1979"/>
      <c r="BN137" s="1979"/>
      <c r="BO137" s="1980"/>
      <c r="BP137" s="1978"/>
      <c r="BQ137" s="1979"/>
      <c r="BR137" s="1979"/>
      <c r="BS137" s="1980"/>
      <c r="BT137" s="1978"/>
      <c r="BU137" s="1979"/>
      <c r="BV137" s="1979"/>
      <c r="BW137" s="1980"/>
      <c r="BX137" s="1978"/>
      <c r="BY137" s="1979"/>
      <c r="BZ137" s="1979"/>
      <c r="CA137" s="1980"/>
      <c r="CB137" s="1978"/>
      <c r="CC137" s="1979"/>
      <c r="CD137" s="1979"/>
      <c r="CE137" s="1980"/>
      <c r="CF137" s="1978"/>
      <c r="CG137" s="1979"/>
      <c r="CH137" s="1979"/>
      <c r="CI137" s="1980"/>
      <c r="CJ137" s="1978"/>
      <c r="CK137" s="1979"/>
      <c r="CL137" s="1979"/>
      <c r="CM137" s="1980"/>
      <c r="CN137" s="1978"/>
      <c r="CO137" s="1979"/>
      <c r="CP137" s="1979"/>
      <c r="CQ137" s="1980"/>
      <c r="CR137" s="1978"/>
      <c r="CS137" s="1979"/>
      <c r="CT137" s="1979"/>
      <c r="CU137" s="1980"/>
      <c r="CV137" s="1978"/>
      <c r="CW137" s="1979"/>
      <c r="CX137" s="1979"/>
      <c r="CY137" s="1980"/>
      <c r="CZ137" s="1978"/>
      <c r="DA137" s="1979"/>
      <c r="DB137" s="1979"/>
      <c r="DC137" s="1980"/>
      <c r="DD137" s="1978"/>
      <c r="DE137" s="1979"/>
      <c r="DF137" s="1979"/>
      <c r="DG137" s="1980"/>
      <c r="DH137" s="1978"/>
      <c r="DI137" s="1979"/>
      <c r="DJ137" s="1979"/>
      <c r="DK137" s="1980"/>
      <c r="DL137" s="1978"/>
      <c r="DM137" s="1979"/>
      <c r="DN137" s="1979"/>
      <c r="DO137" s="1980"/>
      <c r="DP137" s="1978"/>
      <c r="DQ137" s="1979"/>
      <c r="DR137" s="1979"/>
      <c r="DS137" s="1980"/>
      <c r="DT137" s="1978"/>
      <c r="DU137" s="1979"/>
      <c r="DV137" s="1979"/>
      <c r="DW137" s="1980"/>
      <c r="DX137" s="1978"/>
      <c r="DY137" s="1979"/>
      <c r="DZ137" s="1979"/>
      <c r="EA137" s="1979"/>
      <c r="EB137" s="2012">
        <f t="shared" si="19"/>
        <v>0</v>
      </c>
      <c r="EC137" s="1957"/>
      <c r="ED137" s="1957"/>
      <c r="EE137" s="2013"/>
      <c r="EG137" s="140"/>
      <c r="EH137" s="140"/>
      <c r="EJ137" s="162"/>
      <c r="EK137" s="140"/>
      <c r="EW137" s="1210"/>
      <c r="EX137" s="1210"/>
      <c r="EY137" s="1210"/>
      <c r="EZ137" s="1210"/>
      <c r="FA137" s="1210"/>
      <c r="FB137" s="1210"/>
      <c r="FC137" s="1210"/>
      <c r="FD137" s="1210"/>
      <c r="FE137" s="1210"/>
      <c r="FF137" s="1210"/>
      <c r="FG137" s="1210"/>
      <c r="FH137" s="1210"/>
      <c r="FI137" s="1210"/>
      <c r="FJ137" s="1210"/>
      <c r="FK137" s="1210"/>
      <c r="FL137" s="1210"/>
      <c r="FM137" s="1210"/>
      <c r="FN137" s="1210" t="s">
        <v>1376</v>
      </c>
      <c r="FO137" s="1210"/>
      <c r="FP137" s="1210"/>
      <c r="FQ137" s="1210"/>
      <c r="FR137" s="1210"/>
      <c r="FS137" s="1210" t="s">
        <v>1376</v>
      </c>
      <c r="FT137" s="1210"/>
      <c r="FU137" s="1210"/>
    </row>
    <row r="138" spans="1:177" ht="20.100000000000001" customHeight="1">
      <c r="A138" s="1324">
        <v>100</v>
      </c>
      <c r="B138" s="623"/>
      <c r="C138" s="627"/>
      <c r="D138" s="629" t="s">
        <v>840</v>
      </c>
      <c r="E138" s="1997" t="s">
        <v>841</v>
      </c>
      <c r="F138" s="1997"/>
      <c r="G138" s="1997"/>
      <c r="H138" s="1989"/>
      <c r="I138" s="1979"/>
      <c r="J138" s="1979"/>
      <c r="K138" s="1990"/>
      <c r="L138" s="1979"/>
      <c r="M138" s="1979"/>
      <c r="N138" s="1979"/>
      <c r="O138" s="1979"/>
      <c r="P138" s="1978"/>
      <c r="Q138" s="1979"/>
      <c r="R138" s="1979"/>
      <c r="S138" s="1980"/>
      <c r="T138" s="1978"/>
      <c r="U138" s="1979"/>
      <c r="V138" s="1979"/>
      <c r="W138" s="1980"/>
      <c r="X138" s="1978"/>
      <c r="Y138" s="1979"/>
      <c r="Z138" s="1979"/>
      <c r="AA138" s="1980"/>
      <c r="AB138" s="1978"/>
      <c r="AC138" s="1979"/>
      <c r="AD138" s="1979"/>
      <c r="AE138" s="1980"/>
      <c r="AF138" s="1978"/>
      <c r="AG138" s="1979"/>
      <c r="AH138" s="1979"/>
      <c r="AI138" s="1980"/>
      <c r="AJ138" s="1978"/>
      <c r="AK138" s="1979"/>
      <c r="AL138" s="1979"/>
      <c r="AM138" s="1980"/>
      <c r="AN138" s="1978"/>
      <c r="AO138" s="1979"/>
      <c r="AP138" s="1979"/>
      <c r="AQ138" s="1980"/>
      <c r="AR138" s="1978"/>
      <c r="AS138" s="1979"/>
      <c r="AT138" s="1979"/>
      <c r="AU138" s="1980"/>
      <c r="AV138" s="1978"/>
      <c r="AW138" s="1979"/>
      <c r="AX138" s="1979"/>
      <c r="AY138" s="1980"/>
      <c r="AZ138" s="1978"/>
      <c r="BA138" s="1979"/>
      <c r="BB138" s="1979"/>
      <c r="BC138" s="1980"/>
      <c r="BD138" s="1978"/>
      <c r="BE138" s="1979"/>
      <c r="BF138" s="1979"/>
      <c r="BG138" s="1980"/>
      <c r="BH138" s="1978"/>
      <c r="BI138" s="1979"/>
      <c r="BJ138" s="1979"/>
      <c r="BK138" s="1980"/>
      <c r="BL138" s="1978"/>
      <c r="BM138" s="1979"/>
      <c r="BN138" s="1979"/>
      <c r="BO138" s="1980"/>
      <c r="BP138" s="1978"/>
      <c r="BQ138" s="1979"/>
      <c r="BR138" s="1979"/>
      <c r="BS138" s="1980"/>
      <c r="BT138" s="1978"/>
      <c r="BU138" s="1979"/>
      <c r="BV138" s="1979"/>
      <c r="BW138" s="1980"/>
      <c r="BX138" s="1978"/>
      <c r="BY138" s="1979"/>
      <c r="BZ138" s="1979"/>
      <c r="CA138" s="1980"/>
      <c r="CB138" s="1978"/>
      <c r="CC138" s="1979"/>
      <c r="CD138" s="1979"/>
      <c r="CE138" s="1980"/>
      <c r="CF138" s="1978"/>
      <c r="CG138" s="1979"/>
      <c r="CH138" s="1979"/>
      <c r="CI138" s="1980"/>
      <c r="CJ138" s="1978"/>
      <c r="CK138" s="1979"/>
      <c r="CL138" s="1979"/>
      <c r="CM138" s="1980"/>
      <c r="CN138" s="1978"/>
      <c r="CO138" s="1979"/>
      <c r="CP138" s="1979"/>
      <c r="CQ138" s="1980"/>
      <c r="CR138" s="1978"/>
      <c r="CS138" s="1979"/>
      <c r="CT138" s="1979"/>
      <c r="CU138" s="1980"/>
      <c r="CV138" s="1978"/>
      <c r="CW138" s="1979"/>
      <c r="CX138" s="1979"/>
      <c r="CY138" s="1980"/>
      <c r="CZ138" s="1978"/>
      <c r="DA138" s="1979"/>
      <c r="DB138" s="1979"/>
      <c r="DC138" s="1980"/>
      <c r="DD138" s="1978"/>
      <c r="DE138" s="1979"/>
      <c r="DF138" s="1979"/>
      <c r="DG138" s="1980"/>
      <c r="DH138" s="1978"/>
      <c r="DI138" s="1979"/>
      <c r="DJ138" s="1979"/>
      <c r="DK138" s="1980"/>
      <c r="DL138" s="1978"/>
      <c r="DM138" s="1979"/>
      <c r="DN138" s="1979"/>
      <c r="DO138" s="1980"/>
      <c r="DP138" s="1978"/>
      <c r="DQ138" s="1979"/>
      <c r="DR138" s="1979"/>
      <c r="DS138" s="1980"/>
      <c r="DT138" s="1978"/>
      <c r="DU138" s="1979"/>
      <c r="DV138" s="1979"/>
      <c r="DW138" s="1980"/>
      <c r="DX138" s="1978"/>
      <c r="DY138" s="1979"/>
      <c r="DZ138" s="1979"/>
      <c r="EA138" s="1979"/>
      <c r="EB138" s="2012">
        <f t="shared" si="19"/>
        <v>0</v>
      </c>
      <c r="EC138" s="1957"/>
      <c r="ED138" s="1957"/>
      <c r="EE138" s="2013"/>
      <c r="EG138" s="140"/>
      <c r="EH138" s="140"/>
      <c r="EI138" s="162"/>
      <c r="EJ138" s="162"/>
      <c r="EK138" s="140"/>
      <c r="EM138" s="164"/>
      <c r="EW138" s="1210"/>
      <c r="EX138" s="1210"/>
      <c r="EY138" s="1210"/>
      <c r="EZ138" s="1210"/>
      <c r="FA138" s="1210"/>
      <c r="FB138" s="1210"/>
      <c r="FC138" s="1210"/>
      <c r="FD138" s="1210"/>
      <c r="FE138" s="1210"/>
      <c r="FF138" s="1210"/>
      <c r="FG138" s="1210"/>
      <c r="FH138" s="1210"/>
      <c r="FI138" s="1210"/>
      <c r="FJ138" s="1210"/>
      <c r="FK138" s="1210"/>
      <c r="FL138" s="1210"/>
      <c r="FM138" s="1210"/>
      <c r="FN138" s="1210" t="s">
        <v>1376</v>
      </c>
      <c r="FO138" s="1210"/>
      <c r="FP138" s="1210"/>
      <c r="FQ138" s="1210"/>
      <c r="FR138" s="1210"/>
      <c r="FS138" s="1210" t="s">
        <v>1376</v>
      </c>
      <c r="FT138" s="1210"/>
      <c r="FU138" s="1210"/>
    </row>
    <row r="139" spans="1:177" ht="20.100000000000001" customHeight="1">
      <c r="A139" s="1324">
        <v>101</v>
      </c>
      <c r="B139" s="623"/>
      <c r="C139" s="627"/>
      <c r="D139" s="629" t="s">
        <v>842</v>
      </c>
      <c r="E139" s="1997" t="s">
        <v>843</v>
      </c>
      <c r="F139" s="1997"/>
      <c r="G139" s="1997"/>
      <c r="H139" s="1989"/>
      <c r="I139" s="1979"/>
      <c r="J139" s="1979"/>
      <c r="K139" s="1990"/>
      <c r="L139" s="1979"/>
      <c r="M139" s="1979"/>
      <c r="N139" s="1979"/>
      <c r="O139" s="1979"/>
      <c r="P139" s="1978"/>
      <c r="Q139" s="1979"/>
      <c r="R139" s="1979"/>
      <c r="S139" s="1980"/>
      <c r="T139" s="1978"/>
      <c r="U139" s="1979"/>
      <c r="V139" s="1979"/>
      <c r="W139" s="1980"/>
      <c r="X139" s="1978"/>
      <c r="Y139" s="1979"/>
      <c r="Z139" s="1979"/>
      <c r="AA139" s="1980"/>
      <c r="AB139" s="1978"/>
      <c r="AC139" s="1979"/>
      <c r="AD139" s="1979"/>
      <c r="AE139" s="1980"/>
      <c r="AF139" s="1978"/>
      <c r="AG139" s="1979"/>
      <c r="AH139" s="1979"/>
      <c r="AI139" s="1980"/>
      <c r="AJ139" s="1978"/>
      <c r="AK139" s="1979"/>
      <c r="AL139" s="1979"/>
      <c r="AM139" s="1980"/>
      <c r="AN139" s="1978"/>
      <c r="AO139" s="1979"/>
      <c r="AP139" s="1979"/>
      <c r="AQ139" s="1980"/>
      <c r="AR139" s="1978"/>
      <c r="AS139" s="1979"/>
      <c r="AT139" s="1979"/>
      <c r="AU139" s="1980"/>
      <c r="AV139" s="1978"/>
      <c r="AW139" s="1979"/>
      <c r="AX139" s="1979"/>
      <c r="AY139" s="1980"/>
      <c r="AZ139" s="1978"/>
      <c r="BA139" s="1979"/>
      <c r="BB139" s="1979"/>
      <c r="BC139" s="1980"/>
      <c r="BD139" s="1978"/>
      <c r="BE139" s="1979"/>
      <c r="BF139" s="1979"/>
      <c r="BG139" s="1980"/>
      <c r="BH139" s="1978"/>
      <c r="BI139" s="1979"/>
      <c r="BJ139" s="1979"/>
      <c r="BK139" s="1980"/>
      <c r="BL139" s="1978"/>
      <c r="BM139" s="1979"/>
      <c r="BN139" s="1979"/>
      <c r="BO139" s="1980"/>
      <c r="BP139" s="1978"/>
      <c r="BQ139" s="1979"/>
      <c r="BR139" s="1979"/>
      <c r="BS139" s="1980"/>
      <c r="BT139" s="1978"/>
      <c r="BU139" s="1979"/>
      <c r="BV139" s="1979"/>
      <c r="BW139" s="1980"/>
      <c r="BX139" s="1978"/>
      <c r="BY139" s="1979"/>
      <c r="BZ139" s="1979"/>
      <c r="CA139" s="1980"/>
      <c r="CB139" s="1978"/>
      <c r="CC139" s="1979"/>
      <c r="CD139" s="1979"/>
      <c r="CE139" s="1980"/>
      <c r="CF139" s="1978"/>
      <c r="CG139" s="1979"/>
      <c r="CH139" s="1979"/>
      <c r="CI139" s="1980"/>
      <c r="CJ139" s="1978"/>
      <c r="CK139" s="1979"/>
      <c r="CL139" s="1979"/>
      <c r="CM139" s="1980"/>
      <c r="CN139" s="1978"/>
      <c r="CO139" s="1979"/>
      <c r="CP139" s="1979"/>
      <c r="CQ139" s="1980"/>
      <c r="CR139" s="1978"/>
      <c r="CS139" s="1979"/>
      <c r="CT139" s="1979"/>
      <c r="CU139" s="1980"/>
      <c r="CV139" s="1978"/>
      <c r="CW139" s="1979"/>
      <c r="CX139" s="1979"/>
      <c r="CY139" s="1980"/>
      <c r="CZ139" s="1978"/>
      <c r="DA139" s="1979"/>
      <c r="DB139" s="1979"/>
      <c r="DC139" s="1980"/>
      <c r="DD139" s="1978"/>
      <c r="DE139" s="1979"/>
      <c r="DF139" s="1979"/>
      <c r="DG139" s="1980"/>
      <c r="DH139" s="1978"/>
      <c r="DI139" s="1979"/>
      <c r="DJ139" s="1979"/>
      <c r="DK139" s="1980"/>
      <c r="DL139" s="1978"/>
      <c r="DM139" s="1979"/>
      <c r="DN139" s="1979"/>
      <c r="DO139" s="1980"/>
      <c r="DP139" s="1978"/>
      <c r="DQ139" s="1979"/>
      <c r="DR139" s="1979"/>
      <c r="DS139" s="1980"/>
      <c r="DT139" s="1978"/>
      <c r="DU139" s="1979"/>
      <c r="DV139" s="1979"/>
      <c r="DW139" s="1980"/>
      <c r="DX139" s="1978"/>
      <c r="DY139" s="1979"/>
      <c r="DZ139" s="1979"/>
      <c r="EA139" s="1979"/>
      <c r="EB139" s="2012">
        <f t="shared" si="19"/>
        <v>0</v>
      </c>
      <c r="EC139" s="1957"/>
      <c r="ED139" s="1957"/>
      <c r="EE139" s="2013"/>
      <c r="EG139" s="140"/>
      <c r="EH139" s="140"/>
      <c r="EI139" s="162"/>
      <c r="EJ139" s="162"/>
      <c r="EK139" s="140"/>
      <c r="EM139" s="164"/>
      <c r="EW139" s="1210"/>
      <c r="EX139" s="1210"/>
      <c r="EY139" s="1210"/>
      <c r="EZ139" s="1210"/>
      <c r="FA139" s="1210"/>
      <c r="FB139" s="1210"/>
      <c r="FC139" s="1210"/>
      <c r="FD139" s="1210"/>
      <c r="FE139" s="1210"/>
      <c r="FF139" s="1210"/>
      <c r="FG139" s="1210"/>
      <c r="FH139" s="1210"/>
      <c r="FI139" s="1210"/>
      <c r="FJ139" s="1210"/>
      <c r="FK139" s="1210"/>
      <c r="FL139" s="1210"/>
      <c r="FM139" s="1210"/>
      <c r="FN139" s="1210" t="s">
        <v>1376</v>
      </c>
      <c r="FO139" s="1210"/>
      <c r="FP139" s="1210"/>
      <c r="FQ139" s="1210"/>
      <c r="FR139" s="1210"/>
      <c r="FS139" s="1210" t="s">
        <v>1376</v>
      </c>
      <c r="FT139" s="1210"/>
      <c r="FU139" s="1210"/>
    </row>
    <row r="140" spans="1:177" ht="20.100000000000001" hidden="1" customHeight="1">
      <c r="A140" s="1324">
        <v>102</v>
      </c>
      <c r="B140" s="623"/>
      <c r="C140" s="627"/>
      <c r="D140" s="629" t="s">
        <v>844</v>
      </c>
      <c r="E140" s="1997" t="s">
        <v>845</v>
      </c>
      <c r="F140" s="1997"/>
      <c r="G140" s="1997"/>
      <c r="H140" s="1989"/>
      <c r="I140" s="1979"/>
      <c r="J140" s="1979"/>
      <c r="K140" s="1990"/>
      <c r="L140" s="1979"/>
      <c r="M140" s="1979"/>
      <c r="N140" s="1979"/>
      <c r="O140" s="1979"/>
      <c r="P140" s="1978"/>
      <c r="Q140" s="1979"/>
      <c r="R140" s="1979"/>
      <c r="S140" s="1980"/>
      <c r="T140" s="1978"/>
      <c r="U140" s="1979"/>
      <c r="V140" s="1979"/>
      <c r="W140" s="1980"/>
      <c r="X140" s="1978"/>
      <c r="Y140" s="1979"/>
      <c r="Z140" s="1979"/>
      <c r="AA140" s="1980"/>
      <c r="AB140" s="1978"/>
      <c r="AC140" s="1979"/>
      <c r="AD140" s="1979"/>
      <c r="AE140" s="1980"/>
      <c r="AF140" s="1978"/>
      <c r="AG140" s="1979"/>
      <c r="AH140" s="1979"/>
      <c r="AI140" s="1980"/>
      <c r="AJ140" s="1978"/>
      <c r="AK140" s="1979"/>
      <c r="AL140" s="1979"/>
      <c r="AM140" s="1980"/>
      <c r="AN140" s="1978"/>
      <c r="AO140" s="1979"/>
      <c r="AP140" s="1979"/>
      <c r="AQ140" s="1980"/>
      <c r="AR140" s="1978"/>
      <c r="AS140" s="1979"/>
      <c r="AT140" s="1979"/>
      <c r="AU140" s="1980"/>
      <c r="AV140" s="1978"/>
      <c r="AW140" s="1979"/>
      <c r="AX140" s="1979"/>
      <c r="AY140" s="1980"/>
      <c r="AZ140" s="1978"/>
      <c r="BA140" s="1979"/>
      <c r="BB140" s="1979"/>
      <c r="BC140" s="1980"/>
      <c r="BD140" s="1978"/>
      <c r="BE140" s="1979"/>
      <c r="BF140" s="1979"/>
      <c r="BG140" s="1980"/>
      <c r="BH140" s="1978"/>
      <c r="BI140" s="1979"/>
      <c r="BJ140" s="1979"/>
      <c r="BK140" s="1980"/>
      <c r="BL140" s="1978"/>
      <c r="BM140" s="1979"/>
      <c r="BN140" s="1979"/>
      <c r="BO140" s="1980"/>
      <c r="BP140" s="1978"/>
      <c r="BQ140" s="1979"/>
      <c r="BR140" s="1979"/>
      <c r="BS140" s="1980"/>
      <c r="BT140" s="1978"/>
      <c r="BU140" s="1979"/>
      <c r="BV140" s="1979"/>
      <c r="BW140" s="1980"/>
      <c r="BX140" s="1978"/>
      <c r="BY140" s="1979"/>
      <c r="BZ140" s="1979"/>
      <c r="CA140" s="1980"/>
      <c r="CB140" s="1978"/>
      <c r="CC140" s="1979"/>
      <c r="CD140" s="1979"/>
      <c r="CE140" s="1980"/>
      <c r="CF140" s="1978"/>
      <c r="CG140" s="1979"/>
      <c r="CH140" s="1979"/>
      <c r="CI140" s="1980"/>
      <c r="CJ140" s="1978"/>
      <c r="CK140" s="1979"/>
      <c r="CL140" s="1979"/>
      <c r="CM140" s="1980"/>
      <c r="CN140" s="1978"/>
      <c r="CO140" s="1979"/>
      <c r="CP140" s="1979"/>
      <c r="CQ140" s="1980"/>
      <c r="CR140" s="1978"/>
      <c r="CS140" s="1979"/>
      <c r="CT140" s="1979"/>
      <c r="CU140" s="1980"/>
      <c r="CV140" s="1978"/>
      <c r="CW140" s="1979"/>
      <c r="CX140" s="1979"/>
      <c r="CY140" s="1980"/>
      <c r="CZ140" s="1978"/>
      <c r="DA140" s="1979"/>
      <c r="DB140" s="1979"/>
      <c r="DC140" s="1980"/>
      <c r="DD140" s="1978"/>
      <c r="DE140" s="1979"/>
      <c r="DF140" s="1979"/>
      <c r="DG140" s="1980"/>
      <c r="DH140" s="1978"/>
      <c r="DI140" s="1979"/>
      <c r="DJ140" s="1979"/>
      <c r="DK140" s="1980"/>
      <c r="DL140" s="1978"/>
      <c r="DM140" s="1979"/>
      <c r="DN140" s="1979"/>
      <c r="DO140" s="1980"/>
      <c r="DP140" s="1978"/>
      <c r="DQ140" s="1979"/>
      <c r="DR140" s="1979"/>
      <c r="DS140" s="1980"/>
      <c r="DT140" s="1978"/>
      <c r="DU140" s="1979"/>
      <c r="DV140" s="1979"/>
      <c r="DW140" s="1980"/>
      <c r="DX140" s="1978"/>
      <c r="DY140" s="1979"/>
      <c r="DZ140" s="1979"/>
      <c r="EA140" s="1979"/>
      <c r="EB140" s="2012">
        <f t="shared" si="19"/>
        <v>0</v>
      </c>
      <c r="EC140" s="1957"/>
      <c r="ED140" s="1957"/>
      <c r="EE140" s="2013"/>
      <c r="EG140" s="140"/>
      <c r="EH140" s="140"/>
      <c r="EI140" s="162"/>
      <c r="EJ140" s="162"/>
      <c r="EK140" s="140"/>
      <c r="EL140" s="164"/>
      <c r="EM140" s="164"/>
      <c r="EW140" s="1210"/>
      <c r="EX140" s="1210"/>
      <c r="EY140" s="1210"/>
      <c r="EZ140" s="1210"/>
      <c r="FA140" s="1210"/>
      <c r="FB140" s="1210"/>
      <c r="FC140" s="1210"/>
      <c r="FD140" s="1210"/>
      <c r="FE140" s="1210"/>
      <c r="FF140" s="1210"/>
      <c r="FG140" s="1210"/>
      <c r="FH140" s="1210"/>
      <c r="FI140" s="1210"/>
      <c r="FJ140" s="1210"/>
      <c r="FK140" s="1210"/>
      <c r="FL140" s="1210"/>
      <c r="FM140" s="1210"/>
      <c r="FN140" s="1210" t="s">
        <v>1376</v>
      </c>
      <c r="FO140" s="1210"/>
      <c r="FP140" s="1210"/>
      <c r="FQ140" s="1210"/>
      <c r="FR140" s="1210"/>
      <c r="FS140" s="1210" t="s">
        <v>1376</v>
      </c>
      <c r="FT140" s="1210"/>
      <c r="FU140" s="1210"/>
    </row>
    <row r="141" spans="1:177" ht="20.100000000000001" customHeight="1">
      <c r="A141" s="1324">
        <v>103</v>
      </c>
      <c r="B141" s="623"/>
      <c r="C141" s="627"/>
      <c r="D141" s="642" t="s">
        <v>844</v>
      </c>
      <c r="E141" s="2062" t="s">
        <v>581</v>
      </c>
      <c r="F141" s="2062"/>
      <c r="G141" s="2063"/>
      <c r="H141" s="1989"/>
      <c r="I141" s="1979"/>
      <c r="J141" s="1979"/>
      <c r="K141" s="1990"/>
      <c r="L141" s="1979"/>
      <c r="M141" s="1979"/>
      <c r="N141" s="1979"/>
      <c r="O141" s="1979"/>
      <c r="P141" s="1978"/>
      <c r="Q141" s="1979"/>
      <c r="R141" s="1979"/>
      <c r="S141" s="1980"/>
      <c r="T141" s="1978"/>
      <c r="U141" s="1979"/>
      <c r="V141" s="1979"/>
      <c r="W141" s="1980"/>
      <c r="X141" s="1978"/>
      <c r="Y141" s="1979"/>
      <c r="Z141" s="1979"/>
      <c r="AA141" s="1980"/>
      <c r="AB141" s="1978"/>
      <c r="AC141" s="1979"/>
      <c r="AD141" s="1979"/>
      <c r="AE141" s="1980"/>
      <c r="AF141" s="1978"/>
      <c r="AG141" s="1979"/>
      <c r="AH141" s="1979"/>
      <c r="AI141" s="1980"/>
      <c r="AJ141" s="1978"/>
      <c r="AK141" s="1979"/>
      <c r="AL141" s="1979"/>
      <c r="AM141" s="1980"/>
      <c r="AN141" s="1978"/>
      <c r="AO141" s="1979"/>
      <c r="AP141" s="1979"/>
      <c r="AQ141" s="1980"/>
      <c r="AR141" s="1978"/>
      <c r="AS141" s="1979"/>
      <c r="AT141" s="1979"/>
      <c r="AU141" s="1980"/>
      <c r="AV141" s="1978"/>
      <c r="AW141" s="1979"/>
      <c r="AX141" s="1979"/>
      <c r="AY141" s="1980"/>
      <c r="AZ141" s="1978"/>
      <c r="BA141" s="1979"/>
      <c r="BB141" s="1979"/>
      <c r="BC141" s="1980"/>
      <c r="BD141" s="1978"/>
      <c r="BE141" s="1979"/>
      <c r="BF141" s="1979"/>
      <c r="BG141" s="1980"/>
      <c r="BH141" s="1978"/>
      <c r="BI141" s="1979"/>
      <c r="BJ141" s="1979"/>
      <c r="BK141" s="1980"/>
      <c r="BL141" s="1978"/>
      <c r="BM141" s="1979"/>
      <c r="BN141" s="1979"/>
      <c r="BO141" s="1980"/>
      <c r="BP141" s="1978"/>
      <c r="BQ141" s="1979"/>
      <c r="BR141" s="1979"/>
      <c r="BS141" s="1980"/>
      <c r="BT141" s="1978"/>
      <c r="BU141" s="1979"/>
      <c r="BV141" s="1979"/>
      <c r="BW141" s="1980"/>
      <c r="BX141" s="1978"/>
      <c r="BY141" s="1979"/>
      <c r="BZ141" s="1979"/>
      <c r="CA141" s="1980"/>
      <c r="CB141" s="1978"/>
      <c r="CC141" s="1979"/>
      <c r="CD141" s="1979"/>
      <c r="CE141" s="1980"/>
      <c r="CF141" s="1978"/>
      <c r="CG141" s="1979"/>
      <c r="CH141" s="1979"/>
      <c r="CI141" s="1980"/>
      <c r="CJ141" s="1978"/>
      <c r="CK141" s="1979"/>
      <c r="CL141" s="1979"/>
      <c r="CM141" s="1980"/>
      <c r="CN141" s="1978"/>
      <c r="CO141" s="1979"/>
      <c r="CP141" s="1979"/>
      <c r="CQ141" s="1980"/>
      <c r="CR141" s="1978"/>
      <c r="CS141" s="1979"/>
      <c r="CT141" s="1979"/>
      <c r="CU141" s="1980"/>
      <c r="CV141" s="1978"/>
      <c r="CW141" s="1979"/>
      <c r="CX141" s="1979"/>
      <c r="CY141" s="1980"/>
      <c r="CZ141" s="1978"/>
      <c r="DA141" s="1979"/>
      <c r="DB141" s="1979"/>
      <c r="DC141" s="1980"/>
      <c r="DD141" s="1978"/>
      <c r="DE141" s="1979"/>
      <c r="DF141" s="1979"/>
      <c r="DG141" s="1980"/>
      <c r="DH141" s="1978"/>
      <c r="DI141" s="1979"/>
      <c r="DJ141" s="1979"/>
      <c r="DK141" s="1980"/>
      <c r="DL141" s="1978"/>
      <c r="DM141" s="1979"/>
      <c r="DN141" s="1979"/>
      <c r="DO141" s="1980"/>
      <c r="DP141" s="1978"/>
      <c r="DQ141" s="1979"/>
      <c r="DR141" s="1979"/>
      <c r="DS141" s="1980"/>
      <c r="DT141" s="1978"/>
      <c r="DU141" s="1979"/>
      <c r="DV141" s="1979"/>
      <c r="DW141" s="1980"/>
      <c r="DX141" s="1978"/>
      <c r="DY141" s="1979"/>
      <c r="DZ141" s="1979"/>
      <c r="EA141" s="1979"/>
      <c r="EB141" s="2012">
        <f t="shared" si="19"/>
        <v>0</v>
      </c>
      <c r="EC141" s="1957"/>
      <c r="ED141" s="1957"/>
      <c r="EE141" s="2013"/>
      <c r="EG141" s="140"/>
      <c r="EH141" s="140"/>
      <c r="EI141" s="162"/>
      <c r="EJ141" s="162"/>
      <c r="EK141" s="140"/>
      <c r="EL141" s="164"/>
      <c r="EM141" s="164"/>
      <c r="EW141" s="1210"/>
      <c r="EX141" s="1210"/>
      <c r="EY141" s="1210"/>
      <c r="EZ141" s="1210"/>
      <c r="FA141" s="1210"/>
      <c r="FB141" s="1210"/>
      <c r="FC141" s="1210"/>
      <c r="FD141" s="1210"/>
      <c r="FE141" s="1210"/>
      <c r="FF141" s="1210"/>
      <c r="FG141" s="1210"/>
      <c r="FH141" s="1210"/>
      <c r="FI141" s="1210"/>
      <c r="FJ141" s="1210"/>
      <c r="FK141" s="1210"/>
      <c r="FL141" s="1210"/>
      <c r="FM141" s="1210"/>
      <c r="FN141" s="1210" t="s">
        <v>1376</v>
      </c>
      <c r="FO141" s="1210"/>
      <c r="FP141" s="1210"/>
      <c r="FQ141" s="1210"/>
      <c r="FR141" s="1210"/>
      <c r="FS141" s="1210" t="s">
        <v>1376</v>
      </c>
      <c r="FT141" s="1210"/>
      <c r="FU141" s="1210"/>
    </row>
    <row r="142" spans="1:177" ht="20.100000000000001" customHeight="1">
      <c r="A142" s="1324">
        <v>104</v>
      </c>
      <c r="B142" s="623"/>
      <c r="C142" s="627"/>
      <c r="D142" s="642" t="s">
        <v>846</v>
      </c>
      <c r="E142" s="2062" t="s">
        <v>582</v>
      </c>
      <c r="F142" s="2062"/>
      <c r="G142" s="2063"/>
      <c r="H142" s="1989"/>
      <c r="I142" s="1979"/>
      <c r="J142" s="1979"/>
      <c r="K142" s="1990"/>
      <c r="L142" s="1979"/>
      <c r="M142" s="1979"/>
      <c r="N142" s="1979"/>
      <c r="O142" s="1979"/>
      <c r="P142" s="1978"/>
      <c r="Q142" s="1979"/>
      <c r="R142" s="1979"/>
      <c r="S142" s="1980"/>
      <c r="T142" s="1978"/>
      <c r="U142" s="1979"/>
      <c r="V142" s="1979"/>
      <c r="W142" s="1980"/>
      <c r="X142" s="1978"/>
      <c r="Y142" s="1979"/>
      <c r="Z142" s="1979"/>
      <c r="AA142" s="1980"/>
      <c r="AB142" s="1978"/>
      <c r="AC142" s="1979"/>
      <c r="AD142" s="1979"/>
      <c r="AE142" s="1980"/>
      <c r="AF142" s="1978"/>
      <c r="AG142" s="1979"/>
      <c r="AH142" s="1979"/>
      <c r="AI142" s="1980"/>
      <c r="AJ142" s="1978"/>
      <c r="AK142" s="1979"/>
      <c r="AL142" s="1979"/>
      <c r="AM142" s="1980"/>
      <c r="AN142" s="1978"/>
      <c r="AO142" s="1979"/>
      <c r="AP142" s="1979"/>
      <c r="AQ142" s="1980"/>
      <c r="AR142" s="1978"/>
      <c r="AS142" s="1979"/>
      <c r="AT142" s="1979"/>
      <c r="AU142" s="1980"/>
      <c r="AV142" s="1978"/>
      <c r="AW142" s="1979"/>
      <c r="AX142" s="1979"/>
      <c r="AY142" s="1980"/>
      <c r="AZ142" s="1978"/>
      <c r="BA142" s="1979"/>
      <c r="BB142" s="1979"/>
      <c r="BC142" s="1980"/>
      <c r="BD142" s="1978"/>
      <c r="BE142" s="1979"/>
      <c r="BF142" s="1979"/>
      <c r="BG142" s="1980"/>
      <c r="BH142" s="1978"/>
      <c r="BI142" s="1979"/>
      <c r="BJ142" s="1979"/>
      <c r="BK142" s="1980"/>
      <c r="BL142" s="1978"/>
      <c r="BM142" s="1979"/>
      <c r="BN142" s="1979"/>
      <c r="BO142" s="1980"/>
      <c r="BP142" s="1978"/>
      <c r="BQ142" s="1979"/>
      <c r="BR142" s="1979"/>
      <c r="BS142" s="1980"/>
      <c r="BT142" s="1978"/>
      <c r="BU142" s="1979"/>
      <c r="BV142" s="1979"/>
      <c r="BW142" s="1980"/>
      <c r="BX142" s="1978"/>
      <c r="BY142" s="1979"/>
      <c r="BZ142" s="1979"/>
      <c r="CA142" s="1980"/>
      <c r="CB142" s="1978"/>
      <c r="CC142" s="1979"/>
      <c r="CD142" s="1979"/>
      <c r="CE142" s="1980"/>
      <c r="CF142" s="1978"/>
      <c r="CG142" s="1979"/>
      <c r="CH142" s="1979"/>
      <c r="CI142" s="1980"/>
      <c r="CJ142" s="1978"/>
      <c r="CK142" s="1979"/>
      <c r="CL142" s="1979"/>
      <c r="CM142" s="1980"/>
      <c r="CN142" s="1978"/>
      <c r="CO142" s="1979"/>
      <c r="CP142" s="1979"/>
      <c r="CQ142" s="1980"/>
      <c r="CR142" s="1978"/>
      <c r="CS142" s="1979"/>
      <c r="CT142" s="1979"/>
      <c r="CU142" s="1980"/>
      <c r="CV142" s="1978"/>
      <c r="CW142" s="1979"/>
      <c r="CX142" s="1979"/>
      <c r="CY142" s="1980"/>
      <c r="CZ142" s="1978"/>
      <c r="DA142" s="1979"/>
      <c r="DB142" s="1979"/>
      <c r="DC142" s="1980"/>
      <c r="DD142" s="1978"/>
      <c r="DE142" s="1979"/>
      <c r="DF142" s="1979"/>
      <c r="DG142" s="1980"/>
      <c r="DH142" s="1978"/>
      <c r="DI142" s="1979"/>
      <c r="DJ142" s="1979"/>
      <c r="DK142" s="1980"/>
      <c r="DL142" s="1978"/>
      <c r="DM142" s="1979"/>
      <c r="DN142" s="1979"/>
      <c r="DO142" s="1980"/>
      <c r="DP142" s="1978"/>
      <c r="DQ142" s="1979"/>
      <c r="DR142" s="1979"/>
      <c r="DS142" s="1980"/>
      <c r="DT142" s="1978"/>
      <c r="DU142" s="1979"/>
      <c r="DV142" s="1979"/>
      <c r="DW142" s="1980"/>
      <c r="DX142" s="1978"/>
      <c r="DY142" s="1979"/>
      <c r="DZ142" s="1979"/>
      <c r="EA142" s="1979"/>
      <c r="EB142" s="2012">
        <f t="shared" si="19"/>
        <v>0</v>
      </c>
      <c r="EC142" s="1957"/>
      <c r="ED142" s="1957"/>
      <c r="EE142" s="2013"/>
      <c r="EG142" s="140"/>
      <c r="EH142" s="140"/>
      <c r="EI142" s="162"/>
      <c r="EJ142" s="162"/>
      <c r="EK142" s="140"/>
      <c r="EL142" s="164"/>
      <c r="EM142" s="164"/>
      <c r="EW142" s="1210"/>
      <c r="EX142" s="1210"/>
      <c r="EY142" s="1210"/>
      <c r="EZ142" s="1210"/>
      <c r="FA142" s="1210"/>
      <c r="FB142" s="1210"/>
      <c r="FC142" s="1210"/>
      <c r="FD142" s="1210"/>
      <c r="FE142" s="1210"/>
      <c r="FF142" s="1210"/>
      <c r="FG142" s="1210"/>
      <c r="FH142" s="1210"/>
      <c r="FI142" s="1210"/>
      <c r="FJ142" s="1210"/>
      <c r="FK142" s="1210"/>
      <c r="FL142" s="1210"/>
      <c r="FM142" s="1210"/>
      <c r="FN142" s="1210" t="s">
        <v>1376</v>
      </c>
      <c r="FO142" s="1210"/>
      <c r="FP142" s="1210"/>
      <c r="FQ142" s="1210"/>
      <c r="FR142" s="1210"/>
      <c r="FS142" s="1210" t="s">
        <v>1376</v>
      </c>
      <c r="FT142" s="1210"/>
      <c r="FU142" s="1210"/>
    </row>
    <row r="143" spans="1:177" ht="20.100000000000001" customHeight="1">
      <c r="A143" s="1324">
        <v>105</v>
      </c>
      <c r="B143" s="623"/>
      <c r="C143" s="627"/>
      <c r="D143" s="642" t="s">
        <v>1992</v>
      </c>
      <c r="E143" s="2062" t="s">
        <v>583</v>
      </c>
      <c r="F143" s="2062"/>
      <c r="G143" s="2063"/>
      <c r="H143" s="2060"/>
      <c r="I143" s="2020"/>
      <c r="J143" s="2020"/>
      <c r="K143" s="2061"/>
      <c r="L143" s="2020"/>
      <c r="M143" s="2020"/>
      <c r="N143" s="2020"/>
      <c r="O143" s="2020"/>
      <c r="P143" s="2019"/>
      <c r="Q143" s="2020"/>
      <c r="R143" s="2020"/>
      <c r="S143" s="2021"/>
      <c r="T143" s="2019"/>
      <c r="U143" s="2020"/>
      <c r="V143" s="2020"/>
      <c r="W143" s="2021"/>
      <c r="X143" s="2019"/>
      <c r="Y143" s="2020"/>
      <c r="Z143" s="2020"/>
      <c r="AA143" s="2021"/>
      <c r="AB143" s="2019"/>
      <c r="AC143" s="2020"/>
      <c r="AD143" s="2020"/>
      <c r="AE143" s="2021"/>
      <c r="AF143" s="2019"/>
      <c r="AG143" s="2020"/>
      <c r="AH143" s="2020"/>
      <c r="AI143" s="2021"/>
      <c r="AJ143" s="2019"/>
      <c r="AK143" s="2020"/>
      <c r="AL143" s="2020"/>
      <c r="AM143" s="2021"/>
      <c r="AN143" s="2019"/>
      <c r="AO143" s="2020"/>
      <c r="AP143" s="2020"/>
      <c r="AQ143" s="2021"/>
      <c r="AR143" s="2019"/>
      <c r="AS143" s="2020"/>
      <c r="AT143" s="2020"/>
      <c r="AU143" s="2021"/>
      <c r="AV143" s="2019"/>
      <c r="AW143" s="2020"/>
      <c r="AX143" s="2020"/>
      <c r="AY143" s="2021"/>
      <c r="AZ143" s="2019"/>
      <c r="BA143" s="2020"/>
      <c r="BB143" s="2020"/>
      <c r="BC143" s="2021"/>
      <c r="BD143" s="2019"/>
      <c r="BE143" s="2020"/>
      <c r="BF143" s="2020"/>
      <c r="BG143" s="2021"/>
      <c r="BH143" s="2019"/>
      <c r="BI143" s="2020"/>
      <c r="BJ143" s="2020"/>
      <c r="BK143" s="2021"/>
      <c r="BL143" s="2019"/>
      <c r="BM143" s="2020"/>
      <c r="BN143" s="2020"/>
      <c r="BO143" s="2021"/>
      <c r="BP143" s="2019"/>
      <c r="BQ143" s="2020"/>
      <c r="BR143" s="2020"/>
      <c r="BS143" s="2021"/>
      <c r="BT143" s="2019"/>
      <c r="BU143" s="2020"/>
      <c r="BV143" s="2020"/>
      <c r="BW143" s="2021"/>
      <c r="BX143" s="2019"/>
      <c r="BY143" s="2020"/>
      <c r="BZ143" s="2020"/>
      <c r="CA143" s="2021"/>
      <c r="CB143" s="2019"/>
      <c r="CC143" s="2020"/>
      <c r="CD143" s="2020"/>
      <c r="CE143" s="2021"/>
      <c r="CF143" s="2019"/>
      <c r="CG143" s="2020"/>
      <c r="CH143" s="2020"/>
      <c r="CI143" s="2021"/>
      <c r="CJ143" s="2019"/>
      <c r="CK143" s="2020"/>
      <c r="CL143" s="2020"/>
      <c r="CM143" s="2021"/>
      <c r="CN143" s="2019"/>
      <c r="CO143" s="2020"/>
      <c r="CP143" s="2020"/>
      <c r="CQ143" s="2021"/>
      <c r="CR143" s="2019"/>
      <c r="CS143" s="2020"/>
      <c r="CT143" s="2020"/>
      <c r="CU143" s="2021"/>
      <c r="CV143" s="2019"/>
      <c r="CW143" s="2020"/>
      <c r="CX143" s="2020"/>
      <c r="CY143" s="2021"/>
      <c r="CZ143" s="2019"/>
      <c r="DA143" s="2020"/>
      <c r="DB143" s="2020"/>
      <c r="DC143" s="2021"/>
      <c r="DD143" s="2019"/>
      <c r="DE143" s="2020"/>
      <c r="DF143" s="2020"/>
      <c r="DG143" s="2021"/>
      <c r="DH143" s="2019"/>
      <c r="DI143" s="2020"/>
      <c r="DJ143" s="2020"/>
      <c r="DK143" s="2021"/>
      <c r="DL143" s="2019"/>
      <c r="DM143" s="2020"/>
      <c r="DN143" s="2020"/>
      <c r="DO143" s="2021"/>
      <c r="DP143" s="2019"/>
      <c r="DQ143" s="2020"/>
      <c r="DR143" s="2020"/>
      <c r="DS143" s="2021"/>
      <c r="DT143" s="2019"/>
      <c r="DU143" s="2020"/>
      <c r="DV143" s="2020"/>
      <c r="DW143" s="2021"/>
      <c r="DX143" s="2019"/>
      <c r="DY143" s="2020"/>
      <c r="DZ143" s="2020"/>
      <c r="EA143" s="2020"/>
      <c r="EB143" s="2192"/>
      <c r="EC143" s="2020"/>
      <c r="ED143" s="2020"/>
      <c r="EE143" s="2193"/>
      <c r="EG143" s="140"/>
      <c r="EH143" s="140"/>
      <c r="EI143" s="162"/>
      <c r="EJ143" s="162"/>
      <c r="EK143" s="140"/>
      <c r="EL143" s="164"/>
      <c r="EM143" s="164"/>
      <c r="EW143" s="1210"/>
      <c r="EX143" s="1210"/>
      <c r="EY143" s="1210"/>
      <c r="EZ143" s="1210"/>
      <c r="FA143" s="1210"/>
      <c r="FB143" s="1210"/>
      <c r="FC143" s="1210"/>
      <c r="FD143" s="1210"/>
      <c r="FE143" s="1210"/>
      <c r="FF143" s="1210"/>
      <c r="FG143" s="1210"/>
      <c r="FH143" s="1210"/>
      <c r="FI143" s="1210"/>
      <c r="FJ143" s="1210"/>
      <c r="FK143" s="1210"/>
      <c r="FL143" s="1210"/>
      <c r="FM143" s="1210"/>
      <c r="FN143" s="1210"/>
      <c r="FO143" s="1210"/>
      <c r="FP143" s="1210"/>
      <c r="FQ143" s="1210"/>
      <c r="FR143" s="1210"/>
      <c r="FS143" s="1210"/>
      <c r="FT143" s="1210"/>
      <c r="FU143" s="1210"/>
    </row>
    <row r="144" spans="1:177" ht="20.100000000000001" customHeight="1">
      <c r="A144" s="1324">
        <v>104</v>
      </c>
      <c r="B144" s="623"/>
      <c r="C144" s="627"/>
      <c r="D144" s="869" t="s">
        <v>1993</v>
      </c>
      <c r="E144" s="2062" t="s">
        <v>1900</v>
      </c>
      <c r="F144" s="2062"/>
      <c r="G144" s="2063"/>
      <c r="H144" s="1989"/>
      <c r="I144" s="1979"/>
      <c r="J144" s="1979"/>
      <c r="K144" s="1990"/>
      <c r="L144" s="1979"/>
      <c r="M144" s="1979"/>
      <c r="N144" s="1979"/>
      <c r="O144" s="1979"/>
      <c r="P144" s="1978"/>
      <c r="Q144" s="1979"/>
      <c r="R144" s="1979"/>
      <c r="S144" s="1980"/>
      <c r="T144" s="1978"/>
      <c r="U144" s="1979"/>
      <c r="V144" s="1979"/>
      <c r="W144" s="1980"/>
      <c r="X144" s="1978"/>
      <c r="Y144" s="1979"/>
      <c r="Z144" s="1979"/>
      <c r="AA144" s="1980"/>
      <c r="AB144" s="1978"/>
      <c r="AC144" s="1979"/>
      <c r="AD144" s="1979"/>
      <c r="AE144" s="1980"/>
      <c r="AF144" s="1978"/>
      <c r="AG144" s="1979"/>
      <c r="AH144" s="1979"/>
      <c r="AI144" s="1980"/>
      <c r="AJ144" s="1978"/>
      <c r="AK144" s="1979"/>
      <c r="AL144" s="1979"/>
      <c r="AM144" s="1980"/>
      <c r="AN144" s="1978"/>
      <c r="AO144" s="1979"/>
      <c r="AP144" s="1979"/>
      <c r="AQ144" s="1980"/>
      <c r="AR144" s="1978"/>
      <c r="AS144" s="1979"/>
      <c r="AT144" s="1979"/>
      <c r="AU144" s="1980"/>
      <c r="AV144" s="1978"/>
      <c r="AW144" s="1979"/>
      <c r="AX144" s="1979"/>
      <c r="AY144" s="1980"/>
      <c r="AZ144" s="1978"/>
      <c r="BA144" s="1979"/>
      <c r="BB144" s="1979"/>
      <c r="BC144" s="1980"/>
      <c r="BD144" s="1978"/>
      <c r="BE144" s="1979"/>
      <c r="BF144" s="1979"/>
      <c r="BG144" s="1980"/>
      <c r="BH144" s="1978"/>
      <c r="BI144" s="1979"/>
      <c r="BJ144" s="1979"/>
      <c r="BK144" s="1980"/>
      <c r="BL144" s="1978"/>
      <c r="BM144" s="1979"/>
      <c r="BN144" s="1979"/>
      <c r="BO144" s="1980"/>
      <c r="BP144" s="1978"/>
      <c r="BQ144" s="1979"/>
      <c r="BR144" s="1979"/>
      <c r="BS144" s="1980"/>
      <c r="BT144" s="1978"/>
      <c r="BU144" s="1979"/>
      <c r="BV144" s="1979"/>
      <c r="BW144" s="1980"/>
      <c r="BX144" s="1978"/>
      <c r="BY144" s="1979"/>
      <c r="BZ144" s="1979"/>
      <c r="CA144" s="1980"/>
      <c r="CB144" s="1978"/>
      <c r="CC144" s="1979"/>
      <c r="CD144" s="1979"/>
      <c r="CE144" s="1980"/>
      <c r="CF144" s="1978"/>
      <c r="CG144" s="1979"/>
      <c r="CH144" s="1979"/>
      <c r="CI144" s="1980"/>
      <c r="CJ144" s="1978"/>
      <c r="CK144" s="1979"/>
      <c r="CL144" s="1979"/>
      <c r="CM144" s="1980"/>
      <c r="CN144" s="1978"/>
      <c r="CO144" s="1979"/>
      <c r="CP144" s="1979"/>
      <c r="CQ144" s="1980"/>
      <c r="CR144" s="1978"/>
      <c r="CS144" s="1979"/>
      <c r="CT144" s="1979"/>
      <c r="CU144" s="1980"/>
      <c r="CV144" s="1978"/>
      <c r="CW144" s="1979"/>
      <c r="CX144" s="1979"/>
      <c r="CY144" s="1980"/>
      <c r="CZ144" s="1978"/>
      <c r="DA144" s="1979"/>
      <c r="DB144" s="1979"/>
      <c r="DC144" s="1980"/>
      <c r="DD144" s="1978"/>
      <c r="DE144" s="1979"/>
      <c r="DF144" s="1979"/>
      <c r="DG144" s="1980"/>
      <c r="DH144" s="1978"/>
      <c r="DI144" s="1979"/>
      <c r="DJ144" s="1979"/>
      <c r="DK144" s="1980"/>
      <c r="DL144" s="1978"/>
      <c r="DM144" s="1979"/>
      <c r="DN144" s="1979"/>
      <c r="DO144" s="1980"/>
      <c r="DP144" s="1978"/>
      <c r="DQ144" s="1979"/>
      <c r="DR144" s="1979"/>
      <c r="DS144" s="1980"/>
      <c r="DT144" s="1978"/>
      <c r="DU144" s="1979"/>
      <c r="DV144" s="1979"/>
      <c r="DW144" s="1980"/>
      <c r="DX144" s="1978"/>
      <c r="DY144" s="1979"/>
      <c r="DZ144" s="1979"/>
      <c r="EA144" s="1979"/>
      <c r="EB144" s="2012">
        <f t="shared" ref="EB144" si="20">SUM(H144:EA144)</f>
        <v>0</v>
      </c>
      <c r="EC144" s="1957"/>
      <c r="ED144" s="1957"/>
      <c r="EE144" s="2013"/>
      <c r="EG144" s="140"/>
      <c r="EH144" s="140"/>
      <c r="EI144" s="162"/>
      <c r="EJ144" s="162"/>
      <c r="EK144" s="140"/>
      <c r="EL144" s="164"/>
      <c r="EM144" s="164"/>
      <c r="EW144" s="1210"/>
      <c r="EX144" s="1210"/>
      <c r="EY144" s="1210"/>
      <c r="EZ144" s="1210"/>
      <c r="FA144" s="1210"/>
      <c r="FB144" s="1210"/>
      <c r="FC144" s="1210"/>
      <c r="FD144" s="1210"/>
      <c r="FE144" s="1210"/>
      <c r="FF144" s="1210"/>
      <c r="FG144" s="1210"/>
      <c r="FH144" s="1210"/>
      <c r="FI144" s="1210"/>
      <c r="FJ144" s="1210"/>
      <c r="FK144" s="1210"/>
      <c r="FL144" s="1210"/>
      <c r="FM144" s="1210"/>
      <c r="FN144" s="1210" t="s">
        <v>1376</v>
      </c>
      <c r="FO144" s="1210"/>
      <c r="FP144" s="1210"/>
      <c r="FQ144" s="1210"/>
      <c r="FR144" s="1210"/>
      <c r="FS144" s="1210" t="s">
        <v>1376</v>
      </c>
      <c r="FT144" s="1210"/>
      <c r="FU144" s="1210"/>
    </row>
    <row r="145" spans="1:177" ht="19.5" customHeight="1">
      <c r="A145" s="1324">
        <v>106</v>
      </c>
      <c r="B145" s="623"/>
      <c r="C145" s="627"/>
      <c r="D145" s="1652" t="s">
        <v>2062</v>
      </c>
      <c r="E145" s="1653" t="s">
        <v>2063</v>
      </c>
      <c r="F145" s="1654"/>
      <c r="G145" s="1655"/>
      <c r="H145" s="1989"/>
      <c r="I145" s="1979"/>
      <c r="J145" s="1979"/>
      <c r="K145" s="1990"/>
      <c r="L145" s="1979"/>
      <c r="M145" s="1979"/>
      <c r="N145" s="1979"/>
      <c r="O145" s="1979"/>
      <c r="P145" s="1978"/>
      <c r="Q145" s="1979"/>
      <c r="R145" s="1979"/>
      <c r="S145" s="1980"/>
      <c r="T145" s="1978"/>
      <c r="U145" s="1979"/>
      <c r="V145" s="1979"/>
      <c r="W145" s="1980"/>
      <c r="X145" s="1978"/>
      <c r="Y145" s="1979"/>
      <c r="Z145" s="1979"/>
      <c r="AA145" s="1980"/>
      <c r="AB145" s="1978"/>
      <c r="AC145" s="1979"/>
      <c r="AD145" s="1979"/>
      <c r="AE145" s="1980"/>
      <c r="AF145" s="1978"/>
      <c r="AG145" s="1979"/>
      <c r="AH145" s="1979"/>
      <c r="AI145" s="1980"/>
      <c r="AJ145" s="1978"/>
      <c r="AK145" s="1979"/>
      <c r="AL145" s="1979"/>
      <c r="AM145" s="1980"/>
      <c r="AN145" s="1978"/>
      <c r="AO145" s="1979"/>
      <c r="AP145" s="1979"/>
      <c r="AQ145" s="1980"/>
      <c r="AR145" s="1978"/>
      <c r="AS145" s="1979"/>
      <c r="AT145" s="1979"/>
      <c r="AU145" s="1980"/>
      <c r="AV145" s="1978"/>
      <c r="AW145" s="1979"/>
      <c r="AX145" s="1979"/>
      <c r="AY145" s="1980"/>
      <c r="AZ145" s="1978"/>
      <c r="BA145" s="1979"/>
      <c r="BB145" s="1979"/>
      <c r="BC145" s="1980"/>
      <c r="BD145" s="1978"/>
      <c r="BE145" s="1979"/>
      <c r="BF145" s="1979"/>
      <c r="BG145" s="1980"/>
      <c r="BH145" s="1978"/>
      <c r="BI145" s="1979"/>
      <c r="BJ145" s="1979"/>
      <c r="BK145" s="1980"/>
      <c r="BL145" s="1978"/>
      <c r="BM145" s="1979"/>
      <c r="BN145" s="1979"/>
      <c r="BO145" s="1980"/>
      <c r="BP145" s="1978"/>
      <c r="BQ145" s="1979"/>
      <c r="BR145" s="1979"/>
      <c r="BS145" s="1980"/>
      <c r="BT145" s="1978"/>
      <c r="BU145" s="1979"/>
      <c r="BV145" s="1979"/>
      <c r="BW145" s="1980"/>
      <c r="BX145" s="1978"/>
      <c r="BY145" s="1979"/>
      <c r="BZ145" s="1979"/>
      <c r="CA145" s="1980"/>
      <c r="CB145" s="1978"/>
      <c r="CC145" s="1979"/>
      <c r="CD145" s="1979"/>
      <c r="CE145" s="1980"/>
      <c r="CF145" s="1978"/>
      <c r="CG145" s="1979"/>
      <c r="CH145" s="1979"/>
      <c r="CI145" s="1980"/>
      <c r="CJ145" s="1978"/>
      <c r="CK145" s="1979"/>
      <c r="CL145" s="1979"/>
      <c r="CM145" s="1980"/>
      <c r="CN145" s="1978"/>
      <c r="CO145" s="1979"/>
      <c r="CP145" s="1979"/>
      <c r="CQ145" s="1980"/>
      <c r="CR145" s="1978"/>
      <c r="CS145" s="1979"/>
      <c r="CT145" s="1979"/>
      <c r="CU145" s="1980"/>
      <c r="CV145" s="1978"/>
      <c r="CW145" s="1979"/>
      <c r="CX145" s="1979"/>
      <c r="CY145" s="1980"/>
      <c r="CZ145" s="1978"/>
      <c r="DA145" s="1979"/>
      <c r="DB145" s="1979"/>
      <c r="DC145" s="1980"/>
      <c r="DD145" s="1978"/>
      <c r="DE145" s="1979"/>
      <c r="DF145" s="1979"/>
      <c r="DG145" s="1980"/>
      <c r="DH145" s="1978"/>
      <c r="DI145" s="1979"/>
      <c r="DJ145" s="1979"/>
      <c r="DK145" s="1980"/>
      <c r="DL145" s="1978"/>
      <c r="DM145" s="1979"/>
      <c r="DN145" s="1979"/>
      <c r="DO145" s="1980"/>
      <c r="DP145" s="1978"/>
      <c r="DQ145" s="1979"/>
      <c r="DR145" s="1979"/>
      <c r="DS145" s="1980"/>
      <c r="DT145" s="1978"/>
      <c r="DU145" s="1979"/>
      <c r="DV145" s="1979"/>
      <c r="DW145" s="1980"/>
      <c r="DX145" s="1978"/>
      <c r="DY145" s="1979"/>
      <c r="DZ145" s="1979"/>
      <c r="EA145" s="1979"/>
      <c r="EB145" s="2012">
        <f t="shared" ref="EB145:EB153" si="21">SUM(H145:EA145)</f>
        <v>0</v>
      </c>
      <c r="EC145" s="1957"/>
      <c r="ED145" s="1957"/>
      <c r="EE145" s="2013"/>
      <c r="EG145" s="140"/>
      <c r="EH145" s="140"/>
      <c r="EI145" s="162"/>
      <c r="EJ145" s="162"/>
      <c r="EK145" s="140"/>
      <c r="EL145" s="164"/>
      <c r="EM145" s="164"/>
      <c r="EW145" s="1210"/>
      <c r="EX145" s="1210"/>
      <c r="EY145" s="1210"/>
      <c r="EZ145" s="1210"/>
      <c r="FA145" s="1210"/>
      <c r="FB145" s="1210"/>
      <c r="FC145" s="1210"/>
      <c r="FD145" s="1210"/>
      <c r="FE145" s="1210"/>
      <c r="FF145" s="1210"/>
      <c r="FG145" s="1210"/>
      <c r="FH145" s="1210"/>
      <c r="FI145" s="1210"/>
      <c r="FJ145" s="1210"/>
      <c r="FK145" s="1210"/>
      <c r="FL145" s="1210"/>
      <c r="FM145" s="1210"/>
      <c r="FN145" s="1210" t="s">
        <v>1376</v>
      </c>
      <c r="FO145" s="1210"/>
      <c r="FP145" s="1210"/>
      <c r="FQ145" s="1210"/>
      <c r="FR145" s="1210"/>
      <c r="FS145" s="1210" t="s">
        <v>1376</v>
      </c>
      <c r="FT145" s="1210"/>
      <c r="FU145" s="1210"/>
    </row>
    <row r="146" spans="1:177" ht="19.5" customHeight="1">
      <c r="A146" s="1324">
        <v>106</v>
      </c>
      <c r="B146" s="623"/>
      <c r="C146" s="627"/>
      <c r="D146" s="1652" t="s">
        <v>2064</v>
      </c>
      <c r="E146" s="1997" t="s">
        <v>2441</v>
      </c>
      <c r="F146" s="1997"/>
      <c r="G146" s="2053"/>
      <c r="H146" s="1989"/>
      <c r="I146" s="1979"/>
      <c r="J146" s="1979"/>
      <c r="K146" s="1990"/>
      <c r="L146" s="1979"/>
      <c r="M146" s="1979"/>
      <c r="N146" s="1979"/>
      <c r="O146" s="1979"/>
      <c r="P146" s="1978"/>
      <c r="Q146" s="1979"/>
      <c r="R146" s="1979"/>
      <c r="S146" s="1980"/>
      <c r="T146" s="1978"/>
      <c r="U146" s="1979"/>
      <c r="V146" s="1979"/>
      <c r="W146" s="1980"/>
      <c r="X146" s="1978"/>
      <c r="Y146" s="1979"/>
      <c r="Z146" s="1979"/>
      <c r="AA146" s="1980"/>
      <c r="AB146" s="1978"/>
      <c r="AC146" s="1979"/>
      <c r="AD146" s="1979"/>
      <c r="AE146" s="1980"/>
      <c r="AF146" s="1978"/>
      <c r="AG146" s="1979"/>
      <c r="AH146" s="1979"/>
      <c r="AI146" s="1980"/>
      <c r="AJ146" s="1978"/>
      <c r="AK146" s="1979"/>
      <c r="AL146" s="1979"/>
      <c r="AM146" s="1980"/>
      <c r="AN146" s="1978"/>
      <c r="AO146" s="1979"/>
      <c r="AP146" s="1979"/>
      <c r="AQ146" s="1980"/>
      <c r="AR146" s="1978"/>
      <c r="AS146" s="1979"/>
      <c r="AT146" s="1979"/>
      <c r="AU146" s="1980"/>
      <c r="AV146" s="1978"/>
      <c r="AW146" s="1979"/>
      <c r="AX146" s="1979"/>
      <c r="AY146" s="1980"/>
      <c r="AZ146" s="1978"/>
      <c r="BA146" s="1979"/>
      <c r="BB146" s="1979"/>
      <c r="BC146" s="1980"/>
      <c r="BD146" s="1978"/>
      <c r="BE146" s="1979"/>
      <c r="BF146" s="1979"/>
      <c r="BG146" s="1980"/>
      <c r="BH146" s="1978"/>
      <c r="BI146" s="1979"/>
      <c r="BJ146" s="1979"/>
      <c r="BK146" s="1980"/>
      <c r="BL146" s="1978"/>
      <c r="BM146" s="1979"/>
      <c r="BN146" s="1979"/>
      <c r="BO146" s="1980"/>
      <c r="BP146" s="1978"/>
      <c r="BQ146" s="1979"/>
      <c r="BR146" s="1979"/>
      <c r="BS146" s="1980"/>
      <c r="BT146" s="1978"/>
      <c r="BU146" s="1979"/>
      <c r="BV146" s="1979"/>
      <c r="BW146" s="1980"/>
      <c r="BX146" s="1978"/>
      <c r="BY146" s="1979"/>
      <c r="BZ146" s="1979"/>
      <c r="CA146" s="1980"/>
      <c r="CB146" s="1978"/>
      <c r="CC146" s="1979"/>
      <c r="CD146" s="1979"/>
      <c r="CE146" s="1980"/>
      <c r="CF146" s="1978"/>
      <c r="CG146" s="1979"/>
      <c r="CH146" s="1979"/>
      <c r="CI146" s="1980"/>
      <c r="CJ146" s="1978"/>
      <c r="CK146" s="1979"/>
      <c r="CL146" s="1979"/>
      <c r="CM146" s="1980"/>
      <c r="CN146" s="1978"/>
      <c r="CO146" s="1979"/>
      <c r="CP146" s="1979"/>
      <c r="CQ146" s="1980"/>
      <c r="CR146" s="1978"/>
      <c r="CS146" s="1979"/>
      <c r="CT146" s="1979"/>
      <c r="CU146" s="1980"/>
      <c r="CV146" s="1978"/>
      <c r="CW146" s="1979"/>
      <c r="CX146" s="1979"/>
      <c r="CY146" s="1980"/>
      <c r="CZ146" s="1978"/>
      <c r="DA146" s="1979"/>
      <c r="DB146" s="1979"/>
      <c r="DC146" s="1980"/>
      <c r="DD146" s="1978"/>
      <c r="DE146" s="1979"/>
      <c r="DF146" s="1979"/>
      <c r="DG146" s="1980"/>
      <c r="DH146" s="1978"/>
      <c r="DI146" s="1979"/>
      <c r="DJ146" s="1979"/>
      <c r="DK146" s="1980"/>
      <c r="DL146" s="1978"/>
      <c r="DM146" s="1979"/>
      <c r="DN146" s="1979"/>
      <c r="DO146" s="1980"/>
      <c r="DP146" s="1978"/>
      <c r="DQ146" s="1979"/>
      <c r="DR146" s="1979"/>
      <c r="DS146" s="1980"/>
      <c r="DT146" s="1978"/>
      <c r="DU146" s="1979"/>
      <c r="DV146" s="1979"/>
      <c r="DW146" s="1980"/>
      <c r="DX146" s="1978"/>
      <c r="DY146" s="1979"/>
      <c r="DZ146" s="1979"/>
      <c r="EA146" s="1979"/>
      <c r="EB146" s="2012">
        <f t="shared" ref="EB146" si="22">SUM(H146:EA146)</f>
        <v>0</v>
      </c>
      <c r="EC146" s="1957"/>
      <c r="ED146" s="1957"/>
      <c r="EE146" s="2013"/>
      <c r="EG146" s="140"/>
      <c r="EH146" s="140"/>
      <c r="EI146" s="162"/>
      <c r="EJ146" s="162"/>
      <c r="EK146" s="140"/>
      <c r="EL146" s="164"/>
      <c r="EM146" s="164"/>
      <c r="EW146" s="1210"/>
      <c r="EX146" s="1210"/>
      <c r="EY146" s="1210"/>
      <c r="EZ146" s="1210"/>
      <c r="FA146" s="1210"/>
      <c r="FB146" s="1210"/>
      <c r="FC146" s="1210"/>
      <c r="FD146" s="1210"/>
      <c r="FE146" s="1210"/>
      <c r="FF146" s="1210"/>
      <c r="FG146" s="1210"/>
      <c r="FH146" s="1210"/>
      <c r="FI146" s="1210"/>
      <c r="FJ146" s="1210"/>
      <c r="FK146" s="1210"/>
      <c r="FL146" s="1210"/>
      <c r="FM146" s="1210"/>
      <c r="FN146" s="1210" t="s">
        <v>1376</v>
      </c>
      <c r="FO146" s="1210"/>
      <c r="FP146" s="1210"/>
      <c r="FQ146" s="1210"/>
      <c r="FR146" s="1210"/>
      <c r="FS146" s="1210" t="s">
        <v>1376</v>
      </c>
      <c r="FT146" s="1210"/>
      <c r="FU146" s="1210"/>
    </row>
    <row r="147" spans="1:177" ht="19.5" customHeight="1">
      <c r="A147" s="1324">
        <v>106</v>
      </c>
      <c r="B147" s="623"/>
      <c r="C147" s="627"/>
      <c r="D147" s="2265" t="s">
        <v>2065</v>
      </c>
      <c r="E147" s="1649" t="s">
        <v>797</v>
      </c>
      <c r="F147" s="1620"/>
      <c r="G147" s="1643"/>
      <c r="H147" s="2002"/>
      <c r="I147" s="1963"/>
      <c r="J147" s="1963"/>
      <c r="K147" s="2003"/>
      <c r="L147" s="1963"/>
      <c r="M147" s="1963"/>
      <c r="N147" s="1963"/>
      <c r="O147" s="1963"/>
      <c r="P147" s="1962"/>
      <c r="Q147" s="1963"/>
      <c r="R147" s="1963"/>
      <c r="S147" s="1964"/>
      <c r="T147" s="1962"/>
      <c r="U147" s="1963"/>
      <c r="V147" s="1963"/>
      <c r="W147" s="1964"/>
      <c r="X147" s="1962"/>
      <c r="Y147" s="1963"/>
      <c r="Z147" s="1963"/>
      <c r="AA147" s="1964"/>
      <c r="AB147" s="1962"/>
      <c r="AC147" s="1963"/>
      <c r="AD147" s="1963"/>
      <c r="AE147" s="1964"/>
      <c r="AF147" s="1962"/>
      <c r="AG147" s="1963"/>
      <c r="AH147" s="1963"/>
      <c r="AI147" s="1964"/>
      <c r="AJ147" s="1962"/>
      <c r="AK147" s="1963"/>
      <c r="AL147" s="1963"/>
      <c r="AM147" s="1964"/>
      <c r="AN147" s="1962"/>
      <c r="AO147" s="1963"/>
      <c r="AP147" s="1963"/>
      <c r="AQ147" s="1964"/>
      <c r="AR147" s="1962"/>
      <c r="AS147" s="1963"/>
      <c r="AT147" s="1963"/>
      <c r="AU147" s="1964"/>
      <c r="AV147" s="1962"/>
      <c r="AW147" s="1963"/>
      <c r="AX147" s="1963"/>
      <c r="AY147" s="1964"/>
      <c r="AZ147" s="1962"/>
      <c r="BA147" s="1963"/>
      <c r="BB147" s="1963"/>
      <c r="BC147" s="1964"/>
      <c r="BD147" s="1962"/>
      <c r="BE147" s="1963"/>
      <c r="BF147" s="1963"/>
      <c r="BG147" s="1964"/>
      <c r="BH147" s="1962"/>
      <c r="BI147" s="1963"/>
      <c r="BJ147" s="1963"/>
      <c r="BK147" s="1964"/>
      <c r="BL147" s="1962"/>
      <c r="BM147" s="1963"/>
      <c r="BN147" s="1963"/>
      <c r="BO147" s="1964"/>
      <c r="BP147" s="1962"/>
      <c r="BQ147" s="1963"/>
      <c r="BR147" s="1963"/>
      <c r="BS147" s="1964"/>
      <c r="BT147" s="1962"/>
      <c r="BU147" s="1963"/>
      <c r="BV147" s="1963"/>
      <c r="BW147" s="1964"/>
      <c r="BX147" s="1962"/>
      <c r="BY147" s="1963"/>
      <c r="BZ147" s="1963"/>
      <c r="CA147" s="1964"/>
      <c r="CB147" s="1962"/>
      <c r="CC147" s="1963"/>
      <c r="CD147" s="1963"/>
      <c r="CE147" s="1964"/>
      <c r="CF147" s="1962"/>
      <c r="CG147" s="1963"/>
      <c r="CH147" s="1963"/>
      <c r="CI147" s="1964"/>
      <c r="CJ147" s="1962"/>
      <c r="CK147" s="1963"/>
      <c r="CL147" s="1963"/>
      <c r="CM147" s="1964"/>
      <c r="CN147" s="1962"/>
      <c r="CO147" s="1963"/>
      <c r="CP147" s="1963"/>
      <c r="CQ147" s="1964"/>
      <c r="CR147" s="1962"/>
      <c r="CS147" s="1963"/>
      <c r="CT147" s="1963"/>
      <c r="CU147" s="1964"/>
      <c r="CV147" s="1962"/>
      <c r="CW147" s="1963"/>
      <c r="CX147" s="1963"/>
      <c r="CY147" s="1964"/>
      <c r="CZ147" s="1962"/>
      <c r="DA147" s="1963"/>
      <c r="DB147" s="1963"/>
      <c r="DC147" s="1964"/>
      <c r="DD147" s="1962"/>
      <c r="DE147" s="1963"/>
      <c r="DF147" s="1963"/>
      <c r="DG147" s="1964"/>
      <c r="DH147" s="1962"/>
      <c r="DI147" s="1963"/>
      <c r="DJ147" s="1963"/>
      <c r="DK147" s="1964"/>
      <c r="DL147" s="1962"/>
      <c r="DM147" s="1963"/>
      <c r="DN147" s="1963"/>
      <c r="DO147" s="1964"/>
      <c r="DP147" s="1962"/>
      <c r="DQ147" s="1963"/>
      <c r="DR147" s="1963"/>
      <c r="DS147" s="1964"/>
      <c r="DT147" s="1962"/>
      <c r="DU147" s="1963"/>
      <c r="DV147" s="1963"/>
      <c r="DW147" s="1964"/>
      <c r="DX147" s="1962"/>
      <c r="DY147" s="1963"/>
      <c r="DZ147" s="1963"/>
      <c r="EA147" s="1963"/>
      <c r="EB147" s="2173">
        <f t="shared" si="21"/>
        <v>0</v>
      </c>
      <c r="EC147" s="1985"/>
      <c r="ED147" s="1985"/>
      <c r="EE147" s="2174"/>
      <c r="EG147" s="140"/>
      <c r="EH147" s="140"/>
      <c r="EI147" s="162"/>
      <c r="EJ147" s="162"/>
      <c r="EK147" s="140"/>
      <c r="EL147" s="164"/>
      <c r="EM147" s="164"/>
      <c r="EW147" s="1210"/>
      <c r="EX147" s="1210"/>
      <c r="EY147" s="1210"/>
      <c r="EZ147" s="1210"/>
      <c r="FA147" s="1210"/>
      <c r="FB147" s="1210"/>
      <c r="FC147" s="1210"/>
      <c r="FD147" s="1210"/>
      <c r="FE147" s="1210"/>
      <c r="FF147" s="1210"/>
      <c r="FG147" s="1210"/>
      <c r="FH147" s="1210"/>
      <c r="FI147" s="1210"/>
      <c r="FJ147" s="1210"/>
      <c r="FK147" s="1210"/>
      <c r="FL147" s="1210"/>
      <c r="FM147" s="1210"/>
      <c r="FN147" s="1210" t="s">
        <v>1376</v>
      </c>
      <c r="FO147" s="1210"/>
      <c r="FP147" s="1210"/>
      <c r="FQ147" s="1210"/>
      <c r="FR147" s="1210"/>
      <c r="FS147" s="1210" t="s">
        <v>1376</v>
      </c>
      <c r="FT147" s="1210"/>
      <c r="FU147" s="1210"/>
    </row>
    <row r="148" spans="1:177" ht="19.5" customHeight="1">
      <c r="A148" s="1324">
        <v>106</v>
      </c>
      <c r="B148" s="623"/>
      <c r="C148" s="627"/>
      <c r="D148" s="2266"/>
      <c r="E148" s="1649" t="s">
        <v>797</v>
      </c>
      <c r="F148" s="1620"/>
      <c r="G148" s="1643"/>
      <c r="H148" s="1987"/>
      <c r="I148" s="1973"/>
      <c r="J148" s="1973"/>
      <c r="K148" s="1988"/>
      <c r="L148" s="1973"/>
      <c r="M148" s="1973"/>
      <c r="N148" s="1973"/>
      <c r="O148" s="1973"/>
      <c r="P148" s="1972"/>
      <c r="Q148" s="1973"/>
      <c r="R148" s="1973"/>
      <c r="S148" s="1974"/>
      <c r="T148" s="1972"/>
      <c r="U148" s="1973"/>
      <c r="V148" s="1973"/>
      <c r="W148" s="1974"/>
      <c r="X148" s="1972"/>
      <c r="Y148" s="1973"/>
      <c r="Z148" s="1973"/>
      <c r="AA148" s="1974"/>
      <c r="AB148" s="1972"/>
      <c r="AC148" s="1973"/>
      <c r="AD148" s="1973"/>
      <c r="AE148" s="1974"/>
      <c r="AF148" s="1972"/>
      <c r="AG148" s="1973"/>
      <c r="AH148" s="1973"/>
      <c r="AI148" s="1974"/>
      <c r="AJ148" s="1972"/>
      <c r="AK148" s="1973"/>
      <c r="AL148" s="1973"/>
      <c r="AM148" s="1974"/>
      <c r="AN148" s="1972"/>
      <c r="AO148" s="1973"/>
      <c r="AP148" s="1973"/>
      <c r="AQ148" s="1974"/>
      <c r="AR148" s="1972"/>
      <c r="AS148" s="1973"/>
      <c r="AT148" s="1973"/>
      <c r="AU148" s="1974"/>
      <c r="AV148" s="1972"/>
      <c r="AW148" s="1973"/>
      <c r="AX148" s="1973"/>
      <c r="AY148" s="1974"/>
      <c r="AZ148" s="1972"/>
      <c r="BA148" s="1973"/>
      <c r="BB148" s="1973"/>
      <c r="BC148" s="1974"/>
      <c r="BD148" s="1972"/>
      <c r="BE148" s="1973"/>
      <c r="BF148" s="1973"/>
      <c r="BG148" s="1974"/>
      <c r="BH148" s="1972"/>
      <c r="BI148" s="1973"/>
      <c r="BJ148" s="1973"/>
      <c r="BK148" s="1974"/>
      <c r="BL148" s="1972"/>
      <c r="BM148" s="1973"/>
      <c r="BN148" s="1973"/>
      <c r="BO148" s="1974"/>
      <c r="BP148" s="1972"/>
      <c r="BQ148" s="1973"/>
      <c r="BR148" s="1973"/>
      <c r="BS148" s="1974"/>
      <c r="BT148" s="1972"/>
      <c r="BU148" s="1973"/>
      <c r="BV148" s="1973"/>
      <c r="BW148" s="1974"/>
      <c r="BX148" s="1972"/>
      <c r="BY148" s="1973"/>
      <c r="BZ148" s="1973"/>
      <c r="CA148" s="1974"/>
      <c r="CB148" s="1972"/>
      <c r="CC148" s="1973"/>
      <c r="CD148" s="1973"/>
      <c r="CE148" s="1974"/>
      <c r="CF148" s="1972"/>
      <c r="CG148" s="1973"/>
      <c r="CH148" s="1973"/>
      <c r="CI148" s="1974"/>
      <c r="CJ148" s="1972"/>
      <c r="CK148" s="1973"/>
      <c r="CL148" s="1973"/>
      <c r="CM148" s="1974"/>
      <c r="CN148" s="1972"/>
      <c r="CO148" s="1973"/>
      <c r="CP148" s="1973"/>
      <c r="CQ148" s="1974"/>
      <c r="CR148" s="1972"/>
      <c r="CS148" s="1973"/>
      <c r="CT148" s="1973"/>
      <c r="CU148" s="1974"/>
      <c r="CV148" s="1972"/>
      <c r="CW148" s="1973"/>
      <c r="CX148" s="1973"/>
      <c r="CY148" s="1974"/>
      <c r="CZ148" s="1972"/>
      <c r="DA148" s="1973"/>
      <c r="DB148" s="1973"/>
      <c r="DC148" s="1974"/>
      <c r="DD148" s="1972"/>
      <c r="DE148" s="1973"/>
      <c r="DF148" s="1973"/>
      <c r="DG148" s="1974"/>
      <c r="DH148" s="1972"/>
      <c r="DI148" s="1973"/>
      <c r="DJ148" s="1973"/>
      <c r="DK148" s="1974"/>
      <c r="DL148" s="1972"/>
      <c r="DM148" s="1973"/>
      <c r="DN148" s="1973"/>
      <c r="DO148" s="1974"/>
      <c r="DP148" s="1972"/>
      <c r="DQ148" s="1973"/>
      <c r="DR148" s="1973"/>
      <c r="DS148" s="1974"/>
      <c r="DT148" s="1972"/>
      <c r="DU148" s="1973"/>
      <c r="DV148" s="1973"/>
      <c r="DW148" s="1974"/>
      <c r="DX148" s="1972"/>
      <c r="DY148" s="1973"/>
      <c r="DZ148" s="1973"/>
      <c r="EA148" s="1973"/>
      <c r="EB148" s="2017">
        <f t="shared" si="21"/>
        <v>0</v>
      </c>
      <c r="EC148" s="1976"/>
      <c r="ED148" s="1976"/>
      <c r="EE148" s="2018"/>
      <c r="EG148" s="140"/>
      <c r="EH148" s="140"/>
      <c r="EI148" s="162"/>
      <c r="EJ148" s="162"/>
      <c r="EK148" s="140"/>
      <c r="EL148" s="164"/>
      <c r="EM148" s="164"/>
      <c r="EW148" s="1210"/>
      <c r="EX148" s="1210"/>
      <c r="EY148" s="1210"/>
      <c r="EZ148" s="1210"/>
      <c r="FA148" s="1210"/>
      <c r="FB148" s="1210"/>
      <c r="FC148" s="1210"/>
      <c r="FD148" s="1210"/>
      <c r="FE148" s="1210"/>
      <c r="FF148" s="1210"/>
      <c r="FG148" s="1210"/>
      <c r="FH148" s="1210"/>
      <c r="FI148" s="1210"/>
      <c r="FJ148" s="1210"/>
      <c r="FK148" s="1210"/>
      <c r="FL148" s="1210"/>
      <c r="FM148" s="1210"/>
      <c r="FN148" s="1210" t="s">
        <v>1376</v>
      </c>
      <c r="FO148" s="1210"/>
      <c r="FP148" s="1210"/>
      <c r="FQ148" s="1210"/>
      <c r="FR148" s="1210"/>
      <c r="FS148" s="1210" t="s">
        <v>1376</v>
      </c>
      <c r="FT148" s="1210"/>
      <c r="FU148" s="1210"/>
    </row>
    <row r="149" spans="1:177" ht="19.5" customHeight="1">
      <c r="A149" s="1324">
        <v>106</v>
      </c>
      <c r="B149" s="623"/>
      <c r="C149" s="627"/>
      <c r="D149" s="2267"/>
      <c r="E149" s="1650" t="s">
        <v>797</v>
      </c>
      <c r="F149" s="1621"/>
      <c r="G149" s="1644"/>
      <c r="H149" s="2004"/>
      <c r="I149" s="1982"/>
      <c r="J149" s="1982"/>
      <c r="K149" s="2005"/>
      <c r="L149" s="1982"/>
      <c r="M149" s="1982"/>
      <c r="N149" s="1982"/>
      <c r="O149" s="1982"/>
      <c r="P149" s="1981"/>
      <c r="Q149" s="1982"/>
      <c r="R149" s="1982"/>
      <c r="S149" s="1983"/>
      <c r="T149" s="1981"/>
      <c r="U149" s="1982"/>
      <c r="V149" s="1982"/>
      <c r="W149" s="1983"/>
      <c r="X149" s="1981"/>
      <c r="Y149" s="1982"/>
      <c r="Z149" s="1982"/>
      <c r="AA149" s="1983"/>
      <c r="AB149" s="1981"/>
      <c r="AC149" s="1982"/>
      <c r="AD149" s="1982"/>
      <c r="AE149" s="1983"/>
      <c r="AF149" s="1981"/>
      <c r="AG149" s="1982"/>
      <c r="AH149" s="1982"/>
      <c r="AI149" s="1983"/>
      <c r="AJ149" s="1981"/>
      <c r="AK149" s="1982"/>
      <c r="AL149" s="1982"/>
      <c r="AM149" s="1983"/>
      <c r="AN149" s="1981"/>
      <c r="AO149" s="1982"/>
      <c r="AP149" s="1982"/>
      <c r="AQ149" s="1983"/>
      <c r="AR149" s="1981"/>
      <c r="AS149" s="1982"/>
      <c r="AT149" s="1982"/>
      <c r="AU149" s="1983"/>
      <c r="AV149" s="1981"/>
      <c r="AW149" s="1982"/>
      <c r="AX149" s="1982"/>
      <c r="AY149" s="1983"/>
      <c r="AZ149" s="1981"/>
      <c r="BA149" s="1982"/>
      <c r="BB149" s="1982"/>
      <c r="BC149" s="1983"/>
      <c r="BD149" s="1981"/>
      <c r="BE149" s="1982"/>
      <c r="BF149" s="1982"/>
      <c r="BG149" s="1983"/>
      <c r="BH149" s="1981"/>
      <c r="BI149" s="1982"/>
      <c r="BJ149" s="1982"/>
      <c r="BK149" s="1983"/>
      <c r="BL149" s="1981"/>
      <c r="BM149" s="1982"/>
      <c r="BN149" s="1982"/>
      <c r="BO149" s="1983"/>
      <c r="BP149" s="1981"/>
      <c r="BQ149" s="1982"/>
      <c r="BR149" s="1982"/>
      <c r="BS149" s="1983"/>
      <c r="BT149" s="1981"/>
      <c r="BU149" s="1982"/>
      <c r="BV149" s="1982"/>
      <c r="BW149" s="1983"/>
      <c r="BX149" s="1981"/>
      <c r="BY149" s="1982"/>
      <c r="BZ149" s="1982"/>
      <c r="CA149" s="1983"/>
      <c r="CB149" s="1981"/>
      <c r="CC149" s="1982"/>
      <c r="CD149" s="1982"/>
      <c r="CE149" s="1983"/>
      <c r="CF149" s="1981"/>
      <c r="CG149" s="1982"/>
      <c r="CH149" s="1982"/>
      <c r="CI149" s="1983"/>
      <c r="CJ149" s="1981"/>
      <c r="CK149" s="1982"/>
      <c r="CL149" s="1982"/>
      <c r="CM149" s="1983"/>
      <c r="CN149" s="1981"/>
      <c r="CO149" s="1982"/>
      <c r="CP149" s="1982"/>
      <c r="CQ149" s="1983"/>
      <c r="CR149" s="1981"/>
      <c r="CS149" s="1982"/>
      <c r="CT149" s="1982"/>
      <c r="CU149" s="1983"/>
      <c r="CV149" s="1981"/>
      <c r="CW149" s="1982"/>
      <c r="CX149" s="1982"/>
      <c r="CY149" s="1983"/>
      <c r="CZ149" s="1981"/>
      <c r="DA149" s="1982"/>
      <c r="DB149" s="1982"/>
      <c r="DC149" s="1983"/>
      <c r="DD149" s="1981"/>
      <c r="DE149" s="1982"/>
      <c r="DF149" s="1982"/>
      <c r="DG149" s="1983"/>
      <c r="DH149" s="1981"/>
      <c r="DI149" s="1982"/>
      <c r="DJ149" s="1982"/>
      <c r="DK149" s="1983"/>
      <c r="DL149" s="1981"/>
      <c r="DM149" s="1982"/>
      <c r="DN149" s="1982"/>
      <c r="DO149" s="1983"/>
      <c r="DP149" s="1981"/>
      <c r="DQ149" s="1982"/>
      <c r="DR149" s="1982"/>
      <c r="DS149" s="1983"/>
      <c r="DT149" s="1981"/>
      <c r="DU149" s="1982"/>
      <c r="DV149" s="1982"/>
      <c r="DW149" s="1983"/>
      <c r="DX149" s="1981"/>
      <c r="DY149" s="1982"/>
      <c r="DZ149" s="1982"/>
      <c r="EA149" s="1982"/>
      <c r="EB149" s="2010">
        <f t="shared" si="21"/>
        <v>0</v>
      </c>
      <c r="EC149" s="1960"/>
      <c r="ED149" s="1960"/>
      <c r="EE149" s="2011"/>
      <c r="EG149" s="140"/>
      <c r="EH149" s="140"/>
      <c r="EI149" s="162"/>
      <c r="EJ149" s="162"/>
      <c r="EK149" s="140"/>
      <c r="EL149" s="164"/>
      <c r="EM149" s="164"/>
      <c r="EW149" s="1210"/>
      <c r="EX149" s="1210"/>
      <c r="EY149" s="1210"/>
      <c r="EZ149" s="1210"/>
      <c r="FA149" s="1210"/>
      <c r="FB149" s="1210"/>
      <c r="FC149" s="1210"/>
      <c r="FD149" s="1210"/>
      <c r="FE149" s="1210"/>
      <c r="FF149" s="1210"/>
      <c r="FG149" s="1210"/>
      <c r="FH149" s="1210"/>
      <c r="FI149" s="1210"/>
      <c r="FJ149" s="1210"/>
      <c r="FK149" s="1210"/>
      <c r="FL149" s="1210"/>
      <c r="FM149" s="1210"/>
      <c r="FN149" s="1210" t="s">
        <v>1376</v>
      </c>
      <c r="FO149" s="1210"/>
      <c r="FP149" s="1210"/>
      <c r="FQ149" s="1210"/>
      <c r="FR149" s="1210"/>
      <c r="FS149" s="1210" t="s">
        <v>1376</v>
      </c>
      <c r="FT149" s="1210"/>
      <c r="FU149" s="1210"/>
    </row>
    <row r="150" spans="1:177" ht="19.5" customHeight="1">
      <c r="A150" s="1324">
        <v>107</v>
      </c>
      <c r="B150" s="623"/>
      <c r="C150" s="627"/>
      <c r="D150" s="869" t="s">
        <v>2442</v>
      </c>
      <c r="E150" s="1997" t="s">
        <v>601</v>
      </c>
      <c r="F150" s="1997"/>
      <c r="G150" s="1997"/>
      <c r="H150" s="2123">
        <f>J193-J194</f>
        <v>0</v>
      </c>
      <c r="I150" s="2124"/>
      <c r="J150" s="2124"/>
      <c r="K150" s="2125"/>
      <c r="L150" s="1957">
        <f t="shared" ref="L150" si="23">N193-N194</f>
        <v>0</v>
      </c>
      <c r="M150" s="1957"/>
      <c r="N150" s="1957"/>
      <c r="O150" s="1957"/>
      <c r="P150" s="1956">
        <f t="shared" ref="P150" si="24">R193-R194</f>
        <v>0</v>
      </c>
      <c r="Q150" s="1957"/>
      <c r="R150" s="1957"/>
      <c r="S150" s="1958"/>
      <c r="T150" s="1956">
        <f t="shared" ref="T150" si="25">V193-V194</f>
        <v>0</v>
      </c>
      <c r="U150" s="1957"/>
      <c r="V150" s="1957"/>
      <c r="W150" s="1958"/>
      <c r="X150" s="1956">
        <f t="shared" ref="X150" si="26">Z193-Z194</f>
        <v>0</v>
      </c>
      <c r="Y150" s="1957"/>
      <c r="Z150" s="1957"/>
      <c r="AA150" s="1958"/>
      <c r="AB150" s="1956">
        <f t="shared" ref="AB150" si="27">AD193-AD194</f>
        <v>0</v>
      </c>
      <c r="AC150" s="1957"/>
      <c r="AD150" s="1957"/>
      <c r="AE150" s="1958"/>
      <c r="AF150" s="1956">
        <f t="shared" ref="AF150" si="28">AH193-AH194</f>
        <v>0</v>
      </c>
      <c r="AG150" s="1957"/>
      <c r="AH150" s="1957"/>
      <c r="AI150" s="1958"/>
      <c r="AJ150" s="1956">
        <f t="shared" ref="AJ150" si="29">AL193-AL194</f>
        <v>0</v>
      </c>
      <c r="AK150" s="1957"/>
      <c r="AL150" s="1957"/>
      <c r="AM150" s="1958"/>
      <c r="AN150" s="1956">
        <f t="shared" ref="AN150" si="30">AP193-AP194</f>
        <v>0</v>
      </c>
      <c r="AO150" s="1957"/>
      <c r="AP150" s="1957"/>
      <c r="AQ150" s="1958"/>
      <c r="AR150" s="1956">
        <f t="shared" ref="AR150" si="31">AT193-AT194</f>
        <v>0</v>
      </c>
      <c r="AS150" s="1957"/>
      <c r="AT150" s="1957"/>
      <c r="AU150" s="1958"/>
      <c r="AV150" s="1956">
        <f t="shared" ref="AV150" si="32">AX193-AX194</f>
        <v>0</v>
      </c>
      <c r="AW150" s="1957"/>
      <c r="AX150" s="1957"/>
      <c r="AY150" s="1958"/>
      <c r="AZ150" s="1956">
        <f t="shared" ref="AZ150" si="33">BB193-BB194</f>
        <v>0</v>
      </c>
      <c r="BA150" s="1957"/>
      <c r="BB150" s="1957"/>
      <c r="BC150" s="1958"/>
      <c r="BD150" s="1956">
        <f t="shared" ref="BD150" si="34">BF193-BF194</f>
        <v>0</v>
      </c>
      <c r="BE150" s="1957"/>
      <c r="BF150" s="1957"/>
      <c r="BG150" s="1958"/>
      <c r="BH150" s="1956">
        <f t="shared" ref="BH150" si="35">BJ193-BJ194</f>
        <v>0</v>
      </c>
      <c r="BI150" s="1957"/>
      <c r="BJ150" s="1957"/>
      <c r="BK150" s="1958"/>
      <c r="BL150" s="1956">
        <f t="shared" ref="BL150" si="36">BN193-BN194</f>
        <v>0</v>
      </c>
      <c r="BM150" s="1957"/>
      <c r="BN150" s="1957"/>
      <c r="BO150" s="1958"/>
      <c r="BP150" s="1956">
        <f t="shared" ref="BP150" si="37">BR193-BR194</f>
        <v>0</v>
      </c>
      <c r="BQ150" s="1957"/>
      <c r="BR150" s="1957"/>
      <c r="BS150" s="1958"/>
      <c r="BT150" s="1956">
        <f t="shared" ref="BT150" si="38">BV193-BV194</f>
        <v>0</v>
      </c>
      <c r="BU150" s="1957"/>
      <c r="BV150" s="1957"/>
      <c r="BW150" s="1958"/>
      <c r="BX150" s="1956">
        <f t="shared" ref="BX150" si="39">BZ193-BZ194</f>
        <v>0</v>
      </c>
      <c r="BY150" s="1957"/>
      <c r="BZ150" s="1957"/>
      <c r="CA150" s="1958"/>
      <c r="CB150" s="1956">
        <f t="shared" ref="CB150" si="40">CD193-CD194</f>
        <v>0</v>
      </c>
      <c r="CC150" s="1957"/>
      <c r="CD150" s="1957"/>
      <c r="CE150" s="1958"/>
      <c r="CF150" s="1956">
        <f t="shared" ref="CF150" si="41">CH193-CH194</f>
        <v>0</v>
      </c>
      <c r="CG150" s="1957"/>
      <c r="CH150" s="1957"/>
      <c r="CI150" s="1958"/>
      <c r="CJ150" s="1956">
        <f t="shared" ref="CJ150" si="42">CL193-CL194</f>
        <v>0</v>
      </c>
      <c r="CK150" s="1957"/>
      <c r="CL150" s="1957"/>
      <c r="CM150" s="1958"/>
      <c r="CN150" s="1956">
        <f t="shared" ref="CN150" si="43">CP193-CP194</f>
        <v>0</v>
      </c>
      <c r="CO150" s="1957"/>
      <c r="CP150" s="1957"/>
      <c r="CQ150" s="1958"/>
      <c r="CR150" s="1956">
        <f t="shared" ref="CR150" si="44">CT193-CT194</f>
        <v>0</v>
      </c>
      <c r="CS150" s="1957"/>
      <c r="CT150" s="1957"/>
      <c r="CU150" s="1958"/>
      <c r="CV150" s="1956">
        <f t="shared" ref="CV150" si="45">CX193-CX194</f>
        <v>0</v>
      </c>
      <c r="CW150" s="1957"/>
      <c r="CX150" s="1957"/>
      <c r="CY150" s="1958"/>
      <c r="CZ150" s="1956">
        <f t="shared" ref="CZ150" si="46">DB193-DB194</f>
        <v>0</v>
      </c>
      <c r="DA150" s="1957"/>
      <c r="DB150" s="1957"/>
      <c r="DC150" s="1958"/>
      <c r="DD150" s="1956">
        <f t="shared" ref="DD150" si="47">DF193-DF194</f>
        <v>0</v>
      </c>
      <c r="DE150" s="1957"/>
      <c r="DF150" s="1957"/>
      <c r="DG150" s="1958"/>
      <c r="DH150" s="1956">
        <f t="shared" ref="DH150" si="48">DJ193-DJ194</f>
        <v>0</v>
      </c>
      <c r="DI150" s="1957"/>
      <c r="DJ150" s="1957"/>
      <c r="DK150" s="1958"/>
      <c r="DL150" s="1956">
        <f t="shared" ref="DL150" si="49">DN193-DN194</f>
        <v>0</v>
      </c>
      <c r="DM150" s="1957"/>
      <c r="DN150" s="1957"/>
      <c r="DO150" s="1958"/>
      <c r="DP150" s="1956">
        <f t="shared" ref="DP150" si="50">DR193-DR194</f>
        <v>0</v>
      </c>
      <c r="DQ150" s="1957"/>
      <c r="DR150" s="1957"/>
      <c r="DS150" s="1958"/>
      <c r="DT150" s="1956">
        <f t="shared" ref="DT150" si="51">DV193-DV194</f>
        <v>0</v>
      </c>
      <c r="DU150" s="1957"/>
      <c r="DV150" s="1957"/>
      <c r="DW150" s="1958"/>
      <c r="DX150" s="1956">
        <f t="shared" ref="DX150" si="52">DZ193-DZ194</f>
        <v>0</v>
      </c>
      <c r="DY150" s="1957"/>
      <c r="DZ150" s="1957"/>
      <c r="EA150" s="1958"/>
      <c r="EB150" s="2012">
        <f t="shared" si="21"/>
        <v>0</v>
      </c>
      <c r="EC150" s="1957"/>
      <c r="ED150" s="1957"/>
      <c r="EE150" s="2013"/>
      <c r="EF150" s="611" t="s">
        <v>489</v>
      </c>
      <c r="EG150" s="164"/>
      <c r="EH150" s="164"/>
      <c r="EI150" s="164"/>
      <c r="EJ150" s="164"/>
      <c r="EK150" s="164"/>
      <c r="EL150" s="164"/>
      <c r="EM150" s="164"/>
      <c r="EW150" s="1210"/>
      <c r="EX150" s="1210"/>
      <c r="EY150" s="1210"/>
      <c r="EZ150" s="1210"/>
      <c r="FA150" s="1210"/>
      <c r="FB150" s="1210"/>
      <c r="FC150" s="1210"/>
      <c r="FD150" s="1210"/>
      <c r="FE150" s="1210"/>
      <c r="FF150" s="1210"/>
      <c r="FG150" s="1210"/>
      <c r="FH150" s="1210"/>
      <c r="FI150" s="1210"/>
      <c r="FJ150" s="1210"/>
      <c r="FK150" s="1210"/>
      <c r="FL150" s="1210"/>
      <c r="FM150" s="1210"/>
      <c r="FN150" s="1210" t="s">
        <v>1376</v>
      </c>
      <c r="FO150" s="1210"/>
      <c r="FP150" s="1210"/>
      <c r="FQ150" s="1210"/>
      <c r="FR150" s="1210"/>
      <c r="FS150" s="1210"/>
      <c r="FT150" s="1210"/>
      <c r="FU150" s="1210"/>
    </row>
    <row r="151" spans="1:177" ht="19.5" customHeight="1">
      <c r="A151" s="1324">
        <v>108</v>
      </c>
      <c r="B151" s="623"/>
      <c r="C151" s="624" t="s">
        <v>584</v>
      </c>
      <c r="D151" s="2052" t="s">
        <v>585</v>
      </c>
      <c r="E151" s="1997"/>
      <c r="F151" s="1997"/>
      <c r="G151" s="2053"/>
      <c r="H151" s="2000">
        <f>SUMIF($FT$21:$FT$177,"○",H$21:H$177)</f>
        <v>0</v>
      </c>
      <c r="I151" s="1957"/>
      <c r="J151" s="1957"/>
      <c r="K151" s="2001"/>
      <c r="L151" s="1957">
        <f>SUMIF($FT$21:$FT$177,"○",L$21:L$177)</f>
        <v>0</v>
      </c>
      <c r="M151" s="1957"/>
      <c r="N151" s="1957"/>
      <c r="O151" s="1957"/>
      <c r="P151" s="1956">
        <f>SUMIF($FT$21:$FT$177,"○",P$21:P$177)</f>
        <v>0</v>
      </c>
      <c r="Q151" s="1957"/>
      <c r="R151" s="1957"/>
      <c r="S151" s="1958"/>
      <c r="T151" s="1956">
        <f>SUMIF($FT$21:$FT$177,"○",T$21:T$177)</f>
        <v>0</v>
      </c>
      <c r="U151" s="1957"/>
      <c r="V151" s="1957"/>
      <c r="W151" s="1958"/>
      <c r="X151" s="1956">
        <f>SUMIF($FT$21:$FT$177,"○",X$21:X$177)</f>
        <v>0</v>
      </c>
      <c r="Y151" s="1957"/>
      <c r="Z151" s="1957"/>
      <c r="AA151" s="1958"/>
      <c r="AB151" s="1956">
        <f>SUMIF($FT$21:$FT$177,"○",AB$21:AB$177)</f>
        <v>0</v>
      </c>
      <c r="AC151" s="1957"/>
      <c r="AD151" s="1957"/>
      <c r="AE151" s="1958"/>
      <c r="AF151" s="1956">
        <f>SUMIF($FT$21:$FT$177,"○",AF$21:AF$177)</f>
        <v>0</v>
      </c>
      <c r="AG151" s="1957"/>
      <c r="AH151" s="1957"/>
      <c r="AI151" s="1958"/>
      <c r="AJ151" s="1956">
        <f>SUMIF($FT$21:$FT$177,"○",AJ$21:AJ$177)</f>
        <v>0</v>
      </c>
      <c r="AK151" s="1957"/>
      <c r="AL151" s="1957"/>
      <c r="AM151" s="1958"/>
      <c r="AN151" s="1956">
        <f>SUMIF($FT$21:$FT$177,"○",AN$21:AN$177)</f>
        <v>0</v>
      </c>
      <c r="AO151" s="1957"/>
      <c r="AP151" s="1957"/>
      <c r="AQ151" s="1958"/>
      <c r="AR151" s="1956">
        <f>SUMIF($FT$21:$FT$177,"○",AR$21:AR$177)</f>
        <v>0</v>
      </c>
      <c r="AS151" s="1957"/>
      <c r="AT151" s="1957"/>
      <c r="AU151" s="1958"/>
      <c r="AV151" s="1956">
        <f>SUMIF($FT$21:$FT$177,"○",AV$21:AV$177)</f>
        <v>0</v>
      </c>
      <c r="AW151" s="1957"/>
      <c r="AX151" s="1957"/>
      <c r="AY151" s="1958"/>
      <c r="AZ151" s="1956">
        <f>SUMIF($FT$21:$FT$177,"○",AZ$21:AZ$177)</f>
        <v>0</v>
      </c>
      <c r="BA151" s="1957"/>
      <c r="BB151" s="1957"/>
      <c r="BC151" s="1958"/>
      <c r="BD151" s="1956">
        <f>SUMIF($FT$21:$FT$177,"○",BD$21:BD$177)</f>
        <v>0</v>
      </c>
      <c r="BE151" s="1957"/>
      <c r="BF151" s="1957"/>
      <c r="BG151" s="1958"/>
      <c r="BH151" s="1956">
        <f>SUMIF($FT$21:$FT$177,"○",BH$21:BH$177)</f>
        <v>0</v>
      </c>
      <c r="BI151" s="1957"/>
      <c r="BJ151" s="1957"/>
      <c r="BK151" s="1958"/>
      <c r="BL151" s="1956">
        <f>SUMIF($FT$21:$FT$177,"○",BL$21:BL$177)</f>
        <v>0</v>
      </c>
      <c r="BM151" s="1957"/>
      <c r="BN151" s="1957"/>
      <c r="BO151" s="1958"/>
      <c r="BP151" s="1956">
        <f>SUMIF($FT$21:$FT$177,"○",BP$21:BP$177)</f>
        <v>0</v>
      </c>
      <c r="BQ151" s="1957"/>
      <c r="BR151" s="1957"/>
      <c r="BS151" s="1958"/>
      <c r="BT151" s="1956">
        <f>SUMIF($FT$21:$FT$177,"○",BT$21:BT$177)</f>
        <v>0</v>
      </c>
      <c r="BU151" s="1957"/>
      <c r="BV151" s="1957"/>
      <c r="BW151" s="1958"/>
      <c r="BX151" s="1956">
        <f>SUMIF($FT$21:$FT$177,"○",BX$21:BX$177)</f>
        <v>0</v>
      </c>
      <c r="BY151" s="1957"/>
      <c r="BZ151" s="1957"/>
      <c r="CA151" s="1958"/>
      <c r="CB151" s="1956">
        <f>SUMIF($FT$21:$FT$177,"○",CB$21:CB$177)</f>
        <v>0</v>
      </c>
      <c r="CC151" s="1957"/>
      <c r="CD151" s="1957"/>
      <c r="CE151" s="1958"/>
      <c r="CF151" s="1956">
        <f>SUMIF($FT$21:$FT$177,"○",CF$21:CF$177)</f>
        <v>0</v>
      </c>
      <c r="CG151" s="1957"/>
      <c r="CH151" s="1957"/>
      <c r="CI151" s="1958"/>
      <c r="CJ151" s="1956">
        <f>SUMIF($FT$21:$FT$177,"○",CJ$21:CJ$177)</f>
        <v>0</v>
      </c>
      <c r="CK151" s="1957"/>
      <c r="CL151" s="1957"/>
      <c r="CM151" s="1958"/>
      <c r="CN151" s="1956">
        <f>SUMIF($FT$21:$FT$177,"○",CN$21:CN$177)</f>
        <v>0</v>
      </c>
      <c r="CO151" s="1957"/>
      <c r="CP151" s="1957"/>
      <c r="CQ151" s="1958"/>
      <c r="CR151" s="1956">
        <f>SUMIF($FT$21:$FT$177,"○",CR$21:CR$177)</f>
        <v>0</v>
      </c>
      <c r="CS151" s="1957"/>
      <c r="CT151" s="1957"/>
      <c r="CU151" s="1958"/>
      <c r="CV151" s="1956">
        <f>SUMIF($FT$21:$FT$177,"○",CV$21:CV$177)</f>
        <v>0</v>
      </c>
      <c r="CW151" s="1957"/>
      <c r="CX151" s="1957"/>
      <c r="CY151" s="1958"/>
      <c r="CZ151" s="1956">
        <f>SUMIF($FT$21:$FT$177,"○",CZ$21:CZ$177)</f>
        <v>0</v>
      </c>
      <c r="DA151" s="1957"/>
      <c r="DB151" s="1957"/>
      <c r="DC151" s="1958"/>
      <c r="DD151" s="1956">
        <f>SUMIF($FT$21:$FT$177,"○",DD$21:DD$177)</f>
        <v>0</v>
      </c>
      <c r="DE151" s="1957"/>
      <c r="DF151" s="1957"/>
      <c r="DG151" s="1958"/>
      <c r="DH151" s="1956">
        <f>SUMIF($FT$21:$FT$177,"○",DH$21:DH$177)</f>
        <v>0</v>
      </c>
      <c r="DI151" s="1957"/>
      <c r="DJ151" s="1957"/>
      <c r="DK151" s="1958"/>
      <c r="DL151" s="1956">
        <f>SUMIF($FT$21:$FT$177,"○",DL$21:DL$177)</f>
        <v>0</v>
      </c>
      <c r="DM151" s="1957"/>
      <c r="DN151" s="1957"/>
      <c r="DO151" s="1958"/>
      <c r="DP151" s="1956">
        <f>SUMIF($FT$21:$FT$177,"○",DP$21:DP$177)</f>
        <v>0</v>
      </c>
      <c r="DQ151" s="1957"/>
      <c r="DR151" s="1957"/>
      <c r="DS151" s="1958"/>
      <c r="DT151" s="1956">
        <f>SUMIF($FT$21:$FT$177,"○",DT$21:DT$177)</f>
        <v>0</v>
      </c>
      <c r="DU151" s="1957"/>
      <c r="DV151" s="1957"/>
      <c r="DW151" s="1958"/>
      <c r="DX151" s="1956">
        <f>SUMIF($FT$21:$FT$177,"○",DX$21:DX$177)</f>
        <v>0</v>
      </c>
      <c r="DY151" s="1957"/>
      <c r="DZ151" s="1957"/>
      <c r="EA151" s="1957"/>
      <c r="EB151" s="2012">
        <f t="shared" si="21"/>
        <v>0</v>
      </c>
      <c r="EC151" s="2190"/>
      <c r="ED151" s="2190"/>
      <c r="EE151" s="2191"/>
      <c r="EF151" s="665" t="s">
        <v>490</v>
      </c>
      <c r="EG151" s="164"/>
      <c r="EH151" s="164"/>
      <c r="EI151" s="164"/>
      <c r="EJ151" s="164"/>
      <c r="EK151" s="164"/>
      <c r="EL151" s="164"/>
      <c r="EM151" s="164"/>
      <c r="EW151" s="1210"/>
      <c r="EX151" s="1210"/>
      <c r="EY151" s="1210"/>
      <c r="EZ151" s="1210"/>
      <c r="FA151" s="1210" t="s">
        <v>1376</v>
      </c>
      <c r="FB151" s="1210"/>
      <c r="FC151" s="1210"/>
      <c r="FD151" s="1210"/>
      <c r="FE151" s="1210"/>
      <c r="FF151" s="1210"/>
      <c r="FG151" s="1210"/>
      <c r="FH151" s="1210"/>
      <c r="FI151" s="1210"/>
      <c r="FJ151" s="1210"/>
      <c r="FK151" s="1210"/>
      <c r="FL151" s="1210"/>
      <c r="FM151" s="1210"/>
      <c r="FN151" s="1210"/>
      <c r="FO151" s="1210"/>
      <c r="FP151" s="1210"/>
      <c r="FQ151" s="1210"/>
      <c r="FR151" s="1210"/>
      <c r="FS151" s="1210" t="s">
        <v>1376</v>
      </c>
      <c r="FT151" s="1210"/>
      <c r="FU151" s="1210"/>
    </row>
    <row r="152" spans="1:177" ht="26.25" customHeight="1">
      <c r="A152" s="1324">
        <v>109</v>
      </c>
      <c r="B152" s="623"/>
      <c r="C152" s="660"/>
      <c r="D152" s="869" t="s">
        <v>586</v>
      </c>
      <c r="E152" s="2073" t="s">
        <v>241</v>
      </c>
      <c r="F152" s="2074"/>
      <c r="G152" s="2075"/>
      <c r="H152" s="1989"/>
      <c r="I152" s="1979"/>
      <c r="J152" s="1979"/>
      <c r="K152" s="1990"/>
      <c r="L152" s="1979"/>
      <c r="M152" s="1979"/>
      <c r="N152" s="1979"/>
      <c r="O152" s="1979"/>
      <c r="P152" s="1978"/>
      <c r="Q152" s="1979"/>
      <c r="R152" s="1979"/>
      <c r="S152" s="1980"/>
      <c r="T152" s="1978"/>
      <c r="U152" s="1979"/>
      <c r="V152" s="1979"/>
      <c r="W152" s="1980"/>
      <c r="X152" s="1978"/>
      <c r="Y152" s="1979"/>
      <c r="Z152" s="1979"/>
      <c r="AA152" s="1980"/>
      <c r="AB152" s="1978"/>
      <c r="AC152" s="1979"/>
      <c r="AD152" s="1979"/>
      <c r="AE152" s="1980"/>
      <c r="AF152" s="1978"/>
      <c r="AG152" s="1979"/>
      <c r="AH152" s="1979"/>
      <c r="AI152" s="1980"/>
      <c r="AJ152" s="1978"/>
      <c r="AK152" s="1979"/>
      <c r="AL152" s="1979"/>
      <c r="AM152" s="1980"/>
      <c r="AN152" s="1978"/>
      <c r="AO152" s="1979"/>
      <c r="AP152" s="1979"/>
      <c r="AQ152" s="1980"/>
      <c r="AR152" s="1978"/>
      <c r="AS152" s="1979"/>
      <c r="AT152" s="1979"/>
      <c r="AU152" s="1980"/>
      <c r="AV152" s="1978"/>
      <c r="AW152" s="1979"/>
      <c r="AX152" s="1979"/>
      <c r="AY152" s="1980"/>
      <c r="AZ152" s="1978"/>
      <c r="BA152" s="1979"/>
      <c r="BB152" s="1979"/>
      <c r="BC152" s="1980"/>
      <c r="BD152" s="1978"/>
      <c r="BE152" s="1979"/>
      <c r="BF152" s="1979"/>
      <c r="BG152" s="1980"/>
      <c r="BH152" s="1978"/>
      <c r="BI152" s="1979"/>
      <c r="BJ152" s="1979"/>
      <c r="BK152" s="1980"/>
      <c r="BL152" s="1978"/>
      <c r="BM152" s="1979"/>
      <c r="BN152" s="1979"/>
      <c r="BO152" s="1980"/>
      <c r="BP152" s="1978"/>
      <c r="BQ152" s="1979"/>
      <c r="BR152" s="1979"/>
      <c r="BS152" s="1980"/>
      <c r="BT152" s="1978"/>
      <c r="BU152" s="1979"/>
      <c r="BV152" s="1979"/>
      <c r="BW152" s="1980"/>
      <c r="BX152" s="1978"/>
      <c r="BY152" s="1979"/>
      <c r="BZ152" s="1979"/>
      <c r="CA152" s="1980"/>
      <c r="CB152" s="1978"/>
      <c r="CC152" s="1979"/>
      <c r="CD152" s="1979"/>
      <c r="CE152" s="1980"/>
      <c r="CF152" s="1978"/>
      <c r="CG152" s="1979"/>
      <c r="CH152" s="1979"/>
      <c r="CI152" s="1980"/>
      <c r="CJ152" s="1978"/>
      <c r="CK152" s="1979"/>
      <c r="CL152" s="1979"/>
      <c r="CM152" s="1980"/>
      <c r="CN152" s="1978"/>
      <c r="CO152" s="1979"/>
      <c r="CP152" s="1979"/>
      <c r="CQ152" s="1980"/>
      <c r="CR152" s="1978"/>
      <c r="CS152" s="1979"/>
      <c r="CT152" s="1979"/>
      <c r="CU152" s="1980"/>
      <c r="CV152" s="1978"/>
      <c r="CW152" s="1979"/>
      <c r="CX152" s="1979"/>
      <c r="CY152" s="1980"/>
      <c r="CZ152" s="1978"/>
      <c r="DA152" s="1979"/>
      <c r="DB152" s="1979"/>
      <c r="DC152" s="1980"/>
      <c r="DD152" s="1978"/>
      <c r="DE152" s="1979"/>
      <c r="DF152" s="1979"/>
      <c r="DG152" s="1980"/>
      <c r="DH152" s="1978"/>
      <c r="DI152" s="1979"/>
      <c r="DJ152" s="1979"/>
      <c r="DK152" s="1980"/>
      <c r="DL152" s="1978"/>
      <c r="DM152" s="1979"/>
      <c r="DN152" s="1979"/>
      <c r="DO152" s="1980"/>
      <c r="DP152" s="1978"/>
      <c r="DQ152" s="1979"/>
      <c r="DR152" s="1979"/>
      <c r="DS152" s="1980"/>
      <c r="DT152" s="1978"/>
      <c r="DU152" s="1979"/>
      <c r="DV152" s="1979"/>
      <c r="DW152" s="1980"/>
      <c r="DX152" s="1978"/>
      <c r="DY152" s="1979"/>
      <c r="DZ152" s="1979"/>
      <c r="EA152" s="1979"/>
      <c r="EB152" s="2012">
        <f t="shared" si="21"/>
        <v>0</v>
      </c>
      <c r="EC152" s="1957"/>
      <c r="ED152" s="1957"/>
      <c r="EE152" s="2013"/>
      <c r="EF152" s="665"/>
      <c r="EG152" s="164"/>
      <c r="EH152" s="164"/>
      <c r="EI152" s="164"/>
      <c r="EJ152" s="164"/>
      <c r="EK152" s="164"/>
      <c r="EL152" s="164"/>
      <c r="EM152" s="164"/>
      <c r="EW152" s="1210"/>
      <c r="EX152" s="1210"/>
      <c r="EY152" s="1210"/>
      <c r="EZ152" s="1210"/>
      <c r="FA152" s="1210"/>
      <c r="FB152" s="1210"/>
      <c r="FC152" s="1210"/>
      <c r="FD152" s="1210"/>
      <c r="FE152" s="1210"/>
      <c r="FF152" s="1210"/>
      <c r="FG152" s="1210"/>
      <c r="FH152" s="1210"/>
      <c r="FI152" s="1210"/>
      <c r="FJ152" s="1210"/>
      <c r="FK152" s="1210"/>
      <c r="FL152" s="1210"/>
      <c r="FM152" s="1210"/>
      <c r="FN152" s="1210"/>
      <c r="FO152" s="1210"/>
      <c r="FP152" s="1210"/>
      <c r="FQ152" s="1210"/>
      <c r="FR152" s="1210"/>
      <c r="FS152" s="1210"/>
      <c r="FT152" s="1210" t="s">
        <v>1376</v>
      </c>
      <c r="FU152" s="1210"/>
    </row>
    <row r="153" spans="1:177" ht="26.25" customHeight="1">
      <c r="A153" s="1324">
        <v>110</v>
      </c>
      <c r="B153" s="623"/>
      <c r="C153" s="661"/>
      <c r="D153" s="869" t="s">
        <v>587</v>
      </c>
      <c r="E153" s="2073" t="s">
        <v>242</v>
      </c>
      <c r="F153" s="2074"/>
      <c r="G153" s="2075"/>
      <c r="H153" s="1989"/>
      <c r="I153" s="1979"/>
      <c r="J153" s="1979"/>
      <c r="K153" s="1990"/>
      <c r="L153" s="1979"/>
      <c r="M153" s="1979"/>
      <c r="N153" s="1979"/>
      <c r="O153" s="1979"/>
      <c r="P153" s="1978"/>
      <c r="Q153" s="1979"/>
      <c r="R153" s="1979"/>
      <c r="S153" s="1980"/>
      <c r="T153" s="1978"/>
      <c r="U153" s="1979"/>
      <c r="V153" s="1979"/>
      <c r="W153" s="1980"/>
      <c r="X153" s="1978"/>
      <c r="Y153" s="1979"/>
      <c r="Z153" s="1979"/>
      <c r="AA153" s="1980"/>
      <c r="AB153" s="1978"/>
      <c r="AC153" s="1979"/>
      <c r="AD153" s="1979"/>
      <c r="AE153" s="1980"/>
      <c r="AF153" s="1978"/>
      <c r="AG153" s="1979"/>
      <c r="AH153" s="1979"/>
      <c r="AI153" s="1980"/>
      <c r="AJ153" s="1978"/>
      <c r="AK153" s="1979"/>
      <c r="AL153" s="1979"/>
      <c r="AM153" s="1980"/>
      <c r="AN153" s="1978"/>
      <c r="AO153" s="1979"/>
      <c r="AP153" s="1979"/>
      <c r="AQ153" s="1980"/>
      <c r="AR153" s="1978"/>
      <c r="AS153" s="1979"/>
      <c r="AT153" s="1979"/>
      <c r="AU153" s="1980"/>
      <c r="AV153" s="1978"/>
      <c r="AW153" s="1979"/>
      <c r="AX153" s="1979"/>
      <c r="AY153" s="1980"/>
      <c r="AZ153" s="1978"/>
      <c r="BA153" s="1979"/>
      <c r="BB153" s="1979"/>
      <c r="BC153" s="1980"/>
      <c r="BD153" s="1978"/>
      <c r="BE153" s="1979"/>
      <c r="BF153" s="1979"/>
      <c r="BG153" s="1980"/>
      <c r="BH153" s="1978"/>
      <c r="BI153" s="1979"/>
      <c r="BJ153" s="1979"/>
      <c r="BK153" s="1980"/>
      <c r="BL153" s="1978"/>
      <c r="BM153" s="1979"/>
      <c r="BN153" s="1979"/>
      <c r="BO153" s="1980"/>
      <c r="BP153" s="1978"/>
      <c r="BQ153" s="1979"/>
      <c r="BR153" s="1979"/>
      <c r="BS153" s="1980"/>
      <c r="BT153" s="1978"/>
      <c r="BU153" s="1979"/>
      <c r="BV153" s="1979"/>
      <c r="BW153" s="1980"/>
      <c r="BX153" s="1978"/>
      <c r="BY153" s="1979"/>
      <c r="BZ153" s="1979"/>
      <c r="CA153" s="1980"/>
      <c r="CB153" s="1978"/>
      <c r="CC153" s="1979"/>
      <c r="CD153" s="1979"/>
      <c r="CE153" s="1980"/>
      <c r="CF153" s="1978"/>
      <c r="CG153" s="1979"/>
      <c r="CH153" s="1979"/>
      <c r="CI153" s="1980"/>
      <c r="CJ153" s="1978"/>
      <c r="CK153" s="1979"/>
      <c r="CL153" s="1979"/>
      <c r="CM153" s="1980"/>
      <c r="CN153" s="1978"/>
      <c r="CO153" s="1979"/>
      <c r="CP153" s="1979"/>
      <c r="CQ153" s="1980"/>
      <c r="CR153" s="1978"/>
      <c r="CS153" s="1979"/>
      <c r="CT153" s="1979"/>
      <c r="CU153" s="1980"/>
      <c r="CV153" s="1978"/>
      <c r="CW153" s="1979"/>
      <c r="CX153" s="1979"/>
      <c r="CY153" s="1980"/>
      <c r="CZ153" s="1978"/>
      <c r="DA153" s="1979"/>
      <c r="DB153" s="1979"/>
      <c r="DC153" s="1980"/>
      <c r="DD153" s="1978"/>
      <c r="DE153" s="1979"/>
      <c r="DF153" s="1979"/>
      <c r="DG153" s="1980"/>
      <c r="DH153" s="1978"/>
      <c r="DI153" s="1979"/>
      <c r="DJ153" s="1979"/>
      <c r="DK153" s="1980"/>
      <c r="DL153" s="1978"/>
      <c r="DM153" s="1979"/>
      <c r="DN153" s="1979"/>
      <c r="DO153" s="1980"/>
      <c r="DP153" s="1978"/>
      <c r="DQ153" s="1979"/>
      <c r="DR153" s="1979"/>
      <c r="DS153" s="1980"/>
      <c r="DT153" s="1978"/>
      <c r="DU153" s="1979"/>
      <c r="DV153" s="1979"/>
      <c r="DW153" s="1980"/>
      <c r="DX153" s="1978"/>
      <c r="DY153" s="1979"/>
      <c r="DZ153" s="1979"/>
      <c r="EA153" s="1979"/>
      <c r="EB153" s="2012">
        <f t="shared" si="21"/>
        <v>0</v>
      </c>
      <c r="EC153" s="1957"/>
      <c r="ED153" s="1957"/>
      <c r="EE153" s="2013"/>
      <c r="EF153" s="665"/>
      <c r="EG153" s="164"/>
      <c r="EH153" s="164"/>
      <c r="EI153" s="164"/>
      <c r="EJ153" s="164"/>
      <c r="EK153" s="164"/>
      <c r="EL153" s="164"/>
      <c r="EM153" s="164"/>
      <c r="EW153" s="1210"/>
      <c r="EX153" s="1210"/>
      <c r="EY153" s="1210"/>
      <c r="EZ153" s="1210"/>
      <c r="FA153" s="1210"/>
      <c r="FB153" s="1210"/>
      <c r="FC153" s="1210"/>
      <c r="FD153" s="1210"/>
      <c r="FE153" s="1210"/>
      <c r="FF153" s="1210"/>
      <c r="FG153" s="1210"/>
      <c r="FH153" s="1210"/>
      <c r="FI153" s="1210"/>
      <c r="FJ153" s="1210"/>
      <c r="FK153" s="1210"/>
      <c r="FL153" s="1210"/>
      <c r="FM153" s="1210"/>
      <c r="FN153" s="1210"/>
      <c r="FO153" s="1210"/>
      <c r="FP153" s="1210"/>
      <c r="FQ153" s="1210"/>
      <c r="FR153" s="1210"/>
      <c r="FS153" s="1210"/>
      <c r="FT153" s="1210" t="s">
        <v>1376</v>
      </c>
      <c r="FU153" s="1210"/>
    </row>
    <row r="154" spans="1:177" ht="20.100000000000001" customHeight="1">
      <c r="A154" s="1324">
        <v>111</v>
      </c>
      <c r="B154" s="629" t="s">
        <v>796</v>
      </c>
      <c r="C154" s="1997" t="s">
        <v>847</v>
      </c>
      <c r="D154" s="1997"/>
      <c r="E154" s="1997"/>
      <c r="F154" s="1997"/>
      <c r="G154" s="1997"/>
      <c r="H154" s="2157"/>
      <c r="I154" s="2027"/>
      <c r="J154" s="2027"/>
      <c r="K154" s="2158"/>
      <c r="L154" s="2027"/>
      <c r="M154" s="2027"/>
      <c r="N154" s="2027"/>
      <c r="O154" s="2027"/>
      <c r="P154" s="2026"/>
      <c r="Q154" s="2027"/>
      <c r="R154" s="2027"/>
      <c r="S154" s="2028"/>
      <c r="T154" s="2026"/>
      <c r="U154" s="2027"/>
      <c r="V154" s="2027"/>
      <c r="W154" s="2028"/>
      <c r="X154" s="2026"/>
      <c r="Y154" s="2027"/>
      <c r="Z154" s="2027"/>
      <c r="AA154" s="2028"/>
      <c r="AB154" s="2026"/>
      <c r="AC154" s="2027"/>
      <c r="AD154" s="2027"/>
      <c r="AE154" s="2028"/>
      <c r="AF154" s="2026"/>
      <c r="AG154" s="2027"/>
      <c r="AH154" s="2027"/>
      <c r="AI154" s="2028"/>
      <c r="AJ154" s="2026"/>
      <c r="AK154" s="2027"/>
      <c r="AL154" s="2027"/>
      <c r="AM154" s="2028"/>
      <c r="AN154" s="2026"/>
      <c r="AO154" s="2027"/>
      <c r="AP154" s="2027"/>
      <c r="AQ154" s="2028"/>
      <c r="AR154" s="2026"/>
      <c r="AS154" s="2027"/>
      <c r="AT154" s="2027"/>
      <c r="AU154" s="2028"/>
      <c r="AV154" s="2026"/>
      <c r="AW154" s="2027"/>
      <c r="AX154" s="2027"/>
      <c r="AY154" s="2028"/>
      <c r="AZ154" s="2026"/>
      <c r="BA154" s="2027"/>
      <c r="BB154" s="2027"/>
      <c r="BC154" s="2028"/>
      <c r="BD154" s="2026"/>
      <c r="BE154" s="2027"/>
      <c r="BF154" s="2027"/>
      <c r="BG154" s="2028"/>
      <c r="BH154" s="2026"/>
      <c r="BI154" s="2027"/>
      <c r="BJ154" s="2027"/>
      <c r="BK154" s="2028"/>
      <c r="BL154" s="2026"/>
      <c r="BM154" s="2027"/>
      <c r="BN154" s="2027"/>
      <c r="BO154" s="2028"/>
      <c r="BP154" s="2026"/>
      <c r="BQ154" s="2027"/>
      <c r="BR154" s="2027"/>
      <c r="BS154" s="2028"/>
      <c r="BT154" s="2026"/>
      <c r="BU154" s="2027"/>
      <c r="BV154" s="2027"/>
      <c r="BW154" s="2028"/>
      <c r="BX154" s="2026"/>
      <c r="BY154" s="2027"/>
      <c r="BZ154" s="2027"/>
      <c r="CA154" s="2028"/>
      <c r="CB154" s="2026"/>
      <c r="CC154" s="2027"/>
      <c r="CD154" s="2027"/>
      <c r="CE154" s="2028"/>
      <c r="CF154" s="2026"/>
      <c r="CG154" s="2027"/>
      <c r="CH154" s="2027"/>
      <c r="CI154" s="2028"/>
      <c r="CJ154" s="2026"/>
      <c r="CK154" s="2027"/>
      <c r="CL154" s="2027"/>
      <c r="CM154" s="2028"/>
      <c r="CN154" s="2026"/>
      <c r="CO154" s="2027"/>
      <c r="CP154" s="2027"/>
      <c r="CQ154" s="2028"/>
      <c r="CR154" s="2026"/>
      <c r="CS154" s="2027"/>
      <c r="CT154" s="2027"/>
      <c r="CU154" s="2028"/>
      <c r="CV154" s="2026"/>
      <c r="CW154" s="2027"/>
      <c r="CX154" s="2027"/>
      <c r="CY154" s="2028"/>
      <c r="CZ154" s="2026"/>
      <c r="DA154" s="2027"/>
      <c r="DB154" s="2027"/>
      <c r="DC154" s="2028"/>
      <c r="DD154" s="2026"/>
      <c r="DE154" s="2027"/>
      <c r="DF154" s="2027"/>
      <c r="DG154" s="2028"/>
      <c r="DH154" s="2026"/>
      <c r="DI154" s="2027"/>
      <c r="DJ154" s="2027"/>
      <c r="DK154" s="2028"/>
      <c r="DL154" s="2026"/>
      <c r="DM154" s="2027"/>
      <c r="DN154" s="2027"/>
      <c r="DO154" s="2028"/>
      <c r="DP154" s="2026"/>
      <c r="DQ154" s="2027"/>
      <c r="DR154" s="2027"/>
      <c r="DS154" s="2028"/>
      <c r="DT154" s="2026"/>
      <c r="DU154" s="2027"/>
      <c r="DV154" s="2027"/>
      <c r="DW154" s="2028"/>
      <c r="DX154" s="2026"/>
      <c r="DY154" s="2027"/>
      <c r="DZ154" s="2027"/>
      <c r="EA154" s="2027"/>
      <c r="EB154" s="2188"/>
      <c r="EC154" s="2027"/>
      <c r="ED154" s="2027"/>
      <c r="EE154" s="2189"/>
      <c r="EG154"/>
      <c r="EH154"/>
      <c r="EI154"/>
      <c r="EJ154"/>
      <c r="EK154"/>
      <c r="EL154" s="164"/>
      <c r="EM154" s="164"/>
      <c r="EW154" s="1210"/>
      <c r="EX154" s="1210"/>
      <c r="EY154" s="1210"/>
      <c r="EZ154" s="1210"/>
      <c r="FA154" s="1210"/>
      <c r="FB154" s="1210"/>
      <c r="FC154" s="1210"/>
      <c r="FD154" s="1210"/>
      <c r="FE154" s="1210"/>
      <c r="FF154" s="1210"/>
      <c r="FG154" s="1210"/>
      <c r="FH154" s="1210"/>
      <c r="FI154" s="1210"/>
      <c r="FJ154" s="1210"/>
      <c r="FK154" s="1210"/>
      <c r="FL154" s="1210"/>
      <c r="FM154" s="1210"/>
      <c r="FN154" s="1210"/>
      <c r="FO154" s="1210"/>
      <c r="FP154" s="1210"/>
      <c r="FQ154" s="1210"/>
      <c r="FR154" s="1210"/>
      <c r="FS154" s="1210"/>
      <c r="FT154" s="1210"/>
      <c r="FU154" s="1210"/>
    </row>
    <row r="155" spans="1:177" ht="30" customHeight="1">
      <c r="A155" s="1324">
        <v>112</v>
      </c>
      <c r="B155" s="629" t="s">
        <v>61</v>
      </c>
      <c r="C155" s="2052" t="s">
        <v>506</v>
      </c>
      <c r="D155" s="2052"/>
      <c r="E155" s="2052"/>
      <c r="F155" s="2052"/>
      <c r="G155" s="2076"/>
      <c r="H155" s="1989"/>
      <c r="I155" s="1979"/>
      <c r="J155" s="1979"/>
      <c r="K155" s="1990"/>
      <c r="L155" s="1979"/>
      <c r="M155" s="1979"/>
      <c r="N155" s="1979"/>
      <c r="O155" s="1979"/>
      <c r="P155" s="1978"/>
      <c r="Q155" s="1979"/>
      <c r="R155" s="1979"/>
      <c r="S155" s="1980"/>
      <c r="T155" s="1978"/>
      <c r="U155" s="1979"/>
      <c r="V155" s="1979"/>
      <c r="W155" s="1980"/>
      <c r="X155" s="1978"/>
      <c r="Y155" s="1979"/>
      <c r="Z155" s="1979"/>
      <c r="AA155" s="1980"/>
      <c r="AB155" s="1978"/>
      <c r="AC155" s="1979"/>
      <c r="AD155" s="1979"/>
      <c r="AE155" s="1980"/>
      <c r="AF155" s="1978"/>
      <c r="AG155" s="1979"/>
      <c r="AH155" s="1979"/>
      <c r="AI155" s="1980"/>
      <c r="AJ155" s="1978"/>
      <c r="AK155" s="1979"/>
      <c r="AL155" s="1979"/>
      <c r="AM155" s="1980"/>
      <c r="AN155" s="1978"/>
      <c r="AO155" s="1979"/>
      <c r="AP155" s="1979"/>
      <c r="AQ155" s="1980"/>
      <c r="AR155" s="1978"/>
      <c r="AS155" s="1979"/>
      <c r="AT155" s="1979"/>
      <c r="AU155" s="1980"/>
      <c r="AV155" s="1978"/>
      <c r="AW155" s="1979"/>
      <c r="AX155" s="1979"/>
      <c r="AY155" s="1980"/>
      <c r="AZ155" s="1978"/>
      <c r="BA155" s="1979"/>
      <c r="BB155" s="1979"/>
      <c r="BC155" s="1980"/>
      <c r="BD155" s="1978"/>
      <c r="BE155" s="1979"/>
      <c r="BF155" s="1979"/>
      <c r="BG155" s="1980"/>
      <c r="BH155" s="1978"/>
      <c r="BI155" s="1979"/>
      <c r="BJ155" s="1979"/>
      <c r="BK155" s="1980"/>
      <c r="BL155" s="1978"/>
      <c r="BM155" s="1979"/>
      <c r="BN155" s="1979"/>
      <c r="BO155" s="1980"/>
      <c r="BP155" s="1978"/>
      <c r="BQ155" s="1979"/>
      <c r="BR155" s="1979"/>
      <c r="BS155" s="1980"/>
      <c r="BT155" s="1978"/>
      <c r="BU155" s="1979"/>
      <c r="BV155" s="1979"/>
      <c r="BW155" s="1980"/>
      <c r="BX155" s="1978"/>
      <c r="BY155" s="1979"/>
      <c r="BZ155" s="1979"/>
      <c r="CA155" s="1980"/>
      <c r="CB155" s="1978"/>
      <c r="CC155" s="1979"/>
      <c r="CD155" s="1979"/>
      <c r="CE155" s="1980"/>
      <c r="CF155" s="1978"/>
      <c r="CG155" s="1979"/>
      <c r="CH155" s="1979"/>
      <c r="CI155" s="1980"/>
      <c r="CJ155" s="1978"/>
      <c r="CK155" s="1979"/>
      <c r="CL155" s="1979"/>
      <c r="CM155" s="1980"/>
      <c r="CN155" s="1978"/>
      <c r="CO155" s="1979"/>
      <c r="CP155" s="1979"/>
      <c r="CQ155" s="1980"/>
      <c r="CR155" s="1978"/>
      <c r="CS155" s="1979"/>
      <c r="CT155" s="1979"/>
      <c r="CU155" s="1980"/>
      <c r="CV155" s="1978"/>
      <c r="CW155" s="1979"/>
      <c r="CX155" s="1979"/>
      <c r="CY155" s="1980"/>
      <c r="CZ155" s="1978"/>
      <c r="DA155" s="1979"/>
      <c r="DB155" s="1979"/>
      <c r="DC155" s="1980"/>
      <c r="DD155" s="1978"/>
      <c r="DE155" s="1979"/>
      <c r="DF155" s="1979"/>
      <c r="DG155" s="1980"/>
      <c r="DH155" s="1978"/>
      <c r="DI155" s="1979"/>
      <c r="DJ155" s="1979"/>
      <c r="DK155" s="1980"/>
      <c r="DL155" s="1978"/>
      <c r="DM155" s="1979"/>
      <c r="DN155" s="1979"/>
      <c r="DO155" s="1980"/>
      <c r="DP155" s="1978"/>
      <c r="DQ155" s="1979"/>
      <c r="DR155" s="1979"/>
      <c r="DS155" s="1980"/>
      <c r="DT155" s="1978"/>
      <c r="DU155" s="1979"/>
      <c r="DV155" s="1979"/>
      <c r="DW155" s="1980"/>
      <c r="DX155" s="1978"/>
      <c r="DY155" s="1979"/>
      <c r="DZ155" s="1979"/>
      <c r="EA155" s="1979"/>
      <c r="EB155" s="2012">
        <f>SUM(H155:EA155)</f>
        <v>0</v>
      </c>
      <c r="EC155" s="1957"/>
      <c r="ED155" s="1957"/>
      <c r="EE155" s="2013"/>
      <c r="EG155"/>
      <c r="EH155"/>
      <c r="EI155"/>
      <c r="EJ155"/>
      <c r="EK155"/>
      <c r="EL155" s="164"/>
      <c r="EM155" s="164"/>
      <c r="EW155" s="1210"/>
      <c r="EX155" s="1210"/>
      <c r="EY155" s="1210"/>
      <c r="EZ155" s="1210"/>
      <c r="FA155" s="1210"/>
      <c r="FB155" s="1210"/>
      <c r="FC155" s="1210"/>
      <c r="FD155" s="1210"/>
      <c r="FE155" s="1210"/>
      <c r="FF155" s="1210"/>
      <c r="FG155" s="1210"/>
      <c r="FH155" s="1210"/>
      <c r="FI155" s="1210"/>
      <c r="FJ155" s="1210"/>
      <c r="FK155" s="1210"/>
      <c r="FL155" s="1210"/>
      <c r="FM155" s="1210"/>
      <c r="FN155" s="1210"/>
      <c r="FO155" s="1210"/>
      <c r="FP155" s="1210"/>
      <c r="FQ155" s="1210"/>
      <c r="FR155" s="1210"/>
      <c r="FS155" s="1210" t="s">
        <v>1376</v>
      </c>
      <c r="FT155" s="1210"/>
      <c r="FU155" s="1210"/>
    </row>
    <row r="156" spans="1:177" ht="20.100000000000001" customHeight="1">
      <c r="A156" s="1324">
        <v>113</v>
      </c>
      <c r="B156" s="629" t="s">
        <v>588</v>
      </c>
      <c r="C156" s="1997" t="s">
        <v>848</v>
      </c>
      <c r="D156" s="1997"/>
      <c r="E156" s="1997"/>
      <c r="F156" s="1997"/>
      <c r="G156" s="1997"/>
      <c r="H156" s="1989"/>
      <c r="I156" s="1979"/>
      <c r="J156" s="1979"/>
      <c r="K156" s="1990"/>
      <c r="L156" s="1979"/>
      <c r="M156" s="1979"/>
      <c r="N156" s="1979"/>
      <c r="O156" s="1979"/>
      <c r="P156" s="1978"/>
      <c r="Q156" s="1979"/>
      <c r="R156" s="1979"/>
      <c r="S156" s="1980"/>
      <c r="T156" s="1978"/>
      <c r="U156" s="1979"/>
      <c r="V156" s="1979"/>
      <c r="W156" s="1980"/>
      <c r="X156" s="1978"/>
      <c r="Y156" s="1979"/>
      <c r="Z156" s="1979"/>
      <c r="AA156" s="1980"/>
      <c r="AB156" s="1978"/>
      <c r="AC156" s="1979"/>
      <c r="AD156" s="1979"/>
      <c r="AE156" s="1980"/>
      <c r="AF156" s="1978"/>
      <c r="AG156" s="1979"/>
      <c r="AH156" s="1979"/>
      <c r="AI156" s="1980"/>
      <c r="AJ156" s="1978"/>
      <c r="AK156" s="1979"/>
      <c r="AL156" s="1979"/>
      <c r="AM156" s="1980"/>
      <c r="AN156" s="1978"/>
      <c r="AO156" s="1979"/>
      <c r="AP156" s="1979"/>
      <c r="AQ156" s="1980"/>
      <c r="AR156" s="1978"/>
      <c r="AS156" s="1979"/>
      <c r="AT156" s="1979"/>
      <c r="AU156" s="1980"/>
      <c r="AV156" s="1978"/>
      <c r="AW156" s="1979"/>
      <c r="AX156" s="1979"/>
      <c r="AY156" s="1980"/>
      <c r="AZ156" s="1978"/>
      <c r="BA156" s="1979"/>
      <c r="BB156" s="1979"/>
      <c r="BC156" s="1980"/>
      <c r="BD156" s="1978"/>
      <c r="BE156" s="1979"/>
      <c r="BF156" s="1979"/>
      <c r="BG156" s="1980"/>
      <c r="BH156" s="1978"/>
      <c r="BI156" s="1979"/>
      <c r="BJ156" s="1979"/>
      <c r="BK156" s="1980"/>
      <c r="BL156" s="1978"/>
      <c r="BM156" s="1979"/>
      <c r="BN156" s="1979"/>
      <c r="BO156" s="1980"/>
      <c r="BP156" s="1978"/>
      <c r="BQ156" s="1979"/>
      <c r="BR156" s="1979"/>
      <c r="BS156" s="1980"/>
      <c r="BT156" s="1978"/>
      <c r="BU156" s="1979"/>
      <c r="BV156" s="1979"/>
      <c r="BW156" s="1980"/>
      <c r="BX156" s="1978"/>
      <c r="BY156" s="1979"/>
      <c r="BZ156" s="1979"/>
      <c r="CA156" s="1980"/>
      <c r="CB156" s="1978"/>
      <c r="CC156" s="1979"/>
      <c r="CD156" s="1979"/>
      <c r="CE156" s="1980"/>
      <c r="CF156" s="1978"/>
      <c r="CG156" s="1979"/>
      <c r="CH156" s="1979"/>
      <c r="CI156" s="1980"/>
      <c r="CJ156" s="1978"/>
      <c r="CK156" s="1979"/>
      <c r="CL156" s="1979"/>
      <c r="CM156" s="1980"/>
      <c r="CN156" s="1978"/>
      <c r="CO156" s="1979"/>
      <c r="CP156" s="1979"/>
      <c r="CQ156" s="1980"/>
      <c r="CR156" s="1978"/>
      <c r="CS156" s="1979"/>
      <c r="CT156" s="1979"/>
      <c r="CU156" s="1980"/>
      <c r="CV156" s="1978"/>
      <c r="CW156" s="1979"/>
      <c r="CX156" s="1979"/>
      <c r="CY156" s="1980"/>
      <c r="CZ156" s="1978"/>
      <c r="DA156" s="1979"/>
      <c r="DB156" s="1979"/>
      <c r="DC156" s="1980"/>
      <c r="DD156" s="1978"/>
      <c r="DE156" s="1979"/>
      <c r="DF156" s="1979"/>
      <c r="DG156" s="1980"/>
      <c r="DH156" s="1978"/>
      <c r="DI156" s="1979"/>
      <c r="DJ156" s="1979"/>
      <c r="DK156" s="1980"/>
      <c r="DL156" s="1978"/>
      <c r="DM156" s="1979"/>
      <c r="DN156" s="1979"/>
      <c r="DO156" s="1980"/>
      <c r="DP156" s="1978"/>
      <c r="DQ156" s="1979"/>
      <c r="DR156" s="1979"/>
      <c r="DS156" s="1980"/>
      <c r="DT156" s="1978"/>
      <c r="DU156" s="1979"/>
      <c r="DV156" s="1979"/>
      <c r="DW156" s="1980"/>
      <c r="DX156" s="1978"/>
      <c r="DY156" s="1979"/>
      <c r="DZ156" s="1979"/>
      <c r="EA156" s="1979"/>
      <c r="EB156" s="2012">
        <f>SUM(H156:EA156)</f>
        <v>0</v>
      </c>
      <c r="EC156" s="1957"/>
      <c r="ED156" s="1957"/>
      <c r="EE156" s="2013"/>
      <c r="EG156"/>
      <c r="EH156"/>
      <c r="EI156"/>
      <c r="EJ156"/>
      <c r="EK156"/>
      <c r="EL156" s="164"/>
      <c r="EM156" s="164"/>
      <c r="EW156" s="1210"/>
      <c r="EX156" s="1210"/>
      <c r="EY156" s="1210"/>
      <c r="EZ156" s="1210"/>
      <c r="FA156" s="1210"/>
      <c r="FB156" s="1210"/>
      <c r="FC156" s="1210"/>
      <c r="FD156" s="1210"/>
      <c r="FE156" s="1210"/>
      <c r="FF156" s="1210"/>
      <c r="FG156" s="1210"/>
      <c r="FH156" s="1210"/>
      <c r="FI156" s="1210"/>
      <c r="FJ156" s="1210"/>
      <c r="FK156" s="1210"/>
      <c r="FL156" s="1210"/>
      <c r="FM156" s="1210"/>
      <c r="FN156" s="1210"/>
      <c r="FO156" s="1210"/>
      <c r="FP156" s="1210"/>
      <c r="FQ156" s="1210"/>
      <c r="FR156" s="1210"/>
      <c r="FS156" s="1210" t="s">
        <v>1376</v>
      </c>
      <c r="FT156" s="1210"/>
      <c r="FU156" s="1210"/>
    </row>
    <row r="157" spans="1:177" ht="20.100000000000001" customHeight="1" thickBot="1">
      <c r="A157" s="1324">
        <v>114</v>
      </c>
      <c r="B157" s="642" t="s">
        <v>589</v>
      </c>
      <c r="C157" s="1997" t="s">
        <v>849</v>
      </c>
      <c r="D157" s="1997"/>
      <c r="E157" s="1997"/>
      <c r="F157" s="1997"/>
      <c r="G157" s="1997"/>
      <c r="H157" s="2138">
        <f>J10</f>
        <v>0</v>
      </c>
      <c r="I157" s="2139"/>
      <c r="J157" s="2139"/>
      <c r="K157" s="2140"/>
      <c r="L157" s="1957">
        <f>N10</f>
        <v>0</v>
      </c>
      <c r="M157" s="1957"/>
      <c r="N157" s="1957"/>
      <c r="O157" s="1957"/>
      <c r="P157" s="1956">
        <f>R10</f>
        <v>0</v>
      </c>
      <c r="Q157" s="1957"/>
      <c r="R157" s="1957"/>
      <c r="S157" s="1958"/>
      <c r="T157" s="1956">
        <f>V10</f>
        <v>0</v>
      </c>
      <c r="U157" s="1957"/>
      <c r="V157" s="1957"/>
      <c r="W157" s="1958"/>
      <c r="X157" s="1956">
        <f>Z10</f>
        <v>0</v>
      </c>
      <c r="Y157" s="1957"/>
      <c r="Z157" s="1957"/>
      <c r="AA157" s="1958"/>
      <c r="AB157" s="1956">
        <f>AD10</f>
        <v>0</v>
      </c>
      <c r="AC157" s="1957"/>
      <c r="AD157" s="1957"/>
      <c r="AE157" s="1958"/>
      <c r="AF157" s="1956">
        <f>AH10</f>
        <v>0</v>
      </c>
      <c r="AG157" s="1957"/>
      <c r="AH157" s="1957"/>
      <c r="AI157" s="1958"/>
      <c r="AJ157" s="1956">
        <f>AL10</f>
        <v>0</v>
      </c>
      <c r="AK157" s="1957"/>
      <c r="AL157" s="1957"/>
      <c r="AM157" s="1958"/>
      <c r="AN157" s="1956">
        <f>AP10</f>
        <v>0</v>
      </c>
      <c r="AO157" s="1957"/>
      <c r="AP157" s="1957"/>
      <c r="AQ157" s="1958"/>
      <c r="AR157" s="1956">
        <f>AT10</f>
        <v>0</v>
      </c>
      <c r="AS157" s="1957"/>
      <c r="AT157" s="1957"/>
      <c r="AU157" s="1958"/>
      <c r="AV157" s="1956">
        <f>AX10</f>
        <v>0</v>
      </c>
      <c r="AW157" s="1957"/>
      <c r="AX157" s="1957"/>
      <c r="AY157" s="1958"/>
      <c r="AZ157" s="1956">
        <f>BB10</f>
        <v>0</v>
      </c>
      <c r="BA157" s="1957"/>
      <c r="BB157" s="1957"/>
      <c r="BC157" s="1958"/>
      <c r="BD157" s="1956">
        <f>BF10</f>
        <v>0</v>
      </c>
      <c r="BE157" s="1957"/>
      <c r="BF157" s="1957"/>
      <c r="BG157" s="1958"/>
      <c r="BH157" s="1956">
        <f>BJ10</f>
        <v>0</v>
      </c>
      <c r="BI157" s="1957"/>
      <c r="BJ157" s="1957"/>
      <c r="BK157" s="1958"/>
      <c r="BL157" s="1956">
        <f>BN10</f>
        <v>0</v>
      </c>
      <c r="BM157" s="1957"/>
      <c r="BN157" s="1957"/>
      <c r="BO157" s="1958"/>
      <c r="BP157" s="1956">
        <f>BR10</f>
        <v>0</v>
      </c>
      <c r="BQ157" s="1957"/>
      <c r="BR157" s="1957"/>
      <c r="BS157" s="1958"/>
      <c r="BT157" s="1956">
        <f>BV10</f>
        <v>0</v>
      </c>
      <c r="BU157" s="1957"/>
      <c r="BV157" s="1957"/>
      <c r="BW157" s="1958"/>
      <c r="BX157" s="1956">
        <f>BZ10</f>
        <v>0</v>
      </c>
      <c r="BY157" s="1957"/>
      <c r="BZ157" s="1957"/>
      <c r="CA157" s="1958"/>
      <c r="CB157" s="1956">
        <f>CD10</f>
        <v>0</v>
      </c>
      <c r="CC157" s="1957"/>
      <c r="CD157" s="1957"/>
      <c r="CE157" s="1958"/>
      <c r="CF157" s="1956">
        <f>CH10</f>
        <v>0</v>
      </c>
      <c r="CG157" s="1957"/>
      <c r="CH157" s="1957"/>
      <c r="CI157" s="1958"/>
      <c r="CJ157" s="1956">
        <f>CL10</f>
        <v>0</v>
      </c>
      <c r="CK157" s="1957"/>
      <c r="CL157" s="1957"/>
      <c r="CM157" s="1958"/>
      <c r="CN157" s="1956">
        <f>CP10</f>
        <v>0</v>
      </c>
      <c r="CO157" s="1957"/>
      <c r="CP157" s="1957"/>
      <c r="CQ157" s="1958"/>
      <c r="CR157" s="1956">
        <f>CT10</f>
        <v>0</v>
      </c>
      <c r="CS157" s="1957"/>
      <c r="CT157" s="1957"/>
      <c r="CU157" s="1958"/>
      <c r="CV157" s="1956">
        <f>CX10</f>
        <v>0</v>
      </c>
      <c r="CW157" s="1957"/>
      <c r="CX157" s="1957"/>
      <c r="CY157" s="1958"/>
      <c r="CZ157" s="1956">
        <f>DB10</f>
        <v>0</v>
      </c>
      <c r="DA157" s="1957"/>
      <c r="DB157" s="1957"/>
      <c r="DC157" s="1958"/>
      <c r="DD157" s="1956">
        <f>DF10</f>
        <v>0</v>
      </c>
      <c r="DE157" s="1957"/>
      <c r="DF157" s="1957"/>
      <c r="DG157" s="1958"/>
      <c r="DH157" s="1956">
        <f>DJ10</f>
        <v>0</v>
      </c>
      <c r="DI157" s="1957"/>
      <c r="DJ157" s="1957"/>
      <c r="DK157" s="1958"/>
      <c r="DL157" s="1956">
        <f>DN10</f>
        <v>0</v>
      </c>
      <c r="DM157" s="1957"/>
      <c r="DN157" s="1957"/>
      <c r="DO157" s="1958"/>
      <c r="DP157" s="1956">
        <f>DR10</f>
        <v>0</v>
      </c>
      <c r="DQ157" s="1957"/>
      <c r="DR157" s="1957"/>
      <c r="DS157" s="1958"/>
      <c r="DT157" s="1956">
        <f>DV10</f>
        <v>0</v>
      </c>
      <c r="DU157" s="1957"/>
      <c r="DV157" s="1957"/>
      <c r="DW157" s="1958"/>
      <c r="DX157" s="1956">
        <f>DZ10</f>
        <v>0</v>
      </c>
      <c r="DY157" s="1957"/>
      <c r="DZ157" s="1957"/>
      <c r="EA157" s="1957"/>
      <c r="EB157" s="2194">
        <f>SUM(H157:EA157)</f>
        <v>0</v>
      </c>
      <c r="EC157" s="2195"/>
      <c r="ED157" s="2195"/>
      <c r="EE157" s="2196"/>
      <c r="EG157"/>
      <c r="EH157"/>
      <c r="EI157"/>
      <c r="EJ157"/>
      <c r="EK157"/>
      <c r="EL157" s="164"/>
      <c r="EM157" s="164"/>
      <c r="EW157" s="1210"/>
      <c r="EX157" s="1210"/>
      <c r="EY157" s="1210"/>
      <c r="EZ157" s="1210"/>
      <c r="FA157" s="1210"/>
      <c r="FB157" s="1210"/>
      <c r="FC157" s="1210"/>
      <c r="FD157" s="1210"/>
      <c r="FE157" s="1210"/>
      <c r="FF157" s="1210"/>
      <c r="FG157" s="1210"/>
      <c r="FH157" s="1210"/>
      <c r="FI157" s="1210"/>
      <c r="FJ157" s="1210"/>
      <c r="FK157" s="1210"/>
      <c r="FL157" s="1210"/>
      <c r="FM157" s="1210"/>
      <c r="FN157" s="1210"/>
      <c r="FO157" s="1210"/>
      <c r="FP157" s="1210"/>
      <c r="FQ157" s="1210"/>
      <c r="FR157" s="1210" t="s">
        <v>1376</v>
      </c>
      <c r="FS157" s="1210"/>
      <c r="FT157" s="1210"/>
      <c r="FU157" s="1210"/>
    </row>
    <row r="158" spans="1:177" ht="20.100000000000001" customHeight="1" thickBot="1">
      <c r="A158" s="1325"/>
      <c r="B158" s="655"/>
      <c r="C158" s="656"/>
      <c r="D158" s="655"/>
      <c r="E158" s="655"/>
      <c r="F158" s="655"/>
      <c r="G158" s="655"/>
      <c r="H158" s="166"/>
      <c r="I158" s="57"/>
      <c r="J158" s="57"/>
      <c r="K158" s="58"/>
      <c r="L158" s="166"/>
      <c r="M158" s="57"/>
      <c r="N158" s="57"/>
      <c r="O158" s="58"/>
      <c r="P158" s="166"/>
      <c r="Q158" s="57"/>
      <c r="R158" s="57"/>
      <c r="S158" s="58"/>
      <c r="T158" s="166"/>
      <c r="U158" s="57"/>
      <c r="V158" s="57"/>
      <c r="W158" s="58"/>
      <c r="X158" s="166"/>
      <c r="Y158" s="57"/>
      <c r="Z158" s="57"/>
      <c r="AA158" s="58"/>
      <c r="AB158" s="166"/>
      <c r="AC158" s="57"/>
      <c r="AD158" s="57"/>
      <c r="AE158" s="58"/>
      <c r="AF158" s="166"/>
      <c r="AG158" s="57"/>
      <c r="AH158" s="57"/>
      <c r="AI158" s="58"/>
      <c r="AJ158" s="166"/>
      <c r="AK158" s="57"/>
      <c r="AL158" s="57"/>
      <c r="AM158" s="58"/>
      <c r="AN158" s="166"/>
      <c r="AO158" s="57"/>
      <c r="AP158" s="57"/>
      <c r="AQ158" s="58"/>
      <c r="AR158" s="166"/>
      <c r="AS158" s="57"/>
      <c r="AT158" s="57"/>
      <c r="AU158" s="58"/>
      <c r="AV158" s="166"/>
      <c r="AW158" s="57"/>
      <c r="AX158" s="57"/>
      <c r="AY158" s="58"/>
      <c r="AZ158" s="166"/>
      <c r="BA158" s="57"/>
      <c r="BB158" s="57"/>
      <c r="BC158" s="58"/>
      <c r="BD158" s="166"/>
      <c r="BE158" s="57"/>
      <c r="BF158" s="57"/>
      <c r="BG158" s="58"/>
      <c r="BH158" s="166"/>
      <c r="BI158" s="57"/>
      <c r="BJ158" s="57"/>
      <c r="BK158" s="58"/>
      <c r="BL158" s="166"/>
      <c r="BM158" s="57"/>
      <c r="BN158" s="57"/>
      <c r="BO158" s="58"/>
      <c r="BP158" s="166"/>
      <c r="BQ158" s="57"/>
      <c r="BR158" s="57"/>
      <c r="BS158" s="58"/>
      <c r="BT158" s="166"/>
      <c r="BU158" s="57"/>
      <c r="BV158" s="57"/>
      <c r="BW158" s="58"/>
      <c r="BX158" s="166"/>
      <c r="BY158" s="57"/>
      <c r="BZ158" s="57"/>
      <c r="CA158" s="58"/>
      <c r="CB158" s="166"/>
      <c r="CC158" s="57"/>
      <c r="CD158" s="57"/>
      <c r="CE158" s="58"/>
      <c r="CF158" s="166"/>
      <c r="CG158" s="57"/>
      <c r="CH158" s="57"/>
      <c r="CI158" s="58"/>
      <c r="CJ158" s="166"/>
      <c r="CK158" s="57"/>
      <c r="CL158" s="57"/>
      <c r="CM158" s="58"/>
      <c r="CN158" s="166"/>
      <c r="CO158" s="57"/>
      <c r="CP158" s="57"/>
      <c r="CQ158" s="58"/>
      <c r="CR158" s="166"/>
      <c r="CS158" s="57"/>
      <c r="CT158" s="57"/>
      <c r="CU158" s="58"/>
      <c r="CV158" s="166"/>
      <c r="CW158" s="57"/>
      <c r="CX158" s="57"/>
      <c r="CY158" s="58"/>
      <c r="CZ158" s="166"/>
      <c r="DA158" s="57"/>
      <c r="DB158" s="57"/>
      <c r="DC158" s="58"/>
      <c r="DD158" s="166"/>
      <c r="DE158" s="57"/>
      <c r="DF158" s="57"/>
      <c r="DG158" s="58"/>
      <c r="DH158" s="166"/>
      <c r="DI158" s="57"/>
      <c r="DJ158" s="57"/>
      <c r="DK158" s="58"/>
      <c r="DL158" s="166"/>
      <c r="DM158" s="57"/>
      <c r="DN158" s="57"/>
      <c r="DO158" s="58"/>
      <c r="DP158" s="166"/>
      <c r="DQ158" s="57"/>
      <c r="DR158" s="57"/>
      <c r="DS158" s="58"/>
      <c r="DT158" s="166"/>
      <c r="DU158" s="57"/>
      <c r="DV158" s="57"/>
      <c r="DW158" s="58"/>
      <c r="DX158" s="166"/>
      <c r="DY158" s="57"/>
      <c r="DZ158" s="57"/>
      <c r="EA158" s="58"/>
      <c r="EB158" s="166"/>
      <c r="EC158" s="57"/>
      <c r="ED158" s="57"/>
      <c r="EE158" s="58"/>
      <c r="EG158"/>
      <c r="EH158"/>
      <c r="EI158"/>
      <c r="EJ158"/>
      <c r="EK158"/>
      <c r="EL158" s="164"/>
      <c r="EM158" s="164"/>
      <c r="EW158" s="1210"/>
      <c r="EX158" s="1210"/>
      <c r="EY158" s="1210"/>
      <c r="EZ158" s="1210"/>
      <c r="FA158" s="1210"/>
      <c r="FB158" s="1210"/>
      <c r="FC158" s="1210"/>
      <c r="FD158" s="1210"/>
      <c r="FE158" s="1210"/>
      <c r="FF158" s="1210"/>
      <c r="FG158" s="1210"/>
      <c r="FH158" s="1210"/>
      <c r="FI158" s="1210"/>
      <c r="FJ158" s="1210"/>
      <c r="FK158" s="1210"/>
      <c r="FL158" s="1210"/>
      <c r="FM158" s="1210"/>
      <c r="FN158" s="1210"/>
      <c r="FO158" s="1210"/>
      <c r="FP158" s="1210"/>
      <c r="FQ158" s="1210"/>
      <c r="FR158" s="1210"/>
      <c r="FS158" s="1210"/>
      <c r="FT158" s="1210"/>
      <c r="FU158" s="1210"/>
    </row>
    <row r="159" spans="1:177" ht="20.100000000000001" customHeight="1" thickTop="1">
      <c r="A159" s="1324">
        <v>115</v>
      </c>
      <c r="B159" s="625" t="s">
        <v>590</v>
      </c>
      <c r="C159" s="1360" t="s">
        <v>1492</v>
      </c>
      <c r="D159" s="1359"/>
      <c r="E159" s="1359"/>
      <c r="F159" s="1359"/>
      <c r="G159" s="1359"/>
      <c r="H159" s="2147"/>
      <c r="I159" s="2148"/>
      <c r="J159" s="2148"/>
      <c r="K159" s="2149"/>
      <c r="L159" s="1989"/>
      <c r="M159" s="1979"/>
      <c r="N159" s="1979"/>
      <c r="O159" s="1979"/>
      <c r="P159" s="1978"/>
      <c r="Q159" s="1979"/>
      <c r="R159" s="1979"/>
      <c r="S159" s="1980"/>
      <c r="T159" s="1978"/>
      <c r="U159" s="1979"/>
      <c r="V159" s="1979"/>
      <c r="W159" s="1980"/>
      <c r="X159" s="1978"/>
      <c r="Y159" s="1979"/>
      <c r="Z159" s="1979"/>
      <c r="AA159" s="1980"/>
      <c r="AB159" s="1978"/>
      <c r="AC159" s="1979"/>
      <c r="AD159" s="1979"/>
      <c r="AE159" s="1980"/>
      <c r="AF159" s="1978"/>
      <c r="AG159" s="1979"/>
      <c r="AH159" s="1979"/>
      <c r="AI159" s="1980"/>
      <c r="AJ159" s="1978"/>
      <c r="AK159" s="1979"/>
      <c r="AL159" s="1979"/>
      <c r="AM159" s="1980"/>
      <c r="AN159" s="1978"/>
      <c r="AO159" s="1979"/>
      <c r="AP159" s="1979"/>
      <c r="AQ159" s="1980"/>
      <c r="AR159" s="1978"/>
      <c r="AS159" s="1979"/>
      <c r="AT159" s="1979"/>
      <c r="AU159" s="1980"/>
      <c r="AV159" s="1978"/>
      <c r="AW159" s="1979"/>
      <c r="AX159" s="1979"/>
      <c r="AY159" s="1980"/>
      <c r="AZ159" s="1978"/>
      <c r="BA159" s="1979"/>
      <c r="BB159" s="1979"/>
      <c r="BC159" s="1980"/>
      <c r="BD159" s="1978"/>
      <c r="BE159" s="1979"/>
      <c r="BF159" s="1979"/>
      <c r="BG159" s="1980"/>
      <c r="BH159" s="1978"/>
      <c r="BI159" s="1979"/>
      <c r="BJ159" s="1979"/>
      <c r="BK159" s="1980"/>
      <c r="BL159" s="1978"/>
      <c r="BM159" s="1979"/>
      <c r="BN159" s="1979"/>
      <c r="BO159" s="1980"/>
      <c r="BP159" s="1978"/>
      <c r="BQ159" s="1979"/>
      <c r="BR159" s="1979"/>
      <c r="BS159" s="1980"/>
      <c r="BT159" s="1978"/>
      <c r="BU159" s="1979"/>
      <c r="BV159" s="1979"/>
      <c r="BW159" s="1980"/>
      <c r="BX159" s="1978"/>
      <c r="BY159" s="1979"/>
      <c r="BZ159" s="1979"/>
      <c r="CA159" s="1980"/>
      <c r="CB159" s="1978"/>
      <c r="CC159" s="1979"/>
      <c r="CD159" s="1979"/>
      <c r="CE159" s="1980"/>
      <c r="CF159" s="1978"/>
      <c r="CG159" s="1979"/>
      <c r="CH159" s="1979"/>
      <c r="CI159" s="1980"/>
      <c r="CJ159" s="1978"/>
      <c r="CK159" s="1979"/>
      <c r="CL159" s="1979"/>
      <c r="CM159" s="1980"/>
      <c r="CN159" s="1978"/>
      <c r="CO159" s="1979"/>
      <c r="CP159" s="1979"/>
      <c r="CQ159" s="1980"/>
      <c r="CR159" s="1978"/>
      <c r="CS159" s="1979"/>
      <c r="CT159" s="1979"/>
      <c r="CU159" s="1980"/>
      <c r="CV159" s="1978"/>
      <c r="CW159" s="1979"/>
      <c r="CX159" s="1979"/>
      <c r="CY159" s="1980"/>
      <c r="CZ159" s="1978"/>
      <c r="DA159" s="1979"/>
      <c r="DB159" s="1979"/>
      <c r="DC159" s="1980"/>
      <c r="DD159" s="1978"/>
      <c r="DE159" s="1979"/>
      <c r="DF159" s="1979"/>
      <c r="DG159" s="1980"/>
      <c r="DH159" s="1978"/>
      <c r="DI159" s="1979"/>
      <c r="DJ159" s="1979"/>
      <c r="DK159" s="1980"/>
      <c r="DL159" s="1978"/>
      <c r="DM159" s="1979"/>
      <c r="DN159" s="1979"/>
      <c r="DO159" s="1980"/>
      <c r="DP159" s="1978"/>
      <c r="DQ159" s="1979"/>
      <c r="DR159" s="1979"/>
      <c r="DS159" s="1980"/>
      <c r="DT159" s="1978"/>
      <c r="DU159" s="1979"/>
      <c r="DV159" s="1979"/>
      <c r="DW159" s="1980"/>
      <c r="DX159" s="1978"/>
      <c r="DY159" s="1979"/>
      <c r="DZ159" s="1979"/>
      <c r="EA159" s="1979"/>
      <c r="EB159" s="2198">
        <f>SUM(H159:EA159)</f>
        <v>0</v>
      </c>
      <c r="EC159" s="2199"/>
      <c r="ED159" s="2199"/>
      <c r="EE159" s="2200"/>
      <c r="EG159"/>
      <c r="EH159"/>
      <c r="EI159"/>
      <c r="EJ159"/>
      <c r="EK159"/>
      <c r="EL159" s="164"/>
      <c r="EM159" s="164"/>
      <c r="EW159" s="1210"/>
      <c r="EX159" s="1210"/>
      <c r="EY159" s="1210"/>
      <c r="EZ159" s="1210"/>
      <c r="FA159" s="1210"/>
      <c r="FB159" s="1210"/>
      <c r="FC159" s="1210"/>
      <c r="FD159" s="1210"/>
      <c r="FE159" s="1210"/>
      <c r="FF159" s="1210"/>
      <c r="FG159" s="1210"/>
      <c r="FH159" s="1210"/>
      <c r="FI159" s="1210"/>
      <c r="FJ159" s="1210"/>
      <c r="FK159" s="1210"/>
      <c r="FL159" s="1210"/>
      <c r="FM159" s="1210"/>
      <c r="FN159" s="1210"/>
      <c r="FO159" s="1210"/>
      <c r="FP159" s="1210"/>
      <c r="FQ159" s="1210"/>
      <c r="FR159" s="1210"/>
      <c r="FS159" s="1210"/>
      <c r="FT159" s="1210"/>
      <c r="FU159" s="1210"/>
    </row>
    <row r="160" spans="1:177" ht="20.100000000000001" customHeight="1">
      <c r="A160" s="1324">
        <v>115</v>
      </c>
      <c r="B160" s="625" t="s">
        <v>1489</v>
      </c>
      <c r="C160" s="643" t="s">
        <v>250</v>
      </c>
      <c r="D160" s="643"/>
      <c r="E160" s="643"/>
      <c r="F160" s="643"/>
      <c r="G160" s="643"/>
      <c r="H160" s="1989"/>
      <c r="I160" s="1979"/>
      <c r="J160" s="1979"/>
      <c r="K160" s="1990"/>
      <c r="L160" s="1989"/>
      <c r="M160" s="1979"/>
      <c r="N160" s="1979"/>
      <c r="O160" s="1979"/>
      <c r="P160" s="1978"/>
      <c r="Q160" s="1979"/>
      <c r="R160" s="1979"/>
      <c r="S160" s="1980"/>
      <c r="T160" s="1978"/>
      <c r="U160" s="1979"/>
      <c r="V160" s="1979"/>
      <c r="W160" s="1980"/>
      <c r="X160" s="1978"/>
      <c r="Y160" s="1979"/>
      <c r="Z160" s="1979"/>
      <c r="AA160" s="1980"/>
      <c r="AB160" s="1978"/>
      <c r="AC160" s="1979"/>
      <c r="AD160" s="1979"/>
      <c r="AE160" s="1980"/>
      <c r="AF160" s="1978"/>
      <c r="AG160" s="1979"/>
      <c r="AH160" s="1979"/>
      <c r="AI160" s="1980"/>
      <c r="AJ160" s="1978"/>
      <c r="AK160" s="1979"/>
      <c r="AL160" s="1979"/>
      <c r="AM160" s="1980"/>
      <c r="AN160" s="1978"/>
      <c r="AO160" s="1979"/>
      <c r="AP160" s="1979"/>
      <c r="AQ160" s="1980"/>
      <c r="AR160" s="1978"/>
      <c r="AS160" s="1979"/>
      <c r="AT160" s="1979"/>
      <c r="AU160" s="1980"/>
      <c r="AV160" s="1978"/>
      <c r="AW160" s="1979"/>
      <c r="AX160" s="1979"/>
      <c r="AY160" s="1980"/>
      <c r="AZ160" s="1978"/>
      <c r="BA160" s="1979"/>
      <c r="BB160" s="1979"/>
      <c r="BC160" s="1980"/>
      <c r="BD160" s="1978"/>
      <c r="BE160" s="1979"/>
      <c r="BF160" s="1979"/>
      <c r="BG160" s="1980"/>
      <c r="BH160" s="1978"/>
      <c r="BI160" s="1979"/>
      <c r="BJ160" s="1979"/>
      <c r="BK160" s="1980"/>
      <c r="BL160" s="1978"/>
      <c r="BM160" s="1979"/>
      <c r="BN160" s="1979"/>
      <c r="BO160" s="1980"/>
      <c r="BP160" s="1978"/>
      <c r="BQ160" s="1979"/>
      <c r="BR160" s="1979"/>
      <c r="BS160" s="1980"/>
      <c r="BT160" s="1978"/>
      <c r="BU160" s="1979"/>
      <c r="BV160" s="1979"/>
      <c r="BW160" s="1980"/>
      <c r="BX160" s="1978"/>
      <c r="BY160" s="1979"/>
      <c r="BZ160" s="1979"/>
      <c r="CA160" s="1980"/>
      <c r="CB160" s="1978"/>
      <c r="CC160" s="1979"/>
      <c r="CD160" s="1979"/>
      <c r="CE160" s="1980"/>
      <c r="CF160" s="1978"/>
      <c r="CG160" s="1979"/>
      <c r="CH160" s="1979"/>
      <c r="CI160" s="1980"/>
      <c r="CJ160" s="1978"/>
      <c r="CK160" s="1979"/>
      <c r="CL160" s="1979"/>
      <c r="CM160" s="1980"/>
      <c r="CN160" s="1978"/>
      <c r="CO160" s="1979"/>
      <c r="CP160" s="1979"/>
      <c r="CQ160" s="1980"/>
      <c r="CR160" s="1978"/>
      <c r="CS160" s="1979"/>
      <c r="CT160" s="1979"/>
      <c r="CU160" s="1980"/>
      <c r="CV160" s="1978"/>
      <c r="CW160" s="1979"/>
      <c r="CX160" s="1979"/>
      <c r="CY160" s="1980"/>
      <c r="CZ160" s="1978"/>
      <c r="DA160" s="1979"/>
      <c r="DB160" s="1979"/>
      <c r="DC160" s="1980"/>
      <c r="DD160" s="1978"/>
      <c r="DE160" s="1979"/>
      <c r="DF160" s="1979"/>
      <c r="DG160" s="1980"/>
      <c r="DH160" s="1978"/>
      <c r="DI160" s="1979"/>
      <c r="DJ160" s="1979"/>
      <c r="DK160" s="1980"/>
      <c r="DL160" s="1978"/>
      <c r="DM160" s="1979"/>
      <c r="DN160" s="1979"/>
      <c r="DO160" s="1980"/>
      <c r="DP160" s="1978"/>
      <c r="DQ160" s="1979"/>
      <c r="DR160" s="1979"/>
      <c r="DS160" s="1980"/>
      <c r="DT160" s="1978"/>
      <c r="DU160" s="1979"/>
      <c r="DV160" s="1979"/>
      <c r="DW160" s="1980"/>
      <c r="DX160" s="1978"/>
      <c r="DY160" s="1979"/>
      <c r="DZ160" s="1979"/>
      <c r="EA160" s="1979"/>
      <c r="EB160" s="2180">
        <f>SUM(H160:EA160)</f>
        <v>0</v>
      </c>
      <c r="EC160" s="2181"/>
      <c r="ED160" s="2181"/>
      <c r="EE160" s="2182"/>
      <c r="EG160"/>
      <c r="EH160"/>
      <c r="EI160"/>
      <c r="EJ160"/>
      <c r="EK160"/>
      <c r="EL160" s="164"/>
      <c r="EM160" s="164"/>
      <c r="EW160" s="1210"/>
      <c r="EX160" s="1210"/>
      <c r="EY160" s="1210"/>
      <c r="EZ160" s="1210"/>
      <c r="FA160" s="1210"/>
      <c r="FB160" s="1210"/>
      <c r="FC160" s="1210"/>
      <c r="FD160" s="1210"/>
      <c r="FE160" s="1210"/>
      <c r="FF160" s="1210"/>
      <c r="FG160" s="1210"/>
      <c r="FH160" s="1210"/>
      <c r="FI160" s="1210"/>
      <c r="FJ160" s="1210"/>
      <c r="FK160" s="1210"/>
      <c r="FL160" s="1210"/>
      <c r="FM160" s="1210"/>
      <c r="FN160" s="1210"/>
      <c r="FO160" s="1210"/>
      <c r="FP160" s="1210"/>
      <c r="FQ160" s="1210"/>
      <c r="FR160" s="1210"/>
      <c r="FS160" s="1210"/>
      <c r="FT160" s="1210"/>
      <c r="FU160" s="1210"/>
    </row>
    <row r="161" spans="1:177" ht="20.100000000000001" customHeight="1" thickBot="1">
      <c r="A161" s="1324">
        <v>116</v>
      </c>
      <c r="B161" s="625" t="s">
        <v>1490</v>
      </c>
      <c r="C161" s="643" t="s">
        <v>591</v>
      </c>
      <c r="D161" s="643"/>
      <c r="E161" s="643"/>
      <c r="F161" s="643"/>
      <c r="G161" s="643"/>
      <c r="H161" s="2144"/>
      <c r="I161" s="2145"/>
      <c r="J161" s="2145"/>
      <c r="K161" s="2146"/>
      <c r="L161" s="1989"/>
      <c r="M161" s="1979"/>
      <c r="N161" s="1979"/>
      <c r="O161" s="1979"/>
      <c r="P161" s="1978"/>
      <c r="Q161" s="1979"/>
      <c r="R161" s="1979"/>
      <c r="S161" s="1980"/>
      <c r="T161" s="1978"/>
      <c r="U161" s="1979"/>
      <c r="V161" s="1979"/>
      <c r="W161" s="1980"/>
      <c r="X161" s="1978"/>
      <c r="Y161" s="1979"/>
      <c r="Z161" s="1979"/>
      <c r="AA161" s="1980"/>
      <c r="AB161" s="1978"/>
      <c r="AC161" s="1979"/>
      <c r="AD161" s="1979"/>
      <c r="AE161" s="1980"/>
      <c r="AF161" s="1978"/>
      <c r="AG161" s="1979"/>
      <c r="AH161" s="1979"/>
      <c r="AI161" s="1980"/>
      <c r="AJ161" s="1978"/>
      <c r="AK161" s="1979"/>
      <c r="AL161" s="1979"/>
      <c r="AM161" s="1980"/>
      <c r="AN161" s="1978"/>
      <c r="AO161" s="1979"/>
      <c r="AP161" s="1979"/>
      <c r="AQ161" s="1980"/>
      <c r="AR161" s="1978"/>
      <c r="AS161" s="1979"/>
      <c r="AT161" s="1979"/>
      <c r="AU161" s="1980"/>
      <c r="AV161" s="1978"/>
      <c r="AW161" s="1979"/>
      <c r="AX161" s="1979"/>
      <c r="AY161" s="1980"/>
      <c r="AZ161" s="1978"/>
      <c r="BA161" s="1979"/>
      <c r="BB161" s="1979"/>
      <c r="BC161" s="1980"/>
      <c r="BD161" s="1978"/>
      <c r="BE161" s="1979"/>
      <c r="BF161" s="1979"/>
      <c r="BG161" s="1980"/>
      <c r="BH161" s="1978"/>
      <c r="BI161" s="1979"/>
      <c r="BJ161" s="1979"/>
      <c r="BK161" s="1980"/>
      <c r="BL161" s="1978"/>
      <c r="BM161" s="1979"/>
      <c r="BN161" s="1979"/>
      <c r="BO161" s="1980"/>
      <c r="BP161" s="1978"/>
      <c r="BQ161" s="1979"/>
      <c r="BR161" s="1979"/>
      <c r="BS161" s="1980"/>
      <c r="BT161" s="1978"/>
      <c r="BU161" s="1979"/>
      <c r="BV161" s="1979"/>
      <c r="BW161" s="1980"/>
      <c r="BX161" s="1978"/>
      <c r="BY161" s="1979"/>
      <c r="BZ161" s="1979"/>
      <c r="CA161" s="1980"/>
      <c r="CB161" s="1978"/>
      <c r="CC161" s="1979"/>
      <c r="CD161" s="1979"/>
      <c r="CE161" s="1980"/>
      <c r="CF161" s="1978"/>
      <c r="CG161" s="1979"/>
      <c r="CH161" s="1979"/>
      <c r="CI161" s="1980"/>
      <c r="CJ161" s="1978"/>
      <c r="CK161" s="1979"/>
      <c r="CL161" s="1979"/>
      <c r="CM161" s="1980"/>
      <c r="CN161" s="1978"/>
      <c r="CO161" s="1979"/>
      <c r="CP161" s="1979"/>
      <c r="CQ161" s="1980"/>
      <c r="CR161" s="1978"/>
      <c r="CS161" s="1979"/>
      <c r="CT161" s="1979"/>
      <c r="CU161" s="1980"/>
      <c r="CV161" s="1978"/>
      <c r="CW161" s="1979"/>
      <c r="CX161" s="1979"/>
      <c r="CY161" s="1980"/>
      <c r="CZ161" s="1978"/>
      <c r="DA161" s="1979"/>
      <c r="DB161" s="1979"/>
      <c r="DC161" s="1980"/>
      <c r="DD161" s="1978"/>
      <c r="DE161" s="1979"/>
      <c r="DF161" s="1979"/>
      <c r="DG161" s="1980"/>
      <c r="DH161" s="1978"/>
      <c r="DI161" s="1979"/>
      <c r="DJ161" s="1979"/>
      <c r="DK161" s="1980"/>
      <c r="DL161" s="1978"/>
      <c r="DM161" s="1979"/>
      <c r="DN161" s="1979"/>
      <c r="DO161" s="1980"/>
      <c r="DP161" s="1978"/>
      <c r="DQ161" s="1979"/>
      <c r="DR161" s="1979"/>
      <c r="DS161" s="1980"/>
      <c r="DT161" s="1978"/>
      <c r="DU161" s="1979"/>
      <c r="DV161" s="1979"/>
      <c r="DW161" s="1980"/>
      <c r="DX161" s="1978"/>
      <c r="DY161" s="1979"/>
      <c r="DZ161" s="1979"/>
      <c r="EA161" s="1979"/>
      <c r="EB161" s="2194">
        <f>SUM(H161:EA161)</f>
        <v>0</v>
      </c>
      <c r="EC161" s="2195"/>
      <c r="ED161" s="2195"/>
      <c r="EE161" s="2196"/>
      <c r="EG161"/>
      <c r="EH161"/>
      <c r="EI161"/>
      <c r="EJ161"/>
      <c r="EK161"/>
      <c r="EL161" s="164"/>
      <c r="EM161" s="164"/>
      <c r="EW161" s="1210"/>
      <c r="EX161" s="1210"/>
      <c r="EY161" s="1210"/>
      <c r="EZ161" s="1210"/>
      <c r="FA161" s="1210"/>
      <c r="FB161" s="1210"/>
      <c r="FC161" s="1210"/>
      <c r="FD161" s="1210"/>
      <c r="FE161" s="1210"/>
      <c r="FF161" s="1210"/>
      <c r="FG161" s="1210"/>
      <c r="FH161" s="1210"/>
      <c r="FI161" s="1210"/>
      <c r="FJ161" s="1210"/>
      <c r="FK161" s="1210"/>
      <c r="FL161" s="1210"/>
      <c r="FM161" s="1210"/>
      <c r="FN161" s="1210"/>
      <c r="FO161" s="1210"/>
      <c r="FP161" s="1210"/>
      <c r="FQ161" s="1210"/>
      <c r="FR161" s="1210"/>
      <c r="FS161" s="1210"/>
      <c r="FT161" s="1210"/>
      <c r="FU161" s="1210"/>
    </row>
    <row r="162" spans="1:177" ht="20.100000000000001" customHeight="1" thickBot="1">
      <c r="A162" s="1325"/>
      <c r="B162" s="644"/>
      <c r="C162" s="645"/>
      <c r="D162" s="644"/>
      <c r="E162" s="644"/>
      <c r="F162" s="644"/>
      <c r="G162" s="644"/>
      <c r="H162" s="166"/>
      <c r="I162" s="57"/>
      <c r="J162" s="57"/>
      <c r="K162" s="58"/>
      <c r="L162" s="166"/>
      <c r="M162" s="57"/>
      <c r="N162" s="57"/>
      <c r="O162" s="58"/>
      <c r="P162" s="166"/>
      <c r="Q162" s="57"/>
      <c r="R162" s="57"/>
      <c r="S162" s="58"/>
      <c r="T162" s="166"/>
      <c r="U162" s="57"/>
      <c r="V162" s="57"/>
      <c r="W162" s="58"/>
      <c r="X162" s="166"/>
      <c r="Y162" s="57"/>
      <c r="Z162" s="57"/>
      <c r="AA162" s="58"/>
      <c r="AB162" s="166"/>
      <c r="AC162" s="57"/>
      <c r="AD162" s="57"/>
      <c r="AE162" s="58"/>
      <c r="AF162" s="166"/>
      <c r="AG162" s="57"/>
      <c r="AH162" s="57"/>
      <c r="AI162" s="58"/>
      <c r="AJ162" s="166"/>
      <c r="AK162" s="57"/>
      <c r="AL162" s="57"/>
      <c r="AM162" s="58"/>
      <c r="AN162" s="166"/>
      <c r="AO162" s="57"/>
      <c r="AP162" s="57"/>
      <c r="AQ162" s="58"/>
      <c r="AR162" s="166"/>
      <c r="AS162" s="57"/>
      <c r="AT162" s="57"/>
      <c r="AU162" s="58"/>
      <c r="AV162" s="166"/>
      <c r="AW162" s="57"/>
      <c r="AX162" s="57"/>
      <c r="AY162" s="58"/>
      <c r="AZ162" s="166"/>
      <c r="BA162" s="57"/>
      <c r="BB162" s="57"/>
      <c r="BC162" s="58"/>
      <c r="BD162" s="166"/>
      <c r="BE162" s="57"/>
      <c r="BF162" s="57"/>
      <c r="BG162" s="58"/>
      <c r="BH162" s="166"/>
      <c r="BI162" s="57"/>
      <c r="BJ162" s="57"/>
      <c r="BK162" s="58"/>
      <c r="BL162" s="166"/>
      <c r="BM162" s="57"/>
      <c r="BN162" s="57"/>
      <c r="BO162" s="58"/>
      <c r="BP162" s="166"/>
      <c r="BQ162" s="57"/>
      <c r="BR162" s="57"/>
      <c r="BS162" s="58"/>
      <c r="BT162" s="166"/>
      <c r="BU162" s="57"/>
      <c r="BV162" s="57"/>
      <c r="BW162" s="58"/>
      <c r="BX162" s="166"/>
      <c r="BY162" s="57"/>
      <c r="BZ162" s="57"/>
      <c r="CA162" s="58"/>
      <c r="CB162" s="166"/>
      <c r="CC162" s="57"/>
      <c r="CD162" s="57"/>
      <c r="CE162" s="58"/>
      <c r="CF162" s="166"/>
      <c r="CG162" s="57"/>
      <c r="CH162" s="57"/>
      <c r="CI162" s="58"/>
      <c r="CJ162" s="166"/>
      <c r="CK162" s="57"/>
      <c r="CL162" s="57"/>
      <c r="CM162" s="58"/>
      <c r="CN162" s="166"/>
      <c r="CO162" s="57"/>
      <c r="CP162" s="57"/>
      <c r="CQ162" s="58"/>
      <c r="CR162" s="166"/>
      <c r="CS162" s="57"/>
      <c r="CT162" s="57"/>
      <c r="CU162" s="58"/>
      <c r="CV162" s="166"/>
      <c r="CW162" s="57"/>
      <c r="CX162" s="57"/>
      <c r="CY162" s="58"/>
      <c r="CZ162" s="166"/>
      <c r="DA162" s="57"/>
      <c r="DB162" s="57"/>
      <c r="DC162" s="58"/>
      <c r="DD162" s="166"/>
      <c r="DE162" s="57"/>
      <c r="DF162" s="57"/>
      <c r="DG162" s="58"/>
      <c r="DH162" s="166"/>
      <c r="DI162" s="57"/>
      <c r="DJ162" s="57"/>
      <c r="DK162" s="58"/>
      <c r="DL162" s="166"/>
      <c r="DM162" s="57"/>
      <c r="DN162" s="57"/>
      <c r="DO162" s="58"/>
      <c r="DP162" s="166"/>
      <c r="DQ162" s="57"/>
      <c r="DR162" s="57"/>
      <c r="DS162" s="58"/>
      <c r="DT162" s="166"/>
      <c r="DU162" s="57"/>
      <c r="DV162" s="57"/>
      <c r="DW162" s="58"/>
      <c r="DX162" s="166"/>
      <c r="DY162" s="57"/>
      <c r="DZ162" s="57"/>
      <c r="EA162" s="58"/>
      <c r="EB162" s="166"/>
      <c r="EC162" s="57"/>
      <c r="ED162" s="57"/>
      <c r="EE162" s="58"/>
      <c r="EG162"/>
      <c r="EH162"/>
      <c r="EI162"/>
      <c r="EJ162"/>
      <c r="EK162"/>
      <c r="EL162" s="164"/>
      <c r="EM162" s="164"/>
      <c r="EW162" s="1210"/>
      <c r="EX162" s="1210"/>
      <c r="EY162" s="1210"/>
      <c r="EZ162" s="1210"/>
      <c r="FA162" s="1210"/>
      <c r="FB162" s="1210"/>
      <c r="FC162" s="1210"/>
      <c r="FD162" s="1210"/>
      <c r="FE162" s="1210"/>
      <c r="FF162" s="1210"/>
      <c r="FG162" s="1210"/>
      <c r="FH162" s="1210"/>
      <c r="FI162" s="1210"/>
      <c r="FJ162" s="1210"/>
      <c r="FK162" s="1210"/>
      <c r="FL162" s="1210"/>
      <c r="FM162" s="1210"/>
      <c r="FN162" s="1210"/>
      <c r="FO162" s="1210"/>
      <c r="FP162" s="1210"/>
      <c r="FQ162" s="1210"/>
      <c r="FR162" s="1210"/>
      <c r="FS162" s="1210"/>
      <c r="FT162" s="1210"/>
      <c r="FU162" s="1210"/>
    </row>
    <row r="163" spans="1:177" ht="20.100000000000001" customHeight="1" thickTop="1">
      <c r="A163" s="1324">
        <v>117</v>
      </c>
      <c r="B163" s="2050" t="str">
        <f>" ⑪　" &amp;L15&amp;"の数"</f>
        <v xml:space="preserve"> ⑪　1次下請負業者の数</v>
      </c>
      <c r="C163" s="1997"/>
      <c r="D163" s="1997"/>
      <c r="E163" s="1997"/>
      <c r="F163" s="1997"/>
      <c r="G163" s="2051"/>
      <c r="H163" s="2150"/>
      <c r="I163" s="2151"/>
      <c r="J163" s="2151"/>
      <c r="K163" s="2152"/>
      <c r="L163" s="2155"/>
      <c r="M163" s="2159"/>
      <c r="N163" s="2159"/>
      <c r="O163" s="2159"/>
      <c r="P163" s="2159"/>
      <c r="Q163" s="2159"/>
      <c r="R163" s="2159"/>
      <c r="S163" s="2159"/>
      <c r="T163" s="2159"/>
      <c r="U163" s="2159"/>
      <c r="V163" s="2159"/>
      <c r="W163" s="2159"/>
      <c r="X163" s="2159"/>
      <c r="Y163" s="2159"/>
      <c r="Z163" s="2159"/>
      <c r="AA163" s="2159"/>
      <c r="AB163" s="2159"/>
      <c r="AC163" s="2159"/>
      <c r="AD163" s="2159"/>
      <c r="AE163" s="2159"/>
      <c r="AF163" s="2159"/>
      <c r="AG163" s="2159"/>
      <c r="AH163" s="2159"/>
      <c r="AI163" s="2159"/>
      <c r="AJ163" s="2159"/>
      <c r="AK163" s="2159"/>
      <c r="AL163" s="2159"/>
      <c r="AM163" s="2159"/>
      <c r="AN163" s="2159"/>
      <c r="AO163" s="2159"/>
      <c r="AP163" s="2159"/>
      <c r="AQ163" s="2159"/>
      <c r="AR163" s="2159"/>
      <c r="AS163" s="2159"/>
      <c r="AT163" s="2159"/>
      <c r="AU163" s="2159"/>
      <c r="AV163" s="2159"/>
      <c r="AW163" s="2159"/>
      <c r="AX163" s="2159"/>
      <c r="AY163" s="2159"/>
      <c r="AZ163" s="2159"/>
      <c r="BA163" s="2159"/>
      <c r="BB163" s="2159"/>
      <c r="BC163" s="2159"/>
      <c r="BD163" s="2159"/>
      <c r="BE163" s="2159"/>
      <c r="BF163" s="2159"/>
      <c r="BG163" s="2159"/>
      <c r="BH163" s="2159"/>
      <c r="BI163" s="2159"/>
      <c r="BJ163" s="2159"/>
      <c r="BK163" s="2159"/>
      <c r="BL163" s="2159"/>
      <c r="BM163" s="2159"/>
      <c r="BN163" s="2159"/>
      <c r="BO163" s="2159"/>
      <c r="BP163" s="2159"/>
      <c r="BQ163" s="2159"/>
      <c r="BR163" s="2159"/>
      <c r="BS163" s="2159"/>
      <c r="BT163" s="2159"/>
      <c r="BU163" s="2159"/>
      <c r="BV163" s="2159"/>
      <c r="BW163" s="2159"/>
      <c r="BX163" s="2159"/>
      <c r="BY163" s="2159"/>
      <c r="BZ163" s="2159"/>
      <c r="CA163" s="2159"/>
      <c r="CB163" s="2159"/>
      <c r="CC163" s="2159"/>
      <c r="CD163" s="2159"/>
      <c r="CE163" s="2159"/>
      <c r="CF163" s="2159"/>
      <c r="CG163" s="2159"/>
      <c r="CH163" s="2159"/>
      <c r="CI163" s="2159"/>
      <c r="CJ163" s="2159"/>
      <c r="CK163" s="2159"/>
      <c r="CL163" s="2159"/>
      <c r="CM163" s="2159"/>
      <c r="CN163" s="2159"/>
      <c r="CO163" s="2159"/>
      <c r="CP163" s="2159"/>
      <c r="CQ163" s="2159"/>
      <c r="CR163" s="2159"/>
      <c r="CS163" s="2159"/>
      <c r="CT163" s="2159"/>
      <c r="CU163" s="2159"/>
      <c r="CV163" s="2159"/>
      <c r="CW163" s="2159"/>
      <c r="CX163" s="2159"/>
      <c r="CY163" s="2159"/>
      <c r="CZ163" s="2159"/>
      <c r="DA163" s="2159"/>
      <c r="DB163" s="2159"/>
      <c r="DC163" s="2159"/>
      <c r="DD163" s="2159"/>
      <c r="DE163" s="2159"/>
      <c r="DF163" s="2159"/>
      <c r="DG163" s="2159"/>
      <c r="DH163" s="2159"/>
      <c r="DI163" s="2159"/>
      <c r="DJ163" s="2159"/>
      <c r="DK163" s="2159"/>
      <c r="DL163" s="2159"/>
      <c r="DM163" s="2159"/>
      <c r="DN163" s="2159"/>
      <c r="DO163" s="2159"/>
      <c r="DP163" s="2159"/>
      <c r="DQ163" s="2159"/>
      <c r="DR163" s="2159"/>
      <c r="DS163" s="2159"/>
      <c r="DT163" s="2159"/>
      <c r="DU163" s="2159"/>
      <c r="DV163" s="2159"/>
      <c r="DW163" s="2159"/>
      <c r="DX163" s="2159"/>
      <c r="DY163" s="2159"/>
      <c r="DZ163" s="2159"/>
      <c r="EA163" s="2153"/>
      <c r="EB163" s="2250"/>
      <c r="EC163" s="2251"/>
      <c r="ED163" s="2251"/>
      <c r="EE163" s="2252"/>
      <c r="EF163" s="611" t="s">
        <v>823</v>
      </c>
      <c r="EG163"/>
      <c r="EH163"/>
      <c r="EI163"/>
      <c r="EW163" s="1210"/>
      <c r="EX163" s="1210"/>
      <c r="EY163" s="1210"/>
      <c r="EZ163" s="1210"/>
      <c r="FA163" s="1210"/>
      <c r="FB163" s="1210"/>
      <c r="FC163" s="1210"/>
      <c r="FD163" s="1210"/>
      <c r="FE163" s="1210"/>
      <c r="FF163" s="1210"/>
      <c r="FG163" s="1210"/>
      <c r="FH163" s="1210"/>
      <c r="FI163" s="1210"/>
      <c r="FJ163" s="1210"/>
      <c r="FK163" s="1210"/>
      <c r="FL163" s="1210"/>
      <c r="FM163" s="1210"/>
      <c r="FN163" s="1210"/>
      <c r="FO163" s="1210"/>
      <c r="FP163" s="1210"/>
      <c r="FQ163" s="1210"/>
      <c r="FR163" s="1210"/>
      <c r="FS163" s="1210"/>
      <c r="FT163" s="1210"/>
      <c r="FU163" s="1210"/>
    </row>
    <row r="164" spans="1:177" ht="20.100000000000001" customHeight="1">
      <c r="A164" s="1324">
        <v>118</v>
      </c>
      <c r="B164" s="2050" t="str">
        <f>" ⑫　"&amp;L15&amp;"の外注経費(外注一般管理費等)の合計"</f>
        <v xml:space="preserve"> ⑫　1次下請負業者の外注経費(外注一般管理費等)の合計</v>
      </c>
      <c r="C164" s="1997"/>
      <c r="D164" s="1997"/>
      <c r="E164" s="1997"/>
      <c r="F164" s="1997"/>
      <c r="G164" s="2051"/>
      <c r="H164" s="2245"/>
      <c r="I164" s="1979"/>
      <c r="J164" s="1979"/>
      <c r="K164" s="2246"/>
      <c r="L164" s="2154"/>
      <c r="M164" s="2154"/>
      <c r="N164" s="2154"/>
      <c r="O164" s="2154"/>
      <c r="P164" s="2153"/>
      <c r="Q164" s="2154"/>
      <c r="R164" s="2154"/>
      <c r="S164" s="2155"/>
      <c r="T164" s="2153"/>
      <c r="U164" s="2154"/>
      <c r="V164" s="2154"/>
      <c r="W164" s="2155"/>
      <c r="X164" s="2153"/>
      <c r="Y164" s="2154"/>
      <c r="Z164" s="2154"/>
      <c r="AA164" s="2155"/>
      <c r="AB164" s="2153"/>
      <c r="AC164" s="2154"/>
      <c r="AD164" s="2154"/>
      <c r="AE164" s="2155"/>
      <c r="AF164" s="2153"/>
      <c r="AG164" s="2154"/>
      <c r="AH164" s="2154"/>
      <c r="AI164" s="2155"/>
      <c r="AJ164" s="2153"/>
      <c r="AK164" s="2154"/>
      <c r="AL164" s="2154"/>
      <c r="AM164" s="2155"/>
      <c r="AN164" s="2153"/>
      <c r="AO164" s="2154"/>
      <c r="AP164" s="2154"/>
      <c r="AQ164" s="2155"/>
      <c r="AR164" s="2153"/>
      <c r="AS164" s="2154"/>
      <c r="AT164" s="2154"/>
      <c r="AU164" s="2155"/>
      <c r="AV164" s="2153"/>
      <c r="AW164" s="2154"/>
      <c r="AX164" s="2154"/>
      <c r="AY164" s="2155"/>
      <c r="AZ164" s="2153"/>
      <c r="BA164" s="2154"/>
      <c r="BB164" s="2154"/>
      <c r="BC164" s="2155"/>
      <c r="BD164" s="2153"/>
      <c r="BE164" s="2154"/>
      <c r="BF164" s="2154"/>
      <c r="BG164" s="2155"/>
      <c r="BH164" s="2153"/>
      <c r="BI164" s="2154"/>
      <c r="BJ164" s="2154"/>
      <c r="BK164" s="2155"/>
      <c r="BL164" s="2153"/>
      <c r="BM164" s="2154"/>
      <c r="BN164" s="2154"/>
      <c r="BO164" s="2155"/>
      <c r="BP164" s="2153"/>
      <c r="BQ164" s="2154"/>
      <c r="BR164" s="2154"/>
      <c r="BS164" s="2155"/>
      <c r="BT164" s="2153"/>
      <c r="BU164" s="2154"/>
      <c r="BV164" s="2154"/>
      <c r="BW164" s="2155"/>
      <c r="BX164" s="2153"/>
      <c r="BY164" s="2154"/>
      <c r="BZ164" s="2154"/>
      <c r="CA164" s="2155"/>
      <c r="CB164" s="2153"/>
      <c r="CC164" s="2154"/>
      <c r="CD164" s="2154"/>
      <c r="CE164" s="2155"/>
      <c r="CF164" s="2153"/>
      <c r="CG164" s="2154"/>
      <c r="CH164" s="2154"/>
      <c r="CI164" s="2155"/>
      <c r="CJ164" s="2153"/>
      <c r="CK164" s="2154"/>
      <c r="CL164" s="2154"/>
      <c r="CM164" s="2155"/>
      <c r="CN164" s="2153"/>
      <c r="CO164" s="2154"/>
      <c r="CP164" s="2154"/>
      <c r="CQ164" s="2155"/>
      <c r="CR164" s="2153"/>
      <c r="CS164" s="2154"/>
      <c r="CT164" s="2154"/>
      <c r="CU164" s="2155"/>
      <c r="CV164" s="2153"/>
      <c r="CW164" s="2154"/>
      <c r="CX164" s="2154"/>
      <c r="CY164" s="2155"/>
      <c r="CZ164" s="2153"/>
      <c r="DA164" s="2154"/>
      <c r="DB164" s="2154"/>
      <c r="DC164" s="2155"/>
      <c r="DD164" s="2153"/>
      <c r="DE164" s="2154"/>
      <c r="DF164" s="2154"/>
      <c r="DG164" s="2155"/>
      <c r="DH164" s="2153"/>
      <c r="DI164" s="2154"/>
      <c r="DJ164" s="2154"/>
      <c r="DK164" s="2155"/>
      <c r="DL164" s="2153"/>
      <c r="DM164" s="2154"/>
      <c r="DN164" s="2154"/>
      <c r="DO164" s="2155"/>
      <c r="DP164" s="2153"/>
      <c r="DQ164" s="2154"/>
      <c r="DR164" s="2154"/>
      <c r="DS164" s="2155"/>
      <c r="DT164" s="2153"/>
      <c r="DU164" s="2154"/>
      <c r="DV164" s="2154"/>
      <c r="DW164" s="2155"/>
      <c r="DX164" s="2153"/>
      <c r="DY164" s="2154"/>
      <c r="DZ164" s="2154"/>
      <c r="EA164" s="2154"/>
      <c r="EB164" s="2256"/>
      <c r="EC164" s="2257"/>
      <c r="ED164" s="2257"/>
      <c r="EE164" s="2258"/>
      <c r="EF164" s="611" t="s">
        <v>62</v>
      </c>
      <c r="EG164"/>
      <c r="EH164"/>
      <c r="EI164"/>
      <c r="EW164" s="1210"/>
      <c r="EX164" s="1210"/>
      <c r="EY164" s="1210"/>
      <c r="EZ164" s="1210"/>
      <c r="FA164" s="1210"/>
      <c r="FB164" s="1210"/>
      <c r="FC164" s="1210"/>
      <c r="FD164" s="1210"/>
      <c r="FE164" s="1210"/>
      <c r="FF164" s="1210"/>
      <c r="FG164" s="1210"/>
      <c r="FH164" s="1210"/>
      <c r="FI164" s="1210"/>
      <c r="FJ164" s="1210"/>
      <c r="FK164" s="1210"/>
      <c r="FL164" s="1210"/>
      <c r="FM164" s="1210"/>
      <c r="FN164" s="1210"/>
      <c r="FO164" s="1210"/>
      <c r="FP164" s="1210"/>
      <c r="FQ164" s="1210"/>
      <c r="FR164" s="1210"/>
      <c r="FS164" s="1210"/>
      <c r="FT164" s="1210"/>
      <c r="FU164" s="1210"/>
    </row>
    <row r="165" spans="1:177" ht="20.100000000000001" customHeight="1" thickBot="1">
      <c r="A165" s="1324">
        <v>119</v>
      </c>
      <c r="B165" s="2050" t="str">
        <f>" ⑬　"&amp;L15&amp;"への発注工事価格の合計"</f>
        <v xml:space="preserve"> ⑬　1次下請負業者への発注工事価格の合計</v>
      </c>
      <c r="C165" s="1997"/>
      <c r="D165" s="1997"/>
      <c r="E165" s="1997"/>
      <c r="F165" s="1997"/>
      <c r="G165" s="2051"/>
      <c r="H165" s="2141"/>
      <c r="I165" s="2142"/>
      <c r="J165" s="2142"/>
      <c r="K165" s="2143"/>
      <c r="L165" s="2154"/>
      <c r="M165" s="2154"/>
      <c r="N165" s="2154"/>
      <c r="O165" s="2154"/>
      <c r="P165" s="2153"/>
      <c r="Q165" s="2154"/>
      <c r="R165" s="2154"/>
      <c r="S165" s="2155"/>
      <c r="T165" s="2153"/>
      <c r="U165" s="2154"/>
      <c r="V165" s="2154"/>
      <c r="W165" s="2155"/>
      <c r="X165" s="2153"/>
      <c r="Y165" s="2154"/>
      <c r="Z165" s="2154"/>
      <c r="AA165" s="2155"/>
      <c r="AB165" s="2153"/>
      <c r="AC165" s="2154"/>
      <c r="AD165" s="2154"/>
      <c r="AE165" s="2155"/>
      <c r="AF165" s="2153"/>
      <c r="AG165" s="2154"/>
      <c r="AH165" s="2154"/>
      <c r="AI165" s="2155"/>
      <c r="AJ165" s="2153"/>
      <c r="AK165" s="2154"/>
      <c r="AL165" s="2154"/>
      <c r="AM165" s="2155"/>
      <c r="AN165" s="2153"/>
      <c r="AO165" s="2154"/>
      <c r="AP165" s="2154"/>
      <c r="AQ165" s="2155"/>
      <c r="AR165" s="2153"/>
      <c r="AS165" s="2154"/>
      <c r="AT165" s="2154"/>
      <c r="AU165" s="2155"/>
      <c r="AV165" s="2153"/>
      <c r="AW165" s="2154"/>
      <c r="AX165" s="2154"/>
      <c r="AY165" s="2155"/>
      <c r="AZ165" s="2153"/>
      <c r="BA165" s="2154"/>
      <c r="BB165" s="2154"/>
      <c r="BC165" s="2155"/>
      <c r="BD165" s="2153"/>
      <c r="BE165" s="2154"/>
      <c r="BF165" s="2154"/>
      <c r="BG165" s="2155"/>
      <c r="BH165" s="2153"/>
      <c r="BI165" s="2154"/>
      <c r="BJ165" s="2154"/>
      <c r="BK165" s="2155"/>
      <c r="BL165" s="2153"/>
      <c r="BM165" s="2154"/>
      <c r="BN165" s="2154"/>
      <c r="BO165" s="2155"/>
      <c r="BP165" s="2153"/>
      <c r="BQ165" s="2154"/>
      <c r="BR165" s="2154"/>
      <c r="BS165" s="2155"/>
      <c r="BT165" s="2153"/>
      <c r="BU165" s="2154"/>
      <c r="BV165" s="2154"/>
      <c r="BW165" s="2155"/>
      <c r="BX165" s="2153"/>
      <c r="BY165" s="2154"/>
      <c r="BZ165" s="2154"/>
      <c r="CA165" s="2155"/>
      <c r="CB165" s="2153"/>
      <c r="CC165" s="2154"/>
      <c r="CD165" s="2154"/>
      <c r="CE165" s="2155"/>
      <c r="CF165" s="2153"/>
      <c r="CG165" s="2154"/>
      <c r="CH165" s="2154"/>
      <c r="CI165" s="2155"/>
      <c r="CJ165" s="2153"/>
      <c r="CK165" s="2154"/>
      <c r="CL165" s="2154"/>
      <c r="CM165" s="2155"/>
      <c r="CN165" s="2153"/>
      <c r="CO165" s="2154"/>
      <c r="CP165" s="2154"/>
      <c r="CQ165" s="2155"/>
      <c r="CR165" s="2153"/>
      <c r="CS165" s="2154"/>
      <c r="CT165" s="2154"/>
      <c r="CU165" s="2155"/>
      <c r="CV165" s="2153"/>
      <c r="CW165" s="2154"/>
      <c r="CX165" s="2154"/>
      <c r="CY165" s="2155"/>
      <c r="CZ165" s="2153"/>
      <c r="DA165" s="2154"/>
      <c r="DB165" s="2154"/>
      <c r="DC165" s="2155"/>
      <c r="DD165" s="2153"/>
      <c r="DE165" s="2154"/>
      <c r="DF165" s="2154"/>
      <c r="DG165" s="2155"/>
      <c r="DH165" s="2153"/>
      <c r="DI165" s="2154"/>
      <c r="DJ165" s="2154"/>
      <c r="DK165" s="2155"/>
      <c r="DL165" s="2153"/>
      <c r="DM165" s="2154"/>
      <c r="DN165" s="2154"/>
      <c r="DO165" s="2155"/>
      <c r="DP165" s="2153"/>
      <c r="DQ165" s="2154"/>
      <c r="DR165" s="2154"/>
      <c r="DS165" s="2155"/>
      <c r="DT165" s="2153"/>
      <c r="DU165" s="2154"/>
      <c r="DV165" s="2154"/>
      <c r="DW165" s="2155"/>
      <c r="DX165" s="2153"/>
      <c r="DY165" s="2154"/>
      <c r="DZ165" s="2154"/>
      <c r="EA165" s="2154"/>
      <c r="EB165" s="2253"/>
      <c r="EC165" s="2254"/>
      <c r="ED165" s="2254"/>
      <c r="EE165" s="2255"/>
      <c r="EF165" s="611" t="s">
        <v>751</v>
      </c>
      <c r="EG165"/>
      <c r="EH165"/>
      <c r="EI165"/>
      <c r="EW165" s="1210"/>
      <c r="EX165" s="1210"/>
      <c r="EY165" s="1210"/>
      <c r="EZ165" s="1210"/>
      <c r="FA165" s="1210"/>
      <c r="FB165" s="1210"/>
      <c r="FC165" s="1210"/>
      <c r="FD165" s="1210"/>
      <c r="FE165" s="1210"/>
      <c r="FF165" s="1210"/>
      <c r="FG165" s="1210"/>
      <c r="FH165" s="1210"/>
      <c r="FI165" s="1210"/>
      <c r="FJ165" s="1210"/>
      <c r="FK165" s="1210"/>
      <c r="FL165" s="1210"/>
      <c r="FM165" s="1210"/>
      <c r="FN165" s="1210"/>
      <c r="FO165" s="1210"/>
      <c r="FP165" s="1210"/>
      <c r="FQ165" s="1210"/>
      <c r="FR165" s="1210"/>
      <c r="FS165" s="1210"/>
      <c r="FT165" s="1210"/>
      <c r="FU165" s="1210"/>
    </row>
    <row r="166" spans="1:177" ht="20.100000000000001" customHeight="1" thickTop="1">
      <c r="A166" s="1324"/>
      <c r="B166" s="657"/>
      <c r="C166" s="658"/>
      <c r="D166" s="657"/>
      <c r="E166" s="657"/>
      <c r="F166" s="657"/>
      <c r="G166" s="657"/>
      <c r="H166" s="166"/>
      <c r="I166" s="57"/>
      <c r="J166" s="57"/>
      <c r="K166" s="58"/>
      <c r="L166" s="166"/>
      <c r="M166" s="57"/>
      <c r="N166" s="57"/>
      <c r="O166" s="58"/>
      <c r="P166" s="166"/>
      <c r="Q166" s="57"/>
      <c r="R166" s="57"/>
      <c r="S166" s="58"/>
      <c r="T166" s="166"/>
      <c r="U166" s="57"/>
      <c r="V166" s="57"/>
      <c r="W166" s="58"/>
      <c r="X166" s="166"/>
      <c r="Y166" s="57"/>
      <c r="Z166" s="57"/>
      <c r="AA166" s="58"/>
      <c r="AB166" s="166"/>
      <c r="AC166" s="57"/>
      <c r="AD166" s="57"/>
      <c r="AE166" s="58"/>
      <c r="AF166" s="166"/>
      <c r="AG166" s="57"/>
      <c r="AH166" s="57"/>
      <c r="AI166" s="58"/>
      <c r="AJ166" s="166"/>
      <c r="AK166" s="57"/>
      <c r="AL166" s="57"/>
      <c r="AM166" s="58"/>
      <c r="AN166" s="166"/>
      <c r="AO166" s="57"/>
      <c r="AP166" s="57"/>
      <c r="AQ166" s="58"/>
      <c r="AR166" s="166"/>
      <c r="AS166" s="57"/>
      <c r="AT166" s="57"/>
      <c r="AU166" s="58"/>
      <c r="AV166" s="166"/>
      <c r="AW166" s="57"/>
      <c r="AX166" s="57"/>
      <c r="AY166" s="58"/>
      <c r="AZ166" s="166"/>
      <c r="BA166" s="57"/>
      <c r="BB166" s="57"/>
      <c r="BC166" s="58"/>
      <c r="BD166" s="166"/>
      <c r="BE166" s="57"/>
      <c r="BF166" s="57"/>
      <c r="BG166" s="58"/>
      <c r="BH166" s="166"/>
      <c r="BI166" s="57"/>
      <c r="BJ166" s="57"/>
      <c r="BK166" s="58"/>
      <c r="BL166" s="166"/>
      <c r="BM166" s="57"/>
      <c r="BN166" s="57"/>
      <c r="BO166" s="58"/>
      <c r="BP166" s="166"/>
      <c r="BQ166" s="57"/>
      <c r="BR166" s="57"/>
      <c r="BS166" s="58"/>
      <c r="BT166" s="166"/>
      <c r="BU166" s="57"/>
      <c r="BV166" s="57"/>
      <c r="BW166" s="58"/>
      <c r="BX166" s="166"/>
      <c r="BY166" s="57"/>
      <c r="BZ166" s="57"/>
      <c r="CA166" s="58"/>
      <c r="CB166" s="166"/>
      <c r="CC166" s="57"/>
      <c r="CD166" s="57"/>
      <c r="CE166" s="58"/>
      <c r="CF166" s="166"/>
      <c r="CG166" s="57"/>
      <c r="CH166" s="57"/>
      <c r="CI166" s="58"/>
      <c r="CJ166" s="166"/>
      <c r="CK166" s="57"/>
      <c r="CL166" s="57"/>
      <c r="CM166" s="58"/>
      <c r="CN166" s="166"/>
      <c r="CO166" s="57"/>
      <c r="CP166" s="57"/>
      <c r="CQ166" s="58"/>
      <c r="CR166" s="166"/>
      <c r="CS166" s="57"/>
      <c r="CT166" s="57"/>
      <c r="CU166" s="58"/>
      <c r="CV166" s="166"/>
      <c r="CW166" s="57"/>
      <c r="CX166" s="57"/>
      <c r="CY166" s="58"/>
      <c r="CZ166" s="166"/>
      <c r="DA166" s="57"/>
      <c r="DB166" s="57"/>
      <c r="DC166" s="58"/>
      <c r="DD166" s="166"/>
      <c r="DE166" s="57"/>
      <c r="DF166" s="57"/>
      <c r="DG166" s="58"/>
      <c r="DH166" s="166"/>
      <c r="DI166" s="57"/>
      <c r="DJ166" s="57"/>
      <c r="DK166" s="58"/>
      <c r="DL166" s="166"/>
      <c r="DM166" s="57"/>
      <c r="DN166" s="57"/>
      <c r="DO166" s="58"/>
      <c r="DP166" s="166"/>
      <c r="DQ166" s="57"/>
      <c r="DR166" s="57"/>
      <c r="DS166" s="58"/>
      <c r="DT166" s="166"/>
      <c r="DU166" s="57"/>
      <c r="DV166" s="57"/>
      <c r="DW166" s="58"/>
      <c r="DX166" s="166"/>
      <c r="DY166" s="57"/>
      <c r="DZ166" s="57"/>
      <c r="EA166" s="58"/>
      <c r="EB166" s="166"/>
      <c r="EC166" s="57"/>
      <c r="ED166" s="57"/>
      <c r="EE166" s="58"/>
      <c r="EG166"/>
      <c r="EH166"/>
      <c r="EI166"/>
      <c r="EW166" s="1210"/>
      <c r="EX166" s="1210"/>
      <c r="EY166" s="1210"/>
      <c r="EZ166" s="1210"/>
      <c r="FA166" s="1210"/>
      <c r="FB166" s="1210"/>
      <c r="FC166" s="1210"/>
      <c r="FD166" s="1210"/>
      <c r="FE166" s="1210"/>
      <c r="FF166" s="1210"/>
      <c r="FG166" s="1210"/>
      <c r="FH166" s="1210"/>
      <c r="FI166" s="1210"/>
      <c r="FJ166" s="1210"/>
      <c r="FK166" s="1210"/>
      <c r="FL166" s="1210"/>
      <c r="FM166" s="1210"/>
      <c r="FN166" s="1210"/>
      <c r="FO166" s="1210"/>
      <c r="FP166" s="1210"/>
      <c r="FQ166" s="1210"/>
      <c r="FR166" s="1210"/>
      <c r="FS166" s="1210"/>
      <c r="FT166" s="1210"/>
      <c r="FU166" s="1210"/>
    </row>
    <row r="167" spans="1:177" ht="20.100000000000001" customHeight="1">
      <c r="A167" s="1324">
        <v>120</v>
      </c>
      <c r="B167" s="2070" t="s">
        <v>1491</v>
      </c>
      <c r="C167" s="2071"/>
      <c r="D167" s="2071"/>
      <c r="E167" s="2071"/>
      <c r="F167" s="2071"/>
      <c r="G167" s="2072"/>
      <c r="H167" s="166"/>
      <c r="I167" s="57"/>
      <c r="J167" s="57"/>
      <c r="K167" s="58"/>
      <c r="L167" s="166"/>
      <c r="M167" s="57"/>
      <c r="N167" s="57"/>
      <c r="O167" s="58"/>
      <c r="P167" s="166"/>
      <c r="Q167" s="57"/>
      <c r="R167" s="57"/>
      <c r="S167" s="58"/>
      <c r="T167" s="166"/>
      <c r="U167" s="57"/>
      <c r="V167" s="57"/>
      <c r="W167" s="58"/>
      <c r="X167" s="166"/>
      <c r="Y167" s="57"/>
      <c r="Z167" s="57"/>
      <c r="AA167" s="58"/>
      <c r="AB167" s="166"/>
      <c r="AC167" s="57"/>
      <c r="AD167" s="57"/>
      <c r="AE167" s="58"/>
      <c r="AF167" s="166"/>
      <c r="AG167" s="57"/>
      <c r="AH167" s="57"/>
      <c r="AI167" s="58"/>
      <c r="AJ167" s="166"/>
      <c r="AK167" s="57"/>
      <c r="AL167" s="57"/>
      <c r="AM167" s="58"/>
      <c r="AN167" s="166"/>
      <c r="AO167" s="57"/>
      <c r="AP167" s="57"/>
      <c r="AQ167" s="58"/>
      <c r="AR167" s="166"/>
      <c r="AS167" s="57"/>
      <c r="AT167" s="57"/>
      <c r="AU167" s="58"/>
      <c r="AV167" s="166"/>
      <c r="AW167" s="57"/>
      <c r="AX167" s="57"/>
      <c r="AY167" s="58"/>
      <c r="AZ167" s="166"/>
      <c r="BA167" s="57"/>
      <c r="BB167" s="57"/>
      <c r="BC167" s="58"/>
      <c r="BD167" s="166"/>
      <c r="BE167" s="57"/>
      <c r="BF167" s="57"/>
      <c r="BG167" s="58"/>
      <c r="BH167" s="166"/>
      <c r="BI167" s="57"/>
      <c r="BJ167" s="57"/>
      <c r="BK167" s="58"/>
      <c r="BL167" s="166"/>
      <c r="BM167" s="57"/>
      <c r="BN167" s="57"/>
      <c r="BO167" s="58"/>
      <c r="BP167" s="166"/>
      <c r="BQ167" s="57"/>
      <c r="BR167" s="57"/>
      <c r="BS167" s="58"/>
      <c r="BT167" s="166"/>
      <c r="BU167" s="57"/>
      <c r="BV167" s="57"/>
      <c r="BW167" s="58"/>
      <c r="BX167" s="166"/>
      <c r="BY167" s="57"/>
      <c r="BZ167" s="57"/>
      <c r="CA167" s="58"/>
      <c r="CB167" s="166"/>
      <c r="CC167" s="57"/>
      <c r="CD167" s="57"/>
      <c r="CE167" s="58"/>
      <c r="CF167" s="166"/>
      <c r="CG167" s="57"/>
      <c r="CH167" s="57"/>
      <c r="CI167" s="58"/>
      <c r="CJ167" s="166"/>
      <c r="CK167" s="57"/>
      <c r="CL167" s="57"/>
      <c r="CM167" s="58"/>
      <c r="CN167" s="166"/>
      <c r="CO167" s="57"/>
      <c r="CP167" s="57"/>
      <c r="CQ167" s="58"/>
      <c r="CR167" s="166"/>
      <c r="CS167" s="57"/>
      <c r="CT167" s="57"/>
      <c r="CU167" s="58"/>
      <c r="CV167" s="166"/>
      <c r="CW167" s="57"/>
      <c r="CX167" s="57"/>
      <c r="CY167" s="58"/>
      <c r="CZ167" s="166"/>
      <c r="DA167" s="57"/>
      <c r="DB167" s="57"/>
      <c r="DC167" s="58"/>
      <c r="DD167" s="166"/>
      <c r="DE167" s="57"/>
      <c r="DF167" s="57"/>
      <c r="DG167" s="58"/>
      <c r="DH167" s="166"/>
      <c r="DI167" s="57"/>
      <c r="DJ167" s="57"/>
      <c r="DK167" s="58"/>
      <c r="DL167" s="166"/>
      <c r="DM167" s="57"/>
      <c r="DN167" s="57"/>
      <c r="DO167" s="58"/>
      <c r="DP167" s="166"/>
      <c r="DQ167" s="57"/>
      <c r="DR167" s="57"/>
      <c r="DS167" s="58"/>
      <c r="DT167" s="166"/>
      <c r="DU167" s="57"/>
      <c r="DV167" s="57"/>
      <c r="DW167" s="58"/>
      <c r="DX167" s="166"/>
      <c r="DY167" s="57"/>
      <c r="DZ167" s="57"/>
      <c r="EA167" s="58"/>
      <c r="EB167" s="166"/>
      <c r="EC167" s="57"/>
      <c r="ED167" s="65" t="s">
        <v>218</v>
      </c>
      <c r="EE167" s="58"/>
      <c r="EG167"/>
      <c r="EH167"/>
      <c r="EI167"/>
      <c r="EW167" s="1210"/>
      <c r="EX167" s="1210"/>
      <c r="EY167" s="1210"/>
      <c r="EZ167" s="1210"/>
      <c r="FA167" s="1210"/>
      <c r="FB167" s="1210"/>
      <c r="FC167" s="1210"/>
      <c r="FD167" s="1210"/>
      <c r="FE167" s="1210"/>
      <c r="FF167" s="1210"/>
      <c r="FG167" s="1210"/>
      <c r="FH167" s="1210"/>
      <c r="FI167" s="1210"/>
      <c r="FJ167" s="1210"/>
      <c r="FK167" s="1210"/>
      <c r="FL167" s="1210"/>
      <c r="FM167" s="1210"/>
      <c r="FN167" s="1210"/>
      <c r="FO167" s="1210"/>
      <c r="FP167" s="1210"/>
      <c r="FQ167" s="1210"/>
      <c r="FR167" s="1210"/>
      <c r="FS167" s="1210"/>
      <c r="FT167" s="1210"/>
      <c r="FU167" s="1210"/>
    </row>
    <row r="168" spans="1:177" ht="20.100000000000001" customHeight="1" thickBot="1">
      <c r="A168" s="1324"/>
      <c r="B168" s="657"/>
      <c r="C168" s="658"/>
      <c r="D168" s="657"/>
      <c r="E168" s="657"/>
      <c r="F168" s="657"/>
      <c r="G168" s="657"/>
      <c r="H168" s="166"/>
      <c r="I168" s="57"/>
      <c r="J168" s="57"/>
      <c r="K168" s="58"/>
      <c r="L168" s="166"/>
      <c r="M168" s="57"/>
      <c r="N168" s="57"/>
      <c r="O168" s="58"/>
      <c r="P168" s="166"/>
      <c r="Q168" s="57"/>
      <c r="R168" s="57"/>
      <c r="S168" s="58"/>
      <c r="T168" s="166"/>
      <c r="U168" s="57"/>
      <c r="V168" s="57"/>
      <c r="W168" s="58"/>
      <c r="X168" s="166"/>
      <c r="Y168" s="57"/>
      <c r="Z168" s="57"/>
      <c r="AA168" s="58"/>
      <c r="AB168" s="166"/>
      <c r="AC168" s="57"/>
      <c r="AD168" s="57"/>
      <c r="AE168" s="58"/>
      <c r="AF168" s="166"/>
      <c r="AG168" s="57"/>
      <c r="AH168" s="57"/>
      <c r="AI168" s="58"/>
      <c r="AJ168" s="166"/>
      <c r="AK168" s="57"/>
      <c r="AL168" s="57"/>
      <c r="AM168" s="58"/>
      <c r="AN168" s="166"/>
      <c r="AO168" s="57"/>
      <c r="AP168" s="57"/>
      <c r="AQ168" s="58"/>
      <c r="AR168" s="166"/>
      <c r="AS168" s="57"/>
      <c r="AT168" s="57"/>
      <c r="AU168" s="58"/>
      <c r="AV168" s="166"/>
      <c r="AW168" s="57"/>
      <c r="AX168" s="57"/>
      <c r="AY168" s="58"/>
      <c r="AZ168" s="166"/>
      <c r="BA168" s="57"/>
      <c r="BB168" s="57"/>
      <c r="BC168" s="58"/>
      <c r="BD168" s="166"/>
      <c r="BE168" s="57"/>
      <c r="BF168" s="57"/>
      <c r="BG168" s="58"/>
      <c r="BH168" s="166"/>
      <c r="BI168" s="57"/>
      <c r="BJ168" s="57"/>
      <c r="BK168" s="58"/>
      <c r="BL168" s="166"/>
      <c r="BM168" s="57"/>
      <c r="BN168" s="57"/>
      <c r="BO168" s="58"/>
      <c r="BP168" s="166"/>
      <c r="BQ168" s="57"/>
      <c r="BR168" s="57"/>
      <c r="BS168" s="58"/>
      <c r="BT168" s="166"/>
      <c r="BU168" s="57"/>
      <c r="BV168" s="57"/>
      <c r="BW168" s="58"/>
      <c r="BX168" s="166"/>
      <c r="BY168" s="57"/>
      <c r="BZ168" s="57"/>
      <c r="CA168" s="58"/>
      <c r="CB168" s="166"/>
      <c r="CC168" s="57"/>
      <c r="CD168" s="57"/>
      <c r="CE168" s="58"/>
      <c r="CF168" s="166"/>
      <c r="CG168" s="57"/>
      <c r="CH168" s="57"/>
      <c r="CI168" s="58"/>
      <c r="CJ168" s="166"/>
      <c r="CK168" s="57"/>
      <c r="CL168" s="57"/>
      <c r="CM168" s="58"/>
      <c r="CN168" s="166"/>
      <c r="CO168" s="57"/>
      <c r="CP168" s="57"/>
      <c r="CQ168" s="58"/>
      <c r="CR168" s="166"/>
      <c r="CS168" s="57"/>
      <c r="CT168" s="57"/>
      <c r="CU168" s="58"/>
      <c r="CV168" s="166"/>
      <c r="CW168" s="57"/>
      <c r="CX168" s="57"/>
      <c r="CY168" s="58"/>
      <c r="CZ168" s="166"/>
      <c r="DA168" s="57"/>
      <c r="DB168" s="57"/>
      <c r="DC168" s="58"/>
      <c r="DD168" s="166"/>
      <c r="DE168" s="57"/>
      <c r="DF168" s="57"/>
      <c r="DG168" s="58"/>
      <c r="DH168" s="166"/>
      <c r="DI168" s="57"/>
      <c r="DJ168" s="57"/>
      <c r="DK168" s="58"/>
      <c r="DL168" s="166"/>
      <c r="DM168" s="57"/>
      <c r="DN168" s="57"/>
      <c r="DO168" s="58"/>
      <c r="DP168" s="166"/>
      <c r="DQ168" s="57"/>
      <c r="DR168" s="57"/>
      <c r="DS168" s="58"/>
      <c r="DT168" s="166"/>
      <c r="DU168" s="57"/>
      <c r="DV168" s="57"/>
      <c r="DW168" s="58"/>
      <c r="DX168" s="166"/>
      <c r="DY168" s="57"/>
      <c r="DZ168" s="57"/>
      <c r="EA168" s="58"/>
      <c r="EB168" s="166"/>
      <c r="EC168" s="57"/>
      <c r="ED168" s="57"/>
      <c r="EE168" s="58"/>
      <c r="EG168"/>
      <c r="EH168"/>
      <c r="EI168"/>
      <c r="EJ168"/>
      <c r="EK168"/>
      <c r="EW168" s="1210"/>
      <c r="EX168" s="1210"/>
      <c r="EY168" s="1210"/>
      <c r="EZ168" s="1210"/>
      <c r="FA168" s="1210"/>
      <c r="FB168" s="1210"/>
      <c r="FC168" s="1210"/>
      <c r="FD168" s="1210"/>
      <c r="FE168" s="1210"/>
      <c r="FF168" s="1210"/>
      <c r="FG168" s="1210"/>
      <c r="FH168" s="1210"/>
      <c r="FI168" s="1210"/>
      <c r="FJ168" s="1210"/>
      <c r="FK168" s="1210"/>
      <c r="FL168" s="1210"/>
      <c r="FM168" s="1210"/>
      <c r="FN168" s="1210"/>
      <c r="FO168" s="1210"/>
      <c r="FP168" s="1210"/>
      <c r="FQ168" s="1210"/>
      <c r="FR168" s="1210"/>
      <c r="FS168" s="1210"/>
      <c r="FT168" s="1210"/>
      <c r="FU168" s="1210"/>
    </row>
    <row r="169" spans="1:177" ht="20.100000000000001" customHeight="1" thickTop="1">
      <c r="A169" s="1324">
        <v>121</v>
      </c>
      <c r="B169" s="662" t="s">
        <v>592</v>
      </c>
      <c r="C169" s="1997" t="s">
        <v>593</v>
      </c>
      <c r="D169" s="1997"/>
      <c r="E169" s="1997"/>
      <c r="F169" s="1997"/>
      <c r="G169" s="1997"/>
      <c r="H169" s="2147"/>
      <c r="I169" s="2148"/>
      <c r="J169" s="2148"/>
      <c r="K169" s="2149"/>
      <c r="L169" s="1989"/>
      <c r="M169" s="1979"/>
      <c r="N169" s="1979"/>
      <c r="O169" s="1980"/>
      <c r="P169" s="1978"/>
      <c r="Q169" s="1979"/>
      <c r="R169" s="1979"/>
      <c r="S169" s="1980"/>
      <c r="T169" s="1978"/>
      <c r="U169" s="1979"/>
      <c r="V169" s="1979"/>
      <c r="W169" s="1980"/>
      <c r="X169" s="1978"/>
      <c r="Y169" s="1979"/>
      <c r="Z169" s="1979"/>
      <c r="AA169" s="1980"/>
      <c r="AB169" s="1978"/>
      <c r="AC169" s="1979"/>
      <c r="AD169" s="1979"/>
      <c r="AE169" s="1980"/>
      <c r="AF169" s="1978"/>
      <c r="AG169" s="1979"/>
      <c r="AH169" s="1979"/>
      <c r="AI169" s="1980"/>
      <c r="AJ169" s="1978"/>
      <c r="AK169" s="1979"/>
      <c r="AL169" s="1979"/>
      <c r="AM169" s="1980"/>
      <c r="AN169" s="1978"/>
      <c r="AO169" s="1979"/>
      <c r="AP169" s="1979"/>
      <c r="AQ169" s="1980"/>
      <c r="AR169" s="1978"/>
      <c r="AS169" s="1979"/>
      <c r="AT169" s="1979"/>
      <c r="AU169" s="1980"/>
      <c r="AV169" s="1978"/>
      <c r="AW169" s="1979"/>
      <c r="AX169" s="1979"/>
      <c r="AY169" s="1980"/>
      <c r="AZ169" s="1978"/>
      <c r="BA169" s="1979"/>
      <c r="BB169" s="1979"/>
      <c r="BC169" s="1980"/>
      <c r="BD169" s="1978"/>
      <c r="BE169" s="1979"/>
      <c r="BF169" s="1979"/>
      <c r="BG169" s="1980"/>
      <c r="BH169" s="1978"/>
      <c r="BI169" s="1979"/>
      <c r="BJ169" s="1979"/>
      <c r="BK169" s="1980"/>
      <c r="BL169" s="1978"/>
      <c r="BM169" s="1979"/>
      <c r="BN169" s="1979"/>
      <c r="BO169" s="1980"/>
      <c r="BP169" s="1978"/>
      <c r="BQ169" s="1979"/>
      <c r="BR169" s="1979"/>
      <c r="BS169" s="1980"/>
      <c r="BT169" s="1978"/>
      <c r="BU169" s="1979"/>
      <c r="BV169" s="1979"/>
      <c r="BW169" s="1980"/>
      <c r="BX169" s="1978"/>
      <c r="BY169" s="1979"/>
      <c r="BZ169" s="1979"/>
      <c r="CA169" s="1980"/>
      <c r="CB169" s="1978"/>
      <c r="CC169" s="1979"/>
      <c r="CD169" s="1979"/>
      <c r="CE169" s="1980"/>
      <c r="CF169" s="1978"/>
      <c r="CG169" s="1979"/>
      <c r="CH169" s="1979"/>
      <c r="CI169" s="1980"/>
      <c r="CJ169" s="1978"/>
      <c r="CK169" s="1979"/>
      <c r="CL169" s="1979"/>
      <c r="CM169" s="1980"/>
      <c r="CN169" s="1978"/>
      <c r="CO169" s="1979"/>
      <c r="CP169" s="1979"/>
      <c r="CQ169" s="1980"/>
      <c r="CR169" s="1978"/>
      <c r="CS169" s="1979"/>
      <c r="CT169" s="1979"/>
      <c r="CU169" s="1980"/>
      <c r="CV169" s="1978"/>
      <c r="CW169" s="1979"/>
      <c r="CX169" s="1979"/>
      <c r="CY169" s="1980"/>
      <c r="CZ169" s="1978"/>
      <c r="DA169" s="1979"/>
      <c r="DB169" s="1979"/>
      <c r="DC169" s="1980"/>
      <c r="DD169" s="1978"/>
      <c r="DE169" s="1979"/>
      <c r="DF169" s="1979"/>
      <c r="DG169" s="1980"/>
      <c r="DH169" s="1978"/>
      <c r="DI169" s="1979"/>
      <c r="DJ169" s="1979"/>
      <c r="DK169" s="1980"/>
      <c r="DL169" s="1978"/>
      <c r="DM169" s="1979"/>
      <c r="DN169" s="1979"/>
      <c r="DO169" s="1980"/>
      <c r="DP169" s="1978"/>
      <c r="DQ169" s="1979"/>
      <c r="DR169" s="1979"/>
      <c r="DS169" s="1980"/>
      <c r="DT169" s="1978"/>
      <c r="DU169" s="1979"/>
      <c r="DV169" s="1979"/>
      <c r="DW169" s="1980"/>
      <c r="DX169" s="1978"/>
      <c r="DY169" s="1979"/>
      <c r="DZ169" s="1979"/>
      <c r="EA169" s="1979"/>
      <c r="EB169" s="2198">
        <f t="shared" ref="EB169:EB177" si="53">SUM(H169:EA169)</f>
        <v>0</v>
      </c>
      <c r="EC169" s="2199"/>
      <c r="ED169" s="2199"/>
      <c r="EE169" s="2200"/>
      <c r="EG169"/>
      <c r="EH169"/>
      <c r="EI169"/>
      <c r="EJ169"/>
      <c r="EK169"/>
      <c r="EW169" s="1210"/>
      <c r="EX169" s="1210"/>
      <c r="EY169" s="1210"/>
      <c r="EZ169" s="1210"/>
      <c r="FA169" s="1210"/>
      <c r="FB169" s="1210"/>
      <c r="FC169" s="1210"/>
      <c r="FD169" s="1210"/>
      <c r="FE169" s="1210"/>
      <c r="FF169" s="1210"/>
      <c r="FG169" s="1210"/>
      <c r="FH169" s="1210"/>
      <c r="FI169" s="1210"/>
      <c r="FJ169" s="1210"/>
      <c r="FK169" s="1210"/>
      <c r="FL169" s="1210"/>
      <c r="FM169" s="1210"/>
      <c r="FN169" s="1210"/>
      <c r="FO169" s="1210"/>
      <c r="FP169" s="1210"/>
      <c r="FQ169" s="1210"/>
      <c r="FR169" s="1210"/>
      <c r="FS169" s="1210"/>
      <c r="FT169" s="1210"/>
      <c r="FU169" s="1210" t="s">
        <v>1376</v>
      </c>
    </row>
    <row r="170" spans="1:177" ht="20.100000000000001" customHeight="1">
      <c r="A170" s="1324">
        <v>122</v>
      </c>
      <c r="B170" s="662" t="s">
        <v>745</v>
      </c>
      <c r="C170" s="1997" t="s">
        <v>594</v>
      </c>
      <c r="D170" s="1997"/>
      <c r="E170" s="1997"/>
      <c r="F170" s="1997"/>
      <c r="G170" s="1997"/>
      <c r="H170" s="1989"/>
      <c r="I170" s="1979"/>
      <c r="J170" s="1979"/>
      <c r="K170" s="1990"/>
      <c r="L170" s="1989"/>
      <c r="M170" s="1979"/>
      <c r="N170" s="1979"/>
      <c r="O170" s="1980"/>
      <c r="P170" s="1978"/>
      <c r="Q170" s="1979"/>
      <c r="R170" s="1979"/>
      <c r="S170" s="1980"/>
      <c r="T170" s="1978"/>
      <c r="U170" s="1979"/>
      <c r="V170" s="1979"/>
      <c r="W170" s="1980"/>
      <c r="X170" s="1978"/>
      <c r="Y170" s="1979"/>
      <c r="Z170" s="1979"/>
      <c r="AA170" s="1980"/>
      <c r="AB170" s="1978"/>
      <c r="AC170" s="1979"/>
      <c r="AD170" s="1979"/>
      <c r="AE170" s="1980"/>
      <c r="AF170" s="1978"/>
      <c r="AG170" s="1979"/>
      <c r="AH170" s="1979"/>
      <c r="AI170" s="1980"/>
      <c r="AJ170" s="1978"/>
      <c r="AK170" s="1979"/>
      <c r="AL170" s="1979"/>
      <c r="AM170" s="1980"/>
      <c r="AN170" s="1978"/>
      <c r="AO170" s="1979"/>
      <c r="AP170" s="1979"/>
      <c r="AQ170" s="1980"/>
      <c r="AR170" s="1978"/>
      <c r="AS170" s="1979"/>
      <c r="AT170" s="1979"/>
      <c r="AU170" s="1980"/>
      <c r="AV170" s="1978"/>
      <c r="AW170" s="1979"/>
      <c r="AX170" s="1979"/>
      <c r="AY170" s="1980"/>
      <c r="AZ170" s="1978"/>
      <c r="BA170" s="1979"/>
      <c r="BB170" s="1979"/>
      <c r="BC170" s="1980"/>
      <c r="BD170" s="1978"/>
      <c r="BE170" s="1979"/>
      <c r="BF170" s="1979"/>
      <c r="BG170" s="1980"/>
      <c r="BH170" s="1978"/>
      <c r="BI170" s="1979"/>
      <c r="BJ170" s="1979"/>
      <c r="BK170" s="1980"/>
      <c r="BL170" s="1978"/>
      <c r="BM170" s="1979"/>
      <c r="BN170" s="1979"/>
      <c r="BO170" s="1980"/>
      <c r="BP170" s="1978"/>
      <c r="BQ170" s="1979"/>
      <c r="BR170" s="1979"/>
      <c r="BS170" s="1980"/>
      <c r="BT170" s="1978"/>
      <c r="BU170" s="1979"/>
      <c r="BV170" s="1979"/>
      <c r="BW170" s="1980"/>
      <c r="BX170" s="1978"/>
      <c r="BY170" s="1979"/>
      <c r="BZ170" s="1979"/>
      <c r="CA170" s="1980"/>
      <c r="CB170" s="1978"/>
      <c r="CC170" s="1979"/>
      <c r="CD170" s="1979"/>
      <c r="CE170" s="1980"/>
      <c r="CF170" s="1978"/>
      <c r="CG170" s="1979"/>
      <c r="CH170" s="1979"/>
      <c r="CI170" s="1980"/>
      <c r="CJ170" s="1978"/>
      <c r="CK170" s="1979"/>
      <c r="CL170" s="1979"/>
      <c r="CM170" s="1980"/>
      <c r="CN170" s="1978"/>
      <c r="CO170" s="1979"/>
      <c r="CP170" s="1979"/>
      <c r="CQ170" s="1980"/>
      <c r="CR170" s="1978"/>
      <c r="CS170" s="1979"/>
      <c r="CT170" s="1979"/>
      <c r="CU170" s="1980"/>
      <c r="CV170" s="1978"/>
      <c r="CW170" s="1979"/>
      <c r="CX170" s="1979"/>
      <c r="CY170" s="1980"/>
      <c r="CZ170" s="1978"/>
      <c r="DA170" s="1979"/>
      <c r="DB170" s="1979"/>
      <c r="DC170" s="1980"/>
      <c r="DD170" s="1978"/>
      <c r="DE170" s="1979"/>
      <c r="DF170" s="1979"/>
      <c r="DG170" s="1980"/>
      <c r="DH170" s="1978"/>
      <c r="DI170" s="1979"/>
      <c r="DJ170" s="1979"/>
      <c r="DK170" s="1980"/>
      <c r="DL170" s="1978"/>
      <c r="DM170" s="1979"/>
      <c r="DN170" s="1979"/>
      <c r="DO170" s="1980"/>
      <c r="DP170" s="1978"/>
      <c r="DQ170" s="1979"/>
      <c r="DR170" s="1979"/>
      <c r="DS170" s="1980"/>
      <c r="DT170" s="1978"/>
      <c r="DU170" s="1979"/>
      <c r="DV170" s="1979"/>
      <c r="DW170" s="1980"/>
      <c r="DX170" s="1978"/>
      <c r="DY170" s="1979"/>
      <c r="DZ170" s="1979"/>
      <c r="EA170" s="1979"/>
      <c r="EB170" s="2012">
        <f t="shared" si="53"/>
        <v>0</v>
      </c>
      <c r="EC170" s="1957"/>
      <c r="ED170" s="1957"/>
      <c r="EE170" s="2013"/>
      <c r="EG170"/>
      <c r="EH170"/>
      <c r="EI170"/>
      <c r="EJ170"/>
      <c r="EK170"/>
      <c r="EW170" s="1210"/>
      <c r="EX170" s="1210"/>
      <c r="EY170" s="1210"/>
      <c r="EZ170" s="1210"/>
      <c r="FA170" s="1210"/>
      <c r="FB170" s="1210"/>
      <c r="FC170" s="1210"/>
      <c r="FD170" s="1210"/>
      <c r="FE170" s="1210"/>
      <c r="FF170" s="1210"/>
      <c r="FG170" s="1210"/>
      <c r="FH170" s="1210"/>
      <c r="FI170" s="1210"/>
      <c r="FJ170" s="1210"/>
      <c r="FK170" s="1210"/>
      <c r="FL170" s="1210"/>
      <c r="FM170" s="1210"/>
      <c r="FN170" s="1210"/>
      <c r="FO170" s="1210"/>
      <c r="FP170" s="1210"/>
      <c r="FQ170" s="1210"/>
      <c r="FR170" s="1210"/>
      <c r="FS170" s="1210"/>
      <c r="FT170" s="1210"/>
      <c r="FU170" s="1210"/>
    </row>
    <row r="171" spans="1:177" ht="20.100000000000001" customHeight="1">
      <c r="A171" s="1324">
        <v>123</v>
      </c>
      <c r="B171" s="662" t="s">
        <v>746</v>
      </c>
      <c r="C171" s="643" t="s">
        <v>1482</v>
      </c>
      <c r="D171" s="643"/>
      <c r="E171" s="643"/>
      <c r="F171" s="643"/>
      <c r="G171" s="643"/>
      <c r="H171" s="1989"/>
      <c r="I171" s="1979"/>
      <c r="J171" s="1979"/>
      <c r="K171" s="1990"/>
      <c r="L171" s="1989"/>
      <c r="M171" s="1979"/>
      <c r="N171" s="1979"/>
      <c r="O171" s="1980"/>
      <c r="P171" s="1978"/>
      <c r="Q171" s="1979"/>
      <c r="R171" s="1979"/>
      <c r="S171" s="1980"/>
      <c r="T171" s="1978"/>
      <c r="U171" s="1979"/>
      <c r="V171" s="1979"/>
      <c r="W171" s="1980"/>
      <c r="X171" s="1978"/>
      <c r="Y171" s="1979"/>
      <c r="Z171" s="1979"/>
      <c r="AA171" s="1980"/>
      <c r="AB171" s="1978"/>
      <c r="AC171" s="1979"/>
      <c r="AD171" s="1979"/>
      <c r="AE171" s="1980"/>
      <c r="AF171" s="1978"/>
      <c r="AG171" s="1979"/>
      <c r="AH171" s="1979"/>
      <c r="AI171" s="1980"/>
      <c r="AJ171" s="1978"/>
      <c r="AK171" s="1979"/>
      <c r="AL171" s="1979"/>
      <c r="AM171" s="1980"/>
      <c r="AN171" s="1978"/>
      <c r="AO171" s="1979"/>
      <c r="AP171" s="1979"/>
      <c r="AQ171" s="1980"/>
      <c r="AR171" s="1978"/>
      <c r="AS171" s="1979"/>
      <c r="AT171" s="1979"/>
      <c r="AU171" s="1980"/>
      <c r="AV171" s="1978"/>
      <c r="AW171" s="1979"/>
      <c r="AX171" s="1979"/>
      <c r="AY171" s="1980"/>
      <c r="AZ171" s="1978"/>
      <c r="BA171" s="1979"/>
      <c r="BB171" s="1979"/>
      <c r="BC171" s="1980"/>
      <c r="BD171" s="1978"/>
      <c r="BE171" s="1979"/>
      <c r="BF171" s="1979"/>
      <c r="BG171" s="1980"/>
      <c r="BH171" s="1978"/>
      <c r="BI171" s="1979"/>
      <c r="BJ171" s="1979"/>
      <c r="BK171" s="1980"/>
      <c r="BL171" s="1978"/>
      <c r="BM171" s="1979"/>
      <c r="BN171" s="1979"/>
      <c r="BO171" s="1980"/>
      <c r="BP171" s="1978"/>
      <c r="BQ171" s="1979"/>
      <c r="BR171" s="1979"/>
      <c r="BS171" s="1980"/>
      <c r="BT171" s="1978"/>
      <c r="BU171" s="1979"/>
      <c r="BV171" s="1979"/>
      <c r="BW171" s="1980"/>
      <c r="BX171" s="1978"/>
      <c r="BY171" s="1979"/>
      <c r="BZ171" s="1979"/>
      <c r="CA171" s="1980"/>
      <c r="CB171" s="1978"/>
      <c r="CC171" s="1979"/>
      <c r="CD171" s="1979"/>
      <c r="CE171" s="1980"/>
      <c r="CF171" s="1978"/>
      <c r="CG171" s="1979"/>
      <c r="CH171" s="1979"/>
      <c r="CI171" s="1980"/>
      <c r="CJ171" s="1978"/>
      <c r="CK171" s="1979"/>
      <c r="CL171" s="1979"/>
      <c r="CM171" s="1980"/>
      <c r="CN171" s="1978"/>
      <c r="CO171" s="1979"/>
      <c r="CP171" s="1979"/>
      <c r="CQ171" s="1980"/>
      <c r="CR171" s="1978"/>
      <c r="CS171" s="1979"/>
      <c r="CT171" s="1979"/>
      <c r="CU171" s="1980"/>
      <c r="CV171" s="1978"/>
      <c r="CW171" s="1979"/>
      <c r="CX171" s="1979"/>
      <c r="CY171" s="1980"/>
      <c r="CZ171" s="1978"/>
      <c r="DA171" s="1979"/>
      <c r="DB171" s="1979"/>
      <c r="DC171" s="1980"/>
      <c r="DD171" s="1978"/>
      <c r="DE171" s="1979"/>
      <c r="DF171" s="1979"/>
      <c r="DG171" s="1980"/>
      <c r="DH171" s="1978"/>
      <c r="DI171" s="1979"/>
      <c r="DJ171" s="1979"/>
      <c r="DK171" s="1980"/>
      <c r="DL171" s="1978"/>
      <c r="DM171" s="1979"/>
      <c r="DN171" s="1979"/>
      <c r="DO171" s="1980"/>
      <c r="DP171" s="1978"/>
      <c r="DQ171" s="1979"/>
      <c r="DR171" s="1979"/>
      <c r="DS171" s="1980"/>
      <c r="DT171" s="1978"/>
      <c r="DU171" s="1979"/>
      <c r="DV171" s="1979"/>
      <c r="DW171" s="1980"/>
      <c r="DX171" s="1978"/>
      <c r="DY171" s="1979"/>
      <c r="DZ171" s="1979"/>
      <c r="EA171" s="2246"/>
      <c r="EB171" s="2012">
        <f t="shared" si="53"/>
        <v>0</v>
      </c>
      <c r="EC171" s="1957"/>
      <c r="ED171" s="1957"/>
      <c r="EE171" s="2013"/>
      <c r="EG171"/>
      <c r="EH171"/>
      <c r="EI171"/>
      <c r="EJ171"/>
      <c r="EK171"/>
      <c r="EW171" s="1210"/>
      <c r="EX171" s="1210"/>
      <c r="EY171" s="1210"/>
      <c r="EZ171" s="1210"/>
      <c r="FA171" s="1210"/>
      <c r="FB171" s="1210"/>
      <c r="FC171" s="1210"/>
      <c r="FD171" s="1210"/>
      <c r="FE171" s="1210"/>
      <c r="FF171" s="1210"/>
      <c r="FG171" s="1210"/>
      <c r="FH171" s="1210"/>
      <c r="FI171" s="1210"/>
      <c r="FJ171" s="1210"/>
      <c r="FK171" s="1210"/>
      <c r="FL171" s="1210"/>
      <c r="FM171" s="1210"/>
      <c r="FN171" s="1210"/>
      <c r="FO171" s="1210"/>
      <c r="FP171" s="1210"/>
      <c r="FQ171" s="1210"/>
      <c r="FR171" s="1210"/>
      <c r="FS171" s="1210"/>
      <c r="FT171" s="1210"/>
      <c r="FU171" s="1210" t="s">
        <v>1376</v>
      </c>
    </row>
    <row r="172" spans="1:177" ht="20.100000000000001" customHeight="1">
      <c r="A172" s="1324">
        <v>124</v>
      </c>
      <c r="B172" s="662" t="s">
        <v>595</v>
      </c>
      <c r="C172" s="643" t="s">
        <v>1483</v>
      </c>
      <c r="D172" s="643"/>
      <c r="E172" s="643"/>
      <c r="F172" s="643"/>
      <c r="G172" s="643"/>
      <c r="H172" s="1989"/>
      <c r="I172" s="1979"/>
      <c r="J172" s="1979"/>
      <c r="K172" s="1990"/>
      <c r="L172" s="1989"/>
      <c r="M172" s="1979"/>
      <c r="N172" s="1979"/>
      <c r="O172" s="1980"/>
      <c r="P172" s="1978"/>
      <c r="Q172" s="1979"/>
      <c r="R172" s="1979"/>
      <c r="S172" s="1980"/>
      <c r="T172" s="1978"/>
      <c r="U172" s="1979"/>
      <c r="V172" s="1979"/>
      <c r="W172" s="1980"/>
      <c r="X172" s="1978"/>
      <c r="Y172" s="1979"/>
      <c r="Z172" s="1979"/>
      <c r="AA172" s="1980"/>
      <c r="AB172" s="1978"/>
      <c r="AC172" s="1979"/>
      <c r="AD172" s="1979"/>
      <c r="AE172" s="1980"/>
      <c r="AF172" s="1978"/>
      <c r="AG172" s="1979"/>
      <c r="AH172" s="1979"/>
      <c r="AI172" s="1980"/>
      <c r="AJ172" s="1978"/>
      <c r="AK172" s="1979"/>
      <c r="AL172" s="1979"/>
      <c r="AM172" s="1980"/>
      <c r="AN172" s="1978"/>
      <c r="AO172" s="1979"/>
      <c r="AP172" s="1979"/>
      <c r="AQ172" s="1980"/>
      <c r="AR172" s="1978"/>
      <c r="AS172" s="1979"/>
      <c r="AT172" s="1979"/>
      <c r="AU172" s="1980"/>
      <c r="AV172" s="1978"/>
      <c r="AW172" s="1979"/>
      <c r="AX172" s="1979"/>
      <c r="AY172" s="1980"/>
      <c r="AZ172" s="1978"/>
      <c r="BA172" s="1979"/>
      <c r="BB172" s="1979"/>
      <c r="BC172" s="1980"/>
      <c r="BD172" s="1978"/>
      <c r="BE172" s="1979"/>
      <c r="BF172" s="1979"/>
      <c r="BG172" s="1980"/>
      <c r="BH172" s="1978"/>
      <c r="BI172" s="1979"/>
      <c r="BJ172" s="1979"/>
      <c r="BK172" s="1980"/>
      <c r="BL172" s="1978"/>
      <c r="BM172" s="1979"/>
      <c r="BN172" s="1979"/>
      <c r="BO172" s="1980"/>
      <c r="BP172" s="1978"/>
      <c r="BQ172" s="1979"/>
      <c r="BR172" s="1979"/>
      <c r="BS172" s="1980"/>
      <c r="BT172" s="1978"/>
      <c r="BU172" s="1979"/>
      <c r="BV172" s="1979"/>
      <c r="BW172" s="1980"/>
      <c r="BX172" s="1978"/>
      <c r="BY172" s="1979"/>
      <c r="BZ172" s="1979"/>
      <c r="CA172" s="1980"/>
      <c r="CB172" s="1978"/>
      <c r="CC172" s="1979"/>
      <c r="CD172" s="1979"/>
      <c r="CE172" s="1980"/>
      <c r="CF172" s="1978"/>
      <c r="CG172" s="1979"/>
      <c r="CH172" s="1979"/>
      <c r="CI172" s="1980"/>
      <c r="CJ172" s="1978"/>
      <c r="CK172" s="1979"/>
      <c r="CL172" s="1979"/>
      <c r="CM172" s="1980"/>
      <c r="CN172" s="1978"/>
      <c r="CO172" s="1979"/>
      <c r="CP172" s="1979"/>
      <c r="CQ172" s="1980"/>
      <c r="CR172" s="1978"/>
      <c r="CS172" s="1979"/>
      <c r="CT172" s="1979"/>
      <c r="CU172" s="1980"/>
      <c r="CV172" s="1978"/>
      <c r="CW172" s="1979"/>
      <c r="CX172" s="1979"/>
      <c r="CY172" s="1980"/>
      <c r="CZ172" s="1978"/>
      <c r="DA172" s="1979"/>
      <c r="DB172" s="1979"/>
      <c r="DC172" s="1980"/>
      <c r="DD172" s="1978"/>
      <c r="DE172" s="1979"/>
      <c r="DF172" s="1979"/>
      <c r="DG172" s="1980"/>
      <c r="DH172" s="1978"/>
      <c r="DI172" s="1979"/>
      <c r="DJ172" s="1979"/>
      <c r="DK172" s="1980"/>
      <c r="DL172" s="1978"/>
      <c r="DM172" s="1979"/>
      <c r="DN172" s="1979"/>
      <c r="DO172" s="1980"/>
      <c r="DP172" s="1978"/>
      <c r="DQ172" s="1979"/>
      <c r="DR172" s="1979"/>
      <c r="DS172" s="1980"/>
      <c r="DT172" s="1978"/>
      <c r="DU172" s="1979"/>
      <c r="DV172" s="1979"/>
      <c r="DW172" s="1980"/>
      <c r="DX172" s="1978"/>
      <c r="DY172" s="1979"/>
      <c r="DZ172" s="1979"/>
      <c r="EA172" s="1980"/>
      <c r="EB172" s="2012">
        <f t="shared" si="53"/>
        <v>0</v>
      </c>
      <c r="EC172" s="1957"/>
      <c r="ED172" s="1957"/>
      <c r="EE172" s="2013"/>
      <c r="EG172"/>
      <c r="EH172"/>
      <c r="EI172"/>
      <c r="EJ172"/>
      <c r="EK172"/>
      <c r="EW172" s="1210"/>
      <c r="EX172" s="1210"/>
      <c r="EY172" s="1210"/>
      <c r="EZ172" s="1210"/>
      <c r="FA172" s="1210"/>
      <c r="FB172" s="1210"/>
      <c r="FC172" s="1210"/>
      <c r="FD172" s="1210"/>
      <c r="FE172" s="1210"/>
      <c r="FF172" s="1210"/>
      <c r="FG172" s="1210"/>
      <c r="FH172" s="1210"/>
      <c r="FI172" s="1210"/>
      <c r="FJ172" s="1210"/>
      <c r="FK172" s="1210"/>
      <c r="FL172" s="1210"/>
      <c r="FM172" s="1210"/>
      <c r="FN172" s="1210"/>
      <c r="FO172" s="1210"/>
      <c r="FP172" s="1210"/>
      <c r="FQ172" s="1210"/>
      <c r="FR172" s="1210"/>
      <c r="FS172" s="1210"/>
      <c r="FT172" s="1210"/>
      <c r="FU172" s="1210" t="s">
        <v>1376</v>
      </c>
    </row>
    <row r="173" spans="1:177" ht="20.100000000000001" customHeight="1">
      <c r="A173" s="1324">
        <v>125</v>
      </c>
      <c r="B173" s="662" t="s">
        <v>747</v>
      </c>
      <c r="C173" s="1997" t="s">
        <v>455</v>
      </c>
      <c r="D173" s="1997"/>
      <c r="E173" s="1997"/>
      <c r="F173" s="1997"/>
      <c r="G173" s="1997"/>
      <c r="H173" s="1989"/>
      <c r="I173" s="1979"/>
      <c r="J173" s="1979"/>
      <c r="K173" s="1990"/>
      <c r="L173" s="1989"/>
      <c r="M173" s="1979"/>
      <c r="N173" s="1979"/>
      <c r="O173" s="1980"/>
      <c r="P173" s="1978"/>
      <c r="Q173" s="1979"/>
      <c r="R173" s="1979"/>
      <c r="S173" s="1980"/>
      <c r="T173" s="1978"/>
      <c r="U173" s="1979"/>
      <c r="V173" s="1979"/>
      <c r="W173" s="1980"/>
      <c r="X173" s="1978"/>
      <c r="Y173" s="1979"/>
      <c r="Z173" s="1979"/>
      <c r="AA173" s="1980"/>
      <c r="AB173" s="1978"/>
      <c r="AC173" s="1979"/>
      <c r="AD173" s="1979"/>
      <c r="AE173" s="1980"/>
      <c r="AF173" s="1978"/>
      <c r="AG173" s="1979"/>
      <c r="AH173" s="1979"/>
      <c r="AI173" s="1980"/>
      <c r="AJ173" s="1978"/>
      <c r="AK173" s="1979"/>
      <c r="AL173" s="1979"/>
      <c r="AM173" s="1980"/>
      <c r="AN173" s="1978"/>
      <c r="AO173" s="1979"/>
      <c r="AP173" s="1979"/>
      <c r="AQ173" s="1980"/>
      <c r="AR173" s="1978"/>
      <c r="AS173" s="1979"/>
      <c r="AT173" s="1979"/>
      <c r="AU173" s="1980"/>
      <c r="AV173" s="1978"/>
      <c r="AW173" s="1979"/>
      <c r="AX173" s="1979"/>
      <c r="AY173" s="1980"/>
      <c r="AZ173" s="1978"/>
      <c r="BA173" s="1979"/>
      <c r="BB173" s="1979"/>
      <c r="BC173" s="1980"/>
      <c r="BD173" s="1978"/>
      <c r="BE173" s="1979"/>
      <c r="BF173" s="1979"/>
      <c r="BG173" s="1980"/>
      <c r="BH173" s="1978"/>
      <c r="BI173" s="1979"/>
      <c r="BJ173" s="1979"/>
      <c r="BK173" s="1980"/>
      <c r="BL173" s="1978"/>
      <c r="BM173" s="1979"/>
      <c r="BN173" s="1979"/>
      <c r="BO173" s="1980"/>
      <c r="BP173" s="1978"/>
      <c r="BQ173" s="1979"/>
      <c r="BR173" s="1979"/>
      <c r="BS173" s="1980"/>
      <c r="BT173" s="1978"/>
      <c r="BU173" s="1979"/>
      <c r="BV173" s="1979"/>
      <c r="BW173" s="1980"/>
      <c r="BX173" s="1978"/>
      <c r="BY173" s="1979"/>
      <c r="BZ173" s="1979"/>
      <c r="CA173" s="1980"/>
      <c r="CB173" s="1978"/>
      <c r="CC173" s="1979"/>
      <c r="CD173" s="1979"/>
      <c r="CE173" s="1980"/>
      <c r="CF173" s="1978"/>
      <c r="CG173" s="1979"/>
      <c r="CH173" s="1979"/>
      <c r="CI173" s="1980"/>
      <c r="CJ173" s="1978"/>
      <c r="CK173" s="1979"/>
      <c r="CL173" s="1979"/>
      <c r="CM173" s="1980"/>
      <c r="CN173" s="1978"/>
      <c r="CO173" s="1979"/>
      <c r="CP173" s="1979"/>
      <c r="CQ173" s="1980"/>
      <c r="CR173" s="1978"/>
      <c r="CS173" s="1979"/>
      <c r="CT173" s="1979"/>
      <c r="CU173" s="1980"/>
      <c r="CV173" s="1978"/>
      <c r="CW173" s="1979"/>
      <c r="CX173" s="1979"/>
      <c r="CY173" s="1980"/>
      <c r="CZ173" s="1978"/>
      <c r="DA173" s="1979"/>
      <c r="DB173" s="1979"/>
      <c r="DC173" s="1980"/>
      <c r="DD173" s="1978"/>
      <c r="DE173" s="1979"/>
      <c r="DF173" s="1979"/>
      <c r="DG173" s="1980"/>
      <c r="DH173" s="1978"/>
      <c r="DI173" s="1979"/>
      <c r="DJ173" s="1979"/>
      <c r="DK173" s="1980"/>
      <c r="DL173" s="1978"/>
      <c r="DM173" s="1979"/>
      <c r="DN173" s="1979"/>
      <c r="DO173" s="1980"/>
      <c r="DP173" s="1978"/>
      <c r="DQ173" s="1979"/>
      <c r="DR173" s="1979"/>
      <c r="DS173" s="1980"/>
      <c r="DT173" s="1978"/>
      <c r="DU173" s="1979"/>
      <c r="DV173" s="1979"/>
      <c r="DW173" s="1980"/>
      <c r="DX173" s="1978"/>
      <c r="DY173" s="1979"/>
      <c r="DZ173" s="1979"/>
      <c r="EA173" s="1979"/>
      <c r="EB173" s="2012">
        <f t="shared" si="53"/>
        <v>0</v>
      </c>
      <c r="EC173" s="1957"/>
      <c r="ED173" s="1957"/>
      <c r="EE173" s="2013"/>
      <c r="EG173"/>
      <c r="EH173"/>
      <c r="EI173"/>
      <c r="EJ173"/>
      <c r="EK173"/>
      <c r="EW173" s="1210"/>
      <c r="EX173" s="1210"/>
      <c r="EY173" s="1210"/>
      <c r="EZ173" s="1210"/>
      <c r="FA173" s="1210"/>
      <c r="FB173" s="1210"/>
      <c r="FC173" s="1210"/>
      <c r="FD173" s="1210"/>
      <c r="FE173" s="1210"/>
      <c r="FF173" s="1210"/>
      <c r="FG173" s="1210"/>
      <c r="FH173" s="1210"/>
      <c r="FI173" s="1210"/>
      <c r="FJ173" s="1210"/>
      <c r="FK173" s="1210"/>
      <c r="FL173" s="1210"/>
      <c r="FM173" s="1210"/>
      <c r="FN173" s="1210"/>
      <c r="FO173" s="1210"/>
      <c r="FP173" s="1210"/>
      <c r="FQ173" s="1210"/>
      <c r="FR173" s="1210"/>
      <c r="FS173" s="1210"/>
      <c r="FT173" s="1210"/>
      <c r="FU173" s="1210" t="s">
        <v>1376</v>
      </c>
    </row>
    <row r="174" spans="1:177" ht="20.100000000000001" customHeight="1">
      <c r="A174" s="1324">
        <v>126</v>
      </c>
      <c r="B174" s="662" t="s">
        <v>596</v>
      </c>
      <c r="C174" s="1997" t="s">
        <v>597</v>
      </c>
      <c r="D174" s="1997"/>
      <c r="E174" s="1997"/>
      <c r="F174" s="1997"/>
      <c r="G174" s="1997"/>
      <c r="H174" s="1989"/>
      <c r="I174" s="1979"/>
      <c r="J174" s="1979"/>
      <c r="K174" s="1990"/>
      <c r="L174" s="1989"/>
      <c r="M174" s="1979"/>
      <c r="N174" s="1979"/>
      <c r="O174" s="1980"/>
      <c r="P174" s="1978"/>
      <c r="Q174" s="1979"/>
      <c r="R174" s="1979"/>
      <c r="S174" s="1980"/>
      <c r="T174" s="1978"/>
      <c r="U174" s="1979"/>
      <c r="V174" s="1979"/>
      <c r="W174" s="1980"/>
      <c r="X174" s="1978"/>
      <c r="Y174" s="1979"/>
      <c r="Z174" s="1979"/>
      <c r="AA174" s="1980"/>
      <c r="AB174" s="1978"/>
      <c r="AC174" s="1979"/>
      <c r="AD174" s="1979"/>
      <c r="AE174" s="1980"/>
      <c r="AF174" s="1978"/>
      <c r="AG174" s="1979"/>
      <c r="AH174" s="1979"/>
      <c r="AI174" s="1980"/>
      <c r="AJ174" s="1978"/>
      <c r="AK174" s="1979"/>
      <c r="AL174" s="1979"/>
      <c r="AM174" s="1980"/>
      <c r="AN174" s="1978"/>
      <c r="AO174" s="1979"/>
      <c r="AP174" s="1979"/>
      <c r="AQ174" s="1980"/>
      <c r="AR174" s="1978"/>
      <c r="AS174" s="1979"/>
      <c r="AT174" s="1979"/>
      <c r="AU174" s="1980"/>
      <c r="AV174" s="1978"/>
      <c r="AW174" s="1979"/>
      <c r="AX174" s="1979"/>
      <c r="AY174" s="1980"/>
      <c r="AZ174" s="1978"/>
      <c r="BA174" s="1979"/>
      <c r="BB174" s="1979"/>
      <c r="BC174" s="1980"/>
      <c r="BD174" s="1978"/>
      <c r="BE174" s="1979"/>
      <c r="BF174" s="1979"/>
      <c r="BG174" s="1980"/>
      <c r="BH174" s="1978"/>
      <c r="BI174" s="1979"/>
      <c r="BJ174" s="1979"/>
      <c r="BK174" s="1980"/>
      <c r="BL174" s="1978"/>
      <c r="BM174" s="1979"/>
      <c r="BN174" s="1979"/>
      <c r="BO174" s="1980"/>
      <c r="BP174" s="1978"/>
      <c r="BQ174" s="1979"/>
      <c r="BR174" s="1979"/>
      <c r="BS174" s="1980"/>
      <c r="BT174" s="1978"/>
      <c r="BU174" s="1979"/>
      <c r="BV174" s="1979"/>
      <c r="BW174" s="1980"/>
      <c r="BX174" s="1978"/>
      <c r="BY174" s="1979"/>
      <c r="BZ174" s="1979"/>
      <c r="CA174" s="1980"/>
      <c r="CB174" s="1978"/>
      <c r="CC174" s="1979"/>
      <c r="CD174" s="1979"/>
      <c r="CE174" s="1980"/>
      <c r="CF174" s="1978"/>
      <c r="CG174" s="1979"/>
      <c r="CH174" s="1979"/>
      <c r="CI174" s="1980"/>
      <c r="CJ174" s="1978"/>
      <c r="CK174" s="1979"/>
      <c r="CL174" s="1979"/>
      <c r="CM174" s="1980"/>
      <c r="CN174" s="1978"/>
      <c r="CO174" s="1979"/>
      <c r="CP174" s="1979"/>
      <c r="CQ174" s="1980"/>
      <c r="CR174" s="1978"/>
      <c r="CS174" s="1979"/>
      <c r="CT174" s="1979"/>
      <c r="CU174" s="1980"/>
      <c r="CV174" s="1978"/>
      <c r="CW174" s="1979"/>
      <c r="CX174" s="1979"/>
      <c r="CY174" s="1980"/>
      <c r="CZ174" s="1978"/>
      <c r="DA174" s="1979"/>
      <c r="DB174" s="1979"/>
      <c r="DC174" s="1980"/>
      <c r="DD174" s="1978"/>
      <c r="DE174" s="1979"/>
      <c r="DF174" s="1979"/>
      <c r="DG174" s="1980"/>
      <c r="DH174" s="1978"/>
      <c r="DI174" s="1979"/>
      <c r="DJ174" s="1979"/>
      <c r="DK174" s="1980"/>
      <c r="DL174" s="1978"/>
      <c r="DM174" s="1979"/>
      <c r="DN174" s="1979"/>
      <c r="DO174" s="1980"/>
      <c r="DP174" s="1978"/>
      <c r="DQ174" s="1979"/>
      <c r="DR174" s="1979"/>
      <c r="DS174" s="1980"/>
      <c r="DT174" s="1978"/>
      <c r="DU174" s="1979"/>
      <c r="DV174" s="1979"/>
      <c r="DW174" s="1980"/>
      <c r="DX174" s="1978"/>
      <c r="DY174" s="1979"/>
      <c r="DZ174" s="1979"/>
      <c r="EA174" s="1979"/>
      <c r="EB174" s="2012">
        <f t="shared" si="53"/>
        <v>0</v>
      </c>
      <c r="EC174" s="1957"/>
      <c r="ED174" s="1957"/>
      <c r="EE174" s="2013"/>
      <c r="EG174"/>
      <c r="EH174"/>
      <c r="EI174"/>
      <c r="EJ174"/>
      <c r="EK174"/>
      <c r="EW174" s="1210"/>
      <c r="EX174" s="1210"/>
      <c r="EY174" s="1210"/>
      <c r="EZ174" s="1210"/>
      <c r="FA174" s="1210"/>
      <c r="FB174" s="1210"/>
      <c r="FC174" s="1210"/>
      <c r="FD174" s="1210"/>
      <c r="FE174" s="1210"/>
      <c r="FF174" s="1210"/>
      <c r="FG174" s="1210"/>
      <c r="FH174" s="1210"/>
      <c r="FI174" s="1210"/>
      <c r="FJ174" s="1210"/>
      <c r="FK174" s="1210"/>
      <c r="FL174" s="1210"/>
      <c r="FM174" s="1210"/>
      <c r="FN174" s="1210"/>
      <c r="FO174" s="1210"/>
      <c r="FP174" s="1210"/>
      <c r="FQ174" s="1210"/>
      <c r="FR174" s="1210"/>
      <c r="FS174" s="1210"/>
      <c r="FT174" s="1210"/>
      <c r="FU174" s="1210" t="s">
        <v>1376</v>
      </c>
    </row>
    <row r="175" spans="1:177" s="168" customFormat="1" ht="22.5" customHeight="1">
      <c r="A175" s="1324">
        <v>127</v>
      </c>
      <c r="B175" s="662" t="s">
        <v>598</v>
      </c>
      <c r="C175" s="1997" t="s">
        <v>807</v>
      </c>
      <c r="D175" s="1997"/>
      <c r="E175" s="1997"/>
      <c r="F175" s="1997"/>
      <c r="G175" s="1997"/>
      <c r="H175" s="1989"/>
      <c r="I175" s="1979"/>
      <c r="J175" s="1979"/>
      <c r="K175" s="1990"/>
      <c r="L175" s="1989"/>
      <c r="M175" s="1979"/>
      <c r="N175" s="1979"/>
      <c r="O175" s="1980"/>
      <c r="P175" s="1978"/>
      <c r="Q175" s="1979"/>
      <c r="R175" s="1979"/>
      <c r="S175" s="1980"/>
      <c r="T175" s="1978"/>
      <c r="U175" s="1979"/>
      <c r="V175" s="1979"/>
      <c r="W175" s="1980"/>
      <c r="X175" s="1978"/>
      <c r="Y175" s="1979"/>
      <c r="Z175" s="1979"/>
      <c r="AA175" s="1980"/>
      <c r="AB175" s="1978"/>
      <c r="AC175" s="1979"/>
      <c r="AD175" s="1979"/>
      <c r="AE175" s="1980"/>
      <c r="AF175" s="1978"/>
      <c r="AG175" s="1979"/>
      <c r="AH175" s="1979"/>
      <c r="AI175" s="1980"/>
      <c r="AJ175" s="1978"/>
      <c r="AK175" s="1979"/>
      <c r="AL175" s="1979"/>
      <c r="AM175" s="1980"/>
      <c r="AN175" s="1978"/>
      <c r="AO175" s="1979"/>
      <c r="AP175" s="1979"/>
      <c r="AQ175" s="1980"/>
      <c r="AR175" s="1978"/>
      <c r="AS175" s="1979"/>
      <c r="AT175" s="1979"/>
      <c r="AU175" s="1980"/>
      <c r="AV175" s="1978"/>
      <c r="AW175" s="1979"/>
      <c r="AX175" s="1979"/>
      <c r="AY175" s="1980"/>
      <c r="AZ175" s="1978"/>
      <c r="BA175" s="1979"/>
      <c r="BB175" s="1979"/>
      <c r="BC175" s="1980"/>
      <c r="BD175" s="1978"/>
      <c r="BE175" s="1979"/>
      <c r="BF175" s="1979"/>
      <c r="BG175" s="1980"/>
      <c r="BH175" s="1978"/>
      <c r="BI175" s="1979"/>
      <c r="BJ175" s="1979"/>
      <c r="BK175" s="1980"/>
      <c r="BL175" s="1978"/>
      <c r="BM175" s="1979"/>
      <c r="BN175" s="1979"/>
      <c r="BO175" s="1980"/>
      <c r="BP175" s="1978"/>
      <c r="BQ175" s="1979"/>
      <c r="BR175" s="1979"/>
      <c r="BS175" s="1980"/>
      <c r="BT175" s="1978"/>
      <c r="BU175" s="1979"/>
      <c r="BV175" s="1979"/>
      <c r="BW175" s="1980"/>
      <c r="BX175" s="1978"/>
      <c r="BY175" s="1979"/>
      <c r="BZ175" s="1979"/>
      <c r="CA175" s="1980"/>
      <c r="CB175" s="1978"/>
      <c r="CC175" s="1979"/>
      <c r="CD175" s="1979"/>
      <c r="CE175" s="1980"/>
      <c r="CF175" s="1978"/>
      <c r="CG175" s="1979"/>
      <c r="CH175" s="1979"/>
      <c r="CI175" s="1980"/>
      <c r="CJ175" s="1978"/>
      <c r="CK175" s="1979"/>
      <c r="CL175" s="1979"/>
      <c r="CM175" s="1980"/>
      <c r="CN175" s="1978"/>
      <c r="CO175" s="1979"/>
      <c r="CP175" s="1979"/>
      <c r="CQ175" s="1980"/>
      <c r="CR175" s="1978"/>
      <c r="CS175" s="1979"/>
      <c r="CT175" s="1979"/>
      <c r="CU175" s="1980"/>
      <c r="CV175" s="1978"/>
      <c r="CW175" s="1979"/>
      <c r="CX175" s="1979"/>
      <c r="CY175" s="1980"/>
      <c r="CZ175" s="1978"/>
      <c r="DA175" s="1979"/>
      <c r="DB175" s="1979"/>
      <c r="DC175" s="1980"/>
      <c r="DD175" s="1978"/>
      <c r="DE175" s="1979"/>
      <c r="DF175" s="1979"/>
      <c r="DG175" s="1980"/>
      <c r="DH175" s="1978"/>
      <c r="DI175" s="1979"/>
      <c r="DJ175" s="1979"/>
      <c r="DK175" s="1980"/>
      <c r="DL175" s="1978"/>
      <c r="DM175" s="1979"/>
      <c r="DN175" s="1979"/>
      <c r="DO175" s="1980"/>
      <c r="DP175" s="1978"/>
      <c r="DQ175" s="1979"/>
      <c r="DR175" s="1979"/>
      <c r="DS175" s="1980"/>
      <c r="DT175" s="1978"/>
      <c r="DU175" s="1979"/>
      <c r="DV175" s="1979"/>
      <c r="DW175" s="1980"/>
      <c r="DX175" s="1978"/>
      <c r="DY175" s="1979"/>
      <c r="DZ175" s="1979"/>
      <c r="EA175" s="1979"/>
      <c r="EB175" s="2012">
        <f t="shared" si="53"/>
        <v>0</v>
      </c>
      <c r="EC175" s="1957"/>
      <c r="ED175" s="1957"/>
      <c r="EE175" s="2013"/>
      <c r="EF175" s="73"/>
      <c r="EG175"/>
      <c r="EH175"/>
      <c r="EI175"/>
      <c r="EJ175"/>
      <c r="EK175"/>
      <c r="EL175" s="71"/>
      <c r="EM175" s="71"/>
      <c r="EO175" s="73"/>
      <c r="EP175" s="73"/>
      <c r="EW175" s="1211"/>
      <c r="EX175" s="1211"/>
      <c r="EY175" s="1211"/>
      <c r="EZ175" s="1211"/>
      <c r="FA175" s="1211"/>
      <c r="FB175" s="1211"/>
      <c r="FC175" s="1211"/>
      <c r="FD175" s="1211"/>
      <c r="FE175" s="1211"/>
      <c r="FF175" s="1211"/>
      <c r="FG175" s="1211"/>
      <c r="FH175" s="1211"/>
      <c r="FI175" s="1211"/>
      <c r="FJ175" s="1211"/>
      <c r="FK175" s="1211"/>
      <c r="FL175" s="1211"/>
      <c r="FM175" s="1211"/>
      <c r="FN175" s="1211"/>
      <c r="FO175" s="1211"/>
      <c r="FP175" s="1211"/>
      <c r="FQ175" s="1211"/>
      <c r="FR175" s="1211"/>
      <c r="FS175" s="1211"/>
      <c r="FT175" s="1211"/>
      <c r="FU175" s="1211"/>
    </row>
    <row r="176" spans="1:177" s="168" customFormat="1" ht="22.5" customHeight="1">
      <c r="A176" s="1323"/>
      <c r="B176" s="662" t="s">
        <v>820</v>
      </c>
      <c r="C176" s="1997" t="s">
        <v>821</v>
      </c>
      <c r="D176" s="1997"/>
      <c r="E176" s="1997"/>
      <c r="F176" s="1997"/>
      <c r="G176" s="1997"/>
      <c r="H176" s="2248">
        <f>SUMIF($FU$21:$FU$177,"○",H$21:H$177)</f>
        <v>0</v>
      </c>
      <c r="I176" s="2181"/>
      <c r="J176" s="2181"/>
      <c r="K176" s="2249"/>
      <c r="L176" s="2000">
        <f>SUMIF($FU$21:$FU$177,"○",L$21:L$177)</f>
        <v>0</v>
      </c>
      <c r="M176" s="1957"/>
      <c r="N176" s="1957"/>
      <c r="O176" s="1957"/>
      <c r="P176" s="1956">
        <f>SUMIF($FU$21:$FU$177,"○",P$21:P$177)</f>
        <v>0</v>
      </c>
      <c r="Q176" s="1957"/>
      <c r="R176" s="1957"/>
      <c r="S176" s="1958"/>
      <c r="T176" s="1956">
        <f>SUMIF($FU$21:$FU$177,"○",T$21:T$177)</f>
        <v>0</v>
      </c>
      <c r="U176" s="1957"/>
      <c r="V176" s="1957"/>
      <c r="W176" s="1958"/>
      <c r="X176" s="1956">
        <f>SUMIF($FU$21:$FU$177,"○",X$21:X$177)</f>
        <v>0</v>
      </c>
      <c r="Y176" s="1957"/>
      <c r="Z176" s="1957"/>
      <c r="AA176" s="1958"/>
      <c r="AB176" s="1956">
        <f>SUMIF($FU$21:$FU$177,"○",AB$21:AB$177)</f>
        <v>0</v>
      </c>
      <c r="AC176" s="1957"/>
      <c r="AD176" s="1957"/>
      <c r="AE176" s="1958"/>
      <c r="AF176" s="1956">
        <f>SUMIF($FU$21:$FU$177,"○",AF$21:AF$177)</f>
        <v>0</v>
      </c>
      <c r="AG176" s="1957"/>
      <c r="AH176" s="1957"/>
      <c r="AI176" s="1958"/>
      <c r="AJ176" s="1956">
        <f>SUMIF($FU$21:$FU$177,"○",AJ$21:AJ$177)</f>
        <v>0</v>
      </c>
      <c r="AK176" s="1957"/>
      <c r="AL176" s="1957"/>
      <c r="AM176" s="1958"/>
      <c r="AN176" s="1956">
        <f>SUMIF($FU$21:$FU$177,"○",AN$21:AN$177)</f>
        <v>0</v>
      </c>
      <c r="AO176" s="1957"/>
      <c r="AP176" s="1957"/>
      <c r="AQ176" s="1958"/>
      <c r="AR176" s="1956">
        <f>SUMIF($FU$21:$FU$177,"○",AR$21:AR$177)</f>
        <v>0</v>
      </c>
      <c r="AS176" s="1957"/>
      <c r="AT176" s="1957"/>
      <c r="AU176" s="1958"/>
      <c r="AV176" s="1956">
        <f>SUMIF($FU$21:$FU$177,"○",AV$21:AV$177)</f>
        <v>0</v>
      </c>
      <c r="AW176" s="1957"/>
      <c r="AX176" s="1957"/>
      <c r="AY176" s="1958"/>
      <c r="AZ176" s="1956">
        <f>SUMIF($FU$21:$FU$177,"○",AZ$21:AZ$177)</f>
        <v>0</v>
      </c>
      <c r="BA176" s="1957"/>
      <c r="BB176" s="1957"/>
      <c r="BC176" s="1958"/>
      <c r="BD176" s="1956">
        <f>SUMIF($FU$21:$FU$177,"○",BD$21:BD$177)</f>
        <v>0</v>
      </c>
      <c r="BE176" s="1957"/>
      <c r="BF176" s="1957"/>
      <c r="BG176" s="1958"/>
      <c r="BH176" s="1956">
        <f>SUMIF($FU$21:$FU$177,"○",BH$21:BH$177)</f>
        <v>0</v>
      </c>
      <c r="BI176" s="1957"/>
      <c r="BJ176" s="1957"/>
      <c r="BK176" s="1958"/>
      <c r="BL176" s="1956">
        <f>SUMIF($FU$21:$FU$177,"○",BL$21:BL$177)</f>
        <v>0</v>
      </c>
      <c r="BM176" s="1957"/>
      <c r="BN176" s="1957"/>
      <c r="BO176" s="1958"/>
      <c r="BP176" s="1956">
        <f>SUMIF($FU$21:$FU$177,"○",BP$21:BP$177)</f>
        <v>0</v>
      </c>
      <c r="BQ176" s="1957"/>
      <c r="BR176" s="1957"/>
      <c r="BS176" s="1958"/>
      <c r="BT176" s="1956">
        <f>SUMIF($FU$21:$FU$177,"○",BT$21:BT$177)</f>
        <v>0</v>
      </c>
      <c r="BU176" s="1957"/>
      <c r="BV176" s="1957"/>
      <c r="BW176" s="1958"/>
      <c r="BX176" s="1956">
        <f>SUMIF($FU$21:$FU$177,"○",BX$21:BX$177)</f>
        <v>0</v>
      </c>
      <c r="BY176" s="1957"/>
      <c r="BZ176" s="1957"/>
      <c r="CA176" s="1958"/>
      <c r="CB176" s="1956">
        <f>SUMIF($FU$21:$FU$177,"○",CB$21:CB$177)</f>
        <v>0</v>
      </c>
      <c r="CC176" s="1957"/>
      <c r="CD176" s="1957"/>
      <c r="CE176" s="1958"/>
      <c r="CF176" s="1956">
        <f>SUMIF($FU$21:$FU$177,"○",CF$21:CF$177)</f>
        <v>0</v>
      </c>
      <c r="CG176" s="1957"/>
      <c r="CH176" s="1957"/>
      <c r="CI176" s="1958"/>
      <c r="CJ176" s="1956">
        <f>SUMIF($FU$21:$FU$177,"○",CJ$21:CJ$177)</f>
        <v>0</v>
      </c>
      <c r="CK176" s="1957"/>
      <c r="CL176" s="1957"/>
      <c r="CM176" s="1958"/>
      <c r="CN176" s="1956">
        <f>SUMIF($FU$21:$FU$177,"○",CN$21:CN$177)</f>
        <v>0</v>
      </c>
      <c r="CO176" s="1957"/>
      <c r="CP176" s="1957"/>
      <c r="CQ176" s="1958"/>
      <c r="CR176" s="1956">
        <f>SUMIF($FU$21:$FU$177,"○",CR$21:CR$177)</f>
        <v>0</v>
      </c>
      <c r="CS176" s="1957"/>
      <c r="CT176" s="1957"/>
      <c r="CU176" s="1958"/>
      <c r="CV176" s="1956">
        <f>SUMIF($FU$21:$FU$177,"○",CV$21:CV$177)</f>
        <v>0</v>
      </c>
      <c r="CW176" s="1957"/>
      <c r="CX176" s="1957"/>
      <c r="CY176" s="1958"/>
      <c r="CZ176" s="1956">
        <f>SUMIF($FU$21:$FU$177,"○",CZ$21:CZ$177)</f>
        <v>0</v>
      </c>
      <c r="DA176" s="1957"/>
      <c r="DB176" s="1957"/>
      <c r="DC176" s="1958"/>
      <c r="DD176" s="1956">
        <f>SUMIF($FU$21:$FU$177,"○",DD$21:DD$177)</f>
        <v>0</v>
      </c>
      <c r="DE176" s="1957"/>
      <c r="DF176" s="1957"/>
      <c r="DG176" s="1958"/>
      <c r="DH176" s="1956">
        <f>SUMIF($FU$21:$FU$177,"○",DH$21:DH$177)</f>
        <v>0</v>
      </c>
      <c r="DI176" s="1957"/>
      <c r="DJ176" s="1957"/>
      <c r="DK176" s="1958"/>
      <c r="DL176" s="1956">
        <f>SUMIF($FU$21:$FU$177,"○",DL$21:DL$177)</f>
        <v>0</v>
      </c>
      <c r="DM176" s="1957"/>
      <c r="DN176" s="1957"/>
      <c r="DO176" s="1958"/>
      <c r="DP176" s="1956">
        <f>SUMIF($FU$21:$FU$177,"○",DP$21:DP$177)</f>
        <v>0</v>
      </c>
      <c r="DQ176" s="1957"/>
      <c r="DR176" s="1957"/>
      <c r="DS176" s="1958"/>
      <c r="DT176" s="1956">
        <f>SUMIF($FU$21:$FU$177,"○",DT$21:DT$177)</f>
        <v>0</v>
      </c>
      <c r="DU176" s="1957"/>
      <c r="DV176" s="1957"/>
      <c r="DW176" s="1958"/>
      <c r="DX176" s="1956">
        <f>SUMIF($FU$21:$FU$177,"○",DX$21:DX$177)</f>
        <v>0</v>
      </c>
      <c r="DY176" s="1957"/>
      <c r="DZ176" s="1957"/>
      <c r="EA176" s="1958"/>
      <c r="EB176" s="2180">
        <f t="shared" si="53"/>
        <v>0</v>
      </c>
      <c r="EC176" s="2181"/>
      <c r="ED176" s="2181"/>
      <c r="EE176" s="2182"/>
      <c r="EF176" s="73"/>
      <c r="EG176"/>
      <c r="EH176"/>
      <c r="EI176"/>
      <c r="EJ176"/>
      <c r="EK176"/>
      <c r="EL176" s="71"/>
      <c r="EM176" s="71"/>
      <c r="EO176" s="73"/>
      <c r="EP176" s="73"/>
      <c r="EW176" s="1211"/>
      <c r="EX176" s="1211"/>
      <c r="EY176" s="1211"/>
      <c r="EZ176" s="1211"/>
      <c r="FA176" s="1211"/>
      <c r="FB176" s="1211"/>
      <c r="FC176" s="1211"/>
      <c r="FD176" s="1211"/>
      <c r="FE176" s="1211"/>
      <c r="FF176" s="1211"/>
      <c r="FG176" s="1211"/>
      <c r="FH176" s="1211"/>
      <c r="FI176" s="1211"/>
      <c r="FJ176" s="1211"/>
      <c r="FK176" s="1211"/>
      <c r="FL176" s="1211"/>
      <c r="FM176" s="1211"/>
      <c r="FN176" s="1211"/>
      <c r="FO176" s="1211"/>
      <c r="FP176" s="1211"/>
      <c r="FQ176" s="1211"/>
      <c r="FR176" s="1211"/>
      <c r="FS176" s="1211"/>
      <c r="FT176" s="1211"/>
      <c r="FU176" s="1211"/>
    </row>
    <row r="177" spans="1:177" s="168" customFormat="1" ht="22.5" customHeight="1" thickBot="1">
      <c r="A177" s="1323"/>
      <c r="B177" s="662" t="s">
        <v>822</v>
      </c>
      <c r="C177" s="1997" t="s">
        <v>1493</v>
      </c>
      <c r="D177" s="1997"/>
      <c r="E177" s="1997"/>
      <c r="F177" s="1997"/>
      <c r="G177" s="1997"/>
      <c r="H177" s="2138">
        <f>'3_法定福利費'!F11</f>
        <v>0</v>
      </c>
      <c r="I177" s="2139"/>
      <c r="J177" s="2139"/>
      <c r="K177" s="2140"/>
      <c r="L177" s="2138">
        <f>'3_法定福利費'!H11</f>
        <v>0</v>
      </c>
      <c r="M177" s="2139"/>
      <c r="N177" s="2139"/>
      <c r="O177" s="2139"/>
      <c r="P177" s="2243">
        <f>'3_法定福利費'!J11</f>
        <v>0</v>
      </c>
      <c r="Q177" s="2139"/>
      <c r="R177" s="2139"/>
      <c r="S177" s="2244"/>
      <c r="T177" s="2243">
        <f>'3_法定福利費'!L11</f>
        <v>0</v>
      </c>
      <c r="U177" s="2139"/>
      <c r="V177" s="2139"/>
      <c r="W177" s="2244"/>
      <c r="X177" s="1956">
        <f>'3_法定福利費'!N11</f>
        <v>0</v>
      </c>
      <c r="Y177" s="1957"/>
      <c r="Z177" s="1957"/>
      <c r="AA177" s="1958"/>
      <c r="AB177" s="1956">
        <f>'3_法定福利費'!P11</f>
        <v>0</v>
      </c>
      <c r="AC177" s="1957"/>
      <c r="AD177" s="1957"/>
      <c r="AE177" s="1958"/>
      <c r="AF177" s="1956">
        <f>'3_法定福利費'!R11</f>
        <v>0</v>
      </c>
      <c r="AG177" s="1957"/>
      <c r="AH177" s="1957"/>
      <c r="AI177" s="1958"/>
      <c r="AJ177" s="1956">
        <f>'3_法定福利費'!T11</f>
        <v>0</v>
      </c>
      <c r="AK177" s="1957"/>
      <c r="AL177" s="1957"/>
      <c r="AM177" s="1958"/>
      <c r="AN177" s="1956">
        <f>'3_法定福利費'!V11</f>
        <v>0</v>
      </c>
      <c r="AO177" s="1957"/>
      <c r="AP177" s="1957"/>
      <c r="AQ177" s="1958"/>
      <c r="AR177" s="1956">
        <f>'3_法定福利費'!X11</f>
        <v>0</v>
      </c>
      <c r="AS177" s="1957"/>
      <c r="AT177" s="1957"/>
      <c r="AU177" s="1958"/>
      <c r="AV177" s="1956">
        <f>'3_法定福利費'!Z11</f>
        <v>0</v>
      </c>
      <c r="AW177" s="1957"/>
      <c r="AX177" s="1957"/>
      <c r="AY177" s="1958"/>
      <c r="AZ177" s="1956">
        <f>'3_法定福利費'!AB11</f>
        <v>0</v>
      </c>
      <c r="BA177" s="1957"/>
      <c r="BB177" s="1957"/>
      <c r="BC177" s="1958"/>
      <c r="BD177" s="1956">
        <f>'3_法定福利費'!AD11</f>
        <v>0</v>
      </c>
      <c r="BE177" s="1957"/>
      <c r="BF177" s="1957"/>
      <c r="BG177" s="1958"/>
      <c r="BH177" s="1956">
        <f>'3_法定福利費'!AF11</f>
        <v>0</v>
      </c>
      <c r="BI177" s="1957"/>
      <c r="BJ177" s="1957"/>
      <c r="BK177" s="1958"/>
      <c r="BL177" s="1956">
        <f>'3_法定福利費'!AH11</f>
        <v>0</v>
      </c>
      <c r="BM177" s="1957"/>
      <c r="BN177" s="1957"/>
      <c r="BO177" s="1958"/>
      <c r="BP177" s="1956">
        <f>'3_法定福利費'!AJ11</f>
        <v>0</v>
      </c>
      <c r="BQ177" s="1957"/>
      <c r="BR177" s="1957"/>
      <c r="BS177" s="1958"/>
      <c r="BT177" s="1956">
        <f>'3_法定福利費'!AL11</f>
        <v>0</v>
      </c>
      <c r="BU177" s="1957"/>
      <c r="BV177" s="1957"/>
      <c r="BW177" s="1958"/>
      <c r="BX177" s="1956">
        <f>'3_法定福利費'!AN11</f>
        <v>0</v>
      </c>
      <c r="BY177" s="1957"/>
      <c r="BZ177" s="1957"/>
      <c r="CA177" s="1958"/>
      <c r="CB177" s="1956">
        <f>'3_法定福利費'!AP11</f>
        <v>0</v>
      </c>
      <c r="CC177" s="1957"/>
      <c r="CD177" s="1957"/>
      <c r="CE177" s="1958"/>
      <c r="CF177" s="1956">
        <f>'3_法定福利費'!AR11</f>
        <v>0</v>
      </c>
      <c r="CG177" s="1957"/>
      <c r="CH177" s="1957"/>
      <c r="CI177" s="1958"/>
      <c r="CJ177" s="1956">
        <f>'3_法定福利費'!AT11</f>
        <v>0</v>
      </c>
      <c r="CK177" s="1957"/>
      <c r="CL177" s="1957"/>
      <c r="CM177" s="1958"/>
      <c r="CN177" s="1956">
        <f>'3_法定福利費'!AV11</f>
        <v>0</v>
      </c>
      <c r="CO177" s="1957"/>
      <c r="CP177" s="1957"/>
      <c r="CQ177" s="1958"/>
      <c r="CR177" s="1956">
        <f>'3_法定福利費'!AX11</f>
        <v>0</v>
      </c>
      <c r="CS177" s="1957"/>
      <c r="CT177" s="1957"/>
      <c r="CU177" s="1958"/>
      <c r="CV177" s="1956">
        <f>'3_法定福利費'!AZ11</f>
        <v>0</v>
      </c>
      <c r="CW177" s="1957"/>
      <c r="CX177" s="1957"/>
      <c r="CY177" s="1958"/>
      <c r="CZ177" s="1956">
        <f>'3_法定福利費'!BB11</f>
        <v>0</v>
      </c>
      <c r="DA177" s="1957"/>
      <c r="DB177" s="1957"/>
      <c r="DC177" s="1958"/>
      <c r="DD177" s="1956">
        <f>'3_法定福利費'!BD11</f>
        <v>0</v>
      </c>
      <c r="DE177" s="1957"/>
      <c r="DF177" s="1957"/>
      <c r="DG177" s="1958"/>
      <c r="DH177" s="1956">
        <f>'3_法定福利費'!BF11</f>
        <v>0</v>
      </c>
      <c r="DI177" s="1957"/>
      <c r="DJ177" s="1957"/>
      <c r="DK177" s="1958"/>
      <c r="DL177" s="1956">
        <f>'3_法定福利費'!BH11</f>
        <v>0</v>
      </c>
      <c r="DM177" s="1957"/>
      <c r="DN177" s="1957"/>
      <c r="DO177" s="1958"/>
      <c r="DP177" s="1956">
        <f>'3_法定福利費'!BJ11</f>
        <v>0</v>
      </c>
      <c r="DQ177" s="1957"/>
      <c r="DR177" s="1957"/>
      <c r="DS177" s="1958"/>
      <c r="DT177" s="1956">
        <f>'3_法定福利費'!BL11</f>
        <v>0</v>
      </c>
      <c r="DU177" s="1957"/>
      <c r="DV177" s="1957"/>
      <c r="DW177" s="1958"/>
      <c r="DX177" s="1956">
        <f>'3_法定福利費'!BN11</f>
        <v>0</v>
      </c>
      <c r="DY177" s="1957"/>
      <c r="DZ177" s="1957"/>
      <c r="EA177" s="1957"/>
      <c r="EB177" s="2194">
        <f t="shared" si="53"/>
        <v>0</v>
      </c>
      <c r="EC177" s="2195"/>
      <c r="ED177" s="2195"/>
      <c r="EE177" s="2196"/>
      <c r="EF177" s="73"/>
      <c r="EG177"/>
      <c r="EH177"/>
      <c r="EI177"/>
      <c r="EJ177"/>
      <c r="EK177"/>
      <c r="EL177" s="71"/>
      <c r="EM177" s="71"/>
      <c r="EO177" s="73"/>
      <c r="EP177" s="73"/>
      <c r="EW177" s="1211"/>
      <c r="EX177" s="1211"/>
      <c r="EY177" s="1211"/>
      <c r="EZ177" s="1211"/>
      <c r="FA177" s="1211"/>
      <c r="FB177" s="1211"/>
      <c r="FC177" s="1211"/>
      <c r="FD177" s="1211"/>
      <c r="FE177" s="1211"/>
      <c r="FF177" s="1211"/>
      <c r="FG177" s="1211"/>
      <c r="FH177" s="1211"/>
      <c r="FI177" s="1211"/>
      <c r="FJ177" s="1211"/>
      <c r="FK177" s="1211"/>
      <c r="FL177" s="1211"/>
      <c r="FM177" s="1211"/>
      <c r="FN177" s="1211"/>
      <c r="FO177" s="1211"/>
      <c r="FP177" s="1211"/>
      <c r="FQ177" s="1211"/>
      <c r="FR177" s="1211"/>
      <c r="FS177" s="1211"/>
      <c r="FT177" s="1211"/>
      <c r="FU177" s="1211"/>
    </row>
    <row r="178" spans="1:177" s="168" customFormat="1" ht="44.25" customHeight="1">
      <c r="A178" s="874"/>
      <c r="C178" s="6"/>
      <c r="D178" s="169"/>
      <c r="E178" s="169"/>
      <c r="F178" s="169"/>
      <c r="G178" s="169"/>
      <c r="H178" s="2259" t="str">
        <f>IF(H177="-","",IF(H176&lt;&gt;H177,"上記(8)と(9)の延べ人員が不一致です",""))</f>
        <v/>
      </c>
      <c r="I178" s="2259"/>
      <c r="J178" s="2259"/>
      <c r="K178" s="2259"/>
      <c r="L178" s="2259" t="str">
        <f>IF(L177="-","",IF(L176&lt;&gt;L177,"上記(8)と(9)の延べ人員が不一致です",""))</f>
        <v/>
      </c>
      <c r="M178" s="2259"/>
      <c r="N178" s="2259"/>
      <c r="O178" s="2259"/>
      <c r="P178" s="2259" t="str">
        <f t="shared" ref="P178" si="54">IF(P177="-","",IF(P176&lt;&gt;P177,"上記(8)と(9)の延べ人員が不一致です",""))</f>
        <v/>
      </c>
      <c r="Q178" s="2259"/>
      <c r="R178" s="2259"/>
      <c r="S178" s="2259"/>
      <c r="T178" s="2259" t="str">
        <f t="shared" ref="T178" si="55">IF(T177="-","",IF(T176&lt;&gt;T177,"上記(8)と(9)の延べ人員が不一致です",""))</f>
        <v/>
      </c>
      <c r="U178" s="2259"/>
      <c r="V178" s="2259"/>
      <c r="W178" s="2259"/>
      <c r="X178" s="2259" t="str">
        <f t="shared" ref="X178" si="56">IF(X177="-","",IF(X176&lt;&gt;X177,"上記(8)と(9)の延べ人員が不一致です",""))</f>
        <v/>
      </c>
      <c r="Y178" s="2259"/>
      <c r="Z178" s="2259"/>
      <c r="AA178" s="2259"/>
      <c r="AB178" s="2259" t="str">
        <f t="shared" ref="AB178" si="57">IF(AB177="-","",IF(AB176&lt;&gt;AB177,"上記(8)と(9)の延べ人員が不一致です",""))</f>
        <v/>
      </c>
      <c r="AC178" s="2259"/>
      <c r="AD178" s="2259"/>
      <c r="AE178" s="2259"/>
      <c r="AF178" s="2259" t="str">
        <f t="shared" ref="AF178" si="58">IF(AF177="-","",IF(AF176&lt;&gt;AF177,"上記(8)と(9)の延べ人員が不一致です",""))</f>
        <v/>
      </c>
      <c r="AG178" s="2259"/>
      <c r="AH178" s="2259"/>
      <c r="AI178" s="2259"/>
      <c r="AJ178" s="2259" t="str">
        <f t="shared" ref="AJ178" si="59">IF(AJ177="-","",IF(AJ176&lt;&gt;AJ177,"上記(8)と(9)の延べ人員が不一致です",""))</f>
        <v/>
      </c>
      <c r="AK178" s="2259"/>
      <c r="AL178" s="2259"/>
      <c r="AM178" s="2259"/>
      <c r="AN178" s="2259" t="str">
        <f t="shared" ref="AN178" si="60">IF(AN177="-","",IF(AN176&lt;&gt;AN177,"上記(8)と(9)の延べ人員が不一致です",""))</f>
        <v/>
      </c>
      <c r="AO178" s="2259"/>
      <c r="AP178" s="2259"/>
      <c r="AQ178" s="2259"/>
      <c r="AR178" s="2259" t="str">
        <f t="shared" ref="AR178" si="61">IF(AR177="-","",IF(AR176&lt;&gt;AR177,"上記(8)と(9)の延べ人員が不一致です",""))</f>
        <v/>
      </c>
      <c r="AS178" s="2259"/>
      <c r="AT178" s="2259"/>
      <c r="AU178" s="2259"/>
      <c r="AV178" s="2259" t="str">
        <f t="shared" ref="AV178" si="62">IF(AV177="-","",IF(AV176&lt;&gt;AV177,"上記(8)と(9)の延べ人員が不一致です",""))</f>
        <v/>
      </c>
      <c r="AW178" s="2259"/>
      <c r="AX178" s="2259"/>
      <c r="AY178" s="2259"/>
      <c r="AZ178" s="2259" t="str">
        <f t="shared" ref="AZ178" si="63">IF(AZ177="-","",IF(AZ176&lt;&gt;AZ177,"上記(8)と(9)の延べ人員が不一致です",""))</f>
        <v/>
      </c>
      <c r="BA178" s="2259"/>
      <c r="BB178" s="2259"/>
      <c r="BC178" s="2259"/>
      <c r="BD178" s="2259" t="str">
        <f t="shared" ref="BD178" si="64">IF(BD177="-","",IF(BD176&lt;&gt;BD177,"上記(8)と(9)の延べ人員が不一致です",""))</f>
        <v/>
      </c>
      <c r="BE178" s="2259"/>
      <c r="BF178" s="2259"/>
      <c r="BG178" s="2259"/>
      <c r="BH178" s="2259" t="str">
        <f t="shared" ref="BH178" si="65">IF(BH177="-","",IF(BH176&lt;&gt;BH177,"上記(8)と(9)の延べ人員が不一致です",""))</f>
        <v/>
      </c>
      <c r="BI178" s="2259"/>
      <c r="BJ178" s="2259"/>
      <c r="BK178" s="2259"/>
      <c r="BL178" s="2259" t="str">
        <f t="shared" ref="BL178" si="66">IF(BL177="-","",IF(BL176&lt;&gt;BL177,"上記(8)と(9)の延べ人員が不一致です",""))</f>
        <v/>
      </c>
      <c r="BM178" s="2259"/>
      <c r="BN178" s="2259"/>
      <c r="BO178" s="2259"/>
      <c r="BP178" s="2259" t="str">
        <f t="shared" ref="BP178" si="67">IF(BP177="-","",IF(BP176&lt;&gt;BP177,"上記(8)と(9)の延べ人員が不一致です",""))</f>
        <v/>
      </c>
      <c r="BQ178" s="2259"/>
      <c r="BR178" s="2259"/>
      <c r="BS178" s="2259"/>
      <c r="BT178" s="2259" t="str">
        <f t="shared" ref="BT178" si="68">IF(BT177="-","",IF(BT176&lt;&gt;BT177,"上記(8)と(9)の延べ人員が不一致です",""))</f>
        <v/>
      </c>
      <c r="BU178" s="2259"/>
      <c r="BV178" s="2259"/>
      <c r="BW178" s="2259"/>
      <c r="BX178" s="2259" t="str">
        <f t="shared" ref="BX178" si="69">IF(BX177="-","",IF(BX176&lt;&gt;BX177,"上記(8)と(9)の延べ人員が不一致です",""))</f>
        <v/>
      </c>
      <c r="BY178" s="2259"/>
      <c r="BZ178" s="2259"/>
      <c r="CA178" s="2259"/>
      <c r="CB178" s="2259" t="str">
        <f t="shared" ref="CB178" si="70">IF(CB177="-","",IF(CB176&lt;&gt;CB177,"上記(8)と(9)の延べ人員が不一致です",""))</f>
        <v/>
      </c>
      <c r="CC178" s="2259"/>
      <c r="CD178" s="2259"/>
      <c r="CE178" s="2259"/>
      <c r="CF178" s="2259" t="str">
        <f t="shared" ref="CF178" si="71">IF(CF177="-","",IF(CF176&lt;&gt;CF177,"上記(8)と(9)の延べ人員が不一致です",""))</f>
        <v/>
      </c>
      <c r="CG178" s="2259"/>
      <c r="CH178" s="2259"/>
      <c r="CI178" s="2259"/>
      <c r="CJ178" s="2259" t="str">
        <f t="shared" ref="CJ178" si="72">IF(CJ177="-","",IF(CJ176&lt;&gt;CJ177,"上記(8)と(9)の延べ人員が不一致です",""))</f>
        <v/>
      </c>
      <c r="CK178" s="2259"/>
      <c r="CL178" s="2259"/>
      <c r="CM178" s="2259"/>
      <c r="CN178" s="2259" t="str">
        <f t="shared" ref="CN178" si="73">IF(CN177="-","",IF(CN176&lt;&gt;CN177,"上記(8)と(9)の延べ人員が不一致です",""))</f>
        <v/>
      </c>
      <c r="CO178" s="2259"/>
      <c r="CP178" s="2259"/>
      <c r="CQ178" s="2259"/>
      <c r="CR178" s="2259" t="str">
        <f t="shared" ref="CR178" si="74">IF(CR177="-","",IF(CR176&lt;&gt;CR177,"上記(8)と(9)の延べ人員が不一致です",""))</f>
        <v/>
      </c>
      <c r="CS178" s="2259"/>
      <c r="CT178" s="2259"/>
      <c r="CU178" s="2259"/>
      <c r="CV178" s="2259" t="str">
        <f t="shared" ref="CV178" si="75">IF(CV177="-","",IF(CV176&lt;&gt;CV177,"上記(8)と(9)の延べ人員が不一致です",""))</f>
        <v/>
      </c>
      <c r="CW178" s="2259"/>
      <c r="CX178" s="2259"/>
      <c r="CY178" s="2259"/>
      <c r="CZ178" s="2259" t="str">
        <f t="shared" ref="CZ178" si="76">IF(CZ177="-","",IF(CZ176&lt;&gt;CZ177,"上記(8)と(9)の延べ人員が不一致です",""))</f>
        <v/>
      </c>
      <c r="DA178" s="2259"/>
      <c r="DB178" s="2259"/>
      <c r="DC178" s="2259"/>
      <c r="DD178" s="2259" t="str">
        <f t="shared" ref="DD178" si="77">IF(DD177="-","",IF(DD176&lt;&gt;DD177,"上記(8)と(9)の延べ人員が不一致です",""))</f>
        <v/>
      </c>
      <c r="DE178" s="2259"/>
      <c r="DF178" s="2259"/>
      <c r="DG178" s="2259"/>
      <c r="DH178" s="2259" t="str">
        <f t="shared" ref="DH178" si="78">IF(DH177="-","",IF(DH176&lt;&gt;DH177,"上記(8)と(9)の延べ人員が不一致です",""))</f>
        <v/>
      </c>
      <c r="DI178" s="2259"/>
      <c r="DJ178" s="2259"/>
      <c r="DK178" s="2259"/>
      <c r="DL178" s="2259" t="str">
        <f t="shared" ref="DL178" si="79">IF(DL177="-","",IF(DL176&lt;&gt;DL177,"上記(8)と(9)の延べ人員が不一致です",""))</f>
        <v/>
      </c>
      <c r="DM178" s="2259"/>
      <c r="DN178" s="2259"/>
      <c r="DO178" s="2259"/>
      <c r="DP178" s="2259" t="str">
        <f t="shared" ref="DP178" si="80">IF(DP177="-","",IF(DP176&lt;&gt;DP177,"上記(8)と(9)の延べ人員が不一致です",""))</f>
        <v/>
      </c>
      <c r="DQ178" s="2259"/>
      <c r="DR178" s="2259"/>
      <c r="DS178" s="2259"/>
      <c r="DT178" s="2259" t="str">
        <f t="shared" ref="DT178" si="81">IF(DT177="-","",IF(DT176&lt;&gt;DT177,"上記(8)と(9)の延べ人員が不一致です",""))</f>
        <v/>
      </c>
      <c r="DU178" s="2259"/>
      <c r="DV178" s="2259"/>
      <c r="DW178" s="2259"/>
      <c r="DX178" s="2259" t="str">
        <f>IF(DX177="-","",IF(DX176&lt;&gt;DX177,"上記(8)と(9)の延べ人員が不一致です",""))</f>
        <v/>
      </c>
      <c r="DY178" s="2259"/>
      <c r="DZ178" s="2259"/>
      <c r="EA178" s="2259"/>
      <c r="EB178" s="170"/>
      <c r="EC178" s="170"/>
      <c r="ED178" s="170"/>
      <c r="EE178" s="170"/>
      <c r="EO178" s="73"/>
      <c r="EP178" s="73"/>
    </row>
    <row r="179" spans="1:177" s="562" customFormat="1" ht="17.25">
      <c r="B179" s="563" t="str">
        <f>"（注１）「左列」に自社分（" &amp;H15 &amp; "次下請業者）を記入し、「右列」に" &amp; H15+1 &amp; "次下請業者が作成した「6_工事費」シートの「総合計」を記入してください。"</f>
        <v>（注１）「左列」に自社分（0次下請業者）を記入し、「右列」に1次下請業者が作成した「6_工事費」シートの「総合計」を記入してください。</v>
      </c>
      <c r="D179" s="564"/>
      <c r="E179" s="564"/>
      <c r="F179" s="14"/>
      <c r="G179" s="14"/>
      <c r="H179" s="565"/>
    </row>
    <row r="180" spans="1:177" s="562" customFormat="1" ht="17.25">
      <c r="B180" s="562" t="str">
        <f>"（注２）"&amp;H15+2&amp;"次下請がある場合には、右列に"&amp;H15+1&amp;"次と"&amp;H15+2&amp;"次の合計費用を記入してください。"&amp;H15+2&amp;"次下請以降がある場合も同様です。"</f>
        <v>（注２）2次下請がある場合には、右列に1次と2次の合計費用を記入してください。2次下請以降がある場合も同様です。</v>
      </c>
      <c r="F180" s="14"/>
      <c r="G180" s="14"/>
      <c r="H180" s="565"/>
    </row>
    <row r="181" spans="1:177" s="562" customFormat="1" ht="17.25">
      <c r="F181" s="14"/>
      <c r="G181" s="14"/>
      <c r="H181" s="565"/>
    </row>
    <row r="182" spans="1:177" s="562" customFormat="1" ht="17.25">
      <c r="F182" s="14"/>
      <c r="G182" s="14"/>
      <c r="H182" s="565"/>
    </row>
    <row r="183" spans="1:177" s="562" customFormat="1" ht="17.25">
      <c r="B183" s="564" t="s">
        <v>852</v>
      </c>
      <c r="D183" s="14"/>
      <c r="F183" s="14"/>
      <c r="G183" s="14"/>
      <c r="H183" s="565"/>
    </row>
    <row r="184" spans="1:177" s="562" customFormat="1" ht="18.75" customHeight="1">
      <c r="B184" s="562" t="s">
        <v>1433</v>
      </c>
      <c r="D184" s="14"/>
      <c r="E184" s="14"/>
      <c r="F184" s="14"/>
      <c r="G184" s="14"/>
      <c r="H184" s="565"/>
    </row>
    <row r="185" spans="1:177" s="562" customFormat="1" ht="17.25">
      <c r="B185" s="562" t="s">
        <v>149</v>
      </c>
      <c r="D185" s="14"/>
      <c r="E185" s="14"/>
      <c r="F185" s="14"/>
      <c r="G185" s="14"/>
      <c r="H185" s="565"/>
    </row>
    <row r="186" spans="1:177" s="562" customFormat="1" ht="17.25">
      <c r="B186" s="562" t="s">
        <v>46</v>
      </c>
      <c r="D186" s="14"/>
      <c r="E186" s="14"/>
      <c r="F186" s="14"/>
      <c r="G186" s="14"/>
      <c r="H186" s="565"/>
    </row>
    <row r="187" spans="1:177" s="562" customFormat="1" ht="17.25">
      <c r="A187" s="562" t="s">
        <v>1266</v>
      </c>
      <c r="D187" s="14"/>
      <c r="E187" s="14"/>
      <c r="F187" s="14"/>
      <c r="G187" s="14"/>
      <c r="H187" s="565"/>
    </row>
    <row r="188" spans="1:177" s="562" customFormat="1" ht="17.25">
      <c r="A188" s="562" t="s">
        <v>1266</v>
      </c>
      <c r="D188" s="14"/>
      <c r="E188" s="14"/>
      <c r="F188" s="14"/>
      <c r="G188" s="14"/>
      <c r="H188" s="565"/>
    </row>
    <row r="189" spans="1:177" s="562" customFormat="1" ht="17.25">
      <c r="D189" s="14"/>
      <c r="E189" s="14"/>
      <c r="F189" s="14"/>
      <c r="G189" s="14"/>
      <c r="H189" s="565"/>
    </row>
    <row r="192" spans="1:177" ht="12" customHeight="1">
      <c r="B192" s="1292"/>
      <c r="C192" s="1293"/>
      <c r="D192" s="1292"/>
      <c r="E192" s="1292"/>
      <c r="F192" s="1292"/>
      <c r="G192" s="1292"/>
      <c r="I192" s="1290"/>
      <c r="J192" s="1291" t="s">
        <v>1478</v>
      </c>
      <c r="K192" s="1291"/>
      <c r="L192" s="1290"/>
      <c r="M192" s="1290"/>
      <c r="N192" s="1290"/>
      <c r="O192" s="1290"/>
      <c r="P192" s="1290"/>
      <c r="Q192" s="1290"/>
      <c r="R192" s="1290"/>
      <c r="S192" s="1290"/>
      <c r="T192" s="1290"/>
      <c r="U192" s="1290"/>
      <c r="V192" s="1290"/>
      <c r="W192" s="1290"/>
      <c r="X192" s="1290"/>
      <c r="Y192" s="1290"/>
      <c r="Z192" s="1290"/>
      <c r="AA192" s="1290"/>
      <c r="AB192" s="1290"/>
      <c r="AC192" s="1290"/>
      <c r="AD192" s="1290"/>
      <c r="AE192" s="1290"/>
      <c r="AF192" s="1290"/>
      <c r="AG192" s="1290"/>
      <c r="AH192" s="1290"/>
      <c r="AI192" s="1290"/>
      <c r="AJ192" s="1290"/>
      <c r="AK192" s="1290"/>
      <c r="AL192" s="1290"/>
      <c r="AM192" s="1290"/>
      <c r="AN192" s="1290"/>
      <c r="AO192" s="1290"/>
      <c r="AP192" s="1290"/>
      <c r="AQ192" s="1290"/>
      <c r="AR192" s="1290"/>
      <c r="AS192" s="1290"/>
      <c r="AT192" s="1290"/>
      <c r="AU192" s="1290"/>
      <c r="AV192" s="1290"/>
      <c r="AW192" s="1290"/>
      <c r="AX192" s="1290"/>
      <c r="AY192" s="1290"/>
      <c r="AZ192" s="1290"/>
      <c r="BA192" s="1290"/>
      <c r="BB192" s="1290"/>
      <c r="BC192" s="1290"/>
      <c r="BD192" s="1290"/>
      <c r="BE192" s="1290"/>
      <c r="BF192" s="1290"/>
      <c r="BG192" s="1290"/>
      <c r="BH192" s="1290"/>
      <c r="BI192" s="1290"/>
      <c r="BJ192" s="1290"/>
      <c r="BK192" s="1290"/>
      <c r="BL192" s="1290"/>
      <c r="BM192" s="1290"/>
      <c r="BN192" s="1290"/>
      <c r="BO192" s="1290"/>
      <c r="BP192" s="1290"/>
      <c r="BQ192" s="1290"/>
      <c r="BR192" s="1290"/>
      <c r="BS192" s="1290"/>
      <c r="BT192" s="1290"/>
      <c r="BU192" s="1290"/>
      <c r="BV192" s="1290"/>
      <c r="BW192" s="1290"/>
      <c r="BX192" s="1290"/>
      <c r="BY192" s="1290"/>
      <c r="BZ192" s="1290"/>
      <c r="CA192" s="1290"/>
      <c r="CB192" s="1290"/>
      <c r="CC192" s="1290"/>
      <c r="CD192" s="1290"/>
      <c r="CE192" s="1290"/>
      <c r="CF192" s="1290"/>
      <c r="CG192" s="1290"/>
      <c r="CH192" s="1290"/>
      <c r="CI192" s="1290"/>
      <c r="CJ192" s="1290"/>
      <c r="CK192" s="1290"/>
      <c r="CL192" s="1290"/>
      <c r="CM192" s="1290"/>
      <c r="CN192" s="1290"/>
      <c r="CO192" s="1290"/>
      <c r="CP192" s="1290"/>
      <c r="CQ192" s="1290"/>
      <c r="CR192" s="1290"/>
      <c r="CS192" s="1290"/>
      <c r="CT192" s="1290"/>
      <c r="CU192" s="1290"/>
      <c r="CV192" s="1290"/>
      <c r="CW192" s="1290"/>
      <c r="CX192" s="1290"/>
      <c r="CY192" s="1290"/>
      <c r="CZ192" s="1290"/>
      <c r="DA192" s="1290"/>
      <c r="DB192" s="1290"/>
      <c r="DC192" s="1290"/>
      <c r="DD192" s="1290"/>
      <c r="DE192" s="1290"/>
      <c r="DF192" s="1290"/>
      <c r="DG192" s="1290"/>
      <c r="DH192" s="1290"/>
      <c r="DI192" s="1290"/>
      <c r="DJ192" s="1290"/>
      <c r="DK192" s="1290"/>
      <c r="DL192" s="1290"/>
      <c r="DM192" s="1290"/>
      <c r="DN192" s="1290"/>
      <c r="DO192" s="1290"/>
      <c r="DP192" s="1290"/>
      <c r="DQ192" s="1290"/>
      <c r="DR192" s="1290"/>
      <c r="DS192" s="1290"/>
      <c r="DT192" s="1290"/>
      <c r="DU192" s="1290"/>
      <c r="DV192" s="1290"/>
      <c r="DW192" s="1290"/>
      <c r="DX192" s="1290"/>
      <c r="DY192" s="1290"/>
      <c r="DZ192" s="1290"/>
    </row>
    <row r="193" spans="2:134" ht="12" customHeight="1">
      <c r="B193" s="1292"/>
      <c r="C193" s="1293"/>
      <c r="D193" s="1292"/>
      <c r="E193" s="1292"/>
      <c r="F193" s="1292"/>
      <c r="G193" s="1292"/>
      <c r="I193" s="1288" t="s">
        <v>1479</v>
      </c>
      <c r="J193" s="1289">
        <f>SUMIF($FR$21:$FR$177,"○",H$21:H$177)</f>
        <v>0</v>
      </c>
      <c r="K193" s="1289"/>
      <c r="L193" s="1288"/>
      <c r="M193" s="1288"/>
      <c r="N193" s="1289">
        <f>SUMIF($FR$21:$FR$177,"○",L$21:L$177)</f>
        <v>0</v>
      </c>
      <c r="O193" s="1289"/>
      <c r="P193" s="1288"/>
      <c r="Q193" s="1288"/>
      <c r="R193" s="1289">
        <f>SUMIF($FR$21:$FR$177,"○",P$21:P$177)</f>
        <v>0</v>
      </c>
      <c r="S193" s="1289"/>
      <c r="T193" s="1288"/>
      <c r="U193" s="1288"/>
      <c r="V193" s="1289">
        <f>SUMIF($FR$21:$FR$177,"○",T$21:T$177)</f>
        <v>0</v>
      </c>
      <c r="W193" s="1289"/>
      <c r="X193" s="1288"/>
      <c r="Y193" s="1288"/>
      <c r="Z193" s="1289">
        <f>SUMIF($FR$21:$FR$177,"○",X$21:X$177)</f>
        <v>0</v>
      </c>
      <c r="AA193" s="1289"/>
      <c r="AB193" s="1288"/>
      <c r="AC193" s="1288"/>
      <c r="AD193" s="1289">
        <f>SUMIF($FR$21:$FR$177,"○",AB$21:AB$177)</f>
        <v>0</v>
      </c>
      <c r="AE193" s="1289"/>
      <c r="AF193" s="1288"/>
      <c r="AG193" s="1288"/>
      <c r="AH193" s="1289">
        <f>SUMIF($FR$21:$FR$177,"○",AF$21:AF$177)</f>
        <v>0</v>
      </c>
      <c r="AI193" s="1289"/>
      <c r="AJ193" s="1288"/>
      <c r="AK193" s="1288"/>
      <c r="AL193" s="1289">
        <f>SUMIF($FR$21:$FR$177,"○",AJ$21:AJ$177)</f>
        <v>0</v>
      </c>
      <c r="AM193" s="1289"/>
      <c r="AN193" s="1288"/>
      <c r="AO193" s="1288"/>
      <c r="AP193" s="1289">
        <f>SUMIF($FR$21:$FR$177,"○",AN$21:AN$177)</f>
        <v>0</v>
      </c>
      <c r="AQ193" s="1289"/>
      <c r="AR193" s="1288"/>
      <c r="AS193" s="1288"/>
      <c r="AT193" s="1289">
        <f>SUMIF($FR$21:$FR$177,"○",AR$21:AR$177)</f>
        <v>0</v>
      </c>
      <c r="AU193" s="1289"/>
      <c r="AV193" s="1288"/>
      <c r="AW193" s="1288"/>
      <c r="AX193" s="1289">
        <f>SUMIF($FR$21:$FR$177,"○",AV$21:AV$177)</f>
        <v>0</v>
      </c>
      <c r="AY193" s="1289"/>
      <c r="AZ193" s="1288"/>
      <c r="BA193" s="1288"/>
      <c r="BB193" s="1289">
        <f>SUMIF($FR$21:$FR$177,"○",AZ$21:AZ$177)</f>
        <v>0</v>
      </c>
      <c r="BC193" s="1289"/>
      <c r="BD193" s="1288"/>
      <c r="BE193" s="1288"/>
      <c r="BF193" s="1289">
        <f>SUMIF($FR$21:$FR$177,"○",BD$21:BD$177)</f>
        <v>0</v>
      </c>
      <c r="BG193" s="1289"/>
      <c r="BH193" s="1288"/>
      <c r="BI193" s="1288"/>
      <c r="BJ193" s="1289">
        <f>SUMIF($FR$21:$FR$177,"○",BH$21:BH$177)</f>
        <v>0</v>
      </c>
      <c r="BK193" s="1289"/>
      <c r="BL193" s="1288"/>
      <c r="BM193" s="1288"/>
      <c r="BN193" s="1289">
        <f>SUMIF($FR$21:$FR$177,"○",BL$21:BL$177)</f>
        <v>0</v>
      </c>
      <c r="BO193" s="1289"/>
      <c r="BP193" s="1288"/>
      <c r="BQ193" s="1288"/>
      <c r="BR193" s="1289">
        <f>SUMIF($FR$21:$FR$177,"○",BP$21:BP$177)</f>
        <v>0</v>
      </c>
      <c r="BS193" s="1289"/>
      <c r="BT193" s="1288"/>
      <c r="BU193" s="1288"/>
      <c r="BV193" s="1289">
        <f>SUMIF($FR$21:$FR$177,"○",BT$21:BT$177)</f>
        <v>0</v>
      </c>
      <c r="BW193" s="1289"/>
      <c r="BX193" s="1288"/>
      <c r="BY193" s="1288"/>
      <c r="BZ193" s="1289">
        <f>SUMIF($FR$21:$FR$177,"○",BX$21:BX$177)</f>
        <v>0</v>
      </c>
      <c r="CA193" s="1289"/>
      <c r="CB193" s="1288"/>
      <c r="CC193" s="1288"/>
      <c r="CD193" s="1289">
        <f>SUMIF($FR$21:$FR$177,"○",CB$21:CB$177)</f>
        <v>0</v>
      </c>
      <c r="CE193" s="1289"/>
      <c r="CF193" s="1288"/>
      <c r="CG193" s="1288"/>
      <c r="CH193" s="1289">
        <f>SUMIF($FR$21:$FR$177,"○",CF$21:CF$177)</f>
        <v>0</v>
      </c>
      <c r="CI193" s="1289"/>
      <c r="CJ193" s="1288"/>
      <c r="CK193" s="1288"/>
      <c r="CL193" s="1289">
        <f>SUMIF($FR$21:$FR$177,"○",CJ$21:CJ$177)</f>
        <v>0</v>
      </c>
      <c r="CM193" s="1289"/>
      <c r="CN193" s="1288"/>
      <c r="CO193" s="1288"/>
      <c r="CP193" s="1289">
        <f>SUMIF($FR$21:$FR$177,"○",CN$21:CN$177)</f>
        <v>0</v>
      </c>
      <c r="CQ193" s="1289"/>
      <c r="CR193" s="1288"/>
      <c r="CS193" s="1288"/>
      <c r="CT193" s="1289">
        <f>SUMIF($FR$21:$FR$177,"○",CR$21:CR$177)</f>
        <v>0</v>
      </c>
      <c r="CU193" s="1289"/>
      <c r="CV193" s="1288"/>
      <c r="CW193" s="1288"/>
      <c r="CX193" s="1289">
        <f>SUMIF($FR$21:$FR$177,"○",CV$21:CV$177)</f>
        <v>0</v>
      </c>
      <c r="CY193" s="1289"/>
      <c r="CZ193" s="1288"/>
      <c r="DA193" s="1288"/>
      <c r="DB193" s="1289">
        <f>SUMIF($FR$21:$FR$177,"○",CZ$21:CZ$177)</f>
        <v>0</v>
      </c>
      <c r="DC193" s="1289"/>
      <c r="DD193" s="1288"/>
      <c r="DE193" s="1288"/>
      <c r="DF193" s="1289">
        <f>SUMIF($FR$21:$FR$177,"○",DD$21:DD$177)</f>
        <v>0</v>
      </c>
      <c r="DG193" s="1289"/>
      <c r="DH193" s="1288"/>
      <c r="DI193" s="1288"/>
      <c r="DJ193" s="1289">
        <f>SUMIF($FR$21:$FR$177,"○",DH$21:DH$177)</f>
        <v>0</v>
      </c>
      <c r="DK193" s="1289"/>
      <c r="DL193" s="1288"/>
      <c r="DM193" s="1288"/>
      <c r="DN193" s="1289">
        <f>SUMIF($FR$21:$FR$177,"○",DL$21:DL$177)</f>
        <v>0</v>
      </c>
      <c r="DO193" s="1289"/>
      <c r="DP193" s="1288"/>
      <c r="DQ193" s="1288"/>
      <c r="DR193" s="1289">
        <f>SUMIF($FR$21:$FR$177,"○",DP$21:DP$177)</f>
        <v>0</v>
      </c>
      <c r="DS193" s="1289"/>
      <c r="DT193" s="1288"/>
      <c r="DU193" s="1288"/>
      <c r="DV193" s="1289">
        <f>SUMIF($FR$21:$FR$177,"○",DT$21:DT$177)</f>
        <v>0</v>
      </c>
      <c r="DW193" s="1289"/>
      <c r="DX193" s="1288"/>
      <c r="DY193" s="1288"/>
      <c r="DZ193" s="1289">
        <f>SUMIF($FR$21:$FR$177,"○",DX$21:DX$177)</f>
        <v>0</v>
      </c>
      <c r="EA193" s="171"/>
      <c r="ED193" s="171"/>
    </row>
    <row r="194" spans="2:134" ht="12" customHeight="1">
      <c r="B194" s="1292"/>
      <c r="C194" s="1293"/>
      <c r="D194" s="1292"/>
      <c r="E194" s="1292"/>
      <c r="F194" s="1292"/>
      <c r="G194" s="1292"/>
      <c r="I194" s="1288" t="s">
        <v>1480</v>
      </c>
      <c r="J194" s="1289">
        <f>SUMIF($FS$21:$FS$177,"○",H$21:H$177)</f>
        <v>0</v>
      </c>
      <c r="K194" s="1289"/>
      <c r="L194" s="1288"/>
      <c r="M194" s="1288"/>
      <c r="N194" s="1289">
        <f>SUMIF($FS$21:$FS$177,"○",L$21:L$177)</f>
        <v>0</v>
      </c>
      <c r="O194" s="1289"/>
      <c r="P194" s="1288"/>
      <c r="Q194" s="1288"/>
      <c r="R194" s="1289">
        <f>SUMIF($FS$21:$FS$177,"○",P$21:P$177)</f>
        <v>0</v>
      </c>
      <c r="S194" s="1289"/>
      <c r="T194" s="1288"/>
      <c r="U194" s="1288"/>
      <c r="V194" s="1289">
        <f>SUMIF($FS$21:$FS$177,"○",T$21:T$177)</f>
        <v>0</v>
      </c>
      <c r="W194" s="1289"/>
      <c r="X194" s="1288"/>
      <c r="Y194" s="1288"/>
      <c r="Z194" s="1289">
        <f>SUMIF($FS$21:$FS$177,"○",X$21:X$177)</f>
        <v>0</v>
      </c>
      <c r="AA194" s="1289"/>
      <c r="AB194" s="1288"/>
      <c r="AC194" s="1288"/>
      <c r="AD194" s="1289">
        <f>SUMIF($FS$21:$FS$177,"○",AB$21:AB$177)</f>
        <v>0</v>
      </c>
      <c r="AE194" s="1289"/>
      <c r="AF194" s="1288"/>
      <c r="AG194" s="1288"/>
      <c r="AH194" s="1289">
        <f>SUMIF($FS$21:$FS$177,"○",AF$21:AF$177)</f>
        <v>0</v>
      </c>
      <c r="AI194" s="1289"/>
      <c r="AJ194" s="1288"/>
      <c r="AK194" s="1288"/>
      <c r="AL194" s="1289">
        <f>SUMIF($FS$21:$FS$177,"○",AJ$21:AJ$177)</f>
        <v>0</v>
      </c>
      <c r="AM194" s="1289"/>
      <c r="AN194" s="1288"/>
      <c r="AO194" s="1288"/>
      <c r="AP194" s="1289">
        <f>SUMIF($FS$21:$FS$177,"○",AN$21:AN$177)</f>
        <v>0</v>
      </c>
      <c r="AQ194" s="1289"/>
      <c r="AR194" s="1288"/>
      <c r="AS194" s="1288"/>
      <c r="AT194" s="1289">
        <f>SUMIF($FS$21:$FS$177,"○",AR$21:AR$177)</f>
        <v>0</v>
      </c>
      <c r="AU194" s="1289"/>
      <c r="AV194" s="1288"/>
      <c r="AW194" s="1288"/>
      <c r="AX194" s="1289">
        <f>SUMIF($FS$21:$FS$177,"○",AV$21:AV$177)</f>
        <v>0</v>
      </c>
      <c r="AY194" s="1289"/>
      <c r="AZ194" s="1288"/>
      <c r="BA194" s="1288"/>
      <c r="BB194" s="1289">
        <f>SUMIF($FS$21:$FS$177,"○",AZ$21:AZ$177)</f>
        <v>0</v>
      </c>
      <c r="BC194" s="1289"/>
      <c r="BD194" s="1288"/>
      <c r="BE194" s="1288"/>
      <c r="BF194" s="1289">
        <f>SUMIF($FS$21:$FS$177,"○",BD$21:BD$177)</f>
        <v>0</v>
      </c>
      <c r="BG194" s="1289"/>
      <c r="BH194" s="1288"/>
      <c r="BI194" s="1288"/>
      <c r="BJ194" s="1289">
        <f>SUMIF($FS$21:$FS$177,"○",BH$21:BH$177)</f>
        <v>0</v>
      </c>
      <c r="BK194" s="1289"/>
      <c r="BL194" s="1288"/>
      <c r="BM194" s="1288"/>
      <c r="BN194" s="1289">
        <f>SUMIF($FS$21:$FS$177,"○",BL$21:BL$177)</f>
        <v>0</v>
      </c>
      <c r="BO194" s="1289"/>
      <c r="BP194" s="1288"/>
      <c r="BQ194" s="1288"/>
      <c r="BR194" s="1289">
        <f>SUMIF($FS$21:$FS$177,"○",BP$21:BP$177)</f>
        <v>0</v>
      </c>
      <c r="BS194" s="1289"/>
      <c r="BT194" s="1288"/>
      <c r="BU194" s="1288"/>
      <c r="BV194" s="1289">
        <f>SUMIF($FS$21:$FS$177,"○",BT$21:BT$177)</f>
        <v>0</v>
      </c>
      <c r="BW194" s="1289"/>
      <c r="BX194" s="1288"/>
      <c r="BY194" s="1288"/>
      <c r="BZ194" s="1289">
        <f>SUMIF($FS$21:$FS$177,"○",BX$21:BX$177)</f>
        <v>0</v>
      </c>
      <c r="CA194" s="1289"/>
      <c r="CB194" s="1288"/>
      <c r="CC194" s="1288"/>
      <c r="CD194" s="1289">
        <f>SUMIF($FS$21:$FS$177,"○",CB$21:CB$177)</f>
        <v>0</v>
      </c>
      <c r="CE194" s="1289"/>
      <c r="CF194" s="1288"/>
      <c r="CG194" s="1288"/>
      <c r="CH194" s="1289">
        <f>SUMIF($FS$21:$FS$177,"○",CF$21:CF$177)</f>
        <v>0</v>
      </c>
      <c r="CI194" s="1289"/>
      <c r="CJ194" s="1288"/>
      <c r="CK194" s="1288"/>
      <c r="CL194" s="1289">
        <f>SUMIF($FS$21:$FS$177,"○",CJ$21:CJ$177)</f>
        <v>0</v>
      </c>
      <c r="CM194" s="1289"/>
      <c r="CN194" s="1288"/>
      <c r="CO194" s="1288"/>
      <c r="CP194" s="1289">
        <f>SUMIF($FS$21:$FS$177,"○",CN$21:CN$177)</f>
        <v>0</v>
      </c>
      <c r="CQ194" s="1289"/>
      <c r="CR194" s="1288"/>
      <c r="CS194" s="1288"/>
      <c r="CT194" s="1289">
        <f>SUMIF($FS$21:$FS$177,"○",CR$21:CR$177)</f>
        <v>0</v>
      </c>
      <c r="CU194" s="1289"/>
      <c r="CV194" s="1288"/>
      <c r="CW194" s="1288"/>
      <c r="CX194" s="1289">
        <f>SUMIF($FS$21:$FS$177,"○",CV$21:CV$177)</f>
        <v>0</v>
      </c>
      <c r="CY194" s="1289"/>
      <c r="CZ194" s="1288"/>
      <c r="DA194" s="1288"/>
      <c r="DB194" s="1289">
        <f>SUMIF($FS$21:$FS$177,"○",CZ$21:CZ$177)</f>
        <v>0</v>
      </c>
      <c r="DC194" s="1289"/>
      <c r="DD194" s="1288"/>
      <c r="DE194" s="1288"/>
      <c r="DF194" s="1289">
        <f>SUMIF($FS$21:$FS$177,"○",DD$21:DD$177)</f>
        <v>0</v>
      </c>
      <c r="DG194" s="1289"/>
      <c r="DH194" s="1288"/>
      <c r="DI194" s="1288"/>
      <c r="DJ194" s="1289">
        <f>SUMIF($FS$21:$FS$177,"○",DH$21:DH$177)</f>
        <v>0</v>
      </c>
      <c r="DK194" s="1289"/>
      <c r="DL194" s="1288"/>
      <c r="DM194" s="1288"/>
      <c r="DN194" s="1289">
        <f>SUMIF($FS$21:$FS$177,"○",DL$21:DL$177)</f>
        <v>0</v>
      </c>
      <c r="DO194" s="1289"/>
      <c r="DP194" s="1288"/>
      <c r="DQ194" s="1288"/>
      <c r="DR194" s="1289">
        <f>SUMIF($FS$21:$FS$177,"○",DP$21:DP$177)</f>
        <v>0</v>
      </c>
      <c r="DS194" s="1289"/>
      <c r="DT194" s="1288"/>
      <c r="DU194" s="1288"/>
      <c r="DV194" s="1289">
        <f>SUMIF($FS$21:$FS$177,"○",DT$21:DT$177)</f>
        <v>0</v>
      </c>
      <c r="DW194" s="1289"/>
      <c r="DX194" s="1288"/>
      <c r="DY194" s="1288"/>
      <c r="DZ194" s="1289">
        <f>SUMIF($FS$21:$FS$177,"○",DX$21:DX$177)</f>
        <v>0</v>
      </c>
      <c r="EA194" s="171"/>
      <c r="ED194" s="171"/>
    </row>
    <row r="199" spans="2:134" ht="12" customHeight="1">
      <c r="C199" s="2247"/>
      <c r="D199" s="2247"/>
      <c r="E199" s="2247"/>
      <c r="F199" s="2247"/>
      <c r="G199" s="2247"/>
    </row>
  </sheetData>
  <sheetProtection algorithmName="SHA-512" hashValue="bInoVfVeO4bPtcyzMhDVAAi03k43mIKyh5p6EeG+Lwpd3EuBHL3WTC1Gs/MMPFRVaQ3Y+RXb0EuCK5GgI2xBEw==" saltValue="Tb5RXlKY3Qt2VgIXtrNSaw==" spinCount="100000" sheet="1" objects="1" scenarios="1"/>
  <mergeCells count="5111">
    <mergeCell ref="DH146:DK146"/>
    <mergeCell ref="CN70:CQ70"/>
    <mergeCell ref="CR70:CU70"/>
    <mergeCell ref="CV70:CY70"/>
    <mergeCell ref="CZ70:DC70"/>
    <mergeCell ref="E146:G146"/>
    <mergeCell ref="H146:K146"/>
    <mergeCell ref="L146:O146"/>
    <mergeCell ref="P146:S146"/>
    <mergeCell ref="T146:W146"/>
    <mergeCell ref="X146:AA146"/>
    <mergeCell ref="AB146:AE146"/>
    <mergeCell ref="AF146:AI146"/>
    <mergeCell ref="AJ146:AM146"/>
    <mergeCell ref="AN146:AQ146"/>
    <mergeCell ref="AR146:AU146"/>
    <mergeCell ref="AV146:AY146"/>
    <mergeCell ref="AZ146:BC146"/>
    <mergeCell ref="BD146:BG146"/>
    <mergeCell ref="BH146:BK146"/>
    <mergeCell ref="BL146:BO146"/>
    <mergeCell ref="BP146:BS146"/>
    <mergeCell ref="CJ145:CM145"/>
    <mergeCell ref="DD70:DG70"/>
    <mergeCell ref="DH70:DK70"/>
    <mergeCell ref="AN82:AQ82"/>
    <mergeCell ref="AR91:AU91"/>
    <mergeCell ref="DH145:DK145"/>
    <mergeCell ref="AR110:AU110"/>
    <mergeCell ref="AV110:AY110"/>
    <mergeCell ref="AZ110:BC110"/>
    <mergeCell ref="DX70:EA70"/>
    <mergeCell ref="EB70:EE70"/>
    <mergeCell ref="F70:G70"/>
    <mergeCell ref="H70:K70"/>
    <mergeCell ref="L70:O70"/>
    <mergeCell ref="P70:S70"/>
    <mergeCell ref="T70:W70"/>
    <mergeCell ref="X70:AA70"/>
    <mergeCell ref="AB70:AE70"/>
    <mergeCell ref="AF70:AI70"/>
    <mergeCell ref="AJ70:AM70"/>
    <mergeCell ref="AN70:AQ70"/>
    <mergeCell ref="AR70:AU70"/>
    <mergeCell ref="AV70:AY70"/>
    <mergeCell ref="AZ70:BC70"/>
    <mergeCell ref="BD70:BG70"/>
    <mergeCell ref="BH70:BK70"/>
    <mergeCell ref="BL70:BO70"/>
    <mergeCell ref="BP70:BS70"/>
    <mergeCell ref="BX70:CA70"/>
    <mergeCell ref="CB70:CE70"/>
    <mergeCell ref="CJ70:CM70"/>
    <mergeCell ref="BT70:BW70"/>
    <mergeCell ref="EB145:EE145"/>
    <mergeCell ref="D147:D149"/>
    <mergeCell ref="DL147:DO147"/>
    <mergeCell ref="DP147:DS147"/>
    <mergeCell ref="DT147:DW147"/>
    <mergeCell ref="DX147:EA147"/>
    <mergeCell ref="EB147:EE147"/>
    <mergeCell ref="H145:K145"/>
    <mergeCell ref="L145:O145"/>
    <mergeCell ref="P145:S145"/>
    <mergeCell ref="T145:W145"/>
    <mergeCell ref="X145:AA145"/>
    <mergeCell ref="AB145:AE145"/>
    <mergeCell ref="AF145:AI145"/>
    <mergeCell ref="AJ145:AM145"/>
    <mergeCell ref="AN145:AQ145"/>
    <mergeCell ref="AR145:AU145"/>
    <mergeCell ref="AV145:AY145"/>
    <mergeCell ref="AZ145:BC145"/>
    <mergeCell ref="BD145:BG145"/>
    <mergeCell ref="BH145:BK145"/>
    <mergeCell ref="BL145:BO145"/>
    <mergeCell ref="BP145:BS145"/>
    <mergeCell ref="BT145:BW145"/>
    <mergeCell ref="BX145:CA145"/>
    <mergeCell ref="CB145:CE145"/>
    <mergeCell ref="CF145:CI145"/>
    <mergeCell ref="BT146:BW146"/>
    <mergeCell ref="DD146:DG146"/>
    <mergeCell ref="CV145:CY145"/>
    <mergeCell ref="CZ145:DC145"/>
    <mergeCell ref="CZ146:DC146"/>
    <mergeCell ref="DL148:DO148"/>
    <mergeCell ref="DP148:DS148"/>
    <mergeCell ref="DT148:DW148"/>
    <mergeCell ref="EB148:EE148"/>
    <mergeCell ref="H147:K147"/>
    <mergeCell ref="L147:O147"/>
    <mergeCell ref="P147:S147"/>
    <mergeCell ref="T147:W147"/>
    <mergeCell ref="X147:AA147"/>
    <mergeCell ref="AB147:AE147"/>
    <mergeCell ref="AF147:AI147"/>
    <mergeCell ref="AJ147:AM147"/>
    <mergeCell ref="AN147:AQ147"/>
    <mergeCell ref="AR147:AU147"/>
    <mergeCell ref="AV147:AY147"/>
    <mergeCell ref="AZ147:BC147"/>
    <mergeCell ref="BD147:BG147"/>
    <mergeCell ref="BH147:BK147"/>
    <mergeCell ref="BL147:BO147"/>
    <mergeCell ref="BP147:BS147"/>
    <mergeCell ref="BT147:BW147"/>
    <mergeCell ref="BX147:CA147"/>
    <mergeCell ref="CB147:CE147"/>
    <mergeCell ref="CF147:CI147"/>
    <mergeCell ref="CJ147:CM147"/>
    <mergeCell ref="CV147:CY147"/>
    <mergeCell ref="CZ147:DC147"/>
    <mergeCell ref="DH148:DK148"/>
    <mergeCell ref="DH147:DK147"/>
    <mergeCell ref="DX148:EA148"/>
    <mergeCell ref="DD147:DG147"/>
    <mergeCell ref="DD148:DG148"/>
    <mergeCell ref="BD110:BG110"/>
    <mergeCell ref="BH110:BK110"/>
    <mergeCell ref="BL110:BO110"/>
    <mergeCell ref="DP110:DS110"/>
    <mergeCell ref="DT110:DW110"/>
    <mergeCell ref="DX110:EA110"/>
    <mergeCell ref="AF109:AI109"/>
    <mergeCell ref="EB110:EE110"/>
    <mergeCell ref="D109:D111"/>
    <mergeCell ref="H148:K148"/>
    <mergeCell ref="L148:O148"/>
    <mergeCell ref="P148:S148"/>
    <mergeCell ref="T148:W148"/>
    <mergeCell ref="X148:AA148"/>
    <mergeCell ref="AB148:AE148"/>
    <mergeCell ref="AF148:AI148"/>
    <mergeCell ref="AJ148:AM148"/>
    <mergeCell ref="AN148:AQ148"/>
    <mergeCell ref="AR148:AU148"/>
    <mergeCell ref="AV148:AY148"/>
    <mergeCell ref="AZ148:BC148"/>
    <mergeCell ref="BD148:BG148"/>
    <mergeCell ref="BH148:BK148"/>
    <mergeCell ref="BL148:BO148"/>
    <mergeCell ref="BP148:BS148"/>
    <mergeCell ref="CB148:CE148"/>
    <mergeCell ref="CV148:CY148"/>
    <mergeCell ref="CZ148:DC148"/>
    <mergeCell ref="DD145:DG145"/>
    <mergeCell ref="BP110:BS110"/>
    <mergeCell ref="BT110:BW110"/>
    <mergeCell ref="BX110:CA110"/>
    <mergeCell ref="BD83:BG83"/>
    <mergeCell ref="BH87:BK87"/>
    <mergeCell ref="AR77:AU77"/>
    <mergeCell ref="AR79:AU79"/>
    <mergeCell ref="AR78:AU78"/>
    <mergeCell ref="AN90:AQ90"/>
    <mergeCell ref="AJ82:AM82"/>
    <mergeCell ref="BH80:BK80"/>
    <mergeCell ref="BP78:BS78"/>
    <mergeCell ref="BD82:BG82"/>
    <mergeCell ref="BD79:BG79"/>
    <mergeCell ref="BH79:BK79"/>
    <mergeCell ref="AR85:AU85"/>
    <mergeCell ref="BL86:BO86"/>
    <mergeCell ref="AN83:AQ83"/>
    <mergeCell ref="BL76:BO76"/>
    <mergeCell ref="AJ89:AM89"/>
    <mergeCell ref="CB79:CE79"/>
    <mergeCell ref="CF80:CI80"/>
    <mergeCell ref="BP80:BS80"/>
    <mergeCell ref="BP79:BS79"/>
    <mergeCell ref="CF77:CI77"/>
    <mergeCell ref="CF79:CI79"/>
    <mergeCell ref="AZ76:BC76"/>
    <mergeCell ref="BH76:BK76"/>
    <mergeCell ref="BL77:BO77"/>
    <mergeCell ref="BH74:BK74"/>
    <mergeCell ref="BP81:BS81"/>
    <mergeCell ref="AV81:AY81"/>
    <mergeCell ref="BL72:BO72"/>
    <mergeCell ref="BP72:BS72"/>
    <mergeCell ref="BT72:BW72"/>
    <mergeCell ref="BX72:CA72"/>
    <mergeCell ref="AZ73:BC73"/>
    <mergeCell ref="BD78:BG78"/>
    <mergeCell ref="BL80:BO80"/>
    <mergeCell ref="BL78:BO78"/>
    <mergeCell ref="BP77:BS77"/>
    <mergeCell ref="BX75:CA75"/>
    <mergeCell ref="BX76:CA76"/>
    <mergeCell ref="BH71:BK71"/>
    <mergeCell ref="CZ72:DC72"/>
    <mergeCell ref="L72:O72"/>
    <mergeCell ref="P72:S72"/>
    <mergeCell ref="T72:W72"/>
    <mergeCell ref="X72:AA72"/>
    <mergeCell ref="AB72:AE72"/>
    <mergeCell ref="AF72:AI72"/>
    <mergeCell ref="AJ72:AM72"/>
    <mergeCell ref="AN72:AQ72"/>
    <mergeCell ref="AR72:AU72"/>
    <mergeCell ref="CB72:CE72"/>
    <mergeCell ref="DD72:DG72"/>
    <mergeCell ref="DH72:DK72"/>
    <mergeCell ref="DL72:DO72"/>
    <mergeCell ref="DP72:DS72"/>
    <mergeCell ref="DT72:DW72"/>
    <mergeCell ref="AJ78:AM78"/>
    <mergeCell ref="AJ108:AM108"/>
    <mergeCell ref="AZ95:BC95"/>
    <mergeCell ref="AZ101:BC101"/>
    <mergeCell ref="AZ99:BC99"/>
    <mergeCell ref="AZ106:BC106"/>
    <mergeCell ref="AZ94:BC94"/>
    <mergeCell ref="AV106:AY106"/>
    <mergeCell ref="AN101:AQ101"/>
    <mergeCell ref="AV93:AY93"/>
    <mergeCell ref="AR93:AU93"/>
    <mergeCell ref="AR104:AU104"/>
    <mergeCell ref="AZ96:BC96"/>
    <mergeCell ref="AJ84:AM84"/>
    <mergeCell ref="AJ85:AM85"/>
    <mergeCell ref="E71:E73"/>
    <mergeCell ref="H71:K71"/>
    <mergeCell ref="H72:K72"/>
    <mergeCell ref="L71:O71"/>
    <mergeCell ref="P71:S71"/>
    <mergeCell ref="T71:W71"/>
    <mergeCell ref="X71:AA71"/>
    <mergeCell ref="AB71:AE71"/>
    <mergeCell ref="AF71:AI71"/>
    <mergeCell ref="AJ71:AM71"/>
    <mergeCell ref="AN71:AQ71"/>
    <mergeCell ref="AR71:AU71"/>
    <mergeCell ref="AV71:AY71"/>
    <mergeCell ref="AZ71:BC71"/>
    <mergeCell ref="AV83:AY83"/>
    <mergeCell ref="AB97:AE97"/>
    <mergeCell ref="AF97:AI97"/>
    <mergeCell ref="BD129:BG129"/>
    <mergeCell ref="BH139:BK139"/>
    <mergeCell ref="AJ130:AM130"/>
    <mergeCell ref="CB110:CE110"/>
    <mergeCell ref="BT97:BW97"/>
    <mergeCell ref="AN80:AQ80"/>
    <mergeCell ref="AR100:AU100"/>
    <mergeCell ref="AF104:AI104"/>
    <mergeCell ref="AB99:AE99"/>
    <mergeCell ref="X99:AA99"/>
    <mergeCell ref="AZ108:BC108"/>
    <mergeCell ref="AZ100:BC100"/>
    <mergeCell ref="AV105:AY105"/>
    <mergeCell ref="AV89:AY89"/>
    <mergeCell ref="AV84:AY84"/>
    <mergeCell ref="AV85:AY85"/>
    <mergeCell ref="AV104:AY104"/>
    <mergeCell ref="AV91:AY91"/>
    <mergeCell ref="BD105:BG105"/>
    <mergeCell ref="BD92:BG92"/>
    <mergeCell ref="BX80:CA80"/>
    <mergeCell ref="BH82:BK82"/>
    <mergeCell ref="AJ97:AM97"/>
    <mergeCell ref="AN97:AQ97"/>
    <mergeCell ref="AR97:AU97"/>
    <mergeCell ref="AV97:AY97"/>
    <mergeCell ref="AZ97:BC97"/>
    <mergeCell ref="BD97:BG97"/>
    <mergeCell ref="BH97:BK97"/>
    <mergeCell ref="BL97:BO97"/>
    <mergeCell ref="BP97:BS97"/>
    <mergeCell ref="AF83:AI83"/>
    <mergeCell ref="DD97:DG97"/>
    <mergeCell ref="DH97:DK97"/>
    <mergeCell ref="CJ98:CM98"/>
    <mergeCell ref="P97:S97"/>
    <mergeCell ref="T97:W97"/>
    <mergeCell ref="X144:AA144"/>
    <mergeCell ref="AB144:AE144"/>
    <mergeCell ref="AF144:AI144"/>
    <mergeCell ref="AJ144:AM144"/>
    <mergeCell ref="AN144:AQ144"/>
    <mergeCell ref="AR144:AU144"/>
    <mergeCell ref="AV144:AY144"/>
    <mergeCell ref="AZ144:BC144"/>
    <mergeCell ref="BD144:BG144"/>
    <mergeCell ref="BH144:BK144"/>
    <mergeCell ref="BL144:BO144"/>
    <mergeCell ref="AZ98:BC98"/>
    <mergeCell ref="AR139:AU139"/>
    <mergeCell ref="AR138:AU138"/>
    <mergeCell ref="BD138:BG138"/>
    <mergeCell ref="AJ139:AM139"/>
    <mergeCell ref="BL138:BO138"/>
    <mergeCell ref="AJ140:AM140"/>
    <mergeCell ref="AF140:AI140"/>
    <mergeCell ref="BD139:BG139"/>
    <mergeCell ref="AZ136:BC136"/>
    <mergeCell ref="AV131:AY131"/>
    <mergeCell ref="BH130:BK130"/>
    <mergeCell ref="BL132:BO132"/>
    <mergeCell ref="BH126:BK126"/>
    <mergeCell ref="BL125:BO125"/>
    <mergeCell ref="BL124:BO124"/>
    <mergeCell ref="AV135:AY135"/>
    <mergeCell ref="BT120:BW120"/>
    <mergeCell ref="DP109:DS109"/>
    <mergeCell ref="AJ137:AM137"/>
    <mergeCell ref="AN110:AQ110"/>
    <mergeCell ref="DL95:DO95"/>
    <mergeCell ref="BL95:BO95"/>
    <mergeCell ref="BP95:BS95"/>
    <mergeCell ref="DH98:DK98"/>
    <mergeCell ref="DL98:DO98"/>
    <mergeCell ref="DP98:DS98"/>
    <mergeCell ref="DT98:DW98"/>
    <mergeCell ref="DX98:EA98"/>
    <mergeCell ref="CV98:CY98"/>
    <mergeCell ref="EB98:EE98"/>
    <mergeCell ref="BT109:BW109"/>
    <mergeCell ref="BX109:CA109"/>
    <mergeCell ref="CB109:CE109"/>
    <mergeCell ref="CF109:CI109"/>
    <mergeCell ref="DL97:DO97"/>
    <mergeCell ref="DP97:DS97"/>
    <mergeCell ref="DT97:DW97"/>
    <mergeCell ref="DX97:EA97"/>
    <mergeCell ref="EB97:EE97"/>
    <mergeCell ref="DT105:DW105"/>
    <mergeCell ref="DP108:DS108"/>
    <mergeCell ref="EB109:EE109"/>
    <mergeCell ref="CN98:CQ98"/>
    <mergeCell ref="CR98:CU98"/>
    <mergeCell ref="CB97:CE97"/>
    <mergeCell ref="CJ97:CM97"/>
    <mergeCell ref="CN97:CQ97"/>
    <mergeCell ref="BH129:BK129"/>
    <mergeCell ref="BD128:BG128"/>
    <mergeCell ref="BD131:BG131"/>
    <mergeCell ref="AR130:AU130"/>
    <mergeCell ref="BH128:BK128"/>
    <mergeCell ref="AN126:AQ126"/>
    <mergeCell ref="AV122:AY122"/>
    <mergeCell ref="BH119:BK119"/>
    <mergeCell ref="AZ121:BC121"/>
    <mergeCell ref="CJ104:CM104"/>
    <mergeCell ref="CJ108:CM108"/>
    <mergeCell ref="DP144:DS144"/>
    <mergeCell ref="BL130:BO130"/>
    <mergeCell ref="AN124:AQ124"/>
    <mergeCell ref="AR124:AU124"/>
    <mergeCell ref="AZ138:BC138"/>
    <mergeCell ref="AZ137:BC137"/>
    <mergeCell ref="BD130:BG130"/>
    <mergeCell ref="BH132:BK132"/>
    <mergeCell ref="DH144:DK144"/>
    <mergeCell ref="DL144:DO144"/>
    <mergeCell ref="BL141:BO141"/>
    <mergeCell ref="CZ141:DC141"/>
    <mergeCell ref="DD143:DG143"/>
    <mergeCell ref="BH138:BK138"/>
    <mergeCell ref="BD137:BG137"/>
    <mergeCell ref="AZ141:BC141"/>
    <mergeCell ref="AN125:AQ125"/>
    <mergeCell ref="BL129:BO129"/>
    <mergeCell ref="AR125:AU125"/>
    <mergeCell ref="BD132:BG132"/>
    <mergeCell ref="BH133:BK133"/>
    <mergeCell ref="AV149:AY149"/>
    <mergeCell ref="AF127:AI127"/>
    <mergeCell ref="AB129:AE129"/>
    <mergeCell ref="AJ129:AM129"/>
    <mergeCell ref="AJ122:AM122"/>
    <mergeCell ref="AJ119:AM119"/>
    <mergeCell ref="AZ128:BC128"/>
    <mergeCell ref="E122:G122"/>
    <mergeCell ref="E106:G106"/>
    <mergeCell ref="F108:G108"/>
    <mergeCell ref="H118:K118"/>
    <mergeCell ref="F127:G127"/>
    <mergeCell ref="AR128:AU128"/>
    <mergeCell ref="AB130:AE130"/>
    <mergeCell ref="AJ123:AM123"/>
    <mergeCell ref="BL140:BO140"/>
    <mergeCell ref="AZ142:BC142"/>
    <mergeCell ref="AN131:AQ131"/>
    <mergeCell ref="AV130:AY130"/>
    <mergeCell ref="AV129:AY129"/>
    <mergeCell ref="AZ126:BC126"/>
    <mergeCell ref="BD126:BG126"/>
    <mergeCell ref="BD125:BG125"/>
    <mergeCell ref="BD127:BG127"/>
    <mergeCell ref="AN130:AQ130"/>
    <mergeCell ref="AZ129:BC129"/>
    <mergeCell ref="AZ119:BC119"/>
    <mergeCell ref="BD118:BG118"/>
    <mergeCell ref="AN118:AQ118"/>
    <mergeCell ref="AV125:AY125"/>
    <mergeCell ref="BL126:BO126"/>
    <mergeCell ref="BL122:BO122"/>
    <mergeCell ref="BH134:BK134"/>
    <mergeCell ref="AR135:AU135"/>
    <mergeCell ref="AN136:AQ136"/>
    <mergeCell ref="AJ131:AM131"/>
    <mergeCell ref="AJ128:AM128"/>
    <mergeCell ref="AN137:AQ137"/>
    <mergeCell ref="E144:G144"/>
    <mergeCell ref="AZ139:BC139"/>
    <mergeCell ref="AJ87:AM87"/>
    <mergeCell ref="AJ94:AM94"/>
    <mergeCell ref="AJ118:AM118"/>
    <mergeCell ref="AR126:AU126"/>
    <mergeCell ref="AR127:AU127"/>
    <mergeCell ref="AJ110:AM110"/>
    <mergeCell ref="AV142:AY142"/>
    <mergeCell ref="AV143:AY143"/>
    <mergeCell ref="AN135:AQ135"/>
    <mergeCell ref="AF130:AI130"/>
    <mergeCell ref="AF133:AI133"/>
    <mergeCell ref="BH131:BK131"/>
    <mergeCell ref="AN143:AQ143"/>
    <mergeCell ref="AF143:AI143"/>
    <mergeCell ref="F95:G95"/>
    <mergeCell ref="H95:K95"/>
    <mergeCell ref="L95:O95"/>
    <mergeCell ref="P95:S95"/>
    <mergeCell ref="T95:W95"/>
    <mergeCell ref="X95:AA95"/>
    <mergeCell ref="AB95:AE95"/>
    <mergeCell ref="F93:G93"/>
    <mergeCell ref="F94:G94"/>
    <mergeCell ref="BD140:BG140"/>
    <mergeCell ref="T61:W61"/>
    <mergeCell ref="AV65:AY65"/>
    <mergeCell ref="AN62:AQ62"/>
    <mergeCell ref="AR62:AU62"/>
    <mergeCell ref="AV63:AY63"/>
    <mergeCell ref="AJ64:AM64"/>
    <mergeCell ref="AB67:AE67"/>
    <mergeCell ref="BD62:BG62"/>
    <mergeCell ref="BD63:BG63"/>
    <mergeCell ref="AF62:AI62"/>
    <mergeCell ref="E85:G85"/>
    <mergeCell ref="P85:S85"/>
    <mergeCell ref="F92:G92"/>
    <mergeCell ref="H92:K92"/>
    <mergeCell ref="AJ109:AM109"/>
    <mergeCell ref="AN109:AQ109"/>
    <mergeCell ref="AR142:AU142"/>
    <mergeCell ref="AV139:AY139"/>
    <mergeCell ref="AV134:AY134"/>
    <mergeCell ref="AJ132:AM132"/>
    <mergeCell ref="AN86:AQ86"/>
    <mergeCell ref="AR133:AU133"/>
    <mergeCell ref="F89:G89"/>
    <mergeCell ref="AV128:AY128"/>
    <mergeCell ref="AZ130:BC130"/>
    <mergeCell ref="AN127:AQ127"/>
    <mergeCell ref="AZ125:BC125"/>
    <mergeCell ref="AN98:AQ98"/>
    <mergeCell ref="AR98:AU98"/>
    <mergeCell ref="AV98:AY98"/>
    <mergeCell ref="AV132:AY132"/>
    <mergeCell ref="AZ135:BC135"/>
    <mergeCell ref="BL156:BO156"/>
    <mergeCell ref="AZ152:BC152"/>
    <mergeCell ref="BL154:BO154"/>
    <mergeCell ref="AN152:AQ152"/>
    <mergeCell ref="AR155:AU155"/>
    <mergeCell ref="BH156:BK156"/>
    <mergeCell ref="BL153:BO153"/>
    <mergeCell ref="BP151:BS151"/>
    <mergeCell ref="AV156:AY156"/>
    <mergeCell ref="BL177:BO177"/>
    <mergeCell ref="H58:K58"/>
    <mergeCell ref="F68:G68"/>
    <mergeCell ref="H68:K68"/>
    <mergeCell ref="L68:O68"/>
    <mergeCell ref="P68:S68"/>
    <mergeCell ref="T68:W68"/>
    <mergeCell ref="X68:AA68"/>
    <mergeCell ref="AB68:AE68"/>
    <mergeCell ref="AF68:AI68"/>
    <mergeCell ref="AJ68:AM68"/>
    <mergeCell ref="AN68:AQ68"/>
    <mergeCell ref="AR68:AU68"/>
    <mergeCell ref="AV68:AY68"/>
    <mergeCell ref="AZ68:BC68"/>
    <mergeCell ref="BD68:BG68"/>
    <mergeCell ref="AJ61:AM61"/>
    <mergeCell ref="AV62:AY62"/>
    <mergeCell ref="AZ62:BC62"/>
    <mergeCell ref="AV67:AY67"/>
    <mergeCell ref="AR66:AU66"/>
    <mergeCell ref="AN60:AQ60"/>
    <mergeCell ref="AR64:AU64"/>
    <mergeCell ref="BD133:BG133"/>
    <mergeCell ref="AV153:AY153"/>
    <mergeCell ref="AJ149:AM149"/>
    <mergeCell ref="AJ155:AM155"/>
    <mergeCell ref="BD177:BG177"/>
    <mergeCell ref="BD141:BG141"/>
    <mergeCell ref="AR143:AU143"/>
    <mergeCell ref="AN150:AQ150"/>
    <mergeCell ref="AR141:AU141"/>
    <mergeCell ref="AZ143:BC143"/>
    <mergeCell ref="BP156:BS156"/>
    <mergeCell ref="AN151:AQ151"/>
    <mergeCell ref="AR153:AU153"/>
    <mergeCell ref="AV152:AY152"/>
    <mergeCell ref="AV151:AY151"/>
    <mergeCell ref="BX155:CA155"/>
    <mergeCell ref="AN170:AQ170"/>
    <mergeCell ref="AR170:AU170"/>
    <mergeCell ref="AR165:AU165"/>
    <mergeCell ref="AN174:AQ174"/>
    <mergeCell ref="AZ156:BC156"/>
    <mergeCell ref="BP176:BS176"/>
    <mergeCell ref="BP177:BS177"/>
    <mergeCell ref="BL176:BO176"/>
    <mergeCell ref="AR152:AU152"/>
    <mergeCell ref="BD154:BG154"/>
    <mergeCell ref="BD153:BG153"/>
    <mergeCell ref="AR151:AU151"/>
    <mergeCell ref="AN156:AQ156"/>
    <mergeCell ref="BD152:BG152"/>
    <mergeCell ref="AR156:AU156"/>
    <mergeCell ref="BL155:BO155"/>
    <mergeCell ref="CJ178:CM178"/>
    <mergeCell ref="CN178:CQ178"/>
    <mergeCell ref="BT178:BW178"/>
    <mergeCell ref="BT173:BW173"/>
    <mergeCell ref="BP172:BS172"/>
    <mergeCell ref="AJ75:AM75"/>
    <mergeCell ref="AJ80:AM80"/>
    <mergeCell ref="AJ88:AM88"/>
    <mergeCell ref="AV82:AY82"/>
    <mergeCell ref="AV78:AY78"/>
    <mergeCell ref="AV80:AY80"/>
    <mergeCell ref="AV88:AY88"/>
    <mergeCell ref="AF142:AI142"/>
    <mergeCell ref="AJ150:AM150"/>
    <mergeCell ref="AN149:AQ149"/>
    <mergeCell ref="AN129:AQ129"/>
    <mergeCell ref="AN128:AQ128"/>
    <mergeCell ref="AJ141:AM141"/>
    <mergeCell ref="AV137:AY137"/>
    <mergeCell ref="AR137:AU137"/>
    <mergeCell ref="AJ153:AM153"/>
    <mergeCell ref="AJ152:AM152"/>
    <mergeCell ref="AJ138:AM138"/>
    <mergeCell ref="AJ151:AM151"/>
    <mergeCell ref="AR150:AU150"/>
    <mergeCell ref="AZ140:BC140"/>
    <mergeCell ref="BL170:BO170"/>
    <mergeCell ref="AV177:AY177"/>
    <mergeCell ref="BL152:BO152"/>
    <mergeCell ref="AV157:AY157"/>
    <mergeCell ref="BD157:BG157"/>
    <mergeCell ref="BD149:BG149"/>
    <mergeCell ref="DT173:DW173"/>
    <mergeCell ref="DP165:DS165"/>
    <mergeCell ref="DT172:DW172"/>
    <mergeCell ref="DD178:DG178"/>
    <mergeCell ref="DH178:DK178"/>
    <mergeCell ref="DL178:DO178"/>
    <mergeCell ref="DP178:DS178"/>
    <mergeCell ref="DT178:DW178"/>
    <mergeCell ref="DX178:EA178"/>
    <mergeCell ref="H178:K178"/>
    <mergeCell ref="L178:O178"/>
    <mergeCell ref="P178:S178"/>
    <mergeCell ref="T178:W178"/>
    <mergeCell ref="X178:AA178"/>
    <mergeCell ref="AB178:AE178"/>
    <mergeCell ref="AF178:AI178"/>
    <mergeCell ref="AJ178:AM178"/>
    <mergeCell ref="AN178:AQ178"/>
    <mergeCell ref="AR178:AU178"/>
    <mergeCell ref="AV178:AY178"/>
    <mergeCell ref="AZ178:BC178"/>
    <mergeCell ref="BD178:BG178"/>
    <mergeCell ref="BH178:BK178"/>
    <mergeCell ref="BL178:BO178"/>
    <mergeCell ref="BP178:BS178"/>
    <mergeCell ref="BX178:CA178"/>
    <mergeCell ref="CB178:CE178"/>
    <mergeCell ref="CR178:CU178"/>
    <mergeCell ref="CV178:CY178"/>
    <mergeCell ref="CZ178:DC178"/>
    <mergeCell ref="AF177:AI177"/>
    <mergeCell ref="CF178:CI178"/>
    <mergeCell ref="AF156:AI156"/>
    <mergeCell ref="EB24:EE24"/>
    <mergeCell ref="H24:K24"/>
    <mergeCell ref="L24:O24"/>
    <mergeCell ref="P24:S24"/>
    <mergeCell ref="T24:W24"/>
    <mergeCell ref="X24:AA24"/>
    <mergeCell ref="AB24:AE24"/>
    <mergeCell ref="AF24:AI24"/>
    <mergeCell ref="AJ24:AM24"/>
    <mergeCell ref="AN24:AQ24"/>
    <mergeCell ref="AR24:AU24"/>
    <mergeCell ref="AV24:AY24"/>
    <mergeCell ref="AZ24:BC24"/>
    <mergeCell ref="BD24:BG24"/>
    <mergeCell ref="BH24:BK24"/>
    <mergeCell ref="BL24:BO24"/>
    <mergeCell ref="BP24:BS24"/>
    <mergeCell ref="BT24:BW24"/>
    <mergeCell ref="DP24:DS24"/>
    <mergeCell ref="DD24:DG24"/>
    <mergeCell ref="DH24:DK24"/>
    <mergeCell ref="DL24:DO24"/>
    <mergeCell ref="AF153:AI153"/>
    <mergeCell ref="AZ154:BC154"/>
    <mergeCell ref="AF155:AI155"/>
    <mergeCell ref="AN133:AQ133"/>
    <mergeCell ref="BL143:BO143"/>
    <mergeCell ref="BL149:BO149"/>
    <mergeCell ref="BH150:BK150"/>
    <mergeCell ref="AZ150:BC150"/>
    <mergeCell ref="AV150:AY150"/>
    <mergeCell ref="DT174:DW174"/>
    <mergeCell ref="DP174:DS174"/>
    <mergeCell ref="DL174:DO174"/>
    <mergeCell ref="DP161:DS161"/>
    <mergeCell ref="DL172:DO172"/>
    <mergeCell ref="DP172:DS172"/>
    <mergeCell ref="DL169:DO169"/>
    <mergeCell ref="DP163:DS163"/>
    <mergeCell ref="EB176:EE176"/>
    <mergeCell ref="BD176:BG176"/>
    <mergeCell ref="BH176:BK176"/>
    <mergeCell ref="CF176:CI176"/>
    <mergeCell ref="CJ176:CM176"/>
    <mergeCell ref="CN176:CQ176"/>
    <mergeCell ref="CR176:CU176"/>
    <mergeCell ref="DT176:DW176"/>
    <mergeCell ref="DX176:EA176"/>
    <mergeCell ref="CV176:CY176"/>
    <mergeCell ref="CZ176:DC176"/>
    <mergeCell ref="DD176:DG176"/>
    <mergeCell ref="DH176:DK176"/>
    <mergeCell ref="DL176:DO176"/>
    <mergeCell ref="EB175:EE175"/>
    <mergeCell ref="EB173:EE173"/>
    <mergeCell ref="EB164:EE164"/>
    <mergeCell ref="DX175:EA175"/>
    <mergeCell ref="DP169:DS169"/>
    <mergeCell ref="DL170:DO170"/>
    <mergeCell ref="DP176:DS176"/>
    <mergeCell ref="DT163:DW163"/>
    <mergeCell ref="DP173:DS173"/>
    <mergeCell ref="DT165:DW165"/>
    <mergeCell ref="CZ177:DC177"/>
    <mergeCell ref="DD177:DG177"/>
    <mergeCell ref="CB177:CE177"/>
    <mergeCell ref="CF177:CI177"/>
    <mergeCell ref="CJ177:CM177"/>
    <mergeCell ref="CN177:CQ177"/>
    <mergeCell ref="CR177:CU177"/>
    <mergeCell ref="CV177:CY177"/>
    <mergeCell ref="BX177:CA177"/>
    <mergeCell ref="BH177:BK177"/>
    <mergeCell ref="BT177:BW177"/>
    <mergeCell ref="DP177:DS177"/>
    <mergeCell ref="DT177:DW177"/>
    <mergeCell ref="DX177:EA177"/>
    <mergeCell ref="EB177:EE177"/>
    <mergeCell ref="DH177:DK177"/>
    <mergeCell ref="DL177:DO177"/>
    <mergeCell ref="EB163:EE163"/>
    <mergeCell ref="EB171:EE171"/>
    <mergeCell ref="EB170:EE170"/>
    <mergeCell ref="EB172:EE172"/>
    <mergeCell ref="DT175:DW175"/>
    <mergeCell ref="DX171:EA171"/>
    <mergeCell ref="EB174:EE174"/>
    <mergeCell ref="DX174:EA174"/>
    <mergeCell ref="DX169:EA169"/>
    <mergeCell ref="DX170:EA170"/>
    <mergeCell ref="DX165:EA165"/>
    <mergeCell ref="DX172:EA172"/>
    <mergeCell ref="EB165:EE165"/>
    <mergeCell ref="EB169:EE169"/>
    <mergeCell ref="DD174:DG174"/>
    <mergeCell ref="CR174:CU174"/>
    <mergeCell ref="CJ174:CM174"/>
    <mergeCell ref="DL175:DO175"/>
    <mergeCell ref="DL171:DO171"/>
    <mergeCell ref="DP175:DS175"/>
    <mergeCell ref="CV175:CY175"/>
    <mergeCell ref="DD175:DG175"/>
    <mergeCell ref="DL164:DO164"/>
    <mergeCell ref="CZ174:DC174"/>
    <mergeCell ref="CZ175:DC175"/>
    <mergeCell ref="DH175:DK175"/>
    <mergeCell ref="CR175:CU175"/>
    <mergeCell ref="CN175:CQ175"/>
    <mergeCell ref="DP171:DS171"/>
    <mergeCell ref="DT170:DW170"/>
    <mergeCell ref="DT171:DW171"/>
    <mergeCell ref="DP170:DS170"/>
    <mergeCell ref="AB165:AE165"/>
    <mergeCell ref="AB164:AE164"/>
    <mergeCell ref="AF157:AI157"/>
    <mergeCell ref="BP144:BS144"/>
    <mergeCell ref="BT144:BW144"/>
    <mergeCell ref="BX144:CA144"/>
    <mergeCell ref="CB144:CE144"/>
    <mergeCell ref="BD143:BG143"/>
    <mergeCell ref="BD151:BG151"/>
    <mergeCell ref="BH142:BK142"/>
    <mergeCell ref="BP142:BS142"/>
    <mergeCell ref="BP143:BS143"/>
    <mergeCell ref="BX146:CA146"/>
    <mergeCell ref="CB146:CE146"/>
    <mergeCell ref="CF146:CI146"/>
    <mergeCell ref="CJ146:CM146"/>
    <mergeCell ref="CN146:CQ146"/>
    <mergeCell ref="BD150:BG150"/>
    <mergeCell ref="BL150:BO150"/>
    <mergeCell ref="BP153:BS153"/>
    <mergeCell ref="CB149:CE149"/>
    <mergeCell ref="CB142:CE142"/>
    <mergeCell ref="CJ153:CM153"/>
    <mergeCell ref="BL142:BO142"/>
    <mergeCell ref="BP152:BS152"/>
    <mergeCell ref="BT152:BW152"/>
    <mergeCell ref="BP150:BS150"/>
    <mergeCell ref="CN153:CQ153"/>
    <mergeCell ref="BT143:BW143"/>
    <mergeCell ref="BT150:BW150"/>
    <mergeCell ref="BH152:BK152"/>
    <mergeCell ref="CF148:CI148"/>
    <mergeCell ref="AB163:AE163"/>
    <mergeCell ref="AR177:AU177"/>
    <mergeCell ref="T177:W177"/>
    <mergeCell ref="H171:K171"/>
    <mergeCell ref="AJ157:AM157"/>
    <mergeCell ref="AJ156:AM156"/>
    <mergeCell ref="T154:W154"/>
    <mergeCell ref="T155:W155"/>
    <mergeCell ref="T156:W156"/>
    <mergeCell ref="X169:AA169"/>
    <mergeCell ref="X159:AA159"/>
    <mergeCell ref="AB159:AE159"/>
    <mergeCell ref="AB161:AE161"/>
    <mergeCell ref="AF161:AI161"/>
    <mergeCell ref="AJ154:AM154"/>
    <mergeCell ref="AF173:AI173"/>
    <mergeCell ref="AJ172:AM172"/>
    <mergeCell ref="AJ165:AM165"/>
    <mergeCell ref="X172:AA172"/>
    <mergeCell ref="X154:AA154"/>
    <mergeCell ref="X155:AA155"/>
    <mergeCell ref="AF159:AI159"/>
    <mergeCell ref="AJ169:AM169"/>
    <mergeCell ref="AJ161:AM161"/>
    <mergeCell ref="AF172:AI172"/>
    <mergeCell ref="AB170:AE170"/>
    <mergeCell ref="AB169:AE169"/>
    <mergeCell ref="AJ170:AM170"/>
    <mergeCell ref="AB173:AE173"/>
    <mergeCell ref="AB172:AE172"/>
    <mergeCell ref="AB171:AE171"/>
    <mergeCell ref="AF164:AI164"/>
    <mergeCell ref="T165:W165"/>
    <mergeCell ref="T169:W169"/>
    <mergeCell ref="X164:AA164"/>
    <mergeCell ref="T172:W172"/>
    <mergeCell ref="T159:W159"/>
    <mergeCell ref="AF170:AI170"/>
    <mergeCell ref="C199:G199"/>
    <mergeCell ref="BX176:CA176"/>
    <mergeCell ref="BT176:BW176"/>
    <mergeCell ref="CB176:CE176"/>
    <mergeCell ref="AJ176:AM176"/>
    <mergeCell ref="AN176:AQ176"/>
    <mergeCell ref="AR176:AU176"/>
    <mergeCell ref="C176:G176"/>
    <mergeCell ref="H176:K176"/>
    <mergeCell ref="L176:O176"/>
    <mergeCell ref="P176:S176"/>
    <mergeCell ref="AV160:AY160"/>
    <mergeCell ref="BH171:BK171"/>
    <mergeCell ref="BH174:BK174"/>
    <mergeCell ref="BX173:CA173"/>
    <mergeCell ref="BX172:CA172"/>
    <mergeCell ref="AB175:AE175"/>
    <mergeCell ref="X174:AA174"/>
    <mergeCell ref="AB174:AE174"/>
    <mergeCell ref="BP174:BS174"/>
    <mergeCell ref="BP175:BS175"/>
    <mergeCell ref="AV176:AY176"/>
    <mergeCell ref="AZ176:BC176"/>
    <mergeCell ref="BL174:BO174"/>
    <mergeCell ref="AJ160:AM160"/>
    <mergeCell ref="AV163:AY163"/>
    <mergeCell ref="AB177:AE177"/>
    <mergeCell ref="AZ177:BC177"/>
    <mergeCell ref="H164:K164"/>
    <mergeCell ref="H156:K156"/>
    <mergeCell ref="AZ172:BC172"/>
    <mergeCell ref="AV175:AY175"/>
    <mergeCell ref="X175:AA175"/>
    <mergeCell ref="AB176:AE176"/>
    <mergeCell ref="AF176:AI176"/>
    <mergeCell ref="AJ159:AM159"/>
    <mergeCell ref="AN160:AQ160"/>
    <mergeCell ref="AZ161:BC161"/>
    <mergeCell ref="AB160:AE160"/>
    <mergeCell ref="AR159:AU159"/>
    <mergeCell ref="AN161:AQ161"/>
    <mergeCell ref="AF174:AI174"/>
    <mergeCell ref="AN165:AQ165"/>
    <mergeCell ref="AN169:AQ169"/>
    <mergeCell ref="AN172:AQ172"/>
    <mergeCell ref="AJ177:AM177"/>
    <mergeCell ref="T176:W176"/>
    <mergeCell ref="X176:AA176"/>
    <mergeCell ref="AZ175:BC175"/>
    <mergeCell ref="AR174:AU174"/>
    <mergeCell ref="X161:AA161"/>
    <mergeCell ref="AJ175:AM175"/>
    <mergeCell ref="AR175:AU175"/>
    <mergeCell ref="AR173:AU173"/>
    <mergeCell ref="AV165:AY165"/>
    <mergeCell ref="T175:W175"/>
    <mergeCell ref="T163:W163"/>
    <mergeCell ref="T164:W164"/>
    <mergeCell ref="DT118:DW118"/>
    <mergeCell ref="DL124:DO124"/>
    <mergeCell ref="BL135:BO135"/>
    <mergeCell ref="CF120:CI120"/>
    <mergeCell ref="BL131:BO131"/>
    <mergeCell ref="BL113:BO113"/>
    <mergeCell ref="H173:K173"/>
    <mergeCell ref="AR161:AU161"/>
    <mergeCell ref="AN177:AQ177"/>
    <mergeCell ref="AF171:AI171"/>
    <mergeCell ref="C177:G177"/>
    <mergeCell ref="AZ155:BC155"/>
    <mergeCell ref="H177:K177"/>
    <mergeCell ref="L177:O177"/>
    <mergeCell ref="AF160:AI160"/>
    <mergeCell ref="AB157:AE157"/>
    <mergeCell ref="AR160:AU160"/>
    <mergeCell ref="AN157:AQ157"/>
    <mergeCell ref="AF175:AI175"/>
    <mergeCell ref="AJ164:AM164"/>
    <mergeCell ref="AF163:AI163"/>
    <mergeCell ref="H175:K175"/>
    <mergeCell ref="H174:K174"/>
    <mergeCell ref="AR171:AU171"/>
    <mergeCell ref="AN173:AQ173"/>
    <mergeCell ref="AJ173:AM173"/>
    <mergeCell ref="AN175:AQ175"/>
    <mergeCell ref="AJ174:AM174"/>
    <mergeCell ref="H155:K155"/>
    <mergeCell ref="AN159:AQ159"/>
    <mergeCell ref="P177:S177"/>
    <mergeCell ref="X177:AA177"/>
    <mergeCell ref="EH22:EK25"/>
    <mergeCell ref="DL142:DO142"/>
    <mergeCell ref="DD154:DG154"/>
    <mergeCell ref="DP151:DS151"/>
    <mergeCell ref="DT151:DW151"/>
    <mergeCell ref="DT150:DW150"/>
    <mergeCell ref="DL149:DO149"/>
    <mergeCell ref="CF139:CI139"/>
    <mergeCell ref="CR141:CU141"/>
    <mergeCell ref="BL139:BO139"/>
    <mergeCell ref="BP141:BS141"/>
    <mergeCell ref="CJ142:CM142"/>
    <mergeCell ref="DL153:DO153"/>
    <mergeCell ref="CR153:CU153"/>
    <mergeCell ref="CJ107:CM107"/>
    <mergeCell ref="DP128:DS128"/>
    <mergeCell ref="BX122:CA122"/>
    <mergeCell ref="CJ128:CM128"/>
    <mergeCell ref="BP119:BS119"/>
    <mergeCell ref="BL137:BO137"/>
    <mergeCell ref="DT92:DW92"/>
    <mergeCell ref="BX153:CA153"/>
    <mergeCell ref="BT115:BW115"/>
    <mergeCell ref="DT119:DW119"/>
    <mergeCell ref="DP119:DS119"/>
    <mergeCell ref="DT112:DW112"/>
    <mergeCell ref="BT112:BW112"/>
    <mergeCell ref="BX113:CA113"/>
    <mergeCell ref="BT113:BW113"/>
    <mergeCell ref="BP118:BS118"/>
    <mergeCell ref="BP116:BS116"/>
    <mergeCell ref="BT123:BW123"/>
    <mergeCell ref="AN141:AQ141"/>
    <mergeCell ref="BH141:BK141"/>
    <mergeCell ref="AN139:AQ139"/>
    <mergeCell ref="AF136:AI136"/>
    <mergeCell ref="AF137:AI137"/>
    <mergeCell ref="AV140:AY140"/>
    <mergeCell ref="AN140:AQ140"/>
    <mergeCell ref="AR140:AU140"/>
    <mergeCell ref="AF139:AI139"/>
    <mergeCell ref="BH153:BK153"/>
    <mergeCell ref="BD136:BG136"/>
    <mergeCell ref="AV138:AY138"/>
    <mergeCell ref="AF154:AI154"/>
    <mergeCell ref="BH155:BK155"/>
    <mergeCell ref="BH137:BK137"/>
    <mergeCell ref="AF151:AI151"/>
    <mergeCell ref="AJ143:AM143"/>
    <mergeCell ref="AF141:AI141"/>
    <mergeCell ref="AJ142:AM142"/>
    <mergeCell ref="AN142:AQ142"/>
    <mergeCell ref="BD142:BG142"/>
    <mergeCell ref="AV141:AY141"/>
    <mergeCell ref="AF150:AI150"/>
    <mergeCell ref="AF152:AI152"/>
    <mergeCell ref="AN138:AQ138"/>
    <mergeCell ref="BD155:BG155"/>
    <mergeCell ref="BH151:BK151"/>
    <mergeCell ref="AR149:AU149"/>
    <mergeCell ref="BH149:BK149"/>
    <mergeCell ref="BH143:BK143"/>
    <mergeCell ref="AF149:AI149"/>
    <mergeCell ref="BH140:BK140"/>
    <mergeCell ref="BD156:BG156"/>
    <mergeCell ref="BH154:BK154"/>
    <mergeCell ref="AF138:AI138"/>
    <mergeCell ref="AF129:AI129"/>
    <mergeCell ref="AF131:AI131"/>
    <mergeCell ref="AR132:AU132"/>
    <mergeCell ref="BH136:BK136"/>
    <mergeCell ref="BD135:BG135"/>
    <mergeCell ref="BH135:BK135"/>
    <mergeCell ref="AJ135:AM135"/>
    <mergeCell ref="AZ133:BC133"/>
    <mergeCell ref="BD134:BG134"/>
    <mergeCell ref="AR129:AU129"/>
    <mergeCell ref="AV136:AY136"/>
    <mergeCell ref="AR131:AU131"/>
    <mergeCell ref="AN134:AQ134"/>
    <mergeCell ref="AZ134:BC134"/>
    <mergeCell ref="AJ136:AM136"/>
    <mergeCell ref="AR136:AU136"/>
    <mergeCell ref="AZ149:BC149"/>
    <mergeCell ref="AZ153:BC153"/>
    <mergeCell ref="AF135:AI135"/>
    <mergeCell ref="AV133:AY133"/>
    <mergeCell ref="AZ131:BC131"/>
    <mergeCell ref="AF132:AI132"/>
    <mergeCell ref="AJ133:AM133"/>
    <mergeCell ref="AF134:AI134"/>
    <mergeCell ref="AN153:AQ153"/>
    <mergeCell ref="AN154:AQ154"/>
    <mergeCell ref="AR154:AU154"/>
    <mergeCell ref="AN155:AQ155"/>
    <mergeCell ref="AV155:AY155"/>
    <mergeCell ref="AJ127:AM127"/>
    <mergeCell ref="AJ134:AM134"/>
    <mergeCell ref="X131:AA131"/>
    <mergeCell ref="X130:AA130"/>
    <mergeCell ref="X118:AA118"/>
    <mergeCell ref="AF118:AI118"/>
    <mergeCell ref="X121:AA121"/>
    <mergeCell ref="X126:AA126"/>
    <mergeCell ref="AB131:AE131"/>
    <mergeCell ref="AF128:AI128"/>
    <mergeCell ref="X127:AA127"/>
    <mergeCell ref="X124:AA124"/>
    <mergeCell ref="AF122:AI122"/>
    <mergeCell ref="AB119:AE119"/>
    <mergeCell ref="AB118:AE118"/>
    <mergeCell ref="AB121:AE121"/>
    <mergeCell ref="AR134:AU134"/>
    <mergeCell ref="AJ120:AM120"/>
    <mergeCell ref="AB132:AE132"/>
    <mergeCell ref="AB123:AE123"/>
    <mergeCell ref="AB128:AE128"/>
    <mergeCell ref="AB124:AE124"/>
    <mergeCell ref="AJ126:AM126"/>
    <mergeCell ref="AJ124:AM124"/>
    <mergeCell ref="AN123:AQ123"/>
    <mergeCell ref="AN119:AQ119"/>
    <mergeCell ref="AN121:AQ121"/>
    <mergeCell ref="AN132:AQ132"/>
    <mergeCell ref="E136:G136"/>
    <mergeCell ref="X122:AA122"/>
    <mergeCell ref="H123:K123"/>
    <mergeCell ref="T106:W106"/>
    <mergeCell ref="T107:W107"/>
    <mergeCell ref="E114:G114"/>
    <mergeCell ref="F132:G132"/>
    <mergeCell ref="X107:AA107"/>
    <mergeCell ref="F118:G118"/>
    <mergeCell ref="F123:G123"/>
    <mergeCell ref="F125:G125"/>
    <mergeCell ref="H135:K135"/>
    <mergeCell ref="X128:AA128"/>
    <mergeCell ref="X129:AA129"/>
    <mergeCell ref="L132:O132"/>
    <mergeCell ref="P112:S112"/>
    <mergeCell ref="T127:W127"/>
    <mergeCell ref="F133:G133"/>
    <mergeCell ref="E129:G129"/>
    <mergeCell ref="L131:O131"/>
    <mergeCell ref="L128:O128"/>
    <mergeCell ref="H110:K110"/>
    <mergeCell ref="L110:O110"/>
    <mergeCell ref="F124:G124"/>
    <mergeCell ref="X119:AA119"/>
    <mergeCell ref="X114:AA114"/>
    <mergeCell ref="F126:G126"/>
    <mergeCell ref="L113:O113"/>
    <mergeCell ref="F128:G128"/>
    <mergeCell ref="AF126:AI126"/>
    <mergeCell ref="P110:S110"/>
    <mergeCell ref="T110:W110"/>
    <mergeCell ref="X110:AA110"/>
    <mergeCell ref="AB110:AE110"/>
    <mergeCell ref="AF110:AI110"/>
    <mergeCell ref="T130:W130"/>
    <mergeCell ref="L133:O133"/>
    <mergeCell ref="AF119:AI119"/>
    <mergeCell ref="AF121:AI121"/>
    <mergeCell ref="E121:G121"/>
    <mergeCell ref="D112:G112"/>
    <mergeCell ref="AF124:AI124"/>
    <mergeCell ref="AB126:AE126"/>
    <mergeCell ref="T122:W122"/>
    <mergeCell ref="T124:W124"/>
    <mergeCell ref="P126:S126"/>
    <mergeCell ref="AF117:AI117"/>
    <mergeCell ref="AB125:AE125"/>
    <mergeCell ref="AF113:AI113"/>
    <mergeCell ref="AF111:AI111"/>
    <mergeCell ref="AB127:AE127"/>
    <mergeCell ref="T129:W129"/>
    <mergeCell ref="X123:AA123"/>
    <mergeCell ref="H131:K131"/>
    <mergeCell ref="D113:G113"/>
    <mergeCell ref="P128:S128"/>
    <mergeCell ref="P118:S118"/>
    <mergeCell ref="F131:G131"/>
    <mergeCell ref="T116:W116"/>
    <mergeCell ref="F116:G116"/>
    <mergeCell ref="H107:K107"/>
    <mergeCell ref="L116:O116"/>
    <mergeCell ref="L118:O118"/>
    <mergeCell ref="F107:G107"/>
    <mergeCell ref="AB122:AE122"/>
    <mergeCell ref="H109:K109"/>
    <mergeCell ref="L109:O109"/>
    <mergeCell ref="AF114:AI114"/>
    <mergeCell ref="AF108:AI108"/>
    <mergeCell ref="X125:AA125"/>
    <mergeCell ref="H108:K108"/>
    <mergeCell ref="AF106:AI106"/>
    <mergeCell ref="AB113:AE113"/>
    <mergeCell ref="AB111:AE111"/>
    <mergeCell ref="L107:O107"/>
    <mergeCell ref="AF123:AI123"/>
    <mergeCell ref="AB109:AE109"/>
    <mergeCell ref="T121:W121"/>
    <mergeCell ref="AB116:AE116"/>
    <mergeCell ref="P120:S120"/>
    <mergeCell ref="H125:K125"/>
    <mergeCell ref="AF116:AI116"/>
    <mergeCell ref="AF125:AI125"/>
    <mergeCell ref="AF115:AI115"/>
    <mergeCell ref="AF105:AI105"/>
    <mergeCell ref="AJ107:AM107"/>
    <mergeCell ref="P119:S119"/>
    <mergeCell ref="T125:W125"/>
    <mergeCell ref="T119:W119"/>
    <mergeCell ref="AJ115:AM115"/>
    <mergeCell ref="AJ125:AM125"/>
    <mergeCell ref="AJ121:AM121"/>
    <mergeCell ref="AN96:AQ96"/>
    <mergeCell ref="AJ111:AM111"/>
    <mergeCell ref="AR119:AU119"/>
    <mergeCell ref="AR103:AU103"/>
    <mergeCell ref="F102:G102"/>
    <mergeCell ref="F104:G104"/>
    <mergeCell ref="AB102:AE102"/>
    <mergeCell ref="H99:K99"/>
    <mergeCell ref="AB120:AE120"/>
    <mergeCell ref="F117:G117"/>
    <mergeCell ref="H117:K117"/>
    <mergeCell ref="H114:K114"/>
    <mergeCell ref="E100:G100"/>
    <mergeCell ref="F101:G101"/>
    <mergeCell ref="X115:AA115"/>
    <mergeCell ref="E120:G120"/>
    <mergeCell ref="E115:G115"/>
    <mergeCell ref="E97:E99"/>
    <mergeCell ref="P109:S109"/>
    <mergeCell ref="T109:W109"/>
    <mergeCell ref="X109:AA109"/>
    <mergeCell ref="AB114:AE114"/>
    <mergeCell ref="X106:AA106"/>
    <mergeCell ref="X108:AA108"/>
    <mergeCell ref="X101:AA101"/>
    <mergeCell ref="X105:AA105"/>
    <mergeCell ref="AB103:AE103"/>
    <mergeCell ref="AF120:AI120"/>
    <mergeCell ref="AB108:AE108"/>
    <mergeCell ref="AB107:AE107"/>
    <mergeCell ref="X97:AA97"/>
    <mergeCell ref="AR112:AU112"/>
    <mergeCell ref="AV119:AY119"/>
    <mergeCell ref="BD114:BG114"/>
    <mergeCell ref="BH115:BK115"/>
    <mergeCell ref="F96:G96"/>
    <mergeCell ref="AB106:AE106"/>
    <mergeCell ref="X116:AA116"/>
    <mergeCell ref="X113:AA113"/>
    <mergeCell ref="X103:AA103"/>
    <mergeCell ref="L100:O100"/>
    <mergeCell ref="X96:AA96"/>
    <mergeCell ref="T120:W120"/>
    <mergeCell ref="F103:G103"/>
    <mergeCell ref="H100:K100"/>
    <mergeCell ref="E119:G119"/>
    <mergeCell ref="L114:O114"/>
    <mergeCell ref="P100:S100"/>
    <mergeCell ref="P102:S102"/>
    <mergeCell ref="P108:S108"/>
    <mergeCell ref="AR118:AU118"/>
    <mergeCell ref="AR105:AU105"/>
    <mergeCell ref="AR111:AU111"/>
    <mergeCell ref="L102:O102"/>
    <mergeCell ref="X102:AA102"/>
    <mergeCell ref="AF103:AI103"/>
    <mergeCell ref="AN116:AQ116"/>
    <mergeCell ref="AJ116:AM116"/>
    <mergeCell ref="AR108:AU108"/>
    <mergeCell ref="AN115:AQ115"/>
    <mergeCell ref="AJ114:AM114"/>
    <mergeCell ref="AJ106:AM106"/>
    <mergeCell ref="AN105:AQ105"/>
    <mergeCell ref="AJ104:AM104"/>
    <mergeCell ref="AJ99:AM99"/>
    <mergeCell ref="BH125:BK125"/>
    <mergeCell ref="AN122:AQ122"/>
    <mergeCell ref="AV124:AY124"/>
    <mergeCell ref="AZ124:BC124"/>
    <mergeCell ref="AR122:AU122"/>
    <mergeCell ref="AR116:AU116"/>
    <mergeCell ref="AN114:AQ114"/>
    <mergeCell ref="AZ116:BC116"/>
    <mergeCell ref="AR113:AU113"/>
    <mergeCell ref="AZ112:BC112"/>
    <mergeCell ref="AV113:AY113"/>
    <mergeCell ref="AV120:AY120"/>
    <mergeCell ref="AV112:AY112"/>
    <mergeCell ref="BD121:BG121"/>
    <mergeCell ref="BH112:BK112"/>
    <mergeCell ref="AR120:AU120"/>
    <mergeCell ref="BH122:BK122"/>
    <mergeCell ref="AV101:AY101"/>
    <mergeCell ref="AJ112:AM112"/>
    <mergeCell ref="AN111:AQ111"/>
    <mergeCell ref="AR109:AU109"/>
    <mergeCell ref="AN113:AQ113"/>
    <mergeCell ref="AR114:AU114"/>
    <mergeCell ref="BH127:BK127"/>
    <mergeCell ref="AV126:AY126"/>
    <mergeCell ref="AR123:AU123"/>
    <mergeCell ref="AZ123:BC123"/>
    <mergeCell ref="AN120:AQ120"/>
    <mergeCell ref="AV123:AY123"/>
    <mergeCell ref="AZ127:BC127"/>
    <mergeCell ref="AV118:AY118"/>
    <mergeCell ref="AR115:AU115"/>
    <mergeCell ref="AR121:AU121"/>
    <mergeCell ref="AV127:AY127"/>
    <mergeCell ref="BH124:BK124"/>
    <mergeCell ref="BD124:BG124"/>
    <mergeCell ref="BD119:BG119"/>
    <mergeCell ref="CB114:CE114"/>
    <mergeCell ref="BX114:CA114"/>
    <mergeCell ref="BL116:BO116"/>
    <mergeCell ref="AZ115:BC115"/>
    <mergeCell ref="BL115:BO115"/>
    <mergeCell ref="BD122:BG122"/>
    <mergeCell ref="BD123:BG123"/>
    <mergeCell ref="BX121:CA121"/>
    <mergeCell ref="BT122:BW122"/>
    <mergeCell ref="AR117:AU117"/>
    <mergeCell ref="AV115:AY115"/>
    <mergeCell ref="BT119:BW119"/>
    <mergeCell ref="BH116:BK116"/>
    <mergeCell ref="AV114:AY114"/>
    <mergeCell ref="BX116:CA116"/>
    <mergeCell ref="BT124:BW124"/>
    <mergeCell ref="AZ122:BC122"/>
    <mergeCell ref="AV121:AY121"/>
    <mergeCell ref="BP122:BS122"/>
    <mergeCell ref="BT118:BW118"/>
    <mergeCell ref="BH114:BK114"/>
    <mergeCell ref="CB122:CE122"/>
    <mergeCell ref="AZ113:BC113"/>
    <mergeCell ref="BX119:CA119"/>
    <mergeCell ref="BP113:BS113"/>
    <mergeCell ref="BD120:BG120"/>
    <mergeCell ref="BH113:BK113"/>
    <mergeCell ref="BL121:BO121"/>
    <mergeCell ref="BH123:BK123"/>
    <mergeCell ref="AZ120:BC120"/>
    <mergeCell ref="BX115:CA115"/>
    <mergeCell ref="DD117:DG117"/>
    <mergeCell ref="CF123:CI123"/>
    <mergeCell ref="CF122:CI122"/>
    <mergeCell ref="CF117:CI117"/>
    <mergeCell ref="CJ117:CM117"/>
    <mergeCell ref="CJ118:CM118"/>
    <mergeCell ref="CF119:CI119"/>
    <mergeCell ref="CF118:CI118"/>
    <mergeCell ref="BL119:BO119"/>
    <mergeCell ref="BL118:BO118"/>
    <mergeCell ref="BL123:BO123"/>
    <mergeCell ref="BH121:BK121"/>
    <mergeCell ref="DH117:DK117"/>
    <mergeCell ref="DL117:DO117"/>
    <mergeCell ref="BT116:BW116"/>
    <mergeCell ref="CB112:CE112"/>
    <mergeCell ref="CF124:CI124"/>
    <mergeCell ref="CF125:CI125"/>
    <mergeCell ref="CB121:CE121"/>
    <mergeCell ref="CJ120:CM120"/>
    <mergeCell ref="CB120:CE120"/>
    <mergeCell ref="CZ124:DC124"/>
    <mergeCell ref="BD113:BG113"/>
    <mergeCell ref="DD124:DG124"/>
    <mergeCell ref="CF121:CI121"/>
    <mergeCell ref="CZ122:DC122"/>
    <mergeCell ref="CJ122:CM122"/>
    <mergeCell ref="CB118:CE118"/>
    <mergeCell ref="BP124:BS124"/>
    <mergeCell ref="BP123:BS123"/>
    <mergeCell ref="BP121:BS121"/>
    <mergeCell ref="BD112:BG112"/>
    <mergeCell ref="BP112:BS112"/>
    <mergeCell ref="BL114:BO114"/>
    <mergeCell ref="BL120:BO120"/>
    <mergeCell ref="BH118:BK118"/>
    <mergeCell ref="DD113:DG113"/>
    <mergeCell ref="CV123:CY123"/>
    <mergeCell ref="CN122:CQ122"/>
    <mergeCell ref="DD122:DG122"/>
    <mergeCell ref="CJ124:CM124"/>
    <mergeCell ref="CJ119:CM119"/>
    <mergeCell ref="BH120:BK120"/>
    <mergeCell ref="CV124:CY124"/>
    <mergeCell ref="DD125:DG125"/>
    <mergeCell ref="CZ107:DC107"/>
    <mergeCell ref="CN109:CQ109"/>
    <mergeCell ref="CR109:CU109"/>
    <mergeCell ref="CV109:CY109"/>
    <mergeCell ref="CZ110:DC110"/>
    <mergeCell ref="DD110:DG110"/>
    <mergeCell ref="DH110:DK110"/>
    <mergeCell ref="DL110:DO110"/>
    <mergeCell ref="CV120:CY120"/>
    <mergeCell ref="CZ111:DC111"/>
    <mergeCell ref="CN115:CQ115"/>
    <mergeCell ref="CZ109:DC109"/>
    <mergeCell ref="DD109:DG109"/>
    <mergeCell ref="DH109:DK109"/>
    <mergeCell ref="CV116:CY116"/>
    <mergeCell ref="DD115:DG115"/>
    <mergeCell ref="DD108:DG108"/>
    <mergeCell ref="CV113:CY113"/>
    <mergeCell ref="DH124:DK124"/>
    <mergeCell ref="DL122:DO122"/>
    <mergeCell ref="CN123:CQ123"/>
    <mergeCell ref="CR112:CU112"/>
    <mergeCell ref="CZ114:DC114"/>
    <mergeCell ref="DL108:DO108"/>
    <mergeCell ref="CV114:CY114"/>
    <mergeCell ref="DD112:DG112"/>
    <mergeCell ref="CR107:CU107"/>
    <mergeCell ref="CR117:CU117"/>
    <mergeCell ref="CV117:CY117"/>
    <mergeCell ref="CZ117:DC117"/>
    <mergeCell ref="CZ119:DC119"/>
    <mergeCell ref="CJ111:CM111"/>
    <mergeCell ref="BL108:BO108"/>
    <mergeCell ref="CF106:CI106"/>
    <mergeCell ref="DL96:DO96"/>
    <mergeCell ref="BX103:CA103"/>
    <mergeCell ref="DD105:DG105"/>
    <mergeCell ref="DD99:DG99"/>
    <mergeCell ref="DD101:DG101"/>
    <mergeCell ref="DH96:DK96"/>
    <mergeCell ref="CJ105:CM105"/>
    <mergeCell ref="DL100:DO100"/>
    <mergeCell ref="CZ112:DC112"/>
    <mergeCell ref="DL106:DO106"/>
    <mergeCell ref="DP106:DS106"/>
    <mergeCell ref="DP113:DS113"/>
    <mergeCell ref="DL113:DO113"/>
    <mergeCell ref="CB106:CE106"/>
    <mergeCell ref="DD102:DG102"/>
    <mergeCell ref="CR99:CU99"/>
    <mergeCell ref="CZ100:DC100"/>
    <mergeCell ref="DD100:DG100"/>
    <mergeCell ref="DL99:DO99"/>
    <mergeCell ref="DL105:DO105"/>
    <mergeCell ref="BT107:BW107"/>
    <mergeCell ref="BT111:BW111"/>
    <mergeCell ref="BP107:BS107"/>
    <mergeCell ref="BP108:BS108"/>
    <mergeCell ref="DP111:DS111"/>
    <mergeCell ref="DP107:DS107"/>
    <mergeCell ref="CF110:CI110"/>
    <mergeCell ref="BX111:CA111"/>
    <mergeCell ref="DH112:DK112"/>
    <mergeCell ref="DP105:DS105"/>
    <mergeCell ref="CV112:CY112"/>
    <mergeCell ref="DD114:DG114"/>
    <mergeCell ref="DH107:DK107"/>
    <mergeCell ref="CJ110:CM110"/>
    <mergeCell ref="CN110:CQ110"/>
    <mergeCell ref="CR110:CU110"/>
    <mergeCell ref="CJ113:CM113"/>
    <mergeCell ref="CF113:CI113"/>
    <mergeCell ref="CN112:CQ112"/>
    <mergeCell ref="CV96:CY96"/>
    <mergeCell ref="CV99:CY99"/>
    <mergeCell ref="CR97:CU97"/>
    <mergeCell ref="CB116:CE116"/>
    <mergeCell ref="BT114:BW114"/>
    <mergeCell ref="BX112:CA112"/>
    <mergeCell ref="BD95:BG95"/>
    <mergeCell ref="BH95:BK95"/>
    <mergeCell ref="DL103:DO103"/>
    <mergeCell ref="CB102:CE102"/>
    <mergeCell ref="CF105:CI105"/>
    <mergeCell ref="CV101:CY101"/>
    <mergeCell ref="CR101:CU101"/>
    <mergeCell ref="CN100:CQ100"/>
    <mergeCell ref="DH101:DK101"/>
    <mergeCell ref="CV103:CY103"/>
    <mergeCell ref="CR104:CU104"/>
    <mergeCell ref="CR103:CU103"/>
    <mergeCell ref="DL109:DO109"/>
    <mergeCell ref="BX107:CA107"/>
    <mergeCell ref="CB113:CE113"/>
    <mergeCell ref="CB104:CE104"/>
    <mergeCell ref="DL104:DO104"/>
    <mergeCell ref="CB107:CE107"/>
    <mergeCell ref="DL112:DO112"/>
    <mergeCell ref="CF114:CI114"/>
    <mergeCell ref="DL111:DO111"/>
    <mergeCell ref="CJ106:CM106"/>
    <mergeCell ref="DH108:DK108"/>
    <mergeCell ref="DL107:DO107"/>
    <mergeCell ref="DH114:DK114"/>
    <mergeCell ref="CN107:CQ107"/>
    <mergeCell ref="CN113:CQ113"/>
    <mergeCell ref="CR111:CU111"/>
    <mergeCell ref="BT73:BW73"/>
    <mergeCell ref="AZ77:BC77"/>
    <mergeCell ref="BP96:BS96"/>
    <mergeCell ref="AZ89:BC89"/>
    <mergeCell ref="BD84:BG84"/>
    <mergeCell ref="BX74:CA74"/>
    <mergeCell ref="AZ75:BC75"/>
    <mergeCell ref="BD73:BG73"/>
    <mergeCell ref="AZ92:BC92"/>
    <mergeCell ref="AZ93:BC93"/>
    <mergeCell ref="BH84:BK84"/>
    <mergeCell ref="BL91:BO91"/>
    <mergeCell ref="BH88:BK88"/>
    <mergeCell ref="BH89:BK89"/>
    <mergeCell ref="BH81:BK81"/>
    <mergeCell ref="BP102:BS102"/>
    <mergeCell ref="BP100:BS100"/>
    <mergeCell ref="AZ91:BC91"/>
    <mergeCell ref="BH100:BK100"/>
    <mergeCell ref="BL87:BO87"/>
    <mergeCell ref="BP64:BS64"/>
    <mergeCell ref="BH83:BK83"/>
    <mergeCell ref="BT80:BW80"/>
    <mergeCell ref="AZ65:BC65"/>
    <mergeCell ref="BD80:BG80"/>
    <mergeCell ref="BL65:BO65"/>
    <mergeCell ref="BD65:BG65"/>
    <mergeCell ref="BD64:BG64"/>
    <mergeCell ref="BH64:BK64"/>
    <mergeCell ref="BL64:BO64"/>
    <mergeCell ref="BL73:BO73"/>
    <mergeCell ref="BD99:BG99"/>
    <mergeCell ref="BD100:BG100"/>
    <mergeCell ref="BD96:BG96"/>
    <mergeCell ref="AV94:AY94"/>
    <mergeCell ref="BD98:BG98"/>
    <mergeCell ref="AV99:AY99"/>
    <mergeCell ref="BT67:BW67"/>
    <mergeCell ref="BP66:BS66"/>
    <mergeCell ref="BP74:BS74"/>
    <mergeCell ref="BL66:BO66"/>
    <mergeCell ref="BP71:BS71"/>
    <mergeCell ref="AV79:AY79"/>
    <mergeCell ref="AZ78:BC78"/>
    <mergeCell ref="BH73:BK73"/>
    <mergeCell ref="BL74:BO74"/>
    <mergeCell ref="AV73:AY73"/>
    <mergeCell ref="BL71:BO71"/>
    <mergeCell ref="AV72:AY72"/>
    <mergeCell ref="AV90:AY90"/>
    <mergeCell ref="AV95:AY95"/>
    <mergeCell ref="BH78:BK78"/>
    <mergeCell ref="AJ31:AM31"/>
    <mergeCell ref="AR33:AU33"/>
    <mergeCell ref="AV33:AY33"/>
    <mergeCell ref="AR32:AU32"/>
    <mergeCell ref="AV32:AY32"/>
    <mergeCell ref="BH48:BK48"/>
    <mergeCell ref="BL48:BO48"/>
    <mergeCell ref="BL45:BO45"/>
    <mergeCell ref="BD48:BG48"/>
    <mergeCell ref="BD41:BG41"/>
    <mergeCell ref="BH41:BK41"/>
    <mergeCell ref="AN46:AQ46"/>
    <mergeCell ref="BD42:BG42"/>
    <mergeCell ref="BH42:BK42"/>
    <mergeCell ref="BD38:BG38"/>
    <mergeCell ref="AN32:AQ32"/>
    <mergeCell ref="AV47:AY47"/>
    <mergeCell ref="AZ46:BC46"/>
    <mergeCell ref="BD45:BG45"/>
    <mergeCell ref="AN47:AQ47"/>
    <mergeCell ref="AV48:AY48"/>
    <mergeCell ref="AN31:AQ31"/>
    <mergeCell ref="BL32:BO32"/>
    <mergeCell ref="AV35:AY35"/>
    <mergeCell ref="AV31:AY31"/>
    <mergeCell ref="BD31:BG31"/>
    <mergeCell ref="AV46:AY46"/>
    <mergeCell ref="BL43:BO43"/>
    <mergeCell ref="AN35:AQ35"/>
    <mergeCell ref="AR35:AU35"/>
    <mergeCell ref="AV34:AY34"/>
    <mergeCell ref="AR34:AU34"/>
    <mergeCell ref="AR39:AU39"/>
    <mergeCell ref="AZ29:BC29"/>
    <mergeCell ref="BH36:BK36"/>
    <mergeCell ref="BD37:BG37"/>
    <mergeCell ref="AV41:AY41"/>
    <mergeCell ref="BD39:BG39"/>
    <mergeCell ref="BD35:BG35"/>
    <mergeCell ref="AZ37:BC37"/>
    <mergeCell ref="BH35:BK35"/>
    <mergeCell ref="DX38:EA38"/>
    <mergeCell ref="DX33:EA33"/>
    <mergeCell ref="DX34:EA34"/>
    <mergeCell ref="CB39:CE39"/>
    <mergeCell ref="BL38:BO38"/>
    <mergeCell ref="BL31:BO31"/>
    <mergeCell ref="AV39:AY39"/>
    <mergeCell ref="DX32:EA32"/>
    <mergeCell ref="AR30:AU30"/>
    <mergeCell ref="DX36:EA36"/>
    <mergeCell ref="DX29:EA29"/>
    <mergeCell ref="BD32:BG32"/>
    <mergeCell ref="DL35:DO35"/>
    <mergeCell ref="BL34:BO34"/>
    <mergeCell ref="BH32:BK32"/>
    <mergeCell ref="BH31:BK31"/>
    <mergeCell ref="BH38:BK38"/>
    <mergeCell ref="BH34:BK34"/>
    <mergeCell ref="CB38:CE38"/>
    <mergeCell ref="BH33:BK33"/>
    <mergeCell ref="BL35:BO35"/>
    <mergeCell ref="DX26:EA26"/>
    <mergeCell ref="DX30:EA30"/>
    <mergeCell ref="DD34:DG34"/>
    <mergeCell ref="DX28:EA28"/>
    <mergeCell ref="CF32:CI32"/>
    <mergeCell ref="CJ32:CM32"/>
    <mergeCell ref="DH28:DK28"/>
    <mergeCell ref="BP28:BS28"/>
    <mergeCell ref="BL30:BO30"/>
    <mergeCell ref="BT31:BW31"/>
    <mergeCell ref="BP31:BS31"/>
    <mergeCell ref="BP33:BS33"/>
    <mergeCell ref="DT27:DW27"/>
    <mergeCell ref="DP28:DS28"/>
    <mergeCell ref="DH34:DK34"/>
    <mergeCell ref="DT29:DW29"/>
    <mergeCell ref="DT34:DW34"/>
    <mergeCell ref="BX34:CA34"/>
    <mergeCell ref="CZ34:DC34"/>
    <mergeCell ref="DT28:DW28"/>
    <mergeCell ref="CV30:CY30"/>
    <mergeCell ref="DH32:DK32"/>
    <mergeCell ref="CN29:CQ29"/>
    <mergeCell ref="DT30:DW30"/>
    <mergeCell ref="DL27:DO27"/>
    <mergeCell ref="DT33:DW33"/>
    <mergeCell ref="BL33:BO33"/>
    <mergeCell ref="DP32:DS32"/>
    <mergeCell ref="AZ28:BC28"/>
    <mergeCell ref="DL29:DO29"/>
    <mergeCell ref="DD33:DG33"/>
    <mergeCell ref="CV33:CY33"/>
    <mergeCell ref="CZ33:DC33"/>
    <mergeCell ref="CB30:CE30"/>
    <mergeCell ref="BT28:BW28"/>
    <mergeCell ref="BL27:BO27"/>
    <mergeCell ref="BT33:BW33"/>
    <mergeCell ref="CV28:CY28"/>
    <mergeCell ref="DD31:DG31"/>
    <mergeCell ref="CZ32:DC32"/>
    <mergeCell ref="DD30:DG30"/>
    <mergeCell ref="CZ31:DC31"/>
    <mergeCell ref="CV31:CY31"/>
    <mergeCell ref="CR30:CU30"/>
    <mergeCell ref="CZ29:DC29"/>
    <mergeCell ref="CR29:CU29"/>
    <mergeCell ref="CN33:CQ33"/>
    <mergeCell ref="AZ33:BC33"/>
    <mergeCell ref="DD32:DG32"/>
    <mergeCell ref="DL30:DO30"/>
    <mergeCell ref="CJ35:CM35"/>
    <mergeCell ref="AV23:AY23"/>
    <mergeCell ref="AZ27:BC27"/>
    <mergeCell ref="CJ23:CM23"/>
    <mergeCell ref="CJ27:CM27"/>
    <mergeCell ref="DL32:DO32"/>
    <mergeCell ref="BX32:CA32"/>
    <mergeCell ref="BT32:BW32"/>
    <mergeCell ref="CN26:CQ26"/>
    <mergeCell ref="CJ28:CM28"/>
    <mergeCell ref="DL28:DO28"/>
    <mergeCell ref="CN21:CQ21"/>
    <mergeCell ref="DH23:DK23"/>
    <mergeCell ref="DH27:DK27"/>
    <mergeCell ref="CF27:CI27"/>
    <mergeCell ref="CZ26:DC26"/>
    <mergeCell ref="BP27:BS27"/>
    <mergeCell ref="CR23:CU23"/>
    <mergeCell ref="CV23:CY23"/>
    <mergeCell ref="AV30:AY30"/>
    <mergeCell ref="BH29:BK29"/>
    <mergeCell ref="BX29:CA29"/>
    <mergeCell ref="BH25:BK25"/>
    <mergeCell ref="CV22:CY22"/>
    <mergeCell ref="BD33:BG33"/>
    <mergeCell ref="CF29:CI29"/>
    <mergeCell ref="CN30:CQ30"/>
    <mergeCell ref="DD28:DG28"/>
    <mergeCell ref="DH22:DK22"/>
    <mergeCell ref="CN25:CQ25"/>
    <mergeCell ref="AZ32:BC32"/>
    <mergeCell ref="AZ30:BC30"/>
    <mergeCell ref="CZ17:DC18"/>
    <mergeCell ref="CF22:CI22"/>
    <mergeCell ref="CF21:CI21"/>
    <mergeCell ref="CB21:CE21"/>
    <mergeCell ref="CB22:CE22"/>
    <mergeCell ref="CV29:CY29"/>
    <mergeCell ref="AV27:AY27"/>
    <mergeCell ref="CZ22:DC22"/>
    <mergeCell ref="CR22:CU22"/>
    <mergeCell ref="BX22:CA22"/>
    <mergeCell ref="BD22:BG22"/>
    <mergeCell ref="AZ22:BC22"/>
    <mergeCell ref="CR28:CU28"/>
    <mergeCell ref="CJ25:CM25"/>
    <mergeCell ref="AV21:AY21"/>
    <mergeCell ref="BP21:BS21"/>
    <mergeCell ref="BD21:BG21"/>
    <mergeCell ref="BH22:BK22"/>
    <mergeCell ref="CJ22:CM22"/>
    <mergeCell ref="CN23:CQ23"/>
    <mergeCell ref="BX27:CA27"/>
    <mergeCell ref="CJ26:CM26"/>
    <mergeCell ref="AZ21:BC21"/>
    <mergeCell ref="BT21:BW21"/>
    <mergeCell ref="CZ21:DC21"/>
    <mergeCell ref="CV21:CY21"/>
    <mergeCell ref="CR21:CU21"/>
    <mergeCell ref="CJ21:CM21"/>
    <mergeCell ref="BP22:BS22"/>
    <mergeCell ref="BH28:BK28"/>
    <mergeCell ref="CV25:CY25"/>
    <mergeCell ref="CN28:CQ28"/>
    <mergeCell ref="DD25:DG25"/>
    <mergeCell ref="DH25:DK25"/>
    <mergeCell ref="DL25:DO25"/>
    <mergeCell ref="BP23:BS23"/>
    <mergeCell ref="DL26:DO26"/>
    <mergeCell ref="CR26:CU26"/>
    <mergeCell ref="DH26:DK26"/>
    <mergeCell ref="DD26:DG26"/>
    <mergeCell ref="DP25:DS25"/>
    <mergeCell ref="DT25:DW25"/>
    <mergeCell ref="DP26:DS26"/>
    <mergeCell ref="DT26:DW26"/>
    <mergeCell ref="CR27:CU27"/>
    <mergeCell ref="DL22:DO22"/>
    <mergeCell ref="DD23:DG23"/>
    <mergeCell ref="DL23:DO23"/>
    <mergeCell ref="CV27:CY27"/>
    <mergeCell ref="DD27:DG27"/>
    <mergeCell ref="BT22:BW22"/>
    <mergeCell ref="CB27:CE27"/>
    <mergeCell ref="CN27:CQ27"/>
    <mergeCell ref="CF23:CI23"/>
    <mergeCell ref="CN22:CQ22"/>
    <mergeCell ref="DD22:DG22"/>
    <mergeCell ref="CF24:CI24"/>
    <mergeCell ref="CJ24:CM24"/>
    <mergeCell ref="CN24:CQ24"/>
    <mergeCell ref="CR24:CU24"/>
    <mergeCell ref="CV26:CY26"/>
    <mergeCell ref="AZ16:BC16"/>
    <mergeCell ref="BD17:BG18"/>
    <mergeCell ref="BH17:BK18"/>
    <mergeCell ref="BL17:BO18"/>
    <mergeCell ref="BD19:BG20"/>
    <mergeCell ref="BP16:BS16"/>
    <mergeCell ref="CR16:CU16"/>
    <mergeCell ref="DP16:DS16"/>
    <mergeCell ref="BP19:BS20"/>
    <mergeCell ref="BL19:BO20"/>
    <mergeCell ref="BX17:CA18"/>
    <mergeCell ref="CB17:CE18"/>
    <mergeCell ref="CF17:CI18"/>
    <mergeCell ref="DX16:EA16"/>
    <mergeCell ref="DX17:EA18"/>
    <mergeCell ref="DX19:EA20"/>
    <mergeCell ref="BP17:BS18"/>
    <mergeCell ref="CN16:CQ16"/>
    <mergeCell ref="CJ16:CM16"/>
    <mergeCell ref="BD16:BG16"/>
    <mergeCell ref="DD19:DG20"/>
    <mergeCell ref="BX16:CA16"/>
    <mergeCell ref="BL16:BO16"/>
    <mergeCell ref="CB16:CE16"/>
    <mergeCell ref="CF16:CI16"/>
    <mergeCell ref="BT16:BW16"/>
    <mergeCell ref="CZ16:DC16"/>
    <mergeCell ref="AZ19:BC20"/>
    <mergeCell ref="BH19:BK20"/>
    <mergeCell ref="AZ17:BC18"/>
    <mergeCell ref="CV16:CY16"/>
    <mergeCell ref="BH16:BK16"/>
    <mergeCell ref="DH17:DK18"/>
    <mergeCell ref="DH21:DK21"/>
    <mergeCell ref="DH16:DK16"/>
    <mergeCell ref="DT16:DW16"/>
    <mergeCell ref="DL16:DO16"/>
    <mergeCell ref="CV19:CY20"/>
    <mergeCell ref="CB19:CE20"/>
    <mergeCell ref="CR17:CU18"/>
    <mergeCell ref="BT17:BW18"/>
    <mergeCell ref="CV17:CY18"/>
    <mergeCell ref="CJ17:CM18"/>
    <mergeCell ref="BL21:BO21"/>
    <mergeCell ref="BP25:BS25"/>
    <mergeCell ref="DH19:DK20"/>
    <mergeCell ref="DT19:DW20"/>
    <mergeCell ref="BX19:CA20"/>
    <mergeCell ref="CN17:CQ18"/>
    <mergeCell ref="CB23:CE23"/>
    <mergeCell ref="CZ23:DC23"/>
    <mergeCell ref="DP17:DS18"/>
    <mergeCell ref="DT17:DW18"/>
    <mergeCell ref="BX25:CA25"/>
    <mergeCell ref="BL25:BO25"/>
    <mergeCell ref="BT23:BW23"/>
    <mergeCell ref="CV24:CY24"/>
    <mergeCell ref="CZ24:DC24"/>
    <mergeCell ref="BX24:CA24"/>
    <mergeCell ref="CB24:CE24"/>
    <mergeCell ref="DT22:DW22"/>
    <mergeCell ref="DT24:DW24"/>
    <mergeCell ref="DL21:DO21"/>
    <mergeCell ref="DP21:DS21"/>
    <mergeCell ref="CB35:CE35"/>
    <mergeCell ref="BP32:BS32"/>
    <mergeCell ref="BH30:BK30"/>
    <mergeCell ref="BD30:BG30"/>
    <mergeCell ref="DL40:DO40"/>
    <mergeCell ref="CJ33:CM33"/>
    <mergeCell ref="BP36:BS36"/>
    <mergeCell ref="BH21:BK21"/>
    <mergeCell ref="DT23:DW23"/>
    <mergeCell ref="CF28:CI28"/>
    <mergeCell ref="BD25:BG25"/>
    <mergeCell ref="CR37:CU37"/>
    <mergeCell ref="DH30:DK30"/>
    <mergeCell ref="DL33:DO33"/>
    <mergeCell ref="CZ37:DC37"/>
    <mergeCell ref="DP29:DS29"/>
    <mergeCell ref="DH29:DK29"/>
    <mergeCell ref="DD29:DG29"/>
    <mergeCell ref="DP33:DS33"/>
    <mergeCell ref="BT40:BW40"/>
    <mergeCell ref="CV32:CY32"/>
    <mergeCell ref="CJ39:CM39"/>
    <mergeCell ref="CF38:CI38"/>
    <mergeCell ref="DD40:DG40"/>
    <mergeCell ref="DL31:DO31"/>
    <mergeCell ref="DP22:DS22"/>
    <mergeCell ref="BX30:CA30"/>
    <mergeCell ref="BT29:BW29"/>
    <mergeCell ref="BD28:BG28"/>
    <mergeCell ref="DP23:DS23"/>
    <mergeCell ref="DP27:DS27"/>
    <mergeCell ref="CR25:CU25"/>
    <mergeCell ref="DX21:EA21"/>
    <mergeCell ref="DX22:EA22"/>
    <mergeCell ref="BP30:BS30"/>
    <mergeCell ref="BT34:BW34"/>
    <mergeCell ref="DX23:EA23"/>
    <mergeCell ref="BP52:BS52"/>
    <mergeCell ref="BT52:BW52"/>
    <mergeCell ref="DX27:EA27"/>
    <mergeCell ref="BT27:BW27"/>
    <mergeCell ref="EB21:EE21"/>
    <mergeCell ref="EB22:EE22"/>
    <mergeCell ref="DD16:DG16"/>
    <mergeCell ref="DP19:DS20"/>
    <mergeCell ref="DL17:DO18"/>
    <mergeCell ref="DD17:DG18"/>
    <mergeCell ref="CR19:CU20"/>
    <mergeCell ref="CF19:CI20"/>
    <mergeCell ref="DL19:DO20"/>
    <mergeCell ref="EB15:EE20"/>
    <mergeCell ref="L15:EA15"/>
    <mergeCell ref="AV16:AY16"/>
    <mergeCell ref="AV17:AY18"/>
    <mergeCell ref="AV19:AY20"/>
    <mergeCell ref="CJ19:CM20"/>
    <mergeCell ref="CN19:CQ20"/>
    <mergeCell ref="BT19:BW20"/>
    <mergeCell ref="CZ19:DC20"/>
    <mergeCell ref="DX25:EA25"/>
    <mergeCell ref="DT21:DW21"/>
    <mergeCell ref="CB25:CE25"/>
    <mergeCell ref="CF25:CI25"/>
    <mergeCell ref="BD23:BG23"/>
    <mergeCell ref="EB23:EE23"/>
    <mergeCell ref="EB27:EE27"/>
    <mergeCell ref="DX46:EA46"/>
    <mergeCell ref="DL50:DO50"/>
    <mergeCell ref="DD52:DG52"/>
    <mergeCell ref="DL49:DO49"/>
    <mergeCell ref="DD51:DG51"/>
    <mergeCell ref="BP51:BS51"/>
    <mergeCell ref="CB50:CE50"/>
    <mergeCell ref="BT46:BW46"/>
    <mergeCell ref="CZ27:DC27"/>
    <mergeCell ref="CZ28:DC28"/>
    <mergeCell ref="CZ30:DC30"/>
    <mergeCell ref="CR31:CU31"/>
    <mergeCell ref="DH49:DK49"/>
    <mergeCell ref="CR32:CU32"/>
    <mergeCell ref="BP42:BS42"/>
    <mergeCell ref="BX26:CA26"/>
    <mergeCell ref="CB26:CE26"/>
    <mergeCell ref="CF26:CI26"/>
    <mergeCell ref="DX24:EA24"/>
    <mergeCell ref="BX44:CA44"/>
    <mergeCell ref="CB45:CE45"/>
    <mergeCell ref="DH43:DK43"/>
    <mergeCell ref="DD44:DG44"/>
    <mergeCell ref="DL46:DO46"/>
    <mergeCell ref="DH46:DK46"/>
    <mergeCell ref="DH45:DK45"/>
    <mergeCell ref="DH47:DK47"/>
    <mergeCell ref="DH48:DK48"/>
    <mergeCell ref="DL47:DO47"/>
    <mergeCell ref="BX36:CA36"/>
    <mergeCell ref="BP57:BS57"/>
    <mergeCell ref="BX56:CA56"/>
    <mergeCell ref="BT56:BW56"/>
    <mergeCell ref="CB61:CE61"/>
    <mergeCell ref="CB59:CE59"/>
    <mergeCell ref="BT60:BW60"/>
    <mergeCell ref="BP68:BS68"/>
    <mergeCell ref="BT68:BW68"/>
    <mergeCell ref="BX68:CA68"/>
    <mergeCell ref="BX65:CA65"/>
    <mergeCell ref="BL62:BO62"/>
    <mergeCell ref="CF76:CI76"/>
    <mergeCell ref="BP43:BS43"/>
    <mergeCell ref="CF60:CI60"/>
    <mergeCell ref="CF56:CI56"/>
    <mergeCell ref="BX61:CA61"/>
    <mergeCell ref="CF70:CI70"/>
    <mergeCell ref="BL75:BO75"/>
    <mergeCell ref="BT57:BW57"/>
    <mergeCell ref="BL68:BO68"/>
    <mergeCell ref="CB49:CE49"/>
    <mergeCell ref="BT61:BW61"/>
    <mergeCell ref="BP75:BS75"/>
    <mergeCell ref="BP76:BS76"/>
    <mergeCell ref="BP69:BS69"/>
    <mergeCell ref="BP73:BS73"/>
    <mergeCell ref="BT63:BW63"/>
    <mergeCell ref="BL59:BO59"/>
    <mergeCell ref="BP59:BS59"/>
    <mergeCell ref="BP63:BS63"/>
    <mergeCell ref="BP61:BS61"/>
    <mergeCell ref="BT64:BW64"/>
    <mergeCell ref="BP35:BS35"/>
    <mergeCell ref="CN32:CQ32"/>
    <mergeCell ref="CJ31:CM31"/>
    <mergeCell ref="BD43:BG43"/>
    <mergeCell ref="BP62:BS62"/>
    <mergeCell ref="BL60:BO60"/>
    <mergeCell ref="BL61:BO61"/>
    <mergeCell ref="BD67:BG67"/>
    <mergeCell ref="BH37:BK37"/>
    <mergeCell ref="CF34:CI34"/>
    <mergeCell ref="CF53:CI53"/>
    <mergeCell ref="CF57:CI57"/>
    <mergeCell ref="CF59:CI59"/>
    <mergeCell ref="CB60:CE60"/>
    <mergeCell ref="CB66:CE66"/>
    <mergeCell ref="BT65:BW65"/>
    <mergeCell ref="BT66:BW66"/>
    <mergeCell ref="BX66:CA66"/>
    <mergeCell ref="BP65:BS65"/>
    <mergeCell ref="CF36:CI36"/>
    <mergeCell ref="BP67:BS67"/>
    <mergeCell ref="CJ61:CM61"/>
    <mergeCell ref="CB57:CE57"/>
    <mergeCell ref="BX57:CA57"/>
    <mergeCell ref="CN45:CQ45"/>
    <mergeCell ref="CN57:CQ57"/>
    <mergeCell ref="CN55:CQ55"/>
    <mergeCell ref="CB37:CE37"/>
    <mergeCell ref="BX35:CA35"/>
    <mergeCell ref="CF44:CI44"/>
    <mergeCell ref="BT59:BW59"/>
    <mergeCell ref="BX59:CA59"/>
    <mergeCell ref="AR83:AU83"/>
    <mergeCell ref="AR84:AU84"/>
    <mergeCell ref="AR89:AU89"/>
    <mergeCell ref="AN84:AQ84"/>
    <mergeCell ref="AN108:AQ108"/>
    <mergeCell ref="AN107:AQ107"/>
    <mergeCell ref="AN106:AQ106"/>
    <mergeCell ref="AN92:AQ92"/>
    <mergeCell ref="AR94:AU94"/>
    <mergeCell ref="AN87:AQ87"/>
    <mergeCell ref="AN79:AQ79"/>
    <mergeCell ref="AN102:AQ102"/>
    <mergeCell ref="AN99:AQ99"/>
    <mergeCell ref="AJ83:AM83"/>
    <mergeCell ref="AN89:AQ89"/>
    <mergeCell ref="AJ95:AM95"/>
    <mergeCell ref="AR95:AU95"/>
    <mergeCell ref="AN93:AQ93"/>
    <mergeCell ref="AN91:AQ91"/>
    <mergeCell ref="AZ105:BC105"/>
    <mergeCell ref="AZ86:BC86"/>
    <mergeCell ref="AJ90:AM90"/>
    <mergeCell ref="AR96:AU96"/>
    <mergeCell ref="AJ93:AM93"/>
    <mergeCell ref="AR88:AU88"/>
    <mergeCell ref="AN85:AQ85"/>
    <mergeCell ref="AV92:AY92"/>
    <mergeCell ref="BP115:BS115"/>
    <mergeCell ref="BH101:BK101"/>
    <mergeCell ref="BP90:BS90"/>
    <mergeCell ref="AR106:AU106"/>
    <mergeCell ref="AZ82:BC82"/>
    <mergeCell ref="BL81:BO81"/>
    <mergeCell ref="BD87:BG87"/>
    <mergeCell ref="AZ87:BC87"/>
    <mergeCell ref="AR107:AU107"/>
    <mergeCell ref="AZ104:BC104"/>
    <mergeCell ref="BD103:BG103"/>
    <mergeCell ref="BL105:BO105"/>
    <mergeCell ref="AN112:AQ112"/>
    <mergeCell ref="AR101:AU101"/>
    <mergeCell ref="AR102:AU102"/>
    <mergeCell ref="AR99:AU99"/>
    <mergeCell ref="AJ101:AM101"/>
    <mergeCell ref="AJ81:AM81"/>
    <mergeCell ref="AN81:AQ81"/>
    <mergeCell ref="AR86:AU86"/>
    <mergeCell ref="AR82:AU82"/>
    <mergeCell ref="AN103:AQ103"/>
    <mergeCell ref="AR81:AU81"/>
    <mergeCell ref="AV116:AY116"/>
    <mergeCell ref="BL79:BO79"/>
    <mergeCell ref="AV86:AY86"/>
    <mergeCell ref="AV109:AY109"/>
    <mergeCell ref="BL82:BO82"/>
    <mergeCell ref="AZ111:BC111"/>
    <mergeCell ref="AV111:AY111"/>
    <mergeCell ref="AZ114:BC114"/>
    <mergeCell ref="AV107:AY107"/>
    <mergeCell ref="AZ107:BC107"/>
    <mergeCell ref="BD107:BG107"/>
    <mergeCell ref="BH111:BK111"/>
    <mergeCell ref="AZ109:BC109"/>
    <mergeCell ref="BD109:BG109"/>
    <mergeCell ref="BH109:BK109"/>
    <mergeCell ref="BL109:BO109"/>
    <mergeCell ref="BP109:BS109"/>
    <mergeCell ref="BL111:BO111"/>
    <mergeCell ref="BP111:BS111"/>
    <mergeCell ref="BD111:BG111"/>
    <mergeCell ref="BL84:BO84"/>
    <mergeCell ref="BD88:BG88"/>
    <mergeCell ref="BP84:BS84"/>
    <mergeCell ref="BP88:BS88"/>
    <mergeCell ref="BP106:BS106"/>
    <mergeCell ref="BH105:BK105"/>
    <mergeCell ref="BL104:BO104"/>
    <mergeCell ref="BL106:BO106"/>
    <mergeCell ref="BD108:BG108"/>
    <mergeCell ref="BP82:BS82"/>
    <mergeCell ref="BL112:BO112"/>
    <mergeCell ref="BD116:BG116"/>
    <mergeCell ref="BH103:BK103"/>
    <mergeCell ref="BH92:BK92"/>
    <mergeCell ref="BH99:BK99"/>
    <mergeCell ref="BX101:CA101"/>
    <mergeCell ref="BT102:BW102"/>
    <mergeCell ref="BD85:BG85"/>
    <mergeCell ref="BP86:BS86"/>
    <mergeCell ref="BL90:BO90"/>
    <mergeCell ref="BT89:BW89"/>
    <mergeCell ref="BP87:BS87"/>
    <mergeCell ref="BD89:BG89"/>
    <mergeCell ref="BD101:BG101"/>
    <mergeCell ref="BH93:BK93"/>
    <mergeCell ref="BL94:BO94"/>
    <mergeCell ref="BH94:BK94"/>
    <mergeCell ref="BL92:BO92"/>
    <mergeCell ref="BP94:BS94"/>
    <mergeCell ref="BX95:CA95"/>
    <mergeCell ref="BX97:CA97"/>
    <mergeCell ref="BX90:CA90"/>
    <mergeCell ref="BT88:BW88"/>
    <mergeCell ref="BD91:BG91"/>
    <mergeCell ref="BL88:BO88"/>
    <mergeCell ref="BH85:BK85"/>
    <mergeCell ref="BL85:BO85"/>
    <mergeCell ref="BD93:BG93"/>
    <mergeCell ref="BD94:BG94"/>
    <mergeCell ref="BD86:BG86"/>
    <mergeCell ref="BP85:BS85"/>
    <mergeCell ref="BT98:BW98"/>
    <mergeCell ref="BH86:BK86"/>
    <mergeCell ref="BX123:CA123"/>
    <mergeCell ref="BT121:BW121"/>
    <mergeCell ref="CB84:CE84"/>
    <mergeCell ref="BT84:BW84"/>
    <mergeCell ref="CB88:CE88"/>
    <mergeCell ref="CB101:CE101"/>
    <mergeCell ref="CB123:CE123"/>
    <mergeCell ref="BX92:CA92"/>
    <mergeCell ref="BT91:BW91"/>
    <mergeCell ref="BX83:CA83"/>
    <mergeCell ref="BX102:CA102"/>
    <mergeCell ref="BX91:CA91"/>
    <mergeCell ref="BT128:BW128"/>
    <mergeCell ref="BX118:CA118"/>
    <mergeCell ref="BT94:BW94"/>
    <mergeCell ref="BL89:BO89"/>
    <mergeCell ref="BT90:BW90"/>
    <mergeCell ref="BL103:BO103"/>
    <mergeCell ref="BP127:BS127"/>
    <mergeCell ref="BP128:BS128"/>
    <mergeCell ref="BX87:CA87"/>
    <mergeCell ref="BX124:CA124"/>
    <mergeCell ref="BT125:BW125"/>
    <mergeCell ref="BP92:BS92"/>
    <mergeCell ref="BT93:BW93"/>
    <mergeCell ref="BP104:BS104"/>
    <mergeCell ref="BL83:BO83"/>
    <mergeCell ref="BP83:BS83"/>
    <mergeCell ref="BT103:BW103"/>
    <mergeCell ref="BP98:BS98"/>
    <mergeCell ref="BX93:CA93"/>
    <mergeCell ref="BP120:BS120"/>
    <mergeCell ref="CF90:CI90"/>
    <mergeCell ref="CF100:CI100"/>
    <mergeCell ref="BT105:BW105"/>
    <mergeCell ref="CB68:CE68"/>
    <mergeCell ref="CB77:CE77"/>
    <mergeCell ref="BX120:CA120"/>
    <mergeCell ref="BX89:CA89"/>
    <mergeCell ref="BX108:CA108"/>
    <mergeCell ref="BT75:BW75"/>
    <mergeCell ref="CB69:CE69"/>
    <mergeCell ref="CB80:CE80"/>
    <mergeCell ref="CB90:CE90"/>
    <mergeCell ref="CF112:CI112"/>
    <mergeCell ref="BT104:BW104"/>
    <mergeCell ref="BT106:BW106"/>
    <mergeCell ref="CF108:CI108"/>
    <mergeCell ref="CF93:CI93"/>
    <mergeCell ref="BT92:BW92"/>
    <mergeCell ref="CB93:CE93"/>
    <mergeCell ref="CB96:CE96"/>
    <mergeCell ref="BT96:BW96"/>
    <mergeCell ref="BT81:BW81"/>
    <mergeCell ref="BX81:CA81"/>
    <mergeCell ref="BT87:BW87"/>
    <mergeCell ref="CB71:CE71"/>
    <mergeCell ref="CB108:CE108"/>
    <mergeCell ref="CB119:CE119"/>
    <mergeCell ref="CF111:CI111"/>
    <mergeCell ref="CF103:CI103"/>
    <mergeCell ref="BT77:BW77"/>
    <mergeCell ref="BX82:CA82"/>
    <mergeCell ref="BX78:CA78"/>
    <mergeCell ref="CF87:CI87"/>
    <mergeCell ref="CF65:CI65"/>
    <mergeCell ref="CF86:CI86"/>
    <mergeCell ref="BT78:BW78"/>
    <mergeCell ref="BT74:BW74"/>
    <mergeCell ref="BT82:BW82"/>
    <mergeCell ref="CB83:CE83"/>
    <mergeCell ref="BX85:CA85"/>
    <mergeCell ref="CB82:CE82"/>
    <mergeCell ref="BT83:BW83"/>
    <mergeCell ref="BX86:CA86"/>
    <mergeCell ref="CF78:CI78"/>
    <mergeCell ref="CF84:CI84"/>
    <mergeCell ref="CF85:CI85"/>
    <mergeCell ref="BT85:BW85"/>
    <mergeCell ref="BX84:CA84"/>
    <mergeCell ref="BT86:BW86"/>
    <mergeCell ref="CB81:CE81"/>
    <mergeCell ref="BT76:BW76"/>
    <mergeCell ref="BT71:BW71"/>
    <mergeCell ref="BX71:CA71"/>
    <mergeCell ref="BX77:CA77"/>
    <mergeCell ref="CF73:CI73"/>
    <mergeCell ref="BX67:CA67"/>
    <mergeCell ref="BT69:BW69"/>
    <mergeCell ref="CB67:CE67"/>
    <mergeCell ref="CF67:CI67"/>
    <mergeCell ref="CF83:CI83"/>
    <mergeCell ref="CF82:CI82"/>
    <mergeCell ref="CF81:CI81"/>
    <mergeCell ref="BX79:CA79"/>
    <mergeCell ref="BT79:BW79"/>
    <mergeCell ref="CF102:CI102"/>
    <mergeCell ref="CB111:CE111"/>
    <mergeCell ref="CJ109:CM109"/>
    <mergeCell ref="CB115:CE115"/>
    <mergeCell ref="CB105:CE105"/>
    <mergeCell ref="CF96:CI96"/>
    <mergeCell ref="CF99:CI99"/>
    <mergeCell ref="CJ95:CM95"/>
    <mergeCell ref="CF107:CI107"/>
    <mergeCell ref="CF97:CI97"/>
    <mergeCell ref="CJ115:CM115"/>
    <mergeCell ref="CJ77:CM77"/>
    <mergeCell ref="BX63:CA63"/>
    <mergeCell ref="CF71:CI71"/>
    <mergeCell ref="CJ71:CM71"/>
    <mergeCell ref="CJ78:CM78"/>
    <mergeCell ref="CJ64:CM64"/>
    <mergeCell ref="CB95:CE95"/>
    <mergeCell ref="BX98:CA98"/>
    <mergeCell ref="BX73:CA73"/>
    <mergeCell ref="CB63:CE63"/>
    <mergeCell ref="CF64:CI64"/>
    <mergeCell ref="CB76:CE76"/>
    <mergeCell ref="CB65:CE65"/>
    <mergeCell ref="CB73:CE73"/>
    <mergeCell ref="CB75:CE75"/>
    <mergeCell ref="CF63:CI63"/>
    <mergeCell ref="CJ101:CM101"/>
    <mergeCell ref="CJ114:CM114"/>
    <mergeCell ref="CF115:CI115"/>
    <mergeCell ref="CB78:CE78"/>
    <mergeCell ref="CB85:CE85"/>
    <mergeCell ref="CR65:CU65"/>
    <mergeCell ref="CV67:CY67"/>
    <mergeCell ref="CJ129:CM129"/>
    <mergeCell ref="CJ125:CM125"/>
    <mergeCell ref="CJ126:CM126"/>
    <mergeCell ref="CJ83:CM83"/>
    <mergeCell ref="CJ86:CM86"/>
    <mergeCell ref="CJ123:CM123"/>
    <mergeCell ref="CJ90:CM90"/>
    <mergeCell ref="CN87:CQ87"/>
    <mergeCell ref="CN108:CQ108"/>
    <mergeCell ref="CR119:CU119"/>
    <mergeCell ref="CV111:CY111"/>
    <mergeCell ref="CV106:CY106"/>
    <mergeCell ref="CV108:CY108"/>
    <mergeCell ref="CN111:CQ111"/>
    <mergeCell ref="CR115:CU115"/>
    <mergeCell ref="CN95:CQ95"/>
    <mergeCell ref="CJ81:CM81"/>
    <mergeCell ref="CR89:CU89"/>
    <mergeCell ref="CN103:CQ103"/>
    <mergeCell ref="CV121:CY121"/>
    <mergeCell ref="CJ89:CM89"/>
    <mergeCell ref="CR105:CU105"/>
    <mergeCell ref="CN106:CQ106"/>
    <mergeCell ref="CJ112:CM112"/>
    <mergeCell ref="CJ103:CM103"/>
    <mergeCell ref="CR122:CU122"/>
    <mergeCell ref="CV90:CY90"/>
    <mergeCell ref="CN86:CQ86"/>
    <mergeCell ref="CN83:CQ83"/>
    <mergeCell ref="CN85:CQ85"/>
    <mergeCell ref="CV110:CY110"/>
    <mergeCell ref="CZ118:DC118"/>
    <mergeCell ref="CV118:CY118"/>
    <mergeCell ref="CZ116:DC116"/>
    <mergeCell ref="CN119:CQ119"/>
    <mergeCell ref="CZ87:DC87"/>
    <mergeCell ref="CZ88:DC88"/>
    <mergeCell ref="CV104:CY104"/>
    <mergeCell ref="CV100:CY100"/>
    <mergeCell ref="CN121:CQ121"/>
    <mergeCell ref="CN118:CQ118"/>
    <mergeCell ref="CV119:CY119"/>
    <mergeCell ref="CV97:CY97"/>
    <mergeCell ref="CZ97:DC97"/>
    <mergeCell ref="CZ98:DC98"/>
    <mergeCell ref="CZ101:DC101"/>
    <mergeCell ref="CR102:CU102"/>
    <mergeCell ref="CJ87:CM87"/>
    <mergeCell ref="CN96:CQ96"/>
    <mergeCell ref="CR91:CU91"/>
    <mergeCell ref="CR90:CU90"/>
    <mergeCell ref="DH76:DK76"/>
    <mergeCell ref="CZ81:DC81"/>
    <mergeCell ref="CZ83:DC83"/>
    <mergeCell ref="DH118:DK118"/>
    <mergeCell ref="DH94:DK94"/>
    <mergeCell ref="CZ94:DC94"/>
    <mergeCell ref="DH84:DK84"/>
    <mergeCell ref="CZ92:DC92"/>
    <mergeCell ref="DD93:DG93"/>
    <mergeCell ref="DH83:DK83"/>
    <mergeCell ref="CZ89:DC89"/>
    <mergeCell ref="DD78:DG78"/>
    <mergeCell ref="DH79:DK79"/>
    <mergeCell ref="DD80:DG80"/>
    <mergeCell ref="DH105:DK105"/>
    <mergeCell ref="DH102:DK102"/>
    <mergeCell ref="CN116:CQ116"/>
    <mergeCell ref="CN114:CQ114"/>
    <mergeCell ref="CJ99:CM99"/>
    <mergeCell ref="CJ82:CM82"/>
    <mergeCell ref="CJ116:CM116"/>
    <mergeCell ref="CJ93:CM93"/>
    <mergeCell ref="CV82:CY82"/>
    <mergeCell ref="CZ93:DC93"/>
    <mergeCell ref="CZ103:DC103"/>
    <mergeCell ref="CZ104:DC104"/>
    <mergeCell ref="DD106:DG106"/>
    <mergeCell ref="DH115:DK115"/>
    <mergeCell ref="BP155:BS155"/>
    <mergeCell ref="BT156:BW156"/>
    <mergeCell ref="BX156:CA156"/>
    <mergeCell ref="CF155:CI155"/>
    <mergeCell ref="CJ156:CM156"/>
    <mergeCell ref="DD88:DG88"/>
    <mergeCell ref="CB153:CE153"/>
    <mergeCell ref="BP154:BS154"/>
    <mergeCell ref="BT155:BW155"/>
    <mergeCell ref="BX154:CA154"/>
    <mergeCell ref="CN155:CQ155"/>
    <mergeCell ref="CB143:CE143"/>
    <mergeCell ref="CV154:CY154"/>
    <mergeCell ref="CJ143:CM143"/>
    <mergeCell ref="DD149:DG149"/>
    <mergeCell ref="CZ143:DC143"/>
    <mergeCell ref="CZ144:DC144"/>
    <mergeCell ref="DD144:DG144"/>
    <mergeCell ref="CV130:CY130"/>
    <mergeCell ref="CR139:CU139"/>
    <mergeCell ref="CR140:CU140"/>
    <mergeCell ref="CN117:CQ117"/>
    <mergeCell ref="CV115:CY115"/>
    <mergeCell ref="CN120:CQ120"/>
    <mergeCell ref="CZ106:DC106"/>
    <mergeCell ref="CZ126:DC126"/>
    <mergeCell ref="CJ121:CM121"/>
    <mergeCell ref="CF116:CI116"/>
    <mergeCell ref="BT101:BW101"/>
    <mergeCell ref="BP89:BS89"/>
    <mergeCell ref="BT108:BW108"/>
    <mergeCell ref="BP114:BS114"/>
    <mergeCell ref="CZ125:DC125"/>
    <mergeCell ref="CZ113:DC113"/>
    <mergeCell ref="CN94:CQ94"/>
    <mergeCell ref="CN92:CQ92"/>
    <mergeCell ref="CR92:CU92"/>
    <mergeCell ref="CN93:CQ93"/>
    <mergeCell ref="CN91:CQ91"/>
    <mergeCell ref="BX96:CA96"/>
    <mergeCell ref="BX117:CA117"/>
    <mergeCell ref="CB117:CE117"/>
    <mergeCell ref="CB92:CE92"/>
    <mergeCell ref="CB99:CE99"/>
    <mergeCell ref="DD120:DG120"/>
    <mergeCell ref="DD107:DG107"/>
    <mergeCell ref="DD98:DG98"/>
    <mergeCell ref="DH111:DK111"/>
    <mergeCell ref="DD95:DG95"/>
    <mergeCell ref="DH95:DK95"/>
    <mergeCell ref="DD92:DG92"/>
    <mergeCell ref="DH99:DK99"/>
    <mergeCell ref="CZ105:DC105"/>
    <mergeCell ref="CN99:CQ99"/>
    <mergeCell ref="CN124:CQ124"/>
    <mergeCell ref="CV92:CY92"/>
    <mergeCell ref="CN104:CQ104"/>
    <mergeCell ref="CR116:CU116"/>
    <mergeCell ref="CZ99:DC99"/>
    <mergeCell ref="CZ108:DC108"/>
    <mergeCell ref="CV105:CY105"/>
    <mergeCell ref="CR108:CU108"/>
    <mergeCell ref="CV122:CY122"/>
    <mergeCell ref="CR95:CU95"/>
    <mergeCell ref="AZ132:BC132"/>
    <mergeCell ref="L135:O135"/>
    <mergeCell ref="H104:K104"/>
    <mergeCell ref="H106:K106"/>
    <mergeCell ref="BD106:BG106"/>
    <mergeCell ref="AF96:AI96"/>
    <mergeCell ref="BP149:BS149"/>
    <mergeCell ref="BP140:BS140"/>
    <mergeCell ref="BX141:CA141"/>
    <mergeCell ref="BL102:BO102"/>
    <mergeCell ref="BD115:BG115"/>
    <mergeCell ref="BH106:BK106"/>
    <mergeCell ref="AJ113:AM113"/>
    <mergeCell ref="AB105:AE105"/>
    <mergeCell ref="AF107:AI107"/>
    <mergeCell ref="BH107:BK107"/>
    <mergeCell ref="BH104:BK104"/>
    <mergeCell ref="BP129:BS129"/>
    <mergeCell ref="BX106:CA106"/>
    <mergeCell ref="BL100:BO100"/>
    <mergeCell ref="BL96:BO96"/>
    <mergeCell ref="BH102:BK102"/>
    <mergeCell ref="BL99:BO99"/>
    <mergeCell ref="BD104:BG104"/>
    <mergeCell ref="BH108:BK108"/>
    <mergeCell ref="BP99:BS99"/>
    <mergeCell ref="BX104:CA104"/>
    <mergeCell ref="BX105:CA105"/>
    <mergeCell ref="BH98:BK98"/>
    <mergeCell ref="BL98:BO98"/>
    <mergeCell ref="BL127:BO127"/>
    <mergeCell ref="BL128:BO128"/>
    <mergeCell ref="CJ76:CM76"/>
    <mergeCell ref="CJ79:CM79"/>
    <mergeCell ref="CZ90:DC90"/>
    <mergeCell ref="DH85:DK85"/>
    <mergeCell ref="CZ85:DC85"/>
    <mergeCell ref="CZ84:DC84"/>
    <mergeCell ref="CR77:CU77"/>
    <mergeCell ref="CR76:CU76"/>
    <mergeCell ref="BH77:BK77"/>
    <mergeCell ref="CR157:CU157"/>
    <mergeCell ref="BP126:BS126"/>
    <mergeCell ref="AV108:AY108"/>
    <mergeCell ref="CZ77:DC77"/>
    <mergeCell ref="BP105:BS105"/>
    <mergeCell ref="CV94:CY94"/>
    <mergeCell ref="BD102:BG102"/>
    <mergeCell ref="BL93:BO93"/>
    <mergeCell ref="BX136:CA136"/>
    <mergeCell ref="BX137:CA137"/>
    <mergeCell ref="CZ123:DC123"/>
    <mergeCell ref="CZ127:DC127"/>
    <mergeCell ref="CR126:CU126"/>
    <mergeCell ref="CR125:CU125"/>
    <mergeCell ref="CR120:CU120"/>
    <mergeCell ref="CR114:CU114"/>
    <mergeCell ref="CR118:CU118"/>
    <mergeCell ref="CN105:CQ105"/>
    <mergeCell ref="CR106:CU106"/>
    <mergeCell ref="CB128:CE128"/>
    <mergeCell ref="BL107:BO107"/>
    <mergeCell ref="DH89:DK89"/>
    <mergeCell ref="CF104:CI104"/>
    <mergeCell ref="CZ96:DC96"/>
    <mergeCell ref="DL102:DO102"/>
    <mergeCell ref="DL101:DO101"/>
    <mergeCell ref="CF94:CI94"/>
    <mergeCell ref="CF98:CI98"/>
    <mergeCell ref="CF95:CI95"/>
    <mergeCell ref="DH100:DK100"/>
    <mergeCell ref="CZ91:DC91"/>
    <mergeCell ref="CJ96:CM96"/>
    <mergeCell ref="CN102:CQ102"/>
    <mergeCell ref="CF91:CI91"/>
    <mergeCell ref="CB91:CE91"/>
    <mergeCell ref="CB89:CE89"/>
    <mergeCell ref="CB100:CE100"/>
    <mergeCell ref="CJ102:CM102"/>
    <mergeCell ref="CV102:CY102"/>
    <mergeCell ref="CN101:CQ101"/>
    <mergeCell ref="DD96:DG96"/>
    <mergeCell ref="DH93:DK93"/>
    <mergeCell ref="CZ102:DC102"/>
    <mergeCell ref="CJ94:CM94"/>
    <mergeCell ref="DL94:DO94"/>
    <mergeCell ref="DL89:DO89"/>
    <mergeCell ref="DD91:DG91"/>
    <mergeCell ref="CF89:CI89"/>
    <mergeCell ref="CF92:CI92"/>
    <mergeCell ref="CN90:CQ90"/>
    <mergeCell ref="CN89:CQ89"/>
    <mergeCell ref="CV95:CY95"/>
    <mergeCell ref="CZ95:DC95"/>
    <mergeCell ref="CF101:CI101"/>
    <mergeCell ref="CJ100:CM100"/>
    <mergeCell ref="AF101:AI101"/>
    <mergeCell ref="AF98:AI98"/>
    <mergeCell ref="CB98:CE98"/>
    <mergeCell ref="BX100:CA100"/>
    <mergeCell ref="BH96:BK96"/>
    <mergeCell ref="BP101:BS101"/>
    <mergeCell ref="BD90:BG90"/>
    <mergeCell ref="AZ102:BC102"/>
    <mergeCell ref="AZ103:BC103"/>
    <mergeCell ref="AV96:AY96"/>
    <mergeCell ref="AV103:AY103"/>
    <mergeCell ref="AN94:AQ94"/>
    <mergeCell ref="AJ102:AM102"/>
    <mergeCell ref="CB94:CE94"/>
    <mergeCell ref="BP91:BS91"/>
    <mergeCell ref="BP93:BS93"/>
    <mergeCell ref="AR92:AU92"/>
    <mergeCell ref="AJ91:AM91"/>
    <mergeCell ref="AR90:AU90"/>
    <mergeCell ref="BP103:BS103"/>
    <mergeCell ref="BT99:BW99"/>
    <mergeCell ref="AJ96:AM96"/>
    <mergeCell ref="AJ103:AM103"/>
    <mergeCell ref="AV102:AY102"/>
    <mergeCell ref="AN100:AQ100"/>
    <mergeCell ref="AJ100:AM100"/>
    <mergeCell ref="AJ98:AM98"/>
    <mergeCell ref="AN95:AQ95"/>
    <mergeCell ref="BT95:BW95"/>
    <mergeCell ref="BT100:BW100"/>
    <mergeCell ref="BH91:BK91"/>
    <mergeCell ref="BL101:BO101"/>
    <mergeCell ref="AF92:AI92"/>
    <mergeCell ref="AV100:AY100"/>
    <mergeCell ref="DL92:DO92"/>
    <mergeCell ref="CR93:CU93"/>
    <mergeCell ref="CJ91:CM91"/>
    <mergeCell ref="CR100:CU100"/>
    <mergeCell ref="CR96:CU96"/>
    <mergeCell ref="CN84:CQ84"/>
    <mergeCell ref="CR84:CU84"/>
    <mergeCell ref="DL87:DO87"/>
    <mergeCell ref="BX88:CA88"/>
    <mergeCell ref="DH91:DK91"/>
    <mergeCell ref="DH90:DK90"/>
    <mergeCell ref="AJ92:AM92"/>
    <mergeCell ref="DD94:DG94"/>
    <mergeCell ref="CV91:CY91"/>
    <mergeCell ref="CV93:CY93"/>
    <mergeCell ref="CJ88:CM88"/>
    <mergeCell ref="CR85:CU85"/>
    <mergeCell ref="DH87:DK87"/>
    <mergeCell ref="DD87:DG87"/>
    <mergeCell ref="CB86:CE86"/>
    <mergeCell ref="AF84:AI84"/>
    <mergeCell ref="AF100:AI100"/>
    <mergeCell ref="AJ86:AM86"/>
    <mergeCell ref="AZ90:BC90"/>
    <mergeCell ref="AZ88:BC88"/>
    <mergeCell ref="AN88:AQ88"/>
    <mergeCell ref="AF99:AI99"/>
    <mergeCell ref="BH90:BK90"/>
    <mergeCell ref="AF93:AI93"/>
    <mergeCell ref="CJ85:CM85"/>
    <mergeCell ref="CN76:CQ76"/>
    <mergeCell ref="DH82:DK82"/>
    <mergeCell ref="DL85:DO85"/>
    <mergeCell ref="DH75:DK75"/>
    <mergeCell ref="DD83:DG83"/>
    <mergeCell ref="CN82:CQ82"/>
    <mergeCell ref="DD81:DG81"/>
    <mergeCell ref="CV79:CY79"/>
    <mergeCell ref="CN79:CQ79"/>
    <mergeCell ref="DD79:DG79"/>
    <mergeCell ref="DH80:DK80"/>
    <mergeCell ref="CZ80:DC80"/>
    <mergeCell ref="CZ79:DC79"/>
    <mergeCell ref="DH81:DK81"/>
    <mergeCell ref="CN80:CQ80"/>
    <mergeCell ref="CR80:CU80"/>
    <mergeCell ref="DL78:DO78"/>
    <mergeCell ref="DL79:DO79"/>
    <mergeCell ref="DL81:DO81"/>
    <mergeCell ref="CR82:CU82"/>
    <mergeCell ref="CN78:CQ78"/>
    <mergeCell ref="CR78:CU78"/>
    <mergeCell ref="CV80:CY80"/>
    <mergeCell ref="DD82:DG82"/>
    <mergeCell ref="CR75:CU75"/>
    <mergeCell ref="CV85:CY85"/>
    <mergeCell ref="CV81:CY81"/>
    <mergeCell ref="DT93:DW93"/>
    <mergeCell ref="DT90:DW90"/>
    <mergeCell ref="DT78:DW78"/>
    <mergeCell ref="DP78:DS78"/>
    <mergeCell ref="DP88:DS88"/>
    <mergeCell ref="CR88:CU88"/>
    <mergeCell ref="DL90:DO90"/>
    <mergeCell ref="DD86:DG86"/>
    <mergeCell ref="CR86:CU86"/>
    <mergeCell ref="CV89:CY89"/>
    <mergeCell ref="DH92:DK92"/>
    <mergeCell ref="DD90:DG90"/>
    <mergeCell ref="CV86:CY86"/>
    <mergeCell ref="DL91:DO91"/>
    <mergeCell ref="DH74:DK74"/>
    <mergeCell ref="CZ74:DC74"/>
    <mergeCell ref="CV74:CY74"/>
    <mergeCell ref="DL76:DO76"/>
    <mergeCell ref="CV76:CY76"/>
    <mergeCell ref="DL74:DO74"/>
    <mergeCell ref="DL75:DO75"/>
    <mergeCell ref="DD74:DG74"/>
    <mergeCell ref="CR81:CU81"/>
    <mergeCell ref="CZ82:DC82"/>
    <mergeCell ref="DD84:DG84"/>
    <mergeCell ref="DD85:DG85"/>
    <mergeCell ref="DD76:DG76"/>
    <mergeCell ref="DP77:DS77"/>
    <mergeCell ref="CZ76:DC76"/>
    <mergeCell ref="CV84:CY84"/>
    <mergeCell ref="CV88:CY88"/>
    <mergeCell ref="DH86:DK86"/>
    <mergeCell ref="DD89:DG89"/>
    <mergeCell ref="DL86:DO86"/>
    <mergeCell ref="CN88:CQ88"/>
    <mergeCell ref="CV83:CY83"/>
    <mergeCell ref="DL80:DO80"/>
    <mergeCell ref="DL82:DO82"/>
    <mergeCell ref="DL83:DO83"/>
    <mergeCell ref="DL77:DO77"/>
    <mergeCell ref="DH77:DK77"/>
    <mergeCell ref="DH78:DK78"/>
    <mergeCell ref="CV77:CY77"/>
    <mergeCell ref="DD77:DG77"/>
    <mergeCell ref="CR87:CU87"/>
    <mergeCell ref="CV78:CY78"/>
    <mergeCell ref="CR79:CU79"/>
    <mergeCell ref="CR83:CU83"/>
    <mergeCell ref="DL88:DO88"/>
    <mergeCell ref="CN77:CQ77"/>
    <mergeCell ref="CZ78:DC78"/>
    <mergeCell ref="CN81:CQ81"/>
    <mergeCell ref="CZ86:DC86"/>
    <mergeCell ref="DP102:DS102"/>
    <mergeCell ref="DP100:DS100"/>
    <mergeCell ref="DP92:DS92"/>
    <mergeCell ref="DP93:DS93"/>
    <mergeCell ref="DP82:DS82"/>
    <mergeCell ref="DP83:DS83"/>
    <mergeCell ref="DP81:DS81"/>
    <mergeCell ref="DP79:DS79"/>
    <mergeCell ref="DP76:DS76"/>
    <mergeCell ref="DP80:DS80"/>
    <mergeCell ref="DT77:DW77"/>
    <mergeCell ref="DX65:EA65"/>
    <mergeCell ref="DX68:EA68"/>
    <mergeCell ref="EB68:EE68"/>
    <mergeCell ref="DT99:DW99"/>
    <mergeCell ref="DT80:DW80"/>
    <mergeCell ref="EB73:EE73"/>
    <mergeCell ref="DT67:DW67"/>
    <mergeCell ref="DX82:EA82"/>
    <mergeCell ref="EB75:EE75"/>
    <mergeCell ref="EB77:EE77"/>
    <mergeCell ref="DX69:EA69"/>
    <mergeCell ref="DT73:DW73"/>
    <mergeCell ref="DP73:DS73"/>
    <mergeCell ref="EB95:EE95"/>
    <mergeCell ref="DX71:EA71"/>
    <mergeCell ref="EB71:EE71"/>
    <mergeCell ref="DT71:DW71"/>
    <mergeCell ref="DX72:EA72"/>
    <mergeCell ref="EB72:EE72"/>
    <mergeCell ref="DX99:EA99"/>
    <mergeCell ref="DT88:DW88"/>
    <mergeCell ref="EB159:EE159"/>
    <mergeCell ref="DX127:EA127"/>
    <mergeCell ref="DX132:EA132"/>
    <mergeCell ref="DX123:EA123"/>
    <mergeCell ref="DX101:EA101"/>
    <mergeCell ref="DT102:DW102"/>
    <mergeCell ref="EB90:EE90"/>
    <mergeCell ref="EB69:EE69"/>
    <mergeCell ref="DT75:DW75"/>
    <mergeCell ref="DX79:EA79"/>
    <mergeCell ref="DX66:EA66"/>
    <mergeCell ref="EB91:EE91"/>
    <mergeCell ref="DT76:DW76"/>
    <mergeCell ref="DT79:DW79"/>
    <mergeCell ref="EB144:EE144"/>
    <mergeCell ref="DT144:DW144"/>
    <mergeCell ref="DP104:DS104"/>
    <mergeCell ref="DP94:DS94"/>
    <mergeCell ref="DP99:DS99"/>
    <mergeCell ref="DT94:DW94"/>
    <mergeCell ref="DP96:DS96"/>
    <mergeCell ref="DT109:DW109"/>
    <mergeCell ref="DX109:EA109"/>
    <mergeCell ref="DX92:EA92"/>
    <mergeCell ref="DX108:EA108"/>
    <mergeCell ref="DP112:DS112"/>
    <mergeCell ref="DT117:DW117"/>
    <mergeCell ref="DT82:DW82"/>
    <mergeCell ref="DT91:DW91"/>
    <mergeCell ref="DT95:DW95"/>
    <mergeCell ref="DX95:EA95"/>
    <mergeCell ref="DP95:DS95"/>
    <mergeCell ref="EB134:EE134"/>
    <mergeCell ref="EB128:EE128"/>
    <mergeCell ref="EB132:EE132"/>
    <mergeCell ref="DX138:EA138"/>
    <mergeCell ref="DT103:DW103"/>
    <mergeCell ref="DX93:EA93"/>
    <mergeCell ref="DP87:DS87"/>
    <mergeCell ref="DT139:DW139"/>
    <mergeCell ref="DT133:DW133"/>
    <mergeCell ref="DT129:DW129"/>
    <mergeCell ref="EH93:EK94"/>
    <mergeCell ref="EB86:EE86"/>
    <mergeCell ref="EB87:EE87"/>
    <mergeCell ref="DX67:EA67"/>
    <mergeCell ref="DX84:EA84"/>
    <mergeCell ref="EB65:EE65"/>
    <mergeCell ref="DX105:EA105"/>
    <mergeCell ref="DT83:DW83"/>
    <mergeCell ref="DT84:DW84"/>
    <mergeCell ref="DT81:DW81"/>
    <mergeCell ref="DT89:DW89"/>
    <mergeCell ref="DP86:DS86"/>
    <mergeCell ref="DP89:DS89"/>
    <mergeCell ref="DP90:DS90"/>
    <mergeCell ref="DP103:DS103"/>
    <mergeCell ref="DX86:EA86"/>
    <mergeCell ref="DX89:EA89"/>
    <mergeCell ref="DX87:EA87"/>
    <mergeCell ref="DT87:DW87"/>
    <mergeCell ref="DP91:DS91"/>
    <mergeCell ref="DT86:DW86"/>
    <mergeCell ref="DP101:DS101"/>
    <mergeCell ref="DX143:EA143"/>
    <mergeCell ref="EB133:EE133"/>
    <mergeCell ref="EB135:EE135"/>
    <mergeCell ref="EB129:EE129"/>
    <mergeCell ref="DX155:EA155"/>
    <mergeCell ref="DT115:DW115"/>
    <mergeCell ref="EB146:EE146"/>
    <mergeCell ref="EB137:EE137"/>
    <mergeCell ref="EB138:EE138"/>
    <mergeCell ref="EB139:EE139"/>
    <mergeCell ref="DX154:EA154"/>
    <mergeCell ref="DX150:EA150"/>
    <mergeCell ref="DX131:EA131"/>
    <mergeCell ref="DX141:EA141"/>
    <mergeCell ref="EH64:EK66"/>
    <mergeCell ref="EB157:EE157"/>
    <mergeCell ref="EB160:EE160"/>
    <mergeCell ref="EB140:EE140"/>
    <mergeCell ref="EB149:EE149"/>
    <mergeCell ref="EB130:EE130"/>
    <mergeCell ref="EB131:EE131"/>
    <mergeCell ref="EB123:EE123"/>
    <mergeCell ref="EB155:EE155"/>
    <mergeCell ref="EB156:EE156"/>
    <mergeCell ref="EB136:EE136"/>
    <mergeCell ref="EB120:EE120"/>
    <mergeCell ref="EB85:EE85"/>
    <mergeCell ref="DX80:EA80"/>
    <mergeCell ref="DX78:EA78"/>
    <mergeCell ref="EB64:EE64"/>
    <mergeCell ref="DX64:EA64"/>
    <mergeCell ref="EB127:EE127"/>
    <mergeCell ref="DT96:DW96"/>
    <mergeCell ref="DT104:DW104"/>
    <mergeCell ref="DX83:EA83"/>
    <mergeCell ref="EB78:EE78"/>
    <mergeCell ref="EB94:EE94"/>
    <mergeCell ref="DT100:DW100"/>
    <mergeCell ref="EB154:EE154"/>
    <mergeCell ref="EB151:EE151"/>
    <mergeCell ref="EB152:EE152"/>
    <mergeCell ref="DX128:EA128"/>
    <mergeCell ref="DX142:EA142"/>
    <mergeCell ref="DX136:EA136"/>
    <mergeCell ref="DX137:EA137"/>
    <mergeCell ref="DX161:EA161"/>
    <mergeCell ref="DX157:EA157"/>
    <mergeCell ref="DX156:EA156"/>
    <mergeCell ref="DX149:EA149"/>
    <mergeCell ref="DX152:EA152"/>
    <mergeCell ref="DX153:EA153"/>
    <mergeCell ref="DX160:EA160"/>
    <mergeCell ref="EB153:EE153"/>
    <mergeCell ref="DX151:EA151"/>
    <mergeCell ref="EB150:EE150"/>
    <mergeCell ref="EB142:EE142"/>
    <mergeCell ref="EB143:EE143"/>
    <mergeCell ref="EB161:EE161"/>
    <mergeCell ref="DX130:EA130"/>
    <mergeCell ref="DX133:EA133"/>
    <mergeCell ref="DX134:EA134"/>
    <mergeCell ref="DX135:EA135"/>
    <mergeCell ref="DX139:EA139"/>
    <mergeCell ref="DX140:EA140"/>
    <mergeCell ref="EB126:EE126"/>
    <mergeCell ref="EB83:EE83"/>
    <mergeCell ref="EB81:EE81"/>
    <mergeCell ref="EB115:EE115"/>
    <mergeCell ref="DX126:EA126"/>
    <mergeCell ref="EB113:EE113"/>
    <mergeCell ref="DT114:DW114"/>
    <mergeCell ref="DT101:DW101"/>
    <mergeCell ref="DT106:DW106"/>
    <mergeCell ref="DT107:DW107"/>
    <mergeCell ref="DT113:DW113"/>
    <mergeCell ref="DT111:DW111"/>
    <mergeCell ref="DT116:DW116"/>
    <mergeCell ref="DT108:DW108"/>
    <mergeCell ref="EB36:EE36"/>
    <mergeCell ref="DX73:EA73"/>
    <mergeCell ref="DX81:EA81"/>
    <mergeCell ref="DX50:EA50"/>
    <mergeCell ref="DX74:EA74"/>
    <mergeCell ref="DX55:EA55"/>
    <mergeCell ref="DX54:EA54"/>
    <mergeCell ref="DX51:EA51"/>
    <mergeCell ref="DX75:EA75"/>
    <mergeCell ref="DX94:EA94"/>
    <mergeCell ref="DX91:EA91"/>
    <mergeCell ref="DX107:EA107"/>
    <mergeCell ref="DX88:EA88"/>
    <mergeCell ref="EB62:EE62"/>
    <mergeCell ref="EB63:EE63"/>
    <mergeCell ref="EB114:EE114"/>
    <mergeCell ref="DX111:EA111"/>
    <mergeCell ref="EB60:EE60"/>
    <mergeCell ref="EB61:EE61"/>
    <mergeCell ref="EB66:EE66"/>
    <mergeCell ref="EB41:EE41"/>
    <mergeCell ref="EB74:EE74"/>
    <mergeCell ref="EB35:EE35"/>
    <mergeCell ref="EB57:EE57"/>
    <mergeCell ref="DX104:EA104"/>
    <mergeCell ref="EB124:EE124"/>
    <mergeCell ref="EB125:EE125"/>
    <mergeCell ref="EB141:EE141"/>
    <mergeCell ref="DX113:EA113"/>
    <mergeCell ref="EB42:EE42"/>
    <mergeCell ref="EB52:EE52"/>
    <mergeCell ref="EB67:EE67"/>
    <mergeCell ref="EB59:EE59"/>
    <mergeCell ref="EB108:EE108"/>
    <mergeCell ref="EB111:EE111"/>
    <mergeCell ref="EB89:EE89"/>
    <mergeCell ref="EB103:EE103"/>
    <mergeCell ref="EB107:EE107"/>
    <mergeCell ref="EB99:EE99"/>
    <mergeCell ref="DX96:EA96"/>
    <mergeCell ref="DX124:EA124"/>
    <mergeCell ref="DX118:EA118"/>
    <mergeCell ref="EB88:EE88"/>
    <mergeCell ref="EB112:EE112"/>
    <mergeCell ref="DX106:EA106"/>
    <mergeCell ref="DX103:EA103"/>
    <mergeCell ref="EB104:EE104"/>
    <mergeCell ref="DX115:EA115"/>
    <mergeCell ref="EB79:EE79"/>
    <mergeCell ref="EB93:EE93"/>
    <mergeCell ref="EB44:EE44"/>
    <mergeCell ref="EB45:EE45"/>
    <mergeCell ref="EB37:EE37"/>
    <mergeCell ref="EB40:EE40"/>
    <mergeCell ref="EB30:EE30"/>
    <mergeCell ref="EB31:EE31"/>
    <mergeCell ref="EB32:EE32"/>
    <mergeCell ref="EB33:EE33"/>
    <mergeCell ref="EB56:EE56"/>
    <mergeCell ref="EB34:EE34"/>
    <mergeCell ref="EB50:EE50"/>
    <mergeCell ref="EB51:EE51"/>
    <mergeCell ref="EB53:EE53"/>
    <mergeCell ref="EB38:EE38"/>
    <mergeCell ref="EB49:EE49"/>
    <mergeCell ref="EB43:EE43"/>
    <mergeCell ref="EB39:EE39"/>
    <mergeCell ref="EB46:EE46"/>
    <mergeCell ref="EB47:EE47"/>
    <mergeCell ref="EB54:EE54"/>
    <mergeCell ref="EB55:EE55"/>
    <mergeCell ref="EB48:EE48"/>
    <mergeCell ref="EB119:EE119"/>
    <mergeCell ref="EB118:EE118"/>
    <mergeCell ref="EB116:EE116"/>
    <mergeCell ref="DX122:EA122"/>
    <mergeCell ref="EB121:EE121"/>
    <mergeCell ref="EB122:EE122"/>
    <mergeCell ref="EB106:EE106"/>
    <mergeCell ref="DX121:EA121"/>
    <mergeCell ref="EB101:EE101"/>
    <mergeCell ref="EB102:EE102"/>
    <mergeCell ref="EB105:EE105"/>
    <mergeCell ref="EB100:EE100"/>
    <mergeCell ref="DX112:EA112"/>
    <mergeCell ref="DX76:EA76"/>
    <mergeCell ref="DX77:EA77"/>
    <mergeCell ref="DX119:EA119"/>
    <mergeCell ref="DX102:EA102"/>
    <mergeCell ref="DX85:EA85"/>
    <mergeCell ref="EB96:EE96"/>
    <mergeCell ref="EB84:EE84"/>
    <mergeCell ref="EB117:EE117"/>
    <mergeCell ref="EB80:EE80"/>
    <mergeCell ref="EB82:EE82"/>
    <mergeCell ref="EB76:EE76"/>
    <mergeCell ref="DX100:EA100"/>
    <mergeCell ref="DX90:EA90"/>
    <mergeCell ref="DP126:DS126"/>
    <mergeCell ref="DD127:DG127"/>
    <mergeCell ref="DH131:DK131"/>
    <mergeCell ref="DH172:DK172"/>
    <mergeCell ref="DH171:DK171"/>
    <mergeCell ref="DP157:DS157"/>
    <mergeCell ref="DP155:DS155"/>
    <mergeCell ref="DP156:DS156"/>
    <mergeCell ref="DT154:DW154"/>
    <mergeCell ref="DT125:DW125"/>
    <mergeCell ref="DT123:DW123"/>
    <mergeCell ref="DT124:DW124"/>
    <mergeCell ref="DT152:DW152"/>
    <mergeCell ref="DH152:DK152"/>
    <mergeCell ref="DL152:DO152"/>
    <mergeCell ref="DL141:DO141"/>
    <mergeCell ref="DT135:DW135"/>
    <mergeCell ref="DP134:DS134"/>
    <mergeCell ref="DP135:DS135"/>
    <mergeCell ref="DL134:DO134"/>
    <mergeCell ref="DL135:DO135"/>
    <mergeCell ref="DP136:DS136"/>
    <mergeCell ref="DP137:DS137"/>
    <mergeCell ref="DL136:DO136"/>
    <mergeCell ref="DL137:DO137"/>
    <mergeCell ref="DT157:DW157"/>
    <mergeCell ref="DT134:DW134"/>
    <mergeCell ref="DH142:DK142"/>
    <mergeCell ref="DH151:DK151"/>
    <mergeCell ref="DD142:DG142"/>
    <mergeCell ref="DL151:DO151"/>
    <mergeCell ref="DP153:DS153"/>
    <mergeCell ref="DT153:DW153"/>
    <mergeCell ref="EB92:EE92"/>
    <mergeCell ref="DL156:DO156"/>
    <mergeCell ref="DD157:DG157"/>
    <mergeCell ref="CV159:CY159"/>
    <mergeCell ref="CV155:CY155"/>
    <mergeCell ref="CN156:CQ156"/>
    <mergeCell ref="CR169:CU169"/>
    <mergeCell ref="DX114:EA114"/>
    <mergeCell ref="DX125:EA125"/>
    <mergeCell ref="DX120:EA120"/>
    <mergeCell ref="DX116:EA116"/>
    <mergeCell ref="DH120:DK120"/>
    <mergeCell ref="DH121:DK121"/>
    <mergeCell ref="CZ120:DC120"/>
    <mergeCell ref="CZ121:DC121"/>
    <mergeCell ref="DP116:DS116"/>
    <mergeCell ref="DH119:DK119"/>
    <mergeCell ref="DD116:DG116"/>
    <mergeCell ref="DH116:DK116"/>
    <mergeCell ref="DP115:DS115"/>
    <mergeCell ref="DL116:DO116"/>
    <mergeCell ref="DP117:DS117"/>
    <mergeCell ref="DL115:DO115"/>
    <mergeCell ref="CR129:CU129"/>
    <mergeCell ref="DD119:DG119"/>
    <mergeCell ref="DL119:DO119"/>
    <mergeCell ref="DL161:DO161"/>
    <mergeCell ref="DX129:EA129"/>
    <mergeCell ref="DX164:EA164"/>
    <mergeCell ref="DX163:EA163"/>
    <mergeCell ref="DP152:DS152"/>
    <mergeCell ref="DD152:DG152"/>
    <mergeCell ref="DL150:DO150"/>
    <mergeCell ref="DT159:DW159"/>
    <mergeCell ref="DT141:DW141"/>
    <mergeCell ref="DX173:EA173"/>
    <mergeCell ref="DT122:DW122"/>
    <mergeCell ref="DL125:DO125"/>
    <mergeCell ref="DL123:DO123"/>
    <mergeCell ref="DP125:DS125"/>
    <mergeCell ref="DP160:DS160"/>
    <mergeCell ref="DP164:DS164"/>
    <mergeCell ref="CZ163:DC163"/>
    <mergeCell ref="CZ164:DC164"/>
    <mergeCell ref="DD159:DG159"/>
    <mergeCell ref="DH157:DK157"/>
    <mergeCell ref="DX144:EA144"/>
    <mergeCell ref="DL145:DO145"/>
    <mergeCell ref="DP145:DS145"/>
    <mergeCell ref="DT145:DW145"/>
    <mergeCell ref="DX145:EA145"/>
    <mergeCell ref="DL146:DO146"/>
    <mergeCell ref="DP146:DS146"/>
    <mergeCell ref="DT146:DW146"/>
    <mergeCell ref="DX146:EA146"/>
    <mergeCell ref="CZ170:DC170"/>
    <mergeCell ref="CZ161:DC161"/>
    <mergeCell ref="DL173:DO173"/>
    <mergeCell ref="DX159:EA159"/>
    <mergeCell ref="CZ173:DC173"/>
    <mergeCell ref="CZ159:DC159"/>
    <mergeCell ref="CZ157:DC157"/>
    <mergeCell ref="DH164:DK164"/>
    <mergeCell ref="DT155:DW155"/>
    <mergeCell ref="DT156:DW156"/>
    <mergeCell ref="DL160:DO160"/>
    <mergeCell ref="DT169:DW169"/>
    <mergeCell ref="DT161:DW161"/>
    <mergeCell ref="DT164:DW164"/>
    <mergeCell ref="DT160:DW160"/>
    <mergeCell ref="CB161:CE161"/>
    <mergeCell ref="CR172:CU172"/>
    <mergeCell ref="DH170:DK170"/>
    <mergeCell ref="DD171:DG171"/>
    <mergeCell ref="DD170:DG170"/>
    <mergeCell ref="CZ171:DC171"/>
    <mergeCell ref="CJ172:CM172"/>
    <mergeCell ref="DD169:DG169"/>
    <mergeCell ref="DD165:DG165"/>
    <mergeCell ref="DD160:DG160"/>
    <mergeCell ref="CV160:CY160"/>
    <mergeCell ref="CR170:CU170"/>
    <mergeCell ref="CV170:CY170"/>
    <mergeCell ref="CV172:CY172"/>
    <mergeCell ref="CN157:CQ157"/>
    <mergeCell ref="CJ164:CM164"/>
    <mergeCell ref="CV165:CY165"/>
    <mergeCell ref="CZ165:DC165"/>
    <mergeCell ref="DL159:DO159"/>
    <mergeCell ref="DP159:DS159"/>
    <mergeCell ref="CN159:CQ159"/>
    <mergeCell ref="CZ156:DC156"/>
    <mergeCell ref="DD156:DG156"/>
    <mergeCell ref="DD155:DG155"/>
    <mergeCell ref="DL155:DO155"/>
    <mergeCell ref="CV156:CY156"/>
    <mergeCell ref="DH156:DK156"/>
    <mergeCell ref="CZ155:DC155"/>
    <mergeCell ref="CJ169:CM169"/>
    <mergeCell ref="CB160:CE160"/>
    <mergeCell ref="CJ160:CM160"/>
    <mergeCell ref="CR164:CU164"/>
    <mergeCell ref="CR160:CU160"/>
    <mergeCell ref="DH160:DK160"/>
    <mergeCell ref="CR165:CU165"/>
    <mergeCell ref="DH161:DK161"/>
    <mergeCell ref="DD161:DG161"/>
    <mergeCell ref="DH169:DK169"/>
    <mergeCell ref="DH165:DK165"/>
    <mergeCell ref="CV169:CY169"/>
    <mergeCell ref="CZ160:DC160"/>
    <mergeCell ref="CN160:CQ160"/>
    <mergeCell ref="CZ169:DC169"/>
    <mergeCell ref="CR163:CU163"/>
    <mergeCell ref="DD163:DG163"/>
    <mergeCell ref="DD164:DG164"/>
    <mergeCell ref="DL163:DO163"/>
    <mergeCell ref="CN165:CQ165"/>
    <mergeCell ref="DL157:DO157"/>
    <mergeCell ref="CJ163:CM163"/>
    <mergeCell ref="DH159:DK159"/>
    <mergeCell ref="CN161:CQ161"/>
    <mergeCell ref="CJ161:CM161"/>
    <mergeCell ref="CN163:CQ163"/>
    <mergeCell ref="DH174:DK174"/>
    <mergeCell ref="DD172:DG172"/>
    <mergeCell ref="CN174:CQ174"/>
    <mergeCell ref="CN169:CQ169"/>
    <mergeCell ref="CV171:CY171"/>
    <mergeCell ref="DL165:DO165"/>
    <mergeCell ref="CV174:CY174"/>
    <mergeCell ref="CR171:CU171"/>
    <mergeCell ref="CN164:CQ164"/>
    <mergeCell ref="DH173:DK173"/>
    <mergeCell ref="DD173:DG173"/>
    <mergeCell ref="CV161:CY161"/>
    <mergeCell ref="DH163:DK163"/>
    <mergeCell ref="CV164:CY164"/>
    <mergeCell ref="CV163:CY163"/>
    <mergeCell ref="CR161:CU161"/>
    <mergeCell ref="CJ170:CM170"/>
    <mergeCell ref="CN171:CQ171"/>
    <mergeCell ref="CN170:CQ170"/>
    <mergeCell ref="CN172:CQ172"/>
    <mergeCell ref="CV173:CY173"/>
    <mergeCell ref="CR173:CU173"/>
    <mergeCell ref="CJ173:CM173"/>
    <mergeCell ref="CN173:CQ173"/>
    <mergeCell ref="CZ172:DC172"/>
    <mergeCell ref="BL175:BO175"/>
    <mergeCell ref="BP165:BS165"/>
    <mergeCell ref="BH173:BK173"/>
    <mergeCell ref="BD174:BG174"/>
    <mergeCell ref="CB169:CE169"/>
    <mergeCell ref="BX165:CA165"/>
    <mergeCell ref="CJ165:CM165"/>
    <mergeCell ref="CJ171:CM171"/>
    <mergeCell ref="BP170:BS170"/>
    <mergeCell ref="BP169:BS169"/>
    <mergeCell ref="BX175:CA175"/>
    <mergeCell ref="BL171:BO171"/>
    <mergeCell ref="BX171:CA171"/>
    <mergeCell ref="CJ175:CM175"/>
    <mergeCell ref="CF174:CI174"/>
    <mergeCell ref="CB171:CE171"/>
    <mergeCell ref="CF165:CI165"/>
    <mergeCell ref="CF169:CI169"/>
    <mergeCell ref="CB165:CE165"/>
    <mergeCell ref="BT169:BW169"/>
    <mergeCell ref="BP173:BS173"/>
    <mergeCell ref="CB174:CE174"/>
    <mergeCell ref="BD175:BG175"/>
    <mergeCell ref="BT175:BW175"/>
    <mergeCell ref="BT174:BW174"/>
    <mergeCell ref="BX174:CA174"/>
    <mergeCell ref="BT171:BW171"/>
    <mergeCell ref="CB173:CE173"/>
    <mergeCell ref="CB172:CE172"/>
    <mergeCell ref="BH175:BK175"/>
    <mergeCell ref="BL173:BO173"/>
    <mergeCell ref="BT172:BW172"/>
    <mergeCell ref="BT170:BW170"/>
    <mergeCell ref="CF172:CI172"/>
    <mergeCell ref="AV174:AY174"/>
    <mergeCell ref="AZ174:BC174"/>
    <mergeCell ref="AZ170:BC170"/>
    <mergeCell ref="BT161:BW161"/>
    <mergeCell ref="BP163:BS163"/>
    <mergeCell ref="CF173:CI173"/>
    <mergeCell ref="CF171:CI171"/>
    <mergeCell ref="BL165:BO165"/>
    <mergeCell ref="BD172:BG172"/>
    <mergeCell ref="BD173:BG173"/>
    <mergeCell ref="BL161:BO161"/>
    <mergeCell ref="BD163:BG163"/>
    <mergeCell ref="AV161:AY161"/>
    <mergeCell ref="AV169:AY169"/>
    <mergeCell ref="BH170:BK170"/>
    <mergeCell ref="CB175:CE175"/>
    <mergeCell ref="CF175:CI175"/>
    <mergeCell ref="CF170:CI170"/>
    <mergeCell ref="CB170:CE170"/>
    <mergeCell ref="CB164:CE164"/>
    <mergeCell ref="AZ169:BC169"/>
    <mergeCell ref="AV159:AY159"/>
    <mergeCell ref="AZ159:BC159"/>
    <mergeCell ref="AZ160:BC160"/>
    <mergeCell ref="BX159:CA159"/>
    <mergeCell ref="AZ173:BC173"/>
    <mergeCell ref="AV173:AY173"/>
    <mergeCell ref="BT160:BW160"/>
    <mergeCell ref="AZ165:BC165"/>
    <mergeCell ref="BD169:BG169"/>
    <mergeCell ref="BD171:BG171"/>
    <mergeCell ref="BH172:BK172"/>
    <mergeCell ref="BD164:BG164"/>
    <mergeCell ref="AV170:AY170"/>
    <mergeCell ref="BH169:BK169"/>
    <mergeCell ref="BL172:BO172"/>
    <mergeCell ref="BH165:BK165"/>
    <mergeCell ref="BD161:BG161"/>
    <mergeCell ref="BH164:BK164"/>
    <mergeCell ref="BP161:BS161"/>
    <mergeCell ref="BD159:BG159"/>
    <mergeCell ref="BL159:BO159"/>
    <mergeCell ref="CB163:CE163"/>
    <mergeCell ref="CF164:CI164"/>
    <mergeCell ref="CF160:CI160"/>
    <mergeCell ref="CF161:CI161"/>
    <mergeCell ref="BH161:BK161"/>
    <mergeCell ref="BD160:BG160"/>
    <mergeCell ref="BH160:BK160"/>
    <mergeCell ref="AR164:AU164"/>
    <mergeCell ref="BL164:BO164"/>
    <mergeCell ref="BP160:BS160"/>
    <mergeCell ref="BX161:CA161"/>
    <mergeCell ref="BX160:CA160"/>
    <mergeCell ref="BH157:BK157"/>
    <mergeCell ref="BL157:BO157"/>
    <mergeCell ref="BH159:BK159"/>
    <mergeCell ref="AJ171:AM171"/>
    <mergeCell ref="AZ171:BC171"/>
    <mergeCell ref="CF159:CI159"/>
    <mergeCell ref="BT159:BW159"/>
    <mergeCell ref="BT164:BW164"/>
    <mergeCell ref="BT165:BW165"/>
    <mergeCell ref="AV172:AY172"/>
    <mergeCell ref="AN171:AQ171"/>
    <mergeCell ref="AV171:AY171"/>
    <mergeCell ref="BP171:BS171"/>
    <mergeCell ref="AJ163:AM163"/>
    <mergeCell ref="AR172:AU172"/>
    <mergeCell ref="AN163:AQ163"/>
    <mergeCell ref="AN164:AQ164"/>
    <mergeCell ref="AR163:AU163"/>
    <mergeCell ref="AV154:AY154"/>
    <mergeCell ref="AZ151:BC151"/>
    <mergeCell ref="AR157:AU157"/>
    <mergeCell ref="BX163:CA163"/>
    <mergeCell ref="CB159:CE159"/>
    <mergeCell ref="CB157:CE157"/>
    <mergeCell ref="CF163:CI163"/>
    <mergeCell ref="BX169:CA169"/>
    <mergeCell ref="BT163:BW163"/>
    <mergeCell ref="AR169:AU169"/>
    <mergeCell ref="BL169:BO169"/>
    <mergeCell ref="BX170:CA170"/>
    <mergeCell ref="BD170:BG170"/>
    <mergeCell ref="AV164:AY164"/>
    <mergeCell ref="AZ164:BC164"/>
    <mergeCell ref="BL160:BO160"/>
    <mergeCell ref="BH163:BK163"/>
    <mergeCell ref="AF169:AI169"/>
    <mergeCell ref="AF165:AI165"/>
    <mergeCell ref="DD153:DG153"/>
    <mergeCell ref="BL151:BO151"/>
    <mergeCell ref="BP164:BS164"/>
    <mergeCell ref="BX164:CA164"/>
    <mergeCell ref="AZ157:BC157"/>
    <mergeCell ref="BP159:BS159"/>
    <mergeCell ref="CZ154:DC154"/>
    <mergeCell ref="CZ152:DC152"/>
    <mergeCell ref="DH153:DK153"/>
    <mergeCell ref="CJ155:CM155"/>
    <mergeCell ref="BT157:BW157"/>
    <mergeCell ref="CJ154:CM154"/>
    <mergeCell ref="DH155:DK155"/>
    <mergeCell ref="CR156:CU156"/>
    <mergeCell ref="BL163:BO163"/>
    <mergeCell ref="CF154:CI154"/>
    <mergeCell ref="CB156:CE156"/>
    <mergeCell ref="CB151:CE151"/>
    <mergeCell ref="BX151:CA151"/>
    <mergeCell ref="BT151:BW151"/>
    <mergeCell ref="CJ152:CM152"/>
    <mergeCell ref="BT154:BW154"/>
    <mergeCell ref="CR151:CU151"/>
    <mergeCell ref="CR159:CU159"/>
    <mergeCell ref="BT153:BW153"/>
    <mergeCell ref="CF153:CI153"/>
    <mergeCell ref="BP157:BS157"/>
    <mergeCell ref="CB155:CE155"/>
    <mergeCell ref="AZ163:BC163"/>
    <mergeCell ref="BD165:BG165"/>
    <mergeCell ref="DT149:DW149"/>
    <mergeCell ref="DP149:DS149"/>
    <mergeCell ref="CZ153:DC153"/>
    <mergeCell ref="DP154:DS154"/>
    <mergeCell ref="CZ134:DC134"/>
    <mergeCell ref="CZ135:DC135"/>
    <mergeCell ref="CZ138:DC138"/>
    <mergeCell ref="DD138:DG138"/>
    <mergeCell ref="DH139:DK139"/>
    <mergeCell ref="DD136:DG136"/>
    <mergeCell ref="DD137:DG137"/>
    <mergeCell ref="DH143:DK143"/>
    <mergeCell ref="DT138:DW138"/>
    <mergeCell ref="DT136:DW136"/>
    <mergeCell ref="CV140:CY140"/>
    <mergeCell ref="DH141:DK141"/>
    <mergeCell ref="DT140:DW140"/>
    <mergeCell ref="CZ149:DC149"/>
    <mergeCell ref="DL140:DO140"/>
    <mergeCell ref="DT137:DW137"/>
    <mergeCell ref="CZ151:DC151"/>
    <mergeCell ref="CZ150:DC150"/>
    <mergeCell ref="DD150:DG150"/>
    <mergeCell ref="DT142:DW142"/>
    <mergeCell ref="DT143:DW143"/>
    <mergeCell ref="DP143:DS143"/>
    <mergeCell ref="DL143:DO143"/>
    <mergeCell ref="CV139:CY139"/>
    <mergeCell ref="DH154:DK154"/>
    <mergeCell ref="DH149:DK149"/>
    <mergeCell ref="DL154:DO154"/>
    <mergeCell ref="CV153:CY153"/>
    <mergeCell ref="DH150:DK150"/>
    <mergeCell ref="DP150:DS150"/>
    <mergeCell ref="DD151:DG151"/>
    <mergeCell ref="DD140:DG140"/>
    <mergeCell ref="DP131:DS131"/>
    <mergeCell ref="DH140:DK140"/>
    <mergeCell ref="CZ140:DC140"/>
    <mergeCell ref="DP138:DS138"/>
    <mergeCell ref="DH138:DK138"/>
    <mergeCell ref="CV138:CY138"/>
    <mergeCell ref="CV143:CY143"/>
    <mergeCell ref="DH134:DK134"/>
    <mergeCell ref="DH133:DK133"/>
    <mergeCell ref="DH132:DK132"/>
    <mergeCell ref="DD133:DG133"/>
    <mergeCell ref="DH136:DK136"/>
    <mergeCell ref="DP140:DS140"/>
    <mergeCell ref="CZ131:DC131"/>
    <mergeCell ref="DD134:DG134"/>
    <mergeCell ref="CZ136:DC136"/>
    <mergeCell ref="DP141:DS141"/>
    <mergeCell ref="CZ137:DC137"/>
    <mergeCell ref="DD132:DG132"/>
    <mergeCell ref="DP133:DS133"/>
    <mergeCell ref="DL132:DO132"/>
    <mergeCell ref="DL133:DO133"/>
    <mergeCell ref="DD139:DG139"/>
    <mergeCell ref="CZ139:DC139"/>
    <mergeCell ref="DH137:DK137"/>
    <mergeCell ref="DD141:DG141"/>
    <mergeCell ref="CV150:CY150"/>
    <mergeCell ref="DP142:DS142"/>
    <mergeCell ref="DP130:DS130"/>
    <mergeCell ref="CV127:CY127"/>
    <mergeCell ref="CZ130:DC130"/>
    <mergeCell ref="DH135:DK135"/>
    <mergeCell ref="CV136:CY136"/>
    <mergeCell ref="CZ142:DC142"/>
    <mergeCell ref="DP139:DS139"/>
    <mergeCell ref="DL138:DO138"/>
    <mergeCell ref="DL139:DO139"/>
    <mergeCell ref="DH130:DK130"/>
    <mergeCell ref="DD135:DG135"/>
    <mergeCell ref="CV134:CY134"/>
    <mergeCell ref="CR133:CU133"/>
    <mergeCell ref="DH103:DK103"/>
    <mergeCell ref="DD103:DG103"/>
    <mergeCell ref="CR131:CU131"/>
    <mergeCell ref="CZ133:DC133"/>
    <mergeCell ref="CV133:CY133"/>
    <mergeCell ref="DD118:DG118"/>
    <mergeCell ref="CV135:CY135"/>
    <mergeCell ref="CV131:CY131"/>
    <mergeCell ref="DH113:DK113"/>
    <mergeCell ref="DD111:DG111"/>
    <mergeCell ref="CR113:CU113"/>
    <mergeCell ref="CV107:CY107"/>
    <mergeCell ref="DD104:DG104"/>
    <mergeCell ref="DH104:DK104"/>
    <mergeCell ref="CR132:CU132"/>
    <mergeCell ref="DP114:DS114"/>
    <mergeCell ref="CV137:CY137"/>
    <mergeCell ref="CV126:CY126"/>
    <mergeCell ref="CZ115:DC115"/>
    <mergeCell ref="CR128:CU128"/>
    <mergeCell ref="CR124:CU124"/>
    <mergeCell ref="DH128:DK128"/>
    <mergeCell ref="DD128:DG128"/>
    <mergeCell ref="DH123:DK123"/>
    <mergeCell ref="DD123:DG123"/>
    <mergeCell ref="DD121:DG121"/>
    <mergeCell ref="DD126:DG126"/>
    <mergeCell ref="DH126:DK126"/>
    <mergeCell ref="DT127:DW127"/>
    <mergeCell ref="DT126:DW126"/>
    <mergeCell ref="CV132:CY132"/>
    <mergeCell ref="DP122:DS122"/>
    <mergeCell ref="DP129:DS129"/>
    <mergeCell ref="DD130:DG130"/>
    <mergeCell ref="DL130:DO130"/>
    <mergeCell ref="CZ132:DC132"/>
    <mergeCell ref="CZ129:DC129"/>
    <mergeCell ref="CV129:CY129"/>
    <mergeCell ref="DD131:DG131"/>
    <mergeCell ref="DL129:DO129"/>
    <mergeCell ref="DL131:DO131"/>
    <mergeCell ref="DL128:DO128"/>
    <mergeCell ref="DT128:DW128"/>
    <mergeCell ref="DH129:DK129"/>
    <mergeCell ref="DD129:DG129"/>
    <mergeCell ref="CZ128:DC128"/>
    <mergeCell ref="CR127:CU127"/>
    <mergeCell ref="DH125:DK125"/>
    <mergeCell ref="CR130:CU130"/>
    <mergeCell ref="DL126:DO126"/>
    <mergeCell ref="DP127:DS127"/>
    <mergeCell ref="DT130:DW130"/>
    <mergeCell ref="DT85:DW85"/>
    <mergeCell ref="DP84:DS84"/>
    <mergeCell ref="DP85:DS85"/>
    <mergeCell ref="BX94:CA94"/>
    <mergeCell ref="CB103:CE103"/>
    <mergeCell ref="BX99:CA99"/>
    <mergeCell ref="DH127:DK127"/>
    <mergeCell ref="DP124:DS124"/>
    <mergeCell ref="DH122:DK122"/>
    <mergeCell ref="DP132:DS132"/>
    <mergeCell ref="CV128:CY128"/>
    <mergeCell ref="CV125:CY125"/>
    <mergeCell ref="DP123:DS123"/>
    <mergeCell ref="DL84:DO84"/>
    <mergeCell ref="CR94:CU94"/>
    <mergeCell ref="CR123:CU123"/>
    <mergeCell ref="DT120:DW120"/>
    <mergeCell ref="DP118:DS118"/>
    <mergeCell ref="DL118:DO118"/>
    <mergeCell ref="DL114:DO114"/>
    <mergeCell ref="DH106:DK106"/>
    <mergeCell ref="DT121:DW121"/>
    <mergeCell ref="DP120:DS120"/>
    <mergeCell ref="DP121:DS121"/>
    <mergeCell ref="DL120:DO120"/>
    <mergeCell ref="DL121:DO121"/>
    <mergeCell ref="CR121:CU121"/>
    <mergeCell ref="CV87:CY87"/>
    <mergeCell ref="DL127:DO127"/>
    <mergeCell ref="DT132:DW132"/>
    <mergeCell ref="DT131:DW131"/>
    <mergeCell ref="CZ68:DC68"/>
    <mergeCell ref="DD68:DG68"/>
    <mergeCell ref="DH68:DK68"/>
    <mergeCell ref="CR73:CU73"/>
    <mergeCell ref="CN67:CQ67"/>
    <mergeCell ref="CZ75:DC75"/>
    <mergeCell ref="DD69:DG69"/>
    <mergeCell ref="CN69:CQ69"/>
    <mergeCell ref="CV69:CY69"/>
    <mergeCell ref="CR74:CU74"/>
    <mergeCell ref="CN71:CQ71"/>
    <mergeCell ref="CN73:CQ73"/>
    <mergeCell ref="DP69:DS69"/>
    <mergeCell ref="DP75:DS75"/>
    <mergeCell ref="DT74:DW74"/>
    <mergeCell ref="CV73:CY73"/>
    <mergeCell ref="CZ73:DC73"/>
    <mergeCell ref="CN74:CQ74"/>
    <mergeCell ref="CR71:CU71"/>
    <mergeCell ref="CV71:CY71"/>
    <mergeCell ref="CN72:CQ72"/>
    <mergeCell ref="DP71:DS71"/>
    <mergeCell ref="CN75:CQ75"/>
    <mergeCell ref="DL70:DO70"/>
    <mergeCell ref="DP70:DS70"/>
    <mergeCell ref="DT70:DW70"/>
    <mergeCell ref="DD75:DG75"/>
    <mergeCell ref="CB74:CE74"/>
    <mergeCell ref="CF61:CI61"/>
    <mergeCell ref="CN63:CQ63"/>
    <mergeCell ref="CN65:CQ65"/>
    <mergeCell ref="DL65:DO65"/>
    <mergeCell ref="DP63:DS63"/>
    <mergeCell ref="DH65:DK65"/>
    <mergeCell ref="DP61:DS61"/>
    <mergeCell ref="DD64:DG64"/>
    <mergeCell ref="CJ67:CM67"/>
    <mergeCell ref="CF75:CI75"/>
    <mergeCell ref="DP67:DS67"/>
    <mergeCell ref="CJ66:CM66"/>
    <mergeCell ref="DP66:DS66"/>
    <mergeCell ref="DL66:DO66"/>
    <mergeCell ref="DH69:DK69"/>
    <mergeCell ref="DH66:DK66"/>
    <mergeCell ref="DL73:DO73"/>
    <mergeCell ref="DP74:DS74"/>
    <mergeCell ref="CF74:CI74"/>
    <mergeCell ref="CJ75:CM75"/>
    <mergeCell ref="DL69:DO69"/>
    <mergeCell ref="DD67:DG67"/>
    <mergeCell ref="CF68:CI68"/>
    <mergeCell ref="CJ68:CM68"/>
    <mergeCell ref="DL68:DO68"/>
    <mergeCell ref="DP68:DS68"/>
    <mergeCell ref="CZ66:DC66"/>
    <mergeCell ref="CN68:CQ68"/>
    <mergeCell ref="CR68:CU68"/>
    <mergeCell ref="CV68:CY68"/>
    <mergeCell ref="DH59:DK59"/>
    <mergeCell ref="DD59:DG59"/>
    <mergeCell ref="CN59:CQ59"/>
    <mergeCell ref="CN56:CQ56"/>
    <mergeCell ref="CN62:CQ62"/>
    <mergeCell ref="CR57:CU57"/>
    <mergeCell ref="DH64:DK64"/>
    <mergeCell ref="CN58:CQ58"/>
    <mergeCell ref="DT65:DW65"/>
    <mergeCell ref="DH73:DK73"/>
    <mergeCell ref="CR67:CU67"/>
    <mergeCell ref="CJ73:CM73"/>
    <mergeCell ref="CN66:CQ66"/>
    <mergeCell ref="CR66:CU66"/>
    <mergeCell ref="CZ65:DC65"/>
    <mergeCell ref="CR59:CU59"/>
    <mergeCell ref="DT66:DW66"/>
    <mergeCell ref="CJ69:CM69"/>
    <mergeCell ref="DD66:DG66"/>
    <mergeCell ref="CZ67:DC67"/>
    <mergeCell ref="CV65:CY65"/>
    <mergeCell ref="CR72:CU72"/>
    <mergeCell ref="CV72:CY72"/>
    <mergeCell ref="CZ71:DC71"/>
    <mergeCell ref="DD71:DG71"/>
    <mergeCell ref="DH71:DK71"/>
    <mergeCell ref="DL71:DO71"/>
    <mergeCell ref="DL64:DO64"/>
    <mergeCell ref="CV66:CY66"/>
    <mergeCell ref="DP65:DS65"/>
    <mergeCell ref="CN60:CQ60"/>
    <mergeCell ref="DT68:DW68"/>
    <mergeCell ref="CV61:CY61"/>
    <mergeCell ref="CV54:CY54"/>
    <mergeCell ref="DL61:DO61"/>
    <mergeCell ref="DL60:DO60"/>
    <mergeCell ref="DH54:DK54"/>
    <mergeCell ref="DL59:DO59"/>
    <mergeCell ref="DL63:DO63"/>
    <mergeCell ref="CZ50:DC50"/>
    <mergeCell ref="DD53:DG53"/>
    <mergeCell ref="DD50:DG50"/>
    <mergeCell ref="CZ64:DC64"/>
    <mergeCell ref="CR51:CU51"/>
    <mergeCell ref="CZ62:DC62"/>
    <mergeCell ref="CJ59:CM59"/>
    <mergeCell ref="CJ56:CM56"/>
    <mergeCell ref="CZ57:DC57"/>
    <mergeCell ref="CV59:CY59"/>
    <mergeCell ref="CV64:CY64"/>
    <mergeCell ref="CJ63:CM63"/>
    <mergeCell ref="CN64:CQ64"/>
    <mergeCell ref="CJ62:CM62"/>
    <mergeCell ref="DD60:DG60"/>
    <mergeCell ref="DH60:DK60"/>
    <mergeCell ref="DH61:DK61"/>
    <mergeCell ref="DH56:DK56"/>
    <mergeCell ref="CV56:CY56"/>
    <mergeCell ref="CN61:CQ61"/>
    <mergeCell ref="CR61:CU61"/>
    <mergeCell ref="CR60:CU60"/>
    <mergeCell ref="DD57:DG57"/>
    <mergeCell ref="CN54:CQ54"/>
    <mergeCell ref="DH57:DK57"/>
    <mergeCell ref="CN53:CQ53"/>
    <mergeCell ref="CN52:CQ52"/>
    <mergeCell ref="CV48:CY48"/>
    <mergeCell ref="CZ55:DC55"/>
    <mergeCell ref="CZ56:DC56"/>
    <mergeCell ref="CV51:CY51"/>
    <mergeCell ref="CV53:CY53"/>
    <mergeCell ref="CZ54:DC54"/>
    <mergeCell ref="CR55:CU55"/>
    <mergeCell ref="DD49:DG49"/>
    <mergeCell ref="CV52:CY52"/>
    <mergeCell ref="CV49:CY49"/>
    <mergeCell ref="CR49:CU49"/>
    <mergeCell ref="CN48:CQ48"/>
    <mergeCell ref="CZ53:DC53"/>
    <mergeCell ref="CN51:CQ51"/>
    <mergeCell ref="CR54:CU54"/>
    <mergeCell ref="DD56:DG56"/>
    <mergeCell ref="CN49:CQ49"/>
    <mergeCell ref="CR47:CU47"/>
    <mergeCell ref="DD45:DG45"/>
    <mergeCell ref="CZ48:DC48"/>
    <mergeCell ref="CZ47:DC47"/>
    <mergeCell ref="CV46:CY46"/>
    <mergeCell ref="CR53:CU53"/>
    <mergeCell ref="BX39:CA39"/>
    <mergeCell ref="BH44:BK44"/>
    <mergeCell ref="BL46:BO46"/>
    <mergeCell ref="DD35:DG35"/>
    <mergeCell ref="AV42:AY42"/>
    <mergeCell ref="AZ35:BC35"/>
    <mergeCell ref="DD43:DG43"/>
    <mergeCell ref="AV37:AY37"/>
    <mergeCell ref="AR37:AU37"/>
    <mergeCell ref="AV36:AY36"/>
    <mergeCell ref="CV36:CY36"/>
    <mergeCell ref="AZ43:BC43"/>
    <mergeCell ref="CJ45:CM45"/>
    <mergeCell ref="CN47:CQ47"/>
    <mergeCell ref="BD40:BG40"/>
    <mergeCell ref="CF47:CI47"/>
    <mergeCell ref="CF45:CI45"/>
    <mergeCell ref="BP41:BS41"/>
    <mergeCell ref="CB43:CE43"/>
    <mergeCell ref="DD38:DG38"/>
    <mergeCell ref="DD37:DG37"/>
    <mergeCell ref="CZ38:DC38"/>
    <mergeCell ref="CV38:CY38"/>
    <mergeCell ref="CR35:CU35"/>
    <mergeCell ref="CR48:CU48"/>
    <mergeCell ref="AF49:AI49"/>
    <mergeCell ref="AN42:AQ42"/>
    <mergeCell ref="AN49:AQ49"/>
    <mergeCell ref="AN44:AQ44"/>
    <mergeCell ref="AN52:AQ52"/>
    <mergeCell ref="AJ51:AM51"/>
    <mergeCell ref="AN53:AQ53"/>
    <mergeCell ref="AF53:AI53"/>
    <mergeCell ref="AJ46:AM46"/>
    <mergeCell ref="AB47:AE47"/>
    <mergeCell ref="AF51:AI51"/>
    <mergeCell ref="AF43:AI43"/>
    <mergeCell ref="AN51:AQ51"/>
    <mergeCell ref="AJ42:AM42"/>
    <mergeCell ref="AB44:AE44"/>
    <mergeCell ref="AB43:AE43"/>
    <mergeCell ref="AJ49:AM49"/>
    <mergeCell ref="AN50:AQ50"/>
    <mergeCell ref="AJ48:AM48"/>
    <mergeCell ref="AB49:AE49"/>
    <mergeCell ref="AB46:AE46"/>
    <mergeCell ref="AJ50:AM50"/>
    <mergeCell ref="X104:AA104"/>
    <mergeCell ref="T149:W149"/>
    <mergeCell ref="X160:AA160"/>
    <mergeCell ref="T137:W137"/>
    <mergeCell ref="T98:W98"/>
    <mergeCell ref="T105:W105"/>
    <mergeCell ref="T104:W104"/>
    <mergeCell ref="X136:AA136"/>
    <mergeCell ref="X165:AA165"/>
    <mergeCell ref="X163:AA163"/>
    <mergeCell ref="AN33:AQ33"/>
    <mergeCell ref="AN37:AQ37"/>
    <mergeCell ref="AB33:AE33"/>
    <mergeCell ref="AF34:AI34"/>
    <mergeCell ref="AF35:AI35"/>
    <mergeCell ref="AF82:AI82"/>
    <mergeCell ref="AF85:AI85"/>
    <mergeCell ref="AB84:AE84"/>
    <mergeCell ref="AN38:AQ38"/>
    <mergeCell ref="AF41:AI41"/>
    <mergeCell ref="AF79:AI79"/>
    <mergeCell ref="AN104:AQ104"/>
    <mergeCell ref="AF102:AI102"/>
    <mergeCell ref="AF94:AI94"/>
    <mergeCell ref="AJ117:AM117"/>
    <mergeCell ref="AN117:AQ117"/>
    <mergeCell ref="AB50:AE50"/>
    <mergeCell ref="AF44:AI44"/>
    <mergeCell ref="AF46:AI46"/>
    <mergeCell ref="AJ44:AM44"/>
    <mergeCell ref="AF45:AI45"/>
    <mergeCell ref="AF50:AI50"/>
    <mergeCell ref="AJ105:AM105"/>
    <mergeCell ref="X86:AA86"/>
    <mergeCell ref="AB93:AE93"/>
    <mergeCell ref="AB101:AE101"/>
    <mergeCell ref="AB100:AE100"/>
    <mergeCell ref="AF95:AI95"/>
    <mergeCell ref="AF90:AI90"/>
    <mergeCell ref="AB90:AE90"/>
    <mergeCell ref="AF87:AI87"/>
    <mergeCell ref="AF91:AI91"/>
    <mergeCell ref="AB96:AE96"/>
    <mergeCell ref="AB154:AE154"/>
    <mergeCell ref="AB155:AE155"/>
    <mergeCell ref="X153:AA153"/>
    <mergeCell ref="AB94:AE94"/>
    <mergeCell ref="T170:W170"/>
    <mergeCell ref="AB151:AE151"/>
    <mergeCell ref="AB142:AE142"/>
    <mergeCell ref="AB134:AE134"/>
    <mergeCell ref="AB156:AE156"/>
    <mergeCell ref="AB152:AE152"/>
    <mergeCell ref="AB141:AE141"/>
    <mergeCell ref="AB133:AE133"/>
    <mergeCell ref="AB143:AE143"/>
    <mergeCell ref="AB139:AE139"/>
    <mergeCell ref="AB137:AE137"/>
    <mergeCell ref="AB153:AE153"/>
    <mergeCell ref="AB135:AE135"/>
    <mergeCell ref="AB140:AE140"/>
    <mergeCell ref="AB138:AE138"/>
    <mergeCell ref="AB136:AE136"/>
    <mergeCell ref="T90:W90"/>
    <mergeCell ref="T171:W171"/>
    <mergeCell ref="T115:W115"/>
    <mergeCell ref="X173:AA173"/>
    <mergeCell ref="X171:AA171"/>
    <mergeCell ref="T96:W96"/>
    <mergeCell ref="X170:AA170"/>
    <mergeCell ref="X90:AA90"/>
    <mergeCell ref="X141:AA141"/>
    <mergeCell ref="X139:AA139"/>
    <mergeCell ref="X137:AA137"/>
    <mergeCell ref="T139:W139"/>
    <mergeCell ref="X152:AA152"/>
    <mergeCell ref="X150:AA150"/>
    <mergeCell ref="T142:W142"/>
    <mergeCell ref="X132:AA132"/>
    <mergeCell ref="X156:AA156"/>
    <mergeCell ref="X157:AA157"/>
    <mergeCell ref="X151:AA151"/>
    <mergeCell ref="X133:AA133"/>
    <mergeCell ref="X142:AA142"/>
    <mergeCell ref="T140:W140"/>
    <mergeCell ref="X140:AA140"/>
    <mergeCell ref="T153:W153"/>
    <mergeCell ref="T134:W134"/>
    <mergeCell ref="X138:AA138"/>
    <mergeCell ref="T143:W143"/>
    <mergeCell ref="T141:W141"/>
    <mergeCell ref="X149:AA149"/>
    <mergeCell ref="X143:AA143"/>
    <mergeCell ref="X91:AA91"/>
    <mergeCell ref="T102:W102"/>
    <mergeCell ref="X100:AA100"/>
    <mergeCell ref="AB149:AE149"/>
    <mergeCell ref="X135:AA135"/>
    <mergeCell ref="AB150:AE150"/>
    <mergeCell ref="X134:AA134"/>
    <mergeCell ref="X92:AA92"/>
    <mergeCell ref="AB112:AE112"/>
    <mergeCell ref="X120:AA120"/>
    <mergeCell ref="T89:W89"/>
    <mergeCell ref="T81:W81"/>
    <mergeCell ref="AB82:AE82"/>
    <mergeCell ref="T91:W91"/>
    <mergeCell ref="AB85:AE85"/>
    <mergeCell ref="AB81:AE81"/>
    <mergeCell ref="AB83:AE83"/>
    <mergeCell ref="T118:W118"/>
    <mergeCell ref="T88:W88"/>
    <mergeCell ref="AB104:AE104"/>
    <mergeCell ref="AB92:AE92"/>
    <mergeCell ref="X87:AA87"/>
    <mergeCell ref="T114:W114"/>
    <mergeCell ref="X82:AA82"/>
    <mergeCell ref="X117:AA117"/>
    <mergeCell ref="AB117:AE117"/>
    <mergeCell ref="X94:AA94"/>
    <mergeCell ref="AB89:AE89"/>
    <mergeCell ref="X81:AA81"/>
    <mergeCell ref="X93:AA93"/>
    <mergeCell ref="AB98:AE98"/>
    <mergeCell ref="X98:AA98"/>
    <mergeCell ref="X112:AA112"/>
    <mergeCell ref="X111:AA111"/>
    <mergeCell ref="AB115:AE115"/>
    <mergeCell ref="AB91:AE91"/>
    <mergeCell ref="AB88:AE88"/>
    <mergeCell ref="P82:S82"/>
    <mergeCell ref="P81:S81"/>
    <mergeCell ref="L91:O91"/>
    <mergeCell ref="T84:W84"/>
    <mergeCell ref="T87:W87"/>
    <mergeCell ref="P91:S91"/>
    <mergeCell ref="P94:S94"/>
    <mergeCell ref="P93:S93"/>
    <mergeCell ref="T126:W126"/>
    <mergeCell ref="T108:W108"/>
    <mergeCell ref="T111:W111"/>
    <mergeCell ref="T150:W150"/>
    <mergeCell ref="P84:S84"/>
    <mergeCell ref="T85:W85"/>
    <mergeCell ref="T136:W136"/>
    <mergeCell ref="T83:W83"/>
    <mergeCell ref="T100:W100"/>
    <mergeCell ref="T132:W132"/>
    <mergeCell ref="T133:W133"/>
    <mergeCell ref="T101:W101"/>
    <mergeCell ref="T99:W99"/>
    <mergeCell ref="T82:W82"/>
    <mergeCell ref="T138:W138"/>
    <mergeCell ref="P122:S122"/>
    <mergeCell ref="T128:W128"/>
    <mergeCell ref="T131:W131"/>
    <mergeCell ref="T135:W135"/>
    <mergeCell ref="L117:O117"/>
    <mergeCell ref="P117:S117"/>
    <mergeCell ref="T117:W117"/>
    <mergeCell ref="P170:S170"/>
    <mergeCell ref="P174:S174"/>
    <mergeCell ref="P173:S173"/>
    <mergeCell ref="P171:S171"/>
    <mergeCell ref="P140:S140"/>
    <mergeCell ref="P172:S172"/>
    <mergeCell ref="P165:S165"/>
    <mergeCell ref="L137:O137"/>
    <mergeCell ref="L150:O150"/>
    <mergeCell ref="T161:W161"/>
    <mergeCell ref="P86:S86"/>
    <mergeCell ref="P104:S104"/>
    <mergeCell ref="P131:S131"/>
    <mergeCell ref="L129:O129"/>
    <mergeCell ref="L104:O104"/>
    <mergeCell ref="P105:S105"/>
    <mergeCell ref="L103:O103"/>
    <mergeCell ref="T157:W157"/>
    <mergeCell ref="L94:O94"/>
    <mergeCell ref="L93:O93"/>
    <mergeCell ref="L96:O96"/>
    <mergeCell ref="T160:W160"/>
    <mergeCell ref="L121:O121"/>
    <mergeCell ref="T112:W112"/>
    <mergeCell ref="T113:W113"/>
    <mergeCell ref="T123:W123"/>
    <mergeCell ref="T94:W94"/>
    <mergeCell ref="T92:W92"/>
    <mergeCell ref="T93:W93"/>
    <mergeCell ref="T152:W152"/>
    <mergeCell ref="L119:O119"/>
    <mergeCell ref="T174:W174"/>
    <mergeCell ref="T173:W173"/>
    <mergeCell ref="L175:O175"/>
    <mergeCell ref="L157:O157"/>
    <mergeCell ref="L160:O160"/>
    <mergeCell ref="L165:O165"/>
    <mergeCell ref="L169:O169"/>
    <mergeCell ref="L161:O161"/>
    <mergeCell ref="L163:O163"/>
    <mergeCell ref="L164:O164"/>
    <mergeCell ref="P96:S96"/>
    <mergeCell ref="P161:S161"/>
    <mergeCell ref="P175:S175"/>
    <mergeCell ref="P163:S163"/>
    <mergeCell ref="L174:O174"/>
    <mergeCell ref="L171:O171"/>
    <mergeCell ref="L173:O173"/>
    <mergeCell ref="P156:S156"/>
    <mergeCell ref="P160:S160"/>
    <mergeCell ref="P153:S153"/>
    <mergeCell ref="P157:S157"/>
    <mergeCell ref="L170:O170"/>
    <mergeCell ref="L105:O105"/>
    <mergeCell ref="L138:O138"/>
    <mergeCell ref="L140:O140"/>
    <mergeCell ref="L141:O141"/>
    <mergeCell ref="P138:S138"/>
    <mergeCell ref="P136:S136"/>
    <mergeCell ref="P141:S141"/>
    <mergeCell ref="P130:S130"/>
    <mergeCell ref="P103:S103"/>
    <mergeCell ref="P99:S99"/>
    <mergeCell ref="L108:O108"/>
    <mergeCell ref="T151:W151"/>
    <mergeCell ref="P92:S92"/>
    <mergeCell ref="L124:O124"/>
    <mergeCell ref="H129:K129"/>
    <mergeCell ref="H119:K119"/>
    <mergeCell ref="H137:K137"/>
    <mergeCell ref="H138:K138"/>
    <mergeCell ref="H130:K130"/>
    <mergeCell ref="H120:K120"/>
    <mergeCell ref="L115:O115"/>
    <mergeCell ref="H154:K154"/>
    <mergeCell ref="H149:K149"/>
    <mergeCell ref="H126:K126"/>
    <mergeCell ref="H124:K124"/>
    <mergeCell ref="H141:K141"/>
    <mergeCell ref="P129:S129"/>
    <mergeCell ref="P133:S133"/>
    <mergeCell ref="L153:O153"/>
    <mergeCell ref="L149:O149"/>
    <mergeCell ref="L92:O92"/>
    <mergeCell ref="H151:K151"/>
    <mergeCell ref="H96:K96"/>
    <mergeCell ref="H144:K144"/>
    <mergeCell ref="L144:O144"/>
    <mergeCell ref="P144:S144"/>
    <mergeCell ref="T144:W144"/>
    <mergeCell ref="H97:K97"/>
    <mergeCell ref="L97:O97"/>
    <mergeCell ref="H116:K116"/>
    <mergeCell ref="P151:S151"/>
    <mergeCell ref="L143:O143"/>
    <mergeCell ref="T103:W103"/>
    <mergeCell ref="H165:K165"/>
    <mergeCell ref="P150:S150"/>
    <mergeCell ref="P154:S154"/>
    <mergeCell ref="H161:K161"/>
    <mergeCell ref="H169:K169"/>
    <mergeCell ref="H160:K160"/>
    <mergeCell ref="H163:K163"/>
    <mergeCell ref="H105:K105"/>
    <mergeCell ref="P169:S169"/>
    <mergeCell ref="P135:S135"/>
    <mergeCell ref="P164:S164"/>
    <mergeCell ref="H159:K159"/>
    <mergeCell ref="P54:S54"/>
    <mergeCell ref="P52:S52"/>
    <mergeCell ref="P27:S27"/>
    <mergeCell ref="H28:K28"/>
    <mergeCell ref="P65:S65"/>
    <mergeCell ref="H150:K150"/>
    <mergeCell ref="H152:K152"/>
    <mergeCell ref="L152:O152"/>
    <mergeCell ref="H101:K101"/>
    <mergeCell ref="H94:K94"/>
    <mergeCell ref="P132:S132"/>
    <mergeCell ref="L159:O159"/>
    <mergeCell ref="P159:S159"/>
    <mergeCell ref="P113:S113"/>
    <mergeCell ref="P152:S152"/>
    <mergeCell ref="H102:K102"/>
    <mergeCell ref="H115:K115"/>
    <mergeCell ref="P123:S123"/>
    <mergeCell ref="P155:S155"/>
    <mergeCell ref="H98:K98"/>
    <mergeCell ref="L58:O58"/>
    <mergeCell ref="H63:K63"/>
    <mergeCell ref="H64:K64"/>
    <mergeCell ref="L99:O99"/>
    <mergeCell ref="P111:S111"/>
    <mergeCell ref="P114:S114"/>
    <mergeCell ref="H103:K103"/>
    <mergeCell ref="H157:K157"/>
    <mergeCell ref="H121:K121"/>
    <mergeCell ref="H153:K153"/>
    <mergeCell ref="P149:S149"/>
    <mergeCell ref="P142:S142"/>
    <mergeCell ref="P143:S143"/>
    <mergeCell ref="P137:S137"/>
    <mergeCell ref="H140:K140"/>
    <mergeCell ref="P30:S30"/>
    <mergeCell ref="P31:S31"/>
    <mergeCell ref="P32:S32"/>
    <mergeCell ref="H54:K54"/>
    <mergeCell ref="H139:K139"/>
    <mergeCell ref="P77:S77"/>
    <mergeCell ref="P59:S59"/>
    <mergeCell ref="P61:S61"/>
    <mergeCell ref="P67:S67"/>
    <mergeCell ref="L142:O142"/>
    <mergeCell ref="L136:O136"/>
    <mergeCell ref="L98:O98"/>
    <mergeCell ref="P98:S98"/>
    <mergeCell ref="P125:S125"/>
    <mergeCell ref="T26:W26"/>
    <mergeCell ref="X26:AA26"/>
    <mergeCell ref="P35:S35"/>
    <mergeCell ref="P37:S37"/>
    <mergeCell ref="P39:S39"/>
    <mergeCell ref="X29:AA29"/>
    <mergeCell ref="X45:AA45"/>
    <mergeCell ref="X27:AA27"/>
    <mergeCell ref="H170:K170"/>
    <mergeCell ref="L130:O130"/>
    <mergeCell ref="H122:K122"/>
    <mergeCell ref="H55:K55"/>
    <mergeCell ref="H56:K56"/>
    <mergeCell ref="T27:W27"/>
    <mergeCell ref="T28:W28"/>
    <mergeCell ref="P28:S28"/>
    <mergeCell ref="P29:S29"/>
    <mergeCell ref="T33:W33"/>
    <mergeCell ref="P57:S57"/>
    <mergeCell ref="T29:W29"/>
    <mergeCell ref="T57:W57"/>
    <mergeCell ref="T66:W66"/>
    <mergeCell ref="L83:O83"/>
    <mergeCell ref="L80:O80"/>
    <mergeCell ref="L78:O78"/>
    <mergeCell ref="P33:S33"/>
    <mergeCell ref="P34:S34"/>
    <mergeCell ref="T38:W38"/>
    <mergeCell ref="T34:W34"/>
    <mergeCell ref="T35:W35"/>
    <mergeCell ref="T37:W37"/>
    <mergeCell ref="T48:W48"/>
    <mergeCell ref="L56:O56"/>
    <mergeCell ref="L55:O55"/>
    <mergeCell ref="P41:S41"/>
    <mergeCell ref="X34:AA34"/>
    <mergeCell ref="T42:W42"/>
    <mergeCell ref="T31:W31"/>
    <mergeCell ref="T32:W32"/>
    <mergeCell ref="T46:W46"/>
    <mergeCell ref="T44:W44"/>
    <mergeCell ref="X52:AA52"/>
    <mergeCell ref="X44:AA44"/>
    <mergeCell ref="X36:AA36"/>
    <mergeCell ref="P50:S50"/>
    <mergeCell ref="L53:O53"/>
    <mergeCell ref="L52:O52"/>
    <mergeCell ref="X46:AA46"/>
    <mergeCell ref="X51:AA51"/>
    <mergeCell ref="X35:AA35"/>
    <mergeCell ref="X54:AA54"/>
    <mergeCell ref="X53:AA53"/>
    <mergeCell ref="X50:AA50"/>
    <mergeCell ref="X49:AA49"/>
    <mergeCell ref="L34:O34"/>
    <mergeCell ref="P55:S55"/>
    <mergeCell ref="X55:AA55"/>
    <mergeCell ref="T51:W51"/>
    <mergeCell ref="D37:G37"/>
    <mergeCell ref="C36:G36"/>
    <mergeCell ref="H50:K50"/>
    <mergeCell ref="E38:G38"/>
    <mergeCell ref="F78:G78"/>
    <mergeCell ref="P48:S48"/>
    <mergeCell ref="P62:S62"/>
    <mergeCell ref="P46:S46"/>
    <mergeCell ref="P47:S47"/>
    <mergeCell ref="L66:O66"/>
    <mergeCell ref="L67:O67"/>
    <mergeCell ref="L61:O61"/>
    <mergeCell ref="P60:S60"/>
    <mergeCell ref="H52:K52"/>
    <mergeCell ref="H65:K65"/>
    <mergeCell ref="F69:G69"/>
    <mergeCell ref="H59:K59"/>
    <mergeCell ref="H62:K62"/>
    <mergeCell ref="H53:K53"/>
    <mergeCell ref="H69:K69"/>
    <mergeCell ref="F64:G64"/>
    <mergeCell ref="L62:O62"/>
    <mergeCell ref="L57:O57"/>
    <mergeCell ref="H60:K60"/>
    <mergeCell ref="P73:S73"/>
    <mergeCell ref="L48:O48"/>
    <mergeCell ref="L47:O47"/>
    <mergeCell ref="H51:K51"/>
    <mergeCell ref="H46:K46"/>
    <mergeCell ref="F59:G59"/>
    <mergeCell ref="L64:O64"/>
    <mergeCell ref="P66:S66"/>
    <mergeCell ref="G19:G20"/>
    <mergeCell ref="L29:O29"/>
    <mergeCell ref="L33:O33"/>
    <mergeCell ref="F39:G39"/>
    <mergeCell ref="F40:G40"/>
    <mergeCell ref="H77:K77"/>
    <mergeCell ref="P53:S53"/>
    <mergeCell ref="T50:W50"/>
    <mergeCell ref="T53:W53"/>
    <mergeCell ref="E34:G34"/>
    <mergeCell ref="H74:K74"/>
    <mergeCell ref="T54:W54"/>
    <mergeCell ref="L43:O43"/>
    <mergeCell ref="L42:O42"/>
    <mergeCell ref="P42:S42"/>
    <mergeCell ref="L63:O63"/>
    <mergeCell ref="H66:K66"/>
    <mergeCell ref="P43:S43"/>
    <mergeCell ref="P44:S44"/>
    <mergeCell ref="L44:O44"/>
    <mergeCell ref="L40:O40"/>
    <mergeCell ref="T45:W45"/>
    <mergeCell ref="T49:W49"/>
    <mergeCell ref="E45:G45"/>
    <mergeCell ref="E46:G46"/>
    <mergeCell ref="L46:O46"/>
    <mergeCell ref="P45:S45"/>
    <mergeCell ref="H61:K61"/>
    <mergeCell ref="L59:O59"/>
    <mergeCell ref="T40:W40"/>
    <mergeCell ref="P38:S38"/>
    <mergeCell ref="H57:K57"/>
    <mergeCell ref="H21:K21"/>
    <mergeCell ref="L21:O21"/>
    <mergeCell ref="L19:O20"/>
    <mergeCell ref="L22:O22"/>
    <mergeCell ref="H27:K27"/>
    <mergeCell ref="L23:O23"/>
    <mergeCell ref="L27:O27"/>
    <mergeCell ref="L30:O30"/>
    <mergeCell ref="L31:O31"/>
    <mergeCell ref="L32:O32"/>
    <mergeCell ref="H41:K41"/>
    <mergeCell ref="H31:K31"/>
    <mergeCell ref="H32:K32"/>
    <mergeCell ref="H34:K34"/>
    <mergeCell ref="H33:K33"/>
    <mergeCell ref="H37:K37"/>
    <mergeCell ref="L36:O36"/>
    <mergeCell ref="L37:O37"/>
    <mergeCell ref="H26:K26"/>
    <mergeCell ref="H25:K25"/>
    <mergeCell ref="L25:O25"/>
    <mergeCell ref="L26:O26"/>
    <mergeCell ref="H38:K38"/>
    <mergeCell ref="H39:K39"/>
    <mergeCell ref="H22:K22"/>
    <mergeCell ref="H30:K30"/>
    <mergeCell ref="H29:K29"/>
    <mergeCell ref="H35:K35"/>
    <mergeCell ref="H36:K36"/>
    <mergeCell ref="F86:G86"/>
    <mergeCell ref="F75:G75"/>
    <mergeCell ref="F67:G67"/>
    <mergeCell ref="E77:G77"/>
    <mergeCell ref="F76:G76"/>
    <mergeCell ref="F81:G81"/>
    <mergeCell ref="L85:O85"/>
    <mergeCell ref="H84:K84"/>
    <mergeCell ref="F83:G83"/>
    <mergeCell ref="F82:G82"/>
    <mergeCell ref="L77:O77"/>
    <mergeCell ref="F65:G65"/>
    <mergeCell ref="F79:G79"/>
    <mergeCell ref="H80:K80"/>
    <mergeCell ref="F80:G80"/>
    <mergeCell ref="H67:K67"/>
    <mergeCell ref="H78:K78"/>
    <mergeCell ref="L75:O75"/>
    <mergeCell ref="H76:K76"/>
    <mergeCell ref="L65:O65"/>
    <mergeCell ref="L69:O69"/>
    <mergeCell ref="L73:O73"/>
    <mergeCell ref="L84:O84"/>
    <mergeCell ref="H73:K73"/>
    <mergeCell ref="H75:K75"/>
    <mergeCell ref="L76:O76"/>
    <mergeCell ref="E74:G74"/>
    <mergeCell ref="H82:K82"/>
    <mergeCell ref="L82:O82"/>
    <mergeCell ref="L79:O79"/>
    <mergeCell ref="E35:G35"/>
    <mergeCell ref="H83:K83"/>
    <mergeCell ref="H81:K81"/>
    <mergeCell ref="J2:AU2"/>
    <mergeCell ref="AF17:AI18"/>
    <mergeCell ref="AJ17:AM18"/>
    <mergeCell ref="B13:G13"/>
    <mergeCell ref="AJ19:AM20"/>
    <mergeCell ref="X17:AA18"/>
    <mergeCell ref="B19:C20"/>
    <mergeCell ref="AB17:AE18"/>
    <mergeCell ref="AB19:AE20"/>
    <mergeCell ref="B5:G5"/>
    <mergeCell ref="P17:S18"/>
    <mergeCell ref="L17:O18"/>
    <mergeCell ref="B2:D2"/>
    <mergeCell ref="G17:G18"/>
    <mergeCell ref="H17:K18"/>
    <mergeCell ref="H15:I16"/>
    <mergeCell ref="J15:K16"/>
    <mergeCell ref="T19:W20"/>
    <mergeCell ref="X19:AA20"/>
    <mergeCell ref="AB16:AE16"/>
    <mergeCell ref="AF19:AI20"/>
    <mergeCell ref="P19:S20"/>
    <mergeCell ref="T17:W18"/>
    <mergeCell ref="AR19:AU20"/>
    <mergeCell ref="AN17:AQ18"/>
    <mergeCell ref="AN16:AQ16"/>
    <mergeCell ref="AR17:AU18"/>
    <mergeCell ref="H19:K20"/>
    <mergeCell ref="AR16:AU16"/>
    <mergeCell ref="AN19:AQ20"/>
    <mergeCell ref="B167:G167"/>
    <mergeCell ref="F130:G130"/>
    <mergeCell ref="L155:O155"/>
    <mergeCell ref="L156:O156"/>
    <mergeCell ref="L151:O151"/>
    <mergeCell ref="H112:K112"/>
    <mergeCell ref="H111:K111"/>
    <mergeCell ref="H113:K113"/>
    <mergeCell ref="E141:G141"/>
    <mergeCell ref="E138:G138"/>
    <mergeCell ref="E139:G139"/>
    <mergeCell ref="F134:G134"/>
    <mergeCell ref="F135:G135"/>
    <mergeCell ref="E137:G137"/>
    <mergeCell ref="L134:O134"/>
    <mergeCell ref="L125:O125"/>
    <mergeCell ref="L127:O127"/>
    <mergeCell ref="L126:O126"/>
    <mergeCell ref="B165:G165"/>
    <mergeCell ref="H134:K134"/>
    <mergeCell ref="H128:K128"/>
    <mergeCell ref="H132:K132"/>
    <mergeCell ref="C156:G156"/>
    <mergeCell ref="E152:G152"/>
    <mergeCell ref="E153:G153"/>
    <mergeCell ref="E142:G142"/>
    <mergeCell ref="B163:G163"/>
    <mergeCell ref="C157:G157"/>
    <mergeCell ref="C155:G155"/>
    <mergeCell ref="H127:K127"/>
    <mergeCell ref="L154:O154"/>
    <mergeCell ref="E140:G140"/>
    <mergeCell ref="C175:G175"/>
    <mergeCell ref="C169:G169"/>
    <mergeCell ref="C170:G170"/>
    <mergeCell ref="C174:G174"/>
    <mergeCell ref="C173:G173"/>
    <mergeCell ref="C154:G154"/>
    <mergeCell ref="B164:G164"/>
    <mergeCell ref="E150:G150"/>
    <mergeCell ref="D151:G151"/>
    <mergeCell ref="P16:S16"/>
    <mergeCell ref="AJ16:AM16"/>
    <mergeCell ref="X16:AA16"/>
    <mergeCell ref="T16:W16"/>
    <mergeCell ref="AF16:AI16"/>
    <mergeCell ref="L16:O16"/>
    <mergeCell ref="H85:K85"/>
    <mergeCell ref="H86:K86"/>
    <mergeCell ref="H133:K133"/>
    <mergeCell ref="C21:G21"/>
    <mergeCell ref="L28:O28"/>
    <mergeCell ref="H23:K23"/>
    <mergeCell ref="F66:G66"/>
    <mergeCell ref="F63:G63"/>
    <mergeCell ref="H79:K79"/>
    <mergeCell ref="L54:O54"/>
    <mergeCell ref="H143:K143"/>
    <mergeCell ref="H142:K142"/>
    <mergeCell ref="E143:G143"/>
    <mergeCell ref="L111:O111"/>
    <mergeCell ref="P56:S56"/>
    <mergeCell ref="H172:K172"/>
    <mergeCell ref="L172:O172"/>
    <mergeCell ref="H87:K87"/>
    <mergeCell ref="H88:K88"/>
    <mergeCell ref="P90:S90"/>
    <mergeCell ref="L87:O87"/>
    <mergeCell ref="L112:O112"/>
    <mergeCell ref="L90:O90"/>
    <mergeCell ref="P89:S89"/>
    <mergeCell ref="L139:O139"/>
    <mergeCell ref="P106:S106"/>
    <mergeCell ref="P134:S134"/>
    <mergeCell ref="H136:K136"/>
    <mergeCell ref="P139:S139"/>
    <mergeCell ref="H93:K93"/>
    <mergeCell ref="P87:S87"/>
    <mergeCell ref="P88:S88"/>
    <mergeCell ref="P116:S116"/>
    <mergeCell ref="L101:O101"/>
    <mergeCell ref="L122:O122"/>
    <mergeCell ref="L123:O123"/>
    <mergeCell ref="L106:O106"/>
    <mergeCell ref="P127:S127"/>
    <mergeCell ref="P124:S124"/>
    <mergeCell ref="P121:S121"/>
    <mergeCell ref="P101:S101"/>
    <mergeCell ref="L120:O120"/>
    <mergeCell ref="P107:S107"/>
    <mergeCell ref="P115:S115"/>
    <mergeCell ref="L89:O89"/>
    <mergeCell ref="H89:K89"/>
    <mergeCell ref="H90:K90"/>
    <mergeCell ref="H91:K91"/>
    <mergeCell ref="DP64:DS64"/>
    <mergeCell ref="CR64:CU64"/>
    <mergeCell ref="CJ65:CM65"/>
    <mergeCell ref="CZ63:DC63"/>
    <mergeCell ref="CV63:CY63"/>
    <mergeCell ref="CF62:CI62"/>
    <mergeCell ref="DD63:DG63"/>
    <mergeCell ref="CR63:CU63"/>
    <mergeCell ref="DL62:DO62"/>
    <mergeCell ref="DD62:DG62"/>
    <mergeCell ref="P63:S63"/>
    <mergeCell ref="P74:S74"/>
    <mergeCell ref="T74:W74"/>
    <mergeCell ref="AF66:AI66"/>
    <mergeCell ref="X88:AA88"/>
    <mergeCell ref="P78:S78"/>
    <mergeCell ref="AB65:AE65"/>
    <mergeCell ref="T73:W73"/>
    <mergeCell ref="X85:AA85"/>
    <mergeCell ref="T65:W65"/>
    <mergeCell ref="AB73:AE73"/>
    <mergeCell ref="T69:W69"/>
    <mergeCell ref="X74:AA74"/>
    <mergeCell ref="AB86:AE86"/>
    <mergeCell ref="T76:W76"/>
    <mergeCell ref="AF81:AI81"/>
    <mergeCell ref="AF88:AI88"/>
    <mergeCell ref="T86:W86"/>
    <mergeCell ref="T80:W80"/>
    <mergeCell ref="DH67:DK67"/>
    <mergeCell ref="X76:AA76"/>
    <mergeCell ref="T67:W67"/>
    <mergeCell ref="EH85:EK89"/>
    <mergeCell ref="L86:O86"/>
    <mergeCell ref="EH82:EK83"/>
    <mergeCell ref="CR69:CU69"/>
    <mergeCell ref="CZ69:DC69"/>
    <mergeCell ref="BX69:CA69"/>
    <mergeCell ref="P80:S80"/>
    <mergeCell ref="P79:S79"/>
    <mergeCell ref="P69:S69"/>
    <mergeCell ref="P75:S75"/>
    <mergeCell ref="L60:O60"/>
    <mergeCell ref="DP60:DS60"/>
    <mergeCell ref="L74:O74"/>
    <mergeCell ref="L88:O88"/>
    <mergeCell ref="AF89:AI89"/>
    <mergeCell ref="CR62:CU62"/>
    <mergeCell ref="DH63:DK63"/>
    <mergeCell ref="DH62:DK62"/>
    <mergeCell ref="DD65:DG65"/>
    <mergeCell ref="CF66:CI66"/>
    <mergeCell ref="CF69:CI69"/>
    <mergeCell ref="CV75:CY75"/>
    <mergeCell ref="DD73:DG73"/>
    <mergeCell ref="DT69:DW69"/>
    <mergeCell ref="DL67:DO67"/>
    <mergeCell ref="CJ74:CM74"/>
    <mergeCell ref="P83:S83"/>
    <mergeCell ref="AB77:AE77"/>
    <mergeCell ref="AB78:AE78"/>
    <mergeCell ref="AB79:AE79"/>
    <mergeCell ref="L81:O81"/>
    <mergeCell ref="X61:AA61"/>
    <mergeCell ref="X64:AA64"/>
    <mergeCell ref="X63:AA63"/>
    <mergeCell ref="X59:AA59"/>
    <mergeCell ref="X62:AA62"/>
    <mergeCell ref="X73:AA73"/>
    <mergeCell ref="X67:AA67"/>
    <mergeCell ref="X66:AA66"/>
    <mergeCell ref="P76:S76"/>
    <mergeCell ref="X77:AA77"/>
    <mergeCell ref="X69:AA69"/>
    <mergeCell ref="AF80:AI80"/>
    <mergeCell ref="X75:AA75"/>
    <mergeCell ref="AZ69:BC69"/>
    <mergeCell ref="AZ66:BC66"/>
    <mergeCell ref="AZ67:BC67"/>
    <mergeCell ref="AZ79:BC79"/>
    <mergeCell ref="AZ83:BC83"/>
    <mergeCell ref="AZ81:BC81"/>
    <mergeCell ref="AN66:AQ66"/>
    <mergeCell ref="P64:S64"/>
    <mergeCell ref="T78:W78"/>
    <mergeCell ref="T75:W75"/>
    <mergeCell ref="T63:W63"/>
    <mergeCell ref="T62:W62"/>
    <mergeCell ref="T64:W64"/>
    <mergeCell ref="T60:W60"/>
    <mergeCell ref="X60:AA60"/>
    <mergeCell ref="X65:AA65"/>
    <mergeCell ref="T59:W59"/>
    <mergeCell ref="AN78:AQ78"/>
    <mergeCell ref="T79:W79"/>
    <mergeCell ref="T77:W77"/>
    <mergeCell ref="X89:AA89"/>
    <mergeCell ref="X84:AA84"/>
    <mergeCell ref="X79:AA79"/>
    <mergeCell ref="AB76:AE76"/>
    <mergeCell ref="BD81:BG81"/>
    <mergeCell ref="AZ80:BC80"/>
    <mergeCell ref="AV69:AY69"/>
    <mergeCell ref="X78:AA78"/>
    <mergeCell ref="AF77:AI77"/>
    <mergeCell ref="AR76:AU76"/>
    <mergeCell ref="AF78:AI78"/>
    <mergeCell ref="AF67:AI67"/>
    <mergeCell ref="AB75:AE75"/>
    <mergeCell ref="AJ76:AM76"/>
    <mergeCell ref="AZ74:BC74"/>
    <mergeCell ref="AR87:AU87"/>
    <mergeCell ref="AV87:AY87"/>
    <mergeCell ref="AB87:AE87"/>
    <mergeCell ref="AF86:AI86"/>
    <mergeCell ref="AZ85:BC85"/>
    <mergeCell ref="AB80:AE80"/>
    <mergeCell ref="X80:AA80"/>
    <mergeCell ref="X83:AA83"/>
    <mergeCell ref="AZ84:BC84"/>
    <mergeCell ref="BD77:BG77"/>
    <mergeCell ref="AR69:AU69"/>
    <mergeCell ref="AB74:AE74"/>
    <mergeCell ref="AJ69:AM69"/>
    <mergeCell ref="AJ73:AM73"/>
    <mergeCell ref="AN77:AQ77"/>
    <mergeCell ref="AJ79:AM79"/>
    <mergeCell ref="AR80:AU80"/>
    <mergeCell ref="AN76:AQ76"/>
    <mergeCell ref="AN74:AQ74"/>
    <mergeCell ref="AN73:AQ73"/>
    <mergeCell ref="AF76:AI76"/>
    <mergeCell ref="BD75:BG75"/>
    <mergeCell ref="BH75:BK75"/>
    <mergeCell ref="AZ63:BC63"/>
    <mergeCell ref="AJ74:AM74"/>
    <mergeCell ref="BD74:BG74"/>
    <mergeCell ref="AJ77:AM77"/>
    <mergeCell ref="AV77:AY77"/>
    <mergeCell ref="AN67:AQ67"/>
    <mergeCell ref="AV76:AY76"/>
    <mergeCell ref="AN75:AQ75"/>
    <mergeCell ref="AN65:AQ65"/>
    <mergeCell ref="AJ56:AM56"/>
    <mergeCell ref="AF74:AI74"/>
    <mergeCell ref="AF75:AI75"/>
    <mergeCell ref="BH67:BK67"/>
    <mergeCell ref="BD76:BG76"/>
    <mergeCell ref="AZ72:BC72"/>
    <mergeCell ref="BD72:BG72"/>
    <mergeCell ref="BH72:BK72"/>
    <mergeCell ref="BH69:BK69"/>
    <mergeCell ref="BH68:BK68"/>
    <mergeCell ref="AR73:AU73"/>
    <mergeCell ref="AF73:AI73"/>
    <mergeCell ref="BD61:BG61"/>
    <mergeCell ref="BD69:BG69"/>
    <mergeCell ref="AJ67:AM67"/>
    <mergeCell ref="AZ59:BC59"/>
    <mergeCell ref="BD71:BG71"/>
    <mergeCell ref="AV75:AY75"/>
    <mergeCell ref="AR74:AU74"/>
    <mergeCell ref="AV74:AY74"/>
    <mergeCell ref="AR57:AU57"/>
    <mergeCell ref="AZ57:BC57"/>
    <mergeCell ref="BD54:BG54"/>
    <mergeCell ref="BD57:BG57"/>
    <mergeCell ref="AF64:AI64"/>
    <mergeCell ref="AJ54:AM54"/>
    <mergeCell ref="AF59:AI59"/>
    <mergeCell ref="AZ56:BC56"/>
    <mergeCell ref="AF57:AI57"/>
    <mergeCell ref="AV57:AY57"/>
    <mergeCell ref="AJ59:AM59"/>
    <mergeCell ref="AN57:AQ57"/>
    <mergeCell ref="AZ64:BC64"/>
    <mergeCell ref="AJ65:AM65"/>
    <mergeCell ref="AR75:AU75"/>
    <mergeCell ref="BD66:BG66"/>
    <mergeCell ref="AJ66:AM66"/>
    <mergeCell ref="AN56:AQ56"/>
    <mergeCell ref="AN61:AQ61"/>
    <mergeCell ref="AR67:AU67"/>
    <mergeCell ref="AR56:AU56"/>
    <mergeCell ref="BD59:BG59"/>
    <mergeCell ref="AR59:AU59"/>
    <mergeCell ref="BH66:BK66"/>
    <mergeCell ref="AB62:AE62"/>
    <mergeCell ref="AF60:AI60"/>
    <mergeCell ref="AF63:AI63"/>
    <mergeCell ref="AF61:AI61"/>
    <mergeCell ref="AR61:AU61"/>
    <mergeCell ref="BL67:BO67"/>
    <mergeCell ref="AJ63:AM63"/>
    <mergeCell ref="AJ62:AM62"/>
    <mergeCell ref="AJ60:AM60"/>
    <mergeCell ref="AV66:AY66"/>
    <mergeCell ref="AR65:AU65"/>
    <mergeCell ref="AN69:AQ69"/>
    <mergeCell ref="BH65:BK65"/>
    <mergeCell ref="AB69:AE69"/>
    <mergeCell ref="BL63:BO63"/>
    <mergeCell ref="BL69:BO69"/>
    <mergeCell ref="AB66:AE66"/>
    <mergeCell ref="BH62:BK62"/>
    <mergeCell ref="BH61:BK61"/>
    <mergeCell ref="AR63:AU63"/>
    <mergeCell ref="AN64:AQ64"/>
    <mergeCell ref="AZ61:BC61"/>
    <mergeCell ref="AN63:AQ63"/>
    <mergeCell ref="AF69:AI69"/>
    <mergeCell ref="AB63:AE63"/>
    <mergeCell ref="AF65:AI65"/>
    <mergeCell ref="AB64:AE64"/>
    <mergeCell ref="BD60:BG60"/>
    <mergeCell ref="AB57:AE57"/>
    <mergeCell ref="AJ57:AM57"/>
    <mergeCell ref="BH63:BK63"/>
    <mergeCell ref="BH59:BK59"/>
    <mergeCell ref="AB55:AE55"/>
    <mergeCell ref="AF52:AI52"/>
    <mergeCell ref="AV64:AY64"/>
    <mergeCell ref="BH51:BK51"/>
    <mergeCell ref="AJ52:AM52"/>
    <mergeCell ref="AV51:AY51"/>
    <mergeCell ref="AV53:AY53"/>
    <mergeCell ref="AV55:AY55"/>
    <mergeCell ref="AV54:AY54"/>
    <mergeCell ref="AB56:AE56"/>
    <mergeCell ref="BH54:BK54"/>
    <mergeCell ref="AB61:AE61"/>
    <mergeCell ref="AB60:AE60"/>
    <mergeCell ref="AJ53:AM53"/>
    <mergeCell ref="BD56:BG56"/>
    <mergeCell ref="AV61:AY61"/>
    <mergeCell ref="AJ55:AM55"/>
    <mergeCell ref="AF56:AI56"/>
    <mergeCell ref="AF55:AI55"/>
    <mergeCell ref="BH56:BK56"/>
    <mergeCell ref="BH57:BK57"/>
    <mergeCell ref="AB52:AE52"/>
    <mergeCell ref="AB51:AE51"/>
    <mergeCell ref="CJ51:CM51"/>
    <mergeCell ref="BX54:CA54"/>
    <mergeCell ref="BD55:BG55"/>
    <mergeCell ref="BT54:BW54"/>
    <mergeCell ref="BP50:BS50"/>
    <mergeCell ref="BX53:CA53"/>
    <mergeCell ref="BP53:BS53"/>
    <mergeCell ref="BD50:BG50"/>
    <mergeCell ref="BT55:BW55"/>
    <mergeCell ref="BL52:BO52"/>
    <mergeCell ref="BL53:BO53"/>
    <mergeCell ref="CB55:CE55"/>
    <mergeCell ref="CF55:CI55"/>
    <mergeCell ref="BX51:CA51"/>
    <mergeCell ref="BT53:BW53"/>
    <mergeCell ref="BD53:BG53"/>
    <mergeCell ref="AV52:AY52"/>
    <mergeCell ref="AZ53:BC53"/>
    <mergeCell ref="AZ51:BC51"/>
    <mergeCell ref="BH53:BK53"/>
    <mergeCell ref="AZ50:BC50"/>
    <mergeCell ref="BL55:BO55"/>
    <mergeCell ref="BP55:BS55"/>
    <mergeCell ref="AZ55:BC55"/>
    <mergeCell ref="CF50:CI50"/>
    <mergeCell ref="BT51:BW51"/>
    <mergeCell ref="DX62:EA62"/>
    <mergeCell ref="DT45:DW45"/>
    <mergeCell ref="DT43:DW43"/>
    <mergeCell ref="DP50:DS50"/>
    <mergeCell ref="DP62:DS62"/>
    <mergeCell ref="DX56:EA56"/>
    <mergeCell ref="DP56:DS56"/>
    <mergeCell ref="DP55:DS55"/>
    <mergeCell ref="DP54:DS54"/>
    <mergeCell ref="DX47:EA47"/>
    <mergeCell ref="DX49:EA49"/>
    <mergeCell ref="DP47:DS47"/>
    <mergeCell ref="DX43:EA43"/>
    <mergeCell ref="CV55:CY55"/>
    <mergeCell ref="CZ49:DC49"/>
    <mergeCell ref="CR41:CU41"/>
    <mergeCell ref="DT41:DW41"/>
    <mergeCell ref="DX60:EA60"/>
    <mergeCell ref="DX44:EA44"/>
    <mergeCell ref="DH42:DK42"/>
    <mergeCell ref="DX45:EA45"/>
    <mergeCell ref="DX41:EA41"/>
    <mergeCell ref="DD47:DG47"/>
    <mergeCell ref="DL57:DO57"/>
    <mergeCell ref="DH53:DK53"/>
    <mergeCell ref="DH52:DK52"/>
    <mergeCell ref="DH51:DK51"/>
    <mergeCell ref="DH50:DK50"/>
    <mergeCell ref="DL55:DO55"/>
    <mergeCell ref="DL53:DO53"/>
    <mergeCell ref="DH58:DK58"/>
    <mergeCell ref="CV62:CY62"/>
    <mergeCell ref="CR58:CU58"/>
    <mergeCell ref="DT35:DW35"/>
    <mergeCell ref="DP34:DS34"/>
    <mergeCell ref="CV34:CY34"/>
    <mergeCell ref="DP37:DS37"/>
    <mergeCell ref="DP30:DS30"/>
    <mergeCell ref="DT38:DW38"/>
    <mergeCell ref="DP41:DS41"/>
    <mergeCell ref="DL42:DO42"/>
    <mergeCell ref="DD54:DG54"/>
    <mergeCell ref="DD55:DG55"/>
    <mergeCell ref="CR56:CU56"/>
    <mergeCell ref="DL52:DO52"/>
    <mergeCell ref="DP51:DS51"/>
    <mergeCell ref="DL56:DO56"/>
    <mergeCell ref="DL51:DO51"/>
    <mergeCell ref="CR50:CU50"/>
    <mergeCell ref="CV58:CY58"/>
    <mergeCell ref="CZ58:DC58"/>
    <mergeCell ref="DP57:DS57"/>
    <mergeCell ref="DP48:DS48"/>
    <mergeCell ref="CR40:CU40"/>
    <mergeCell ref="CR42:CU42"/>
    <mergeCell ref="CV57:CY57"/>
    <mergeCell ref="CR45:CU45"/>
    <mergeCell ref="CR46:CU46"/>
    <mergeCell ref="CV47:CY47"/>
    <mergeCell ref="DD58:DG58"/>
    <mergeCell ref="DL37:DO37"/>
    <mergeCell ref="CB33:CE33"/>
    <mergeCell ref="DL48:DO48"/>
    <mergeCell ref="DD48:DG48"/>
    <mergeCell ref="DT61:DW61"/>
    <mergeCell ref="DP44:DS44"/>
    <mergeCell ref="DT57:DW57"/>
    <mergeCell ref="DT56:DW56"/>
    <mergeCell ref="DT59:DW59"/>
    <mergeCell ref="DT51:DW51"/>
    <mergeCell ref="DT53:DW53"/>
    <mergeCell ref="DT55:DW55"/>
    <mergeCell ref="DT42:DW42"/>
    <mergeCell ref="DP42:DS42"/>
    <mergeCell ref="CV45:CY45"/>
    <mergeCell ref="DT47:DW47"/>
    <mergeCell ref="CZ52:DC52"/>
    <mergeCell ref="CZ59:DC59"/>
    <mergeCell ref="CZ61:DC61"/>
    <mergeCell ref="DD61:DG61"/>
    <mergeCell ref="CR52:CU52"/>
    <mergeCell ref="CV60:CY60"/>
    <mergeCell ref="CZ60:DC60"/>
    <mergeCell ref="DP53:DS53"/>
    <mergeCell ref="DP43:DS43"/>
    <mergeCell ref="CV50:CY50"/>
    <mergeCell ref="DP59:DS59"/>
    <mergeCell ref="CZ51:DC51"/>
    <mergeCell ref="DH55:DK55"/>
    <mergeCell ref="DL54:DO54"/>
    <mergeCell ref="CZ46:DC46"/>
    <mergeCell ref="DP46:DS46"/>
    <mergeCell ref="DX42:EA42"/>
    <mergeCell ref="DT31:DW31"/>
    <mergeCell ref="CZ39:DC39"/>
    <mergeCell ref="DD36:DG36"/>
    <mergeCell ref="DL43:DO43"/>
    <mergeCell ref="DL45:DO45"/>
    <mergeCell ref="DH35:DK35"/>
    <mergeCell ref="DL44:DO44"/>
    <mergeCell ref="DX31:EA31"/>
    <mergeCell ref="DX35:EA35"/>
    <mergeCell ref="CV37:CY37"/>
    <mergeCell ref="DX37:EA37"/>
    <mergeCell ref="DX39:EA39"/>
    <mergeCell ref="DH44:DK44"/>
    <mergeCell ref="CV35:CY35"/>
    <mergeCell ref="CR39:CU39"/>
    <mergeCell ref="CV39:CY39"/>
    <mergeCell ref="DH39:DK39"/>
    <mergeCell ref="DD39:DG39"/>
    <mergeCell ref="DL34:DO34"/>
    <mergeCell ref="CR34:CU34"/>
    <mergeCell ref="CV40:CY40"/>
    <mergeCell ref="CZ35:DC35"/>
    <mergeCell ref="DH40:DK40"/>
    <mergeCell ref="DP39:DS39"/>
    <mergeCell ref="DP38:DS38"/>
    <mergeCell ref="DP36:DS36"/>
    <mergeCell ref="DX40:EA40"/>
    <mergeCell ref="DT40:DW40"/>
    <mergeCell ref="DT36:DW36"/>
    <mergeCell ref="DT37:DW37"/>
    <mergeCell ref="DT39:DW39"/>
    <mergeCell ref="DL39:DO39"/>
    <mergeCell ref="DH31:DK31"/>
    <mergeCell ref="DP40:DS40"/>
    <mergeCell ref="DD41:DG41"/>
    <mergeCell ref="CZ42:DC42"/>
    <mergeCell ref="CV42:CY42"/>
    <mergeCell ref="CZ41:DC41"/>
    <mergeCell ref="DD42:DG42"/>
    <mergeCell ref="CJ38:CM38"/>
    <mergeCell ref="DH36:DK36"/>
    <mergeCell ref="DH37:DK37"/>
    <mergeCell ref="DP35:DS35"/>
    <mergeCell ref="CN31:CQ31"/>
    <mergeCell ref="CN34:CQ34"/>
    <mergeCell ref="CN37:CQ37"/>
    <mergeCell ref="CB40:CE40"/>
    <mergeCell ref="CB42:CE42"/>
    <mergeCell ref="CN35:CQ35"/>
    <mergeCell ref="CB31:CE31"/>
    <mergeCell ref="CF31:CI31"/>
    <mergeCell ref="CB34:CE34"/>
    <mergeCell ref="CF35:CI35"/>
    <mergeCell ref="CF41:CI41"/>
    <mergeCell ref="CZ36:DC36"/>
    <mergeCell ref="CV41:CY41"/>
    <mergeCell ref="CN39:CQ39"/>
    <mergeCell ref="DL38:DO38"/>
    <mergeCell ref="DH38:DK38"/>
    <mergeCell ref="DL36:DO36"/>
    <mergeCell ref="DH41:DK41"/>
    <mergeCell ref="DL41:DO41"/>
    <mergeCell ref="CN41:CQ41"/>
    <mergeCell ref="BT36:BW36"/>
    <mergeCell ref="CN38:CQ38"/>
    <mergeCell ref="BT43:BW43"/>
    <mergeCell ref="CZ43:DC43"/>
    <mergeCell ref="CV44:CY44"/>
    <mergeCell ref="BX42:CA42"/>
    <mergeCell ref="AZ36:BC36"/>
    <mergeCell ref="AR43:AU43"/>
    <mergeCell ref="AJ36:AM36"/>
    <mergeCell ref="BX40:CA40"/>
    <mergeCell ref="AF36:AI36"/>
    <mergeCell ref="CJ40:CM40"/>
    <mergeCell ref="CJ43:CM43"/>
    <mergeCell ref="CF39:CI39"/>
    <mergeCell ref="AJ38:AM38"/>
    <mergeCell ref="BL37:BO37"/>
    <mergeCell ref="BT39:BW39"/>
    <mergeCell ref="BT42:BW42"/>
    <mergeCell ref="BT38:BW38"/>
    <mergeCell ref="CR38:CU38"/>
    <mergeCell ref="BX41:CA41"/>
    <mergeCell ref="CB41:CE41"/>
    <mergeCell ref="CN40:CQ40"/>
    <mergeCell ref="CN36:CQ36"/>
    <mergeCell ref="CR36:CU36"/>
    <mergeCell ref="AN43:AQ43"/>
    <mergeCell ref="AF42:AI42"/>
    <mergeCell ref="CJ36:CM36"/>
    <mergeCell ref="BX38:CA38"/>
    <mergeCell ref="BP40:BS40"/>
    <mergeCell ref="AB37:AE37"/>
    <mergeCell ref="AN40:AQ40"/>
    <mergeCell ref="AN41:AQ41"/>
    <mergeCell ref="AR41:AU41"/>
    <mergeCell ref="AF39:AI39"/>
    <mergeCell ref="AR42:AU42"/>
    <mergeCell ref="AJ40:AM40"/>
    <mergeCell ref="AJ39:AM39"/>
    <mergeCell ref="AB38:AE38"/>
    <mergeCell ref="EH44:EK45"/>
    <mergeCell ref="DT62:DW62"/>
    <mergeCell ref="DX61:EA61"/>
    <mergeCell ref="DT63:DW63"/>
    <mergeCell ref="DP45:DS45"/>
    <mergeCell ref="DX57:EA57"/>
    <mergeCell ref="DX52:EA52"/>
    <mergeCell ref="DT48:DW48"/>
    <mergeCell ref="CB44:CE44"/>
    <mergeCell ref="CR44:CU44"/>
    <mergeCell ref="CJ44:CM44"/>
    <mergeCell ref="CJ47:CM47"/>
    <mergeCell ref="CJ49:CM49"/>
    <mergeCell ref="CJ48:CM48"/>
    <mergeCell ref="BX52:CA52"/>
    <mergeCell ref="BX49:CA49"/>
    <mergeCell ref="DT52:DW52"/>
    <mergeCell ref="DT54:DW54"/>
    <mergeCell ref="DT46:DW46"/>
    <mergeCell ref="DT50:DW50"/>
    <mergeCell ref="DT60:DW60"/>
    <mergeCell ref="DP52:DS52"/>
    <mergeCell ref="DX53:EA53"/>
    <mergeCell ref="DX63:EA63"/>
    <mergeCell ref="DX48:EA48"/>
    <mergeCell ref="DX59:EA59"/>
    <mergeCell ref="DT49:DW49"/>
    <mergeCell ref="CJ50:CM50"/>
    <mergeCell ref="DX58:EA58"/>
    <mergeCell ref="EB58:EE58"/>
    <mergeCell ref="DP49:DS49"/>
    <mergeCell ref="BX157:CA157"/>
    <mergeCell ref="CR146:CU146"/>
    <mergeCell ref="CV146:CY146"/>
    <mergeCell ref="CJ159:CM159"/>
    <mergeCell ref="CB154:CE154"/>
    <mergeCell ref="CR150:CU150"/>
    <mergeCell ref="CV157:CY157"/>
    <mergeCell ref="CF156:CI156"/>
    <mergeCell ref="CN154:CQ154"/>
    <mergeCell ref="CV151:CY151"/>
    <mergeCell ref="CR155:CU155"/>
    <mergeCell ref="CR154:CU154"/>
    <mergeCell ref="CN147:CQ147"/>
    <mergeCell ref="CV142:CY142"/>
    <mergeCell ref="CR147:CU147"/>
    <mergeCell ref="CF157:CI157"/>
    <mergeCell ref="CJ157:CM157"/>
    <mergeCell ref="CJ149:CM149"/>
    <mergeCell ref="CN151:CQ151"/>
    <mergeCell ref="CV144:CY144"/>
    <mergeCell ref="CN149:CQ149"/>
    <mergeCell ref="BX148:CA148"/>
    <mergeCell ref="CJ148:CM148"/>
    <mergeCell ref="CN145:CQ145"/>
    <mergeCell ref="CR152:CU152"/>
    <mergeCell ref="CN152:CQ152"/>
    <mergeCell ref="CB141:CE141"/>
    <mergeCell ref="CN150:CQ150"/>
    <mergeCell ref="CR143:CU143"/>
    <mergeCell ref="CR142:CU142"/>
    <mergeCell ref="CR134:CU134"/>
    <mergeCell ref="CN142:CQ142"/>
    <mergeCell ref="CV141:CY141"/>
    <mergeCell ref="CV149:CY149"/>
    <mergeCell ref="CF152:CI152"/>
    <mergeCell ref="CF149:CI149"/>
    <mergeCell ref="CF150:CI150"/>
    <mergeCell ref="CV152:CY152"/>
    <mergeCell ref="CB138:CE138"/>
    <mergeCell ref="CB136:CE136"/>
    <mergeCell ref="CR138:CU138"/>
    <mergeCell ref="CJ140:CM140"/>
    <mergeCell ref="CR135:CU135"/>
    <mergeCell ref="CB134:CE134"/>
    <mergeCell ref="CN136:CQ136"/>
    <mergeCell ref="CN135:CQ135"/>
    <mergeCell ref="CJ137:CM137"/>
    <mergeCell ref="CF136:CI136"/>
    <mergeCell ref="CR137:CU137"/>
    <mergeCell ref="CF135:CI135"/>
    <mergeCell ref="BX149:CA149"/>
    <mergeCell ref="CF151:CI151"/>
    <mergeCell ref="CN148:CQ148"/>
    <mergeCell ref="CR145:CU145"/>
    <mergeCell ref="BT142:BW142"/>
    <mergeCell ref="BT141:BW141"/>
    <mergeCell ref="CN138:CQ138"/>
    <mergeCell ref="BX140:CA140"/>
    <mergeCell ref="CR149:CU149"/>
    <mergeCell ref="BX150:CA150"/>
    <mergeCell ref="CB150:CE150"/>
    <mergeCell ref="CJ139:CM139"/>
    <mergeCell ref="CJ138:CM138"/>
    <mergeCell ref="CR136:CU136"/>
    <mergeCell ref="CR148:CU148"/>
    <mergeCell ref="CF133:CI133"/>
    <mergeCell ref="CR144:CU144"/>
    <mergeCell ref="CN141:CQ141"/>
    <mergeCell ref="CN143:CQ143"/>
    <mergeCell ref="BX152:CA152"/>
    <mergeCell ref="CF140:CI140"/>
    <mergeCell ref="CN139:CQ139"/>
    <mergeCell ref="CN137:CQ137"/>
    <mergeCell ref="CF137:CI137"/>
    <mergeCell ref="CF141:CI141"/>
    <mergeCell ref="CN140:CQ140"/>
    <mergeCell ref="CN133:CQ133"/>
    <mergeCell ref="CB152:CE152"/>
    <mergeCell ref="CJ133:CM133"/>
    <mergeCell ref="CJ136:CM136"/>
    <mergeCell ref="CJ141:CM141"/>
    <mergeCell ref="CB140:CE140"/>
    <mergeCell ref="CB139:CE139"/>
    <mergeCell ref="BT135:BW135"/>
    <mergeCell ref="BX135:CA135"/>
    <mergeCell ref="BT138:BW138"/>
    <mergeCell ref="BX138:CA138"/>
    <mergeCell ref="BT136:BW136"/>
    <mergeCell ref="BT148:BW148"/>
    <mergeCell ref="BX143:CA143"/>
    <mergeCell ref="CF143:CI143"/>
    <mergeCell ref="BX142:CA142"/>
    <mergeCell ref="CJ151:CM151"/>
    <mergeCell ref="CJ150:CM150"/>
    <mergeCell ref="CF144:CI144"/>
    <mergeCell ref="CJ144:CM144"/>
    <mergeCell ref="CN144:CQ144"/>
    <mergeCell ref="CF142:CI142"/>
    <mergeCell ref="BT149:BW149"/>
    <mergeCell ref="BL136:BO136"/>
    <mergeCell ref="BL57:BO57"/>
    <mergeCell ref="CB56:CE56"/>
    <mergeCell ref="BP56:BS56"/>
    <mergeCell ref="BX55:CA55"/>
    <mergeCell ref="CB53:CE53"/>
    <mergeCell ref="BP60:BS60"/>
    <mergeCell ref="BT131:BW131"/>
    <mergeCell ref="BP134:BS134"/>
    <mergeCell ref="CF138:CI138"/>
    <mergeCell ref="CF131:CI131"/>
    <mergeCell ref="CJ134:CM134"/>
    <mergeCell ref="CJ135:CM135"/>
    <mergeCell ref="BT137:BW137"/>
    <mergeCell ref="BT140:BW140"/>
    <mergeCell ref="BX139:CA139"/>
    <mergeCell ref="CF134:CI134"/>
    <mergeCell ref="CB135:CE135"/>
    <mergeCell ref="CJ60:CM60"/>
    <mergeCell ref="CJ57:CM57"/>
    <mergeCell ref="BT62:BW62"/>
    <mergeCell ref="BX62:CA62"/>
    <mergeCell ref="BX60:CA60"/>
    <mergeCell ref="BX64:CA64"/>
    <mergeCell ref="CB64:CE64"/>
    <mergeCell ref="CF72:CI72"/>
    <mergeCell ref="CJ72:CM72"/>
    <mergeCell ref="CJ80:CM80"/>
    <mergeCell ref="CJ84:CM84"/>
    <mergeCell ref="CF88:CI88"/>
    <mergeCell ref="CJ92:CM92"/>
    <mergeCell ref="CB87:CE87"/>
    <mergeCell ref="BP137:BS137"/>
    <mergeCell ref="BP138:BS138"/>
    <mergeCell ref="BP132:BS132"/>
    <mergeCell ref="BT139:BW139"/>
    <mergeCell ref="BT132:BW132"/>
    <mergeCell ref="CB131:CE131"/>
    <mergeCell ref="BP139:BS139"/>
    <mergeCell ref="CB133:CE133"/>
    <mergeCell ref="CB137:CE137"/>
    <mergeCell ref="CN127:CQ127"/>
    <mergeCell ref="CN128:CQ128"/>
    <mergeCell ref="CF128:CI128"/>
    <mergeCell ref="BX130:CA130"/>
    <mergeCell ref="BP136:BS136"/>
    <mergeCell ref="CF127:CI127"/>
    <mergeCell ref="CF130:CI130"/>
    <mergeCell ref="BT127:BW127"/>
    <mergeCell ref="BX127:CA127"/>
    <mergeCell ref="CB132:CE132"/>
    <mergeCell ref="BT130:BW130"/>
    <mergeCell ref="BX132:CA132"/>
    <mergeCell ref="CJ127:CM127"/>
    <mergeCell ref="X40:AA40"/>
    <mergeCell ref="X43:AA43"/>
    <mergeCell ref="AB27:AE27"/>
    <mergeCell ref="AF30:AI30"/>
    <mergeCell ref="AB36:AE36"/>
    <mergeCell ref="CZ40:DC40"/>
    <mergeCell ref="AV45:AY45"/>
    <mergeCell ref="AJ34:AM34"/>
    <mergeCell ref="CF42:CI42"/>
    <mergeCell ref="AZ44:BC44"/>
    <mergeCell ref="AZ38:BC38"/>
    <mergeCell ref="CR33:CU33"/>
    <mergeCell ref="DH33:DK33"/>
    <mergeCell ref="CN43:CQ43"/>
    <mergeCell ref="CN42:CQ42"/>
    <mergeCell ref="CF40:CI40"/>
    <mergeCell ref="CJ37:CM37"/>
    <mergeCell ref="AV43:AY43"/>
    <mergeCell ref="CV43:CY43"/>
    <mergeCell ref="CR43:CU43"/>
    <mergeCell ref="BH43:BK43"/>
    <mergeCell ref="CZ44:DC44"/>
    <mergeCell ref="AV44:AY44"/>
    <mergeCell ref="CF30:CI30"/>
    <mergeCell ref="CJ30:CM30"/>
    <mergeCell ref="AR40:AU40"/>
    <mergeCell ref="BP37:BS37"/>
    <mergeCell ref="BT41:BW41"/>
    <mergeCell ref="BX28:CA28"/>
    <mergeCell ref="BH27:BK27"/>
    <mergeCell ref="AN28:AQ28"/>
    <mergeCell ref="BL42:BO42"/>
    <mergeCell ref="BL133:BO133"/>
    <mergeCell ref="BL134:BO134"/>
    <mergeCell ref="X30:AA30"/>
    <mergeCell ref="BL29:BO29"/>
    <mergeCell ref="AB30:AE30"/>
    <mergeCell ref="CB29:CE29"/>
    <mergeCell ref="AB32:AE32"/>
    <mergeCell ref="AR38:AU38"/>
    <mergeCell ref="AB58:AE58"/>
    <mergeCell ref="AF58:AI58"/>
    <mergeCell ref="AJ58:AM58"/>
    <mergeCell ref="AN58:AQ58"/>
    <mergeCell ref="AR58:AU58"/>
    <mergeCell ref="AV58:AY58"/>
    <mergeCell ref="AZ58:BC58"/>
    <mergeCell ref="BD58:BG58"/>
    <mergeCell ref="BP135:BS135"/>
    <mergeCell ref="BX134:CA134"/>
    <mergeCell ref="BP133:BS133"/>
    <mergeCell ref="BL56:BO56"/>
    <mergeCell ref="CB129:CE129"/>
    <mergeCell ref="AJ35:AM35"/>
    <mergeCell ref="BT133:BW133"/>
    <mergeCell ref="BT126:BW126"/>
    <mergeCell ref="BX126:CA126"/>
    <mergeCell ref="CB126:CE126"/>
    <mergeCell ref="CB125:CE125"/>
    <mergeCell ref="CB124:CE124"/>
    <mergeCell ref="BT129:BW129"/>
    <mergeCell ref="BP125:BS125"/>
    <mergeCell ref="BX125:CA125"/>
    <mergeCell ref="BP130:BS130"/>
    <mergeCell ref="CJ131:CM131"/>
    <mergeCell ref="CJ130:CM130"/>
    <mergeCell ref="CN134:CQ134"/>
    <mergeCell ref="CJ132:CM132"/>
    <mergeCell ref="CN126:CQ126"/>
    <mergeCell ref="CF129:CI129"/>
    <mergeCell ref="BX131:CA131"/>
    <mergeCell ref="BX128:CA128"/>
    <mergeCell ref="CB127:CE127"/>
    <mergeCell ref="BT134:BW134"/>
    <mergeCell ref="BX133:CA133"/>
    <mergeCell ref="CF132:CI132"/>
    <mergeCell ref="CN131:CQ131"/>
    <mergeCell ref="CN129:CQ129"/>
    <mergeCell ref="BX129:CA129"/>
    <mergeCell ref="CN125:CQ125"/>
    <mergeCell ref="CB130:CE130"/>
    <mergeCell ref="CN130:CQ130"/>
    <mergeCell ref="CN132:CQ132"/>
    <mergeCell ref="BP131:BS131"/>
    <mergeCell ref="CN50:CQ50"/>
    <mergeCell ref="CF126:CI126"/>
    <mergeCell ref="CJ41:CM41"/>
    <mergeCell ref="BX47:CA47"/>
    <mergeCell ref="CB47:CE47"/>
    <mergeCell ref="BL50:BO50"/>
    <mergeCell ref="AV117:AY117"/>
    <mergeCell ref="AZ117:BC117"/>
    <mergeCell ref="BD117:BG117"/>
    <mergeCell ref="BH117:BK117"/>
    <mergeCell ref="BL117:BO117"/>
    <mergeCell ref="BP117:BS117"/>
    <mergeCell ref="BT117:BW117"/>
    <mergeCell ref="AZ118:BC118"/>
    <mergeCell ref="BT44:BW44"/>
    <mergeCell ref="CF43:CI43"/>
    <mergeCell ref="CF46:CI46"/>
    <mergeCell ref="CJ46:CM46"/>
    <mergeCell ref="CJ54:CM54"/>
    <mergeCell ref="CJ53:CM53"/>
    <mergeCell ref="CJ52:CM52"/>
    <mergeCell ref="CJ55:CM55"/>
    <mergeCell ref="BT50:BW50"/>
    <mergeCell ref="CF51:CI51"/>
    <mergeCell ref="BD51:BG51"/>
    <mergeCell ref="CN44:CQ44"/>
    <mergeCell ref="CB46:CE46"/>
    <mergeCell ref="BH50:BK50"/>
    <mergeCell ref="CF52:CI52"/>
    <mergeCell ref="BT47:BW47"/>
    <mergeCell ref="BL49:BO49"/>
    <mergeCell ref="AF47:AI47"/>
    <mergeCell ref="BT37:BW37"/>
    <mergeCell ref="BD34:BG34"/>
    <mergeCell ref="BT25:BW25"/>
    <mergeCell ref="AF29:AI29"/>
    <mergeCell ref="AJ32:AM32"/>
    <mergeCell ref="AZ48:BC48"/>
    <mergeCell ref="AN29:AQ29"/>
    <mergeCell ref="AJ29:AM29"/>
    <mergeCell ref="CB52:CE52"/>
    <mergeCell ref="BL39:BO39"/>
    <mergeCell ref="BL44:BO44"/>
    <mergeCell ref="BX43:CA43"/>
    <mergeCell ref="BX37:CA37"/>
    <mergeCell ref="CB36:CE36"/>
    <mergeCell ref="BL41:BO41"/>
    <mergeCell ref="BX50:CA50"/>
    <mergeCell ref="BL51:BO51"/>
    <mergeCell ref="BD52:BG52"/>
    <mergeCell ref="AV50:AY50"/>
    <mergeCell ref="BH40:BK40"/>
    <mergeCell ref="BP38:BS38"/>
    <mergeCell ref="BP39:BS39"/>
    <mergeCell ref="BL40:BO40"/>
    <mergeCell ref="AV49:AY49"/>
    <mergeCell ref="AV40:AY40"/>
    <mergeCell ref="AV38:AY38"/>
    <mergeCell ref="AR52:AU52"/>
    <mergeCell ref="AZ49:BC49"/>
    <mergeCell ref="BD46:BG46"/>
    <mergeCell ref="BH52:BK52"/>
    <mergeCell ref="AR50:AU50"/>
    <mergeCell ref="BT48:BW48"/>
    <mergeCell ref="AZ52:BC52"/>
    <mergeCell ref="AV56:AY56"/>
    <mergeCell ref="AZ54:BC54"/>
    <mergeCell ref="AN59:AQ59"/>
    <mergeCell ref="AV60:AY60"/>
    <mergeCell ref="BH60:BK60"/>
    <mergeCell ref="AR55:AU55"/>
    <mergeCell ref="AZ60:BC60"/>
    <mergeCell ref="AV59:AY59"/>
    <mergeCell ref="AJ22:AM22"/>
    <mergeCell ref="AJ28:AM28"/>
    <mergeCell ref="AJ23:AM23"/>
    <mergeCell ref="BL28:BO28"/>
    <mergeCell ref="AZ23:BC23"/>
    <mergeCell ref="AN23:AQ23"/>
    <mergeCell ref="AV22:AY22"/>
    <mergeCell ref="BH55:BK55"/>
    <mergeCell ref="BL54:BO54"/>
    <mergeCell ref="BP54:BS54"/>
    <mergeCell ref="AR53:AU53"/>
    <mergeCell ref="AR60:AU60"/>
    <mergeCell ref="AN55:AQ55"/>
    <mergeCell ref="AJ47:AM47"/>
    <mergeCell ref="AZ47:BC47"/>
    <mergeCell ref="AZ34:BC34"/>
    <mergeCell ref="BP49:BS49"/>
    <mergeCell ref="BH46:BK46"/>
    <mergeCell ref="AN36:AQ36"/>
    <mergeCell ref="AJ37:AM37"/>
    <mergeCell ref="AR36:AU36"/>
    <mergeCell ref="AJ41:AM41"/>
    <mergeCell ref="EB25:EE25"/>
    <mergeCell ref="AB26:AE26"/>
    <mergeCell ref="AF26:AI26"/>
    <mergeCell ref="T25:W25"/>
    <mergeCell ref="X25:AA25"/>
    <mergeCell ref="AB25:AE25"/>
    <mergeCell ref="AR25:AU25"/>
    <mergeCell ref="AB21:AE21"/>
    <mergeCell ref="BP29:BS29"/>
    <mergeCell ref="AV25:AY25"/>
    <mergeCell ref="AZ25:BC25"/>
    <mergeCell ref="AB45:AE45"/>
    <mergeCell ref="AJ43:AM43"/>
    <mergeCell ref="BP45:BS45"/>
    <mergeCell ref="BT35:BW35"/>
    <mergeCell ref="AR31:AU31"/>
    <mergeCell ref="BD36:BG36"/>
    <mergeCell ref="BP34:BS34"/>
    <mergeCell ref="AV28:AY28"/>
    <mergeCell ref="BL36:BO36"/>
    <mergeCell ref="AJ25:AM25"/>
    <mergeCell ref="AN25:AQ25"/>
    <mergeCell ref="AR44:AU44"/>
    <mergeCell ref="AB29:AE29"/>
    <mergeCell ref="T22:W22"/>
    <mergeCell ref="BH23:BK23"/>
    <mergeCell ref="AR23:AU23"/>
    <mergeCell ref="AR27:AU27"/>
    <mergeCell ref="BL22:BO22"/>
    <mergeCell ref="AR28:AU28"/>
    <mergeCell ref="AR29:AU29"/>
    <mergeCell ref="BD29:BG29"/>
    <mergeCell ref="P21:S21"/>
    <mergeCell ref="T21:W21"/>
    <mergeCell ref="BX23:CA23"/>
    <mergeCell ref="AN21:AQ21"/>
    <mergeCell ref="AN22:AQ22"/>
    <mergeCell ref="DD21:DG21"/>
    <mergeCell ref="AJ27:AM27"/>
    <mergeCell ref="AN27:AQ27"/>
    <mergeCell ref="X28:AA28"/>
    <mergeCell ref="BX21:CA21"/>
    <mergeCell ref="BL23:BO23"/>
    <mergeCell ref="X21:AA21"/>
    <mergeCell ref="P22:S22"/>
    <mergeCell ref="P23:S23"/>
    <mergeCell ref="AF25:AI25"/>
    <mergeCell ref="P25:S25"/>
    <mergeCell ref="X23:AA23"/>
    <mergeCell ref="CZ25:DC25"/>
    <mergeCell ref="AB22:AE22"/>
    <mergeCell ref="AF21:AI21"/>
    <mergeCell ref="AF22:AI22"/>
    <mergeCell ref="AB23:AE23"/>
    <mergeCell ref="AB28:AE28"/>
    <mergeCell ref="X22:AA22"/>
    <mergeCell ref="AJ21:AM21"/>
    <mergeCell ref="AR21:AU21"/>
    <mergeCell ref="CB28:CE28"/>
    <mergeCell ref="BD27:BG27"/>
    <mergeCell ref="AR22:AU22"/>
    <mergeCell ref="AF23:AI23"/>
    <mergeCell ref="T23:W23"/>
    <mergeCell ref="P26:S26"/>
    <mergeCell ref="AJ26:AM26"/>
    <mergeCell ref="AN26:AQ26"/>
    <mergeCell ref="AR26:AU26"/>
    <mergeCell ref="AV26:AY26"/>
    <mergeCell ref="AZ26:BC26"/>
    <mergeCell ref="BD26:BG26"/>
    <mergeCell ref="BH26:BK26"/>
    <mergeCell ref="BL26:BO26"/>
    <mergeCell ref="BP26:BS26"/>
    <mergeCell ref="BT26:BW26"/>
    <mergeCell ref="EB26:EE26"/>
    <mergeCell ref="AF32:AI32"/>
    <mergeCell ref="AF27:AI27"/>
    <mergeCell ref="AN34:AQ34"/>
    <mergeCell ref="AJ30:AM30"/>
    <mergeCell ref="AF28:AI28"/>
    <mergeCell ref="AN30:AQ30"/>
    <mergeCell ref="CJ34:CM34"/>
    <mergeCell ref="BT30:BW30"/>
    <mergeCell ref="DT32:DW32"/>
    <mergeCell ref="DP31:DS31"/>
    <mergeCell ref="CB32:CE32"/>
    <mergeCell ref="BX31:CA31"/>
    <mergeCell ref="AF31:AI31"/>
    <mergeCell ref="EB28:EE28"/>
    <mergeCell ref="AV29:AY29"/>
    <mergeCell ref="AJ33:AM33"/>
    <mergeCell ref="CF33:CI33"/>
    <mergeCell ref="EB29:EE29"/>
    <mergeCell ref="BX33:CA33"/>
    <mergeCell ref="CJ29:CM29"/>
    <mergeCell ref="AZ31:BC31"/>
    <mergeCell ref="AN48:AQ48"/>
    <mergeCell ref="AR49:AU49"/>
    <mergeCell ref="AR45:AU45"/>
    <mergeCell ref="AR48:AU48"/>
    <mergeCell ref="AN54:AQ54"/>
    <mergeCell ref="AR54:AU54"/>
    <mergeCell ref="AB59:AE59"/>
    <mergeCell ref="AF112:AI112"/>
    <mergeCell ref="DT64:DW64"/>
    <mergeCell ref="DT44:DW44"/>
    <mergeCell ref="CB51:CE51"/>
    <mergeCell ref="AR51:AU51"/>
    <mergeCell ref="BD49:BG49"/>
    <mergeCell ref="CB62:CE62"/>
    <mergeCell ref="AN45:AQ45"/>
    <mergeCell ref="AJ45:AM45"/>
    <mergeCell ref="BH45:BK45"/>
    <mergeCell ref="CF54:CI54"/>
    <mergeCell ref="DL58:DO58"/>
    <mergeCell ref="DP58:DS58"/>
    <mergeCell ref="DT58:DW58"/>
    <mergeCell ref="CB54:CE54"/>
    <mergeCell ref="DL93:DO93"/>
    <mergeCell ref="DH88:DK88"/>
    <mergeCell ref="CF48:CI48"/>
    <mergeCell ref="CF49:CI49"/>
    <mergeCell ref="CB48:CE48"/>
    <mergeCell ref="BX45:CA45"/>
    <mergeCell ref="CZ45:DC45"/>
    <mergeCell ref="DD46:DG46"/>
    <mergeCell ref="CN46:CQ46"/>
    <mergeCell ref="BP47:BS47"/>
    <mergeCell ref="H48:K48"/>
    <mergeCell ref="H49:K49"/>
    <mergeCell ref="H45:K45"/>
    <mergeCell ref="H47:K47"/>
    <mergeCell ref="F47:G47"/>
    <mergeCell ref="P49:S49"/>
    <mergeCell ref="F41:G41"/>
    <mergeCell ref="F43:G43"/>
    <mergeCell ref="E42:G42"/>
    <mergeCell ref="X47:AA47"/>
    <mergeCell ref="X39:AA39"/>
    <mergeCell ref="T39:W39"/>
    <mergeCell ref="AB54:AE54"/>
    <mergeCell ref="H40:K40"/>
    <mergeCell ref="L49:O49"/>
    <mergeCell ref="L39:O39"/>
    <mergeCell ref="L38:O38"/>
    <mergeCell ref="L41:O41"/>
    <mergeCell ref="L51:O51"/>
    <mergeCell ref="L50:O50"/>
    <mergeCell ref="H42:K42"/>
    <mergeCell ref="H43:K43"/>
    <mergeCell ref="H44:K44"/>
    <mergeCell ref="L45:O45"/>
    <mergeCell ref="AB41:AE41"/>
    <mergeCell ref="AB53:AE53"/>
    <mergeCell ref="T52:W52"/>
    <mergeCell ref="P51:S51"/>
    <mergeCell ref="T47:W47"/>
    <mergeCell ref="X48:AA48"/>
    <mergeCell ref="AB40:AE40"/>
    <mergeCell ref="AB39:AE39"/>
    <mergeCell ref="T30:W30"/>
    <mergeCell ref="AB34:AE34"/>
    <mergeCell ref="X31:AA31"/>
    <mergeCell ref="P40:S40"/>
    <mergeCell ref="CJ42:CM42"/>
    <mergeCell ref="CF37:CI37"/>
    <mergeCell ref="BP44:BS44"/>
    <mergeCell ref="BT45:BW45"/>
    <mergeCell ref="P58:S58"/>
    <mergeCell ref="T58:W58"/>
    <mergeCell ref="X58:AA58"/>
    <mergeCell ref="BH58:BK58"/>
    <mergeCell ref="BL58:BO58"/>
    <mergeCell ref="BP58:BS58"/>
    <mergeCell ref="BT58:BW58"/>
    <mergeCell ref="BX58:CA58"/>
    <mergeCell ref="CB58:CE58"/>
    <mergeCell ref="CF58:CI58"/>
    <mergeCell ref="CJ58:CM58"/>
    <mergeCell ref="X56:AA56"/>
    <mergeCell ref="X33:AA33"/>
    <mergeCell ref="BX46:CA46"/>
    <mergeCell ref="AR47:AU47"/>
    <mergeCell ref="BP48:BS48"/>
    <mergeCell ref="BH49:BK49"/>
    <mergeCell ref="BX48:CA48"/>
    <mergeCell ref="AR46:AU46"/>
    <mergeCell ref="BH47:BK47"/>
    <mergeCell ref="BP46:BS46"/>
    <mergeCell ref="BH39:BK39"/>
    <mergeCell ref="BD47:BG47"/>
    <mergeCell ref="AB31:AE31"/>
    <mergeCell ref="T36:W36"/>
    <mergeCell ref="T41:W41"/>
    <mergeCell ref="T43:W43"/>
    <mergeCell ref="X32:AA32"/>
    <mergeCell ref="X41:AA41"/>
    <mergeCell ref="X57:AA57"/>
    <mergeCell ref="AF33:AI33"/>
    <mergeCell ref="AF37:AI37"/>
    <mergeCell ref="X37:AA37"/>
    <mergeCell ref="X38:AA38"/>
    <mergeCell ref="X42:AA42"/>
    <mergeCell ref="L35:O35"/>
    <mergeCell ref="AB42:AE42"/>
    <mergeCell ref="P36:S36"/>
    <mergeCell ref="AB35:AE35"/>
    <mergeCell ref="DX117:EA117"/>
    <mergeCell ref="AF54:AI54"/>
    <mergeCell ref="AF38:AI38"/>
    <mergeCell ref="T56:W56"/>
    <mergeCell ref="AF40:AI40"/>
    <mergeCell ref="T55:W55"/>
    <mergeCell ref="AZ45:BC45"/>
    <mergeCell ref="AZ40:BC40"/>
    <mergeCell ref="AZ41:BC41"/>
    <mergeCell ref="BD44:BG44"/>
    <mergeCell ref="AN39:AQ39"/>
    <mergeCell ref="BL47:BO47"/>
    <mergeCell ref="BT49:BW49"/>
    <mergeCell ref="AZ42:BC42"/>
    <mergeCell ref="AZ39:BC39"/>
    <mergeCell ref="AB48:AE48"/>
    <mergeCell ref="AF48:AI48"/>
  </mergeCells>
  <phoneticPr fontId="2"/>
  <dataValidations xWindow="427" yWindow="500" count="20">
    <dataValidation type="whole" operator="greaterThanOrEqual" allowBlank="1" showInputMessage="1" showErrorMessage="1" error="整数値を入力してください" sqref="EB42:EE46 H42:EA42 H59:EA60 H100:EA100 EB151:EB153 H89:EA89 H74:EA74 H77:EA77 H85:EA86 EB136:EE142 EB123:EE128 EB115:EE119 EB109:EE111 H21:EA21 EB106:EE106 EC152:EE153 H23:K23 H46:EA46 AL10 H36:EA38 DZ10 DV10 DR10 DN10 DJ10 DF10 DB10 CX10 CT10 CP10 CL10 CH10 CD10 BZ10 BV10 BR10 BN10 BJ10 BF10 BB10 AX10 AT10 AP10 EB121:EE121 H29:EA29 EB34:EE38 H32:EE32 EB21:EE31 EB48:EE99 EB144:EE149" xr:uid="{00000000-0002-0000-0900-000000000000}">
      <formula1>0</formula1>
    </dataValidation>
    <dataValidation type="whole" operator="greaterThanOrEqual" allowBlank="1" showErrorMessage="1" error="整数値を入力してください" promptTitle="ニ社員等従業員給料手当" prompt="シート名：A‐①票の合計の値と一致する" sqref="H120:EE120" xr:uid="{00000000-0002-0000-0900-000001000000}">
      <formula1>0</formula1>
    </dataValidation>
    <dataValidation type="whole" operator="greaterThanOrEqual" allowBlank="1" showInputMessage="1" showErrorMessage="1" error="整数値を入力してください" promptTitle="ト法定福利費" sqref="H130:H135 I134:K135 I130:K130 M130:O130 L130:L135 M134:O135 Q130:S130 P130:P135 Q134:S135 U130:W130 T130:T135 U134:W135 Y130:AA130 X130:X135 Y134:AA135 AC130:AE130 AB130:AB135 AC134:AE135 AG130:AI130 AF130:AF135 AG134:AI135 AK130:AM130 AJ130:AJ135 AK134:AM135 AO130:AQ130 AN130:AN135 AO134:AQ135 AS130:AU130 AR130:AR135 AS134:AU135 AW130:AY130 AV130:AV135 AW134:AY135 BA130:BC130 AZ130:AZ135 BA134:BC135 BE130:BG130 BD130:BD135 BE134:BG135 BI130:BK130 BH130:BH135 BI134:BK135 BM130:BO130 BL130:BL135 BM134:BO135 BQ130:BS130 BP130:BP135 BQ134:BS135 BU130:BW130 BT130:BT135 BU134:BW135 BY130:CA130 BX130:BX135 BY134:CA135 CC130:CE130 CB130:CB135 CC134:CE135 CG130:CI130 CF130:CF135 CG134:CI135 CK130:CM130 CJ130:CJ135 CK134:CM135 CO130:CQ130 CN130:CN135 CO134:CQ135 CS130:CU130 CR130:CR135 CS134:CU135 CW130:CY130 CV130:CV135 CW134:CY135 DA130:DC130 CZ130:CZ135 DA134:DC135 DE130:DG130 DD130:DD135 DE134:DG135 DI130:DK130 DH130:DH135 DI134:DK135 DM130:DO130 DL130:DL135 DM134:DO135 DQ130:DS130 DP130:DP135 DQ134:DS135 DU130:DW130 DT130:DT135 DU134:DW135 DY130:EA130 EB130:EE135 DX130:DX135 DY134:EA135 H143:EE143" xr:uid="{00000000-0002-0000-0900-000002000000}">
      <formula1>0</formula1>
    </dataValidation>
    <dataValidation type="whole" operator="greaterThanOrEqual" allowBlank="1" showInputMessage="1" showErrorMessage="1" error="整数値を入力してください" promptTitle="ヘ保険料" sqref="H122:EE122" xr:uid="{00000000-0002-0000-0900-000003000000}">
      <formula1>0</formula1>
    </dataValidation>
    <dataValidation allowBlank="1" showInputMessage="1" showErrorMessage="1" promptTitle="会社名の入力" prompt="会社名について入力して下さい。" sqref="K4" xr:uid="{00000000-0002-0000-0900-000004000000}"/>
    <dataValidation type="whole" operator="greaterThan" allowBlank="1" showInputMessage="1" showErrorMessage="1" promptTitle="請負金額" prompt="計算式：内外注費＋工事価格_x000a_また_x000a_『合計欄』の『⑦工事価格』と同じ値になります。" sqref="K6" xr:uid="{00000000-0002-0000-0900-000005000000}">
      <formula1>0</formula1>
    </dataValidation>
    <dataValidation allowBlank="1" showInputMessage="1" showErrorMessage="1" promptTitle="工種について" prompt="下記の場合、『直接工事費の労務費』との２重計上に注意して下さい。_x000a_（注意１）工種が『測量』等の場合_x000a_・『共通仮設費のロ準備費』に費用を計上_x000a_・『現場管理費のト法定福利費』に費用を計上_x000a_（注意２）工種が『交通整理』等の場合_x000a_・『①直接工事費の（2）労務費』に費用を計上_x000a_・『現場管理費のト法定福利費』に費用を計上_x000a_（注意３）工種が『品質管理』等の場合_x000a_・『共通仮設費のロ準備費に費用を計上_x000a_・『現場管理のト法定福利費』に費用を計上" sqref="H19:EA20" xr:uid="{00000000-0002-0000-0900-000006000000}"/>
    <dataValidation type="whole" operator="greaterThan" allowBlank="1" showInputMessage="1" showErrorMessage="1" error="整数値を入力してください" promptTitle="請負金額                    " prompt="請負金額（税抜き）を入力してください_x000a_" sqref="J6" xr:uid="{00000000-0002-0000-0900-000007000000}">
      <formula1>0</formula1>
    </dataValidation>
    <dataValidation type="whole" operator="greaterThan" allowBlank="1" showInputMessage="1" showErrorMessage="1" error="整数値を入力してください" sqref="N10 AH10 AD10 Z10 V10 R10" xr:uid="{00000000-0002-0000-0900-000008000000}">
      <formula1>0</formula1>
    </dataValidation>
    <dataValidation type="whole" operator="greaterThanOrEqual" allowBlank="1" showInputMessage="1" showErrorMessage="1" error="整数値を入力してください" promptTitle="Ａ器機材" prompt="シート名：5-1_機器材運搬費の合計の値と一致する" sqref="EB39:EE39" xr:uid="{00000000-0002-0000-0900-000009000000}">
      <formula1>0</formula1>
    </dataValidation>
    <dataValidation type="whole" operator="greaterThanOrEqual" allowBlank="1" showInputMessage="1" showErrorMessage="1" error="整数値を入力してください" promptTitle="B建設機械20t未満" prompt="シート名：5-2_建設機械Ⅰの合計の値と一致する" sqref="EB40:EE40" xr:uid="{00000000-0002-0000-0900-00000A000000}">
      <formula1>0</formula1>
    </dataValidation>
    <dataValidation type="whole" operator="greaterThanOrEqual" allowBlank="1" showInputMessage="1" showErrorMessage="1" error="整数値を入力してください" promptTitle="C建設機械20t以上" prompt="シート名：5-3_建設機械Ⅱの合計の値と一致する" sqref="EB41:EE41" xr:uid="{00000000-0002-0000-0900-00000B000000}">
      <formula1>0</formula1>
    </dataValidation>
    <dataValidation type="whole" operator="greaterThanOrEqual" allowBlank="1" showInputMessage="1" showErrorMessage="1" error="整数値を入力してください" promptTitle="A安全管理費" sqref="H47:EE47" xr:uid="{00000000-0002-0000-0900-00000C000000}">
      <formula1>0</formula1>
    </dataValidation>
    <dataValidation type="whole" operator="greaterThanOrEqual" allowBlank="1" showInputMessage="1" showErrorMessage="1" error="整数値を入力してください" promptTitle="請負金額の内、外注費" prompt="請負金額の内、外注費を入力してください。_x000a_また、外注費＝各下請の工事価格合計となるようにしてください。" sqref="J8" xr:uid="{00000000-0002-0000-0900-00000D000000}">
      <formula1>0</formula1>
    </dataValidation>
    <dataValidation allowBlank="1" showInputMessage="1" showErrorMessage="1" promptTitle="工事価格" prompt="請負金額（税抜き）-外注費が自動算出されます。_x000a_また、⑦工事価格に自動計上されます。" sqref="J10" xr:uid="{00000000-0002-0000-0900-00000E000000}"/>
    <dataValidation operator="greaterThanOrEqual" allowBlank="1" showInputMessage="1" showErrorMessage="1" error="整数値を入力してください" sqref="EB33:EE33" xr:uid="{00000000-0002-0000-0900-00000F000000}"/>
    <dataValidation allowBlank="1" showErrorMessage="1" promptTitle="会社名の入力" prompt="会社名について入力して下さい。" sqref="J4 DZ6 DV6 DR6 DN6 DJ6 DF6 DB6 CX6 CT6 CP6 CL6 CH6 CD6 BZ6 BV6 BR6 BN6 BJ6 BF6 BB6 AX6 AT6 AP6 AL6 AH6 AD6 Z6 V6 R6 N6" xr:uid="{00000000-0002-0000-0900-000010000000}"/>
    <dataValidation type="whole" operator="greaterThanOrEqual" allowBlank="1" showInputMessage="1" showErrorMessage="1" error="整数値を入力してください" promptTitle="ト法定福利費" prompt="シート名：3_法定福利費の合計の値と一致する" sqref="H129:EE129" xr:uid="{00000000-0002-0000-0900-000011000000}">
      <formula1>0</formula1>
    </dataValidation>
    <dataValidation type="whole" allowBlank="1" showInputMessage="1" showErrorMessage="1" sqref="DY48:EA57 H43:EA45 H78:EA84 H116:EA119 H75:EA76 L22:EA28 H87:EA88 H165:EA165 H90:EA99 H101:EA112 H121:EA121 H123:EA128 H136:EA142 H61:EA73 H152:EA153 H155:EA156 H159:EA161 H169:EA175 H163:EA163 H33:EA35 H30:EA31 H24:K28 H22:K22 H48:L58 M48:O57 P48:P58 Q48:S57 T48:DX58 H144:EA149" xr:uid="{00000000-0002-0000-0900-000012000000}">
      <formula1>0</formula1>
      <formula2>999999999</formula2>
    </dataValidation>
    <dataValidation type="whole" allowBlank="1" showInputMessage="1" showErrorMessage="1" sqref="H164:EA164" xr:uid="{00000000-0002-0000-0900-000013000000}">
      <formula1>-9999999999</formula1>
      <formula2>999999999</formula2>
    </dataValidation>
  </dataValidations>
  <printOptions gridLinesSet="0"/>
  <pageMargins left="0.59055118110236227" right="0" top="0.51" bottom="0.19685039370078741" header="0.31496062992125984" footer="0"/>
  <pageSetup paperSize="8" scale="35" orientation="portrait" verticalDpi="4294967292" r:id="rId1"/>
  <headerFooter alignWithMargins="0">
    <oddFooter>&amp;C&amp;P/&amp;N</oddFooter>
  </headerFooter>
  <ignoredErrors>
    <ignoredError sqref="C25:C35 C73:C80 B169:B177 C22:C23 C149:C153 C37:C57 C59:C67 C83:C94 C118:C143 C96 C99:C105 C111:C116 C107:C108" numberStoredAsText="1"/>
    <ignoredError sqref="P23 L23 T23:EA23"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3"/>
    <pageSetUpPr autoPageBreaks="0"/>
  </sheetPr>
  <dimension ref="A1:AR598"/>
  <sheetViews>
    <sheetView showGridLines="0" topLeftCell="A19" zoomScale="85" zoomScaleNormal="85" workbookViewId="0">
      <selection activeCell="F38" sqref="F38"/>
    </sheetView>
  </sheetViews>
  <sheetFormatPr defaultRowHeight="12"/>
  <cols>
    <col min="1" max="1" width="8.25" style="42" customWidth="1"/>
    <col min="2" max="2" width="4.875" style="42" customWidth="1"/>
    <col min="3" max="3" width="12.5" style="42" customWidth="1"/>
    <col min="4" max="4" width="11.125" style="42" customWidth="1"/>
    <col min="5" max="5" width="11.625" style="42" customWidth="1"/>
    <col min="6" max="6" width="23.875" style="42" customWidth="1"/>
    <col min="7" max="7" width="13.125" style="42" customWidth="1"/>
    <col min="8" max="8" width="8.25" style="42" customWidth="1"/>
    <col min="9" max="9" width="4.75" style="254" customWidth="1"/>
    <col min="10" max="10" width="12.375" style="254" customWidth="1"/>
    <col min="11" max="11" width="11" style="254" customWidth="1"/>
    <col min="12" max="12" width="11.5" style="254" customWidth="1"/>
    <col min="13" max="13" width="23.875" style="254" customWidth="1"/>
    <col min="14" max="14" width="13.125" style="42" customWidth="1"/>
    <col min="15" max="15" width="3.75" style="42" customWidth="1"/>
    <col min="16" max="16" width="9" style="42"/>
    <col min="17" max="17" width="9.75" style="42" customWidth="1"/>
    <col min="18" max="20" width="9" style="42" hidden="1" customWidth="1"/>
    <col min="21" max="39" width="0" style="42" hidden="1" customWidth="1"/>
    <col min="40" max="16384" width="9" style="42"/>
  </cols>
  <sheetData>
    <row r="1" spans="1:19" ht="17.25">
      <c r="A1" s="252" t="s">
        <v>1446</v>
      </c>
      <c r="G1" s="248" t="s">
        <v>208</v>
      </c>
      <c r="H1" s="249" t="str">
        <f>IF(G2&lt;&gt;"","注意","OK")</f>
        <v>OK</v>
      </c>
      <c r="I1" s="293">
        <v>1</v>
      </c>
      <c r="J1" s="293"/>
      <c r="K1" s="293"/>
      <c r="L1" s="293"/>
      <c r="M1" s="42"/>
      <c r="R1" s="1247"/>
      <c r="S1" s="1247"/>
    </row>
    <row r="2" spans="1:19" s="252" customFormat="1" ht="24" customHeight="1">
      <c r="G2" s="2287" t="str">
        <f>IF(AND(G5&lt;&gt;G32,N5&lt;&gt;N32)=TRUE,"A1とA2・B1とB2の両方で金額が一致してません",IF(G5&lt;&gt;G32,"A1とA2の金額が一致してません",IF(N5&lt;&gt;N32,"B1とB2の金額が一致してません","")))</f>
        <v/>
      </c>
      <c r="H2" s="2288"/>
      <c r="I2" s="294"/>
      <c r="J2" s="294"/>
      <c r="K2" s="294"/>
      <c r="L2" s="294"/>
      <c r="M2" s="294"/>
    </row>
    <row r="3" spans="1:19" ht="16.5" customHeight="1" thickBot="1">
      <c r="A3" s="253" t="s">
        <v>981</v>
      </c>
    </row>
    <row r="4" spans="1:19" ht="24" customHeight="1" thickBot="1">
      <c r="B4" s="2289" t="s">
        <v>1434</v>
      </c>
      <c r="C4" s="2290"/>
      <c r="D4" s="2290"/>
      <c r="E4" s="2290"/>
      <c r="F4" s="2291"/>
      <c r="G4" s="295" t="s">
        <v>504</v>
      </c>
      <c r="H4" s="296"/>
      <c r="N4" s="255" t="s">
        <v>246</v>
      </c>
    </row>
    <row r="5" spans="1:19" ht="24" customHeight="1" thickBot="1">
      <c r="B5" s="2292"/>
      <c r="C5" s="2293"/>
      <c r="D5" s="2293"/>
      <c r="E5" s="2293"/>
      <c r="F5" s="2294"/>
      <c r="G5" s="297">
        <f>'6_工事費'!H78</f>
        <v>0</v>
      </c>
      <c r="H5" s="256" t="s">
        <v>982</v>
      </c>
      <c r="N5" s="257">
        <f>'6_工事費'!EB78-G5</f>
        <v>0</v>
      </c>
      <c r="O5" s="258" t="s">
        <v>983</v>
      </c>
    </row>
    <row r="6" spans="1:19" ht="15.75" customHeight="1">
      <c r="G6" s="259"/>
      <c r="H6" s="259"/>
    </row>
    <row r="7" spans="1:19" s="253" customFormat="1" ht="13.5">
      <c r="B7" s="253" t="s">
        <v>456</v>
      </c>
      <c r="I7" s="298"/>
      <c r="J7" s="298"/>
      <c r="K7" s="298"/>
      <c r="L7" s="298"/>
      <c r="M7" s="298"/>
    </row>
    <row r="8" spans="1:19" s="253" customFormat="1" ht="15" customHeight="1">
      <c r="B8" s="299"/>
      <c r="C8" s="299"/>
      <c r="D8" s="299"/>
      <c r="E8" s="299"/>
      <c r="I8" s="299"/>
      <c r="J8" s="299"/>
      <c r="K8" s="299"/>
      <c r="L8" s="299"/>
      <c r="M8" s="298"/>
    </row>
    <row r="9" spans="1:19" ht="18" customHeight="1">
      <c r="B9" s="2274" t="s">
        <v>504</v>
      </c>
      <c r="C9" s="2284"/>
      <c r="D9" s="2284"/>
      <c r="E9" s="2284"/>
      <c r="F9" s="1931"/>
      <c r="G9" s="1932"/>
      <c r="H9" s="260"/>
      <c r="I9" s="2274" t="s">
        <v>247</v>
      </c>
      <c r="J9" s="2284"/>
      <c r="K9" s="2284"/>
      <c r="L9" s="2284"/>
      <c r="M9" s="2285"/>
      <c r="N9" s="2286"/>
    </row>
    <row r="10" spans="1:19" ht="15" customHeight="1">
      <c r="B10" s="2295" t="s">
        <v>209</v>
      </c>
      <c r="C10" s="2295"/>
      <c r="D10" s="2295"/>
      <c r="E10" s="2295"/>
      <c r="F10" s="2295"/>
      <c r="G10" s="300" t="s">
        <v>1073</v>
      </c>
      <c r="H10" s="261"/>
      <c r="I10" s="301"/>
      <c r="J10" s="1682"/>
      <c r="K10" s="1682"/>
      <c r="L10" s="1682"/>
      <c r="M10" s="302" t="s">
        <v>1074</v>
      </c>
      <c r="N10" s="303" t="s">
        <v>1073</v>
      </c>
    </row>
    <row r="11" spans="1:19" ht="30" customHeight="1">
      <c r="A11" s="861"/>
      <c r="B11" s="1683" t="s">
        <v>1712</v>
      </c>
      <c r="C11" s="2296" t="s">
        <v>1724</v>
      </c>
      <c r="D11" s="2296"/>
      <c r="E11" s="2296"/>
      <c r="F11" s="2297"/>
      <c r="G11" s="306">
        <f>G78</f>
        <v>0</v>
      </c>
      <c r="H11" s="861"/>
      <c r="I11" s="304" t="s">
        <v>1712</v>
      </c>
      <c r="J11" s="2280" t="s">
        <v>1724</v>
      </c>
      <c r="K11" s="2280"/>
      <c r="L11" s="2280"/>
      <c r="M11" s="2281"/>
      <c r="N11" s="306">
        <f>N78</f>
        <v>0</v>
      </c>
    </row>
    <row r="12" spans="1:19" ht="30" customHeight="1">
      <c r="A12" s="861" t="str">
        <f t="shared" ref="A12:A26" si="0">IF(AND($G$5&gt;0,G12=""),"金額が未入力→","")</f>
        <v/>
      </c>
      <c r="B12" s="304" t="s">
        <v>794</v>
      </c>
      <c r="C12" s="2272" t="s">
        <v>1713</v>
      </c>
      <c r="D12" s="2272"/>
      <c r="E12" s="2272"/>
      <c r="F12" s="2273"/>
      <c r="G12" s="307"/>
      <c r="H12" s="861" t="str">
        <f t="shared" ref="H12:H26" si="1">IF(AND($N$5&gt;0,N12=""),"金額が未入力→","")</f>
        <v/>
      </c>
      <c r="I12" s="304" t="s">
        <v>794</v>
      </c>
      <c r="J12" s="2272" t="s">
        <v>1713</v>
      </c>
      <c r="K12" s="2272"/>
      <c r="L12" s="2272"/>
      <c r="M12" s="2273"/>
      <c r="N12" s="307"/>
    </row>
    <row r="13" spans="1:19" ht="30" customHeight="1">
      <c r="A13" s="861" t="str">
        <f t="shared" si="0"/>
        <v/>
      </c>
      <c r="B13" s="304" t="s">
        <v>796</v>
      </c>
      <c r="C13" s="2272" t="s">
        <v>2078</v>
      </c>
      <c r="D13" s="2272"/>
      <c r="E13" s="2272"/>
      <c r="F13" s="2273"/>
      <c r="G13" s="307"/>
      <c r="H13" s="861" t="str">
        <f t="shared" si="1"/>
        <v/>
      </c>
      <c r="I13" s="304" t="s">
        <v>796</v>
      </c>
      <c r="J13" s="2272" t="s">
        <v>2078</v>
      </c>
      <c r="K13" s="2272"/>
      <c r="L13" s="2272"/>
      <c r="M13" s="2273"/>
      <c r="N13" s="307"/>
    </row>
    <row r="14" spans="1:19" ht="30" customHeight="1">
      <c r="A14" s="861" t="str">
        <f t="shared" si="0"/>
        <v/>
      </c>
      <c r="B14" s="304" t="s">
        <v>1714</v>
      </c>
      <c r="C14" s="2272" t="s">
        <v>1725</v>
      </c>
      <c r="D14" s="2272"/>
      <c r="E14" s="2272"/>
      <c r="F14" s="2273"/>
      <c r="G14" s="307"/>
      <c r="H14" s="861" t="str">
        <f t="shared" si="1"/>
        <v/>
      </c>
      <c r="I14" s="304" t="s">
        <v>1714</v>
      </c>
      <c r="J14" s="2272" t="s">
        <v>1725</v>
      </c>
      <c r="K14" s="2272"/>
      <c r="L14" s="2272"/>
      <c r="M14" s="2273"/>
      <c r="N14" s="307"/>
    </row>
    <row r="15" spans="1:19" ht="30" customHeight="1">
      <c r="A15" s="861" t="str">
        <f t="shared" si="0"/>
        <v/>
      </c>
      <c r="B15" s="304" t="s">
        <v>1715</v>
      </c>
      <c r="C15" s="2272" t="s">
        <v>2079</v>
      </c>
      <c r="D15" s="2272"/>
      <c r="E15" s="2272"/>
      <c r="F15" s="2273"/>
      <c r="G15" s="307"/>
      <c r="H15" s="861" t="str">
        <f t="shared" si="1"/>
        <v/>
      </c>
      <c r="I15" s="304" t="s">
        <v>1715</v>
      </c>
      <c r="J15" s="2272" t="s">
        <v>2079</v>
      </c>
      <c r="K15" s="2272"/>
      <c r="L15" s="2272"/>
      <c r="M15" s="2273"/>
      <c r="N15" s="307"/>
    </row>
    <row r="16" spans="1:19" ht="30" customHeight="1">
      <c r="A16" s="861" t="str">
        <f t="shared" si="0"/>
        <v/>
      </c>
      <c r="B16" s="304" t="s">
        <v>1683</v>
      </c>
      <c r="C16" s="2272" t="s">
        <v>1716</v>
      </c>
      <c r="D16" s="2272"/>
      <c r="E16" s="2272"/>
      <c r="F16" s="2273"/>
      <c r="G16" s="307"/>
      <c r="H16" s="861" t="str">
        <f t="shared" si="1"/>
        <v/>
      </c>
      <c r="I16" s="304" t="s">
        <v>1683</v>
      </c>
      <c r="J16" s="2272" t="s">
        <v>1716</v>
      </c>
      <c r="K16" s="2272"/>
      <c r="L16" s="2272"/>
      <c r="M16" s="2273"/>
      <c r="N16" s="307"/>
    </row>
    <row r="17" spans="1:15" ht="30" customHeight="1">
      <c r="A17" s="861" t="str">
        <f t="shared" si="0"/>
        <v/>
      </c>
      <c r="B17" s="304" t="s">
        <v>1717</v>
      </c>
      <c r="C17" s="2272" t="s">
        <v>1718</v>
      </c>
      <c r="D17" s="2272"/>
      <c r="E17" s="2272"/>
      <c r="F17" s="2273"/>
      <c r="G17" s="307"/>
      <c r="H17" s="861" t="str">
        <f t="shared" si="1"/>
        <v/>
      </c>
      <c r="I17" s="304" t="s">
        <v>1717</v>
      </c>
      <c r="J17" s="2272" t="s">
        <v>1718</v>
      </c>
      <c r="K17" s="2272"/>
      <c r="L17" s="2272"/>
      <c r="M17" s="2273"/>
      <c r="N17" s="307"/>
    </row>
    <row r="18" spans="1:15" ht="30" customHeight="1">
      <c r="A18" s="861" t="str">
        <f t="shared" si="0"/>
        <v/>
      </c>
      <c r="B18" s="304" t="s">
        <v>1684</v>
      </c>
      <c r="C18" s="2272" t="s">
        <v>1719</v>
      </c>
      <c r="D18" s="2272"/>
      <c r="E18" s="2272"/>
      <c r="F18" s="2273"/>
      <c r="G18" s="307"/>
      <c r="H18" s="861" t="str">
        <f t="shared" si="1"/>
        <v/>
      </c>
      <c r="I18" s="304" t="s">
        <v>1684</v>
      </c>
      <c r="J18" s="2272" t="s">
        <v>1719</v>
      </c>
      <c r="K18" s="2272"/>
      <c r="L18" s="2272"/>
      <c r="M18" s="2273"/>
      <c r="N18" s="307"/>
    </row>
    <row r="19" spans="1:15" ht="30" customHeight="1">
      <c r="A19" s="861" t="str">
        <f t="shared" si="0"/>
        <v/>
      </c>
      <c r="B19" s="304" t="s">
        <v>1685</v>
      </c>
      <c r="C19" s="2272" t="s">
        <v>1720</v>
      </c>
      <c r="D19" s="2272"/>
      <c r="E19" s="2272"/>
      <c r="F19" s="2273"/>
      <c r="G19" s="307"/>
      <c r="H19" s="861" t="str">
        <f t="shared" si="1"/>
        <v/>
      </c>
      <c r="I19" s="304" t="s">
        <v>1685</v>
      </c>
      <c r="J19" s="2272" t="s">
        <v>1720</v>
      </c>
      <c r="K19" s="2272"/>
      <c r="L19" s="2272"/>
      <c r="M19" s="2273"/>
      <c r="N19" s="307"/>
    </row>
    <row r="20" spans="1:15" ht="30" customHeight="1">
      <c r="A20" s="861" t="str">
        <f t="shared" si="0"/>
        <v/>
      </c>
      <c r="B20" s="304" t="s">
        <v>1686</v>
      </c>
      <c r="C20" s="2272" t="s">
        <v>2080</v>
      </c>
      <c r="D20" s="2272"/>
      <c r="E20" s="2272"/>
      <c r="F20" s="2273"/>
      <c r="G20" s="307"/>
      <c r="H20" s="861" t="str">
        <f t="shared" si="1"/>
        <v/>
      </c>
      <c r="I20" s="304" t="s">
        <v>1686</v>
      </c>
      <c r="J20" s="2272" t="s">
        <v>2080</v>
      </c>
      <c r="K20" s="2272"/>
      <c r="L20" s="2272"/>
      <c r="M20" s="2273"/>
      <c r="N20" s="307"/>
    </row>
    <row r="21" spans="1:15" ht="30" customHeight="1">
      <c r="A21" s="861" t="str">
        <f t="shared" si="0"/>
        <v/>
      </c>
      <c r="B21" s="304" t="s">
        <v>1687</v>
      </c>
      <c r="C21" s="2272" t="s">
        <v>2081</v>
      </c>
      <c r="D21" s="2272"/>
      <c r="E21" s="2272"/>
      <c r="F21" s="2273"/>
      <c r="G21" s="307"/>
      <c r="H21" s="861" t="str">
        <f t="shared" si="1"/>
        <v/>
      </c>
      <c r="I21" s="304" t="s">
        <v>1687</v>
      </c>
      <c r="J21" s="2272" t="s">
        <v>2081</v>
      </c>
      <c r="K21" s="2272"/>
      <c r="L21" s="2272"/>
      <c r="M21" s="2273"/>
      <c r="N21" s="307"/>
    </row>
    <row r="22" spans="1:15" ht="30" customHeight="1">
      <c r="A22" s="861" t="str">
        <f t="shared" si="0"/>
        <v/>
      </c>
      <c r="B22" s="304" t="s">
        <v>1688</v>
      </c>
      <c r="C22" s="2272" t="s">
        <v>2082</v>
      </c>
      <c r="D22" s="2272"/>
      <c r="E22" s="2272"/>
      <c r="F22" s="2273"/>
      <c r="G22" s="307"/>
      <c r="H22" s="861" t="str">
        <f t="shared" si="1"/>
        <v/>
      </c>
      <c r="I22" s="304" t="s">
        <v>1688</v>
      </c>
      <c r="J22" s="2272" t="s">
        <v>2082</v>
      </c>
      <c r="K22" s="2272"/>
      <c r="L22" s="2272"/>
      <c r="M22" s="2273"/>
      <c r="N22" s="307"/>
    </row>
    <row r="23" spans="1:15" ht="30" customHeight="1">
      <c r="A23" s="861" t="str">
        <f t="shared" si="0"/>
        <v/>
      </c>
      <c r="B23" s="304" t="s">
        <v>1689</v>
      </c>
      <c r="C23" s="2272" t="s">
        <v>1721</v>
      </c>
      <c r="D23" s="2272"/>
      <c r="E23" s="2272"/>
      <c r="F23" s="2273"/>
      <c r="G23" s="308"/>
      <c r="H23" s="861" t="str">
        <f t="shared" si="1"/>
        <v/>
      </c>
      <c r="I23" s="304" t="s">
        <v>1689</v>
      </c>
      <c r="J23" s="2272" t="s">
        <v>1721</v>
      </c>
      <c r="K23" s="2272"/>
      <c r="L23" s="2272"/>
      <c r="M23" s="2273"/>
      <c r="N23" s="307"/>
    </row>
    <row r="24" spans="1:15" ht="30" customHeight="1">
      <c r="A24" s="861" t="str">
        <f t="shared" si="0"/>
        <v/>
      </c>
      <c r="B24" s="304" t="s">
        <v>1690</v>
      </c>
      <c r="C24" s="2272" t="s">
        <v>1726</v>
      </c>
      <c r="D24" s="2272"/>
      <c r="E24" s="2272"/>
      <c r="F24" s="2273"/>
      <c r="G24" s="308"/>
      <c r="H24" s="861" t="str">
        <f t="shared" si="1"/>
        <v/>
      </c>
      <c r="I24" s="304" t="s">
        <v>1690</v>
      </c>
      <c r="J24" s="2272" t="s">
        <v>1726</v>
      </c>
      <c r="K24" s="2272"/>
      <c r="L24" s="2272"/>
      <c r="M24" s="2273"/>
      <c r="N24" s="307"/>
    </row>
    <row r="25" spans="1:15" ht="30" customHeight="1">
      <c r="A25" s="861" t="str">
        <f t="shared" si="0"/>
        <v/>
      </c>
      <c r="B25" s="377" t="s">
        <v>1691</v>
      </c>
      <c r="C25" s="2272" t="s">
        <v>1722</v>
      </c>
      <c r="D25" s="2272"/>
      <c r="E25" s="2272"/>
      <c r="F25" s="2273"/>
      <c r="G25" s="307"/>
      <c r="H25" s="861" t="str">
        <f t="shared" si="1"/>
        <v/>
      </c>
      <c r="I25" s="377" t="s">
        <v>1691</v>
      </c>
      <c r="J25" s="2272" t="s">
        <v>1722</v>
      </c>
      <c r="K25" s="2272"/>
      <c r="L25" s="2272"/>
      <c r="M25" s="2273"/>
      <c r="N25" s="317"/>
    </row>
    <row r="26" spans="1:15" ht="30" customHeight="1" thickBot="1">
      <c r="A26" s="861" t="str">
        <f t="shared" si="0"/>
        <v/>
      </c>
      <c r="B26" s="304" t="s">
        <v>1692</v>
      </c>
      <c r="C26" s="2272" t="s">
        <v>1723</v>
      </c>
      <c r="D26" s="2272"/>
      <c r="E26" s="2272"/>
      <c r="F26" s="2273"/>
      <c r="G26" s="307"/>
      <c r="H26" s="861" t="str">
        <f t="shared" si="1"/>
        <v/>
      </c>
      <c r="I26" s="304" t="s">
        <v>1692</v>
      </c>
      <c r="J26" s="2272" t="s">
        <v>1723</v>
      </c>
      <c r="K26" s="2272"/>
      <c r="L26" s="2272"/>
      <c r="M26" s="2273"/>
      <c r="N26" s="307"/>
    </row>
    <row r="27" spans="1:15" ht="25.5" hidden="1" customHeight="1">
      <c r="A27" s="861"/>
      <c r="B27" s="304"/>
      <c r="C27" s="1657"/>
      <c r="D27" s="1657"/>
      <c r="E27" s="1657"/>
      <c r="F27" s="305"/>
      <c r="G27" s="307"/>
      <c r="H27" s="861"/>
      <c r="I27" s="304"/>
      <c r="J27" s="1657"/>
      <c r="K27" s="1657"/>
      <c r="L27" s="1657"/>
      <c r="M27" s="305"/>
      <c r="N27" s="307"/>
    </row>
    <row r="28" spans="1:15" ht="25.5" hidden="1" customHeight="1" thickBot="1">
      <c r="A28" s="861"/>
      <c r="B28" s="304"/>
      <c r="C28" s="1657"/>
      <c r="D28" s="1657"/>
      <c r="E28" s="1657"/>
      <c r="F28" s="420"/>
      <c r="G28" s="307"/>
      <c r="H28" s="861"/>
      <c r="I28" s="304"/>
      <c r="J28" s="1657"/>
      <c r="K28" s="1657"/>
      <c r="L28" s="1657"/>
      <c r="M28" s="420"/>
      <c r="N28" s="307"/>
    </row>
    <row r="29" spans="1:15" ht="25.5" hidden="1" customHeight="1">
      <c r="B29" s="377"/>
      <c r="C29" s="326"/>
      <c r="D29" s="326"/>
      <c r="E29" s="326"/>
      <c r="F29" s="419"/>
      <c r="G29" s="307"/>
      <c r="I29" s="377"/>
      <c r="J29" s="326"/>
      <c r="K29" s="326"/>
      <c r="L29" s="326"/>
      <c r="M29" s="419"/>
      <c r="N29" s="307"/>
    </row>
    <row r="30" spans="1:15" ht="25.5" hidden="1" customHeight="1">
      <c r="B30" s="304"/>
      <c r="C30" s="1657"/>
      <c r="D30" s="1657"/>
      <c r="E30" s="1657"/>
      <c r="F30" s="420"/>
      <c r="G30" s="307"/>
      <c r="I30" s="304"/>
      <c r="J30" s="1657"/>
      <c r="K30" s="1657"/>
      <c r="L30" s="1657"/>
      <c r="M30" s="420"/>
      <c r="N30" s="307"/>
    </row>
    <row r="31" spans="1:15" ht="25.5" hidden="1" customHeight="1" thickBot="1">
      <c r="B31" s="414"/>
      <c r="C31" s="314"/>
      <c r="D31" s="314"/>
      <c r="E31" s="314"/>
      <c r="F31" s="415"/>
      <c r="G31" s="416"/>
      <c r="I31" s="414"/>
      <c r="J31" s="314"/>
      <c r="K31" s="314"/>
      <c r="L31" s="314"/>
      <c r="M31" s="415"/>
      <c r="N31" s="416"/>
    </row>
    <row r="32" spans="1:15" ht="25.5" customHeight="1" thickBot="1">
      <c r="B32" s="309"/>
      <c r="C32" s="1658"/>
      <c r="D32" s="1658"/>
      <c r="E32" s="1658"/>
      <c r="F32" s="728" t="s">
        <v>457</v>
      </c>
      <c r="G32" s="257">
        <f>SUM(G11:G31)</f>
        <v>0</v>
      </c>
      <c r="H32" s="311" t="s">
        <v>444</v>
      </c>
      <c r="I32" s="309"/>
      <c r="J32" s="1658"/>
      <c r="K32" s="1658"/>
      <c r="L32" s="1658"/>
      <c r="M32" s="728" t="s">
        <v>457</v>
      </c>
      <c r="N32" s="257">
        <f>SUM(N11:N31)</f>
        <v>0</v>
      </c>
      <c r="O32" s="258" t="s">
        <v>819</v>
      </c>
    </row>
    <row r="33" spans="1:39">
      <c r="B33" s="312"/>
      <c r="C33" s="312"/>
      <c r="D33" s="312"/>
      <c r="E33" s="312"/>
    </row>
    <row r="34" spans="1:39" s="253" customFormat="1" ht="13.5">
      <c r="B34" s="727" t="s">
        <v>1887</v>
      </c>
      <c r="C34" s="727"/>
      <c r="D34" s="727"/>
      <c r="E34" s="727"/>
      <c r="I34" s="298"/>
      <c r="J34" s="298"/>
      <c r="K34" s="298"/>
      <c r="L34" s="298"/>
      <c r="M34" s="298"/>
      <c r="R34" s="1684"/>
      <c r="S34" s="1684"/>
      <c r="T34" s="1684"/>
      <c r="U34" s="1684"/>
      <c r="V34" s="1684"/>
      <c r="W34" s="1684"/>
      <c r="X34" s="1684"/>
      <c r="Y34" s="1684"/>
      <c r="Z34" s="1684"/>
      <c r="AA34" s="1684"/>
      <c r="AB34" s="1684"/>
      <c r="AC34" s="1684"/>
      <c r="AD34" s="1684"/>
      <c r="AE34" s="1684"/>
      <c r="AF34" s="1684"/>
      <c r="AG34" s="1684"/>
      <c r="AH34" s="1684"/>
      <c r="AI34" s="1684"/>
      <c r="AJ34" s="1684"/>
      <c r="AK34" s="1684"/>
      <c r="AL34" s="1684"/>
      <c r="AM34" s="1684"/>
    </row>
    <row r="35" spans="1:39" s="253" customFormat="1" ht="4.5" customHeight="1">
      <c r="I35" s="298"/>
      <c r="J35" s="298"/>
      <c r="K35" s="298"/>
      <c r="L35" s="298"/>
      <c r="M35" s="298"/>
    </row>
    <row r="36" spans="1:39" s="253" customFormat="1" ht="18" customHeight="1">
      <c r="B36" s="2274" t="s">
        <v>504</v>
      </c>
      <c r="C36" s="2284"/>
      <c r="D36" s="2284"/>
      <c r="E36" s="2284"/>
      <c r="F36" s="1931"/>
      <c r="G36" s="1932"/>
      <c r="I36" s="2274" t="s">
        <v>505</v>
      </c>
      <c r="J36" s="2284"/>
      <c r="K36" s="2284"/>
      <c r="L36" s="2284"/>
      <c r="M36" s="2285"/>
      <c r="N36" s="2286"/>
      <c r="R36" s="1221" t="s">
        <v>1380</v>
      </c>
      <c r="S36" s="1221"/>
    </row>
    <row r="37" spans="1:39" ht="18" customHeight="1">
      <c r="B37" s="2278" t="s">
        <v>2083</v>
      </c>
      <c r="C37" s="2279"/>
      <c r="D37" s="1659" t="s">
        <v>2084</v>
      </c>
      <c r="E37" s="1659" t="s">
        <v>410</v>
      </c>
      <c r="F37" s="1659" t="s">
        <v>2085</v>
      </c>
      <c r="G37" s="300" t="s">
        <v>1073</v>
      </c>
      <c r="I37" s="2274" t="s">
        <v>2083</v>
      </c>
      <c r="J37" s="2275"/>
      <c r="K37" s="1659" t="s">
        <v>2084</v>
      </c>
      <c r="L37" s="1659" t="s">
        <v>410</v>
      </c>
      <c r="M37" s="1659" t="s">
        <v>2085</v>
      </c>
      <c r="N37" s="300" t="s">
        <v>1073</v>
      </c>
      <c r="R37" s="1221" t="s">
        <v>1381</v>
      </c>
      <c r="S37" s="1221" t="s">
        <v>505</v>
      </c>
      <c r="T37" s="1221" t="s">
        <v>1381</v>
      </c>
      <c r="U37" s="1221" t="s">
        <v>1381</v>
      </c>
      <c r="V37" s="1221" t="s">
        <v>505</v>
      </c>
      <c r="W37" s="1221" t="s">
        <v>505</v>
      </c>
      <c r="X37" s="1952" t="s">
        <v>409</v>
      </c>
      <c r="Y37" s="1952"/>
      <c r="Z37" s="2282" t="s">
        <v>121</v>
      </c>
      <c r="AA37" s="2283"/>
      <c r="AB37" s="2282" t="s">
        <v>410</v>
      </c>
      <c r="AC37" s="2283"/>
      <c r="AD37" s="2282" t="s">
        <v>282</v>
      </c>
      <c r="AE37" s="2283"/>
    </row>
    <row r="38" spans="1:39" ht="39" customHeight="1">
      <c r="A38" s="860" t="str">
        <f>IF(OR(R38=1,R38=6),"","未入力があります")</f>
        <v/>
      </c>
      <c r="B38" s="2276"/>
      <c r="C38" s="2277"/>
      <c r="D38" s="1660"/>
      <c r="E38" s="1660"/>
      <c r="F38" s="1660"/>
      <c r="G38" s="316"/>
      <c r="H38" s="860" t="str">
        <f>IF(OR(S38=1,S38=6),"","未入力があります")</f>
        <v/>
      </c>
      <c r="I38" s="2276"/>
      <c r="J38" s="2277"/>
      <c r="K38" s="1660"/>
      <c r="L38" s="1660"/>
      <c r="M38" s="315"/>
      <c r="N38" s="316"/>
      <c r="R38" s="1221">
        <f t="shared" ref="R38:R77" si="2">COUNTBLANK(B38:G38)</f>
        <v>6</v>
      </c>
      <c r="S38" s="1221">
        <f>COUNTBLANK(I38:N38)</f>
        <v>6</v>
      </c>
      <c r="T38" s="248" t="str">
        <f>B38&amp;"_"&amp;D38&amp;"_"&amp;E38</f>
        <v>__</v>
      </c>
      <c r="U38" s="248" t="str">
        <f>IF(ISERROR(VLOOKUP(T38,$AL$39:$AM$173,2,0))=TRUE,"$AE$599:$AE$599",VLOOKUP(T38,$AL$39:$AM$173,2,0))</f>
        <v>$AE$599:$AE$599</v>
      </c>
      <c r="V38" s="248" t="str">
        <f>I38&amp;"_"&amp;K38&amp;"_"&amp;L38</f>
        <v>__</v>
      </c>
      <c r="W38" s="248" t="str">
        <f>IF(ISERROR(VLOOKUP(V38,$AL$39:$AM$173,2,0))=TRUE,"$AE$599:$AE$599",VLOOKUP(V38,$AL$39:$AM$173,2,0))</f>
        <v>$AE$599:$AE$599</v>
      </c>
      <c r="X38" s="1623" t="s">
        <v>1314</v>
      </c>
      <c r="Y38" s="1623" t="s">
        <v>1311</v>
      </c>
      <c r="Z38" s="1623" t="s">
        <v>1301</v>
      </c>
      <c r="AA38" s="1623" t="s">
        <v>1311</v>
      </c>
      <c r="AB38" s="1623" t="s">
        <v>1301</v>
      </c>
      <c r="AC38" s="1623" t="s">
        <v>1311</v>
      </c>
      <c r="AD38" s="1623" t="s">
        <v>1301</v>
      </c>
      <c r="AE38" s="1623" t="s">
        <v>1311</v>
      </c>
      <c r="AG38" s="42" t="s">
        <v>2086</v>
      </c>
      <c r="AH38" s="1623" t="s">
        <v>2083</v>
      </c>
      <c r="AI38" s="1623" t="s">
        <v>2084</v>
      </c>
      <c r="AJ38" s="1623" t="s">
        <v>410</v>
      </c>
      <c r="AK38" s="1661"/>
    </row>
    <row r="39" spans="1:39" ht="39" customHeight="1">
      <c r="A39" s="860" t="str">
        <f t="shared" ref="A39:A77" si="3">IF(OR(R39=1,R39=6),"","未入力があります")</f>
        <v/>
      </c>
      <c r="B39" s="2270"/>
      <c r="C39" s="2271"/>
      <c r="D39" s="1686"/>
      <c r="E39" s="1686"/>
      <c r="F39" s="1686"/>
      <c r="G39" s="262"/>
      <c r="H39" s="860" t="str">
        <f t="shared" ref="H39:H77" si="4">IF(OR(S39=1,S39=6),"","未入力があります")</f>
        <v/>
      </c>
      <c r="I39" s="2270"/>
      <c r="J39" s="2271"/>
      <c r="K39" s="1686"/>
      <c r="L39" s="1686"/>
      <c r="M39" s="318"/>
      <c r="N39" s="262"/>
      <c r="R39" s="1221">
        <f t="shared" si="2"/>
        <v>6</v>
      </c>
      <c r="S39" s="1221">
        <f t="shared" ref="S39:S77" si="5">COUNTBLANK(I39:N39)</f>
        <v>6</v>
      </c>
      <c r="T39" s="248" t="str">
        <f t="shared" ref="T39:T77" si="6">B39&amp;"_"&amp;D39&amp;"_"&amp;E39</f>
        <v>__</v>
      </c>
      <c r="U39" s="248" t="str">
        <f t="shared" ref="U39:U77" si="7">IF(ISERROR(VLOOKUP(T39,$AL$39:$AM$173,2,0))=TRUE,"$AE$599:$AE$599",VLOOKUP(T39,$AL$39:$AM$173,2,0))</f>
        <v>$AE$599:$AE$599</v>
      </c>
      <c r="V39" s="248" t="str">
        <f t="shared" ref="V39:V77" si="8">I39&amp;"_"&amp;K39&amp;"_"&amp;L39</f>
        <v>__</v>
      </c>
      <c r="W39" s="248" t="str">
        <f t="shared" ref="W39:W77" si="9">IF(ISERROR(VLOOKUP(V39,$AL$39:$AM$173,2,0))=TRUE,"$AE$599:$AE$599",VLOOKUP(V39,$AL$39:$AM$173,2,0))</f>
        <v>$AE$599:$AE$599</v>
      </c>
      <c r="X39" s="1546">
        <v>1</v>
      </c>
      <c r="Y39" s="1662" t="s">
        <v>2087</v>
      </c>
      <c r="Z39" s="1663">
        <v>1</v>
      </c>
      <c r="AA39" s="1664" t="s">
        <v>1874</v>
      </c>
      <c r="AB39" s="1546">
        <v>1</v>
      </c>
      <c r="AC39" s="1665" t="s">
        <v>1875</v>
      </c>
      <c r="AD39" s="1553">
        <v>1</v>
      </c>
      <c r="AE39" s="1665" t="s">
        <v>2088</v>
      </c>
      <c r="AG39" s="42" t="str">
        <f>Y39&amp;"_"&amp;AA39&amp;"_"&amp;AC39</f>
        <v>01セメント・コンクリート_材料_必須</v>
      </c>
      <c r="AH39" s="1662" t="s">
        <v>2087</v>
      </c>
      <c r="AI39" s="1662" t="s">
        <v>122</v>
      </c>
      <c r="AJ39" s="1662" t="s">
        <v>1875</v>
      </c>
      <c r="AK39" s="1666">
        <v>1</v>
      </c>
      <c r="AL39" s="42" t="s">
        <v>2089</v>
      </c>
      <c r="AM39" s="42" t="str">
        <f>"$AE$"&amp;ROW(AE39)&amp;":"&amp;"$AE$"&amp;ROW(AE39)</f>
        <v>$AE$39:$AE$39</v>
      </c>
    </row>
    <row r="40" spans="1:39" ht="39" customHeight="1">
      <c r="A40" s="860" t="str">
        <f t="shared" si="3"/>
        <v/>
      </c>
      <c r="B40" s="2270"/>
      <c r="C40" s="2271"/>
      <c r="D40" s="1686"/>
      <c r="E40" s="1686"/>
      <c r="F40" s="1686"/>
      <c r="G40" s="262"/>
      <c r="H40" s="860" t="str">
        <f t="shared" si="4"/>
        <v/>
      </c>
      <c r="I40" s="2270"/>
      <c r="J40" s="2271"/>
      <c r="K40" s="1686"/>
      <c r="L40" s="1686"/>
      <c r="M40" s="318"/>
      <c r="N40" s="262"/>
      <c r="R40" s="1221">
        <f t="shared" si="2"/>
        <v>6</v>
      </c>
      <c r="S40" s="1221">
        <f t="shared" si="5"/>
        <v>6</v>
      </c>
      <c r="T40" s="248" t="str">
        <f t="shared" si="6"/>
        <v>__</v>
      </c>
      <c r="U40" s="248" t="str">
        <f t="shared" si="7"/>
        <v>$AE$599:$AE$599</v>
      </c>
      <c r="V40" s="248" t="str">
        <f t="shared" si="8"/>
        <v>__</v>
      </c>
      <c r="W40" s="248" t="str">
        <f t="shared" si="9"/>
        <v>$AE$599:$AE$599</v>
      </c>
      <c r="X40" s="1546">
        <v>1</v>
      </c>
      <c r="Y40" s="1662" t="s">
        <v>2090</v>
      </c>
      <c r="Z40" s="1663">
        <v>1</v>
      </c>
      <c r="AA40" s="1662" t="s">
        <v>1874</v>
      </c>
      <c r="AB40" s="1663">
        <v>2</v>
      </c>
      <c r="AC40" s="1667" t="s">
        <v>1766</v>
      </c>
      <c r="AD40" s="1668">
        <v>1</v>
      </c>
      <c r="AE40" s="1669" t="s">
        <v>123</v>
      </c>
      <c r="AG40" s="42" t="str">
        <f t="shared" ref="AG40:AG103" si="10">Y40&amp;"_"&amp;AA40&amp;"_"&amp;AC40</f>
        <v>01セメント・コンクリート_材料_その他</v>
      </c>
      <c r="AH40" s="1662" t="s">
        <v>2091</v>
      </c>
      <c r="AI40" s="1662" t="s">
        <v>945</v>
      </c>
      <c r="AJ40" s="1662" t="s">
        <v>1766</v>
      </c>
      <c r="AK40" s="1666">
        <f>IF(AG39&lt;&gt;AG40,AK39+1,AK39)</f>
        <v>2</v>
      </c>
      <c r="AL40" s="42" t="s">
        <v>2092</v>
      </c>
      <c r="AM40" s="42" t="str">
        <f>"$AE$"&amp;ROW(AE40)&amp;":"&amp;"$AE$"&amp;ROW(AE51)</f>
        <v>$AE$40:$AE$51</v>
      </c>
    </row>
    <row r="41" spans="1:39" ht="39" customHeight="1">
      <c r="A41" s="860" t="str">
        <f t="shared" si="3"/>
        <v/>
      </c>
      <c r="B41" s="2270"/>
      <c r="C41" s="2271"/>
      <c r="D41" s="1686"/>
      <c r="E41" s="1686"/>
      <c r="F41" s="1686"/>
      <c r="G41" s="262"/>
      <c r="H41" s="860" t="str">
        <f t="shared" si="4"/>
        <v/>
      </c>
      <c r="I41" s="2270"/>
      <c r="J41" s="2271"/>
      <c r="K41" s="1686"/>
      <c r="L41" s="1686"/>
      <c r="M41" s="318"/>
      <c r="N41" s="262"/>
      <c r="R41" s="1221">
        <f t="shared" si="2"/>
        <v>6</v>
      </c>
      <c r="S41" s="1221">
        <f t="shared" si="5"/>
        <v>6</v>
      </c>
      <c r="T41" s="248" t="str">
        <f t="shared" si="6"/>
        <v>__</v>
      </c>
      <c r="U41" s="248" t="str">
        <f t="shared" si="7"/>
        <v>$AE$599:$AE$599</v>
      </c>
      <c r="V41" s="248" t="str">
        <f t="shared" si="8"/>
        <v>__</v>
      </c>
      <c r="W41" s="248" t="str">
        <f t="shared" si="9"/>
        <v>$AE$599:$AE$599</v>
      </c>
      <c r="X41" s="1546">
        <v>1</v>
      </c>
      <c r="Y41" s="1662" t="s">
        <v>2090</v>
      </c>
      <c r="Z41" s="1663">
        <v>1</v>
      </c>
      <c r="AA41" s="1547" t="s">
        <v>1874</v>
      </c>
      <c r="AB41" s="1663">
        <v>2</v>
      </c>
      <c r="AC41" s="1670" t="s">
        <v>1766</v>
      </c>
      <c r="AD41" s="1671">
        <v>2</v>
      </c>
      <c r="AE41" s="1669" t="s">
        <v>124</v>
      </c>
      <c r="AG41" s="42" t="str">
        <f t="shared" si="10"/>
        <v>01セメント・コンクリート_材料_その他</v>
      </c>
      <c r="AH41" s="1662" t="s">
        <v>2093</v>
      </c>
      <c r="AI41" s="1662" t="s">
        <v>949</v>
      </c>
      <c r="AJ41" s="1662" t="s">
        <v>1157</v>
      </c>
      <c r="AK41" s="1666">
        <f t="shared" ref="AK41:AK104" si="11">IF(AG40&lt;&gt;AG41,AK40+1,AK40)</f>
        <v>2</v>
      </c>
      <c r="AL41" s="42" t="s">
        <v>2094</v>
      </c>
      <c r="AM41" s="42" t="str">
        <f>"$AE$"&amp;ROW(AE52)&amp;":"&amp;"$AE$"&amp;ROW(AE56)</f>
        <v>$AE$52:$AE$56</v>
      </c>
    </row>
    <row r="42" spans="1:39" ht="39" customHeight="1">
      <c r="A42" s="860" t="str">
        <f t="shared" si="3"/>
        <v/>
      </c>
      <c r="B42" s="2270"/>
      <c r="C42" s="2271"/>
      <c r="D42" s="1686"/>
      <c r="E42" s="1686"/>
      <c r="F42" s="1686"/>
      <c r="G42" s="262"/>
      <c r="H42" s="860" t="str">
        <f t="shared" si="4"/>
        <v/>
      </c>
      <c r="I42" s="2270"/>
      <c r="J42" s="2271"/>
      <c r="K42" s="1686"/>
      <c r="L42" s="1686"/>
      <c r="M42" s="318"/>
      <c r="N42" s="262"/>
      <c r="R42" s="1221">
        <f t="shared" si="2"/>
        <v>6</v>
      </c>
      <c r="S42" s="1221">
        <f t="shared" si="5"/>
        <v>6</v>
      </c>
      <c r="T42" s="248" t="str">
        <f t="shared" si="6"/>
        <v>__</v>
      </c>
      <c r="U42" s="248" t="str">
        <f t="shared" si="7"/>
        <v>$AE$599:$AE$599</v>
      </c>
      <c r="V42" s="248" t="str">
        <f t="shared" si="8"/>
        <v>__</v>
      </c>
      <c r="W42" s="248" t="str">
        <f t="shared" si="9"/>
        <v>$AE$599:$AE$599</v>
      </c>
      <c r="X42" s="1546">
        <v>1</v>
      </c>
      <c r="Y42" s="1662" t="s">
        <v>2090</v>
      </c>
      <c r="Z42" s="1663">
        <v>1</v>
      </c>
      <c r="AA42" s="1547" t="s">
        <v>1874</v>
      </c>
      <c r="AB42" s="1663">
        <v>2</v>
      </c>
      <c r="AC42" s="1670" t="s">
        <v>1766</v>
      </c>
      <c r="AD42" s="1668">
        <v>3</v>
      </c>
      <c r="AE42" s="1669" t="s">
        <v>125</v>
      </c>
      <c r="AG42" s="42" t="str">
        <f t="shared" si="10"/>
        <v>01セメント・コンクリート_材料_その他</v>
      </c>
      <c r="AH42" s="1662" t="s">
        <v>2095</v>
      </c>
      <c r="AI42" s="1662" t="s">
        <v>625</v>
      </c>
      <c r="AJ42" s="1666"/>
      <c r="AK42" s="1666">
        <f t="shared" si="11"/>
        <v>2</v>
      </c>
      <c r="AL42" s="42" t="s">
        <v>2096</v>
      </c>
      <c r="AM42" s="42" t="str">
        <f>"$AE$"&amp;ROW(AE57)&amp;":"&amp;"$AE$"&amp;ROW(AE62)</f>
        <v>$AE$57:$AE$62</v>
      </c>
    </row>
    <row r="43" spans="1:39" ht="39" customHeight="1">
      <c r="A43" s="860" t="str">
        <f t="shared" si="3"/>
        <v/>
      </c>
      <c r="B43" s="2270"/>
      <c r="C43" s="2271"/>
      <c r="D43" s="1686"/>
      <c r="E43" s="1686"/>
      <c r="F43" s="1686"/>
      <c r="G43" s="262"/>
      <c r="H43" s="860" t="str">
        <f t="shared" si="4"/>
        <v/>
      </c>
      <c r="I43" s="2270"/>
      <c r="J43" s="2271"/>
      <c r="K43" s="1686"/>
      <c r="L43" s="1686"/>
      <c r="M43" s="318"/>
      <c r="N43" s="262"/>
      <c r="R43" s="1221">
        <f t="shared" si="2"/>
        <v>6</v>
      </c>
      <c r="S43" s="1221">
        <f t="shared" si="5"/>
        <v>6</v>
      </c>
      <c r="T43" s="248" t="str">
        <f t="shared" si="6"/>
        <v>__</v>
      </c>
      <c r="U43" s="248" t="str">
        <f t="shared" si="7"/>
        <v>$AE$599:$AE$599</v>
      </c>
      <c r="V43" s="248" t="str">
        <f t="shared" si="8"/>
        <v>__</v>
      </c>
      <c r="W43" s="248" t="str">
        <f t="shared" si="9"/>
        <v>$AE$599:$AE$599</v>
      </c>
      <c r="X43" s="1546">
        <v>1</v>
      </c>
      <c r="Y43" s="1662" t="s">
        <v>2090</v>
      </c>
      <c r="Z43" s="1663">
        <v>1</v>
      </c>
      <c r="AA43" s="1547" t="s">
        <v>1874</v>
      </c>
      <c r="AB43" s="1663">
        <v>2</v>
      </c>
      <c r="AC43" s="1670" t="s">
        <v>1766</v>
      </c>
      <c r="AD43" s="1671">
        <v>4</v>
      </c>
      <c r="AE43" s="1669" t="s">
        <v>126</v>
      </c>
      <c r="AG43" s="42" t="str">
        <f t="shared" si="10"/>
        <v>01セメント・コンクリート_材料_その他</v>
      </c>
      <c r="AH43" s="1662" t="s">
        <v>2097</v>
      </c>
      <c r="AI43" s="1662" t="s">
        <v>817</v>
      </c>
      <c r="AJ43" s="1666"/>
      <c r="AK43" s="1666">
        <f t="shared" si="11"/>
        <v>2</v>
      </c>
      <c r="AL43" s="42" t="s">
        <v>2098</v>
      </c>
      <c r="AM43" s="42" t="str">
        <f>"$AE$"&amp;ROW(AE63)&amp;":"&amp;"$AE$"&amp;ROW(AE64)</f>
        <v>$AE$63:$AE$64</v>
      </c>
    </row>
    <row r="44" spans="1:39" ht="39" customHeight="1">
      <c r="A44" s="860" t="str">
        <f t="shared" si="3"/>
        <v/>
      </c>
      <c r="B44" s="2270"/>
      <c r="C44" s="2271"/>
      <c r="D44" s="1686"/>
      <c r="E44" s="1686"/>
      <c r="F44" s="1686"/>
      <c r="G44" s="262"/>
      <c r="H44" s="860" t="str">
        <f t="shared" si="4"/>
        <v/>
      </c>
      <c r="I44" s="2270"/>
      <c r="J44" s="2271"/>
      <c r="K44" s="1686"/>
      <c r="L44" s="1686"/>
      <c r="M44" s="318"/>
      <c r="N44" s="262"/>
      <c r="R44" s="1221">
        <f t="shared" si="2"/>
        <v>6</v>
      </c>
      <c r="S44" s="1221">
        <f t="shared" si="5"/>
        <v>6</v>
      </c>
      <c r="T44" s="248" t="str">
        <f t="shared" si="6"/>
        <v>__</v>
      </c>
      <c r="U44" s="248" t="str">
        <f t="shared" si="7"/>
        <v>$AE$599:$AE$599</v>
      </c>
      <c r="V44" s="248" t="str">
        <f t="shared" si="8"/>
        <v>__</v>
      </c>
      <c r="W44" s="248" t="str">
        <f t="shared" si="9"/>
        <v>$AE$599:$AE$599</v>
      </c>
      <c r="X44" s="1546">
        <v>1</v>
      </c>
      <c r="Y44" s="1662" t="s">
        <v>2090</v>
      </c>
      <c r="Z44" s="1663">
        <v>1</v>
      </c>
      <c r="AA44" s="1547" t="s">
        <v>1874</v>
      </c>
      <c r="AB44" s="1663">
        <v>2</v>
      </c>
      <c r="AC44" s="1670" t="s">
        <v>1766</v>
      </c>
      <c r="AD44" s="1668">
        <v>5</v>
      </c>
      <c r="AE44" s="1669" t="s">
        <v>127</v>
      </c>
      <c r="AG44" s="42" t="str">
        <f t="shared" si="10"/>
        <v>01セメント・コンクリート_材料_その他</v>
      </c>
      <c r="AH44" s="1662" t="s">
        <v>2099</v>
      </c>
      <c r="AI44" s="1662" t="s">
        <v>2100</v>
      </c>
      <c r="AJ44" s="1666"/>
      <c r="AK44" s="1666">
        <f t="shared" si="11"/>
        <v>2</v>
      </c>
      <c r="AL44" s="42" t="s">
        <v>2101</v>
      </c>
      <c r="AM44" s="42" t="str">
        <f>"$AE$"&amp;ROW(AE65)&amp;":"&amp;"$AE$"&amp;ROW(AE66)</f>
        <v>$AE$65:$AE$66</v>
      </c>
    </row>
    <row r="45" spans="1:39" ht="39" customHeight="1">
      <c r="A45" s="860" t="str">
        <f t="shared" si="3"/>
        <v/>
      </c>
      <c r="B45" s="2270"/>
      <c r="C45" s="2271"/>
      <c r="D45" s="1686"/>
      <c r="E45" s="1686"/>
      <c r="F45" s="1686"/>
      <c r="G45" s="262"/>
      <c r="H45" s="860" t="str">
        <f t="shared" si="4"/>
        <v/>
      </c>
      <c r="I45" s="2270"/>
      <c r="J45" s="2271"/>
      <c r="K45" s="1686"/>
      <c r="L45" s="1686"/>
      <c r="M45" s="318"/>
      <c r="N45" s="262"/>
      <c r="R45" s="1221">
        <f t="shared" si="2"/>
        <v>6</v>
      </c>
      <c r="S45" s="1221">
        <f t="shared" si="5"/>
        <v>6</v>
      </c>
      <c r="T45" s="248" t="str">
        <f t="shared" si="6"/>
        <v>__</v>
      </c>
      <c r="U45" s="248" t="str">
        <f t="shared" si="7"/>
        <v>$AE$599:$AE$599</v>
      </c>
      <c r="V45" s="248" t="str">
        <f t="shared" si="8"/>
        <v>__</v>
      </c>
      <c r="W45" s="248" t="str">
        <f t="shared" si="9"/>
        <v>$AE$599:$AE$599</v>
      </c>
      <c r="X45" s="1546">
        <v>1</v>
      </c>
      <c r="Y45" s="1662" t="s">
        <v>2090</v>
      </c>
      <c r="Z45" s="1663">
        <v>1</v>
      </c>
      <c r="AA45" s="1547" t="s">
        <v>1874</v>
      </c>
      <c r="AB45" s="1663">
        <v>2</v>
      </c>
      <c r="AC45" s="1670" t="s">
        <v>1766</v>
      </c>
      <c r="AD45" s="1671">
        <v>6</v>
      </c>
      <c r="AE45" s="1669" t="s">
        <v>128</v>
      </c>
      <c r="AG45" s="42" t="str">
        <f t="shared" si="10"/>
        <v>01セメント・コンクリート_材料_その他</v>
      </c>
      <c r="AH45" s="1662" t="s">
        <v>2102</v>
      </c>
      <c r="AI45" s="1662" t="s">
        <v>412</v>
      </c>
      <c r="AJ45" s="1666"/>
      <c r="AK45" s="1666">
        <f t="shared" si="11"/>
        <v>2</v>
      </c>
      <c r="AL45" s="42" t="s">
        <v>2103</v>
      </c>
      <c r="AM45" s="42" t="str">
        <f>"$AE$"&amp;ROW(AE67)&amp;":"&amp;"$AE$"&amp;ROW(AE69)</f>
        <v>$AE$67:$AE$69</v>
      </c>
    </row>
    <row r="46" spans="1:39" ht="39" customHeight="1">
      <c r="A46" s="860" t="str">
        <f t="shared" si="3"/>
        <v/>
      </c>
      <c r="B46" s="2270"/>
      <c r="C46" s="2271"/>
      <c r="D46" s="1686"/>
      <c r="E46" s="1686"/>
      <c r="F46" s="1686"/>
      <c r="G46" s="262"/>
      <c r="H46" s="860" t="str">
        <f t="shared" si="4"/>
        <v/>
      </c>
      <c r="I46" s="2270"/>
      <c r="J46" s="2271"/>
      <c r="K46" s="1686"/>
      <c r="L46" s="1686"/>
      <c r="M46" s="318"/>
      <c r="N46" s="262"/>
      <c r="R46" s="1221">
        <f t="shared" si="2"/>
        <v>6</v>
      </c>
      <c r="S46" s="1221">
        <f t="shared" si="5"/>
        <v>6</v>
      </c>
      <c r="T46" s="248" t="str">
        <f t="shared" si="6"/>
        <v>__</v>
      </c>
      <c r="U46" s="248" t="str">
        <f t="shared" si="7"/>
        <v>$AE$599:$AE$599</v>
      </c>
      <c r="V46" s="248" t="str">
        <f t="shared" si="8"/>
        <v>__</v>
      </c>
      <c r="W46" s="248" t="str">
        <f t="shared" si="9"/>
        <v>$AE$599:$AE$599</v>
      </c>
      <c r="X46" s="1546">
        <v>1</v>
      </c>
      <c r="Y46" s="1662" t="s">
        <v>2090</v>
      </c>
      <c r="Z46" s="1663">
        <v>1</v>
      </c>
      <c r="AA46" s="1547" t="s">
        <v>1874</v>
      </c>
      <c r="AB46" s="1663">
        <v>2</v>
      </c>
      <c r="AC46" s="1670" t="s">
        <v>1766</v>
      </c>
      <c r="AD46" s="1668">
        <v>7</v>
      </c>
      <c r="AE46" s="1669" t="s">
        <v>129</v>
      </c>
      <c r="AG46" s="42" t="str">
        <f t="shared" si="10"/>
        <v>01セメント・コンクリート_材料_その他</v>
      </c>
      <c r="AH46" s="1662" t="s">
        <v>2104</v>
      </c>
      <c r="AI46" s="1662" t="s">
        <v>193</v>
      </c>
      <c r="AJ46" s="1666"/>
      <c r="AK46" s="1666">
        <f t="shared" si="11"/>
        <v>2</v>
      </c>
      <c r="AL46" s="42" t="s">
        <v>2105</v>
      </c>
      <c r="AM46" s="42" t="str">
        <f>"$AE$"&amp;ROW(AE70)&amp;":"&amp;"$AE$"&amp;ROW(AE70)</f>
        <v>$AE$70:$AE$70</v>
      </c>
    </row>
    <row r="47" spans="1:39" ht="39" customHeight="1">
      <c r="A47" s="860" t="str">
        <f t="shared" si="3"/>
        <v/>
      </c>
      <c r="B47" s="2270"/>
      <c r="C47" s="2271"/>
      <c r="D47" s="1686"/>
      <c r="E47" s="1686"/>
      <c r="F47" s="1686"/>
      <c r="G47" s="262"/>
      <c r="H47" s="860" t="str">
        <f t="shared" si="4"/>
        <v/>
      </c>
      <c r="I47" s="2270"/>
      <c r="J47" s="2271"/>
      <c r="K47" s="1686"/>
      <c r="L47" s="1686"/>
      <c r="M47" s="318"/>
      <c r="N47" s="262"/>
      <c r="R47" s="1221">
        <f t="shared" si="2"/>
        <v>6</v>
      </c>
      <c r="S47" s="1221">
        <f t="shared" si="5"/>
        <v>6</v>
      </c>
      <c r="T47" s="248" t="str">
        <f t="shared" si="6"/>
        <v>__</v>
      </c>
      <c r="U47" s="248" t="str">
        <f t="shared" si="7"/>
        <v>$AE$599:$AE$599</v>
      </c>
      <c r="V47" s="248" t="str">
        <f t="shared" si="8"/>
        <v>__</v>
      </c>
      <c r="W47" s="248" t="str">
        <f t="shared" si="9"/>
        <v>$AE$599:$AE$599</v>
      </c>
      <c r="X47" s="1546">
        <v>1</v>
      </c>
      <c r="Y47" s="1662" t="s">
        <v>2090</v>
      </c>
      <c r="Z47" s="1663">
        <v>1</v>
      </c>
      <c r="AA47" s="1547" t="s">
        <v>1874</v>
      </c>
      <c r="AB47" s="1663">
        <v>2</v>
      </c>
      <c r="AC47" s="1670" t="s">
        <v>1766</v>
      </c>
      <c r="AD47" s="1671">
        <v>8</v>
      </c>
      <c r="AE47" s="1669" t="s">
        <v>131</v>
      </c>
      <c r="AG47" s="42" t="str">
        <f t="shared" si="10"/>
        <v>01セメント・コンクリート_材料_その他</v>
      </c>
      <c r="AH47" s="1662" t="s">
        <v>2106</v>
      </c>
      <c r="AI47" s="1662" t="s">
        <v>1157</v>
      </c>
      <c r="AJ47" s="1666"/>
      <c r="AK47" s="1666">
        <f t="shared" si="11"/>
        <v>2</v>
      </c>
      <c r="AL47" s="42" t="s">
        <v>2107</v>
      </c>
      <c r="AM47" s="42" t="str">
        <f>"$AE$"&amp;ROW(AE71)&amp;":"&amp;"$AE$"&amp;ROW(AE71)</f>
        <v>$AE$71:$AE$71</v>
      </c>
    </row>
    <row r="48" spans="1:39" ht="39" customHeight="1">
      <c r="A48" s="860" t="str">
        <f t="shared" si="3"/>
        <v/>
      </c>
      <c r="B48" s="2270"/>
      <c r="C48" s="2271"/>
      <c r="D48" s="1686"/>
      <c r="E48" s="1686"/>
      <c r="F48" s="1686"/>
      <c r="G48" s="262"/>
      <c r="H48" s="860" t="str">
        <f t="shared" si="4"/>
        <v/>
      </c>
      <c r="I48" s="2270"/>
      <c r="J48" s="2271"/>
      <c r="K48" s="1686"/>
      <c r="L48" s="1686"/>
      <c r="M48" s="318"/>
      <c r="N48" s="262"/>
      <c r="R48" s="1221">
        <f t="shared" si="2"/>
        <v>6</v>
      </c>
      <c r="S48" s="1221">
        <f t="shared" si="5"/>
        <v>6</v>
      </c>
      <c r="T48" s="248" t="str">
        <f t="shared" si="6"/>
        <v>__</v>
      </c>
      <c r="U48" s="248" t="str">
        <f t="shared" si="7"/>
        <v>$AE$599:$AE$599</v>
      </c>
      <c r="V48" s="248" t="str">
        <f t="shared" si="8"/>
        <v>__</v>
      </c>
      <c r="W48" s="248" t="str">
        <f t="shared" si="9"/>
        <v>$AE$599:$AE$599</v>
      </c>
      <c r="X48" s="1546">
        <v>1</v>
      </c>
      <c r="Y48" s="1662" t="s">
        <v>2090</v>
      </c>
      <c r="Z48" s="1663">
        <v>1</v>
      </c>
      <c r="AA48" s="1547" t="s">
        <v>1874</v>
      </c>
      <c r="AB48" s="1663">
        <v>2</v>
      </c>
      <c r="AC48" s="1670" t="s">
        <v>1766</v>
      </c>
      <c r="AD48" s="1668">
        <v>9</v>
      </c>
      <c r="AE48" s="1669" t="s">
        <v>132</v>
      </c>
      <c r="AG48" s="42" t="str">
        <f t="shared" si="10"/>
        <v>01セメント・コンクリート_材料_その他</v>
      </c>
      <c r="AH48" s="1662" t="s">
        <v>2108</v>
      </c>
      <c r="AI48" s="1666"/>
      <c r="AJ48" s="1666"/>
      <c r="AK48" s="1666">
        <f t="shared" si="11"/>
        <v>2</v>
      </c>
      <c r="AL48" s="42" t="s">
        <v>2109</v>
      </c>
      <c r="AM48" s="42" t="str">
        <f>"$AE$"&amp;ROW(AE72)&amp;":"&amp;"$AE$"&amp;ROW(AE73)</f>
        <v>$AE$72:$AE$73</v>
      </c>
    </row>
    <row r="49" spans="1:39" ht="39" customHeight="1">
      <c r="A49" s="860" t="str">
        <f t="shared" si="3"/>
        <v/>
      </c>
      <c r="B49" s="2270"/>
      <c r="C49" s="2271"/>
      <c r="D49" s="1686"/>
      <c r="E49" s="1686"/>
      <c r="F49" s="1686"/>
      <c r="G49" s="262"/>
      <c r="H49" s="860" t="str">
        <f t="shared" si="4"/>
        <v/>
      </c>
      <c r="I49" s="2270"/>
      <c r="J49" s="2271"/>
      <c r="K49" s="1686"/>
      <c r="L49" s="1686"/>
      <c r="M49" s="318"/>
      <c r="N49" s="262"/>
      <c r="R49" s="1221">
        <f t="shared" si="2"/>
        <v>6</v>
      </c>
      <c r="S49" s="1221">
        <f t="shared" si="5"/>
        <v>6</v>
      </c>
      <c r="T49" s="248" t="str">
        <f t="shared" si="6"/>
        <v>__</v>
      </c>
      <c r="U49" s="248" t="str">
        <f t="shared" si="7"/>
        <v>$AE$599:$AE$599</v>
      </c>
      <c r="V49" s="248" t="str">
        <f t="shared" si="8"/>
        <v>__</v>
      </c>
      <c r="W49" s="248" t="str">
        <f t="shared" si="9"/>
        <v>$AE$599:$AE$599</v>
      </c>
      <c r="X49" s="1546">
        <v>1</v>
      </c>
      <c r="Y49" s="1662" t="s">
        <v>2090</v>
      </c>
      <c r="Z49" s="1663">
        <v>1</v>
      </c>
      <c r="AA49" s="1547" t="s">
        <v>1874</v>
      </c>
      <c r="AB49" s="1663">
        <v>2</v>
      </c>
      <c r="AC49" s="1670" t="s">
        <v>1766</v>
      </c>
      <c r="AD49" s="1671">
        <v>10</v>
      </c>
      <c r="AE49" s="1669" t="s">
        <v>133</v>
      </c>
      <c r="AG49" s="42" t="str">
        <f t="shared" si="10"/>
        <v>01セメント・コンクリート_材料_その他</v>
      </c>
      <c r="AH49" s="1662" t="s">
        <v>2110</v>
      </c>
      <c r="AI49" s="1666"/>
      <c r="AJ49" s="1666"/>
      <c r="AK49" s="1666">
        <f t="shared" si="11"/>
        <v>2</v>
      </c>
      <c r="AL49" s="42" t="s">
        <v>2111</v>
      </c>
      <c r="AM49" s="42" t="str">
        <f>"$AE$"&amp;ROW(AE74)&amp;":"&amp;"$AE$"&amp;ROW(AE74)</f>
        <v>$AE$74:$AE$74</v>
      </c>
    </row>
    <row r="50" spans="1:39" ht="39" customHeight="1">
      <c r="A50" s="860" t="str">
        <f t="shared" si="3"/>
        <v/>
      </c>
      <c r="B50" s="2270"/>
      <c r="C50" s="2271"/>
      <c r="D50" s="1686"/>
      <c r="E50" s="1686"/>
      <c r="F50" s="1686"/>
      <c r="G50" s="262"/>
      <c r="H50" s="860" t="str">
        <f t="shared" si="4"/>
        <v/>
      </c>
      <c r="I50" s="2270"/>
      <c r="J50" s="2271"/>
      <c r="K50" s="1686"/>
      <c r="L50" s="1686"/>
      <c r="M50" s="318"/>
      <c r="N50" s="262"/>
      <c r="R50" s="1221">
        <f t="shared" si="2"/>
        <v>6</v>
      </c>
      <c r="S50" s="1221">
        <f t="shared" si="5"/>
        <v>6</v>
      </c>
      <c r="T50" s="248" t="str">
        <f t="shared" si="6"/>
        <v>__</v>
      </c>
      <c r="U50" s="248" t="str">
        <f t="shared" si="7"/>
        <v>$AE$599:$AE$599</v>
      </c>
      <c r="V50" s="248" t="str">
        <f t="shared" si="8"/>
        <v>__</v>
      </c>
      <c r="W50" s="248" t="str">
        <f t="shared" si="9"/>
        <v>$AE$599:$AE$599</v>
      </c>
      <c r="X50" s="1546">
        <v>1</v>
      </c>
      <c r="Y50" s="1662" t="s">
        <v>2090</v>
      </c>
      <c r="Z50" s="1663">
        <v>1</v>
      </c>
      <c r="AA50" s="1547" t="s">
        <v>1874</v>
      </c>
      <c r="AB50" s="1663">
        <v>2</v>
      </c>
      <c r="AC50" s="1670" t="s">
        <v>1766</v>
      </c>
      <c r="AD50" s="1668">
        <v>11</v>
      </c>
      <c r="AE50" s="1669" t="s">
        <v>2112</v>
      </c>
      <c r="AG50" s="42" t="str">
        <f t="shared" si="10"/>
        <v>01セメント・コンクリート_材料_その他</v>
      </c>
      <c r="AH50" s="1662" t="s">
        <v>2113</v>
      </c>
      <c r="AI50" s="1666"/>
      <c r="AJ50" s="1666"/>
      <c r="AK50" s="1666">
        <f t="shared" si="11"/>
        <v>2</v>
      </c>
      <c r="AL50" s="42" t="s">
        <v>2114</v>
      </c>
      <c r="AM50" s="42" t="str">
        <f>"$AE$"&amp;ROW(AE75)&amp;":"&amp;"$AE$"&amp;ROW(AE80)</f>
        <v>$AE$75:$AE$80</v>
      </c>
    </row>
    <row r="51" spans="1:39" ht="39" customHeight="1">
      <c r="A51" s="860" t="str">
        <f t="shared" si="3"/>
        <v/>
      </c>
      <c r="B51" s="2270"/>
      <c r="C51" s="2271"/>
      <c r="D51" s="1686"/>
      <c r="E51" s="1686"/>
      <c r="F51" s="1686"/>
      <c r="G51" s="262"/>
      <c r="H51" s="860" t="str">
        <f t="shared" si="4"/>
        <v/>
      </c>
      <c r="I51" s="2270"/>
      <c r="J51" s="2271"/>
      <c r="K51" s="1686"/>
      <c r="L51" s="1686"/>
      <c r="M51" s="318"/>
      <c r="N51" s="262"/>
      <c r="R51" s="1221">
        <f t="shared" si="2"/>
        <v>6</v>
      </c>
      <c r="S51" s="1221">
        <f t="shared" si="5"/>
        <v>6</v>
      </c>
      <c r="T51" s="248" t="str">
        <f t="shared" si="6"/>
        <v>__</v>
      </c>
      <c r="U51" s="248" t="str">
        <f t="shared" si="7"/>
        <v>$AE$599:$AE$599</v>
      </c>
      <c r="V51" s="248" t="str">
        <f t="shared" si="8"/>
        <v>__</v>
      </c>
      <c r="W51" s="248" t="str">
        <f t="shared" si="9"/>
        <v>$AE$599:$AE$599</v>
      </c>
      <c r="X51" s="1546">
        <v>1</v>
      </c>
      <c r="Y51" s="1662" t="s">
        <v>2090</v>
      </c>
      <c r="Z51" s="1663">
        <v>1</v>
      </c>
      <c r="AA51" s="1547" t="s">
        <v>1874</v>
      </c>
      <c r="AB51" s="1663">
        <v>2</v>
      </c>
      <c r="AC51" s="1670" t="s">
        <v>1766</v>
      </c>
      <c r="AD51" s="1671">
        <v>12</v>
      </c>
      <c r="AE51" s="1669" t="s">
        <v>1540</v>
      </c>
      <c r="AG51" s="42" t="str">
        <f t="shared" si="10"/>
        <v>01セメント・コンクリート_材料_その他</v>
      </c>
      <c r="AH51" s="1662" t="s">
        <v>2115</v>
      </c>
      <c r="AI51" s="1666"/>
      <c r="AJ51" s="1666"/>
      <c r="AK51" s="1666">
        <f t="shared" si="11"/>
        <v>2</v>
      </c>
      <c r="AL51" s="42" t="s">
        <v>2116</v>
      </c>
      <c r="AM51" s="42" t="str">
        <f>"$AE$"&amp;ROW(AE81)&amp;":"&amp;"$AE$"&amp;ROW(AE91)</f>
        <v>$AE$81:$AE$91</v>
      </c>
    </row>
    <row r="52" spans="1:39" ht="39" customHeight="1">
      <c r="A52" s="860" t="str">
        <f t="shared" si="3"/>
        <v/>
      </c>
      <c r="B52" s="2270"/>
      <c r="C52" s="2271"/>
      <c r="D52" s="1686"/>
      <c r="E52" s="1686"/>
      <c r="F52" s="1686"/>
      <c r="G52" s="262"/>
      <c r="H52" s="860" t="str">
        <f t="shared" si="4"/>
        <v/>
      </c>
      <c r="I52" s="2270"/>
      <c r="J52" s="2271"/>
      <c r="K52" s="1686"/>
      <c r="L52" s="1686"/>
      <c r="M52" s="318"/>
      <c r="N52" s="262"/>
      <c r="R52" s="1221">
        <f t="shared" si="2"/>
        <v>6</v>
      </c>
      <c r="S52" s="1221">
        <f t="shared" si="5"/>
        <v>6</v>
      </c>
      <c r="T52" s="248" t="str">
        <f t="shared" si="6"/>
        <v>__</v>
      </c>
      <c r="U52" s="248" t="str">
        <f t="shared" si="7"/>
        <v>$AE$599:$AE$599</v>
      </c>
      <c r="V52" s="248" t="str">
        <f t="shared" si="8"/>
        <v>__</v>
      </c>
      <c r="W52" s="248" t="str">
        <f t="shared" si="9"/>
        <v>$AE$599:$AE$599</v>
      </c>
      <c r="X52" s="1546">
        <v>1</v>
      </c>
      <c r="Y52" s="1662" t="s">
        <v>2090</v>
      </c>
      <c r="Z52" s="1663">
        <v>2</v>
      </c>
      <c r="AA52" s="1662" t="s">
        <v>945</v>
      </c>
      <c r="AB52" s="1663">
        <v>1</v>
      </c>
      <c r="AC52" s="1667" t="s">
        <v>1766</v>
      </c>
      <c r="AD52" s="1668">
        <v>1</v>
      </c>
      <c r="AE52" s="1669" t="s">
        <v>814</v>
      </c>
      <c r="AG52" s="42" t="str">
        <f t="shared" si="10"/>
        <v>01セメント・コンクリート_製造（プラント）_その他</v>
      </c>
      <c r="AH52" s="1662" t="s">
        <v>2117</v>
      </c>
      <c r="AI52" s="1666"/>
      <c r="AJ52" s="1666"/>
      <c r="AK52" s="1666">
        <f t="shared" si="11"/>
        <v>3</v>
      </c>
      <c r="AL52" s="42" t="s">
        <v>2118</v>
      </c>
      <c r="AM52" s="42" t="str">
        <f>"$AE$"&amp;ROW(AE92)&amp;":"&amp;"$AE$"&amp;ROW(AE92)</f>
        <v>$AE$92:$AE$92</v>
      </c>
    </row>
    <row r="53" spans="1:39" ht="39" customHeight="1">
      <c r="A53" s="860" t="str">
        <f t="shared" si="3"/>
        <v/>
      </c>
      <c r="B53" s="2270"/>
      <c r="C53" s="2271"/>
      <c r="D53" s="1686"/>
      <c r="E53" s="1686"/>
      <c r="F53" s="1686"/>
      <c r="G53" s="262"/>
      <c r="H53" s="860" t="str">
        <f t="shared" si="4"/>
        <v/>
      </c>
      <c r="I53" s="2270"/>
      <c r="J53" s="2271"/>
      <c r="K53" s="1686"/>
      <c r="L53" s="1686"/>
      <c r="M53" s="318"/>
      <c r="N53" s="262"/>
      <c r="R53" s="1221">
        <f t="shared" si="2"/>
        <v>6</v>
      </c>
      <c r="S53" s="1221">
        <f t="shared" si="5"/>
        <v>6</v>
      </c>
      <c r="T53" s="248" t="str">
        <f t="shared" si="6"/>
        <v>__</v>
      </c>
      <c r="U53" s="248" t="str">
        <f t="shared" si="7"/>
        <v>$AE$599:$AE$599</v>
      </c>
      <c r="V53" s="248" t="str">
        <f t="shared" si="8"/>
        <v>__</v>
      </c>
      <c r="W53" s="248" t="str">
        <f t="shared" si="9"/>
        <v>$AE$599:$AE$599</v>
      </c>
      <c r="X53" s="1546">
        <v>1</v>
      </c>
      <c r="Y53" s="1662" t="s">
        <v>2090</v>
      </c>
      <c r="Z53" s="1663">
        <v>2</v>
      </c>
      <c r="AA53" s="1547" t="s">
        <v>945</v>
      </c>
      <c r="AB53" s="1663">
        <v>1</v>
      </c>
      <c r="AC53" s="1670" t="s">
        <v>1766</v>
      </c>
      <c r="AD53" s="1671">
        <v>2</v>
      </c>
      <c r="AE53" s="1669" t="s">
        <v>1541</v>
      </c>
      <c r="AG53" s="42" t="str">
        <f t="shared" si="10"/>
        <v>01セメント・コンクリート_製造（プラント）_その他</v>
      </c>
      <c r="AH53" s="1662" t="s">
        <v>2119</v>
      </c>
      <c r="AI53" s="1666"/>
      <c r="AJ53" s="1666"/>
      <c r="AK53" s="1666">
        <f t="shared" si="11"/>
        <v>3</v>
      </c>
      <c r="AL53" s="42" t="s">
        <v>2120</v>
      </c>
      <c r="AM53" s="42" t="str">
        <f>"$AE$"&amp;ROW(AE93)&amp;":"&amp;"$AE$"&amp;ROW(AE93)</f>
        <v>$AE$93:$AE$93</v>
      </c>
    </row>
    <row r="54" spans="1:39" ht="39" customHeight="1">
      <c r="A54" s="860" t="str">
        <f t="shared" si="3"/>
        <v/>
      </c>
      <c r="B54" s="2270"/>
      <c r="C54" s="2271"/>
      <c r="D54" s="1686"/>
      <c r="E54" s="1686"/>
      <c r="F54" s="1686"/>
      <c r="G54" s="262"/>
      <c r="H54" s="860" t="str">
        <f t="shared" si="4"/>
        <v/>
      </c>
      <c r="I54" s="2270"/>
      <c r="J54" s="2271"/>
      <c r="K54" s="1686"/>
      <c r="L54" s="1686"/>
      <c r="M54" s="318"/>
      <c r="N54" s="262"/>
      <c r="R54" s="1221">
        <f t="shared" si="2"/>
        <v>6</v>
      </c>
      <c r="S54" s="1221">
        <f t="shared" si="5"/>
        <v>6</v>
      </c>
      <c r="T54" s="248" t="str">
        <f t="shared" si="6"/>
        <v>__</v>
      </c>
      <c r="U54" s="248" t="str">
        <f t="shared" si="7"/>
        <v>$AE$599:$AE$599</v>
      </c>
      <c r="V54" s="248" t="str">
        <f t="shared" si="8"/>
        <v>__</v>
      </c>
      <c r="W54" s="248" t="str">
        <f t="shared" si="9"/>
        <v>$AE$599:$AE$599</v>
      </c>
      <c r="X54" s="1546">
        <v>1</v>
      </c>
      <c r="Y54" s="1662" t="s">
        <v>2090</v>
      </c>
      <c r="Z54" s="1663">
        <v>2</v>
      </c>
      <c r="AA54" s="1547" t="s">
        <v>945</v>
      </c>
      <c r="AB54" s="1663">
        <v>1</v>
      </c>
      <c r="AC54" s="1670" t="s">
        <v>1766</v>
      </c>
      <c r="AD54" s="1671">
        <v>3</v>
      </c>
      <c r="AE54" s="1669" t="s">
        <v>1542</v>
      </c>
      <c r="AG54" s="42" t="str">
        <f t="shared" si="10"/>
        <v>01セメント・コンクリート_製造（プラント）_その他</v>
      </c>
      <c r="AH54" s="1662" t="s">
        <v>2121</v>
      </c>
      <c r="AI54" s="1666"/>
      <c r="AJ54" s="1666"/>
      <c r="AK54" s="1666">
        <f t="shared" si="11"/>
        <v>3</v>
      </c>
      <c r="AL54" s="42" t="s">
        <v>2122</v>
      </c>
      <c r="AM54" s="42" t="str">
        <f>"$AE$"&amp;ROW(AE94)&amp;":"&amp;"$AE$"&amp;ROW(AE95)</f>
        <v>$AE$94:$AE$95</v>
      </c>
    </row>
    <row r="55" spans="1:39" ht="39" customHeight="1">
      <c r="A55" s="860" t="str">
        <f t="shared" si="3"/>
        <v/>
      </c>
      <c r="B55" s="2270"/>
      <c r="C55" s="2271"/>
      <c r="D55" s="1686"/>
      <c r="E55" s="1686"/>
      <c r="F55" s="1686"/>
      <c r="G55" s="262"/>
      <c r="H55" s="860" t="str">
        <f t="shared" si="4"/>
        <v/>
      </c>
      <c r="I55" s="2270"/>
      <c r="J55" s="2271"/>
      <c r="K55" s="1686"/>
      <c r="L55" s="1686"/>
      <c r="M55" s="318"/>
      <c r="N55" s="262"/>
      <c r="R55" s="1221">
        <f t="shared" si="2"/>
        <v>6</v>
      </c>
      <c r="S55" s="1221">
        <f t="shared" si="5"/>
        <v>6</v>
      </c>
      <c r="T55" s="248" t="str">
        <f t="shared" si="6"/>
        <v>__</v>
      </c>
      <c r="U55" s="248" t="str">
        <f t="shared" si="7"/>
        <v>$AE$599:$AE$599</v>
      </c>
      <c r="V55" s="248" t="str">
        <f t="shared" si="8"/>
        <v>__</v>
      </c>
      <c r="W55" s="248" t="str">
        <f t="shared" si="9"/>
        <v>$AE$599:$AE$599</v>
      </c>
      <c r="X55" s="1546">
        <v>1</v>
      </c>
      <c r="Y55" s="1662" t="s">
        <v>2090</v>
      </c>
      <c r="Z55" s="1663">
        <v>2</v>
      </c>
      <c r="AA55" s="1547" t="s">
        <v>945</v>
      </c>
      <c r="AB55" s="1663">
        <v>1</v>
      </c>
      <c r="AC55" s="1670" t="s">
        <v>1766</v>
      </c>
      <c r="AD55" s="1671">
        <v>4</v>
      </c>
      <c r="AE55" s="1669" t="s">
        <v>815</v>
      </c>
      <c r="AG55" s="42" t="str">
        <f t="shared" si="10"/>
        <v>01セメント・コンクリート_製造（プラント）_その他</v>
      </c>
      <c r="AH55" s="1672" t="s">
        <v>2123</v>
      </c>
      <c r="AI55" s="1673"/>
      <c r="AJ55" s="1673"/>
      <c r="AK55" s="1666">
        <f t="shared" si="11"/>
        <v>3</v>
      </c>
      <c r="AL55" s="42" t="s">
        <v>2124</v>
      </c>
      <c r="AM55" s="42" t="str">
        <f>"$AE$"&amp;ROW(AE96)&amp;":"&amp;"$AE$"&amp;ROW(AE96)</f>
        <v>$AE$96:$AE$96</v>
      </c>
    </row>
    <row r="56" spans="1:39" ht="39" customHeight="1">
      <c r="A56" s="860" t="str">
        <f t="shared" si="3"/>
        <v/>
      </c>
      <c r="B56" s="2270"/>
      <c r="C56" s="2271"/>
      <c r="D56" s="1686"/>
      <c r="E56" s="1686"/>
      <c r="F56" s="1686"/>
      <c r="G56" s="262"/>
      <c r="H56" s="860" t="str">
        <f t="shared" si="4"/>
        <v/>
      </c>
      <c r="I56" s="2270"/>
      <c r="J56" s="2271"/>
      <c r="K56" s="1686"/>
      <c r="L56" s="1686"/>
      <c r="M56" s="318"/>
      <c r="N56" s="262"/>
      <c r="R56" s="1221">
        <f t="shared" si="2"/>
        <v>6</v>
      </c>
      <c r="S56" s="1221">
        <f t="shared" si="5"/>
        <v>6</v>
      </c>
      <c r="T56" s="248" t="str">
        <f t="shared" si="6"/>
        <v>__</v>
      </c>
      <c r="U56" s="248" t="str">
        <f t="shared" si="7"/>
        <v>$AE$599:$AE$599</v>
      </c>
      <c r="V56" s="248" t="str">
        <f t="shared" si="8"/>
        <v>__</v>
      </c>
      <c r="W56" s="248" t="str">
        <f t="shared" si="9"/>
        <v>$AE$599:$AE$599</v>
      </c>
      <c r="X56" s="1546">
        <v>1</v>
      </c>
      <c r="Y56" s="1662" t="s">
        <v>2090</v>
      </c>
      <c r="Z56" s="1663">
        <v>2</v>
      </c>
      <c r="AA56" s="1547" t="s">
        <v>945</v>
      </c>
      <c r="AB56" s="1663">
        <v>1</v>
      </c>
      <c r="AC56" s="1670" t="s">
        <v>1766</v>
      </c>
      <c r="AD56" s="1671">
        <v>5</v>
      </c>
      <c r="AE56" s="1669" t="s">
        <v>816</v>
      </c>
      <c r="AG56" s="42" t="str">
        <f t="shared" si="10"/>
        <v>01セメント・コンクリート_製造（プラント）_その他</v>
      </c>
      <c r="AH56" s="1672" t="s">
        <v>2125</v>
      </c>
      <c r="AI56" s="1673"/>
      <c r="AJ56" s="1673"/>
      <c r="AK56" s="1666">
        <f t="shared" si="11"/>
        <v>3</v>
      </c>
      <c r="AL56" s="42" t="s">
        <v>2126</v>
      </c>
      <c r="AM56" s="42" t="str">
        <f>"$AE$"&amp;ROW(AE97)&amp;":"&amp;"$AE$"&amp;ROW(AE99)</f>
        <v>$AE$97:$AE$99</v>
      </c>
    </row>
    <row r="57" spans="1:39" ht="39" customHeight="1">
      <c r="A57" s="860" t="str">
        <f t="shared" si="3"/>
        <v/>
      </c>
      <c r="B57" s="2270"/>
      <c r="C57" s="2271"/>
      <c r="D57" s="1686"/>
      <c r="E57" s="1686"/>
      <c r="F57" s="1686"/>
      <c r="G57" s="262"/>
      <c r="H57" s="860" t="str">
        <f t="shared" si="4"/>
        <v/>
      </c>
      <c r="I57" s="2270"/>
      <c r="J57" s="2271"/>
      <c r="K57" s="1686"/>
      <c r="L57" s="1686"/>
      <c r="M57" s="318"/>
      <c r="N57" s="262"/>
      <c r="R57" s="1221">
        <f t="shared" si="2"/>
        <v>6</v>
      </c>
      <c r="S57" s="1221">
        <f t="shared" si="5"/>
        <v>6</v>
      </c>
      <c r="T57" s="248" t="str">
        <f t="shared" si="6"/>
        <v>__</v>
      </c>
      <c r="U57" s="248" t="str">
        <f t="shared" si="7"/>
        <v>$AE$599:$AE$599</v>
      </c>
      <c r="V57" s="248" t="str">
        <f t="shared" si="8"/>
        <v>__</v>
      </c>
      <c r="W57" s="248" t="str">
        <f t="shared" si="9"/>
        <v>$AE$599:$AE$599</v>
      </c>
      <c r="X57" s="1546">
        <v>1</v>
      </c>
      <c r="Y57" s="1662" t="s">
        <v>2090</v>
      </c>
      <c r="Z57" s="1663">
        <v>3</v>
      </c>
      <c r="AA57" s="1662" t="s">
        <v>817</v>
      </c>
      <c r="AB57" s="1663">
        <v>1</v>
      </c>
      <c r="AC57" s="1552" t="s">
        <v>1875</v>
      </c>
      <c r="AD57" s="1553">
        <v>1</v>
      </c>
      <c r="AE57" s="1545" t="s">
        <v>2127</v>
      </c>
      <c r="AG57" s="42" t="str">
        <f t="shared" si="10"/>
        <v>01セメント・コンクリート_施工_必須</v>
      </c>
      <c r="AH57" s="1662" t="s">
        <v>2128</v>
      </c>
      <c r="AI57" s="1666"/>
      <c r="AJ57" s="1666"/>
      <c r="AK57" s="1666">
        <f t="shared" si="11"/>
        <v>4</v>
      </c>
      <c r="AL57" s="42" t="s">
        <v>2129</v>
      </c>
      <c r="AM57" s="42" t="str">
        <f>"$AE$"&amp;ROW(AE100)&amp;":"&amp;"$AE$"&amp;ROW(AE102)</f>
        <v>$AE$100:$AE$102</v>
      </c>
    </row>
    <row r="58" spans="1:39" ht="39" customHeight="1">
      <c r="A58" s="860" t="str">
        <f t="shared" si="3"/>
        <v/>
      </c>
      <c r="B58" s="2270"/>
      <c r="C58" s="2271"/>
      <c r="D58" s="1686"/>
      <c r="E58" s="1686"/>
      <c r="F58" s="1686"/>
      <c r="G58" s="262"/>
      <c r="H58" s="860" t="str">
        <f t="shared" si="4"/>
        <v/>
      </c>
      <c r="I58" s="2270"/>
      <c r="J58" s="2271"/>
      <c r="K58" s="1686"/>
      <c r="L58" s="1686"/>
      <c r="M58" s="318"/>
      <c r="N58" s="262"/>
      <c r="R58" s="1221">
        <f t="shared" si="2"/>
        <v>6</v>
      </c>
      <c r="S58" s="1221">
        <f t="shared" si="5"/>
        <v>6</v>
      </c>
      <c r="T58" s="248" t="str">
        <f t="shared" si="6"/>
        <v>__</v>
      </c>
      <c r="U58" s="248" t="str">
        <f t="shared" si="7"/>
        <v>$AE$599:$AE$599</v>
      </c>
      <c r="V58" s="248" t="str">
        <f t="shared" si="8"/>
        <v>__</v>
      </c>
      <c r="W58" s="248" t="str">
        <f t="shared" si="9"/>
        <v>$AE$599:$AE$599</v>
      </c>
      <c r="X58" s="1546">
        <v>1</v>
      </c>
      <c r="Y58" s="1662" t="s">
        <v>2090</v>
      </c>
      <c r="Z58" s="1663">
        <v>3</v>
      </c>
      <c r="AA58" s="1662" t="s">
        <v>817</v>
      </c>
      <c r="AB58" s="1663">
        <v>1</v>
      </c>
      <c r="AC58" s="1552" t="s">
        <v>1875</v>
      </c>
      <c r="AD58" s="1553">
        <v>2</v>
      </c>
      <c r="AE58" s="1545" t="s">
        <v>2130</v>
      </c>
      <c r="AG58" s="42" t="str">
        <f t="shared" si="10"/>
        <v>01セメント・コンクリート_施工_必須</v>
      </c>
      <c r="AH58" s="1662" t="s">
        <v>2131</v>
      </c>
      <c r="AI58" s="1666"/>
      <c r="AJ58" s="1666"/>
      <c r="AK58" s="1666">
        <f t="shared" si="11"/>
        <v>4</v>
      </c>
      <c r="AL58" s="42" t="s">
        <v>2132</v>
      </c>
      <c r="AM58" s="42" t="str">
        <f>"$AE$"&amp;ROW(AE103)&amp;":"&amp;"$AE$"&amp;ROW(AE107)</f>
        <v>$AE$103:$AE$107</v>
      </c>
    </row>
    <row r="59" spans="1:39" ht="39" customHeight="1">
      <c r="A59" s="860" t="str">
        <f t="shared" si="3"/>
        <v/>
      </c>
      <c r="B59" s="2270"/>
      <c r="C59" s="2271"/>
      <c r="D59" s="1686"/>
      <c r="E59" s="1686"/>
      <c r="F59" s="1686"/>
      <c r="G59" s="262"/>
      <c r="H59" s="860" t="str">
        <f t="shared" si="4"/>
        <v/>
      </c>
      <c r="I59" s="2270"/>
      <c r="J59" s="2271"/>
      <c r="K59" s="1686"/>
      <c r="L59" s="1686"/>
      <c r="M59" s="318"/>
      <c r="N59" s="262"/>
      <c r="R59" s="1221">
        <f t="shared" si="2"/>
        <v>6</v>
      </c>
      <c r="S59" s="1221">
        <f t="shared" si="5"/>
        <v>6</v>
      </c>
      <c r="T59" s="248" t="str">
        <f t="shared" si="6"/>
        <v>__</v>
      </c>
      <c r="U59" s="248" t="str">
        <f t="shared" si="7"/>
        <v>$AE$599:$AE$599</v>
      </c>
      <c r="V59" s="248" t="str">
        <f t="shared" si="8"/>
        <v>__</v>
      </c>
      <c r="W59" s="248" t="str">
        <f t="shared" si="9"/>
        <v>$AE$599:$AE$599</v>
      </c>
      <c r="X59" s="1546">
        <v>1</v>
      </c>
      <c r="Y59" s="1662" t="s">
        <v>2090</v>
      </c>
      <c r="Z59" s="1663">
        <v>3</v>
      </c>
      <c r="AA59" s="1662" t="s">
        <v>817</v>
      </c>
      <c r="AB59" s="1663">
        <v>1</v>
      </c>
      <c r="AC59" s="1552" t="s">
        <v>1875</v>
      </c>
      <c r="AD59" s="1553">
        <v>3</v>
      </c>
      <c r="AE59" s="1545" t="s">
        <v>2133</v>
      </c>
      <c r="AG59" s="42" t="str">
        <f t="shared" si="10"/>
        <v>01セメント・コンクリート_施工_必須</v>
      </c>
      <c r="AH59" s="1662" t="s">
        <v>2134</v>
      </c>
      <c r="AI59" s="1666"/>
      <c r="AJ59" s="1666"/>
      <c r="AK59" s="1666">
        <f t="shared" si="11"/>
        <v>4</v>
      </c>
      <c r="AL59" s="42" t="s">
        <v>2135</v>
      </c>
      <c r="AM59" s="42" t="str">
        <f>"$AE$"&amp;ROW(AE108)&amp;":"&amp;"$AE$"&amp;ROW(AE108)</f>
        <v>$AE$108:$AE$108</v>
      </c>
    </row>
    <row r="60" spans="1:39" ht="39" customHeight="1">
      <c r="A60" s="860" t="str">
        <f t="shared" si="3"/>
        <v/>
      </c>
      <c r="B60" s="2270"/>
      <c r="C60" s="2271"/>
      <c r="D60" s="1686"/>
      <c r="E60" s="1686"/>
      <c r="F60" s="1686"/>
      <c r="G60" s="262"/>
      <c r="H60" s="860" t="str">
        <f t="shared" si="4"/>
        <v/>
      </c>
      <c r="I60" s="2270"/>
      <c r="J60" s="2271"/>
      <c r="K60" s="1686"/>
      <c r="L60" s="1686"/>
      <c r="M60" s="318"/>
      <c r="N60" s="262"/>
      <c r="R60" s="1221">
        <f t="shared" si="2"/>
        <v>6</v>
      </c>
      <c r="S60" s="1221">
        <f t="shared" si="5"/>
        <v>6</v>
      </c>
      <c r="T60" s="248" t="str">
        <f t="shared" si="6"/>
        <v>__</v>
      </c>
      <c r="U60" s="248" t="str">
        <f t="shared" si="7"/>
        <v>$AE$599:$AE$599</v>
      </c>
      <c r="V60" s="248" t="str">
        <f t="shared" si="8"/>
        <v>__</v>
      </c>
      <c r="W60" s="248" t="str">
        <f t="shared" si="9"/>
        <v>$AE$599:$AE$599</v>
      </c>
      <c r="X60" s="1546">
        <v>1</v>
      </c>
      <c r="Y60" s="1662" t="s">
        <v>2090</v>
      </c>
      <c r="Z60" s="1663">
        <v>3</v>
      </c>
      <c r="AA60" s="1662" t="s">
        <v>817</v>
      </c>
      <c r="AB60" s="1663">
        <v>1</v>
      </c>
      <c r="AC60" s="1552" t="s">
        <v>1875</v>
      </c>
      <c r="AD60" s="1553">
        <v>4</v>
      </c>
      <c r="AE60" s="1545" t="s">
        <v>2136</v>
      </c>
      <c r="AG60" s="42" t="str">
        <f t="shared" si="10"/>
        <v>01セメント・コンクリート_施工_必須</v>
      </c>
      <c r="AH60" s="1662" t="s">
        <v>2137</v>
      </c>
      <c r="AI60" s="1666"/>
      <c r="AJ60" s="1666"/>
      <c r="AK60" s="1666">
        <f t="shared" si="11"/>
        <v>4</v>
      </c>
      <c r="AL60" s="42" t="s">
        <v>2138</v>
      </c>
      <c r="AM60" s="42" t="str">
        <f>"$AE$"&amp;ROW(AE109)&amp;":"&amp;"$AE$"&amp;ROW(AE110)</f>
        <v>$AE$109:$AE$110</v>
      </c>
    </row>
    <row r="61" spans="1:39" ht="39" customHeight="1">
      <c r="A61" s="860" t="str">
        <f t="shared" si="3"/>
        <v/>
      </c>
      <c r="B61" s="2270"/>
      <c r="C61" s="2271"/>
      <c r="D61" s="1686"/>
      <c r="E61" s="1686"/>
      <c r="F61" s="1686"/>
      <c r="G61" s="262"/>
      <c r="H61" s="860" t="str">
        <f t="shared" si="4"/>
        <v/>
      </c>
      <c r="I61" s="2270"/>
      <c r="J61" s="2271"/>
      <c r="K61" s="1686"/>
      <c r="L61" s="1686"/>
      <c r="M61" s="318"/>
      <c r="N61" s="262"/>
      <c r="R61" s="1221">
        <f t="shared" si="2"/>
        <v>6</v>
      </c>
      <c r="S61" s="1221">
        <f t="shared" si="5"/>
        <v>6</v>
      </c>
      <c r="T61" s="248" t="str">
        <f t="shared" si="6"/>
        <v>__</v>
      </c>
      <c r="U61" s="248" t="str">
        <f t="shared" si="7"/>
        <v>$AE$599:$AE$599</v>
      </c>
      <c r="V61" s="248" t="str">
        <f t="shared" si="8"/>
        <v>__</v>
      </c>
      <c r="W61" s="248" t="str">
        <f t="shared" si="9"/>
        <v>$AE$599:$AE$599</v>
      </c>
      <c r="X61" s="1546">
        <v>1</v>
      </c>
      <c r="Y61" s="1662" t="s">
        <v>2090</v>
      </c>
      <c r="Z61" s="1663">
        <v>3</v>
      </c>
      <c r="AA61" s="1662" t="s">
        <v>817</v>
      </c>
      <c r="AB61" s="1663">
        <v>1</v>
      </c>
      <c r="AC61" s="1552" t="s">
        <v>1875</v>
      </c>
      <c r="AD61" s="1553">
        <v>5</v>
      </c>
      <c r="AE61" s="1545" t="s">
        <v>2139</v>
      </c>
      <c r="AG61" s="42" t="str">
        <f t="shared" si="10"/>
        <v>01セメント・コンクリート_施工_必須</v>
      </c>
      <c r="AH61" s="1547" t="s">
        <v>2140</v>
      </c>
      <c r="AI61" s="1674"/>
      <c r="AJ61" s="1674"/>
      <c r="AK61" s="1666">
        <f t="shared" si="11"/>
        <v>4</v>
      </c>
      <c r="AL61" s="42" t="s">
        <v>2141</v>
      </c>
      <c r="AM61" s="42" t="str">
        <f>"$AE$"&amp;ROW(AE111)&amp;":"&amp;"$AE$"&amp;ROW(AE114)</f>
        <v>$AE$111:$AE$114</v>
      </c>
    </row>
    <row r="62" spans="1:39" ht="39" customHeight="1">
      <c r="A62" s="860" t="str">
        <f t="shared" si="3"/>
        <v/>
      </c>
      <c r="B62" s="2270"/>
      <c r="C62" s="2271"/>
      <c r="D62" s="1686"/>
      <c r="E62" s="1686"/>
      <c r="F62" s="1686"/>
      <c r="G62" s="262"/>
      <c r="H62" s="860" t="str">
        <f t="shared" si="4"/>
        <v/>
      </c>
      <c r="I62" s="2270"/>
      <c r="J62" s="2271"/>
      <c r="K62" s="1686"/>
      <c r="L62" s="1686"/>
      <c r="M62" s="318"/>
      <c r="N62" s="262"/>
      <c r="R62" s="1221">
        <f t="shared" si="2"/>
        <v>6</v>
      </c>
      <c r="S62" s="1221">
        <f t="shared" si="5"/>
        <v>6</v>
      </c>
      <c r="T62" s="248" t="str">
        <f t="shared" si="6"/>
        <v>__</v>
      </c>
      <c r="U62" s="248" t="str">
        <f t="shared" si="7"/>
        <v>$AE$599:$AE$599</v>
      </c>
      <c r="V62" s="248" t="str">
        <f t="shared" si="8"/>
        <v>__</v>
      </c>
      <c r="W62" s="248" t="str">
        <f t="shared" si="9"/>
        <v>$AE$599:$AE$599</v>
      </c>
      <c r="X62" s="1546">
        <v>1</v>
      </c>
      <c r="Y62" s="1662" t="s">
        <v>2090</v>
      </c>
      <c r="Z62" s="1663">
        <v>3</v>
      </c>
      <c r="AA62" s="1662" t="s">
        <v>817</v>
      </c>
      <c r="AB62" s="1663">
        <v>1</v>
      </c>
      <c r="AC62" s="1552" t="s">
        <v>1875</v>
      </c>
      <c r="AD62" s="1553">
        <v>6</v>
      </c>
      <c r="AE62" s="1545" t="s">
        <v>2142</v>
      </c>
      <c r="AG62" s="42" t="str">
        <f t="shared" si="10"/>
        <v>01セメント・コンクリート_施工_必須</v>
      </c>
      <c r="AH62" s="1662" t="s">
        <v>2143</v>
      </c>
      <c r="AI62" s="1666"/>
      <c r="AJ62" s="1666"/>
      <c r="AK62" s="1666">
        <f t="shared" si="11"/>
        <v>4</v>
      </c>
      <c r="AL62" s="42" t="s">
        <v>2144</v>
      </c>
      <c r="AM62" s="42" t="str">
        <f>"$AE$"&amp;ROW(AE115)&amp;":"&amp;"$AE$"&amp;ROW(AE122)</f>
        <v>$AE$115:$AE$122</v>
      </c>
    </row>
    <row r="63" spans="1:39" ht="39" customHeight="1">
      <c r="A63" s="860" t="str">
        <f t="shared" si="3"/>
        <v/>
      </c>
      <c r="B63" s="2270"/>
      <c r="C63" s="2271"/>
      <c r="D63" s="1686"/>
      <c r="E63" s="1686"/>
      <c r="F63" s="1686"/>
      <c r="G63" s="262"/>
      <c r="H63" s="860" t="str">
        <f t="shared" si="4"/>
        <v/>
      </c>
      <c r="I63" s="2270"/>
      <c r="J63" s="2271"/>
      <c r="K63" s="1686"/>
      <c r="L63" s="1686"/>
      <c r="M63" s="318"/>
      <c r="N63" s="262"/>
      <c r="R63" s="1221">
        <f t="shared" si="2"/>
        <v>6</v>
      </c>
      <c r="S63" s="1221">
        <f t="shared" si="5"/>
        <v>6</v>
      </c>
      <c r="T63" s="248" t="str">
        <f t="shared" si="6"/>
        <v>__</v>
      </c>
      <c r="U63" s="248" t="str">
        <f t="shared" si="7"/>
        <v>$AE$599:$AE$599</v>
      </c>
      <c r="V63" s="248" t="str">
        <f t="shared" si="8"/>
        <v>__</v>
      </c>
      <c r="W63" s="248" t="str">
        <f t="shared" si="9"/>
        <v>$AE$599:$AE$599</v>
      </c>
      <c r="X63" s="1546">
        <v>1</v>
      </c>
      <c r="Y63" s="1662" t="s">
        <v>2090</v>
      </c>
      <c r="Z63" s="1663">
        <v>3</v>
      </c>
      <c r="AA63" s="1662" t="s">
        <v>817</v>
      </c>
      <c r="AB63" s="1663">
        <v>2</v>
      </c>
      <c r="AC63" s="1667" t="s">
        <v>1766</v>
      </c>
      <c r="AD63" s="1668">
        <v>1</v>
      </c>
      <c r="AE63" s="1669" t="s">
        <v>259</v>
      </c>
      <c r="AG63" s="42" t="str">
        <f t="shared" si="10"/>
        <v>01セメント・コンクリート_施工_その他</v>
      </c>
      <c r="AH63" s="1672" t="s">
        <v>2145</v>
      </c>
      <c r="AI63" s="1673"/>
      <c r="AJ63" s="1673"/>
      <c r="AK63" s="1666">
        <f t="shared" si="11"/>
        <v>5</v>
      </c>
      <c r="AL63" s="42" t="s">
        <v>2146</v>
      </c>
      <c r="AM63" s="42" t="str">
        <f>"$AE$"&amp;ROW(AE123)&amp;":"&amp;"$AE$"&amp;ROW(AE124)</f>
        <v>$AE$123:$AE$124</v>
      </c>
    </row>
    <row r="64" spans="1:39" ht="39" customHeight="1">
      <c r="A64" s="860" t="str">
        <f t="shared" si="3"/>
        <v/>
      </c>
      <c r="B64" s="2270"/>
      <c r="C64" s="2271"/>
      <c r="D64" s="1686"/>
      <c r="E64" s="1686"/>
      <c r="F64" s="1686"/>
      <c r="G64" s="262"/>
      <c r="H64" s="860" t="str">
        <f t="shared" si="4"/>
        <v/>
      </c>
      <c r="I64" s="2270"/>
      <c r="J64" s="2271"/>
      <c r="K64" s="1686"/>
      <c r="L64" s="1686"/>
      <c r="M64" s="318"/>
      <c r="N64" s="262"/>
      <c r="R64" s="1221">
        <f t="shared" si="2"/>
        <v>6</v>
      </c>
      <c r="S64" s="1221">
        <f t="shared" si="5"/>
        <v>6</v>
      </c>
      <c r="T64" s="248" t="str">
        <f t="shared" si="6"/>
        <v>__</v>
      </c>
      <c r="U64" s="248" t="str">
        <f t="shared" si="7"/>
        <v>$AE$599:$AE$599</v>
      </c>
      <c r="V64" s="248" t="str">
        <f t="shared" si="8"/>
        <v>__</v>
      </c>
      <c r="W64" s="248" t="str">
        <f t="shared" si="9"/>
        <v>$AE$599:$AE$599</v>
      </c>
      <c r="X64" s="1546">
        <v>1</v>
      </c>
      <c r="Y64" s="1662" t="s">
        <v>2090</v>
      </c>
      <c r="Z64" s="1663">
        <v>3</v>
      </c>
      <c r="AA64" s="1662" t="s">
        <v>817</v>
      </c>
      <c r="AB64" s="1663">
        <v>2</v>
      </c>
      <c r="AC64" s="1670" t="s">
        <v>1766</v>
      </c>
      <c r="AD64" s="1671">
        <v>2</v>
      </c>
      <c r="AE64" s="1669" t="s">
        <v>411</v>
      </c>
      <c r="AG64" s="42" t="str">
        <f t="shared" si="10"/>
        <v>01セメント・コンクリート_施工_その他</v>
      </c>
      <c r="AH64" s="1662" t="s">
        <v>2147</v>
      </c>
      <c r="AI64" s="1666"/>
      <c r="AJ64" s="1666"/>
      <c r="AK64" s="1666">
        <f t="shared" si="11"/>
        <v>5</v>
      </c>
      <c r="AL64" s="42" t="s">
        <v>2148</v>
      </c>
      <c r="AM64" s="42" t="str">
        <f>"$AE$"&amp;ROW(AE125)&amp;":"&amp;"$AE$"&amp;ROW(AE127)</f>
        <v>$AE$125:$AE$127</v>
      </c>
    </row>
    <row r="65" spans="1:44" ht="39" customHeight="1">
      <c r="A65" s="860" t="str">
        <f t="shared" si="3"/>
        <v/>
      </c>
      <c r="B65" s="2270"/>
      <c r="C65" s="2271"/>
      <c r="D65" s="1686"/>
      <c r="E65" s="1686"/>
      <c r="F65" s="1686"/>
      <c r="G65" s="262"/>
      <c r="H65" s="860" t="str">
        <f t="shared" si="4"/>
        <v/>
      </c>
      <c r="I65" s="2270"/>
      <c r="J65" s="2271"/>
      <c r="K65" s="1686"/>
      <c r="L65" s="1686"/>
      <c r="M65" s="318"/>
      <c r="N65" s="262"/>
      <c r="R65" s="1221">
        <f t="shared" si="2"/>
        <v>6</v>
      </c>
      <c r="S65" s="1221">
        <f t="shared" si="5"/>
        <v>6</v>
      </c>
      <c r="T65" s="248" t="str">
        <f t="shared" si="6"/>
        <v>__</v>
      </c>
      <c r="U65" s="248" t="str">
        <f t="shared" si="7"/>
        <v>$AE$599:$AE$599</v>
      </c>
      <c r="V65" s="248" t="str">
        <f t="shared" si="8"/>
        <v>__</v>
      </c>
      <c r="W65" s="248" t="str">
        <f t="shared" si="9"/>
        <v>$AE$599:$AE$599</v>
      </c>
      <c r="X65" s="1546">
        <v>1</v>
      </c>
      <c r="Y65" s="1662" t="s">
        <v>2090</v>
      </c>
      <c r="Z65" s="1663">
        <v>4</v>
      </c>
      <c r="AA65" s="1672" t="s">
        <v>412</v>
      </c>
      <c r="AB65" s="1663">
        <v>1</v>
      </c>
      <c r="AC65" s="1552" t="s">
        <v>1875</v>
      </c>
      <c r="AD65" s="1553">
        <v>1</v>
      </c>
      <c r="AE65" s="1545" t="s">
        <v>2149</v>
      </c>
      <c r="AG65" s="42" t="str">
        <f t="shared" si="10"/>
        <v>01セメント・コンクリート_施工後試験_必須</v>
      </c>
      <c r="AH65" s="1662" t="s">
        <v>2150</v>
      </c>
      <c r="AI65" s="1666"/>
      <c r="AJ65" s="1666"/>
      <c r="AK65" s="1666">
        <f t="shared" si="11"/>
        <v>6</v>
      </c>
      <c r="AL65" s="42" t="s">
        <v>2151</v>
      </c>
      <c r="AM65" s="42" t="str">
        <f>"$AE$"&amp;ROW(AE128)&amp;":"&amp;"$AE$"&amp;ROW(AE130)</f>
        <v>$AE$128:$AE$130</v>
      </c>
    </row>
    <row r="66" spans="1:44" ht="39" customHeight="1">
      <c r="A66" s="860" t="str">
        <f t="shared" si="3"/>
        <v/>
      </c>
      <c r="B66" s="2270"/>
      <c r="C66" s="2271"/>
      <c r="D66" s="1686"/>
      <c r="E66" s="1686"/>
      <c r="F66" s="1686"/>
      <c r="G66" s="262"/>
      <c r="H66" s="860" t="str">
        <f t="shared" si="4"/>
        <v/>
      </c>
      <c r="I66" s="2270"/>
      <c r="J66" s="2271"/>
      <c r="K66" s="1686"/>
      <c r="L66" s="1686"/>
      <c r="M66" s="318"/>
      <c r="N66" s="262"/>
      <c r="R66" s="1221">
        <f t="shared" si="2"/>
        <v>6</v>
      </c>
      <c r="S66" s="1221">
        <f t="shared" si="5"/>
        <v>6</v>
      </c>
      <c r="T66" s="248" t="str">
        <f t="shared" si="6"/>
        <v>__</v>
      </c>
      <c r="U66" s="248" t="str">
        <f t="shared" si="7"/>
        <v>$AE$599:$AE$599</v>
      </c>
      <c r="V66" s="248" t="str">
        <f t="shared" si="8"/>
        <v>__</v>
      </c>
      <c r="W66" s="248" t="str">
        <f t="shared" si="9"/>
        <v>$AE$599:$AE$599</v>
      </c>
      <c r="X66" s="1546">
        <v>1</v>
      </c>
      <c r="Y66" s="1662" t="s">
        <v>2090</v>
      </c>
      <c r="Z66" s="1663">
        <v>4</v>
      </c>
      <c r="AA66" s="1672" t="s">
        <v>412</v>
      </c>
      <c r="AB66" s="1663">
        <v>1</v>
      </c>
      <c r="AC66" s="1552" t="s">
        <v>1875</v>
      </c>
      <c r="AD66" s="1553">
        <v>2</v>
      </c>
      <c r="AE66" s="1545" t="s">
        <v>1550</v>
      </c>
      <c r="AG66" s="42" t="str">
        <f t="shared" si="10"/>
        <v>01セメント・コンクリート_施工後試験_必須</v>
      </c>
      <c r="AH66" s="1662" t="s">
        <v>2152</v>
      </c>
      <c r="AI66" s="1666"/>
      <c r="AJ66" s="1666"/>
      <c r="AK66" s="1666">
        <f t="shared" si="11"/>
        <v>6</v>
      </c>
      <c r="AL66" s="42" t="s">
        <v>2153</v>
      </c>
      <c r="AM66" s="42" t="str">
        <f>"$AE$"&amp;ROW(AE131)&amp;":"&amp;"$AE$"&amp;ROW(AE136)</f>
        <v>$AE$131:$AE$136</v>
      </c>
    </row>
    <row r="67" spans="1:44" ht="39" customHeight="1">
      <c r="A67" s="860" t="str">
        <f t="shared" si="3"/>
        <v/>
      </c>
      <c r="B67" s="2270"/>
      <c r="C67" s="2271"/>
      <c r="D67" s="1686"/>
      <c r="E67" s="1686"/>
      <c r="F67" s="1686"/>
      <c r="G67" s="262"/>
      <c r="H67" s="860" t="str">
        <f t="shared" si="4"/>
        <v/>
      </c>
      <c r="I67" s="2270"/>
      <c r="J67" s="2271"/>
      <c r="K67" s="1686"/>
      <c r="L67" s="1686"/>
      <c r="M67" s="318"/>
      <c r="N67" s="262"/>
      <c r="R67" s="1221">
        <f t="shared" si="2"/>
        <v>6</v>
      </c>
      <c r="S67" s="1221">
        <f t="shared" si="5"/>
        <v>6</v>
      </c>
      <c r="T67" s="248" t="str">
        <f t="shared" si="6"/>
        <v>__</v>
      </c>
      <c r="U67" s="248" t="str">
        <f t="shared" si="7"/>
        <v>$AE$599:$AE$599</v>
      </c>
      <c r="V67" s="248" t="str">
        <f t="shared" si="8"/>
        <v>__</v>
      </c>
      <c r="W67" s="248" t="str">
        <f t="shared" si="9"/>
        <v>$AE$599:$AE$599</v>
      </c>
      <c r="X67" s="1546">
        <v>1</v>
      </c>
      <c r="Y67" s="1662" t="s">
        <v>2090</v>
      </c>
      <c r="Z67" s="1663">
        <v>4</v>
      </c>
      <c r="AA67" s="1672" t="s">
        <v>412</v>
      </c>
      <c r="AB67" s="1663">
        <v>2</v>
      </c>
      <c r="AC67" s="1669" t="s">
        <v>1766</v>
      </c>
      <c r="AD67" s="1668">
        <v>1</v>
      </c>
      <c r="AE67" s="1669" t="s">
        <v>259</v>
      </c>
      <c r="AG67" s="42" t="str">
        <f t="shared" si="10"/>
        <v>01セメント・コンクリート_施工後試験_その他</v>
      </c>
      <c r="AH67" s="1672" t="s">
        <v>2154</v>
      </c>
      <c r="AI67" s="1673"/>
      <c r="AJ67" s="1673"/>
      <c r="AK67" s="1666">
        <f t="shared" si="11"/>
        <v>7</v>
      </c>
      <c r="AL67" s="42" t="s">
        <v>2155</v>
      </c>
      <c r="AM67" s="42" t="str">
        <f>"$AE$"&amp;ROW(AE137)&amp;":"&amp;"$AE$"&amp;ROW(AE155)</f>
        <v>$AE$137:$AE$155</v>
      </c>
    </row>
    <row r="68" spans="1:44" ht="39" customHeight="1">
      <c r="A68" s="860" t="str">
        <f t="shared" si="3"/>
        <v/>
      </c>
      <c r="B68" s="2270"/>
      <c r="C68" s="2271"/>
      <c r="D68" s="1686"/>
      <c r="E68" s="1686"/>
      <c r="F68" s="1686"/>
      <c r="G68" s="262"/>
      <c r="H68" s="860" t="str">
        <f t="shared" si="4"/>
        <v/>
      </c>
      <c r="I68" s="2270"/>
      <c r="J68" s="2271"/>
      <c r="K68" s="1686"/>
      <c r="L68" s="1686"/>
      <c r="M68" s="318"/>
      <c r="N68" s="262"/>
      <c r="R68" s="1221">
        <f t="shared" si="2"/>
        <v>6</v>
      </c>
      <c r="S68" s="1221">
        <f t="shared" si="5"/>
        <v>6</v>
      </c>
      <c r="T68" s="248" t="str">
        <f t="shared" si="6"/>
        <v>__</v>
      </c>
      <c r="U68" s="248" t="str">
        <f t="shared" si="7"/>
        <v>$AE$599:$AE$599</v>
      </c>
      <c r="V68" s="248" t="str">
        <f t="shared" si="8"/>
        <v>__</v>
      </c>
      <c r="W68" s="248" t="str">
        <f t="shared" si="9"/>
        <v>$AE$599:$AE$599</v>
      </c>
      <c r="X68" s="1546">
        <v>1</v>
      </c>
      <c r="Y68" s="1662" t="s">
        <v>2090</v>
      </c>
      <c r="Z68" s="1663">
        <v>4</v>
      </c>
      <c r="AA68" s="1672" t="s">
        <v>412</v>
      </c>
      <c r="AB68" s="1663">
        <v>2</v>
      </c>
      <c r="AC68" s="1669" t="s">
        <v>1766</v>
      </c>
      <c r="AD68" s="1668">
        <v>2</v>
      </c>
      <c r="AE68" s="1669" t="s">
        <v>1551</v>
      </c>
      <c r="AG68" s="42" t="str">
        <f t="shared" si="10"/>
        <v>01セメント・コンクリート_施工後試験_その他</v>
      </c>
      <c r="AH68" s="1662" t="s">
        <v>2156</v>
      </c>
      <c r="AI68" s="1666"/>
      <c r="AJ68" s="1666"/>
      <c r="AK68" s="1666">
        <f t="shared" si="11"/>
        <v>7</v>
      </c>
      <c r="AL68" s="42" t="s">
        <v>2157</v>
      </c>
      <c r="AM68" s="42" t="str">
        <f>"$AE$"&amp;ROW(AE156)&amp;":"&amp;"$AE$"&amp;ROW(AE159)</f>
        <v>$AE$156:$AE$159</v>
      </c>
    </row>
    <row r="69" spans="1:44" ht="39" customHeight="1">
      <c r="A69" s="860" t="str">
        <f t="shared" si="3"/>
        <v/>
      </c>
      <c r="B69" s="2270"/>
      <c r="C69" s="2271"/>
      <c r="D69" s="1686"/>
      <c r="E69" s="1686"/>
      <c r="F69" s="1686"/>
      <c r="G69" s="262"/>
      <c r="H69" s="860" t="str">
        <f t="shared" si="4"/>
        <v/>
      </c>
      <c r="I69" s="2270"/>
      <c r="J69" s="2271"/>
      <c r="K69" s="1686"/>
      <c r="L69" s="1686"/>
      <c r="M69" s="318"/>
      <c r="N69" s="262"/>
      <c r="R69" s="1221">
        <f t="shared" si="2"/>
        <v>6</v>
      </c>
      <c r="S69" s="1221">
        <f t="shared" si="5"/>
        <v>6</v>
      </c>
      <c r="T69" s="248" t="str">
        <f t="shared" si="6"/>
        <v>__</v>
      </c>
      <c r="U69" s="248" t="str">
        <f t="shared" si="7"/>
        <v>$AE$599:$AE$599</v>
      </c>
      <c r="V69" s="248" t="str">
        <f t="shared" si="8"/>
        <v>__</v>
      </c>
      <c r="W69" s="248" t="str">
        <f t="shared" si="9"/>
        <v>$AE$599:$AE$599</v>
      </c>
      <c r="X69" s="1546">
        <v>1</v>
      </c>
      <c r="Y69" s="1662" t="s">
        <v>2090</v>
      </c>
      <c r="Z69" s="1663">
        <v>4</v>
      </c>
      <c r="AA69" s="1672" t="s">
        <v>412</v>
      </c>
      <c r="AB69" s="1663">
        <v>2</v>
      </c>
      <c r="AC69" s="1669" t="s">
        <v>1766</v>
      </c>
      <c r="AD69" s="1668">
        <v>3</v>
      </c>
      <c r="AE69" s="1669" t="s">
        <v>1552</v>
      </c>
      <c r="AG69" s="42" t="str">
        <f t="shared" si="10"/>
        <v>01セメント・コンクリート_施工後試験_その他</v>
      </c>
      <c r="AH69" s="1662" t="s">
        <v>2158</v>
      </c>
      <c r="AI69" s="1666"/>
      <c r="AJ69" s="1666"/>
      <c r="AK69" s="1666">
        <f t="shared" si="11"/>
        <v>7</v>
      </c>
      <c r="AL69" s="42" t="s">
        <v>2159</v>
      </c>
      <c r="AM69" s="42" t="str">
        <f>"$AE$"&amp;ROW(AE160)&amp;":"&amp;"$AE$"&amp;ROW(AE162)</f>
        <v>$AE$160:$AE$162</v>
      </c>
    </row>
    <row r="70" spans="1:44" ht="39" customHeight="1">
      <c r="A70" s="860" t="str">
        <f t="shared" si="3"/>
        <v/>
      </c>
      <c r="B70" s="2270"/>
      <c r="C70" s="2271"/>
      <c r="D70" s="1686"/>
      <c r="E70" s="1686"/>
      <c r="F70" s="1686"/>
      <c r="G70" s="262"/>
      <c r="H70" s="860" t="str">
        <f t="shared" si="4"/>
        <v/>
      </c>
      <c r="I70" s="2270"/>
      <c r="J70" s="2271"/>
      <c r="K70" s="1686"/>
      <c r="L70" s="1686"/>
      <c r="M70" s="318"/>
      <c r="N70" s="262"/>
      <c r="R70" s="1221">
        <f t="shared" si="2"/>
        <v>6</v>
      </c>
      <c r="S70" s="1221">
        <f t="shared" si="5"/>
        <v>6</v>
      </c>
      <c r="T70" s="248" t="str">
        <f t="shared" si="6"/>
        <v>__</v>
      </c>
      <c r="U70" s="248" t="str">
        <f t="shared" si="7"/>
        <v>$AE$599:$AE$599</v>
      </c>
      <c r="V70" s="248" t="str">
        <f t="shared" si="8"/>
        <v>__</v>
      </c>
      <c r="W70" s="248" t="str">
        <f t="shared" si="9"/>
        <v>$AE$599:$AE$599</v>
      </c>
      <c r="X70" s="1546">
        <v>2</v>
      </c>
      <c r="Y70" s="1662" t="s">
        <v>2091</v>
      </c>
      <c r="Z70" s="1663">
        <v>1</v>
      </c>
      <c r="AA70" s="1672" t="s">
        <v>1874</v>
      </c>
      <c r="AB70" s="1663">
        <v>1</v>
      </c>
      <c r="AC70" s="1675" t="s">
        <v>2160</v>
      </c>
      <c r="AD70" s="1676">
        <v>1</v>
      </c>
      <c r="AE70" s="1675" t="s">
        <v>2161</v>
      </c>
      <c r="AG70" s="42" t="str">
        <f t="shared" si="10"/>
        <v>02プレキャストコンク（JIS Ⅰ類）_材料_必須</v>
      </c>
      <c r="AH70" s="1662" t="s">
        <v>2162</v>
      </c>
      <c r="AI70" s="1666"/>
      <c r="AJ70" s="1666"/>
      <c r="AK70" s="1666">
        <f t="shared" si="11"/>
        <v>8</v>
      </c>
      <c r="AL70" s="42" t="s">
        <v>2163</v>
      </c>
      <c r="AM70" s="42" t="str">
        <f>"$AE$"&amp;ROW(AE163)&amp;":"&amp;"$AE$"&amp;ROW(AE165)</f>
        <v>$AE$163:$AE$165</v>
      </c>
    </row>
    <row r="71" spans="1:44" ht="39" customHeight="1">
      <c r="A71" s="860" t="str">
        <f t="shared" si="3"/>
        <v/>
      </c>
      <c r="B71" s="2270"/>
      <c r="C71" s="2271"/>
      <c r="D71" s="1686"/>
      <c r="E71" s="1686"/>
      <c r="F71" s="1686"/>
      <c r="G71" s="262"/>
      <c r="H71" s="860" t="str">
        <f t="shared" si="4"/>
        <v/>
      </c>
      <c r="I71" s="2270"/>
      <c r="J71" s="2271"/>
      <c r="K71" s="1686"/>
      <c r="L71" s="1686"/>
      <c r="M71" s="318"/>
      <c r="N71" s="262"/>
      <c r="R71" s="1221">
        <f t="shared" si="2"/>
        <v>6</v>
      </c>
      <c r="S71" s="1221">
        <f t="shared" si="5"/>
        <v>6</v>
      </c>
      <c r="T71" s="248" t="str">
        <f t="shared" si="6"/>
        <v>__</v>
      </c>
      <c r="U71" s="248" t="str">
        <f t="shared" si="7"/>
        <v>$AE$599:$AE$599</v>
      </c>
      <c r="V71" s="248" t="str">
        <f t="shared" si="8"/>
        <v>__</v>
      </c>
      <c r="W71" s="248" t="str">
        <f t="shared" si="9"/>
        <v>$AE$599:$AE$599</v>
      </c>
      <c r="X71" s="1546">
        <v>2</v>
      </c>
      <c r="Y71" s="1662" t="s">
        <v>2164</v>
      </c>
      <c r="Z71" s="1663">
        <v>1</v>
      </c>
      <c r="AA71" s="1662" t="s">
        <v>817</v>
      </c>
      <c r="AB71" s="1663">
        <v>2</v>
      </c>
      <c r="AC71" s="1675" t="s">
        <v>2160</v>
      </c>
      <c r="AD71" s="1676">
        <v>1</v>
      </c>
      <c r="AE71" s="1677" t="s">
        <v>2165</v>
      </c>
      <c r="AG71" s="42" t="str">
        <f t="shared" si="10"/>
        <v>02プレキャストコンク（JIS Ⅰ類）_施工_必須</v>
      </c>
      <c r="AH71" s="1662" t="s">
        <v>2166</v>
      </c>
      <c r="AI71" s="1666"/>
      <c r="AJ71" s="1666"/>
      <c r="AK71" s="1666">
        <f t="shared" si="11"/>
        <v>9</v>
      </c>
      <c r="AL71" s="42" t="s">
        <v>2167</v>
      </c>
      <c r="AM71" s="42" t="str">
        <f>"$AE$"&amp;ROW(AE166)&amp;":"&amp;"$AE$"&amp;ROW(AE166)</f>
        <v>$AE$166:$AE$166</v>
      </c>
    </row>
    <row r="72" spans="1:44" ht="39" customHeight="1">
      <c r="A72" s="860" t="str">
        <f t="shared" si="3"/>
        <v/>
      </c>
      <c r="B72" s="2270"/>
      <c r="C72" s="2271"/>
      <c r="D72" s="1686"/>
      <c r="E72" s="1686"/>
      <c r="F72" s="1686"/>
      <c r="G72" s="262"/>
      <c r="H72" s="860" t="str">
        <f t="shared" si="4"/>
        <v/>
      </c>
      <c r="I72" s="2270"/>
      <c r="J72" s="2271"/>
      <c r="K72" s="1686"/>
      <c r="L72" s="1686"/>
      <c r="M72" s="318"/>
      <c r="N72" s="262"/>
      <c r="R72" s="1221">
        <f t="shared" si="2"/>
        <v>6</v>
      </c>
      <c r="S72" s="1221">
        <f t="shared" si="5"/>
        <v>6</v>
      </c>
      <c r="T72" s="248" t="str">
        <f t="shared" si="6"/>
        <v>__</v>
      </c>
      <c r="U72" s="248" t="str">
        <f t="shared" si="7"/>
        <v>$AE$599:$AE$599</v>
      </c>
      <c r="V72" s="248" t="str">
        <f t="shared" si="8"/>
        <v>__</v>
      </c>
      <c r="W72" s="248" t="str">
        <f t="shared" si="9"/>
        <v>$AE$599:$AE$599</v>
      </c>
      <c r="X72" s="1546">
        <v>3</v>
      </c>
      <c r="Y72" s="1662" t="s">
        <v>2093</v>
      </c>
      <c r="Z72" s="1663">
        <v>1</v>
      </c>
      <c r="AA72" s="1672" t="s">
        <v>1874</v>
      </c>
      <c r="AB72" s="1663">
        <v>1</v>
      </c>
      <c r="AC72" s="1675" t="s">
        <v>2160</v>
      </c>
      <c r="AD72" s="1676">
        <v>1</v>
      </c>
      <c r="AE72" s="1675" t="s">
        <v>2168</v>
      </c>
      <c r="AG72" s="42" t="str">
        <f t="shared" si="10"/>
        <v>03プレキャストコンクリート製品（JIS Ⅱ類）_材料_必須</v>
      </c>
      <c r="AH72" s="1672" t="s">
        <v>2169</v>
      </c>
      <c r="AI72" s="1673"/>
      <c r="AJ72" s="1673"/>
      <c r="AK72" s="1666">
        <f t="shared" si="11"/>
        <v>10</v>
      </c>
      <c r="AL72" s="42" t="s">
        <v>2170</v>
      </c>
      <c r="AM72" s="42" t="str">
        <f>"$AE$"&amp;ROW(AE167)&amp;":"&amp;"$AE$"&amp;ROW(AE169)</f>
        <v>$AE$167:$AE$169</v>
      </c>
    </row>
    <row r="73" spans="1:44" ht="39" customHeight="1">
      <c r="A73" s="860" t="str">
        <f t="shared" si="3"/>
        <v/>
      </c>
      <c r="B73" s="2270"/>
      <c r="C73" s="2271"/>
      <c r="D73" s="1686"/>
      <c r="E73" s="1686"/>
      <c r="F73" s="1686"/>
      <c r="G73" s="262"/>
      <c r="H73" s="860" t="str">
        <f t="shared" si="4"/>
        <v/>
      </c>
      <c r="I73" s="2270"/>
      <c r="J73" s="2271"/>
      <c r="K73" s="1686"/>
      <c r="L73" s="1686"/>
      <c r="M73" s="318"/>
      <c r="N73" s="262"/>
      <c r="R73" s="1221">
        <f t="shared" si="2"/>
        <v>6</v>
      </c>
      <c r="S73" s="1221">
        <f t="shared" si="5"/>
        <v>6</v>
      </c>
      <c r="T73" s="248" t="str">
        <f t="shared" si="6"/>
        <v>__</v>
      </c>
      <c r="U73" s="248" t="str">
        <f t="shared" si="7"/>
        <v>$AE$599:$AE$599</v>
      </c>
      <c r="V73" s="248" t="str">
        <f t="shared" si="8"/>
        <v>__</v>
      </c>
      <c r="W73" s="248" t="str">
        <f t="shared" si="9"/>
        <v>$AE$599:$AE$599</v>
      </c>
      <c r="X73" s="1546">
        <v>3</v>
      </c>
      <c r="Y73" s="1662" t="s">
        <v>2171</v>
      </c>
      <c r="Z73" s="1663">
        <v>1</v>
      </c>
      <c r="AA73" s="1672" t="s">
        <v>1874</v>
      </c>
      <c r="AB73" s="1663">
        <v>1</v>
      </c>
      <c r="AC73" s="1552" t="s">
        <v>2172</v>
      </c>
      <c r="AD73" s="1676">
        <v>2</v>
      </c>
      <c r="AE73" s="1675" t="s">
        <v>2161</v>
      </c>
      <c r="AG73" s="42" t="str">
        <f t="shared" si="10"/>
        <v>03プレキャストコンクリート製品（JIS Ⅱ類）_材料_必須</v>
      </c>
      <c r="AH73" s="1662" t="s">
        <v>2173</v>
      </c>
      <c r="AI73" s="1666"/>
      <c r="AJ73" s="1666"/>
      <c r="AK73" s="1666">
        <f t="shared" si="11"/>
        <v>10</v>
      </c>
      <c r="AL73" s="42" t="s">
        <v>2174</v>
      </c>
      <c r="AM73" s="42" t="str">
        <f>"$AE$"&amp;ROW(AE170)&amp;":"&amp;"$AE$"&amp;ROW(AE172)</f>
        <v>$AE$170:$AE$172</v>
      </c>
    </row>
    <row r="74" spans="1:44" ht="39" customHeight="1">
      <c r="A74" s="860" t="str">
        <f t="shared" si="3"/>
        <v/>
      </c>
      <c r="B74" s="2270"/>
      <c r="C74" s="2271"/>
      <c r="D74" s="1686"/>
      <c r="E74" s="1686"/>
      <c r="F74" s="1686"/>
      <c r="G74" s="262"/>
      <c r="H74" s="860" t="str">
        <f t="shared" si="4"/>
        <v/>
      </c>
      <c r="I74" s="2270"/>
      <c r="J74" s="2271"/>
      <c r="K74" s="1686"/>
      <c r="L74" s="1686"/>
      <c r="M74" s="318"/>
      <c r="N74" s="262"/>
      <c r="R74" s="1221">
        <f t="shared" si="2"/>
        <v>6</v>
      </c>
      <c r="S74" s="1221">
        <f t="shared" si="5"/>
        <v>6</v>
      </c>
      <c r="T74" s="248" t="str">
        <f t="shared" si="6"/>
        <v>__</v>
      </c>
      <c r="U74" s="248" t="str">
        <f t="shared" si="7"/>
        <v>$AE$599:$AE$599</v>
      </c>
      <c r="V74" s="248" t="str">
        <f t="shared" si="8"/>
        <v>__</v>
      </c>
      <c r="W74" s="248" t="str">
        <f t="shared" si="9"/>
        <v>$AE$599:$AE$599</v>
      </c>
      <c r="X74" s="1546">
        <v>3</v>
      </c>
      <c r="Y74" s="1662" t="s">
        <v>2171</v>
      </c>
      <c r="Z74" s="1663">
        <v>2</v>
      </c>
      <c r="AA74" s="1672" t="s">
        <v>817</v>
      </c>
      <c r="AB74" s="1663">
        <v>1</v>
      </c>
      <c r="AC74" s="1552" t="s">
        <v>2160</v>
      </c>
      <c r="AD74" s="1676">
        <v>1</v>
      </c>
      <c r="AE74" s="1677" t="s">
        <v>2165</v>
      </c>
      <c r="AG74" s="42" t="str">
        <f t="shared" si="10"/>
        <v>03プレキャストコンクリート製品（JIS Ⅱ類）_施工_必須</v>
      </c>
      <c r="AH74" s="1672" t="s">
        <v>2175</v>
      </c>
      <c r="AI74" s="1673"/>
      <c r="AJ74" s="1673"/>
      <c r="AK74" s="1666">
        <f t="shared" si="11"/>
        <v>11</v>
      </c>
      <c r="AL74" s="42" t="s">
        <v>2176</v>
      </c>
      <c r="AM74" s="42" t="str">
        <f>"$AE$"&amp;ROW(AE173)&amp;":"&amp;"$AE$"&amp;ROW(AE174)</f>
        <v>$AE$173:$AE$174</v>
      </c>
    </row>
    <row r="75" spans="1:44" ht="39" customHeight="1">
      <c r="A75" s="860" t="str">
        <f t="shared" si="3"/>
        <v/>
      </c>
      <c r="B75" s="2270"/>
      <c r="C75" s="2271"/>
      <c r="D75" s="1686"/>
      <c r="E75" s="1686"/>
      <c r="F75" s="1686"/>
      <c r="G75" s="262"/>
      <c r="H75" s="860" t="str">
        <f t="shared" si="4"/>
        <v/>
      </c>
      <c r="I75" s="2270"/>
      <c r="J75" s="2271"/>
      <c r="K75" s="1686"/>
      <c r="L75" s="1686"/>
      <c r="M75" s="318"/>
      <c r="N75" s="262"/>
      <c r="R75" s="1221">
        <f t="shared" si="2"/>
        <v>6</v>
      </c>
      <c r="S75" s="1221">
        <f t="shared" si="5"/>
        <v>6</v>
      </c>
      <c r="T75" s="248" t="str">
        <f t="shared" si="6"/>
        <v>__</v>
      </c>
      <c r="U75" s="248" t="str">
        <f t="shared" si="7"/>
        <v>$AE$599:$AE$599</v>
      </c>
      <c r="V75" s="248" t="str">
        <f t="shared" si="8"/>
        <v>__</v>
      </c>
      <c r="W75" s="248" t="str">
        <f t="shared" si="9"/>
        <v>$AE$599:$AE$599</v>
      </c>
      <c r="X75" s="1546">
        <v>4</v>
      </c>
      <c r="Y75" s="1662" t="s">
        <v>2095</v>
      </c>
      <c r="Z75" s="1663">
        <v>1</v>
      </c>
      <c r="AA75" s="1672" t="s">
        <v>1874</v>
      </c>
      <c r="AB75" s="1663">
        <v>1</v>
      </c>
      <c r="AC75" s="1675" t="s">
        <v>2160</v>
      </c>
      <c r="AD75" s="1676">
        <v>1</v>
      </c>
      <c r="AE75" s="1675" t="s">
        <v>2177</v>
      </c>
      <c r="AG75" s="42" t="str">
        <f t="shared" si="10"/>
        <v>04プレキャストコンクリート製品（その他）_材料_必須</v>
      </c>
      <c r="AH75" s="1672" t="s">
        <v>2178</v>
      </c>
      <c r="AI75" s="1673"/>
      <c r="AJ75" s="1673"/>
      <c r="AK75" s="1666">
        <f t="shared" si="11"/>
        <v>12</v>
      </c>
      <c r="AL75" s="42" t="s">
        <v>2179</v>
      </c>
      <c r="AM75" s="42" t="str">
        <f>"$AE$"&amp;ROW(AE175)&amp;":"&amp;"$AE$"&amp;ROW(AE180)</f>
        <v>$AE$175:$AE$180</v>
      </c>
    </row>
    <row r="76" spans="1:44" ht="39" customHeight="1">
      <c r="A76" s="860" t="str">
        <f t="shared" si="3"/>
        <v/>
      </c>
      <c r="B76" s="2270"/>
      <c r="C76" s="2271"/>
      <c r="D76" s="1686"/>
      <c r="E76" s="1686"/>
      <c r="F76" s="1686"/>
      <c r="G76" s="262"/>
      <c r="H76" s="860" t="str">
        <f t="shared" si="4"/>
        <v/>
      </c>
      <c r="I76" s="2270"/>
      <c r="J76" s="2271"/>
      <c r="K76" s="1686"/>
      <c r="L76" s="1686"/>
      <c r="M76" s="318"/>
      <c r="N76" s="262"/>
      <c r="R76" s="1221">
        <f t="shared" si="2"/>
        <v>6</v>
      </c>
      <c r="S76" s="1221">
        <f t="shared" si="5"/>
        <v>6</v>
      </c>
      <c r="T76" s="248" t="str">
        <f t="shared" si="6"/>
        <v>__</v>
      </c>
      <c r="U76" s="248" t="str">
        <f t="shared" si="7"/>
        <v>$AE$599:$AE$599</v>
      </c>
      <c r="V76" s="248" t="str">
        <f t="shared" si="8"/>
        <v>__</v>
      </c>
      <c r="W76" s="248" t="str">
        <f t="shared" si="9"/>
        <v>$AE$599:$AE$599</v>
      </c>
      <c r="X76" s="1546">
        <v>4</v>
      </c>
      <c r="Y76" s="1662" t="s">
        <v>2180</v>
      </c>
      <c r="Z76" s="1663">
        <v>1</v>
      </c>
      <c r="AA76" s="1547" t="s">
        <v>1874</v>
      </c>
      <c r="AB76" s="1663">
        <v>1</v>
      </c>
      <c r="AC76" s="1552" t="s">
        <v>2172</v>
      </c>
      <c r="AD76" s="1676">
        <v>2</v>
      </c>
      <c r="AE76" s="1675" t="s">
        <v>2181</v>
      </c>
      <c r="AG76" s="42" t="str">
        <f t="shared" si="10"/>
        <v>04プレキャストコンクリート製品（その他）_材料_必須</v>
      </c>
      <c r="AH76" s="1312" t="s">
        <v>2182</v>
      </c>
      <c r="AI76" s="1678"/>
      <c r="AJ76" s="1678"/>
      <c r="AK76" s="1666">
        <f t="shared" si="11"/>
        <v>12</v>
      </c>
      <c r="AL76" s="42" t="s">
        <v>2183</v>
      </c>
      <c r="AM76" s="42" t="str">
        <f>"$AE$"&amp;ROW(AE181)&amp;":"&amp;"$AE$"&amp;ROW(AE199)</f>
        <v>$AE$181:$AE$199</v>
      </c>
    </row>
    <row r="77" spans="1:44" ht="39" customHeight="1">
      <c r="A77" s="860" t="str">
        <f t="shared" si="3"/>
        <v/>
      </c>
      <c r="B77" s="2268"/>
      <c r="C77" s="2269"/>
      <c r="D77" s="1687"/>
      <c r="E77" s="1687"/>
      <c r="F77" s="1687"/>
      <c r="G77" s="320"/>
      <c r="H77" s="860" t="str">
        <f t="shared" si="4"/>
        <v/>
      </c>
      <c r="I77" s="2268"/>
      <c r="J77" s="2269"/>
      <c r="K77" s="1687"/>
      <c r="L77" s="1687"/>
      <c r="M77" s="319"/>
      <c r="N77" s="320"/>
      <c r="R77" s="1221">
        <f t="shared" si="2"/>
        <v>6</v>
      </c>
      <c r="S77" s="1221">
        <f t="shared" si="5"/>
        <v>6</v>
      </c>
      <c r="T77" s="248" t="str">
        <f t="shared" si="6"/>
        <v>__</v>
      </c>
      <c r="U77" s="248" t="str">
        <f t="shared" si="7"/>
        <v>$AE$599:$AE$599</v>
      </c>
      <c r="V77" s="248" t="str">
        <f t="shared" si="8"/>
        <v>__</v>
      </c>
      <c r="W77" s="248" t="str">
        <f t="shared" si="9"/>
        <v>$AE$599:$AE$599</v>
      </c>
      <c r="X77" s="1546">
        <v>4</v>
      </c>
      <c r="Y77" s="1662" t="s">
        <v>2180</v>
      </c>
      <c r="Z77" s="1663">
        <v>1</v>
      </c>
      <c r="AA77" s="1547" t="s">
        <v>1874</v>
      </c>
      <c r="AB77" s="1663">
        <v>1</v>
      </c>
      <c r="AC77" s="1552" t="s">
        <v>2172</v>
      </c>
      <c r="AD77" s="1676">
        <v>3</v>
      </c>
      <c r="AE77" s="1675" t="s">
        <v>2184</v>
      </c>
      <c r="AG77" s="42" t="str">
        <f t="shared" si="10"/>
        <v>04プレキャストコンクリート製品（その他）_材料_必須</v>
      </c>
      <c r="AK77" s="1666">
        <f t="shared" si="11"/>
        <v>12</v>
      </c>
      <c r="AL77" s="42" t="s">
        <v>2185</v>
      </c>
      <c r="AM77" s="42" t="str">
        <f>"$AE$"&amp;ROW(AE200)&amp;":"&amp;"$AE$"&amp;ROW(AE203)</f>
        <v>$AE$200:$AE$203</v>
      </c>
    </row>
    <row r="78" spans="1:44" ht="24.75" customHeight="1">
      <c r="B78" s="392"/>
      <c r="C78" s="393"/>
      <c r="D78" s="393"/>
      <c r="E78" s="393"/>
      <c r="F78" s="1685" t="s">
        <v>210</v>
      </c>
      <c r="G78" s="322">
        <f>SUM(G38:G77)</f>
        <v>0</v>
      </c>
      <c r="I78" s="392"/>
      <c r="J78" s="393"/>
      <c r="K78" s="393"/>
      <c r="L78" s="393"/>
      <c r="M78" s="1685" t="s">
        <v>210</v>
      </c>
      <c r="N78" s="322">
        <f>SUM(N38:N77)</f>
        <v>0</v>
      </c>
      <c r="X78" s="1546">
        <v>4</v>
      </c>
      <c r="Y78" s="1662" t="s">
        <v>2180</v>
      </c>
      <c r="Z78" s="1663">
        <v>1</v>
      </c>
      <c r="AA78" s="1547" t="s">
        <v>1874</v>
      </c>
      <c r="AB78" s="1663">
        <v>1</v>
      </c>
      <c r="AC78" s="1552" t="s">
        <v>2172</v>
      </c>
      <c r="AD78" s="1676">
        <v>4</v>
      </c>
      <c r="AE78" s="1675" t="s">
        <v>1611</v>
      </c>
      <c r="AG78" s="42" t="str">
        <f t="shared" si="10"/>
        <v>04プレキャストコンクリート製品（その他）_材料_必須</v>
      </c>
      <c r="AK78" s="1666">
        <f t="shared" si="11"/>
        <v>12</v>
      </c>
      <c r="AL78" s="42" t="s">
        <v>2186</v>
      </c>
      <c r="AM78" s="42" t="str">
        <f>"$AE$"&amp;ROW(AE204)&amp;":"&amp;"$AE$"&amp;ROW(AE206)</f>
        <v>$AE$204:$AE$206</v>
      </c>
    </row>
    <row r="79" spans="1:44" s="253" customFormat="1" ht="13.5">
      <c r="A79" s="42"/>
      <c r="B79" s="42"/>
      <c r="C79" s="42"/>
      <c r="D79" s="42"/>
      <c r="E79" s="42"/>
      <c r="F79" s="42"/>
      <c r="G79" s="42"/>
      <c r="I79" s="298"/>
      <c r="J79" s="298"/>
      <c r="K79" s="298"/>
      <c r="L79" s="298"/>
      <c r="M79" s="298"/>
      <c r="R79" s="42"/>
      <c r="S79" s="42"/>
      <c r="T79" s="42"/>
      <c r="U79" s="42"/>
      <c r="V79" s="42"/>
      <c r="W79" s="42"/>
      <c r="X79" s="1546">
        <v>4</v>
      </c>
      <c r="Y79" s="1662" t="s">
        <v>2180</v>
      </c>
      <c r="Z79" s="1663">
        <v>1</v>
      </c>
      <c r="AA79" s="1547" t="s">
        <v>1874</v>
      </c>
      <c r="AB79" s="1663">
        <v>1</v>
      </c>
      <c r="AC79" s="1552" t="s">
        <v>2172</v>
      </c>
      <c r="AD79" s="1676">
        <v>5</v>
      </c>
      <c r="AE79" s="1675" t="s">
        <v>2187</v>
      </c>
      <c r="AF79" s="42"/>
      <c r="AG79" s="42" t="str">
        <f t="shared" si="10"/>
        <v>04プレキャストコンクリート製品（その他）_材料_必須</v>
      </c>
      <c r="AH79" s="42"/>
      <c r="AI79" s="42"/>
      <c r="AJ79" s="42"/>
      <c r="AK79" s="1666">
        <f t="shared" si="11"/>
        <v>12</v>
      </c>
      <c r="AL79" s="42" t="s">
        <v>2188</v>
      </c>
      <c r="AM79" s="42" t="str">
        <f>"$AE$"&amp;ROW(AE207)&amp;":"&amp;"$AE$"&amp;ROW(AE209)</f>
        <v>$AE$207:$AE$209</v>
      </c>
      <c r="AN79" s="42"/>
      <c r="AO79" s="42"/>
      <c r="AP79" s="42"/>
      <c r="AQ79" s="42"/>
      <c r="AR79" s="42"/>
    </row>
    <row r="80" spans="1:44">
      <c r="X80" s="1546">
        <v>4</v>
      </c>
      <c r="Y80" s="1662" t="s">
        <v>2180</v>
      </c>
      <c r="Z80" s="1663">
        <v>1</v>
      </c>
      <c r="AA80" s="1547" t="s">
        <v>1874</v>
      </c>
      <c r="AB80" s="1663">
        <v>1</v>
      </c>
      <c r="AC80" s="1552" t="s">
        <v>2172</v>
      </c>
      <c r="AD80" s="1676">
        <v>6</v>
      </c>
      <c r="AE80" s="1675" t="s">
        <v>2189</v>
      </c>
      <c r="AG80" s="42" t="str">
        <f t="shared" si="10"/>
        <v>04プレキャストコンクリート製品（その他）_材料_必須</v>
      </c>
      <c r="AK80" s="1666">
        <f t="shared" si="11"/>
        <v>12</v>
      </c>
      <c r="AL80" s="42" t="s">
        <v>2190</v>
      </c>
      <c r="AM80" s="42" t="str">
        <f>"$AE$"&amp;ROW(AE210)&amp;":"&amp;"$AE$"&amp;ROW(AE210)</f>
        <v>$AE$210:$AE$210</v>
      </c>
    </row>
    <row r="81" spans="1:39" ht="14.25">
      <c r="A81"/>
      <c r="B81"/>
      <c r="C81"/>
      <c r="D81"/>
      <c r="E81"/>
      <c r="F81"/>
      <c r="G81"/>
      <c r="H81"/>
      <c r="I81"/>
      <c r="J81"/>
      <c r="K81"/>
      <c r="L81"/>
      <c r="M81"/>
      <c r="N81"/>
      <c r="X81" s="1546">
        <v>4</v>
      </c>
      <c r="Y81" s="1662" t="s">
        <v>2180</v>
      </c>
      <c r="Z81" s="1663">
        <v>1</v>
      </c>
      <c r="AA81" s="1547" t="s">
        <v>1874</v>
      </c>
      <c r="AB81" s="1663">
        <v>2</v>
      </c>
      <c r="AC81" s="1679" t="s">
        <v>1766</v>
      </c>
      <c r="AD81" s="1680">
        <v>1</v>
      </c>
      <c r="AE81" s="1679" t="s">
        <v>2191</v>
      </c>
      <c r="AG81" s="42" t="str">
        <f t="shared" si="10"/>
        <v>04プレキャストコンクリート製品（その他）_材料_その他</v>
      </c>
      <c r="AK81" s="1666">
        <f t="shared" si="11"/>
        <v>13</v>
      </c>
      <c r="AL81" s="42" t="s">
        <v>2192</v>
      </c>
      <c r="AM81" s="42" t="str">
        <f>"$AE$"&amp;ROW(AE211)&amp;":"&amp;"$AE$"&amp;ROW(AE215)</f>
        <v>$AE$211:$AE$215</v>
      </c>
    </row>
    <row r="82" spans="1:39" ht="14.25">
      <c r="A82"/>
      <c r="B82"/>
      <c r="C82"/>
      <c r="D82"/>
      <c r="E82"/>
      <c r="F82"/>
      <c r="G82"/>
      <c r="H82"/>
      <c r="I82"/>
      <c r="J82"/>
      <c r="K82"/>
      <c r="L82"/>
      <c r="M82"/>
      <c r="N82"/>
      <c r="X82" s="1546">
        <v>4</v>
      </c>
      <c r="Y82" s="1662" t="s">
        <v>2180</v>
      </c>
      <c r="Z82" s="1663">
        <v>1</v>
      </c>
      <c r="AA82" s="1547" t="s">
        <v>1874</v>
      </c>
      <c r="AB82" s="1663">
        <v>2</v>
      </c>
      <c r="AC82" s="1670" t="s">
        <v>1766</v>
      </c>
      <c r="AD82" s="1680">
        <v>2</v>
      </c>
      <c r="AE82" s="1679" t="s">
        <v>124</v>
      </c>
      <c r="AG82" s="42" t="str">
        <f t="shared" si="10"/>
        <v>04プレキャストコンクリート製品（その他）_材料_その他</v>
      </c>
      <c r="AK82" s="1666">
        <f t="shared" si="11"/>
        <v>13</v>
      </c>
      <c r="AL82" s="42" t="s">
        <v>2193</v>
      </c>
      <c r="AM82" s="42" t="str">
        <f>"$AE$"&amp;ROW(AE216)&amp;":"&amp;"$AE$"&amp;ROW(AE228)</f>
        <v>$AE$216:$AE$228</v>
      </c>
    </row>
    <row r="83" spans="1:39" ht="14.25">
      <c r="A83"/>
      <c r="B83"/>
      <c r="C83"/>
      <c r="D83"/>
      <c r="E83"/>
      <c r="F83"/>
      <c r="G83"/>
      <c r="H83"/>
      <c r="I83"/>
      <c r="J83"/>
      <c r="K83"/>
      <c r="L83"/>
      <c r="M83"/>
      <c r="N83"/>
      <c r="X83" s="1546">
        <v>4</v>
      </c>
      <c r="Y83" s="1662" t="s">
        <v>2180</v>
      </c>
      <c r="Z83" s="1663">
        <v>1</v>
      </c>
      <c r="AA83" s="1547" t="s">
        <v>1874</v>
      </c>
      <c r="AB83" s="1663">
        <v>2</v>
      </c>
      <c r="AC83" s="1670" t="s">
        <v>1766</v>
      </c>
      <c r="AD83" s="1680">
        <v>3</v>
      </c>
      <c r="AE83" s="1679" t="s">
        <v>125</v>
      </c>
      <c r="AG83" s="42" t="str">
        <f t="shared" si="10"/>
        <v>04プレキャストコンクリート製品（その他）_材料_その他</v>
      </c>
      <c r="AK83" s="1666">
        <f t="shared" si="11"/>
        <v>13</v>
      </c>
      <c r="AL83" s="42" t="s">
        <v>2194</v>
      </c>
      <c r="AM83" s="42" t="str">
        <f>"$AE$"&amp;ROW(AE229)&amp;":"&amp;"$AE$"&amp;ROW(AE233)</f>
        <v>$AE$229:$AE$233</v>
      </c>
    </row>
    <row r="84" spans="1:39" ht="14.25">
      <c r="A84"/>
      <c r="B84"/>
      <c r="C84"/>
      <c r="D84"/>
      <c r="E84"/>
      <c r="F84"/>
      <c r="G84"/>
      <c r="H84"/>
      <c r="I84"/>
      <c r="J84"/>
      <c r="K84"/>
      <c r="L84"/>
      <c r="M84"/>
      <c r="N84"/>
      <c r="X84" s="1546">
        <v>4</v>
      </c>
      <c r="Y84" s="1662" t="s">
        <v>2180</v>
      </c>
      <c r="Z84" s="1663">
        <v>1</v>
      </c>
      <c r="AA84" s="1547" t="s">
        <v>1874</v>
      </c>
      <c r="AB84" s="1663">
        <v>2</v>
      </c>
      <c r="AC84" s="1670" t="s">
        <v>1766</v>
      </c>
      <c r="AD84" s="1680">
        <v>4</v>
      </c>
      <c r="AE84" s="1679" t="s">
        <v>126</v>
      </c>
      <c r="AG84" s="42" t="str">
        <f t="shared" si="10"/>
        <v>04プレキャストコンクリート製品（その他）_材料_その他</v>
      </c>
      <c r="AK84" s="1666">
        <f t="shared" si="11"/>
        <v>13</v>
      </c>
      <c r="AL84" s="42" t="s">
        <v>2195</v>
      </c>
      <c r="AM84" s="42" t="str">
        <f>"$AE$"&amp;ROW(AE234)&amp;":"&amp;"$AE$"&amp;ROW(AE240)</f>
        <v>$AE$234:$AE$240</v>
      </c>
    </row>
    <row r="85" spans="1:39" ht="14.25">
      <c r="A85"/>
      <c r="B85"/>
      <c r="C85"/>
      <c r="D85"/>
      <c r="E85"/>
      <c r="F85"/>
      <c r="G85"/>
      <c r="H85"/>
      <c r="I85"/>
      <c r="J85"/>
      <c r="K85"/>
      <c r="L85"/>
      <c r="M85"/>
      <c r="N85"/>
      <c r="X85" s="1546">
        <v>4</v>
      </c>
      <c r="Y85" s="1662" t="s">
        <v>2180</v>
      </c>
      <c r="Z85" s="1663">
        <v>1</v>
      </c>
      <c r="AA85" s="1547" t="s">
        <v>1874</v>
      </c>
      <c r="AB85" s="1663">
        <v>2</v>
      </c>
      <c r="AC85" s="1670" t="s">
        <v>1766</v>
      </c>
      <c r="AD85" s="1680">
        <v>5</v>
      </c>
      <c r="AE85" s="1679" t="s">
        <v>127</v>
      </c>
      <c r="AG85" s="42" t="str">
        <f t="shared" si="10"/>
        <v>04プレキャストコンクリート製品（その他）_材料_その他</v>
      </c>
      <c r="AK85" s="1666">
        <f t="shared" si="11"/>
        <v>13</v>
      </c>
      <c r="AL85" s="42" t="s">
        <v>2196</v>
      </c>
      <c r="AM85" s="42" t="str">
        <f>"$AE$"&amp;ROW(AE241)&amp;":"&amp;"$AE$"&amp;ROW(AE246)</f>
        <v>$AE$241:$AE$246</v>
      </c>
    </row>
    <row r="86" spans="1:39" ht="14.25">
      <c r="A86"/>
      <c r="B86"/>
      <c r="C86"/>
      <c r="D86"/>
      <c r="E86"/>
      <c r="F86"/>
      <c r="G86"/>
      <c r="H86"/>
      <c r="I86"/>
      <c r="J86"/>
      <c r="K86"/>
      <c r="L86"/>
      <c r="M86"/>
      <c r="N86"/>
      <c r="X86" s="1546">
        <v>4</v>
      </c>
      <c r="Y86" s="1662" t="s">
        <v>2180</v>
      </c>
      <c r="Z86" s="1663">
        <v>1</v>
      </c>
      <c r="AA86" s="1547" t="s">
        <v>1874</v>
      </c>
      <c r="AB86" s="1663">
        <v>2</v>
      </c>
      <c r="AC86" s="1670" t="s">
        <v>1766</v>
      </c>
      <c r="AD86" s="1680">
        <v>6</v>
      </c>
      <c r="AE86" s="1679" t="s">
        <v>129</v>
      </c>
      <c r="AG86" s="42" t="str">
        <f t="shared" si="10"/>
        <v>04プレキャストコンクリート製品（その他）_材料_その他</v>
      </c>
      <c r="AK86" s="1666">
        <f t="shared" si="11"/>
        <v>13</v>
      </c>
      <c r="AL86" s="42" t="s">
        <v>2197</v>
      </c>
      <c r="AM86" s="42" t="str">
        <f>"$AE$"&amp;ROW(AE247)&amp;":"&amp;"$AE$"&amp;ROW(AE255)</f>
        <v>$AE$247:$AE$255</v>
      </c>
    </row>
    <row r="87" spans="1:39">
      <c r="X87" s="1546">
        <v>4</v>
      </c>
      <c r="Y87" s="1662" t="s">
        <v>2180</v>
      </c>
      <c r="Z87" s="1663">
        <v>1</v>
      </c>
      <c r="AA87" s="1547" t="s">
        <v>1874</v>
      </c>
      <c r="AB87" s="1663">
        <v>2</v>
      </c>
      <c r="AC87" s="1670" t="s">
        <v>1766</v>
      </c>
      <c r="AD87" s="1680">
        <v>7</v>
      </c>
      <c r="AE87" s="1679" t="s">
        <v>131</v>
      </c>
      <c r="AG87" s="42" t="str">
        <f t="shared" si="10"/>
        <v>04プレキャストコンクリート製品（その他）_材料_その他</v>
      </c>
      <c r="AK87" s="1666">
        <f t="shared" si="11"/>
        <v>13</v>
      </c>
      <c r="AL87" s="42" t="s">
        <v>2198</v>
      </c>
      <c r="AM87" s="42" t="str">
        <f>"$AE$"&amp;ROW(AE256)&amp;":"&amp;"$AE$"&amp;ROW(AE263)</f>
        <v>$AE$256:$AE$263</v>
      </c>
    </row>
    <row r="88" spans="1:39">
      <c r="X88" s="1546">
        <v>4</v>
      </c>
      <c r="Y88" s="1662" t="s">
        <v>2180</v>
      </c>
      <c r="Z88" s="1663">
        <v>1</v>
      </c>
      <c r="AA88" s="1547" t="s">
        <v>1874</v>
      </c>
      <c r="AB88" s="1663">
        <v>2</v>
      </c>
      <c r="AC88" s="1670" t="s">
        <v>1766</v>
      </c>
      <c r="AD88" s="1680">
        <v>8</v>
      </c>
      <c r="AE88" s="1679" t="s">
        <v>132</v>
      </c>
      <c r="AG88" s="42" t="str">
        <f t="shared" si="10"/>
        <v>04プレキャストコンクリート製品（その他）_材料_その他</v>
      </c>
      <c r="AK88" s="1666">
        <f t="shared" si="11"/>
        <v>13</v>
      </c>
      <c r="AL88" s="42" t="s">
        <v>2199</v>
      </c>
      <c r="AM88" s="42" t="str">
        <f>"$AE$"&amp;ROW(AE264)&amp;":"&amp;"$AE$"&amp;ROW(AE264)</f>
        <v>$AE$264:$AE$264</v>
      </c>
    </row>
    <row r="89" spans="1:39">
      <c r="X89" s="1546">
        <v>4</v>
      </c>
      <c r="Y89" s="1662" t="s">
        <v>2180</v>
      </c>
      <c r="Z89" s="1663">
        <v>1</v>
      </c>
      <c r="AA89" s="1547" t="s">
        <v>1874</v>
      </c>
      <c r="AB89" s="1663">
        <v>2</v>
      </c>
      <c r="AC89" s="1670" t="s">
        <v>1766</v>
      </c>
      <c r="AD89" s="1680">
        <v>9</v>
      </c>
      <c r="AE89" s="1679" t="s">
        <v>2200</v>
      </c>
      <c r="AG89" s="42" t="str">
        <f t="shared" si="10"/>
        <v>04プレキャストコンクリート製品（その他）_材料_その他</v>
      </c>
      <c r="AK89" s="1666">
        <f t="shared" si="11"/>
        <v>13</v>
      </c>
      <c r="AL89" s="42" t="s">
        <v>2201</v>
      </c>
      <c r="AM89" s="42" t="str">
        <f>"$AE$"&amp;ROW(AE265)&amp;":"&amp;"$AE$"&amp;ROW(AE266)</f>
        <v>$AE$265:$AE$266</v>
      </c>
    </row>
    <row r="90" spans="1:39">
      <c r="X90" s="1546">
        <v>4</v>
      </c>
      <c r="Y90" s="1662" t="s">
        <v>2180</v>
      </c>
      <c r="Z90" s="1663">
        <v>1</v>
      </c>
      <c r="AA90" s="1547" t="s">
        <v>1874</v>
      </c>
      <c r="AB90" s="1663">
        <v>2</v>
      </c>
      <c r="AC90" s="1670" t="s">
        <v>1766</v>
      </c>
      <c r="AD90" s="1680">
        <v>10</v>
      </c>
      <c r="AE90" s="1679" t="s">
        <v>2202</v>
      </c>
      <c r="AG90" s="42" t="str">
        <f t="shared" si="10"/>
        <v>04プレキャストコンクリート製品（その他）_材料_その他</v>
      </c>
      <c r="AK90" s="1666">
        <f t="shared" si="11"/>
        <v>13</v>
      </c>
      <c r="AL90" s="42" t="s">
        <v>2203</v>
      </c>
      <c r="AM90" s="42" t="str">
        <f>"$AE$"&amp;ROW(AE267)&amp;":"&amp;"$AE$"&amp;ROW(AE270)</f>
        <v>$AE$267:$AE$270</v>
      </c>
    </row>
    <row r="91" spans="1:39">
      <c r="X91" s="1546">
        <v>4</v>
      </c>
      <c r="Y91" s="1662" t="s">
        <v>2180</v>
      </c>
      <c r="Z91" s="1663">
        <v>1</v>
      </c>
      <c r="AA91" s="1547" t="s">
        <v>1874</v>
      </c>
      <c r="AB91" s="1663">
        <v>2</v>
      </c>
      <c r="AC91" s="1670" t="s">
        <v>1766</v>
      </c>
      <c r="AD91" s="1680">
        <v>11</v>
      </c>
      <c r="AE91" s="1679" t="s">
        <v>2204</v>
      </c>
      <c r="AG91" s="42" t="str">
        <f t="shared" si="10"/>
        <v>04プレキャストコンクリート製品（その他）_材料_その他</v>
      </c>
      <c r="AK91" s="1666">
        <f t="shared" si="11"/>
        <v>13</v>
      </c>
      <c r="AL91" s="42" t="s">
        <v>2205</v>
      </c>
      <c r="AM91" s="42" t="str">
        <f>"$AE$"&amp;ROW(AE271)&amp;":"&amp;"$AE$"&amp;ROW(AE274)</f>
        <v>$AE$271:$AE$274</v>
      </c>
    </row>
    <row r="92" spans="1:39">
      <c r="X92" s="1546">
        <v>4</v>
      </c>
      <c r="Y92" s="1662" t="s">
        <v>2180</v>
      </c>
      <c r="Z92" s="1663">
        <v>2</v>
      </c>
      <c r="AA92" s="1672" t="s">
        <v>817</v>
      </c>
      <c r="AB92" s="1663">
        <v>1</v>
      </c>
      <c r="AC92" s="1675" t="s">
        <v>2172</v>
      </c>
      <c r="AD92" s="1676">
        <v>1</v>
      </c>
      <c r="AE92" s="1675" t="s">
        <v>2165</v>
      </c>
      <c r="AG92" s="42" t="str">
        <f t="shared" si="10"/>
        <v>04プレキャストコンクリート製品（その他）_施工_必須</v>
      </c>
      <c r="AK92" s="1666">
        <f t="shared" si="11"/>
        <v>14</v>
      </c>
      <c r="AL92" s="42" t="s">
        <v>2206</v>
      </c>
      <c r="AM92" s="42" t="str">
        <f>"$AE$"&amp;ROW(AE275)&amp;":"&amp;"$AE$"&amp;ROW(AE275)</f>
        <v>$AE$275:$AE$275</v>
      </c>
    </row>
    <row r="93" spans="1:39">
      <c r="X93" s="1546">
        <v>5</v>
      </c>
      <c r="Y93" s="1662" t="s">
        <v>2097</v>
      </c>
      <c r="Z93" s="1663">
        <v>1</v>
      </c>
      <c r="AA93" s="1672" t="s">
        <v>2207</v>
      </c>
      <c r="AB93" s="1663">
        <v>1</v>
      </c>
      <c r="AC93" s="1675" t="s">
        <v>1875</v>
      </c>
      <c r="AD93" s="1548">
        <v>1</v>
      </c>
      <c r="AE93" s="1545" t="s">
        <v>2208</v>
      </c>
      <c r="AG93" s="42" t="str">
        <f t="shared" si="10"/>
        <v>05ガス圧接_施工前試験_必須</v>
      </c>
      <c r="AK93" s="1666">
        <f t="shared" si="11"/>
        <v>15</v>
      </c>
      <c r="AL93" s="42" t="s">
        <v>2209</v>
      </c>
      <c r="AM93" s="42" t="str">
        <f>"$AE$"&amp;ROW(AE276)&amp;":"&amp;"$AE$"&amp;ROW(AE279)</f>
        <v>$AE$276:$AE$279</v>
      </c>
    </row>
    <row r="94" spans="1:39">
      <c r="X94" s="1546">
        <v>5</v>
      </c>
      <c r="Y94" s="1662" t="s">
        <v>2210</v>
      </c>
      <c r="Z94" s="1663">
        <v>2</v>
      </c>
      <c r="AA94" s="1672" t="s">
        <v>2211</v>
      </c>
      <c r="AB94" s="1663">
        <v>1</v>
      </c>
      <c r="AC94" s="1545" t="s">
        <v>1875</v>
      </c>
      <c r="AD94" s="1548">
        <v>1</v>
      </c>
      <c r="AE94" s="1545" t="s">
        <v>2208</v>
      </c>
      <c r="AG94" s="42" t="str">
        <f t="shared" si="10"/>
        <v>05ガス圧接_施工後試験_必須</v>
      </c>
      <c r="AK94" s="1666">
        <f t="shared" si="11"/>
        <v>16</v>
      </c>
      <c r="AL94" s="42" t="s">
        <v>2212</v>
      </c>
      <c r="AM94" s="42" t="str">
        <f>"$AE$"&amp;ROW(AE280)&amp;":"&amp;"$AE$"&amp;ROW(AE283)</f>
        <v>$AE$280:$AE$283</v>
      </c>
    </row>
    <row r="95" spans="1:39">
      <c r="X95" s="1546">
        <v>5</v>
      </c>
      <c r="Y95" s="1662" t="s">
        <v>2210</v>
      </c>
      <c r="Z95" s="1663">
        <v>2</v>
      </c>
      <c r="AA95" s="1672" t="s">
        <v>2211</v>
      </c>
      <c r="AB95" s="1663">
        <v>1</v>
      </c>
      <c r="AC95" s="1545" t="s">
        <v>1875</v>
      </c>
      <c r="AD95" s="1548">
        <v>2</v>
      </c>
      <c r="AE95" s="1545" t="s">
        <v>1557</v>
      </c>
      <c r="AG95" s="42" t="str">
        <f t="shared" si="10"/>
        <v>05ガス圧接_施工後試験_必須</v>
      </c>
      <c r="AK95" s="1666">
        <f t="shared" si="11"/>
        <v>16</v>
      </c>
      <c r="AL95" s="42" t="s">
        <v>2213</v>
      </c>
      <c r="AM95" s="42" t="str">
        <f>"$AE$"&amp;ROW(AE284)&amp;":"&amp;"$AE$"&amp;ROW(AE285)</f>
        <v>$AE$284:$AE$285</v>
      </c>
    </row>
    <row r="96" spans="1:39">
      <c r="X96" s="1546">
        <v>6</v>
      </c>
      <c r="Y96" s="1662" t="s">
        <v>2099</v>
      </c>
      <c r="Z96" s="1663">
        <v>1</v>
      </c>
      <c r="AA96" s="1672" t="s">
        <v>1874</v>
      </c>
      <c r="AB96" s="1663">
        <v>1</v>
      </c>
      <c r="AC96" s="1545" t="s">
        <v>1875</v>
      </c>
      <c r="AD96" s="1548">
        <v>1</v>
      </c>
      <c r="AE96" s="1545" t="s">
        <v>1558</v>
      </c>
      <c r="AG96" s="42" t="str">
        <f t="shared" si="10"/>
        <v>06既製杭工_材料_必須</v>
      </c>
      <c r="AK96" s="1666">
        <f t="shared" si="11"/>
        <v>17</v>
      </c>
      <c r="AL96" s="42" t="s">
        <v>2214</v>
      </c>
      <c r="AM96" s="42" t="str">
        <f>"$AE$"&amp;ROW(AE286)&amp;":"&amp;"$AE$"&amp;ROW(AE287)</f>
        <v>$AE$286:$AE$287</v>
      </c>
    </row>
    <row r="97" spans="24:39">
      <c r="X97" s="1546">
        <v>6</v>
      </c>
      <c r="Y97" s="1662" t="s">
        <v>2215</v>
      </c>
      <c r="Z97" s="1663">
        <v>2</v>
      </c>
      <c r="AA97" s="1672" t="s">
        <v>817</v>
      </c>
      <c r="AB97" s="1663">
        <v>1</v>
      </c>
      <c r="AC97" s="1545" t="s">
        <v>1875</v>
      </c>
      <c r="AD97" s="1548">
        <v>1</v>
      </c>
      <c r="AE97" s="1545" t="s">
        <v>1560</v>
      </c>
      <c r="AG97" s="42" t="str">
        <f t="shared" si="10"/>
        <v>06既製杭工_施工_必須</v>
      </c>
      <c r="AK97" s="1666">
        <f t="shared" si="11"/>
        <v>18</v>
      </c>
      <c r="AL97" s="42" t="s">
        <v>2216</v>
      </c>
      <c r="AM97" s="42" t="str">
        <f>"$AE$"&amp;ROW(AE288)&amp;":"&amp;"$AE$"&amp;ROW(AE291)</f>
        <v>$AE$288:$AE$291</v>
      </c>
    </row>
    <row r="98" spans="24:39">
      <c r="X98" s="1546">
        <v>6</v>
      </c>
      <c r="Y98" s="1662" t="s">
        <v>2215</v>
      </c>
      <c r="Z98" s="1663">
        <v>2</v>
      </c>
      <c r="AA98" s="1672" t="s">
        <v>817</v>
      </c>
      <c r="AB98" s="1663">
        <v>1</v>
      </c>
      <c r="AC98" s="1545" t="s">
        <v>1875</v>
      </c>
      <c r="AD98" s="1548">
        <v>2</v>
      </c>
      <c r="AE98" s="1545" t="s">
        <v>2217</v>
      </c>
      <c r="AG98" s="42" t="str">
        <f t="shared" si="10"/>
        <v>06既製杭工_施工_必須</v>
      </c>
      <c r="AK98" s="1666">
        <f t="shared" si="11"/>
        <v>18</v>
      </c>
      <c r="AL98" s="42" t="s">
        <v>2218</v>
      </c>
      <c r="AM98" s="42" t="str">
        <f>"$AE$"&amp;ROW(AE292)&amp;":"&amp;"$AE$"&amp;ROW(AE292)</f>
        <v>$AE$292:$AE$292</v>
      </c>
    </row>
    <row r="99" spans="24:39">
      <c r="X99" s="1546">
        <v>6</v>
      </c>
      <c r="Y99" s="1662" t="s">
        <v>2215</v>
      </c>
      <c r="Z99" s="1663">
        <v>2</v>
      </c>
      <c r="AA99" s="1672" t="s">
        <v>817</v>
      </c>
      <c r="AB99" s="1663">
        <v>1</v>
      </c>
      <c r="AC99" s="1545" t="s">
        <v>1875</v>
      </c>
      <c r="AD99" s="1548">
        <v>3</v>
      </c>
      <c r="AE99" s="1545" t="s">
        <v>1562</v>
      </c>
      <c r="AG99" s="42" t="str">
        <f t="shared" si="10"/>
        <v>06既製杭工_施工_必須</v>
      </c>
      <c r="AK99" s="1666">
        <f t="shared" si="11"/>
        <v>18</v>
      </c>
      <c r="AL99" s="42" t="s">
        <v>2219</v>
      </c>
      <c r="AM99" s="42" t="str">
        <f>"$AE$"&amp;ROW(AE293)&amp;":"&amp;"$AE$"&amp;ROW(AE295)</f>
        <v>$AE$293:$AE$295</v>
      </c>
    </row>
    <row r="100" spans="24:39">
      <c r="X100" s="1546">
        <v>6</v>
      </c>
      <c r="Y100" s="1662" t="s">
        <v>2215</v>
      </c>
      <c r="Z100" s="1663">
        <v>2</v>
      </c>
      <c r="AA100" s="1662" t="s">
        <v>817</v>
      </c>
      <c r="AB100" s="1663">
        <v>2</v>
      </c>
      <c r="AC100" s="1667" t="s">
        <v>1766</v>
      </c>
      <c r="AD100" s="1668">
        <v>1</v>
      </c>
      <c r="AE100" s="1669" t="s">
        <v>2220</v>
      </c>
      <c r="AG100" s="42" t="str">
        <f t="shared" si="10"/>
        <v>06既製杭工_施工_その他</v>
      </c>
      <c r="AK100" s="1666">
        <f t="shared" si="11"/>
        <v>19</v>
      </c>
      <c r="AL100" s="42" t="s">
        <v>2221</v>
      </c>
      <c r="AM100" s="42" t="str">
        <f>"$AE$"&amp;ROW(AE296)&amp;":"&amp;"$AE$"&amp;ROW(AE296)</f>
        <v>$AE$296:$AE$296</v>
      </c>
    </row>
    <row r="101" spans="24:39">
      <c r="X101" s="1546">
        <v>6</v>
      </c>
      <c r="Y101" s="1547" t="s">
        <v>2215</v>
      </c>
      <c r="Z101" s="1663">
        <v>2</v>
      </c>
      <c r="AA101" s="1547" t="s">
        <v>817</v>
      </c>
      <c r="AB101" s="1546">
        <v>2</v>
      </c>
      <c r="AC101" s="1670" t="s">
        <v>1766</v>
      </c>
      <c r="AD101" s="1671">
        <v>2</v>
      </c>
      <c r="AE101" s="1669" t="s">
        <v>2222</v>
      </c>
      <c r="AG101" s="42" t="str">
        <f t="shared" si="10"/>
        <v>06既製杭工_施工_その他</v>
      </c>
      <c r="AK101" s="1666">
        <f t="shared" si="11"/>
        <v>19</v>
      </c>
      <c r="AL101" s="42" t="s">
        <v>2223</v>
      </c>
      <c r="AM101" s="42" t="str">
        <f>"$AE$"&amp;ROW(AE297)&amp;":"&amp;"$AE$"&amp;ROW(AE299)</f>
        <v>$AE$297:$AE$299</v>
      </c>
    </row>
    <row r="102" spans="24:39">
      <c r="X102" s="1546">
        <v>6</v>
      </c>
      <c r="Y102" s="1547" t="s">
        <v>2215</v>
      </c>
      <c r="Z102" s="1663">
        <v>2</v>
      </c>
      <c r="AA102" s="1547" t="s">
        <v>817</v>
      </c>
      <c r="AB102" s="1546">
        <v>2</v>
      </c>
      <c r="AC102" s="1670" t="s">
        <v>1766</v>
      </c>
      <c r="AD102" s="1671">
        <v>3</v>
      </c>
      <c r="AE102" s="1669" t="s">
        <v>2224</v>
      </c>
      <c r="AG102" s="42" t="str">
        <f t="shared" si="10"/>
        <v>06既製杭工_施工_その他</v>
      </c>
      <c r="AK102" s="1666">
        <f t="shared" si="11"/>
        <v>19</v>
      </c>
      <c r="AL102" s="42" t="s">
        <v>2225</v>
      </c>
      <c r="AM102" s="42" t="str">
        <f>"$AE$"&amp;ROW(AE300)&amp;":"&amp;"$AE$"&amp;ROW(AE300)</f>
        <v>$AE$300:$AE$300</v>
      </c>
    </row>
    <row r="103" spans="24:39">
      <c r="X103" s="1546">
        <v>7</v>
      </c>
      <c r="Y103" s="1662" t="s">
        <v>2102</v>
      </c>
      <c r="Z103" s="1663">
        <v>1</v>
      </c>
      <c r="AA103" s="1547" t="s">
        <v>1874</v>
      </c>
      <c r="AB103" s="1546">
        <v>1</v>
      </c>
      <c r="AC103" s="1552" t="s">
        <v>1875</v>
      </c>
      <c r="AD103" s="1553">
        <v>1</v>
      </c>
      <c r="AE103" s="1545" t="s">
        <v>1566</v>
      </c>
      <c r="AG103" s="42" t="str">
        <f t="shared" si="10"/>
        <v>07下層路盤_材料_必須</v>
      </c>
      <c r="AK103" s="1666">
        <f t="shared" si="11"/>
        <v>20</v>
      </c>
      <c r="AL103" s="42" t="s">
        <v>2226</v>
      </c>
      <c r="AM103" s="42" t="str">
        <f>"$AE$"&amp;ROW(AE301)&amp;":"&amp;"$AE$"&amp;ROW(AE311)</f>
        <v>$AE$301:$AE$311</v>
      </c>
    </row>
    <row r="104" spans="24:39">
      <c r="X104" s="1546">
        <v>7</v>
      </c>
      <c r="Y104" s="1547" t="s">
        <v>2227</v>
      </c>
      <c r="Z104" s="1663">
        <v>1</v>
      </c>
      <c r="AA104" s="1547" t="s">
        <v>1874</v>
      </c>
      <c r="AB104" s="1546">
        <v>1</v>
      </c>
      <c r="AC104" s="1552" t="s">
        <v>1875</v>
      </c>
      <c r="AD104" s="1553">
        <v>2</v>
      </c>
      <c r="AE104" s="1545" t="s">
        <v>123</v>
      </c>
      <c r="AG104" s="42" t="str">
        <f t="shared" ref="AG104:AG167" si="12">Y104&amp;"_"&amp;AA104&amp;"_"&amp;AC104</f>
        <v>07下層路盤_材料_必須</v>
      </c>
      <c r="AK104" s="1666">
        <f t="shared" si="11"/>
        <v>20</v>
      </c>
      <c r="AL104" s="42" t="s">
        <v>2228</v>
      </c>
      <c r="AM104" s="42" t="str">
        <f>"$AE$"&amp;ROW(AE312)&amp;":"&amp;"$AE$"&amp;ROW(AE313)</f>
        <v>$AE$312:$AE$313</v>
      </c>
    </row>
    <row r="105" spans="24:39">
      <c r="X105" s="1546">
        <v>7</v>
      </c>
      <c r="Y105" s="1547" t="s">
        <v>2227</v>
      </c>
      <c r="Z105" s="1663">
        <v>1</v>
      </c>
      <c r="AA105" s="1547" t="s">
        <v>1874</v>
      </c>
      <c r="AB105" s="1546">
        <v>1</v>
      </c>
      <c r="AC105" s="1552" t="s">
        <v>1875</v>
      </c>
      <c r="AD105" s="1553">
        <v>3</v>
      </c>
      <c r="AE105" s="1545" t="s">
        <v>1188</v>
      </c>
      <c r="AG105" s="42" t="str">
        <f t="shared" si="12"/>
        <v>07下層路盤_材料_必須</v>
      </c>
      <c r="AK105" s="1666">
        <f t="shared" ref="AK105:AK168" si="13">IF(AG104&lt;&gt;AG105,AK104+1,AK104)</f>
        <v>20</v>
      </c>
      <c r="AL105" s="42" t="s">
        <v>2229</v>
      </c>
      <c r="AM105" s="42" t="str">
        <f>"$AE$"&amp;ROW(AE314)&amp;":"&amp;"$AE$"&amp;ROW(AE316)</f>
        <v>$AE$314:$AE$316</v>
      </c>
    </row>
    <row r="106" spans="24:39">
      <c r="X106" s="1546">
        <v>7</v>
      </c>
      <c r="Y106" s="1547" t="s">
        <v>2227</v>
      </c>
      <c r="Z106" s="1663">
        <v>1</v>
      </c>
      <c r="AA106" s="1547" t="s">
        <v>1874</v>
      </c>
      <c r="AB106" s="1546">
        <v>1</v>
      </c>
      <c r="AC106" s="1552" t="s">
        <v>1875</v>
      </c>
      <c r="AD106" s="1553">
        <v>4</v>
      </c>
      <c r="AE106" s="1545" t="s">
        <v>1567</v>
      </c>
      <c r="AG106" s="42" t="str">
        <f t="shared" si="12"/>
        <v>07下層路盤_材料_必須</v>
      </c>
      <c r="AK106" s="1666">
        <f t="shared" si="13"/>
        <v>20</v>
      </c>
      <c r="AL106" s="42" t="s">
        <v>2230</v>
      </c>
      <c r="AM106" s="42" t="str">
        <f>"$AE$"&amp;ROW(AE317)&amp;":"&amp;"$AE$"&amp;ROW(AE317)</f>
        <v>$AE$317:$AE$317</v>
      </c>
    </row>
    <row r="107" spans="24:39">
      <c r="X107" s="1546">
        <v>7</v>
      </c>
      <c r="Y107" s="1547" t="s">
        <v>2227</v>
      </c>
      <c r="Z107" s="1663">
        <v>1</v>
      </c>
      <c r="AA107" s="1547" t="s">
        <v>1874</v>
      </c>
      <c r="AB107" s="1546">
        <v>1</v>
      </c>
      <c r="AC107" s="1552" t="s">
        <v>1875</v>
      </c>
      <c r="AD107" s="1553">
        <v>5</v>
      </c>
      <c r="AE107" s="1545" t="s">
        <v>1568</v>
      </c>
      <c r="AG107" s="42" t="str">
        <f t="shared" si="12"/>
        <v>07下層路盤_材料_必須</v>
      </c>
      <c r="AK107" s="1666">
        <f t="shared" si="13"/>
        <v>20</v>
      </c>
      <c r="AL107" s="42" t="s">
        <v>2231</v>
      </c>
      <c r="AM107" s="42" t="str">
        <f>"$AE$"&amp;ROW(AE318)&amp;":"&amp;"$AE$"&amp;ROW(AE321)</f>
        <v>$AE$318:$AE$321</v>
      </c>
    </row>
    <row r="108" spans="24:39">
      <c r="X108" s="1546">
        <v>7</v>
      </c>
      <c r="Y108" s="1662" t="s">
        <v>2227</v>
      </c>
      <c r="Z108" s="1663">
        <v>1</v>
      </c>
      <c r="AA108" s="1672" t="s">
        <v>1874</v>
      </c>
      <c r="AB108" s="1663">
        <v>2</v>
      </c>
      <c r="AC108" s="1669" t="s">
        <v>1766</v>
      </c>
      <c r="AD108" s="1668">
        <v>1</v>
      </c>
      <c r="AE108" s="1669" t="s">
        <v>125</v>
      </c>
      <c r="AG108" s="42" t="str">
        <f t="shared" si="12"/>
        <v>07下層路盤_材料_その他</v>
      </c>
      <c r="AK108" s="1666">
        <f t="shared" si="13"/>
        <v>21</v>
      </c>
      <c r="AL108" s="42" t="s">
        <v>2232</v>
      </c>
      <c r="AM108" s="42" t="str">
        <f>"$AE$"&amp;ROW(AE322)&amp;":"&amp;"$AE$"&amp;ROW(AE322)</f>
        <v>$AE$322:$AE$322</v>
      </c>
    </row>
    <row r="109" spans="24:39">
      <c r="X109" s="1546">
        <v>7</v>
      </c>
      <c r="Y109" s="1662" t="s">
        <v>2227</v>
      </c>
      <c r="Z109" s="1663">
        <v>2</v>
      </c>
      <c r="AA109" s="1672" t="s">
        <v>817</v>
      </c>
      <c r="AB109" s="1663">
        <v>1</v>
      </c>
      <c r="AC109" s="1545" t="s">
        <v>1875</v>
      </c>
      <c r="AD109" s="1548">
        <v>1</v>
      </c>
      <c r="AE109" s="1545" t="s">
        <v>1569</v>
      </c>
      <c r="AG109" s="42" t="str">
        <f t="shared" si="12"/>
        <v>07下層路盤_施工_必須</v>
      </c>
      <c r="AK109" s="1666">
        <f t="shared" si="13"/>
        <v>22</v>
      </c>
      <c r="AL109" s="42" t="s">
        <v>2233</v>
      </c>
      <c r="AM109" s="42" t="str">
        <f>"$AE$"&amp;ROW(AE323)&amp;":"&amp;"$AE$"&amp;ROW(AE333)</f>
        <v>$AE$323:$AE$333</v>
      </c>
    </row>
    <row r="110" spans="24:39">
      <c r="X110" s="1546">
        <v>7</v>
      </c>
      <c r="Y110" s="1662" t="s">
        <v>2227</v>
      </c>
      <c r="Z110" s="1663">
        <v>2</v>
      </c>
      <c r="AA110" s="1672" t="s">
        <v>817</v>
      </c>
      <c r="AB110" s="1663">
        <v>1</v>
      </c>
      <c r="AC110" s="1545" t="s">
        <v>1875</v>
      </c>
      <c r="AD110" s="1548">
        <v>2</v>
      </c>
      <c r="AE110" s="1545" t="s">
        <v>1570</v>
      </c>
      <c r="AG110" s="42" t="str">
        <f t="shared" si="12"/>
        <v>07下層路盤_施工_必須</v>
      </c>
      <c r="AK110" s="1666">
        <f t="shared" si="13"/>
        <v>22</v>
      </c>
      <c r="AL110" s="42" t="s">
        <v>2234</v>
      </c>
      <c r="AM110" s="42" t="str">
        <f>"$AE$"&amp;ROW(AE334)&amp;":"&amp;"$AE$"&amp;ROW(AE335)</f>
        <v>$AE$334:$AE$335</v>
      </c>
    </row>
    <row r="111" spans="24:39">
      <c r="X111" s="1546">
        <v>7</v>
      </c>
      <c r="Y111" s="1547" t="s">
        <v>2227</v>
      </c>
      <c r="Z111" s="1663">
        <v>2</v>
      </c>
      <c r="AA111" s="1662" t="s">
        <v>817</v>
      </c>
      <c r="AB111" s="1663">
        <v>2</v>
      </c>
      <c r="AC111" s="1667" t="s">
        <v>1766</v>
      </c>
      <c r="AD111" s="1668">
        <v>1</v>
      </c>
      <c r="AE111" s="1669" t="s">
        <v>141</v>
      </c>
      <c r="AG111" s="42" t="str">
        <f t="shared" si="12"/>
        <v>07下層路盤_施工_その他</v>
      </c>
      <c r="AK111" s="1666">
        <f t="shared" si="13"/>
        <v>23</v>
      </c>
      <c r="AL111" s="42" t="s">
        <v>2235</v>
      </c>
      <c r="AM111" s="42" t="str">
        <f>"$AE$"&amp;ROW(AE336)&amp;":"&amp;"$AE$"&amp;ROW(AE338)</f>
        <v>$AE$336:$AE$338</v>
      </c>
    </row>
    <row r="112" spans="24:39">
      <c r="X112" s="1546">
        <v>7</v>
      </c>
      <c r="Y112" s="1547" t="s">
        <v>2227</v>
      </c>
      <c r="Z112" s="1663">
        <v>2</v>
      </c>
      <c r="AA112" s="1547" t="s">
        <v>817</v>
      </c>
      <c r="AB112" s="1546">
        <v>2</v>
      </c>
      <c r="AC112" s="1670" t="s">
        <v>1766</v>
      </c>
      <c r="AD112" s="1671">
        <v>2</v>
      </c>
      <c r="AE112" s="1669" t="s">
        <v>123</v>
      </c>
      <c r="AG112" s="42" t="str">
        <f t="shared" si="12"/>
        <v>07下層路盤_施工_その他</v>
      </c>
      <c r="AK112" s="1666">
        <f t="shared" si="13"/>
        <v>23</v>
      </c>
      <c r="AL112" s="42" t="s">
        <v>2236</v>
      </c>
      <c r="AM112" s="42" t="str">
        <f>"$AE$"&amp;ROW(AE339)&amp;":"&amp;"$AE$"&amp;ROW(AE339)</f>
        <v>$AE$339:$AE$339</v>
      </c>
    </row>
    <row r="113" spans="24:39">
      <c r="X113" s="1546">
        <v>7</v>
      </c>
      <c r="Y113" s="1547" t="s">
        <v>2227</v>
      </c>
      <c r="Z113" s="1663">
        <v>2</v>
      </c>
      <c r="AA113" s="1547" t="s">
        <v>817</v>
      </c>
      <c r="AB113" s="1546">
        <v>2</v>
      </c>
      <c r="AC113" s="1670" t="s">
        <v>1766</v>
      </c>
      <c r="AD113" s="1671">
        <v>3</v>
      </c>
      <c r="AE113" s="1669" t="s">
        <v>1188</v>
      </c>
      <c r="AG113" s="42" t="str">
        <f t="shared" si="12"/>
        <v>07下層路盤_施工_その他</v>
      </c>
      <c r="AK113" s="1666">
        <f t="shared" si="13"/>
        <v>23</v>
      </c>
      <c r="AL113" s="42" t="s">
        <v>2237</v>
      </c>
      <c r="AM113" s="42" t="str">
        <f>"$AE$"&amp;ROW(AE340)&amp;":"&amp;"$AE$"&amp;ROW(AE344)</f>
        <v>$AE$340:$AE$344</v>
      </c>
    </row>
    <row r="114" spans="24:39">
      <c r="X114" s="1546">
        <v>7</v>
      </c>
      <c r="Y114" s="1547" t="s">
        <v>2227</v>
      </c>
      <c r="Z114" s="1663">
        <v>2</v>
      </c>
      <c r="AA114" s="1547" t="s">
        <v>817</v>
      </c>
      <c r="AB114" s="1546">
        <v>2</v>
      </c>
      <c r="AC114" s="1670" t="s">
        <v>1766</v>
      </c>
      <c r="AD114" s="1671">
        <v>4</v>
      </c>
      <c r="AE114" s="1669" t="s">
        <v>1189</v>
      </c>
      <c r="AG114" s="42" t="str">
        <f t="shared" si="12"/>
        <v>07下層路盤_施工_その他</v>
      </c>
      <c r="AK114" s="1666">
        <f t="shared" si="13"/>
        <v>23</v>
      </c>
      <c r="AL114" s="42" t="s">
        <v>2238</v>
      </c>
      <c r="AM114" s="42" t="str">
        <f>"$AE$"&amp;ROW(AE345)&amp;":"&amp;"$AE$"&amp;ROW(AE345)</f>
        <v>$AE$345:$AE$345</v>
      </c>
    </row>
    <row r="115" spans="24:39">
      <c r="X115" s="1546">
        <v>8</v>
      </c>
      <c r="Y115" s="1662" t="s">
        <v>2104</v>
      </c>
      <c r="Z115" s="1663">
        <v>1</v>
      </c>
      <c r="AA115" s="1662" t="s">
        <v>1874</v>
      </c>
      <c r="AB115" s="1663">
        <v>1</v>
      </c>
      <c r="AC115" s="1552" t="s">
        <v>1875</v>
      </c>
      <c r="AD115" s="1553">
        <v>1</v>
      </c>
      <c r="AE115" s="1545" t="s">
        <v>1566</v>
      </c>
      <c r="AG115" s="42" t="str">
        <f t="shared" si="12"/>
        <v>08上層路盤_材料_必須</v>
      </c>
      <c r="AK115" s="1666">
        <f t="shared" si="13"/>
        <v>24</v>
      </c>
      <c r="AL115" s="42" t="s">
        <v>2239</v>
      </c>
      <c r="AM115" s="42" t="str">
        <f>"$AE$"&amp;ROW(AE346)&amp;":"&amp;"$AE$"&amp;ROW(AE354)</f>
        <v>$AE$346:$AE$354</v>
      </c>
    </row>
    <row r="116" spans="24:39">
      <c r="X116" s="1546">
        <v>8</v>
      </c>
      <c r="Y116" s="1547" t="s">
        <v>2240</v>
      </c>
      <c r="Z116" s="1663">
        <v>1</v>
      </c>
      <c r="AA116" s="1547" t="s">
        <v>1874</v>
      </c>
      <c r="AB116" s="1663">
        <v>1</v>
      </c>
      <c r="AC116" s="1552" t="s">
        <v>1875</v>
      </c>
      <c r="AD116" s="1553">
        <v>2</v>
      </c>
      <c r="AE116" s="1545" t="s">
        <v>1571</v>
      </c>
      <c r="AG116" s="42" t="str">
        <f t="shared" si="12"/>
        <v>08上層路盤_材料_必須</v>
      </c>
      <c r="AK116" s="1666">
        <f t="shared" si="13"/>
        <v>24</v>
      </c>
      <c r="AL116" s="42" t="s">
        <v>2241</v>
      </c>
      <c r="AM116" s="42" t="str">
        <f>"$AE$"&amp;ROW(AE355)&amp;":"&amp;"$AE$"&amp;ROW(AE357)</f>
        <v>$AE$355:$AE$357</v>
      </c>
    </row>
    <row r="117" spans="24:39">
      <c r="X117" s="1546">
        <v>8</v>
      </c>
      <c r="Y117" s="1547" t="s">
        <v>2240</v>
      </c>
      <c r="Z117" s="1663">
        <v>1</v>
      </c>
      <c r="AA117" s="1547" t="s">
        <v>1874</v>
      </c>
      <c r="AB117" s="1663">
        <v>1</v>
      </c>
      <c r="AC117" s="1552" t="s">
        <v>1875</v>
      </c>
      <c r="AD117" s="1553">
        <v>3</v>
      </c>
      <c r="AE117" s="1545" t="s">
        <v>123</v>
      </c>
      <c r="AG117" s="42" t="str">
        <f t="shared" si="12"/>
        <v>08上層路盤_材料_必須</v>
      </c>
      <c r="AK117" s="1666">
        <f t="shared" si="13"/>
        <v>24</v>
      </c>
      <c r="AL117" s="42" t="s">
        <v>2242</v>
      </c>
      <c r="AM117" s="42" t="str">
        <f>"$AE$"&amp;ROW(AE358)&amp;":"&amp;"$AE$"&amp;ROW(AE359)</f>
        <v>$AE$358:$AE$359</v>
      </c>
    </row>
    <row r="118" spans="24:39">
      <c r="X118" s="1546">
        <v>8</v>
      </c>
      <c r="Y118" s="1547" t="s">
        <v>2240</v>
      </c>
      <c r="Z118" s="1663">
        <v>1</v>
      </c>
      <c r="AA118" s="1547" t="s">
        <v>1874</v>
      </c>
      <c r="AB118" s="1663">
        <v>1</v>
      </c>
      <c r="AC118" s="1552" t="s">
        <v>1875</v>
      </c>
      <c r="AD118" s="1553">
        <v>4</v>
      </c>
      <c r="AE118" s="1545" t="s">
        <v>1188</v>
      </c>
      <c r="AG118" s="42" t="str">
        <f t="shared" si="12"/>
        <v>08上層路盤_材料_必須</v>
      </c>
      <c r="AK118" s="1666">
        <f t="shared" si="13"/>
        <v>24</v>
      </c>
      <c r="AL118" s="42" t="s">
        <v>2243</v>
      </c>
      <c r="AM118" s="42" t="str">
        <f>"$AE$"&amp;ROW(AE360)&amp;":"&amp;"$AE$"&amp;ROW(AE360)</f>
        <v>$AE$360:$AE$360</v>
      </c>
    </row>
    <row r="119" spans="24:39">
      <c r="X119" s="1546">
        <v>8</v>
      </c>
      <c r="Y119" s="1547" t="s">
        <v>2240</v>
      </c>
      <c r="Z119" s="1663">
        <v>1</v>
      </c>
      <c r="AA119" s="1547" t="s">
        <v>1874</v>
      </c>
      <c r="AB119" s="1663">
        <v>1</v>
      </c>
      <c r="AC119" s="1552" t="s">
        <v>1875</v>
      </c>
      <c r="AD119" s="1553">
        <v>5</v>
      </c>
      <c r="AE119" s="1545" t="s">
        <v>1572</v>
      </c>
      <c r="AG119" s="42" t="str">
        <f t="shared" si="12"/>
        <v>08上層路盤_材料_必須</v>
      </c>
      <c r="AK119" s="1666">
        <f t="shared" si="13"/>
        <v>24</v>
      </c>
      <c r="AL119" s="42" t="s">
        <v>2244</v>
      </c>
      <c r="AM119" s="42" t="str">
        <f>"$AE$"&amp;ROW(AE361)&amp;":"&amp;"$AE$"&amp;ROW(AE369)</f>
        <v>$AE$361:$AE$369</v>
      </c>
    </row>
    <row r="120" spans="24:39">
      <c r="X120" s="1546">
        <v>8</v>
      </c>
      <c r="Y120" s="1547" t="s">
        <v>2240</v>
      </c>
      <c r="Z120" s="1663">
        <v>1</v>
      </c>
      <c r="AA120" s="1547" t="s">
        <v>1874</v>
      </c>
      <c r="AB120" s="1663">
        <v>1</v>
      </c>
      <c r="AC120" s="1552" t="s">
        <v>1875</v>
      </c>
      <c r="AD120" s="1553">
        <v>6</v>
      </c>
      <c r="AE120" s="1545" t="s">
        <v>1567</v>
      </c>
      <c r="AG120" s="42" t="str">
        <f t="shared" si="12"/>
        <v>08上層路盤_材料_必須</v>
      </c>
      <c r="AK120" s="1666">
        <f t="shared" si="13"/>
        <v>24</v>
      </c>
      <c r="AL120" s="42" t="s">
        <v>2245</v>
      </c>
      <c r="AM120" s="42" t="str">
        <f>"$AE$"&amp;ROW(AE370)&amp;":"&amp;"$AE$"&amp;ROW(AE372)</f>
        <v>$AE$370:$AE$372</v>
      </c>
    </row>
    <row r="121" spans="24:39">
      <c r="X121" s="1546">
        <v>8</v>
      </c>
      <c r="Y121" s="1547" t="s">
        <v>2240</v>
      </c>
      <c r="Z121" s="1663">
        <v>1</v>
      </c>
      <c r="AA121" s="1547" t="s">
        <v>1874</v>
      </c>
      <c r="AB121" s="1663">
        <v>1</v>
      </c>
      <c r="AC121" s="1552" t="s">
        <v>1875</v>
      </c>
      <c r="AD121" s="1553">
        <v>7</v>
      </c>
      <c r="AE121" s="1545" t="s">
        <v>1573</v>
      </c>
      <c r="AG121" s="42" t="str">
        <f t="shared" si="12"/>
        <v>08上層路盤_材料_必須</v>
      </c>
      <c r="AK121" s="1666">
        <f t="shared" si="13"/>
        <v>24</v>
      </c>
      <c r="AL121" s="42" t="s">
        <v>2246</v>
      </c>
      <c r="AM121" s="42" t="str">
        <f>"$AE$"&amp;ROW(AE373)&amp;":"&amp;"$AE$"&amp;ROW(AE374)</f>
        <v>$AE$373:$AE$374</v>
      </c>
    </row>
    <row r="122" spans="24:39">
      <c r="X122" s="1546">
        <v>8</v>
      </c>
      <c r="Y122" s="1547" t="s">
        <v>2240</v>
      </c>
      <c r="Z122" s="1663">
        <v>1</v>
      </c>
      <c r="AA122" s="1547" t="s">
        <v>1874</v>
      </c>
      <c r="AB122" s="1663">
        <v>1</v>
      </c>
      <c r="AC122" s="1552" t="s">
        <v>1875</v>
      </c>
      <c r="AD122" s="1553">
        <v>8</v>
      </c>
      <c r="AE122" s="1545" t="s">
        <v>1574</v>
      </c>
      <c r="AG122" s="42" t="str">
        <f t="shared" si="12"/>
        <v>08上層路盤_材料_必須</v>
      </c>
      <c r="AK122" s="1666">
        <f t="shared" si="13"/>
        <v>24</v>
      </c>
      <c r="AL122" s="42" t="s">
        <v>2247</v>
      </c>
      <c r="AM122" s="42" t="str">
        <f>"$AE$"&amp;ROW(AE375)&amp;":"&amp;"$AE$"&amp;ROW(AE375)</f>
        <v>$AE$375:$AE$375</v>
      </c>
    </row>
    <row r="123" spans="24:39">
      <c r="X123" s="1546">
        <v>8</v>
      </c>
      <c r="Y123" s="1662" t="s">
        <v>2240</v>
      </c>
      <c r="Z123" s="1663">
        <v>1</v>
      </c>
      <c r="AA123" s="1662" t="s">
        <v>1874</v>
      </c>
      <c r="AB123" s="1663">
        <v>2</v>
      </c>
      <c r="AC123" s="1667" t="s">
        <v>1766</v>
      </c>
      <c r="AD123" s="1668">
        <v>1</v>
      </c>
      <c r="AE123" s="1669" t="s">
        <v>125</v>
      </c>
      <c r="AG123" s="42" t="str">
        <f t="shared" si="12"/>
        <v>08上層路盤_材料_その他</v>
      </c>
      <c r="AK123" s="1666">
        <f t="shared" si="13"/>
        <v>25</v>
      </c>
      <c r="AL123" s="42" t="s">
        <v>2248</v>
      </c>
      <c r="AM123" s="42" t="str">
        <f>"$AE$"&amp;ROW(AE376)&amp;":"&amp;"$AE$"&amp;ROW(AE378)</f>
        <v>$AE$376:$AE$378</v>
      </c>
    </row>
    <row r="124" spans="24:39">
      <c r="X124" s="1546">
        <v>8</v>
      </c>
      <c r="Y124" s="1547" t="s">
        <v>2240</v>
      </c>
      <c r="Z124" s="1663">
        <v>1</v>
      </c>
      <c r="AA124" s="1547" t="s">
        <v>1874</v>
      </c>
      <c r="AB124" s="1546">
        <v>2</v>
      </c>
      <c r="AC124" s="1670" t="s">
        <v>1766</v>
      </c>
      <c r="AD124" s="1671">
        <v>2</v>
      </c>
      <c r="AE124" s="1669" t="s">
        <v>131</v>
      </c>
      <c r="AG124" s="42" t="str">
        <f t="shared" si="12"/>
        <v>08上層路盤_材料_その他</v>
      </c>
      <c r="AK124" s="1666">
        <f t="shared" si="13"/>
        <v>25</v>
      </c>
      <c r="AL124" s="42" t="s">
        <v>2249</v>
      </c>
      <c r="AM124" s="42" t="str">
        <f>"$AE$"&amp;ROW(AE379)&amp;":"&amp;"$AE$"&amp;ROW(AE380)</f>
        <v>$AE$379:$AE$380</v>
      </c>
    </row>
    <row r="125" spans="24:39">
      <c r="X125" s="1546">
        <v>8</v>
      </c>
      <c r="Y125" s="1547" t="s">
        <v>2240</v>
      </c>
      <c r="Z125" s="1546">
        <v>2</v>
      </c>
      <c r="AA125" s="1547" t="s">
        <v>817</v>
      </c>
      <c r="AB125" s="1546">
        <v>1</v>
      </c>
      <c r="AC125" s="1552" t="s">
        <v>1875</v>
      </c>
      <c r="AD125" s="1553">
        <v>1</v>
      </c>
      <c r="AE125" s="1545" t="s">
        <v>1569</v>
      </c>
      <c r="AG125" s="42" t="str">
        <f t="shared" si="12"/>
        <v>08上層路盤_施工_必須</v>
      </c>
      <c r="AK125" s="1666">
        <f t="shared" si="13"/>
        <v>26</v>
      </c>
      <c r="AL125" s="42" t="s">
        <v>2250</v>
      </c>
      <c r="AM125" s="42" t="str">
        <f>"$AE$"&amp;ROW(AE381)&amp;":"&amp;"$AE$"&amp;ROW(AE389)</f>
        <v>$AE$381:$AE$389</v>
      </c>
    </row>
    <row r="126" spans="24:39">
      <c r="X126" s="1546">
        <v>8</v>
      </c>
      <c r="Y126" s="1547" t="s">
        <v>2240</v>
      </c>
      <c r="Z126" s="1546">
        <v>2</v>
      </c>
      <c r="AA126" s="1547" t="s">
        <v>817</v>
      </c>
      <c r="AB126" s="1546">
        <v>1</v>
      </c>
      <c r="AC126" s="1552" t="s">
        <v>1875</v>
      </c>
      <c r="AD126" s="1553">
        <v>2</v>
      </c>
      <c r="AE126" s="1545" t="s">
        <v>620</v>
      </c>
      <c r="AG126" s="42" t="str">
        <f t="shared" si="12"/>
        <v>08上層路盤_施工_必須</v>
      </c>
      <c r="AK126" s="1666">
        <f t="shared" si="13"/>
        <v>26</v>
      </c>
      <c r="AL126" s="42" t="s">
        <v>2251</v>
      </c>
      <c r="AM126" s="42" t="str">
        <f>"$AE$"&amp;ROW(AE390)&amp;":"&amp;"$AE$"&amp;ROW(AE393)</f>
        <v>$AE$390:$AE$393</v>
      </c>
    </row>
    <row r="127" spans="24:39">
      <c r="X127" s="1546">
        <v>8</v>
      </c>
      <c r="Y127" s="1547" t="s">
        <v>2240</v>
      </c>
      <c r="Z127" s="1546">
        <v>2</v>
      </c>
      <c r="AA127" s="1547" t="s">
        <v>817</v>
      </c>
      <c r="AB127" s="1546">
        <v>1</v>
      </c>
      <c r="AC127" s="1552" t="s">
        <v>1875</v>
      </c>
      <c r="AD127" s="1553">
        <v>3</v>
      </c>
      <c r="AE127" s="1545" t="s">
        <v>621</v>
      </c>
      <c r="AG127" s="42" t="str">
        <f t="shared" si="12"/>
        <v>08上層路盤_施工_必須</v>
      </c>
      <c r="AK127" s="1666">
        <f t="shared" si="13"/>
        <v>26</v>
      </c>
      <c r="AL127" s="42" t="s">
        <v>2252</v>
      </c>
      <c r="AM127" s="42" t="str">
        <f>"$AE$"&amp;ROW(AE394)&amp;":"&amp;"$AE$"&amp;ROW(AE398)</f>
        <v>$AE$394:$AE$398</v>
      </c>
    </row>
    <row r="128" spans="24:39">
      <c r="X128" s="1546">
        <v>8</v>
      </c>
      <c r="Y128" s="1547" t="s">
        <v>2240</v>
      </c>
      <c r="Z128" s="1546">
        <v>2</v>
      </c>
      <c r="AA128" s="1662" t="s">
        <v>817</v>
      </c>
      <c r="AB128" s="1663">
        <v>2</v>
      </c>
      <c r="AC128" s="1667" t="s">
        <v>1766</v>
      </c>
      <c r="AD128" s="1668">
        <v>1</v>
      </c>
      <c r="AE128" s="1669" t="s">
        <v>141</v>
      </c>
      <c r="AG128" s="42" t="str">
        <f t="shared" si="12"/>
        <v>08上層路盤_施工_その他</v>
      </c>
      <c r="AK128" s="1666">
        <f t="shared" si="13"/>
        <v>27</v>
      </c>
      <c r="AL128" s="42" t="s">
        <v>2253</v>
      </c>
      <c r="AM128" s="42" t="str">
        <f>"$AE$"&amp;ROW(AE399)&amp;":"&amp;"$AE$"&amp;ROW(AE401)</f>
        <v>$AE$399:$AE$401</v>
      </c>
    </row>
    <row r="129" spans="24:39">
      <c r="X129" s="1546">
        <v>8</v>
      </c>
      <c r="Y129" s="1547" t="s">
        <v>2240</v>
      </c>
      <c r="Z129" s="1546">
        <v>2</v>
      </c>
      <c r="AA129" s="1547" t="s">
        <v>817</v>
      </c>
      <c r="AB129" s="1546">
        <v>2</v>
      </c>
      <c r="AC129" s="1670" t="s">
        <v>1766</v>
      </c>
      <c r="AD129" s="1671">
        <v>2</v>
      </c>
      <c r="AE129" s="1669" t="s">
        <v>1188</v>
      </c>
      <c r="AG129" s="42" t="str">
        <f t="shared" si="12"/>
        <v>08上層路盤_施工_その他</v>
      </c>
      <c r="AK129" s="1666">
        <f t="shared" si="13"/>
        <v>27</v>
      </c>
      <c r="AL129" s="42" t="s">
        <v>2254</v>
      </c>
      <c r="AM129" s="42" t="str">
        <f>"$AE$"&amp;ROW(AE402)&amp;":"&amp;"$AE$"&amp;ROW(AE402)</f>
        <v>$AE$402:$AE$402</v>
      </c>
    </row>
    <row r="130" spans="24:39">
      <c r="X130" s="1546">
        <v>8</v>
      </c>
      <c r="Y130" s="1547" t="s">
        <v>2240</v>
      </c>
      <c r="Z130" s="1546">
        <v>2</v>
      </c>
      <c r="AA130" s="1547" t="s">
        <v>817</v>
      </c>
      <c r="AB130" s="1546">
        <v>2</v>
      </c>
      <c r="AC130" s="1670" t="s">
        <v>1766</v>
      </c>
      <c r="AD130" s="1671">
        <v>3</v>
      </c>
      <c r="AE130" s="1669" t="s">
        <v>1189</v>
      </c>
      <c r="AG130" s="42" t="str">
        <f t="shared" si="12"/>
        <v>08上層路盤_施工_その他</v>
      </c>
      <c r="AK130" s="1666">
        <f t="shared" si="13"/>
        <v>27</v>
      </c>
      <c r="AL130" s="42" t="s">
        <v>2255</v>
      </c>
      <c r="AM130" s="42" t="str">
        <f>"$AE$"&amp;ROW(AE403)&amp;":"&amp;"$AE$"&amp;ROW(AE403)</f>
        <v>$AE$403:$AE$403</v>
      </c>
    </row>
    <row r="131" spans="24:39">
      <c r="X131" s="1546">
        <v>9</v>
      </c>
      <c r="Y131" s="1662" t="s">
        <v>2106</v>
      </c>
      <c r="Z131" s="1663">
        <v>1</v>
      </c>
      <c r="AA131" s="1662" t="s">
        <v>1874</v>
      </c>
      <c r="AB131" s="1663">
        <v>1</v>
      </c>
      <c r="AC131" s="1552" t="s">
        <v>1875</v>
      </c>
      <c r="AD131" s="1553">
        <v>1</v>
      </c>
      <c r="AE131" s="1545" t="s">
        <v>123</v>
      </c>
      <c r="AG131" s="42" t="str">
        <f t="shared" si="12"/>
        <v>09アスファルト安定処理路盤_材料_必須</v>
      </c>
      <c r="AK131" s="1666">
        <f t="shared" si="13"/>
        <v>28</v>
      </c>
      <c r="AL131" s="42" t="s">
        <v>2256</v>
      </c>
      <c r="AM131" s="42" t="str">
        <f>"$AE$"&amp;ROW(AE404)&amp;":"&amp;"$AE$"&amp;ROW(AE415)</f>
        <v>$AE$404:$AE$415</v>
      </c>
    </row>
    <row r="132" spans="24:39">
      <c r="X132" s="1546">
        <v>9</v>
      </c>
      <c r="Y132" s="1547" t="s">
        <v>2257</v>
      </c>
      <c r="Z132" s="1663">
        <v>1</v>
      </c>
      <c r="AA132" s="1662" t="s">
        <v>1874</v>
      </c>
      <c r="AB132" s="1663">
        <v>1</v>
      </c>
      <c r="AC132" s="1552" t="s">
        <v>1875</v>
      </c>
      <c r="AD132" s="1553">
        <v>2</v>
      </c>
      <c r="AE132" s="1545" t="s">
        <v>124</v>
      </c>
      <c r="AG132" s="42" t="str">
        <f t="shared" si="12"/>
        <v>09アスファルト安定処理路盤_材料_必須</v>
      </c>
      <c r="AK132" s="1666">
        <f t="shared" si="13"/>
        <v>28</v>
      </c>
      <c r="AL132" s="42" t="s">
        <v>2258</v>
      </c>
      <c r="AM132" s="42" t="str">
        <f>"$AE$"&amp;ROW(AE416)&amp;":"&amp;"$AE$"&amp;ROW(AE420)</f>
        <v>$AE$416:$AE$420</v>
      </c>
    </row>
    <row r="133" spans="24:39">
      <c r="X133" s="1546">
        <v>9</v>
      </c>
      <c r="Y133" s="1547" t="s">
        <v>2257</v>
      </c>
      <c r="Z133" s="1663">
        <v>1</v>
      </c>
      <c r="AA133" s="1662" t="s">
        <v>1874</v>
      </c>
      <c r="AB133" s="1663">
        <v>1</v>
      </c>
      <c r="AC133" s="1552" t="s">
        <v>1875</v>
      </c>
      <c r="AD133" s="1553">
        <v>3</v>
      </c>
      <c r="AE133" s="1545" t="s">
        <v>129</v>
      </c>
      <c r="AG133" s="42" t="str">
        <f t="shared" si="12"/>
        <v>09アスファルト安定処理路盤_材料_必須</v>
      </c>
      <c r="AK133" s="1666">
        <f t="shared" si="13"/>
        <v>28</v>
      </c>
      <c r="AL133" s="42" t="s">
        <v>2259</v>
      </c>
      <c r="AM133" s="42" t="str">
        <f>"$AE$"&amp;ROW(AE421)&amp;":"&amp;"$AE$"&amp;ROW(AE426)</f>
        <v>$AE$421:$AE$426</v>
      </c>
    </row>
    <row r="134" spans="24:39">
      <c r="X134" s="1546">
        <v>9</v>
      </c>
      <c r="Y134" s="1547" t="s">
        <v>2257</v>
      </c>
      <c r="Z134" s="1663">
        <v>1</v>
      </c>
      <c r="AA134" s="1662" t="s">
        <v>1874</v>
      </c>
      <c r="AB134" s="1663">
        <v>1</v>
      </c>
      <c r="AC134" s="1552" t="s">
        <v>1875</v>
      </c>
      <c r="AD134" s="1553">
        <v>4</v>
      </c>
      <c r="AE134" s="1545" t="s">
        <v>1575</v>
      </c>
      <c r="AG134" s="42" t="str">
        <f t="shared" si="12"/>
        <v>09アスファルト安定処理路盤_材料_必須</v>
      </c>
      <c r="AK134" s="1666">
        <f t="shared" si="13"/>
        <v>28</v>
      </c>
      <c r="AL134" s="42" t="s">
        <v>2260</v>
      </c>
      <c r="AM134" s="42" t="str">
        <f>"$AE$"&amp;ROW(AE427)&amp;":"&amp;"$AE$"&amp;ROW(AE431)</f>
        <v>$AE$427:$AE$431</v>
      </c>
    </row>
    <row r="135" spans="24:39">
      <c r="X135" s="1546">
        <v>9</v>
      </c>
      <c r="Y135" s="1547" t="s">
        <v>2257</v>
      </c>
      <c r="Z135" s="1663">
        <v>1</v>
      </c>
      <c r="AA135" s="1662" t="s">
        <v>1874</v>
      </c>
      <c r="AB135" s="1663">
        <v>1</v>
      </c>
      <c r="AC135" s="1552" t="s">
        <v>1875</v>
      </c>
      <c r="AD135" s="1553">
        <v>5</v>
      </c>
      <c r="AE135" s="1545" t="s">
        <v>1576</v>
      </c>
      <c r="AG135" s="42" t="str">
        <f t="shared" si="12"/>
        <v>09アスファルト安定処理路盤_材料_必須</v>
      </c>
      <c r="AK135" s="1666">
        <f t="shared" si="13"/>
        <v>28</v>
      </c>
      <c r="AL135" s="42" t="s">
        <v>2261</v>
      </c>
      <c r="AM135" s="42" t="str">
        <f>"$AE$"&amp;ROW(AE432)&amp;":"&amp;"$AE$"&amp;ROW(AE432)</f>
        <v>$AE$432:$AE$432</v>
      </c>
    </row>
    <row r="136" spans="24:39">
      <c r="X136" s="1546">
        <v>9</v>
      </c>
      <c r="Y136" s="1547" t="s">
        <v>2257</v>
      </c>
      <c r="Z136" s="1663">
        <v>1</v>
      </c>
      <c r="AA136" s="1662" t="s">
        <v>1874</v>
      </c>
      <c r="AB136" s="1663">
        <v>1</v>
      </c>
      <c r="AC136" s="1552" t="s">
        <v>1875</v>
      </c>
      <c r="AD136" s="1553">
        <v>6</v>
      </c>
      <c r="AE136" s="1545" t="s">
        <v>1577</v>
      </c>
      <c r="AG136" s="42" t="str">
        <f t="shared" si="12"/>
        <v>09アスファルト安定処理路盤_材料_必須</v>
      </c>
      <c r="AK136" s="1666">
        <f t="shared" si="13"/>
        <v>28</v>
      </c>
      <c r="AL136" s="42" t="s">
        <v>2262</v>
      </c>
      <c r="AM136" s="42" t="str">
        <f>"$AE$"&amp;ROW(AE433)&amp;":"&amp;"$AE$"&amp;ROW(AE444)</f>
        <v>$AE$433:$AE$444</v>
      </c>
    </row>
    <row r="137" spans="24:39">
      <c r="X137" s="1546">
        <v>9</v>
      </c>
      <c r="Y137" s="1662" t="s">
        <v>2257</v>
      </c>
      <c r="Z137" s="1663">
        <v>1</v>
      </c>
      <c r="AA137" s="1662" t="s">
        <v>1874</v>
      </c>
      <c r="AB137" s="1663">
        <v>2</v>
      </c>
      <c r="AC137" s="1667" t="s">
        <v>1766</v>
      </c>
      <c r="AD137" s="1668">
        <v>1</v>
      </c>
      <c r="AE137" s="1669" t="s">
        <v>1193</v>
      </c>
      <c r="AG137" s="42" t="str">
        <f t="shared" si="12"/>
        <v>09アスファルト安定処理路盤_材料_その他</v>
      </c>
      <c r="AK137" s="1666">
        <f t="shared" si="13"/>
        <v>29</v>
      </c>
      <c r="AL137" s="42" t="s">
        <v>2263</v>
      </c>
      <c r="AM137" s="42" t="str">
        <f>"$AE$"&amp;ROW(AE445)&amp;":"&amp;"$AE$"&amp;ROW(AE449)</f>
        <v>$AE$445:$AE$449</v>
      </c>
    </row>
    <row r="138" spans="24:39">
      <c r="X138" s="1546">
        <v>9</v>
      </c>
      <c r="Y138" s="1681" t="s">
        <v>2257</v>
      </c>
      <c r="Z138" s="1663">
        <v>1</v>
      </c>
      <c r="AA138" s="1662" t="s">
        <v>1874</v>
      </c>
      <c r="AB138" s="1663">
        <v>2</v>
      </c>
      <c r="AC138" s="1670" t="s">
        <v>1766</v>
      </c>
      <c r="AD138" s="1671">
        <v>2</v>
      </c>
      <c r="AE138" s="1669" t="s">
        <v>1194</v>
      </c>
      <c r="AG138" s="42" t="str">
        <f t="shared" si="12"/>
        <v>09アスファルト安定処理路盤_材料_その他</v>
      </c>
      <c r="AK138" s="1666">
        <f t="shared" si="13"/>
        <v>29</v>
      </c>
      <c r="AL138" s="42" t="s">
        <v>2264</v>
      </c>
      <c r="AM138" s="42" t="str">
        <f>"$AE$"&amp;ROW(AE450)&amp;":"&amp;"$AE$"&amp;ROW(AE454)</f>
        <v>$AE$450:$AE$454</v>
      </c>
    </row>
    <row r="139" spans="24:39">
      <c r="X139" s="1546">
        <v>9</v>
      </c>
      <c r="Y139" s="1547" t="s">
        <v>2257</v>
      </c>
      <c r="Z139" s="1663">
        <v>1</v>
      </c>
      <c r="AA139" s="1662" t="s">
        <v>1874</v>
      </c>
      <c r="AB139" s="1663">
        <v>2</v>
      </c>
      <c r="AC139" s="1670" t="s">
        <v>1766</v>
      </c>
      <c r="AD139" s="1668">
        <v>3</v>
      </c>
      <c r="AE139" s="1669" t="s">
        <v>1195</v>
      </c>
      <c r="AG139" s="42" t="str">
        <f t="shared" si="12"/>
        <v>09アスファルト安定処理路盤_材料_その他</v>
      </c>
      <c r="AK139" s="1666">
        <f t="shared" si="13"/>
        <v>29</v>
      </c>
      <c r="AL139" s="42" t="s">
        <v>2265</v>
      </c>
      <c r="AM139" s="42" t="str">
        <f>"$AE$"&amp;ROW(AE455)&amp;":"&amp;"$AE$"&amp;ROW(AE456)</f>
        <v>$AE$455:$AE$456</v>
      </c>
    </row>
    <row r="140" spans="24:39">
      <c r="X140" s="1546">
        <v>9</v>
      </c>
      <c r="Y140" s="1547" t="s">
        <v>2257</v>
      </c>
      <c r="Z140" s="1663">
        <v>1</v>
      </c>
      <c r="AA140" s="1662" t="s">
        <v>1874</v>
      </c>
      <c r="AB140" s="1663">
        <v>2</v>
      </c>
      <c r="AC140" s="1670" t="s">
        <v>1766</v>
      </c>
      <c r="AD140" s="1671">
        <v>4</v>
      </c>
      <c r="AE140" s="1669" t="s">
        <v>1021</v>
      </c>
      <c r="AG140" s="42" t="str">
        <f t="shared" si="12"/>
        <v>09アスファルト安定処理路盤_材料_その他</v>
      </c>
      <c r="AK140" s="1666">
        <f t="shared" si="13"/>
        <v>29</v>
      </c>
      <c r="AL140" s="42" t="s">
        <v>2266</v>
      </c>
      <c r="AM140" s="42" t="str">
        <f>"$AE$"&amp;ROW(AE457)&amp;":"&amp;"$AE$"&amp;ROW(AE458)</f>
        <v>$AE$457:$AE$458</v>
      </c>
    </row>
    <row r="141" spans="24:39">
      <c r="X141" s="1546">
        <v>9</v>
      </c>
      <c r="Y141" s="1547" t="s">
        <v>2257</v>
      </c>
      <c r="Z141" s="1663">
        <v>1</v>
      </c>
      <c r="AA141" s="1662" t="s">
        <v>1874</v>
      </c>
      <c r="AB141" s="1663">
        <v>2</v>
      </c>
      <c r="AC141" s="1670" t="s">
        <v>1766</v>
      </c>
      <c r="AD141" s="1668">
        <v>5</v>
      </c>
      <c r="AE141" s="1669" t="s">
        <v>1022</v>
      </c>
      <c r="AG141" s="42" t="str">
        <f t="shared" si="12"/>
        <v>09アスファルト安定処理路盤_材料_その他</v>
      </c>
      <c r="AK141" s="1666">
        <f t="shared" si="13"/>
        <v>29</v>
      </c>
      <c r="AL141" s="42" t="s">
        <v>2267</v>
      </c>
      <c r="AM141" s="42" t="str">
        <f>"$AE$"&amp;ROW(AE459)&amp;":"&amp;"$AE$"&amp;ROW(AE459)</f>
        <v>$AE$459:$AE$459</v>
      </c>
    </row>
    <row r="142" spans="24:39">
      <c r="X142" s="1546">
        <v>9</v>
      </c>
      <c r="Y142" s="1547" t="s">
        <v>2257</v>
      </c>
      <c r="Z142" s="1663">
        <v>1</v>
      </c>
      <c r="AA142" s="1662" t="s">
        <v>1874</v>
      </c>
      <c r="AB142" s="1663">
        <v>2</v>
      </c>
      <c r="AC142" s="1670" t="s">
        <v>1766</v>
      </c>
      <c r="AD142" s="1671">
        <v>6</v>
      </c>
      <c r="AE142" s="1669" t="s">
        <v>2268</v>
      </c>
      <c r="AG142" s="42" t="str">
        <f t="shared" si="12"/>
        <v>09アスファルト安定処理路盤_材料_その他</v>
      </c>
      <c r="AK142" s="1666">
        <f t="shared" si="13"/>
        <v>29</v>
      </c>
      <c r="AL142" s="42" t="s">
        <v>2269</v>
      </c>
      <c r="AM142" s="42" t="str">
        <f>"$AE$"&amp;ROW(AE460)&amp;":"&amp;"$AE$"&amp;ROW(AE460)</f>
        <v>$AE$460:$AE$460</v>
      </c>
    </row>
    <row r="143" spans="24:39">
      <c r="X143" s="1546">
        <v>9</v>
      </c>
      <c r="Y143" s="1547" t="s">
        <v>2257</v>
      </c>
      <c r="Z143" s="1663">
        <v>1</v>
      </c>
      <c r="AA143" s="1662" t="s">
        <v>1874</v>
      </c>
      <c r="AB143" s="1663">
        <v>2</v>
      </c>
      <c r="AC143" s="1670" t="s">
        <v>1766</v>
      </c>
      <c r="AD143" s="1668">
        <v>7</v>
      </c>
      <c r="AE143" s="1669" t="s">
        <v>125</v>
      </c>
      <c r="AG143" s="42" t="str">
        <f t="shared" si="12"/>
        <v>09アスファルト安定処理路盤_材料_その他</v>
      </c>
      <c r="AK143" s="1666">
        <f t="shared" si="13"/>
        <v>29</v>
      </c>
      <c r="AL143" s="42" t="s">
        <v>2270</v>
      </c>
      <c r="AM143" s="42" t="str">
        <f>"$AE$"&amp;ROW(AE461)&amp;":"&amp;"$AE$"&amp;ROW(AE473)</f>
        <v>$AE$461:$AE$473</v>
      </c>
    </row>
    <row r="144" spans="24:39">
      <c r="X144" s="1546">
        <v>9</v>
      </c>
      <c r="Y144" s="1547" t="s">
        <v>2257</v>
      </c>
      <c r="Z144" s="1663">
        <v>1</v>
      </c>
      <c r="AA144" s="1662" t="s">
        <v>1874</v>
      </c>
      <c r="AB144" s="1663">
        <v>2</v>
      </c>
      <c r="AC144" s="1670" t="s">
        <v>1766</v>
      </c>
      <c r="AD144" s="1671">
        <v>8</v>
      </c>
      <c r="AE144" s="1669" t="s">
        <v>131</v>
      </c>
      <c r="AG144" s="42" t="str">
        <f t="shared" si="12"/>
        <v>09アスファルト安定処理路盤_材料_その他</v>
      </c>
      <c r="AK144" s="1666">
        <f t="shared" si="13"/>
        <v>29</v>
      </c>
      <c r="AL144" s="42" t="s">
        <v>2271</v>
      </c>
      <c r="AM144" s="42" t="str">
        <f>"$AE$"&amp;ROW(AE474)&amp;":"&amp;"$AE$"&amp;ROW(AE478)</f>
        <v>$AE$474:$AE$478</v>
      </c>
    </row>
    <row r="145" spans="24:39">
      <c r="X145" s="1546">
        <v>9</v>
      </c>
      <c r="Y145" s="1547" t="s">
        <v>2257</v>
      </c>
      <c r="Z145" s="1663">
        <v>1</v>
      </c>
      <c r="AA145" s="1662" t="s">
        <v>1874</v>
      </c>
      <c r="AB145" s="1663">
        <v>2</v>
      </c>
      <c r="AC145" s="1670" t="s">
        <v>1766</v>
      </c>
      <c r="AD145" s="1671">
        <v>10</v>
      </c>
      <c r="AE145" s="1669" t="s">
        <v>143</v>
      </c>
      <c r="AG145" s="42" t="str">
        <f t="shared" si="12"/>
        <v>09アスファルト安定処理路盤_材料_その他</v>
      </c>
      <c r="AK145" s="1666">
        <f t="shared" si="13"/>
        <v>29</v>
      </c>
      <c r="AL145" s="42" t="s">
        <v>2272</v>
      </c>
      <c r="AM145" s="42" t="str">
        <f>"$AE$"&amp;ROW(AE479)&amp;":"&amp;"$AE$"&amp;ROW(AE481)</f>
        <v>$AE$479:$AE$481</v>
      </c>
    </row>
    <row r="146" spans="24:39">
      <c r="X146" s="1546">
        <v>9</v>
      </c>
      <c r="Y146" s="1547" t="s">
        <v>2257</v>
      </c>
      <c r="Z146" s="1663">
        <v>1</v>
      </c>
      <c r="AA146" s="1662" t="s">
        <v>1874</v>
      </c>
      <c r="AB146" s="1663">
        <v>2</v>
      </c>
      <c r="AC146" s="1670" t="s">
        <v>1766</v>
      </c>
      <c r="AD146" s="1668">
        <v>11</v>
      </c>
      <c r="AE146" s="1669" t="s">
        <v>144</v>
      </c>
      <c r="AG146" s="42" t="str">
        <f t="shared" si="12"/>
        <v>09アスファルト安定処理路盤_材料_その他</v>
      </c>
      <c r="AK146" s="1666">
        <f t="shared" si="13"/>
        <v>29</v>
      </c>
      <c r="AL146" s="42" t="s">
        <v>2273</v>
      </c>
      <c r="AM146" s="42" t="str">
        <f>"$AE$"&amp;ROW(AE482)&amp;":"&amp;"$AE$"&amp;ROW(AE484)</f>
        <v>$AE$482:$AE$484</v>
      </c>
    </row>
    <row r="147" spans="24:39">
      <c r="X147" s="1546">
        <v>9</v>
      </c>
      <c r="Y147" s="1547" t="s">
        <v>2257</v>
      </c>
      <c r="Z147" s="1663">
        <v>1</v>
      </c>
      <c r="AA147" s="1662" t="s">
        <v>1874</v>
      </c>
      <c r="AB147" s="1663">
        <v>2</v>
      </c>
      <c r="AC147" s="1670" t="s">
        <v>1766</v>
      </c>
      <c r="AD147" s="1671">
        <v>12</v>
      </c>
      <c r="AE147" s="1669" t="s">
        <v>145</v>
      </c>
      <c r="AG147" s="42" t="str">
        <f t="shared" si="12"/>
        <v>09アスファルト安定処理路盤_材料_その他</v>
      </c>
      <c r="AK147" s="1666">
        <f t="shared" si="13"/>
        <v>29</v>
      </c>
      <c r="AL147" s="42" t="s">
        <v>2274</v>
      </c>
      <c r="AM147" s="42" t="str">
        <f>"$AE$"&amp;ROW(AE485)&amp;":"&amp;"$AE$"&amp;ROW(AE485)</f>
        <v>$AE$485:$AE$485</v>
      </c>
    </row>
    <row r="148" spans="24:39">
      <c r="X148" s="1546">
        <v>9</v>
      </c>
      <c r="Y148" s="1547" t="s">
        <v>2257</v>
      </c>
      <c r="Z148" s="1663">
        <v>1</v>
      </c>
      <c r="AA148" s="1662" t="s">
        <v>1874</v>
      </c>
      <c r="AB148" s="1663">
        <v>2</v>
      </c>
      <c r="AC148" s="1670" t="s">
        <v>1766</v>
      </c>
      <c r="AD148" s="1668">
        <v>13</v>
      </c>
      <c r="AE148" s="1669" t="s">
        <v>146</v>
      </c>
      <c r="AG148" s="42" t="str">
        <f t="shared" si="12"/>
        <v>09アスファルト安定処理路盤_材料_その他</v>
      </c>
      <c r="AK148" s="1666">
        <f t="shared" si="13"/>
        <v>29</v>
      </c>
      <c r="AL148" s="42" t="s">
        <v>2275</v>
      </c>
      <c r="AM148" s="42" t="str">
        <f>"$AE$"&amp;ROW(AE486)&amp;":"&amp;"$AE$"&amp;ROW(AE488)</f>
        <v>$AE$486:$AE$488</v>
      </c>
    </row>
    <row r="149" spans="24:39">
      <c r="X149" s="1546">
        <v>9</v>
      </c>
      <c r="Y149" s="1547" t="s">
        <v>2257</v>
      </c>
      <c r="Z149" s="1663">
        <v>1</v>
      </c>
      <c r="AA149" s="1662" t="s">
        <v>1874</v>
      </c>
      <c r="AB149" s="1663">
        <v>2</v>
      </c>
      <c r="AC149" s="1670" t="s">
        <v>1766</v>
      </c>
      <c r="AD149" s="1671">
        <v>14</v>
      </c>
      <c r="AE149" s="1669" t="s">
        <v>147</v>
      </c>
      <c r="AG149" s="42" t="str">
        <f t="shared" si="12"/>
        <v>09アスファルト安定処理路盤_材料_その他</v>
      </c>
      <c r="AK149" s="1666">
        <f t="shared" si="13"/>
        <v>29</v>
      </c>
      <c r="AL149" s="42" t="s">
        <v>2276</v>
      </c>
      <c r="AM149" s="42" t="str">
        <f>"$AE$"&amp;ROW(AE489)&amp;":"&amp;"$AE$"&amp;ROW(AE492)</f>
        <v>$AE$489:$AE$492</v>
      </c>
    </row>
    <row r="150" spans="24:39">
      <c r="X150" s="1546">
        <v>9</v>
      </c>
      <c r="Y150" s="1547" t="s">
        <v>2257</v>
      </c>
      <c r="Z150" s="1663">
        <v>1</v>
      </c>
      <c r="AA150" s="1662" t="s">
        <v>1874</v>
      </c>
      <c r="AB150" s="1663">
        <v>2</v>
      </c>
      <c r="AC150" s="1670" t="s">
        <v>1766</v>
      </c>
      <c r="AD150" s="1668">
        <v>15</v>
      </c>
      <c r="AE150" s="1669" t="s">
        <v>148</v>
      </c>
      <c r="AG150" s="42" t="str">
        <f t="shared" si="12"/>
        <v>09アスファルト安定処理路盤_材料_その他</v>
      </c>
      <c r="AK150" s="1666">
        <f t="shared" si="13"/>
        <v>29</v>
      </c>
      <c r="AL150" s="42" t="s">
        <v>2277</v>
      </c>
      <c r="AM150" s="42" t="str">
        <f>"$AE$"&amp;ROW(AE493)&amp;":"&amp;"$AE$"&amp;ROW(AE494)</f>
        <v>$AE$493:$AE$494</v>
      </c>
    </row>
    <row r="151" spans="24:39">
      <c r="X151" s="1546">
        <v>9</v>
      </c>
      <c r="Y151" s="1547" t="s">
        <v>2257</v>
      </c>
      <c r="Z151" s="1663">
        <v>1</v>
      </c>
      <c r="AA151" s="1662" t="s">
        <v>1874</v>
      </c>
      <c r="AB151" s="1663">
        <v>2</v>
      </c>
      <c r="AC151" s="1670" t="s">
        <v>1766</v>
      </c>
      <c r="AD151" s="1671">
        <v>16</v>
      </c>
      <c r="AE151" s="1669" t="s">
        <v>188</v>
      </c>
      <c r="AG151" s="42" t="str">
        <f t="shared" si="12"/>
        <v>09アスファルト安定処理路盤_材料_その他</v>
      </c>
      <c r="AK151" s="1666">
        <f t="shared" si="13"/>
        <v>29</v>
      </c>
      <c r="AL151" s="42" t="s">
        <v>2278</v>
      </c>
      <c r="AM151" s="42" t="str">
        <f>"$AE$"&amp;ROW(AE495)&amp;":"&amp;"$AE$"&amp;ROW(AE498)</f>
        <v>$AE$495:$AE$498</v>
      </c>
    </row>
    <row r="152" spans="24:39">
      <c r="X152" s="1546">
        <v>9</v>
      </c>
      <c r="Y152" s="1547" t="s">
        <v>2257</v>
      </c>
      <c r="Z152" s="1663">
        <v>1</v>
      </c>
      <c r="AA152" s="1662" t="s">
        <v>1874</v>
      </c>
      <c r="AB152" s="1663">
        <v>2</v>
      </c>
      <c r="AC152" s="1670" t="s">
        <v>1766</v>
      </c>
      <c r="AD152" s="1668">
        <v>17</v>
      </c>
      <c r="AE152" s="1669" t="s">
        <v>189</v>
      </c>
      <c r="AG152" s="42" t="str">
        <f t="shared" si="12"/>
        <v>09アスファルト安定処理路盤_材料_その他</v>
      </c>
      <c r="AK152" s="1666">
        <f t="shared" si="13"/>
        <v>29</v>
      </c>
      <c r="AL152" s="42" t="s">
        <v>2279</v>
      </c>
      <c r="AM152" s="42" t="str">
        <f>"$AE$"&amp;ROW(AE499)&amp;":"&amp;"$AE$"&amp;ROW(AE505)</f>
        <v>$AE$499:$AE$505</v>
      </c>
    </row>
    <row r="153" spans="24:39">
      <c r="X153" s="1546">
        <v>9</v>
      </c>
      <c r="Y153" s="1547" t="s">
        <v>2257</v>
      </c>
      <c r="Z153" s="1663">
        <v>1</v>
      </c>
      <c r="AA153" s="1662" t="s">
        <v>1874</v>
      </c>
      <c r="AB153" s="1663">
        <v>2</v>
      </c>
      <c r="AC153" s="1670" t="s">
        <v>1766</v>
      </c>
      <c r="AD153" s="1671">
        <v>18</v>
      </c>
      <c r="AE153" s="1669" t="s">
        <v>190</v>
      </c>
      <c r="AG153" s="42" t="str">
        <f t="shared" si="12"/>
        <v>09アスファルト安定処理路盤_材料_その他</v>
      </c>
      <c r="AK153" s="1666">
        <f t="shared" si="13"/>
        <v>29</v>
      </c>
      <c r="AL153" s="42" t="s">
        <v>2280</v>
      </c>
      <c r="AM153" s="42" t="str">
        <f>"$AE$"&amp;ROW(AE506)&amp;":"&amp;"$AE$"&amp;ROW(AE508)</f>
        <v>$AE$506:$AE$508</v>
      </c>
    </row>
    <row r="154" spans="24:39">
      <c r="X154" s="1546">
        <v>9</v>
      </c>
      <c r="Y154" s="1547" t="s">
        <v>2257</v>
      </c>
      <c r="Z154" s="1663">
        <v>1</v>
      </c>
      <c r="AA154" s="1662" t="s">
        <v>1874</v>
      </c>
      <c r="AB154" s="1663">
        <v>2</v>
      </c>
      <c r="AC154" s="1670" t="s">
        <v>1766</v>
      </c>
      <c r="AD154" s="1668">
        <v>19</v>
      </c>
      <c r="AE154" s="1669" t="s">
        <v>191</v>
      </c>
      <c r="AG154" s="42" t="str">
        <f t="shared" si="12"/>
        <v>09アスファルト安定処理路盤_材料_その他</v>
      </c>
      <c r="AK154" s="1666">
        <f t="shared" si="13"/>
        <v>29</v>
      </c>
      <c r="AL154" s="42" t="s">
        <v>2281</v>
      </c>
      <c r="AM154" s="42" t="str">
        <f>"$AE$"&amp;ROW(AE509)&amp;":"&amp;"$AE$"&amp;ROW(AE511)</f>
        <v>$AE$509:$AE$511</v>
      </c>
    </row>
    <row r="155" spans="24:39">
      <c r="X155" s="1546">
        <v>9</v>
      </c>
      <c r="Y155" s="1547" t="s">
        <v>2257</v>
      </c>
      <c r="Z155" s="1663">
        <v>1</v>
      </c>
      <c r="AA155" s="1662" t="s">
        <v>1874</v>
      </c>
      <c r="AB155" s="1663">
        <v>2</v>
      </c>
      <c r="AC155" s="1670" t="s">
        <v>1766</v>
      </c>
      <c r="AD155" s="1671">
        <v>20</v>
      </c>
      <c r="AE155" s="1669" t="s">
        <v>192</v>
      </c>
      <c r="AG155" s="42" t="str">
        <f t="shared" si="12"/>
        <v>09アスファルト安定処理路盤_材料_その他</v>
      </c>
      <c r="AK155" s="1666">
        <f t="shared" si="13"/>
        <v>29</v>
      </c>
      <c r="AL155" s="42" t="s">
        <v>2282</v>
      </c>
      <c r="AM155" s="42" t="str">
        <f>"$AE$"&amp;ROW(AE512)&amp;":"&amp;"$AE$"&amp;ROW(AE517)</f>
        <v>$AE$512:$AE$517</v>
      </c>
    </row>
    <row r="156" spans="24:39">
      <c r="X156" s="1546">
        <v>9</v>
      </c>
      <c r="Y156" s="1547" t="s">
        <v>2257</v>
      </c>
      <c r="Z156" s="1546">
        <v>2</v>
      </c>
      <c r="AA156" s="1547" t="s">
        <v>625</v>
      </c>
      <c r="AB156" s="1546">
        <v>1</v>
      </c>
      <c r="AC156" s="1552" t="s">
        <v>1875</v>
      </c>
      <c r="AD156" s="1553">
        <v>1</v>
      </c>
      <c r="AE156" s="1545" t="s">
        <v>620</v>
      </c>
      <c r="AG156" s="42" t="str">
        <f t="shared" si="12"/>
        <v>09アスファルト安定処理路盤_プラント_必須</v>
      </c>
      <c r="AK156" s="1666">
        <f t="shared" si="13"/>
        <v>30</v>
      </c>
      <c r="AL156" s="42" t="s">
        <v>2283</v>
      </c>
      <c r="AM156" s="42" t="str">
        <f>"$AE$"&amp;ROW(AE518)&amp;":"&amp;"$AE$"&amp;ROW(AE530)</f>
        <v>$AE$518:$AE$530</v>
      </c>
    </row>
    <row r="157" spans="24:39">
      <c r="X157" s="1546">
        <v>9</v>
      </c>
      <c r="Y157" s="1547" t="s">
        <v>2257</v>
      </c>
      <c r="Z157" s="1546">
        <v>2</v>
      </c>
      <c r="AA157" s="1662" t="s">
        <v>2284</v>
      </c>
      <c r="AB157" s="1546">
        <v>1</v>
      </c>
      <c r="AC157" s="1552" t="s">
        <v>1875</v>
      </c>
      <c r="AD157" s="1553">
        <v>2</v>
      </c>
      <c r="AE157" s="1545" t="s">
        <v>621</v>
      </c>
      <c r="AG157" s="42" t="str">
        <f t="shared" si="12"/>
        <v>09アスファルト安定処理路盤_プラント_必須</v>
      </c>
      <c r="AK157" s="1666">
        <f t="shared" si="13"/>
        <v>30</v>
      </c>
      <c r="AL157" s="42" t="s">
        <v>2285</v>
      </c>
      <c r="AM157" s="42" t="str">
        <f>"$AE$"&amp;ROW(AE531)&amp;":"&amp;"$AE$"&amp;ROW(AE534)</f>
        <v>$AE$531:$AE$534</v>
      </c>
    </row>
    <row r="158" spans="24:39">
      <c r="X158" s="1546">
        <v>9</v>
      </c>
      <c r="Y158" s="1547" t="s">
        <v>2257</v>
      </c>
      <c r="Z158" s="1546">
        <v>2</v>
      </c>
      <c r="AA158" s="1662" t="s">
        <v>2284</v>
      </c>
      <c r="AB158" s="1546">
        <v>1</v>
      </c>
      <c r="AC158" s="1552" t="s">
        <v>1875</v>
      </c>
      <c r="AD158" s="1553">
        <v>3</v>
      </c>
      <c r="AE158" s="1545" t="s">
        <v>622</v>
      </c>
      <c r="AG158" s="42" t="str">
        <f t="shared" si="12"/>
        <v>09アスファルト安定処理路盤_プラント_必須</v>
      </c>
      <c r="AK158" s="1666">
        <f t="shared" si="13"/>
        <v>30</v>
      </c>
      <c r="AL158" s="42" t="s">
        <v>2286</v>
      </c>
      <c r="AM158" s="42" t="str">
        <f>"$AE$"&amp;ROW(AE535)&amp;":"&amp;"$AE$"&amp;ROW(AE538)</f>
        <v>$AE$535:$AE$538</v>
      </c>
    </row>
    <row r="159" spans="24:39">
      <c r="X159" s="1546">
        <v>9</v>
      </c>
      <c r="Y159" s="1547" t="s">
        <v>2257</v>
      </c>
      <c r="Z159" s="1546">
        <v>2</v>
      </c>
      <c r="AA159" s="1662" t="s">
        <v>2284</v>
      </c>
      <c r="AB159" s="1546">
        <v>1</v>
      </c>
      <c r="AC159" s="1552" t="s">
        <v>1875</v>
      </c>
      <c r="AD159" s="1553">
        <v>4</v>
      </c>
      <c r="AE159" s="1545" t="s">
        <v>1579</v>
      </c>
      <c r="AG159" s="42" t="str">
        <f t="shared" si="12"/>
        <v>09アスファルト安定処理路盤_プラント_必須</v>
      </c>
      <c r="AK159" s="1666">
        <f t="shared" si="13"/>
        <v>30</v>
      </c>
      <c r="AL159" s="42" t="s">
        <v>2287</v>
      </c>
      <c r="AM159" s="42" t="str">
        <f>"$AE$"&amp;ROW(AE539)&amp;":"&amp;"$AE$"&amp;ROW(AE542)</f>
        <v>$AE$539:$AE$542</v>
      </c>
    </row>
    <row r="160" spans="24:39">
      <c r="X160" s="1546">
        <v>9</v>
      </c>
      <c r="Y160" s="1547" t="s">
        <v>2257</v>
      </c>
      <c r="Z160" s="1546">
        <v>2</v>
      </c>
      <c r="AA160" s="1662" t="s">
        <v>2284</v>
      </c>
      <c r="AB160" s="1546">
        <v>2</v>
      </c>
      <c r="AC160" s="1667" t="s">
        <v>1766</v>
      </c>
      <c r="AD160" s="1668">
        <v>1</v>
      </c>
      <c r="AE160" s="1669" t="s">
        <v>2288</v>
      </c>
      <c r="AG160" s="42" t="str">
        <f t="shared" si="12"/>
        <v>09アスファルト安定処理路盤_プラント_その他</v>
      </c>
      <c r="AK160" s="1666">
        <f t="shared" si="13"/>
        <v>31</v>
      </c>
      <c r="AL160" s="42" t="s">
        <v>2289</v>
      </c>
      <c r="AM160" s="42" t="str">
        <f>"$AE$"&amp;ROW(AE543)&amp;":"&amp;"$AE$"&amp;ROW(AE547)</f>
        <v>$AE$543:$AE$547</v>
      </c>
    </row>
    <row r="161" spans="24:39">
      <c r="X161" s="1546">
        <v>9</v>
      </c>
      <c r="Y161" s="1547" t="s">
        <v>2257</v>
      </c>
      <c r="Z161" s="1546">
        <v>2</v>
      </c>
      <c r="AA161" s="1662" t="s">
        <v>2284</v>
      </c>
      <c r="AB161" s="1546">
        <v>2</v>
      </c>
      <c r="AC161" s="1670" t="s">
        <v>1766</v>
      </c>
      <c r="AD161" s="1671">
        <v>2</v>
      </c>
      <c r="AE161" s="1669" t="s">
        <v>2290</v>
      </c>
      <c r="AG161" s="42" t="str">
        <f t="shared" si="12"/>
        <v>09アスファルト安定処理路盤_プラント_その他</v>
      </c>
      <c r="AK161" s="1666">
        <f t="shared" si="13"/>
        <v>31</v>
      </c>
      <c r="AL161" s="42" t="s">
        <v>2291</v>
      </c>
      <c r="AM161" s="42" t="str">
        <f>"$AE$"&amp;ROW(AE548)&amp;":"&amp;"$AE$"&amp;ROW(AE550)</f>
        <v>$AE$548:$AE$550</v>
      </c>
    </row>
    <row r="162" spans="24:39">
      <c r="X162" s="1546">
        <v>9</v>
      </c>
      <c r="Y162" s="1547" t="s">
        <v>2257</v>
      </c>
      <c r="Z162" s="1546">
        <v>2</v>
      </c>
      <c r="AA162" s="1662" t="s">
        <v>2284</v>
      </c>
      <c r="AB162" s="1546">
        <v>2</v>
      </c>
      <c r="AC162" s="1670" t="s">
        <v>1766</v>
      </c>
      <c r="AD162" s="1671">
        <v>3</v>
      </c>
      <c r="AE162" s="1669" t="s">
        <v>2292</v>
      </c>
      <c r="AG162" s="42" t="str">
        <f t="shared" si="12"/>
        <v>09アスファルト安定処理路盤_プラント_その他</v>
      </c>
      <c r="AK162" s="1666">
        <f t="shared" si="13"/>
        <v>31</v>
      </c>
      <c r="AL162" s="42" t="s">
        <v>2293</v>
      </c>
      <c r="AM162" s="42" t="str">
        <f>"$AE$"&amp;ROW(AE551)&amp;":"&amp;"$AE$"&amp;ROW(AE553)</f>
        <v>$AE$551:$AE$553</v>
      </c>
    </row>
    <row r="163" spans="24:39">
      <c r="X163" s="1546">
        <v>9</v>
      </c>
      <c r="Y163" s="1547" t="s">
        <v>2257</v>
      </c>
      <c r="Z163" s="1546">
        <v>3</v>
      </c>
      <c r="AA163" s="1672" t="s">
        <v>193</v>
      </c>
      <c r="AB163" s="1663">
        <v>1</v>
      </c>
      <c r="AC163" s="1552" t="s">
        <v>1875</v>
      </c>
      <c r="AD163" s="1553">
        <v>1</v>
      </c>
      <c r="AE163" s="1545" t="s">
        <v>1569</v>
      </c>
      <c r="AG163" s="42" t="str">
        <f t="shared" si="12"/>
        <v>09アスファルト安定処理路盤_舗設現場_必須</v>
      </c>
      <c r="AK163" s="1666">
        <f t="shared" si="13"/>
        <v>32</v>
      </c>
      <c r="AL163" s="42" t="s">
        <v>2294</v>
      </c>
      <c r="AM163" s="42" t="str">
        <f>"$AE$"&amp;ROW(AE554)&amp;":"&amp;"$AE$"&amp;ROW(AE556)</f>
        <v>$AE$554:$AE$556</v>
      </c>
    </row>
    <row r="164" spans="24:39">
      <c r="X164" s="1546">
        <v>9</v>
      </c>
      <c r="Y164" s="1547" t="s">
        <v>2257</v>
      </c>
      <c r="Z164" s="1546">
        <v>3</v>
      </c>
      <c r="AA164" s="1662" t="s">
        <v>2295</v>
      </c>
      <c r="AB164" s="1663">
        <v>1</v>
      </c>
      <c r="AC164" s="1552" t="s">
        <v>1875</v>
      </c>
      <c r="AD164" s="1553">
        <v>2</v>
      </c>
      <c r="AE164" s="1545" t="s">
        <v>2296</v>
      </c>
      <c r="AG164" s="42" t="str">
        <f t="shared" si="12"/>
        <v>09アスファルト安定処理路盤_舗設現場_必須</v>
      </c>
      <c r="AK164" s="1666">
        <f t="shared" si="13"/>
        <v>32</v>
      </c>
      <c r="AL164" s="42" t="s">
        <v>2297</v>
      </c>
      <c r="AM164" s="42" t="str">
        <f>"$AE$"&amp;ROW(AE557)&amp;":"&amp;"$AE$"&amp;ROW(AE559)</f>
        <v>$AE$557:$AE$559</v>
      </c>
    </row>
    <row r="165" spans="24:39">
      <c r="X165" s="1546">
        <v>9</v>
      </c>
      <c r="Y165" s="1547" t="s">
        <v>2257</v>
      </c>
      <c r="Z165" s="1546">
        <v>3</v>
      </c>
      <c r="AA165" s="1662" t="s">
        <v>2295</v>
      </c>
      <c r="AB165" s="1663">
        <v>1</v>
      </c>
      <c r="AC165" s="1552" t="s">
        <v>1875</v>
      </c>
      <c r="AD165" s="1553">
        <v>3</v>
      </c>
      <c r="AE165" s="1545" t="s">
        <v>1584</v>
      </c>
      <c r="AG165" s="42" t="str">
        <f t="shared" si="12"/>
        <v>09アスファルト安定処理路盤_舗設現場_必須</v>
      </c>
      <c r="AK165" s="1666">
        <f t="shared" si="13"/>
        <v>32</v>
      </c>
      <c r="AL165" s="42" t="s">
        <v>2298</v>
      </c>
      <c r="AM165" s="42" t="str">
        <f>"$AE$"&amp;ROW(AE560)&amp;":"&amp;"$AE$"&amp;ROW(AE563)</f>
        <v>$AE$560:$AE$563</v>
      </c>
    </row>
    <row r="166" spans="24:39">
      <c r="X166" s="1546">
        <v>9</v>
      </c>
      <c r="Y166" s="1547" t="s">
        <v>2257</v>
      </c>
      <c r="Z166" s="1546">
        <v>3</v>
      </c>
      <c r="AA166" s="1662" t="s">
        <v>2295</v>
      </c>
      <c r="AB166" s="1663">
        <v>2</v>
      </c>
      <c r="AC166" s="1669" t="s">
        <v>1766</v>
      </c>
      <c r="AD166" s="1668">
        <v>1</v>
      </c>
      <c r="AE166" s="1669" t="s">
        <v>194</v>
      </c>
      <c r="AG166" s="42" t="str">
        <f t="shared" si="12"/>
        <v>09アスファルト安定処理路盤_舗設現場_その他</v>
      </c>
      <c r="AK166" s="1666">
        <f t="shared" si="13"/>
        <v>33</v>
      </c>
      <c r="AL166" s="42" t="s">
        <v>2299</v>
      </c>
      <c r="AM166" s="42" t="str">
        <f>"$AE$"&amp;ROW(AE564)&amp;":"&amp;"$AE$"&amp;ROW(AE566)</f>
        <v>$AE$564:$AE$566</v>
      </c>
    </row>
    <row r="167" spans="24:39">
      <c r="X167" s="1546">
        <v>10</v>
      </c>
      <c r="Y167" s="1662" t="s">
        <v>2108</v>
      </c>
      <c r="Z167" s="1663">
        <v>1</v>
      </c>
      <c r="AA167" s="1672" t="s">
        <v>1874</v>
      </c>
      <c r="AB167" s="1663">
        <v>1</v>
      </c>
      <c r="AC167" s="1545" t="s">
        <v>1875</v>
      </c>
      <c r="AD167" s="1548">
        <v>1</v>
      </c>
      <c r="AE167" s="1545" t="s">
        <v>1585</v>
      </c>
      <c r="AG167" s="42" t="str">
        <f t="shared" si="12"/>
        <v>10セメント安定処理路盤_材料_必須</v>
      </c>
      <c r="AK167" s="1666">
        <f t="shared" si="13"/>
        <v>34</v>
      </c>
      <c r="AL167" s="42" t="s">
        <v>2300</v>
      </c>
      <c r="AM167" s="42" t="str">
        <f>"$AE$"&amp;ROW(AE567)&amp;":"&amp;"$AE$"&amp;ROW(AE583)</f>
        <v>$AE$567:$AE$583</v>
      </c>
    </row>
    <row r="168" spans="24:39">
      <c r="X168" s="1546">
        <v>10</v>
      </c>
      <c r="Y168" s="1547" t="s">
        <v>2301</v>
      </c>
      <c r="Z168" s="1546">
        <v>1</v>
      </c>
      <c r="AA168" s="1672" t="s">
        <v>1874</v>
      </c>
      <c r="AB168" s="1663">
        <v>1</v>
      </c>
      <c r="AC168" s="1545" t="s">
        <v>1875</v>
      </c>
      <c r="AD168" s="1548">
        <v>2</v>
      </c>
      <c r="AE168" s="1545" t="s">
        <v>1586</v>
      </c>
      <c r="AG168" s="42" t="str">
        <f t="shared" ref="AG168:AG231" si="14">Y168&amp;"_"&amp;AA168&amp;"_"&amp;AC168</f>
        <v>10セメント安定処理路盤_材料_必須</v>
      </c>
      <c r="AK168" s="1666">
        <f t="shared" si="13"/>
        <v>34</v>
      </c>
      <c r="AL168" s="42" t="s">
        <v>2302</v>
      </c>
      <c r="AM168" s="42" t="str">
        <f>"$AE$"&amp;ROW(AE584)&amp;":"&amp;"$AE$"&amp;ROW(AE584)</f>
        <v>$AE$584:$AE$584</v>
      </c>
    </row>
    <row r="169" spans="24:39">
      <c r="X169" s="1546">
        <v>10</v>
      </c>
      <c r="Y169" s="1547" t="s">
        <v>2301</v>
      </c>
      <c r="Z169" s="1546">
        <v>1</v>
      </c>
      <c r="AA169" s="1672" t="s">
        <v>1874</v>
      </c>
      <c r="AB169" s="1663">
        <v>1</v>
      </c>
      <c r="AC169" s="1545" t="s">
        <v>1875</v>
      </c>
      <c r="AD169" s="1548">
        <v>3</v>
      </c>
      <c r="AE169" s="1545" t="s">
        <v>1188</v>
      </c>
      <c r="AG169" s="42" t="str">
        <f t="shared" si="14"/>
        <v>10セメント安定処理路盤_材料_必須</v>
      </c>
      <c r="AK169" s="1666">
        <f t="shared" ref="AK169:AK232" si="15">IF(AG168&lt;&gt;AG169,AK168+1,AK168)</f>
        <v>34</v>
      </c>
      <c r="AL169" s="42" t="s">
        <v>2303</v>
      </c>
      <c r="AM169" s="42" t="str">
        <f>"$AE$"&amp;ROW(AE585)&amp;":"&amp;"$AE$"&amp;ROW(AE588)</f>
        <v>$AE$585:$AE$588</v>
      </c>
    </row>
    <row r="170" spans="24:39">
      <c r="X170" s="1546">
        <v>10</v>
      </c>
      <c r="Y170" s="1547" t="s">
        <v>2301</v>
      </c>
      <c r="Z170" s="1546">
        <v>2</v>
      </c>
      <c r="AA170" s="1672" t="s">
        <v>817</v>
      </c>
      <c r="AB170" s="1663">
        <v>1</v>
      </c>
      <c r="AC170" s="1545" t="s">
        <v>1875</v>
      </c>
      <c r="AD170" s="1548">
        <v>1</v>
      </c>
      <c r="AE170" s="1545" t="s">
        <v>620</v>
      </c>
      <c r="AG170" s="42" t="str">
        <f t="shared" si="14"/>
        <v>10セメント安定処理路盤_施工_必須</v>
      </c>
      <c r="AK170" s="1666">
        <f t="shared" si="15"/>
        <v>35</v>
      </c>
      <c r="AL170" s="42" t="s">
        <v>2304</v>
      </c>
      <c r="AM170" s="42" t="str">
        <f>"$AE$"&amp;ROW(AE589)&amp;":"&amp;"$AE$"&amp;ROW(AE595)</f>
        <v>$AE$589:$AE$595</v>
      </c>
    </row>
    <row r="171" spans="24:39">
      <c r="X171" s="1546">
        <v>10</v>
      </c>
      <c r="Y171" s="1547" t="s">
        <v>2301</v>
      </c>
      <c r="Z171" s="1546">
        <v>2</v>
      </c>
      <c r="AA171" s="1672" t="s">
        <v>817</v>
      </c>
      <c r="AB171" s="1663">
        <v>1</v>
      </c>
      <c r="AC171" s="1545" t="s">
        <v>1875</v>
      </c>
      <c r="AD171" s="1548">
        <v>2</v>
      </c>
      <c r="AE171" s="1545" t="s">
        <v>621</v>
      </c>
      <c r="AG171" s="42" t="str">
        <f t="shared" si="14"/>
        <v>10セメント安定処理路盤_施工_必須</v>
      </c>
      <c r="AK171" s="1666">
        <f t="shared" si="15"/>
        <v>35</v>
      </c>
      <c r="AL171" s="42" t="s">
        <v>2305</v>
      </c>
      <c r="AM171" s="42" t="str">
        <f>"$AE$"&amp;ROW(AE596)&amp;":"&amp;"$AE$"&amp;ROW(AE597)</f>
        <v>$AE$596:$AE$597</v>
      </c>
    </row>
    <row r="172" spans="24:39">
      <c r="X172" s="1546">
        <v>10</v>
      </c>
      <c r="Y172" s="1547" t="s">
        <v>2301</v>
      </c>
      <c r="Z172" s="1546">
        <v>2</v>
      </c>
      <c r="AA172" s="1672" t="s">
        <v>817</v>
      </c>
      <c r="AB172" s="1663">
        <v>1</v>
      </c>
      <c r="AC172" s="1545" t="s">
        <v>1875</v>
      </c>
      <c r="AD172" s="1548">
        <v>3</v>
      </c>
      <c r="AE172" s="1545" t="s">
        <v>1569</v>
      </c>
      <c r="AG172" s="42" t="str">
        <f t="shared" si="14"/>
        <v>10セメント安定処理路盤_施工_必須</v>
      </c>
      <c r="AK172" s="1666">
        <f t="shared" si="15"/>
        <v>35</v>
      </c>
      <c r="AL172" s="42" t="s">
        <v>2306</v>
      </c>
      <c r="AM172" s="42" t="str">
        <f>"$AE$"&amp;ROW(AE598)&amp;":"&amp;"$AE$"&amp;ROW(AE598)</f>
        <v>$AE$598:$AE$598</v>
      </c>
    </row>
    <row r="173" spans="24:39">
      <c r="X173" s="1546">
        <v>10</v>
      </c>
      <c r="Y173" s="1662" t="s">
        <v>2301</v>
      </c>
      <c r="Z173" s="1546">
        <v>2</v>
      </c>
      <c r="AA173" s="1662" t="s">
        <v>817</v>
      </c>
      <c r="AB173" s="1663">
        <v>2</v>
      </c>
      <c r="AC173" s="1667" t="s">
        <v>1766</v>
      </c>
      <c r="AD173" s="1668">
        <v>1</v>
      </c>
      <c r="AE173" s="1669" t="s">
        <v>1189</v>
      </c>
      <c r="AG173" s="42" t="str">
        <f t="shared" si="14"/>
        <v>10セメント安定処理路盤_施工_その他</v>
      </c>
      <c r="AK173" s="1666">
        <f t="shared" si="15"/>
        <v>36</v>
      </c>
      <c r="AL173" s="42" t="s">
        <v>2307</v>
      </c>
      <c r="AM173" s="42" t="str">
        <f>"$AE$"&amp;ROW(AE599)&amp;":"&amp;"$AE$"&amp;ROW(AE599)</f>
        <v>$AE$599:$AE$599</v>
      </c>
    </row>
    <row r="174" spans="24:39">
      <c r="X174" s="1546">
        <v>10</v>
      </c>
      <c r="Y174" s="1547" t="s">
        <v>2301</v>
      </c>
      <c r="Z174" s="1546">
        <v>2</v>
      </c>
      <c r="AA174" s="1547" t="s">
        <v>817</v>
      </c>
      <c r="AB174" s="1546">
        <v>2</v>
      </c>
      <c r="AC174" s="1670" t="s">
        <v>1766</v>
      </c>
      <c r="AD174" s="1671">
        <v>2</v>
      </c>
      <c r="AE174" s="1669" t="s">
        <v>1192</v>
      </c>
      <c r="AG174" s="42" t="str">
        <f t="shared" si="14"/>
        <v>10セメント安定処理路盤_施工_その他</v>
      </c>
      <c r="AK174" s="1666">
        <f t="shared" si="15"/>
        <v>36</v>
      </c>
    </row>
    <row r="175" spans="24:39">
      <c r="X175" s="1546">
        <v>11</v>
      </c>
      <c r="Y175" s="1662" t="s">
        <v>2110</v>
      </c>
      <c r="Z175" s="1663">
        <v>1</v>
      </c>
      <c r="AA175" s="1662" t="s">
        <v>1874</v>
      </c>
      <c r="AB175" s="1663">
        <v>1</v>
      </c>
      <c r="AC175" s="1552" t="s">
        <v>1875</v>
      </c>
      <c r="AD175" s="1553">
        <v>1</v>
      </c>
      <c r="AE175" s="1545" t="s">
        <v>123</v>
      </c>
      <c r="AG175" s="42" t="str">
        <f t="shared" si="14"/>
        <v>11アスファルト舗装_材料_必須</v>
      </c>
      <c r="AK175" s="1666">
        <f t="shared" si="15"/>
        <v>37</v>
      </c>
    </row>
    <row r="176" spans="24:39">
      <c r="X176" s="1546">
        <v>11</v>
      </c>
      <c r="Y176" s="1547" t="s">
        <v>2308</v>
      </c>
      <c r="Z176" s="1663">
        <v>1</v>
      </c>
      <c r="AA176" s="1547" t="s">
        <v>1874</v>
      </c>
      <c r="AB176" s="1546">
        <v>1</v>
      </c>
      <c r="AC176" s="1552" t="s">
        <v>1875</v>
      </c>
      <c r="AD176" s="1553">
        <v>2</v>
      </c>
      <c r="AE176" s="1545" t="s">
        <v>124</v>
      </c>
      <c r="AG176" s="42" t="str">
        <f t="shared" si="14"/>
        <v>11アスファルト舗装_材料_必須</v>
      </c>
      <c r="AK176" s="1666">
        <f t="shared" si="15"/>
        <v>37</v>
      </c>
    </row>
    <row r="177" spans="24:37">
      <c r="X177" s="1546">
        <v>11</v>
      </c>
      <c r="Y177" s="1547" t="s">
        <v>2308</v>
      </c>
      <c r="Z177" s="1663">
        <v>1</v>
      </c>
      <c r="AA177" s="1547" t="s">
        <v>1874</v>
      </c>
      <c r="AB177" s="1546">
        <v>1</v>
      </c>
      <c r="AC177" s="1552" t="s">
        <v>1875</v>
      </c>
      <c r="AD177" s="1553">
        <v>3</v>
      </c>
      <c r="AE177" s="1545" t="s">
        <v>129</v>
      </c>
      <c r="AG177" s="42" t="str">
        <f t="shared" si="14"/>
        <v>11アスファルト舗装_材料_必須</v>
      </c>
      <c r="AK177" s="1666">
        <f t="shared" si="15"/>
        <v>37</v>
      </c>
    </row>
    <row r="178" spans="24:37">
      <c r="X178" s="1546">
        <v>11</v>
      </c>
      <c r="Y178" s="1547" t="s">
        <v>2308</v>
      </c>
      <c r="Z178" s="1663">
        <v>1</v>
      </c>
      <c r="AA178" s="1547" t="s">
        <v>1874</v>
      </c>
      <c r="AB178" s="1546">
        <v>1</v>
      </c>
      <c r="AC178" s="1552" t="s">
        <v>1875</v>
      </c>
      <c r="AD178" s="1553">
        <v>4</v>
      </c>
      <c r="AE178" s="1545" t="s">
        <v>1575</v>
      </c>
      <c r="AG178" s="42" t="str">
        <f t="shared" si="14"/>
        <v>11アスファルト舗装_材料_必須</v>
      </c>
      <c r="AK178" s="1666">
        <f t="shared" si="15"/>
        <v>37</v>
      </c>
    </row>
    <row r="179" spans="24:37">
      <c r="X179" s="1546">
        <v>11</v>
      </c>
      <c r="Y179" s="1547" t="s">
        <v>2308</v>
      </c>
      <c r="Z179" s="1663">
        <v>1</v>
      </c>
      <c r="AA179" s="1547" t="s">
        <v>1874</v>
      </c>
      <c r="AB179" s="1546">
        <v>1</v>
      </c>
      <c r="AC179" s="1552" t="s">
        <v>1875</v>
      </c>
      <c r="AD179" s="1553">
        <v>5</v>
      </c>
      <c r="AE179" s="1545" t="s">
        <v>1576</v>
      </c>
      <c r="AG179" s="42" t="str">
        <f t="shared" si="14"/>
        <v>11アスファルト舗装_材料_必須</v>
      </c>
      <c r="AK179" s="1666">
        <f t="shared" si="15"/>
        <v>37</v>
      </c>
    </row>
    <row r="180" spans="24:37">
      <c r="X180" s="1546">
        <v>11</v>
      </c>
      <c r="Y180" s="1547" t="s">
        <v>2308</v>
      </c>
      <c r="Z180" s="1663">
        <v>1</v>
      </c>
      <c r="AA180" s="1547" t="s">
        <v>1874</v>
      </c>
      <c r="AB180" s="1546">
        <v>1</v>
      </c>
      <c r="AC180" s="1552" t="s">
        <v>1875</v>
      </c>
      <c r="AD180" s="1553">
        <v>6</v>
      </c>
      <c r="AE180" s="1545" t="s">
        <v>1577</v>
      </c>
      <c r="AG180" s="42" t="str">
        <f t="shared" si="14"/>
        <v>11アスファルト舗装_材料_必須</v>
      </c>
      <c r="AK180" s="1666">
        <f t="shared" si="15"/>
        <v>37</v>
      </c>
    </row>
    <row r="181" spans="24:37">
      <c r="X181" s="1546">
        <v>11</v>
      </c>
      <c r="Y181" s="1662" t="s">
        <v>2308</v>
      </c>
      <c r="Z181" s="1663">
        <v>1</v>
      </c>
      <c r="AA181" s="1662" t="s">
        <v>1874</v>
      </c>
      <c r="AB181" s="1663">
        <v>2</v>
      </c>
      <c r="AC181" s="1667" t="s">
        <v>1766</v>
      </c>
      <c r="AD181" s="1668">
        <v>1</v>
      </c>
      <c r="AE181" s="1669" t="s">
        <v>1193</v>
      </c>
      <c r="AG181" s="42" t="str">
        <f t="shared" si="14"/>
        <v>11アスファルト舗装_材料_その他</v>
      </c>
      <c r="AK181" s="1666">
        <f t="shared" si="15"/>
        <v>38</v>
      </c>
    </row>
    <row r="182" spans="24:37">
      <c r="X182" s="1546">
        <v>11</v>
      </c>
      <c r="Y182" s="1681" t="s">
        <v>2308</v>
      </c>
      <c r="Z182" s="1663">
        <v>1</v>
      </c>
      <c r="AA182" s="1547" t="s">
        <v>1874</v>
      </c>
      <c r="AB182" s="1663">
        <v>2</v>
      </c>
      <c r="AC182" s="1670" t="s">
        <v>1766</v>
      </c>
      <c r="AD182" s="1671">
        <v>2</v>
      </c>
      <c r="AE182" s="1669" t="s">
        <v>1194</v>
      </c>
      <c r="AG182" s="42" t="str">
        <f t="shared" si="14"/>
        <v>11アスファルト舗装_材料_その他</v>
      </c>
      <c r="AK182" s="1666">
        <f t="shared" si="15"/>
        <v>38</v>
      </c>
    </row>
    <row r="183" spans="24:37">
      <c r="X183" s="1546">
        <v>11</v>
      </c>
      <c r="Y183" s="1547" t="s">
        <v>2308</v>
      </c>
      <c r="Z183" s="1663">
        <v>1</v>
      </c>
      <c r="AA183" s="1547" t="s">
        <v>1874</v>
      </c>
      <c r="AB183" s="1663">
        <v>2</v>
      </c>
      <c r="AC183" s="1670" t="s">
        <v>1766</v>
      </c>
      <c r="AD183" s="1668">
        <v>3</v>
      </c>
      <c r="AE183" s="1669" t="s">
        <v>1195</v>
      </c>
      <c r="AG183" s="42" t="str">
        <f t="shared" si="14"/>
        <v>11アスファルト舗装_材料_その他</v>
      </c>
      <c r="AK183" s="1666">
        <f t="shared" si="15"/>
        <v>38</v>
      </c>
    </row>
    <row r="184" spans="24:37">
      <c r="X184" s="1546">
        <v>11</v>
      </c>
      <c r="Y184" s="1547" t="s">
        <v>2308</v>
      </c>
      <c r="Z184" s="1663">
        <v>1</v>
      </c>
      <c r="AA184" s="1547" t="s">
        <v>1874</v>
      </c>
      <c r="AB184" s="1663">
        <v>2</v>
      </c>
      <c r="AC184" s="1670" t="s">
        <v>1766</v>
      </c>
      <c r="AD184" s="1671">
        <v>4</v>
      </c>
      <c r="AE184" s="1669" t="s">
        <v>1021</v>
      </c>
      <c r="AG184" s="42" t="str">
        <f t="shared" si="14"/>
        <v>11アスファルト舗装_材料_その他</v>
      </c>
      <c r="AK184" s="1666">
        <f t="shared" si="15"/>
        <v>38</v>
      </c>
    </row>
    <row r="185" spans="24:37">
      <c r="X185" s="1546">
        <v>11</v>
      </c>
      <c r="Y185" s="1547" t="s">
        <v>2308</v>
      </c>
      <c r="Z185" s="1663">
        <v>1</v>
      </c>
      <c r="AA185" s="1547" t="s">
        <v>1874</v>
      </c>
      <c r="AB185" s="1663">
        <v>2</v>
      </c>
      <c r="AC185" s="1670" t="s">
        <v>1766</v>
      </c>
      <c r="AD185" s="1668">
        <v>5</v>
      </c>
      <c r="AE185" s="1669" t="s">
        <v>1022</v>
      </c>
      <c r="AG185" s="42" t="str">
        <f t="shared" si="14"/>
        <v>11アスファルト舗装_材料_その他</v>
      </c>
      <c r="AK185" s="1666">
        <f t="shared" si="15"/>
        <v>38</v>
      </c>
    </row>
    <row r="186" spans="24:37">
      <c r="X186" s="1546">
        <v>11</v>
      </c>
      <c r="Y186" s="1547" t="s">
        <v>2308</v>
      </c>
      <c r="Z186" s="1663">
        <v>1</v>
      </c>
      <c r="AA186" s="1547" t="s">
        <v>1874</v>
      </c>
      <c r="AB186" s="1663">
        <v>2</v>
      </c>
      <c r="AC186" s="1670" t="s">
        <v>1766</v>
      </c>
      <c r="AD186" s="1671">
        <v>6</v>
      </c>
      <c r="AE186" s="1669" t="s">
        <v>2268</v>
      </c>
      <c r="AG186" s="42" t="str">
        <f t="shared" si="14"/>
        <v>11アスファルト舗装_材料_その他</v>
      </c>
      <c r="AK186" s="1666">
        <f t="shared" si="15"/>
        <v>38</v>
      </c>
    </row>
    <row r="187" spans="24:37">
      <c r="X187" s="1546">
        <v>11</v>
      </c>
      <c r="Y187" s="1547" t="s">
        <v>2308</v>
      </c>
      <c r="Z187" s="1663">
        <v>1</v>
      </c>
      <c r="AA187" s="1547" t="s">
        <v>1874</v>
      </c>
      <c r="AB187" s="1663">
        <v>2</v>
      </c>
      <c r="AC187" s="1670" t="s">
        <v>1766</v>
      </c>
      <c r="AD187" s="1668">
        <v>7</v>
      </c>
      <c r="AE187" s="1669" t="s">
        <v>125</v>
      </c>
      <c r="AG187" s="42" t="str">
        <f t="shared" si="14"/>
        <v>11アスファルト舗装_材料_その他</v>
      </c>
      <c r="AK187" s="1666">
        <f t="shared" si="15"/>
        <v>38</v>
      </c>
    </row>
    <row r="188" spans="24:37">
      <c r="X188" s="1546">
        <v>11</v>
      </c>
      <c r="Y188" s="1547" t="s">
        <v>2308</v>
      </c>
      <c r="Z188" s="1663">
        <v>1</v>
      </c>
      <c r="AA188" s="1547" t="s">
        <v>1874</v>
      </c>
      <c r="AB188" s="1663">
        <v>2</v>
      </c>
      <c r="AC188" s="1670" t="s">
        <v>1766</v>
      </c>
      <c r="AD188" s="1671">
        <v>8</v>
      </c>
      <c r="AE188" s="1669" t="s">
        <v>131</v>
      </c>
      <c r="AG188" s="42" t="str">
        <f t="shared" si="14"/>
        <v>11アスファルト舗装_材料_その他</v>
      </c>
      <c r="AK188" s="1666">
        <f t="shared" si="15"/>
        <v>38</v>
      </c>
    </row>
    <row r="189" spans="24:37">
      <c r="X189" s="1546">
        <v>11</v>
      </c>
      <c r="Y189" s="1547" t="s">
        <v>2308</v>
      </c>
      <c r="Z189" s="1663">
        <v>1</v>
      </c>
      <c r="AA189" s="1547" t="s">
        <v>1874</v>
      </c>
      <c r="AB189" s="1663">
        <v>2</v>
      </c>
      <c r="AC189" s="1670" t="s">
        <v>1766</v>
      </c>
      <c r="AD189" s="1671">
        <v>10</v>
      </c>
      <c r="AE189" s="1669" t="s">
        <v>143</v>
      </c>
      <c r="AG189" s="42" t="str">
        <f t="shared" si="14"/>
        <v>11アスファルト舗装_材料_その他</v>
      </c>
      <c r="AK189" s="1666">
        <f t="shared" si="15"/>
        <v>38</v>
      </c>
    </row>
    <row r="190" spans="24:37">
      <c r="X190" s="1546">
        <v>11</v>
      </c>
      <c r="Y190" s="1547" t="s">
        <v>2308</v>
      </c>
      <c r="Z190" s="1663">
        <v>1</v>
      </c>
      <c r="AA190" s="1547" t="s">
        <v>1874</v>
      </c>
      <c r="AB190" s="1663">
        <v>2</v>
      </c>
      <c r="AC190" s="1670" t="s">
        <v>1766</v>
      </c>
      <c r="AD190" s="1668">
        <v>11</v>
      </c>
      <c r="AE190" s="1669" t="s">
        <v>144</v>
      </c>
      <c r="AG190" s="42" t="str">
        <f t="shared" si="14"/>
        <v>11アスファルト舗装_材料_その他</v>
      </c>
      <c r="AK190" s="1666">
        <f t="shared" si="15"/>
        <v>38</v>
      </c>
    </row>
    <row r="191" spans="24:37">
      <c r="X191" s="1546">
        <v>11</v>
      </c>
      <c r="Y191" s="1547" t="s">
        <v>2308</v>
      </c>
      <c r="Z191" s="1663">
        <v>1</v>
      </c>
      <c r="AA191" s="1547" t="s">
        <v>1874</v>
      </c>
      <c r="AB191" s="1663">
        <v>2</v>
      </c>
      <c r="AC191" s="1670" t="s">
        <v>1766</v>
      </c>
      <c r="AD191" s="1671">
        <v>12</v>
      </c>
      <c r="AE191" s="1669" t="s">
        <v>145</v>
      </c>
      <c r="AG191" s="42" t="str">
        <f t="shared" si="14"/>
        <v>11アスファルト舗装_材料_その他</v>
      </c>
      <c r="AK191" s="1666">
        <f t="shared" si="15"/>
        <v>38</v>
      </c>
    </row>
    <row r="192" spans="24:37">
      <c r="X192" s="1546">
        <v>11</v>
      </c>
      <c r="Y192" s="1547" t="s">
        <v>2308</v>
      </c>
      <c r="Z192" s="1663">
        <v>1</v>
      </c>
      <c r="AA192" s="1547" t="s">
        <v>1874</v>
      </c>
      <c r="AB192" s="1663">
        <v>2</v>
      </c>
      <c r="AC192" s="1670" t="s">
        <v>1766</v>
      </c>
      <c r="AD192" s="1668">
        <v>13</v>
      </c>
      <c r="AE192" s="1669" t="s">
        <v>146</v>
      </c>
      <c r="AG192" s="42" t="str">
        <f t="shared" si="14"/>
        <v>11アスファルト舗装_材料_その他</v>
      </c>
      <c r="AK192" s="1666">
        <f t="shared" si="15"/>
        <v>38</v>
      </c>
    </row>
    <row r="193" spans="24:37">
      <c r="X193" s="1546">
        <v>11</v>
      </c>
      <c r="Y193" s="1547" t="s">
        <v>2308</v>
      </c>
      <c r="Z193" s="1663">
        <v>1</v>
      </c>
      <c r="AA193" s="1547" t="s">
        <v>1874</v>
      </c>
      <c r="AB193" s="1663">
        <v>2</v>
      </c>
      <c r="AC193" s="1670" t="s">
        <v>1766</v>
      </c>
      <c r="AD193" s="1671">
        <v>14</v>
      </c>
      <c r="AE193" s="1669" t="s">
        <v>147</v>
      </c>
      <c r="AG193" s="42" t="str">
        <f t="shared" si="14"/>
        <v>11アスファルト舗装_材料_その他</v>
      </c>
      <c r="AK193" s="1666">
        <f t="shared" si="15"/>
        <v>38</v>
      </c>
    </row>
    <row r="194" spans="24:37">
      <c r="X194" s="1546">
        <v>11</v>
      </c>
      <c r="Y194" s="1547" t="s">
        <v>2308</v>
      </c>
      <c r="Z194" s="1663">
        <v>1</v>
      </c>
      <c r="AA194" s="1547" t="s">
        <v>1874</v>
      </c>
      <c r="AB194" s="1663">
        <v>2</v>
      </c>
      <c r="AC194" s="1670" t="s">
        <v>1766</v>
      </c>
      <c r="AD194" s="1668">
        <v>15</v>
      </c>
      <c r="AE194" s="1669" t="s">
        <v>148</v>
      </c>
      <c r="AG194" s="42" t="str">
        <f t="shared" si="14"/>
        <v>11アスファルト舗装_材料_その他</v>
      </c>
      <c r="AK194" s="1666">
        <f t="shared" si="15"/>
        <v>38</v>
      </c>
    </row>
    <row r="195" spans="24:37">
      <c r="X195" s="1546">
        <v>11</v>
      </c>
      <c r="Y195" s="1547" t="s">
        <v>2308</v>
      </c>
      <c r="Z195" s="1663">
        <v>1</v>
      </c>
      <c r="AA195" s="1547" t="s">
        <v>1874</v>
      </c>
      <c r="AB195" s="1663">
        <v>2</v>
      </c>
      <c r="AC195" s="1670" t="s">
        <v>1766</v>
      </c>
      <c r="AD195" s="1671">
        <v>16</v>
      </c>
      <c r="AE195" s="1669" t="s">
        <v>188</v>
      </c>
      <c r="AG195" s="42" t="str">
        <f t="shared" si="14"/>
        <v>11アスファルト舗装_材料_その他</v>
      </c>
      <c r="AK195" s="1666">
        <f t="shared" si="15"/>
        <v>38</v>
      </c>
    </row>
    <row r="196" spans="24:37">
      <c r="X196" s="1546">
        <v>11</v>
      </c>
      <c r="Y196" s="1547" t="s">
        <v>2308</v>
      </c>
      <c r="Z196" s="1663">
        <v>1</v>
      </c>
      <c r="AA196" s="1547" t="s">
        <v>1874</v>
      </c>
      <c r="AB196" s="1663">
        <v>2</v>
      </c>
      <c r="AC196" s="1670" t="s">
        <v>1766</v>
      </c>
      <c r="AD196" s="1668">
        <v>17</v>
      </c>
      <c r="AE196" s="1669" t="s">
        <v>189</v>
      </c>
      <c r="AG196" s="42" t="str">
        <f t="shared" si="14"/>
        <v>11アスファルト舗装_材料_その他</v>
      </c>
      <c r="AK196" s="1666">
        <f t="shared" si="15"/>
        <v>38</v>
      </c>
    </row>
    <row r="197" spans="24:37">
      <c r="X197" s="1546">
        <v>11</v>
      </c>
      <c r="Y197" s="1547" t="s">
        <v>2308</v>
      </c>
      <c r="Z197" s="1663">
        <v>1</v>
      </c>
      <c r="AA197" s="1547" t="s">
        <v>1874</v>
      </c>
      <c r="AB197" s="1663">
        <v>2</v>
      </c>
      <c r="AC197" s="1670" t="s">
        <v>1766</v>
      </c>
      <c r="AD197" s="1671">
        <v>18</v>
      </c>
      <c r="AE197" s="1669" t="s">
        <v>190</v>
      </c>
      <c r="AG197" s="42" t="str">
        <f t="shared" si="14"/>
        <v>11アスファルト舗装_材料_その他</v>
      </c>
      <c r="AK197" s="1666">
        <f t="shared" si="15"/>
        <v>38</v>
      </c>
    </row>
    <row r="198" spans="24:37">
      <c r="X198" s="1546">
        <v>11</v>
      </c>
      <c r="Y198" s="1547" t="s">
        <v>2308</v>
      </c>
      <c r="Z198" s="1663">
        <v>1</v>
      </c>
      <c r="AA198" s="1547" t="s">
        <v>1874</v>
      </c>
      <c r="AB198" s="1663">
        <v>2</v>
      </c>
      <c r="AC198" s="1670" t="s">
        <v>1766</v>
      </c>
      <c r="AD198" s="1668">
        <v>19</v>
      </c>
      <c r="AE198" s="1669" t="s">
        <v>191</v>
      </c>
      <c r="AG198" s="42" t="str">
        <f t="shared" si="14"/>
        <v>11アスファルト舗装_材料_その他</v>
      </c>
      <c r="AK198" s="1666">
        <f t="shared" si="15"/>
        <v>38</v>
      </c>
    </row>
    <row r="199" spans="24:37">
      <c r="X199" s="1546">
        <v>11</v>
      </c>
      <c r="Y199" s="1547" t="s">
        <v>2308</v>
      </c>
      <c r="Z199" s="1663">
        <v>1</v>
      </c>
      <c r="AA199" s="1547" t="s">
        <v>1874</v>
      </c>
      <c r="AB199" s="1663">
        <v>2</v>
      </c>
      <c r="AC199" s="1670" t="s">
        <v>1766</v>
      </c>
      <c r="AD199" s="1671">
        <v>20</v>
      </c>
      <c r="AE199" s="1669" t="s">
        <v>192</v>
      </c>
      <c r="AG199" s="42" t="str">
        <f t="shared" si="14"/>
        <v>11アスファルト舗装_材料_その他</v>
      </c>
      <c r="AK199" s="1666">
        <f t="shared" si="15"/>
        <v>38</v>
      </c>
    </row>
    <row r="200" spans="24:37">
      <c r="X200" s="1546">
        <v>11</v>
      </c>
      <c r="Y200" s="1547" t="s">
        <v>2308</v>
      </c>
      <c r="Z200" s="1546">
        <v>2</v>
      </c>
      <c r="AA200" s="1547" t="s">
        <v>625</v>
      </c>
      <c r="AB200" s="1546">
        <v>1</v>
      </c>
      <c r="AC200" s="1552" t="s">
        <v>1875</v>
      </c>
      <c r="AD200" s="1553">
        <v>1</v>
      </c>
      <c r="AE200" s="1545" t="s">
        <v>620</v>
      </c>
      <c r="AG200" s="42" t="str">
        <f t="shared" si="14"/>
        <v>11アスファルト舗装_プラント_必須</v>
      </c>
      <c r="AK200" s="1666">
        <f t="shared" si="15"/>
        <v>39</v>
      </c>
    </row>
    <row r="201" spans="24:37">
      <c r="X201" s="1546">
        <v>11</v>
      </c>
      <c r="Y201" s="1547" t="s">
        <v>2308</v>
      </c>
      <c r="Z201" s="1546">
        <v>2</v>
      </c>
      <c r="AA201" s="1547" t="s">
        <v>625</v>
      </c>
      <c r="AB201" s="1546">
        <v>1</v>
      </c>
      <c r="AC201" s="1552" t="s">
        <v>1875</v>
      </c>
      <c r="AD201" s="1553">
        <v>2</v>
      </c>
      <c r="AE201" s="1545" t="s">
        <v>621</v>
      </c>
      <c r="AG201" s="42" t="str">
        <f t="shared" si="14"/>
        <v>11アスファルト舗装_プラント_必須</v>
      </c>
      <c r="AK201" s="1666">
        <f t="shared" si="15"/>
        <v>39</v>
      </c>
    </row>
    <row r="202" spans="24:37">
      <c r="X202" s="1546">
        <v>11</v>
      </c>
      <c r="Y202" s="1547" t="s">
        <v>2308</v>
      </c>
      <c r="Z202" s="1546">
        <v>2</v>
      </c>
      <c r="AA202" s="1547" t="s">
        <v>625</v>
      </c>
      <c r="AB202" s="1546">
        <v>1</v>
      </c>
      <c r="AC202" s="1552" t="s">
        <v>1875</v>
      </c>
      <c r="AD202" s="1553">
        <v>3</v>
      </c>
      <c r="AE202" s="1545" t="s">
        <v>622</v>
      </c>
      <c r="AG202" s="42" t="str">
        <f t="shared" si="14"/>
        <v>11アスファルト舗装_プラント_必須</v>
      </c>
      <c r="AK202" s="1666">
        <f t="shared" si="15"/>
        <v>39</v>
      </c>
    </row>
    <row r="203" spans="24:37">
      <c r="X203" s="1546">
        <v>11</v>
      </c>
      <c r="Y203" s="1547" t="s">
        <v>2308</v>
      </c>
      <c r="Z203" s="1546">
        <v>2</v>
      </c>
      <c r="AA203" s="1547" t="s">
        <v>625</v>
      </c>
      <c r="AB203" s="1546">
        <v>1</v>
      </c>
      <c r="AC203" s="1552" t="s">
        <v>1875</v>
      </c>
      <c r="AD203" s="1553">
        <v>4</v>
      </c>
      <c r="AE203" s="1545" t="s">
        <v>1579</v>
      </c>
      <c r="AG203" s="42" t="str">
        <f t="shared" si="14"/>
        <v>11アスファルト舗装_プラント_必須</v>
      </c>
      <c r="AK203" s="1666">
        <f t="shared" si="15"/>
        <v>39</v>
      </c>
    </row>
    <row r="204" spans="24:37">
      <c r="X204" s="1546">
        <v>11</v>
      </c>
      <c r="Y204" s="1547" t="s">
        <v>2308</v>
      </c>
      <c r="Z204" s="1546">
        <v>2</v>
      </c>
      <c r="AA204" s="1547" t="s">
        <v>625</v>
      </c>
      <c r="AB204" s="1546">
        <v>2</v>
      </c>
      <c r="AC204" s="1667" t="s">
        <v>1766</v>
      </c>
      <c r="AD204" s="1668">
        <v>1</v>
      </c>
      <c r="AE204" s="1669" t="s">
        <v>2288</v>
      </c>
      <c r="AG204" s="42" t="str">
        <f t="shared" si="14"/>
        <v>11アスファルト舗装_プラント_その他</v>
      </c>
      <c r="AK204" s="1666">
        <f t="shared" si="15"/>
        <v>40</v>
      </c>
    </row>
    <row r="205" spans="24:37">
      <c r="X205" s="1546">
        <v>11</v>
      </c>
      <c r="Y205" s="1547" t="s">
        <v>2308</v>
      </c>
      <c r="Z205" s="1546">
        <v>2</v>
      </c>
      <c r="AA205" s="1547" t="s">
        <v>625</v>
      </c>
      <c r="AB205" s="1546">
        <v>2</v>
      </c>
      <c r="AC205" s="1670" t="s">
        <v>1766</v>
      </c>
      <c r="AD205" s="1671">
        <v>2</v>
      </c>
      <c r="AE205" s="1669" t="s">
        <v>2290</v>
      </c>
      <c r="AG205" s="42" t="str">
        <f t="shared" si="14"/>
        <v>11アスファルト舗装_プラント_その他</v>
      </c>
      <c r="AK205" s="1666">
        <f t="shared" si="15"/>
        <v>40</v>
      </c>
    </row>
    <row r="206" spans="24:37">
      <c r="X206" s="1546">
        <v>11</v>
      </c>
      <c r="Y206" s="1547" t="s">
        <v>2308</v>
      </c>
      <c r="Z206" s="1546">
        <v>2</v>
      </c>
      <c r="AA206" s="1547" t="s">
        <v>625</v>
      </c>
      <c r="AB206" s="1546">
        <v>2</v>
      </c>
      <c r="AC206" s="1670" t="s">
        <v>1766</v>
      </c>
      <c r="AD206" s="1671">
        <v>3</v>
      </c>
      <c r="AE206" s="1669" t="s">
        <v>2292</v>
      </c>
      <c r="AG206" s="42" t="str">
        <f t="shared" si="14"/>
        <v>11アスファルト舗装_プラント_その他</v>
      </c>
      <c r="AK206" s="1666">
        <f t="shared" si="15"/>
        <v>40</v>
      </c>
    </row>
    <row r="207" spans="24:37">
      <c r="X207" s="1546">
        <v>11</v>
      </c>
      <c r="Y207" s="1547" t="s">
        <v>2308</v>
      </c>
      <c r="Z207" s="1546">
        <v>3</v>
      </c>
      <c r="AA207" s="1672" t="s">
        <v>193</v>
      </c>
      <c r="AB207" s="1663">
        <v>1</v>
      </c>
      <c r="AC207" s="1552" t="s">
        <v>1875</v>
      </c>
      <c r="AD207" s="1553">
        <v>1</v>
      </c>
      <c r="AE207" s="1545" t="s">
        <v>1569</v>
      </c>
      <c r="AG207" s="42" t="str">
        <f t="shared" si="14"/>
        <v>11アスファルト舗装_舗設現場_必須</v>
      </c>
      <c r="AK207" s="1666">
        <f t="shared" si="15"/>
        <v>41</v>
      </c>
    </row>
    <row r="208" spans="24:37">
      <c r="X208" s="1546">
        <v>11</v>
      </c>
      <c r="Y208" s="1547" t="s">
        <v>2308</v>
      </c>
      <c r="Z208" s="1546">
        <v>3</v>
      </c>
      <c r="AA208" s="1547" t="s">
        <v>193</v>
      </c>
      <c r="AB208" s="1546">
        <v>1</v>
      </c>
      <c r="AC208" s="1552" t="s">
        <v>1875</v>
      </c>
      <c r="AD208" s="1553">
        <v>2</v>
      </c>
      <c r="AE208" s="1545" t="s">
        <v>2309</v>
      </c>
      <c r="AG208" s="42" t="str">
        <f t="shared" si="14"/>
        <v>11アスファルト舗装_舗設現場_必須</v>
      </c>
      <c r="AK208" s="1666">
        <f t="shared" si="15"/>
        <v>41</v>
      </c>
    </row>
    <row r="209" spans="24:37">
      <c r="X209" s="1546">
        <v>11</v>
      </c>
      <c r="Y209" s="1547" t="s">
        <v>2308</v>
      </c>
      <c r="Z209" s="1546">
        <v>3</v>
      </c>
      <c r="AA209" s="1547" t="s">
        <v>193</v>
      </c>
      <c r="AB209" s="1546">
        <v>1</v>
      </c>
      <c r="AC209" s="1552" t="s">
        <v>1875</v>
      </c>
      <c r="AD209" s="1553">
        <v>3</v>
      </c>
      <c r="AE209" s="1545" t="s">
        <v>1584</v>
      </c>
      <c r="AG209" s="42" t="str">
        <f t="shared" si="14"/>
        <v>11アスファルト舗装_舗設現場_必須</v>
      </c>
      <c r="AK209" s="1666">
        <f t="shared" si="15"/>
        <v>41</v>
      </c>
    </row>
    <row r="210" spans="24:37">
      <c r="X210" s="1546">
        <v>11</v>
      </c>
      <c r="Y210" s="1547" t="s">
        <v>2308</v>
      </c>
      <c r="Z210" s="1546">
        <v>3</v>
      </c>
      <c r="AA210" s="1672" t="s">
        <v>193</v>
      </c>
      <c r="AB210" s="1663">
        <v>2</v>
      </c>
      <c r="AC210" s="1669" t="s">
        <v>1766</v>
      </c>
      <c r="AD210" s="1668">
        <v>1</v>
      </c>
      <c r="AE210" s="1669" t="s">
        <v>194</v>
      </c>
      <c r="AG210" s="42" t="str">
        <f t="shared" si="14"/>
        <v>11アスファルト舗装_舗設現場_その他</v>
      </c>
      <c r="AK210" s="1666">
        <f t="shared" si="15"/>
        <v>42</v>
      </c>
    </row>
    <row r="211" spans="24:37">
      <c r="X211" s="1546">
        <v>12</v>
      </c>
      <c r="Y211" s="1662" t="s">
        <v>2113</v>
      </c>
      <c r="Z211" s="1663">
        <v>1</v>
      </c>
      <c r="AA211" s="1662" t="s">
        <v>1874</v>
      </c>
      <c r="AB211" s="1663">
        <v>1</v>
      </c>
      <c r="AC211" s="1545" t="s">
        <v>1875</v>
      </c>
      <c r="AD211" s="1548">
        <v>1</v>
      </c>
      <c r="AE211" s="1545" t="s">
        <v>1588</v>
      </c>
      <c r="AG211" s="42" t="str">
        <f t="shared" si="14"/>
        <v>12転圧コンクリート_材料_必須</v>
      </c>
      <c r="AK211" s="1666">
        <f t="shared" si="15"/>
        <v>43</v>
      </c>
    </row>
    <row r="212" spans="24:37">
      <c r="X212" s="1546">
        <v>12</v>
      </c>
      <c r="Y212" s="1547" t="s">
        <v>2310</v>
      </c>
      <c r="Z212" s="1663">
        <v>1</v>
      </c>
      <c r="AA212" s="1672" t="s">
        <v>1874</v>
      </c>
      <c r="AB212" s="1663">
        <v>1</v>
      </c>
      <c r="AC212" s="1545" t="s">
        <v>1875</v>
      </c>
      <c r="AD212" s="1548">
        <v>2</v>
      </c>
      <c r="AE212" s="1545" t="s">
        <v>1589</v>
      </c>
      <c r="AG212" s="42" t="str">
        <f t="shared" si="14"/>
        <v>12転圧コンクリート_材料_必須</v>
      </c>
      <c r="AK212" s="1666">
        <f t="shared" si="15"/>
        <v>43</v>
      </c>
    </row>
    <row r="213" spans="24:37">
      <c r="X213" s="1546">
        <v>12</v>
      </c>
      <c r="Y213" s="1547" t="s">
        <v>2310</v>
      </c>
      <c r="Z213" s="1663">
        <v>1</v>
      </c>
      <c r="AA213" s="1672" t="s">
        <v>1874</v>
      </c>
      <c r="AB213" s="1663">
        <v>1</v>
      </c>
      <c r="AC213" s="1545" t="s">
        <v>1875</v>
      </c>
      <c r="AD213" s="1548">
        <v>3</v>
      </c>
      <c r="AE213" s="1545" t="s">
        <v>1590</v>
      </c>
      <c r="AG213" s="42" t="str">
        <f t="shared" si="14"/>
        <v>12転圧コンクリート_材料_必須</v>
      </c>
      <c r="AK213" s="1666">
        <f t="shared" si="15"/>
        <v>43</v>
      </c>
    </row>
    <row r="214" spans="24:37">
      <c r="X214" s="1546">
        <v>12</v>
      </c>
      <c r="Y214" s="1547" t="s">
        <v>2310</v>
      </c>
      <c r="Z214" s="1663">
        <v>1</v>
      </c>
      <c r="AA214" s="1672" t="s">
        <v>1874</v>
      </c>
      <c r="AB214" s="1663">
        <v>1</v>
      </c>
      <c r="AC214" s="1545" t="s">
        <v>1875</v>
      </c>
      <c r="AD214" s="1548">
        <v>4</v>
      </c>
      <c r="AE214" s="1545" t="s">
        <v>1189</v>
      </c>
      <c r="AG214" s="42" t="str">
        <f t="shared" si="14"/>
        <v>12転圧コンクリート_材料_必須</v>
      </c>
      <c r="AK214" s="1666">
        <f t="shared" si="15"/>
        <v>43</v>
      </c>
    </row>
    <row r="215" spans="24:37">
      <c r="X215" s="1546">
        <v>12</v>
      </c>
      <c r="Y215" s="1547" t="s">
        <v>2310</v>
      </c>
      <c r="Z215" s="1663">
        <v>1</v>
      </c>
      <c r="AA215" s="1672" t="s">
        <v>1874</v>
      </c>
      <c r="AB215" s="1663">
        <v>1</v>
      </c>
      <c r="AC215" s="1545" t="s">
        <v>1875</v>
      </c>
      <c r="AD215" s="1548">
        <v>5</v>
      </c>
      <c r="AE215" s="1545" t="s">
        <v>258</v>
      </c>
      <c r="AG215" s="42" t="str">
        <f t="shared" si="14"/>
        <v>12転圧コンクリート_材料_必須</v>
      </c>
      <c r="AK215" s="1666">
        <f t="shared" si="15"/>
        <v>43</v>
      </c>
    </row>
    <row r="216" spans="24:37">
      <c r="X216" s="1546">
        <v>12</v>
      </c>
      <c r="Y216" s="1662" t="s">
        <v>2310</v>
      </c>
      <c r="Z216" s="1663">
        <v>1</v>
      </c>
      <c r="AA216" s="1662" t="s">
        <v>1874</v>
      </c>
      <c r="AB216" s="1663">
        <v>2</v>
      </c>
      <c r="AC216" s="1667" t="s">
        <v>1766</v>
      </c>
      <c r="AD216" s="1668">
        <v>1</v>
      </c>
      <c r="AE216" s="1669" t="s">
        <v>123</v>
      </c>
      <c r="AG216" s="42" t="str">
        <f t="shared" si="14"/>
        <v>12転圧コンクリート_材料_その他</v>
      </c>
      <c r="AK216" s="1666">
        <f t="shared" si="15"/>
        <v>44</v>
      </c>
    </row>
    <row r="217" spans="24:37">
      <c r="X217" s="1546">
        <v>12</v>
      </c>
      <c r="Y217" s="1547" t="s">
        <v>2310</v>
      </c>
      <c r="Z217" s="1663">
        <v>1</v>
      </c>
      <c r="AA217" s="1547" t="s">
        <v>1874</v>
      </c>
      <c r="AB217" s="1546">
        <v>2</v>
      </c>
      <c r="AC217" s="1670" t="s">
        <v>1766</v>
      </c>
      <c r="AD217" s="1671">
        <v>2</v>
      </c>
      <c r="AE217" s="1669" t="s">
        <v>196</v>
      </c>
      <c r="AG217" s="42" t="str">
        <f t="shared" si="14"/>
        <v>12転圧コンクリート_材料_その他</v>
      </c>
      <c r="AK217" s="1666">
        <f t="shared" si="15"/>
        <v>44</v>
      </c>
    </row>
    <row r="218" spans="24:37">
      <c r="X218" s="1546">
        <v>12</v>
      </c>
      <c r="Y218" s="1547" t="s">
        <v>2310</v>
      </c>
      <c r="Z218" s="1663">
        <v>1</v>
      </c>
      <c r="AA218" s="1547" t="s">
        <v>1874</v>
      </c>
      <c r="AB218" s="1546">
        <v>2</v>
      </c>
      <c r="AC218" s="1670" t="s">
        <v>1766</v>
      </c>
      <c r="AD218" s="1668">
        <v>3</v>
      </c>
      <c r="AE218" s="1669" t="s">
        <v>124</v>
      </c>
      <c r="AG218" s="42" t="str">
        <f t="shared" si="14"/>
        <v>12転圧コンクリート_材料_その他</v>
      </c>
      <c r="AK218" s="1666">
        <f t="shared" si="15"/>
        <v>44</v>
      </c>
    </row>
    <row r="219" spans="24:37">
      <c r="X219" s="1546">
        <v>12</v>
      </c>
      <c r="Y219" s="1547" t="s">
        <v>2310</v>
      </c>
      <c r="Z219" s="1663">
        <v>1</v>
      </c>
      <c r="AA219" s="1547" t="s">
        <v>1874</v>
      </c>
      <c r="AB219" s="1546">
        <v>2</v>
      </c>
      <c r="AC219" s="1670" t="s">
        <v>1766</v>
      </c>
      <c r="AD219" s="1671">
        <v>4</v>
      </c>
      <c r="AE219" s="1669" t="s">
        <v>125</v>
      </c>
      <c r="AG219" s="42" t="str">
        <f t="shared" si="14"/>
        <v>12転圧コンクリート_材料_その他</v>
      </c>
      <c r="AK219" s="1666">
        <f t="shared" si="15"/>
        <v>44</v>
      </c>
    </row>
    <row r="220" spans="24:37">
      <c r="X220" s="1546">
        <v>12</v>
      </c>
      <c r="Y220" s="1547" t="s">
        <v>2310</v>
      </c>
      <c r="Z220" s="1663">
        <v>1</v>
      </c>
      <c r="AA220" s="1547" t="s">
        <v>1874</v>
      </c>
      <c r="AB220" s="1546">
        <v>2</v>
      </c>
      <c r="AC220" s="1670" t="s">
        <v>1766</v>
      </c>
      <c r="AD220" s="1668">
        <v>5</v>
      </c>
      <c r="AE220" s="1669" t="s">
        <v>2311</v>
      </c>
      <c r="AG220" s="42" t="str">
        <f t="shared" si="14"/>
        <v>12転圧コンクリート_材料_その他</v>
      </c>
      <c r="AK220" s="1666">
        <f t="shared" si="15"/>
        <v>44</v>
      </c>
    </row>
    <row r="221" spans="24:37">
      <c r="X221" s="1546">
        <v>12</v>
      </c>
      <c r="Y221" s="1547" t="s">
        <v>2310</v>
      </c>
      <c r="Z221" s="1663">
        <v>1</v>
      </c>
      <c r="AA221" s="1547" t="s">
        <v>1874</v>
      </c>
      <c r="AB221" s="1546">
        <v>2</v>
      </c>
      <c r="AC221" s="1670" t="s">
        <v>1766</v>
      </c>
      <c r="AD221" s="1668">
        <v>7</v>
      </c>
      <c r="AE221" s="1669" t="s">
        <v>127</v>
      </c>
      <c r="AG221" s="42" t="str">
        <f t="shared" si="14"/>
        <v>12転圧コンクリート_材料_その他</v>
      </c>
      <c r="AK221" s="1666">
        <f t="shared" si="15"/>
        <v>44</v>
      </c>
    </row>
    <row r="222" spans="24:37">
      <c r="X222" s="1546">
        <v>12</v>
      </c>
      <c r="Y222" s="1547" t="s">
        <v>2310</v>
      </c>
      <c r="Z222" s="1663">
        <v>1</v>
      </c>
      <c r="AA222" s="1547" t="s">
        <v>1874</v>
      </c>
      <c r="AB222" s="1546">
        <v>2</v>
      </c>
      <c r="AC222" s="1670" t="s">
        <v>1766</v>
      </c>
      <c r="AD222" s="1671">
        <v>8</v>
      </c>
      <c r="AE222" s="1669" t="s">
        <v>128</v>
      </c>
      <c r="AG222" s="42" t="str">
        <f t="shared" si="14"/>
        <v>12転圧コンクリート_材料_その他</v>
      </c>
      <c r="AK222" s="1666">
        <f t="shared" si="15"/>
        <v>44</v>
      </c>
    </row>
    <row r="223" spans="24:37">
      <c r="X223" s="1546">
        <v>12</v>
      </c>
      <c r="Y223" s="1547" t="s">
        <v>2310</v>
      </c>
      <c r="Z223" s="1663">
        <v>1</v>
      </c>
      <c r="AA223" s="1547" t="s">
        <v>1874</v>
      </c>
      <c r="AB223" s="1546">
        <v>2</v>
      </c>
      <c r="AC223" s="1670" t="s">
        <v>1766</v>
      </c>
      <c r="AD223" s="1668">
        <v>9</v>
      </c>
      <c r="AE223" s="1669" t="s">
        <v>129</v>
      </c>
      <c r="AG223" s="42" t="str">
        <f t="shared" si="14"/>
        <v>12転圧コンクリート_材料_その他</v>
      </c>
      <c r="AK223" s="1666">
        <f t="shared" si="15"/>
        <v>44</v>
      </c>
    </row>
    <row r="224" spans="24:37">
      <c r="X224" s="1546">
        <v>12</v>
      </c>
      <c r="Y224" s="1547" t="s">
        <v>2310</v>
      </c>
      <c r="Z224" s="1663">
        <v>1</v>
      </c>
      <c r="AA224" s="1547" t="s">
        <v>1874</v>
      </c>
      <c r="AB224" s="1546">
        <v>2</v>
      </c>
      <c r="AC224" s="1670" t="s">
        <v>1766</v>
      </c>
      <c r="AD224" s="1668">
        <v>11</v>
      </c>
      <c r="AE224" s="1669" t="s">
        <v>131</v>
      </c>
      <c r="AG224" s="42" t="str">
        <f t="shared" si="14"/>
        <v>12転圧コンクリート_材料_その他</v>
      </c>
      <c r="AK224" s="1666">
        <f t="shared" si="15"/>
        <v>44</v>
      </c>
    </row>
    <row r="225" spans="24:37">
      <c r="X225" s="1546">
        <v>12</v>
      </c>
      <c r="Y225" s="1547" t="s">
        <v>2310</v>
      </c>
      <c r="Z225" s="1663">
        <v>1</v>
      </c>
      <c r="AA225" s="1547" t="s">
        <v>1874</v>
      </c>
      <c r="AB225" s="1546">
        <v>2</v>
      </c>
      <c r="AC225" s="1670" t="s">
        <v>1766</v>
      </c>
      <c r="AD225" s="1671">
        <v>12</v>
      </c>
      <c r="AE225" s="1669" t="s">
        <v>132</v>
      </c>
      <c r="AG225" s="42" t="str">
        <f t="shared" si="14"/>
        <v>12転圧コンクリート_材料_その他</v>
      </c>
      <c r="AK225" s="1666">
        <f t="shared" si="15"/>
        <v>44</v>
      </c>
    </row>
    <row r="226" spans="24:37">
      <c r="X226" s="1546">
        <v>12</v>
      </c>
      <c r="Y226" s="1547" t="s">
        <v>2310</v>
      </c>
      <c r="Z226" s="1663">
        <v>1</v>
      </c>
      <c r="AA226" s="1547" t="s">
        <v>1874</v>
      </c>
      <c r="AB226" s="1546">
        <v>2</v>
      </c>
      <c r="AC226" s="1670" t="s">
        <v>1766</v>
      </c>
      <c r="AD226" s="1668">
        <v>13</v>
      </c>
      <c r="AE226" s="1669" t="s">
        <v>133</v>
      </c>
      <c r="AG226" s="42" t="str">
        <f t="shared" si="14"/>
        <v>12転圧コンクリート_材料_その他</v>
      </c>
      <c r="AK226" s="1666">
        <f t="shared" si="15"/>
        <v>44</v>
      </c>
    </row>
    <row r="227" spans="24:37">
      <c r="X227" s="1546">
        <v>12</v>
      </c>
      <c r="Y227" s="1547" t="s">
        <v>2310</v>
      </c>
      <c r="Z227" s="1663">
        <v>1</v>
      </c>
      <c r="AA227" s="1547" t="s">
        <v>1874</v>
      </c>
      <c r="AB227" s="1546">
        <v>2</v>
      </c>
      <c r="AC227" s="1670" t="s">
        <v>1766</v>
      </c>
      <c r="AD227" s="1671">
        <v>14</v>
      </c>
      <c r="AE227" s="1669" t="s">
        <v>2112</v>
      </c>
      <c r="AG227" s="42" t="str">
        <f t="shared" si="14"/>
        <v>12転圧コンクリート_材料_その他</v>
      </c>
      <c r="AK227" s="1666">
        <f t="shared" si="15"/>
        <v>44</v>
      </c>
    </row>
    <row r="228" spans="24:37">
      <c r="X228" s="1546">
        <v>12</v>
      </c>
      <c r="Y228" s="1547" t="s">
        <v>2310</v>
      </c>
      <c r="Z228" s="1663">
        <v>1</v>
      </c>
      <c r="AA228" s="1547" t="s">
        <v>1874</v>
      </c>
      <c r="AB228" s="1546">
        <v>2</v>
      </c>
      <c r="AC228" s="1670" t="s">
        <v>1766</v>
      </c>
      <c r="AD228" s="1668">
        <v>15</v>
      </c>
      <c r="AE228" s="1669" t="s">
        <v>1540</v>
      </c>
      <c r="AG228" s="42" t="str">
        <f t="shared" si="14"/>
        <v>12転圧コンクリート_材料_その他</v>
      </c>
      <c r="AK228" s="1666">
        <f t="shared" si="15"/>
        <v>44</v>
      </c>
    </row>
    <row r="229" spans="24:37">
      <c r="X229" s="1546">
        <v>12</v>
      </c>
      <c r="Y229" s="1547" t="s">
        <v>2310</v>
      </c>
      <c r="Z229" s="1546">
        <v>2</v>
      </c>
      <c r="AA229" s="1662" t="s">
        <v>945</v>
      </c>
      <c r="AB229" s="1663">
        <v>1</v>
      </c>
      <c r="AC229" s="1667" t="s">
        <v>1766</v>
      </c>
      <c r="AD229" s="1668">
        <v>1</v>
      </c>
      <c r="AE229" s="1669" t="s">
        <v>814</v>
      </c>
      <c r="AG229" s="42" t="str">
        <f t="shared" si="14"/>
        <v>12転圧コンクリート_製造（プラント）_その他</v>
      </c>
      <c r="AK229" s="1666">
        <f t="shared" si="15"/>
        <v>45</v>
      </c>
    </row>
    <row r="230" spans="24:37">
      <c r="X230" s="1546">
        <v>12</v>
      </c>
      <c r="Y230" s="1547" t="s">
        <v>2310</v>
      </c>
      <c r="Z230" s="1546">
        <v>2</v>
      </c>
      <c r="AA230" s="1547" t="s">
        <v>945</v>
      </c>
      <c r="AB230" s="1546">
        <v>1</v>
      </c>
      <c r="AC230" s="1670" t="s">
        <v>1766</v>
      </c>
      <c r="AD230" s="1671">
        <v>2</v>
      </c>
      <c r="AE230" s="1669" t="s">
        <v>1541</v>
      </c>
      <c r="AG230" s="42" t="str">
        <f t="shared" si="14"/>
        <v>12転圧コンクリート_製造（プラント）_その他</v>
      </c>
      <c r="AK230" s="1666">
        <f t="shared" si="15"/>
        <v>45</v>
      </c>
    </row>
    <row r="231" spans="24:37">
      <c r="X231" s="1546">
        <v>12</v>
      </c>
      <c r="Y231" s="1547" t="s">
        <v>2310</v>
      </c>
      <c r="Z231" s="1546">
        <v>2</v>
      </c>
      <c r="AA231" s="1547" t="s">
        <v>945</v>
      </c>
      <c r="AB231" s="1546">
        <v>1</v>
      </c>
      <c r="AC231" s="1670" t="s">
        <v>1766</v>
      </c>
      <c r="AD231" s="1671">
        <v>3</v>
      </c>
      <c r="AE231" s="1669" t="s">
        <v>1542</v>
      </c>
      <c r="AG231" s="42" t="str">
        <f t="shared" si="14"/>
        <v>12転圧コンクリート_製造（プラント）_その他</v>
      </c>
      <c r="AK231" s="1666">
        <f t="shared" si="15"/>
        <v>45</v>
      </c>
    </row>
    <row r="232" spans="24:37">
      <c r="X232" s="1546">
        <v>12</v>
      </c>
      <c r="Y232" s="1547" t="s">
        <v>2310</v>
      </c>
      <c r="Z232" s="1546">
        <v>2</v>
      </c>
      <c r="AA232" s="1547" t="s">
        <v>945</v>
      </c>
      <c r="AB232" s="1546">
        <v>1</v>
      </c>
      <c r="AC232" s="1670" t="s">
        <v>1766</v>
      </c>
      <c r="AD232" s="1671">
        <v>4</v>
      </c>
      <c r="AE232" s="1669" t="s">
        <v>815</v>
      </c>
      <c r="AG232" s="42" t="str">
        <f t="shared" ref="AG232:AG295" si="16">Y232&amp;"_"&amp;AA232&amp;"_"&amp;AC232</f>
        <v>12転圧コンクリート_製造（プラント）_その他</v>
      </c>
      <c r="AK232" s="1666">
        <f t="shared" si="15"/>
        <v>45</v>
      </c>
    </row>
    <row r="233" spans="24:37">
      <c r="X233" s="1546">
        <v>12</v>
      </c>
      <c r="Y233" s="1547" t="s">
        <v>2310</v>
      </c>
      <c r="Z233" s="1546">
        <v>2</v>
      </c>
      <c r="AA233" s="1547" t="s">
        <v>945</v>
      </c>
      <c r="AB233" s="1546">
        <v>1</v>
      </c>
      <c r="AC233" s="1670" t="s">
        <v>1766</v>
      </c>
      <c r="AD233" s="1671">
        <v>5</v>
      </c>
      <c r="AE233" s="1669" t="s">
        <v>816</v>
      </c>
      <c r="AG233" s="42" t="str">
        <f t="shared" si="16"/>
        <v>12転圧コンクリート_製造（プラント）_その他</v>
      </c>
      <c r="AK233" s="1666">
        <f t="shared" ref="AK233:AK296" si="17">IF(AG232&lt;&gt;AG233,AK232+1,AK232)</f>
        <v>45</v>
      </c>
    </row>
    <row r="234" spans="24:37">
      <c r="X234" s="1546">
        <v>12</v>
      </c>
      <c r="Y234" s="1547" t="s">
        <v>2310</v>
      </c>
      <c r="Z234" s="1546">
        <v>3</v>
      </c>
      <c r="AA234" s="1547" t="s">
        <v>817</v>
      </c>
      <c r="AB234" s="1546">
        <v>1</v>
      </c>
      <c r="AC234" s="1552" t="s">
        <v>1875</v>
      </c>
      <c r="AD234" s="1553">
        <v>1</v>
      </c>
      <c r="AE234" s="1545" t="s">
        <v>1588</v>
      </c>
      <c r="AG234" s="42" t="str">
        <f t="shared" si="16"/>
        <v>12転圧コンクリート_施工_必須</v>
      </c>
      <c r="AK234" s="1666">
        <f t="shared" si="17"/>
        <v>46</v>
      </c>
    </row>
    <row r="235" spans="24:37">
      <c r="X235" s="1546">
        <v>12</v>
      </c>
      <c r="Y235" s="1547" t="s">
        <v>2310</v>
      </c>
      <c r="Z235" s="1546">
        <v>3</v>
      </c>
      <c r="AA235" s="1547" t="s">
        <v>817</v>
      </c>
      <c r="AB235" s="1546">
        <v>1</v>
      </c>
      <c r="AC235" s="1552" t="s">
        <v>1875</v>
      </c>
      <c r="AD235" s="1553">
        <v>2</v>
      </c>
      <c r="AE235" s="1545" t="s">
        <v>1589</v>
      </c>
      <c r="AG235" s="42" t="str">
        <f t="shared" si="16"/>
        <v>12転圧コンクリート_施工_必須</v>
      </c>
      <c r="AK235" s="1666">
        <f t="shared" si="17"/>
        <v>46</v>
      </c>
    </row>
    <row r="236" spans="24:37">
      <c r="X236" s="1546">
        <v>12</v>
      </c>
      <c r="Y236" s="1547" t="s">
        <v>2310</v>
      </c>
      <c r="Z236" s="1546">
        <v>3</v>
      </c>
      <c r="AA236" s="1547" t="s">
        <v>817</v>
      </c>
      <c r="AB236" s="1546">
        <v>1</v>
      </c>
      <c r="AC236" s="1552" t="s">
        <v>1875</v>
      </c>
      <c r="AD236" s="1553">
        <v>3</v>
      </c>
      <c r="AE236" s="1545" t="s">
        <v>1590</v>
      </c>
      <c r="AG236" s="42" t="str">
        <f t="shared" si="16"/>
        <v>12転圧コンクリート_施工_必須</v>
      </c>
      <c r="AK236" s="1666">
        <f t="shared" si="17"/>
        <v>46</v>
      </c>
    </row>
    <row r="237" spans="24:37">
      <c r="X237" s="1546">
        <v>12</v>
      </c>
      <c r="Y237" s="1547" t="s">
        <v>2310</v>
      </c>
      <c r="Z237" s="1546">
        <v>3</v>
      </c>
      <c r="AA237" s="1547" t="s">
        <v>817</v>
      </c>
      <c r="AB237" s="1546">
        <v>1</v>
      </c>
      <c r="AC237" s="1552" t="s">
        <v>1875</v>
      </c>
      <c r="AD237" s="1553">
        <v>4</v>
      </c>
      <c r="AE237" s="1545" t="s">
        <v>258</v>
      </c>
      <c r="AG237" s="42" t="str">
        <f t="shared" si="16"/>
        <v>12転圧コンクリート_施工_必須</v>
      </c>
      <c r="AK237" s="1666">
        <f t="shared" si="17"/>
        <v>46</v>
      </c>
    </row>
    <row r="238" spans="24:37">
      <c r="X238" s="1546">
        <v>12</v>
      </c>
      <c r="Y238" s="1547" t="s">
        <v>2310</v>
      </c>
      <c r="Z238" s="1546">
        <v>3</v>
      </c>
      <c r="AA238" s="1547" t="s">
        <v>817</v>
      </c>
      <c r="AB238" s="1546">
        <v>1</v>
      </c>
      <c r="AC238" s="1552" t="s">
        <v>1875</v>
      </c>
      <c r="AD238" s="1553">
        <v>5</v>
      </c>
      <c r="AE238" s="1545" t="s">
        <v>1592</v>
      </c>
      <c r="AG238" s="42" t="str">
        <f t="shared" si="16"/>
        <v>12転圧コンクリート_施工_必須</v>
      </c>
      <c r="AK238" s="1666">
        <f t="shared" si="17"/>
        <v>46</v>
      </c>
    </row>
    <row r="239" spans="24:37">
      <c r="X239" s="1546">
        <v>12</v>
      </c>
      <c r="Y239" s="1547" t="s">
        <v>2310</v>
      </c>
      <c r="Z239" s="1546">
        <v>3</v>
      </c>
      <c r="AA239" s="1547" t="s">
        <v>817</v>
      </c>
      <c r="AB239" s="1546">
        <v>1</v>
      </c>
      <c r="AC239" s="1552" t="s">
        <v>1875</v>
      </c>
      <c r="AD239" s="1553">
        <v>6</v>
      </c>
      <c r="AE239" s="1545" t="s">
        <v>1569</v>
      </c>
      <c r="AG239" s="42" t="str">
        <f t="shared" si="16"/>
        <v>12転圧コンクリート_施工_必須</v>
      </c>
      <c r="AK239" s="1666">
        <f t="shared" si="17"/>
        <v>46</v>
      </c>
    </row>
    <row r="240" spans="24:37">
      <c r="X240" s="1546">
        <v>12</v>
      </c>
      <c r="Y240" s="1547" t="s">
        <v>2310</v>
      </c>
      <c r="Z240" s="1546">
        <v>3</v>
      </c>
      <c r="AA240" s="1547" t="s">
        <v>817</v>
      </c>
      <c r="AB240" s="1546">
        <v>1</v>
      </c>
      <c r="AC240" s="1552" t="s">
        <v>1875</v>
      </c>
      <c r="AD240" s="1553">
        <v>7</v>
      </c>
      <c r="AE240" s="1545" t="s">
        <v>2312</v>
      </c>
      <c r="AG240" s="42" t="str">
        <f t="shared" si="16"/>
        <v>12転圧コンクリート_施工_必須</v>
      </c>
      <c r="AK240" s="1666">
        <f t="shared" si="17"/>
        <v>46</v>
      </c>
    </row>
    <row r="241" spans="24:37">
      <c r="X241" s="1546">
        <v>13</v>
      </c>
      <c r="Y241" s="1662" t="s">
        <v>2115</v>
      </c>
      <c r="Z241" s="1663">
        <v>1</v>
      </c>
      <c r="AA241" s="1547" t="s">
        <v>1874</v>
      </c>
      <c r="AB241" s="1546">
        <v>1</v>
      </c>
      <c r="AC241" s="1552" t="s">
        <v>1875</v>
      </c>
      <c r="AD241" s="1553">
        <v>1</v>
      </c>
      <c r="AE241" s="1545" t="s">
        <v>123</v>
      </c>
      <c r="AG241" s="42" t="str">
        <f t="shared" si="16"/>
        <v>13グースアスファルト舗装_材料_必須</v>
      </c>
      <c r="AK241" s="1666">
        <f t="shared" si="17"/>
        <v>47</v>
      </c>
    </row>
    <row r="242" spans="24:37">
      <c r="X242" s="1546">
        <v>13</v>
      </c>
      <c r="Y242" s="1547" t="s">
        <v>2313</v>
      </c>
      <c r="Z242" s="1663">
        <v>1</v>
      </c>
      <c r="AA242" s="1547" t="s">
        <v>1874</v>
      </c>
      <c r="AB242" s="1546">
        <v>1</v>
      </c>
      <c r="AC242" s="1552" t="s">
        <v>1875</v>
      </c>
      <c r="AD242" s="1553">
        <v>2</v>
      </c>
      <c r="AE242" s="1545" t="s">
        <v>124</v>
      </c>
      <c r="AG242" s="42" t="str">
        <f t="shared" si="16"/>
        <v>13グースアスファルト舗装_材料_必須</v>
      </c>
      <c r="AK242" s="1666">
        <f t="shared" si="17"/>
        <v>47</v>
      </c>
    </row>
    <row r="243" spans="24:37">
      <c r="X243" s="1546">
        <v>13</v>
      </c>
      <c r="Y243" s="1547" t="s">
        <v>2313</v>
      </c>
      <c r="Z243" s="1663">
        <v>1</v>
      </c>
      <c r="AA243" s="1547" t="s">
        <v>1874</v>
      </c>
      <c r="AB243" s="1546">
        <v>1</v>
      </c>
      <c r="AC243" s="1552" t="s">
        <v>1875</v>
      </c>
      <c r="AD243" s="1553">
        <v>3</v>
      </c>
      <c r="AE243" s="1545" t="s">
        <v>129</v>
      </c>
      <c r="AG243" s="42" t="str">
        <f t="shared" si="16"/>
        <v>13グースアスファルト舗装_材料_必須</v>
      </c>
      <c r="AK243" s="1666">
        <f t="shared" si="17"/>
        <v>47</v>
      </c>
    </row>
    <row r="244" spans="24:37">
      <c r="X244" s="1546">
        <v>13</v>
      </c>
      <c r="Y244" s="1547" t="s">
        <v>2313</v>
      </c>
      <c r="Z244" s="1663">
        <v>1</v>
      </c>
      <c r="AA244" s="1547" t="s">
        <v>1874</v>
      </c>
      <c r="AB244" s="1546">
        <v>1</v>
      </c>
      <c r="AC244" s="1552" t="s">
        <v>1875</v>
      </c>
      <c r="AD244" s="1553">
        <v>4</v>
      </c>
      <c r="AE244" s="1545" t="s">
        <v>1575</v>
      </c>
      <c r="AG244" s="42" t="str">
        <f t="shared" si="16"/>
        <v>13グースアスファルト舗装_材料_必須</v>
      </c>
      <c r="AK244" s="1666">
        <f t="shared" si="17"/>
        <v>47</v>
      </c>
    </row>
    <row r="245" spans="24:37">
      <c r="X245" s="1546">
        <v>13</v>
      </c>
      <c r="Y245" s="1547" t="s">
        <v>2313</v>
      </c>
      <c r="Z245" s="1663">
        <v>1</v>
      </c>
      <c r="AA245" s="1547" t="s">
        <v>1874</v>
      </c>
      <c r="AB245" s="1546">
        <v>1</v>
      </c>
      <c r="AC245" s="1552" t="s">
        <v>1875</v>
      </c>
      <c r="AD245" s="1553">
        <v>5</v>
      </c>
      <c r="AE245" s="1545" t="s">
        <v>1576</v>
      </c>
      <c r="AG245" s="42" t="str">
        <f t="shared" si="16"/>
        <v>13グースアスファルト舗装_材料_必須</v>
      </c>
      <c r="AK245" s="1666">
        <f t="shared" si="17"/>
        <v>47</v>
      </c>
    </row>
    <row r="246" spans="24:37">
      <c r="X246" s="1546">
        <v>13</v>
      </c>
      <c r="Y246" s="1547" t="s">
        <v>2313</v>
      </c>
      <c r="Z246" s="1663">
        <v>1</v>
      </c>
      <c r="AA246" s="1547" t="s">
        <v>1874</v>
      </c>
      <c r="AB246" s="1546">
        <v>1</v>
      </c>
      <c r="AC246" s="1552" t="s">
        <v>1875</v>
      </c>
      <c r="AD246" s="1553">
        <v>6</v>
      </c>
      <c r="AE246" s="1545" t="s">
        <v>1577</v>
      </c>
      <c r="AG246" s="42" t="str">
        <f t="shared" si="16"/>
        <v>13グースアスファルト舗装_材料_必須</v>
      </c>
      <c r="AK246" s="1666">
        <f t="shared" si="17"/>
        <v>47</v>
      </c>
    </row>
    <row r="247" spans="24:37">
      <c r="X247" s="1546">
        <v>13</v>
      </c>
      <c r="Y247" s="1662" t="s">
        <v>2313</v>
      </c>
      <c r="Z247" s="1663">
        <v>1</v>
      </c>
      <c r="AA247" s="1662" t="s">
        <v>1874</v>
      </c>
      <c r="AB247" s="1663">
        <v>2</v>
      </c>
      <c r="AC247" s="1667" t="s">
        <v>1766</v>
      </c>
      <c r="AD247" s="1668">
        <v>1</v>
      </c>
      <c r="AE247" s="1669" t="s">
        <v>125</v>
      </c>
      <c r="AG247" s="42" t="str">
        <f t="shared" si="16"/>
        <v>13グースアスファルト舗装_材料_その他</v>
      </c>
      <c r="AK247" s="1666">
        <f t="shared" si="17"/>
        <v>48</v>
      </c>
    </row>
    <row r="248" spans="24:37">
      <c r="X248" s="1546">
        <v>13</v>
      </c>
      <c r="Y248" s="1547" t="s">
        <v>2313</v>
      </c>
      <c r="Z248" s="1663">
        <v>1</v>
      </c>
      <c r="AA248" s="1547" t="s">
        <v>1874</v>
      </c>
      <c r="AB248" s="1546">
        <v>2</v>
      </c>
      <c r="AC248" s="1670" t="s">
        <v>1766</v>
      </c>
      <c r="AD248" s="1671">
        <v>2</v>
      </c>
      <c r="AE248" s="1669" t="s">
        <v>131</v>
      </c>
      <c r="AG248" s="42" t="str">
        <f t="shared" si="16"/>
        <v>13グースアスファルト舗装_材料_その他</v>
      </c>
      <c r="AK248" s="1666">
        <f t="shared" si="17"/>
        <v>48</v>
      </c>
    </row>
    <row r="249" spans="24:37">
      <c r="X249" s="1546">
        <v>13</v>
      </c>
      <c r="Y249" s="1547" t="s">
        <v>2313</v>
      </c>
      <c r="Z249" s="1663">
        <v>1</v>
      </c>
      <c r="AA249" s="1547" t="s">
        <v>1874</v>
      </c>
      <c r="AB249" s="1546">
        <v>2</v>
      </c>
      <c r="AC249" s="1670" t="s">
        <v>1766</v>
      </c>
      <c r="AD249" s="1671">
        <v>4</v>
      </c>
      <c r="AE249" s="1669" t="s">
        <v>143</v>
      </c>
      <c r="AG249" s="42" t="str">
        <f t="shared" si="16"/>
        <v>13グースアスファルト舗装_材料_その他</v>
      </c>
      <c r="AK249" s="1666">
        <f t="shared" si="17"/>
        <v>48</v>
      </c>
    </row>
    <row r="250" spans="24:37">
      <c r="X250" s="1546">
        <v>13</v>
      </c>
      <c r="Y250" s="1547" t="s">
        <v>2313</v>
      </c>
      <c r="Z250" s="1663">
        <v>1</v>
      </c>
      <c r="AA250" s="1547" t="s">
        <v>1874</v>
      </c>
      <c r="AB250" s="1546">
        <v>2</v>
      </c>
      <c r="AC250" s="1670" t="s">
        <v>1766</v>
      </c>
      <c r="AD250" s="1671">
        <v>5</v>
      </c>
      <c r="AE250" s="1669" t="s">
        <v>144</v>
      </c>
      <c r="AG250" s="42" t="str">
        <f t="shared" si="16"/>
        <v>13グースアスファルト舗装_材料_その他</v>
      </c>
      <c r="AK250" s="1666">
        <f t="shared" si="17"/>
        <v>48</v>
      </c>
    </row>
    <row r="251" spans="24:37">
      <c r="X251" s="1546">
        <v>13</v>
      </c>
      <c r="Y251" s="1547" t="s">
        <v>2313</v>
      </c>
      <c r="Z251" s="1663">
        <v>1</v>
      </c>
      <c r="AA251" s="1547" t="s">
        <v>1874</v>
      </c>
      <c r="AB251" s="1546">
        <v>2</v>
      </c>
      <c r="AC251" s="1670" t="s">
        <v>1766</v>
      </c>
      <c r="AD251" s="1671">
        <v>6</v>
      </c>
      <c r="AE251" s="1669" t="s">
        <v>145</v>
      </c>
      <c r="AG251" s="42" t="str">
        <f t="shared" si="16"/>
        <v>13グースアスファルト舗装_材料_その他</v>
      </c>
      <c r="AK251" s="1666">
        <f t="shared" si="17"/>
        <v>48</v>
      </c>
    </row>
    <row r="252" spans="24:37">
      <c r="X252" s="1546">
        <v>13</v>
      </c>
      <c r="Y252" s="1547" t="s">
        <v>2313</v>
      </c>
      <c r="Z252" s="1663">
        <v>1</v>
      </c>
      <c r="AA252" s="1547" t="s">
        <v>1874</v>
      </c>
      <c r="AB252" s="1546">
        <v>2</v>
      </c>
      <c r="AC252" s="1670" t="s">
        <v>1766</v>
      </c>
      <c r="AD252" s="1671">
        <v>7</v>
      </c>
      <c r="AE252" s="1669" t="s">
        <v>146</v>
      </c>
      <c r="AG252" s="42" t="str">
        <f t="shared" si="16"/>
        <v>13グースアスファルト舗装_材料_その他</v>
      </c>
      <c r="AK252" s="1666">
        <f t="shared" si="17"/>
        <v>48</v>
      </c>
    </row>
    <row r="253" spans="24:37">
      <c r="X253" s="1546">
        <v>13</v>
      </c>
      <c r="Y253" s="1547" t="s">
        <v>2313</v>
      </c>
      <c r="Z253" s="1663">
        <v>1</v>
      </c>
      <c r="AA253" s="1547" t="s">
        <v>1874</v>
      </c>
      <c r="AB253" s="1546">
        <v>2</v>
      </c>
      <c r="AC253" s="1670" t="s">
        <v>1766</v>
      </c>
      <c r="AD253" s="1671">
        <v>8</v>
      </c>
      <c r="AE253" s="1669" t="s">
        <v>147</v>
      </c>
      <c r="AG253" s="42" t="str">
        <f t="shared" si="16"/>
        <v>13グースアスファルト舗装_材料_その他</v>
      </c>
      <c r="AK253" s="1666">
        <f t="shared" si="17"/>
        <v>48</v>
      </c>
    </row>
    <row r="254" spans="24:37">
      <c r="X254" s="1546">
        <v>13</v>
      </c>
      <c r="Y254" s="1547" t="s">
        <v>2313</v>
      </c>
      <c r="Z254" s="1663">
        <v>1</v>
      </c>
      <c r="AA254" s="1547" t="s">
        <v>1874</v>
      </c>
      <c r="AB254" s="1546">
        <v>2</v>
      </c>
      <c r="AC254" s="1670" t="s">
        <v>1766</v>
      </c>
      <c r="AD254" s="1671">
        <v>9</v>
      </c>
      <c r="AE254" s="1669" t="s">
        <v>198</v>
      </c>
      <c r="AG254" s="42" t="str">
        <f t="shared" si="16"/>
        <v>13グースアスファルト舗装_材料_その他</v>
      </c>
      <c r="AK254" s="1666">
        <f t="shared" si="17"/>
        <v>48</v>
      </c>
    </row>
    <row r="255" spans="24:37">
      <c r="X255" s="1546">
        <v>13</v>
      </c>
      <c r="Y255" s="1547" t="s">
        <v>2313</v>
      </c>
      <c r="Z255" s="1663">
        <v>1</v>
      </c>
      <c r="AA255" s="1547" t="s">
        <v>1874</v>
      </c>
      <c r="AB255" s="1546">
        <v>2</v>
      </c>
      <c r="AC255" s="1670" t="s">
        <v>1766</v>
      </c>
      <c r="AD255" s="1671">
        <v>10</v>
      </c>
      <c r="AE255" s="1669" t="s">
        <v>189</v>
      </c>
      <c r="AG255" s="42" t="str">
        <f t="shared" si="16"/>
        <v>13グースアスファルト舗装_材料_その他</v>
      </c>
      <c r="AK255" s="1666">
        <f t="shared" si="17"/>
        <v>48</v>
      </c>
    </row>
    <row r="256" spans="24:37">
      <c r="X256" s="1546">
        <v>13</v>
      </c>
      <c r="Y256" s="1547" t="s">
        <v>2313</v>
      </c>
      <c r="Z256" s="1546">
        <v>2</v>
      </c>
      <c r="AA256" s="1547" t="s">
        <v>625</v>
      </c>
      <c r="AB256" s="1546">
        <v>1</v>
      </c>
      <c r="AC256" s="1552" t="s">
        <v>1875</v>
      </c>
      <c r="AD256" s="1553">
        <v>1</v>
      </c>
      <c r="AE256" s="1545" t="s">
        <v>1594</v>
      </c>
      <c r="AG256" s="42" t="str">
        <f t="shared" si="16"/>
        <v>13グースアスファルト舗装_プラント_必須</v>
      </c>
      <c r="AK256" s="1666">
        <f t="shared" si="17"/>
        <v>49</v>
      </c>
    </row>
    <row r="257" spans="24:37">
      <c r="X257" s="1546">
        <v>13</v>
      </c>
      <c r="Y257" s="1547" t="s">
        <v>2313</v>
      </c>
      <c r="Z257" s="1546">
        <v>2</v>
      </c>
      <c r="AA257" s="1547" t="s">
        <v>625</v>
      </c>
      <c r="AB257" s="1546">
        <v>1</v>
      </c>
      <c r="AC257" s="1552" t="s">
        <v>1875</v>
      </c>
      <c r="AD257" s="1553">
        <v>2</v>
      </c>
      <c r="AE257" s="1545" t="s">
        <v>1595</v>
      </c>
      <c r="AG257" s="42" t="str">
        <f t="shared" si="16"/>
        <v>13グースアスファルト舗装_プラント_必須</v>
      </c>
      <c r="AK257" s="1666">
        <f t="shared" si="17"/>
        <v>49</v>
      </c>
    </row>
    <row r="258" spans="24:37">
      <c r="X258" s="1546">
        <v>13</v>
      </c>
      <c r="Y258" s="1547" t="s">
        <v>2313</v>
      </c>
      <c r="Z258" s="1546">
        <v>2</v>
      </c>
      <c r="AA258" s="1547" t="s">
        <v>625</v>
      </c>
      <c r="AB258" s="1546">
        <v>1</v>
      </c>
      <c r="AC258" s="1552" t="s">
        <v>1875</v>
      </c>
      <c r="AD258" s="1553">
        <v>3</v>
      </c>
      <c r="AE258" s="1545" t="s">
        <v>626</v>
      </c>
      <c r="AG258" s="42" t="str">
        <f t="shared" si="16"/>
        <v>13グースアスファルト舗装_プラント_必須</v>
      </c>
      <c r="AK258" s="1666">
        <f t="shared" si="17"/>
        <v>49</v>
      </c>
    </row>
    <row r="259" spans="24:37">
      <c r="X259" s="1546">
        <v>13</v>
      </c>
      <c r="Y259" s="1547" t="s">
        <v>2313</v>
      </c>
      <c r="Z259" s="1546">
        <v>2</v>
      </c>
      <c r="AA259" s="1547" t="s">
        <v>625</v>
      </c>
      <c r="AB259" s="1546">
        <v>1</v>
      </c>
      <c r="AC259" s="1552" t="s">
        <v>1875</v>
      </c>
      <c r="AD259" s="1553">
        <v>4</v>
      </c>
      <c r="AE259" s="1545" t="s">
        <v>1596</v>
      </c>
      <c r="AG259" s="42" t="str">
        <f t="shared" si="16"/>
        <v>13グースアスファルト舗装_プラント_必須</v>
      </c>
      <c r="AK259" s="1666">
        <f t="shared" si="17"/>
        <v>49</v>
      </c>
    </row>
    <row r="260" spans="24:37">
      <c r="X260" s="1546">
        <v>13</v>
      </c>
      <c r="Y260" s="1547" t="s">
        <v>2313</v>
      </c>
      <c r="Z260" s="1546">
        <v>2</v>
      </c>
      <c r="AA260" s="1547" t="s">
        <v>625</v>
      </c>
      <c r="AB260" s="1546">
        <v>1</v>
      </c>
      <c r="AC260" s="1552" t="s">
        <v>1875</v>
      </c>
      <c r="AD260" s="1553">
        <v>5</v>
      </c>
      <c r="AE260" s="1545" t="s">
        <v>620</v>
      </c>
      <c r="AG260" s="42" t="str">
        <f t="shared" si="16"/>
        <v>13グースアスファルト舗装_プラント_必須</v>
      </c>
      <c r="AK260" s="1666">
        <f t="shared" si="17"/>
        <v>49</v>
      </c>
    </row>
    <row r="261" spans="24:37">
      <c r="X261" s="1546">
        <v>13</v>
      </c>
      <c r="Y261" s="1547" t="s">
        <v>2313</v>
      </c>
      <c r="Z261" s="1546">
        <v>2</v>
      </c>
      <c r="AA261" s="1547" t="s">
        <v>625</v>
      </c>
      <c r="AB261" s="1546">
        <v>1</v>
      </c>
      <c r="AC261" s="1552" t="s">
        <v>1875</v>
      </c>
      <c r="AD261" s="1553">
        <v>6</v>
      </c>
      <c r="AE261" s="1545" t="s">
        <v>621</v>
      </c>
      <c r="AG261" s="42" t="str">
        <f t="shared" si="16"/>
        <v>13グースアスファルト舗装_プラント_必須</v>
      </c>
      <c r="AK261" s="1666">
        <f t="shared" si="17"/>
        <v>49</v>
      </c>
    </row>
    <row r="262" spans="24:37">
      <c r="X262" s="1546">
        <v>13</v>
      </c>
      <c r="Y262" s="1547" t="s">
        <v>2313</v>
      </c>
      <c r="Z262" s="1546">
        <v>2</v>
      </c>
      <c r="AA262" s="1547" t="s">
        <v>625</v>
      </c>
      <c r="AB262" s="1546">
        <v>1</v>
      </c>
      <c r="AC262" s="1552" t="s">
        <v>1875</v>
      </c>
      <c r="AD262" s="1553">
        <v>7</v>
      </c>
      <c r="AE262" s="1545" t="s">
        <v>622</v>
      </c>
      <c r="AG262" s="42" t="str">
        <f t="shared" si="16"/>
        <v>13グースアスファルト舗装_プラント_必須</v>
      </c>
      <c r="AK262" s="1666">
        <f t="shared" si="17"/>
        <v>49</v>
      </c>
    </row>
    <row r="263" spans="24:37">
      <c r="X263" s="1546">
        <v>13</v>
      </c>
      <c r="Y263" s="1547" t="s">
        <v>2313</v>
      </c>
      <c r="Z263" s="1546">
        <v>2</v>
      </c>
      <c r="AA263" s="1547" t="s">
        <v>625</v>
      </c>
      <c r="AB263" s="1546">
        <v>1</v>
      </c>
      <c r="AC263" s="1552" t="s">
        <v>1875</v>
      </c>
      <c r="AD263" s="1553">
        <v>8</v>
      </c>
      <c r="AE263" s="1545" t="s">
        <v>1579</v>
      </c>
      <c r="AG263" s="42" t="str">
        <f t="shared" si="16"/>
        <v>13グースアスファルト舗装_プラント_必須</v>
      </c>
      <c r="AK263" s="1666">
        <f t="shared" si="17"/>
        <v>49</v>
      </c>
    </row>
    <row r="264" spans="24:37">
      <c r="X264" s="1546">
        <v>13</v>
      </c>
      <c r="Y264" s="1547" t="s">
        <v>2313</v>
      </c>
      <c r="Z264" s="1546">
        <v>3</v>
      </c>
      <c r="AA264" s="1547" t="s">
        <v>2314</v>
      </c>
      <c r="AB264" s="1546">
        <v>1</v>
      </c>
      <c r="AC264" s="1552" t="s">
        <v>1875</v>
      </c>
      <c r="AD264" s="1553">
        <v>1</v>
      </c>
      <c r="AE264" s="1545" t="s">
        <v>2315</v>
      </c>
      <c r="AG264" s="42" t="str">
        <f t="shared" si="16"/>
        <v>13グースアスファルト舗装_舗設現場_必須</v>
      </c>
      <c r="AK264" s="1666">
        <f t="shared" si="17"/>
        <v>50</v>
      </c>
    </row>
    <row r="265" spans="24:37">
      <c r="X265" s="1546">
        <v>14</v>
      </c>
      <c r="Y265" s="1662" t="s">
        <v>2117</v>
      </c>
      <c r="Z265" s="1663">
        <v>1</v>
      </c>
      <c r="AA265" s="1547" t="s">
        <v>1874</v>
      </c>
      <c r="AB265" s="1546">
        <v>1</v>
      </c>
      <c r="AC265" s="1552" t="s">
        <v>1875</v>
      </c>
      <c r="AD265" s="1553">
        <v>1</v>
      </c>
      <c r="AE265" s="1545" t="s">
        <v>1599</v>
      </c>
      <c r="AG265" s="42" t="str">
        <f t="shared" si="16"/>
        <v>14路床安定処理工_材料_必須</v>
      </c>
      <c r="AK265" s="1666">
        <f t="shared" si="17"/>
        <v>51</v>
      </c>
    </row>
    <row r="266" spans="24:37">
      <c r="X266" s="1546">
        <v>14</v>
      </c>
      <c r="Y266" s="1547" t="s">
        <v>2316</v>
      </c>
      <c r="Z266" s="1546">
        <v>1</v>
      </c>
      <c r="AA266" s="1547" t="s">
        <v>1874</v>
      </c>
      <c r="AB266" s="1546">
        <v>1</v>
      </c>
      <c r="AC266" s="1552" t="s">
        <v>1875</v>
      </c>
      <c r="AD266" s="1553">
        <v>2</v>
      </c>
      <c r="AE266" s="1545" t="s">
        <v>1600</v>
      </c>
      <c r="AG266" s="42" t="str">
        <f t="shared" si="16"/>
        <v>14路床安定処理工_材料_必須</v>
      </c>
      <c r="AK266" s="1666">
        <f t="shared" si="17"/>
        <v>51</v>
      </c>
    </row>
    <row r="267" spans="24:37">
      <c r="X267" s="1546">
        <v>14</v>
      </c>
      <c r="Y267" s="1547" t="s">
        <v>2316</v>
      </c>
      <c r="Z267" s="1546">
        <v>2</v>
      </c>
      <c r="AA267" s="1662" t="s">
        <v>817</v>
      </c>
      <c r="AB267" s="1663">
        <v>1</v>
      </c>
      <c r="AC267" s="1552" t="s">
        <v>1875</v>
      </c>
      <c r="AD267" s="1553">
        <v>1</v>
      </c>
      <c r="AE267" s="1545" t="s">
        <v>2317</v>
      </c>
      <c r="AG267" s="42" t="str">
        <f t="shared" si="16"/>
        <v>14路床安定処理工_施工_必須</v>
      </c>
      <c r="AK267" s="1666">
        <f t="shared" si="17"/>
        <v>52</v>
      </c>
    </row>
    <row r="268" spans="24:37">
      <c r="X268" s="1546">
        <v>14</v>
      </c>
      <c r="Y268" s="1547" t="s">
        <v>2316</v>
      </c>
      <c r="Z268" s="1546">
        <v>2</v>
      </c>
      <c r="AA268" s="1547" t="s">
        <v>817</v>
      </c>
      <c r="AB268" s="1546">
        <v>1</v>
      </c>
      <c r="AC268" s="1552" t="s">
        <v>1875</v>
      </c>
      <c r="AD268" s="1553">
        <v>2</v>
      </c>
      <c r="AE268" s="1545" t="s">
        <v>1602</v>
      </c>
      <c r="AG268" s="42" t="str">
        <f t="shared" si="16"/>
        <v>14路床安定処理工_施工_必須</v>
      </c>
      <c r="AK268" s="1666">
        <f t="shared" si="17"/>
        <v>52</v>
      </c>
    </row>
    <row r="269" spans="24:37">
      <c r="X269" s="1546">
        <v>14</v>
      </c>
      <c r="Y269" s="1547" t="s">
        <v>2316</v>
      </c>
      <c r="Z269" s="1546">
        <v>2</v>
      </c>
      <c r="AA269" s="1547" t="s">
        <v>817</v>
      </c>
      <c r="AB269" s="1546">
        <v>1</v>
      </c>
      <c r="AC269" s="1552" t="s">
        <v>1875</v>
      </c>
      <c r="AD269" s="1553">
        <v>3</v>
      </c>
      <c r="AE269" s="1545" t="s">
        <v>1603</v>
      </c>
      <c r="AG269" s="42" t="str">
        <f t="shared" si="16"/>
        <v>14路床安定処理工_施工_必須</v>
      </c>
      <c r="AK269" s="1666">
        <f t="shared" si="17"/>
        <v>52</v>
      </c>
    </row>
    <row r="270" spans="24:37">
      <c r="X270" s="1546">
        <v>14</v>
      </c>
      <c r="Y270" s="1547" t="s">
        <v>2316</v>
      </c>
      <c r="Z270" s="1546">
        <v>2</v>
      </c>
      <c r="AA270" s="1547" t="s">
        <v>817</v>
      </c>
      <c r="AB270" s="1546">
        <v>1</v>
      </c>
      <c r="AC270" s="1552" t="s">
        <v>1875</v>
      </c>
      <c r="AD270" s="1553">
        <v>4</v>
      </c>
      <c r="AE270" s="1545" t="s">
        <v>1570</v>
      </c>
      <c r="AG270" s="42" t="str">
        <f t="shared" si="16"/>
        <v>14路床安定処理工_施工_必須</v>
      </c>
      <c r="AK270" s="1666">
        <f t="shared" si="17"/>
        <v>52</v>
      </c>
    </row>
    <row r="271" spans="24:37">
      <c r="X271" s="1546">
        <v>14</v>
      </c>
      <c r="Y271" s="1662" t="s">
        <v>2316</v>
      </c>
      <c r="Z271" s="1546">
        <v>2</v>
      </c>
      <c r="AA271" s="1319" t="s">
        <v>817</v>
      </c>
      <c r="AB271" s="1546">
        <v>2</v>
      </c>
      <c r="AC271" s="1667" t="s">
        <v>1766</v>
      </c>
      <c r="AD271" s="1668">
        <v>1</v>
      </c>
      <c r="AE271" s="1669" t="s">
        <v>141</v>
      </c>
      <c r="AG271" s="42" t="str">
        <f t="shared" si="16"/>
        <v>14路床安定処理工_施工_その他</v>
      </c>
      <c r="AK271" s="1666">
        <f t="shared" si="17"/>
        <v>53</v>
      </c>
    </row>
    <row r="272" spans="24:37">
      <c r="X272" s="1546">
        <v>14</v>
      </c>
      <c r="Y272" s="1547" t="s">
        <v>2316</v>
      </c>
      <c r="Z272" s="1546">
        <v>2</v>
      </c>
      <c r="AA272" s="1547" t="s">
        <v>817</v>
      </c>
      <c r="AB272" s="1546">
        <v>2</v>
      </c>
      <c r="AC272" s="1670" t="s">
        <v>1766</v>
      </c>
      <c r="AD272" s="1671">
        <v>2</v>
      </c>
      <c r="AE272" s="1669" t="s">
        <v>200</v>
      </c>
      <c r="AG272" s="42" t="str">
        <f t="shared" si="16"/>
        <v>14路床安定処理工_施工_その他</v>
      </c>
      <c r="AK272" s="1666">
        <f t="shared" si="17"/>
        <v>53</v>
      </c>
    </row>
    <row r="273" spans="24:37">
      <c r="X273" s="1546">
        <v>14</v>
      </c>
      <c r="Y273" s="1547" t="s">
        <v>2316</v>
      </c>
      <c r="Z273" s="1546">
        <v>2</v>
      </c>
      <c r="AA273" s="1547" t="s">
        <v>817</v>
      </c>
      <c r="AB273" s="1546">
        <v>2</v>
      </c>
      <c r="AC273" s="1670" t="s">
        <v>1766</v>
      </c>
      <c r="AD273" s="1671">
        <v>3</v>
      </c>
      <c r="AE273" s="1669" t="s">
        <v>1189</v>
      </c>
      <c r="AG273" s="42" t="str">
        <f t="shared" si="16"/>
        <v>14路床安定処理工_施工_その他</v>
      </c>
      <c r="AK273" s="1666">
        <f t="shared" si="17"/>
        <v>53</v>
      </c>
    </row>
    <row r="274" spans="24:37">
      <c r="X274" s="1546">
        <v>14</v>
      </c>
      <c r="Y274" s="1547" t="s">
        <v>2316</v>
      </c>
      <c r="Z274" s="1546">
        <v>2</v>
      </c>
      <c r="AA274" s="1547" t="s">
        <v>817</v>
      </c>
      <c r="AB274" s="1546">
        <v>2</v>
      </c>
      <c r="AC274" s="1670" t="s">
        <v>1766</v>
      </c>
      <c r="AD274" s="1671">
        <v>4</v>
      </c>
      <c r="AE274" s="1669" t="s">
        <v>201</v>
      </c>
      <c r="AG274" s="42" t="str">
        <f t="shared" si="16"/>
        <v>14路床安定処理工_施工_その他</v>
      </c>
      <c r="AK274" s="1666">
        <f t="shared" si="17"/>
        <v>53</v>
      </c>
    </row>
    <row r="275" spans="24:37">
      <c r="X275" s="1546">
        <v>15</v>
      </c>
      <c r="Y275" s="1662" t="s">
        <v>2119</v>
      </c>
      <c r="Z275" s="1663">
        <v>1</v>
      </c>
      <c r="AA275" s="1672" t="s">
        <v>1874</v>
      </c>
      <c r="AB275" s="1663">
        <v>1</v>
      </c>
      <c r="AC275" s="1669" t="s">
        <v>1766</v>
      </c>
      <c r="AD275" s="1668">
        <v>1</v>
      </c>
      <c r="AE275" s="1669" t="s">
        <v>253</v>
      </c>
      <c r="AG275" s="42" t="str">
        <f t="shared" si="16"/>
        <v>15表層安定処理工（表層混合処理）_材料_その他</v>
      </c>
      <c r="AK275" s="1666">
        <f t="shared" si="17"/>
        <v>54</v>
      </c>
    </row>
    <row r="276" spans="24:37">
      <c r="X276" s="1546">
        <v>15</v>
      </c>
      <c r="Y276" s="1662" t="s">
        <v>2318</v>
      </c>
      <c r="Z276" s="1663">
        <v>2</v>
      </c>
      <c r="AA276" s="1662" t="s">
        <v>817</v>
      </c>
      <c r="AB276" s="1663">
        <v>1</v>
      </c>
      <c r="AC276" s="1545" t="s">
        <v>1875</v>
      </c>
      <c r="AD276" s="1548">
        <v>1</v>
      </c>
      <c r="AE276" s="1545" t="s">
        <v>1604</v>
      </c>
      <c r="AG276" s="42" t="str">
        <f t="shared" si="16"/>
        <v>15表層安定処理工（表層混合処理）_施工_必須</v>
      </c>
      <c r="AK276" s="1666">
        <f t="shared" si="17"/>
        <v>55</v>
      </c>
    </row>
    <row r="277" spans="24:37">
      <c r="X277" s="1546">
        <v>15</v>
      </c>
      <c r="Y277" s="1662" t="s">
        <v>2318</v>
      </c>
      <c r="Z277" s="1663">
        <v>2</v>
      </c>
      <c r="AA277" s="1672" t="s">
        <v>817</v>
      </c>
      <c r="AB277" s="1663">
        <v>1</v>
      </c>
      <c r="AC277" s="1545" t="s">
        <v>1875</v>
      </c>
      <c r="AD277" s="1548">
        <v>2</v>
      </c>
      <c r="AE277" s="1545" t="s">
        <v>1602</v>
      </c>
      <c r="AG277" s="42" t="str">
        <f t="shared" si="16"/>
        <v>15表層安定処理工（表層混合処理）_施工_必須</v>
      </c>
      <c r="AK277" s="1666">
        <f t="shared" si="17"/>
        <v>55</v>
      </c>
    </row>
    <row r="278" spans="24:37">
      <c r="X278" s="1546">
        <v>15</v>
      </c>
      <c r="Y278" s="1662" t="s">
        <v>2318</v>
      </c>
      <c r="Z278" s="1663">
        <v>2</v>
      </c>
      <c r="AA278" s="1672" t="s">
        <v>817</v>
      </c>
      <c r="AB278" s="1663">
        <v>1</v>
      </c>
      <c r="AC278" s="1545" t="s">
        <v>1875</v>
      </c>
      <c r="AD278" s="1548">
        <v>3</v>
      </c>
      <c r="AE278" s="1545" t="s">
        <v>1603</v>
      </c>
      <c r="AG278" s="42" t="str">
        <f t="shared" si="16"/>
        <v>15表層安定処理工（表層混合処理）_施工_必須</v>
      </c>
      <c r="AK278" s="1666">
        <f t="shared" si="17"/>
        <v>55</v>
      </c>
    </row>
    <row r="279" spans="24:37">
      <c r="X279" s="1546">
        <v>15</v>
      </c>
      <c r="Y279" s="1662" t="s">
        <v>2318</v>
      </c>
      <c r="Z279" s="1663">
        <v>2</v>
      </c>
      <c r="AA279" s="1672" t="s">
        <v>817</v>
      </c>
      <c r="AB279" s="1663">
        <v>1</v>
      </c>
      <c r="AC279" s="1545" t="s">
        <v>1875</v>
      </c>
      <c r="AD279" s="1548">
        <v>4</v>
      </c>
      <c r="AE279" s="1545" t="s">
        <v>1570</v>
      </c>
      <c r="AG279" s="42" t="str">
        <f t="shared" si="16"/>
        <v>15表層安定処理工（表層混合処理）_施工_必須</v>
      </c>
      <c r="AK279" s="1666">
        <f t="shared" si="17"/>
        <v>55</v>
      </c>
    </row>
    <row r="280" spans="24:37">
      <c r="X280" s="1546">
        <v>15</v>
      </c>
      <c r="Y280" s="1547" t="s">
        <v>2318</v>
      </c>
      <c r="Z280" s="1663">
        <v>2</v>
      </c>
      <c r="AA280" s="1662" t="s">
        <v>817</v>
      </c>
      <c r="AB280" s="1663">
        <v>2</v>
      </c>
      <c r="AC280" s="1667" t="s">
        <v>1766</v>
      </c>
      <c r="AD280" s="1668">
        <v>1</v>
      </c>
      <c r="AE280" s="1669" t="s">
        <v>141</v>
      </c>
      <c r="AG280" s="42" t="str">
        <f t="shared" si="16"/>
        <v>15表層安定処理工（表層混合処理）_施工_その他</v>
      </c>
      <c r="AK280" s="1666">
        <f t="shared" si="17"/>
        <v>56</v>
      </c>
    </row>
    <row r="281" spans="24:37">
      <c r="X281" s="1546">
        <v>15</v>
      </c>
      <c r="Y281" s="1547" t="s">
        <v>2318</v>
      </c>
      <c r="Z281" s="1663">
        <v>2</v>
      </c>
      <c r="AA281" s="1547" t="s">
        <v>817</v>
      </c>
      <c r="AB281" s="1546">
        <v>2</v>
      </c>
      <c r="AC281" s="1670" t="s">
        <v>1766</v>
      </c>
      <c r="AD281" s="1671">
        <v>2</v>
      </c>
      <c r="AE281" s="1669" t="s">
        <v>200</v>
      </c>
      <c r="AG281" s="42" t="str">
        <f t="shared" si="16"/>
        <v>15表層安定処理工（表層混合処理）_施工_その他</v>
      </c>
      <c r="AK281" s="1666">
        <f t="shared" si="17"/>
        <v>56</v>
      </c>
    </row>
    <row r="282" spans="24:37">
      <c r="X282" s="1546">
        <v>15</v>
      </c>
      <c r="Y282" s="1547" t="s">
        <v>2318</v>
      </c>
      <c r="Z282" s="1663">
        <v>2</v>
      </c>
      <c r="AA282" s="1547" t="s">
        <v>817</v>
      </c>
      <c r="AB282" s="1546">
        <v>2</v>
      </c>
      <c r="AC282" s="1670" t="s">
        <v>1766</v>
      </c>
      <c r="AD282" s="1671">
        <v>3</v>
      </c>
      <c r="AE282" s="1669" t="s">
        <v>1189</v>
      </c>
      <c r="AG282" s="42" t="str">
        <f t="shared" si="16"/>
        <v>15表層安定処理工（表層混合処理）_施工_その他</v>
      </c>
      <c r="AK282" s="1666">
        <f t="shared" si="17"/>
        <v>56</v>
      </c>
    </row>
    <row r="283" spans="24:37">
      <c r="X283" s="1546">
        <v>15</v>
      </c>
      <c r="Y283" s="1547" t="s">
        <v>2318</v>
      </c>
      <c r="Z283" s="1663">
        <v>2</v>
      </c>
      <c r="AA283" s="1547" t="s">
        <v>817</v>
      </c>
      <c r="AB283" s="1546">
        <v>2</v>
      </c>
      <c r="AC283" s="1670" t="s">
        <v>1766</v>
      </c>
      <c r="AD283" s="1671">
        <v>4</v>
      </c>
      <c r="AE283" s="1669" t="s">
        <v>201</v>
      </c>
      <c r="AG283" s="42" t="str">
        <f t="shared" si="16"/>
        <v>15表層安定処理工（表層混合処理）_施工_その他</v>
      </c>
      <c r="AK283" s="1666">
        <f t="shared" si="17"/>
        <v>56</v>
      </c>
    </row>
    <row r="284" spans="24:37">
      <c r="X284" s="1546">
        <v>16</v>
      </c>
      <c r="Y284" s="1662" t="s">
        <v>2121</v>
      </c>
      <c r="Z284" s="1546">
        <v>1</v>
      </c>
      <c r="AA284" s="1547" t="s">
        <v>1874</v>
      </c>
      <c r="AB284" s="1546">
        <v>1</v>
      </c>
      <c r="AC284" s="1545" t="s">
        <v>1875</v>
      </c>
      <c r="AD284" s="1548">
        <v>1</v>
      </c>
      <c r="AE284" s="1545" t="s">
        <v>2319</v>
      </c>
      <c r="AG284" s="42" t="str">
        <f t="shared" si="16"/>
        <v>16固結工_材料_必須</v>
      </c>
      <c r="AK284" s="1666">
        <f t="shared" si="17"/>
        <v>57</v>
      </c>
    </row>
    <row r="285" spans="24:37">
      <c r="X285" s="1546">
        <v>16</v>
      </c>
      <c r="Y285" s="1547" t="s">
        <v>2121</v>
      </c>
      <c r="Z285" s="1546">
        <v>1</v>
      </c>
      <c r="AA285" s="1547" t="s">
        <v>1874</v>
      </c>
      <c r="AB285" s="1546">
        <v>1</v>
      </c>
      <c r="AC285" s="1545" t="s">
        <v>1875</v>
      </c>
      <c r="AD285" s="1548">
        <v>2</v>
      </c>
      <c r="AE285" s="1545" t="s">
        <v>1880</v>
      </c>
      <c r="AG285" s="42" t="str">
        <f t="shared" si="16"/>
        <v>16固結工_材料_必須</v>
      </c>
      <c r="AK285" s="1666">
        <f t="shared" si="17"/>
        <v>57</v>
      </c>
    </row>
    <row r="286" spans="24:37">
      <c r="X286" s="1546">
        <v>16</v>
      </c>
      <c r="Y286" s="1547" t="s">
        <v>2121</v>
      </c>
      <c r="Z286" s="1546">
        <v>2</v>
      </c>
      <c r="AA286" s="1547" t="s">
        <v>817</v>
      </c>
      <c r="AB286" s="1546">
        <v>1</v>
      </c>
      <c r="AC286" s="1552" t="s">
        <v>1875</v>
      </c>
      <c r="AD286" s="1553">
        <v>1</v>
      </c>
      <c r="AE286" s="1545" t="s">
        <v>2320</v>
      </c>
      <c r="AG286" s="42" t="str">
        <f t="shared" si="16"/>
        <v>16固結工_施工_必須</v>
      </c>
      <c r="AK286" s="1666">
        <f t="shared" si="17"/>
        <v>58</v>
      </c>
    </row>
    <row r="287" spans="24:37">
      <c r="X287" s="1546">
        <v>16</v>
      </c>
      <c r="Y287" s="1547" t="s">
        <v>2121</v>
      </c>
      <c r="Z287" s="1546">
        <v>2</v>
      </c>
      <c r="AA287" s="1547" t="s">
        <v>817</v>
      </c>
      <c r="AB287" s="1546">
        <v>1</v>
      </c>
      <c r="AC287" s="1545" t="s">
        <v>1875</v>
      </c>
      <c r="AD287" s="1553">
        <v>2</v>
      </c>
      <c r="AE287" s="1545" t="s">
        <v>2321</v>
      </c>
      <c r="AG287" s="42" t="str">
        <f t="shared" si="16"/>
        <v>16固結工_施工_必須</v>
      </c>
      <c r="AK287" s="1666">
        <f t="shared" si="17"/>
        <v>58</v>
      </c>
    </row>
    <row r="288" spans="24:37">
      <c r="X288" s="1546">
        <v>17</v>
      </c>
      <c r="Y288" s="1672" t="s">
        <v>2123</v>
      </c>
      <c r="Z288" s="1663">
        <v>1</v>
      </c>
      <c r="AA288" s="1547" t="s">
        <v>817</v>
      </c>
      <c r="AB288" s="1546">
        <v>1</v>
      </c>
      <c r="AC288" s="1552" t="s">
        <v>1875</v>
      </c>
      <c r="AD288" s="1553">
        <v>1</v>
      </c>
      <c r="AE288" s="1545" t="s">
        <v>1605</v>
      </c>
      <c r="AG288" s="42" t="str">
        <f t="shared" si="16"/>
        <v>17アンカー工_施工_必須</v>
      </c>
      <c r="AK288" s="1666">
        <f t="shared" si="17"/>
        <v>59</v>
      </c>
    </row>
    <row r="289" spans="24:37">
      <c r="X289" s="1546">
        <v>17</v>
      </c>
      <c r="Y289" s="1672" t="s">
        <v>2322</v>
      </c>
      <c r="Z289" s="1663">
        <v>1</v>
      </c>
      <c r="AA289" s="1547" t="s">
        <v>817</v>
      </c>
      <c r="AB289" s="1546">
        <v>1</v>
      </c>
      <c r="AC289" s="1552" t="s">
        <v>1875</v>
      </c>
      <c r="AD289" s="1553">
        <v>2</v>
      </c>
      <c r="AE289" s="1545" t="s">
        <v>1606</v>
      </c>
      <c r="AG289" s="42" t="str">
        <f t="shared" si="16"/>
        <v>17アンカー工_施工_必須</v>
      </c>
      <c r="AK289" s="1666">
        <f t="shared" si="17"/>
        <v>59</v>
      </c>
    </row>
    <row r="290" spans="24:37">
      <c r="X290" s="1546">
        <v>17</v>
      </c>
      <c r="Y290" s="1672" t="s">
        <v>2322</v>
      </c>
      <c r="Z290" s="1663">
        <v>1</v>
      </c>
      <c r="AA290" s="1547" t="s">
        <v>817</v>
      </c>
      <c r="AB290" s="1546">
        <v>1</v>
      </c>
      <c r="AC290" s="1552" t="s">
        <v>1875</v>
      </c>
      <c r="AD290" s="1553">
        <v>3</v>
      </c>
      <c r="AE290" s="1545" t="s">
        <v>2323</v>
      </c>
      <c r="AG290" s="42" t="str">
        <f t="shared" si="16"/>
        <v>17アンカー工_施工_必須</v>
      </c>
      <c r="AK290" s="1666">
        <f t="shared" si="17"/>
        <v>59</v>
      </c>
    </row>
    <row r="291" spans="24:37">
      <c r="X291" s="1546">
        <v>17</v>
      </c>
      <c r="Y291" s="1672" t="s">
        <v>2322</v>
      </c>
      <c r="Z291" s="1663">
        <v>1</v>
      </c>
      <c r="AA291" s="1547" t="s">
        <v>817</v>
      </c>
      <c r="AB291" s="1546">
        <v>1</v>
      </c>
      <c r="AC291" s="1552" t="s">
        <v>1875</v>
      </c>
      <c r="AD291" s="1553">
        <v>4</v>
      </c>
      <c r="AE291" s="1545" t="s">
        <v>2324</v>
      </c>
      <c r="AG291" s="42" t="str">
        <f t="shared" si="16"/>
        <v>17アンカー工_施工_必須</v>
      </c>
      <c r="AK291" s="1666">
        <f t="shared" si="17"/>
        <v>59</v>
      </c>
    </row>
    <row r="292" spans="24:37">
      <c r="X292" s="1546">
        <v>17</v>
      </c>
      <c r="Y292" s="1672" t="s">
        <v>2322</v>
      </c>
      <c r="Z292" s="1663">
        <v>1</v>
      </c>
      <c r="AA292" s="1672" t="s">
        <v>817</v>
      </c>
      <c r="AB292" s="1663">
        <v>2</v>
      </c>
      <c r="AC292" s="1669" t="s">
        <v>1766</v>
      </c>
      <c r="AD292" s="1668">
        <v>1</v>
      </c>
      <c r="AE292" s="1669" t="s">
        <v>367</v>
      </c>
      <c r="AG292" s="42" t="str">
        <f t="shared" si="16"/>
        <v>17アンカー工_施工_その他</v>
      </c>
      <c r="AK292" s="1666">
        <f t="shared" si="17"/>
        <v>60</v>
      </c>
    </row>
    <row r="293" spans="24:37">
      <c r="X293" s="1546">
        <v>18</v>
      </c>
      <c r="Y293" s="1672" t="s">
        <v>2125</v>
      </c>
      <c r="Z293" s="1663">
        <v>1</v>
      </c>
      <c r="AA293" s="1672" t="s">
        <v>1874</v>
      </c>
      <c r="AB293" s="1663">
        <v>1</v>
      </c>
      <c r="AC293" s="1545" t="s">
        <v>1875</v>
      </c>
      <c r="AD293" s="1548">
        <v>1</v>
      </c>
      <c r="AE293" s="1545" t="s">
        <v>1599</v>
      </c>
      <c r="AG293" s="42" t="str">
        <f t="shared" si="16"/>
        <v>18補強土壁工_材料_必須</v>
      </c>
      <c r="AK293" s="1666">
        <f t="shared" si="17"/>
        <v>61</v>
      </c>
    </row>
    <row r="294" spans="24:37">
      <c r="X294" s="1546">
        <v>18</v>
      </c>
      <c r="Y294" s="1672" t="s">
        <v>2325</v>
      </c>
      <c r="Z294" s="1663">
        <v>1</v>
      </c>
      <c r="AA294" s="1672" t="s">
        <v>1874</v>
      </c>
      <c r="AB294" s="1663">
        <v>1</v>
      </c>
      <c r="AC294" s="1545" t="s">
        <v>1875</v>
      </c>
      <c r="AD294" s="1548">
        <v>2</v>
      </c>
      <c r="AE294" s="1545" t="s">
        <v>1609</v>
      </c>
      <c r="AG294" s="42" t="str">
        <f t="shared" si="16"/>
        <v>18補強土壁工_材料_必須</v>
      </c>
      <c r="AK294" s="1666">
        <f t="shared" si="17"/>
        <v>61</v>
      </c>
    </row>
    <row r="295" spans="24:37">
      <c r="X295" s="1546">
        <v>18</v>
      </c>
      <c r="Y295" s="1672" t="s">
        <v>2325</v>
      </c>
      <c r="Z295" s="1663">
        <v>1</v>
      </c>
      <c r="AA295" s="1672" t="s">
        <v>1874</v>
      </c>
      <c r="AB295" s="1663">
        <v>1</v>
      </c>
      <c r="AC295" s="1545" t="s">
        <v>1875</v>
      </c>
      <c r="AD295" s="1548">
        <v>3</v>
      </c>
      <c r="AE295" s="1545" t="s">
        <v>1610</v>
      </c>
      <c r="AG295" s="42" t="str">
        <f t="shared" si="16"/>
        <v>18補強土壁工_材料_必須</v>
      </c>
      <c r="AK295" s="1666">
        <f t="shared" si="17"/>
        <v>61</v>
      </c>
    </row>
    <row r="296" spans="24:37">
      <c r="X296" s="1546">
        <v>18</v>
      </c>
      <c r="Y296" s="1672" t="s">
        <v>2325</v>
      </c>
      <c r="Z296" s="1663">
        <v>1</v>
      </c>
      <c r="AA296" s="1672" t="s">
        <v>1874</v>
      </c>
      <c r="AB296" s="1663">
        <v>2</v>
      </c>
      <c r="AC296" s="1669" t="s">
        <v>1766</v>
      </c>
      <c r="AD296" s="1668">
        <v>1</v>
      </c>
      <c r="AE296" s="1669" t="s">
        <v>943</v>
      </c>
      <c r="AG296" s="42" t="str">
        <f t="shared" ref="AG296:AG359" si="18">Y296&amp;"_"&amp;AA296&amp;"_"&amp;AC296</f>
        <v>18補強土壁工_材料_その他</v>
      </c>
      <c r="AK296" s="1666">
        <f t="shared" si="17"/>
        <v>62</v>
      </c>
    </row>
    <row r="297" spans="24:37">
      <c r="X297" s="1546">
        <v>18</v>
      </c>
      <c r="Y297" s="1547" t="s">
        <v>2325</v>
      </c>
      <c r="Z297" s="1546">
        <v>2</v>
      </c>
      <c r="AA297" s="1662" t="s">
        <v>817</v>
      </c>
      <c r="AB297" s="1663">
        <v>1</v>
      </c>
      <c r="AC297" s="1552" t="s">
        <v>1875</v>
      </c>
      <c r="AD297" s="1553">
        <v>1</v>
      </c>
      <c r="AE297" s="1545" t="s">
        <v>1604</v>
      </c>
      <c r="AG297" s="42" t="str">
        <f t="shared" si="18"/>
        <v>18補強土壁工_施工_必須</v>
      </c>
      <c r="AK297" s="1666">
        <f t="shared" ref="AK297:AK360" si="19">IF(AG296&lt;&gt;AG297,AK296+1,AK296)</f>
        <v>63</v>
      </c>
    </row>
    <row r="298" spans="24:37">
      <c r="X298" s="1546">
        <v>18</v>
      </c>
      <c r="Y298" s="1547" t="s">
        <v>2325</v>
      </c>
      <c r="Z298" s="1546">
        <v>2</v>
      </c>
      <c r="AA298" s="1547" t="s">
        <v>817</v>
      </c>
      <c r="AB298" s="1546">
        <v>1</v>
      </c>
      <c r="AC298" s="1552" t="s">
        <v>1875</v>
      </c>
      <c r="AD298" s="1553">
        <v>2</v>
      </c>
      <c r="AE298" s="1545" t="s">
        <v>1602</v>
      </c>
      <c r="AG298" s="42" t="str">
        <f t="shared" si="18"/>
        <v>18補強土壁工_施工_必須</v>
      </c>
      <c r="AK298" s="1666">
        <f t="shared" si="19"/>
        <v>63</v>
      </c>
    </row>
    <row r="299" spans="24:37">
      <c r="X299" s="1546">
        <v>18</v>
      </c>
      <c r="Y299" s="1547" t="s">
        <v>2325</v>
      </c>
      <c r="Z299" s="1546">
        <v>2</v>
      </c>
      <c r="AA299" s="1547" t="s">
        <v>817</v>
      </c>
      <c r="AB299" s="1546">
        <v>1</v>
      </c>
      <c r="AC299" s="1552" t="s">
        <v>1875</v>
      </c>
      <c r="AD299" s="1553">
        <v>3</v>
      </c>
      <c r="AE299" s="1545" t="s">
        <v>1603</v>
      </c>
      <c r="AG299" s="42" t="str">
        <f t="shared" si="18"/>
        <v>18補強土壁工_施工_必須</v>
      </c>
      <c r="AK299" s="1666">
        <f t="shared" si="19"/>
        <v>63</v>
      </c>
    </row>
    <row r="300" spans="24:37">
      <c r="X300" s="1546">
        <v>19</v>
      </c>
      <c r="Y300" s="1662" t="s">
        <v>2128</v>
      </c>
      <c r="Z300" s="1663">
        <v>1</v>
      </c>
      <c r="AA300" s="1662" t="s">
        <v>1874</v>
      </c>
      <c r="AB300" s="1663">
        <v>1</v>
      </c>
      <c r="AC300" s="1552" t="s">
        <v>1875</v>
      </c>
      <c r="AD300" s="1553">
        <v>1</v>
      </c>
      <c r="AE300" s="1545" t="s">
        <v>2326</v>
      </c>
      <c r="AG300" s="42" t="str">
        <f t="shared" si="18"/>
        <v>19吹付工_材料_必須</v>
      </c>
      <c r="AK300" s="1666">
        <f t="shared" si="19"/>
        <v>64</v>
      </c>
    </row>
    <row r="301" spans="24:37">
      <c r="X301" s="1546">
        <v>19</v>
      </c>
      <c r="Y301" s="1662" t="s">
        <v>2327</v>
      </c>
      <c r="Z301" s="1663">
        <v>1</v>
      </c>
      <c r="AA301" s="1662" t="s">
        <v>1874</v>
      </c>
      <c r="AB301" s="1663">
        <v>2</v>
      </c>
      <c r="AC301" s="1667" t="s">
        <v>1766</v>
      </c>
      <c r="AD301" s="1668">
        <v>1</v>
      </c>
      <c r="AE301" s="1669" t="s">
        <v>123</v>
      </c>
      <c r="AG301" s="42" t="str">
        <f t="shared" si="18"/>
        <v>19吹付工_材料_その他</v>
      </c>
      <c r="AK301" s="1666">
        <f t="shared" si="19"/>
        <v>65</v>
      </c>
    </row>
    <row r="302" spans="24:37">
      <c r="X302" s="1546">
        <v>19</v>
      </c>
      <c r="Y302" s="1547" t="s">
        <v>2327</v>
      </c>
      <c r="Z302" s="1663">
        <v>1</v>
      </c>
      <c r="AA302" s="1547" t="s">
        <v>1874</v>
      </c>
      <c r="AB302" s="1546">
        <v>2</v>
      </c>
      <c r="AC302" s="1670" t="s">
        <v>1766</v>
      </c>
      <c r="AD302" s="1671">
        <v>2</v>
      </c>
      <c r="AE302" s="1669" t="s">
        <v>124</v>
      </c>
      <c r="AG302" s="42" t="str">
        <f t="shared" si="18"/>
        <v>19吹付工_材料_その他</v>
      </c>
      <c r="AK302" s="1666">
        <f t="shared" si="19"/>
        <v>65</v>
      </c>
    </row>
    <row r="303" spans="24:37">
      <c r="X303" s="1546">
        <v>19</v>
      </c>
      <c r="Y303" s="1547" t="s">
        <v>2327</v>
      </c>
      <c r="Z303" s="1663">
        <v>1</v>
      </c>
      <c r="AA303" s="1547" t="s">
        <v>1874</v>
      </c>
      <c r="AB303" s="1546">
        <v>2</v>
      </c>
      <c r="AC303" s="1670" t="s">
        <v>1766</v>
      </c>
      <c r="AD303" s="1668">
        <v>3</v>
      </c>
      <c r="AE303" s="1669" t="s">
        <v>126</v>
      </c>
      <c r="AG303" s="42" t="str">
        <f t="shared" si="18"/>
        <v>19吹付工_材料_その他</v>
      </c>
      <c r="AK303" s="1666">
        <f t="shared" si="19"/>
        <v>65</v>
      </c>
    </row>
    <row r="304" spans="24:37">
      <c r="X304" s="1546">
        <v>19</v>
      </c>
      <c r="Y304" s="1547" t="s">
        <v>2327</v>
      </c>
      <c r="Z304" s="1663">
        <v>1</v>
      </c>
      <c r="AA304" s="1547" t="s">
        <v>1874</v>
      </c>
      <c r="AB304" s="1546">
        <v>2</v>
      </c>
      <c r="AC304" s="1670" t="s">
        <v>1766</v>
      </c>
      <c r="AD304" s="1671">
        <v>4</v>
      </c>
      <c r="AE304" s="1669" t="s">
        <v>127</v>
      </c>
      <c r="AG304" s="42" t="str">
        <f t="shared" si="18"/>
        <v>19吹付工_材料_その他</v>
      </c>
      <c r="AK304" s="1666">
        <f t="shared" si="19"/>
        <v>65</v>
      </c>
    </row>
    <row r="305" spans="24:37">
      <c r="X305" s="1546">
        <v>19</v>
      </c>
      <c r="Y305" s="1547" t="s">
        <v>2327</v>
      </c>
      <c r="Z305" s="1663">
        <v>1</v>
      </c>
      <c r="AA305" s="1547" t="s">
        <v>1874</v>
      </c>
      <c r="AB305" s="1546">
        <v>2</v>
      </c>
      <c r="AC305" s="1670" t="s">
        <v>1766</v>
      </c>
      <c r="AD305" s="1668">
        <v>5</v>
      </c>
      <c r="AE305" s="1669" t="s">
        <v>128</v>
      </c>
      <c r="AG305" s="42" t="str">
        <f t="shared" si="18"/>
        <v>19吹付工_材料_その他</v>
      </c>
      <c r="AK305" s="1666">
        <f t="shared" si="19"/>
        <v>65</v>
      </c>
    </row>
    <row r="306" spans="24:37">
      <c r="X306" s="1546">
        <v>19</v>
      </c>
      <c r="Y306" s="1547" t="s">
        <v>2327</v>
      </c>
      <c r="Z306" s="1663">
        <v>1</v>
      </c>
      <c r="AA306" s="1547" t="s">
        <v>1874</v>
      </c>
      <c r="AB306" s="1546">
        <v>2</v>
      </c>
      <c r="AC306" s="1670" t="s">
        <v>1766</v>
      </c>
      <c r="AD306" s="1671">
        <v>6</v>
      </c>
      <c r="AE306" s="1669" t="s">
        <v>129</v>
      </c>
      <c r="AG306" s="42" t="str">
        <f t="shared" si="18"/>
        <v>19吹付工_材料_その他</v>
      </c>
      <c r="AK306" s="1666">
        <f t="shared" si="19"/>
        <v>65</v>
      </c>
    </row>
    <row r="307" spans="24:37">
      <c r="X307" s="1546">
        <v>19</v>
      </c>
      <c r="Y307" s="1547" t="s">
        <v>2327</v>
      </c>
      <c r="Z307" s="1663">
        <v>1</v>
      </c>
      <c r="AA307" s="1547" t="s">
        <v>1874</v>
      </c>
      <c r="AB307" s="1546">
        <v>2</v>
      </c>
      <c r="AC307" s="1670" t="s">
        <v>1766</v>
      </c>
      <c r="AD307" s="1668">
        <v>7</v>
      </c>
      <c r="AE307" s="1669" t="s">
        <v>131</v>
      </c>
      <c r="AG307" s="42" t="str">
        <f t="shared" si="18"/>
        <v>19吹付工_材料_その他</v>
      </c>
      <c r="AK307" s="1666">
        <f t="shared" si="19"/>
        <v>65</v>
      </c>
    </row>
    <row r="308" spans="24:37">
      <c r="X308" s="1546">
        <v>19</v>
      </c>
      <c r="Y308" s="1547" t="s">
        <v>2327</v>
      </c>
      <c r="Z308" s="1663">
        <v>1</v>
      </c>
      <c r="AA308" s="1547" t="s">
        <v>1874</v>
      </c>
      <c r="AB308" s="1546">
        <v>2</v>
      </c>
      <c r="AC308" s="1670" t="s">
        <v>1766</v>
      </c>
      <c r="AD308" s="1671">
        <v>8</v>
      </c>
      <c r="AE308" s="1669" t="s">
        <v>132</v>
      </c>
      <c r="AG308" s="42" t="str">
        <f t="shared" si="18"/>
        <v>19吹付工_材料_その他</v>
      </c>
      <c r="AK308" s="1666">
        <f t="shared" si="19"/>
        <v>65</v>
      </c>
    </row>
    <row r="309" spans="24:37">
      <c r="X309" s="1546">
        <v>19</v>
      </c>
      <c r="Y309" s="1547" t="s">
        <v>2327</v>
      </c>
      <c r="Z309" s="1663">
        <v>1</v>
      </c>
      <c r="AA309" s="1547" t="s">
        <v>1874</v>
      </c>
      <c r="AB309" s="1546">
        <v>2</v>
      </c>
      <c r="AC309" s="1670" t="s">
        <v>1766</v>
      </c>
      <c r="AD309" s="1668">
        <v>9</v>
      </c>
      <c r="AE309" s="1669" t="s">
        <v>133</v>
      </c>
      <c r="AG309" s="42" t="str">
        <f t="shared" si="18"/>
        <v>19吹付工_材料_その他</v>
      </c>
      <c r="AK309" s="1666">
        <f t="shared" si="19"/>
        <v>65</v>
      </c>
    </row>
    <row r="310" spans="24:37">
      <c r="X310" s="1546">
        <v>19</v>
      </c>
      <c r="Y310" s="1547" t="s">
        <v>2327</v>
      </c>
      <c r="Z310" s="1663">
        <v>1</v>
      </c>
      <c r="AA310" s="1547" t="s">
        <v>1874</v>
      </c>
      <c r="AB310" s="1546">
        <v>2</v>
      </c>
      <c r="AC310" s="1670" t="s">
        <v>1766</v>
      </c>
      <c r="AD310" s="1671">
        <v>10</v>
      </c>
      <c r="AE310" s="1669" t="s">
        <v>2112</v>
      </c>
      <c r="AG310" s="42" t="str">
        <f t="shared" si="18"/>
        <v>19吹付工_材料_その他</v>
      </c>
      <c r="AK310" s="1666">
        <f t="shared" si="19"/>
        <v>65</v>
      </c>
    </row>
    <row r="311" spans="24:37">
      <c r="X311" s="1546">
        <v>19</v>
      </c>
      <c r="Y311" s="1547" t="s">
        <v>2327</v>
      </c>
      <c r="Z311" s="1663">
        <v>1</v>
      </c>
      <c r="AA311" s="1547" t="s">
        <v>1874</v>
      </c>
      <c r="AB311" s="1546">
        <v>2</v>
      </c>
      <c r="AC311" s="1670" t="s">
        <v>1766</v>
      </c>
      <c r="AD311" s="1668">
        <v>11</v>
      </c>
      <c r="AE311" s="1669" t="s">
        <v>1540</v>
      </c>
      <c r="AG311" s="42" t="str">
        <f t="shared" si="18"/>
        <v>19吹付工_材料_その他</v>
      </c>
      <c r="AK311" s="1666">
        <f t="shared" si="19"/>
        <v>65</v>
      </c>
    </row>
    <row r="312" spans="24:37">
      <c r="X312" s="1546">
        <v>19</v>
      </c>
      <c r="Y312" s="1547" t="s">
        <v>2327</v>
      </c>
      <c r="Z312" s="1546">
        <v>2</v>
      </c>
      <c r="AA312" s="1662" t="s">
        <v>945</v>
      </c>
      <c r="AB312" s="1663">
        <v>1</v>
      </c>
      <c r="AC312" s="1552" t="s">
        <v>1875</v>
      </c>
      <c r="AD312" s="1553">
        <v>1</v>
      </c>
      <c r="AE312" s="1545" t="s">
        <v>815</v>
      </c>
      <c r="AG312" s="42" t="str">
        <f t="shared" si="18"/>
        <v>19吹付工_製造（プラント）_必須</v>
      </c>
      <c r="AK312" s="1666">
        <f t="shared" si="19"/>
        <v>66</v>
      </c>
    </row>
    <row r="313" spans="24:37">
      <c r="X313" s="1546">
        <v>19</v>
      </c>
      <c r="Y313" s="1547" t="s">
        <v>2327</v>
      </c>
      <c r="Z313" s="1546">
        <v>2</v>
      </c>
      <c r="AA313" s="1547" t="s">
        <v>945</v>
      </c>
      <c r="AB313" s="1546">
        <v>1</v>
      </c>
      <c r="AC313" s="1552" t="s">
        <v>1875</v>
      </c>
      <c r="AD313" s="1553">
        <v>2</v>
      </c>
      <c r="AE313" s="1545" t="s">
        <v>816</v>
      </c>
      <c r="AG313" s="42" t="str">
        <f t="shared" si="18"/>
        <v>19吹付工_製造（プラント）_必須</v>
      </c>
      <c r="AK313" s="1666">
        <f t="shared" si="19"/>
        <v>66</v>
      </c>
    </row>
    <row r="314" spans="24:37">
      <c r="X314" s="1546">
        <v>19</v>
      </c>
      <c r="Y314" s="1547" t="s">
        <v>2327</v>
      </c>
      <c r="Z314" s="1546">
        <v>2</v>
      </c>
      <c r="AA314" s="1662" t="s">
        <v>945</v>
      </c>
      <c r="AB314" s="1663">
        <v>2</v>
      </c>
      <c r="AC314" s="1667" t="s">
        <v>1766</v>
      </c>
      <c r="AD314" s="1668">
        <v>1</v>
      </c>
      <c r="AE314" s="1669" t="s">
        <v>814</v>
      </c>
      <c r="AG314" s="42" t="str">
        <f t="shared" si="18"/>
        <v>19吹付工_製造（プラント）_その他</v>
      </c>
      <c r="AK314" s="1666">
        <f t="shared" si="19"/>
        <v>67</v>
      </c>
    </row>
    <row r="315" spans="24:37">
      <c r="X315" s="1546">
        <v>19</v>
      </c>
      <c r="Y315" s="1547" t="s">
        <v>2327</v>
      </c>
      <c r="Z315" s="1546">
        <v>2</v>
      </c>
      <c r="AA315" s="1547" t="s">
        <v>945</v>
      </c>
      <c r="AB315" s="1546">
        <v>2</v>
      </c>
      <c r="AC315" s="1670" t="s">
        <v>1766</v>
      </c>
      <c r="AD315" s="1671">
        <v>2</v>
      </c>
      <c r="AE315" s="1669" t="s">
        <v>1541</v>
      </c>
      <c r="AG315" s="42" t="str">
        <f t="shared" si="18"/>
        <v>19吹付工_製造（プラント）_その他</v>
      </c>
      <c r="AK315" s="1666">
        <f t="shared" si="19"/>
        <v>67</v>
      </c>
    </row>
    <row r="316" spans="24:37">
      <c r="X316" s="1546">
        <v>19</v>
      </c>
      <c r="Y316" s="1547" t="s">
        <v>2327</v>
      </c>
      <c r="Z316" s="1546">
        <v>2</v>
      </c>
      <c r="AA316" s="1547" t="s">
        <v>945</v>
      </c>
      <c r="AB316" s="1546">
        <v>2</v>
      </c>
      <c r="AC316" s="1670" t="s">
        <v>1766</v>
      </c>
      <c r="AD316" s="1671">
        <v>3</v>
      </c>
      <c r="AE316" s="1669" t="s">
        <v>1542</v>
      </c>
      <c r="AG316" s="42" t="str">
        <f t="shared" si="18"/>
        <v>19吹付工_製造（プラント）_その他</v>
      </c>
      <c r="AK316" s="1666">
        <f t="shared" si="19"/>
        <v>67</v>
      </c>
    </row>
    <row r="317" spans="24:37">
      <c r="X317" s="1546">
        <v>19</v>
      </c>
      <c r="Y317" s="1547" t="s">
        <v>2327</v>
      </c>
      <c r="Z317" s="1546">
        <v>3</v>
      </c>
      <c r="AA317" s="1662" t="s">
        <v>817</v>
      </c>
      <c r="AB317" s="1663">
        <v>1</v>
      </c>
      <c r="AC317" s="1552" t="s">
        <v>1875</v>
      </c>
      <c r="AD317" s="1553">
        <v>1</v>
      </c>
      <c r="AE317" s="1545" t="s">
        <v>1611</v>
      </c>
      <c r="AG317" s="42" t="str">
        <f t="shared" si="18"/>
        <v>19吹付工_施工_必須</v>
      </c>
      <c r="AK317" s="1666">
        <f t="shared" si="19"/>
        <v>68</v>
      </c>
    </row>
    <row r="318" spans="24:37">
      <c r="X318" s="1546">
        <v>19</v>
      </c>
      <c r="Y318" s="1547" t="s">
        <v>2327</v>
      </c>
      <c r="Z318" s="1546">
        <v>3</v>
      </c>
      <c r="AA318" s="1662" t="s">
        <v>817</v>
      </c>
      <c r="AB318" s="1663">
        <v>2</v>
      </c>
      <c r="AC318" s="1667" t="s">
        <v>1766</v>
      </c>
      <c r="AD318" s="1668">
        <v>1</v>
      </c>
      <c r="AE318" s="1669" t="s">
        <v>946</v>
      </c>
      <c r="AG318" s="42" t="str">
        <f t="shared" si="18"/>
        <v>19吹付工_施工_その他</v>
      </c>
      <c r="AK318" s="1666">
        <f t="shared" si="19"/>
        <v>69</v>
      </c>
    </row>
    <row r="319" spans="24:37">
      <c r="X319" s="1546">
        <v>19</v>
      </c>
      <c r="Y319" s="1547" t="s">
        <v>2327</v>
      </c>
      <c r="Z319" s="1546">
        <v>3</v>
      </c>
      <c r="AA319" s="1547" t="s">
        <v>817</v>
      </c>
      <c r="AB319" s="1546">
        <v>2</v>
      </c>
      <c r="AC319" s="1670" t="s">
        <v>1766</v>
      </c>
      <c r="AD319" s="1671">
        <v>2</v>
      </c>
      <c r="AE319" s="1669" t="s">
        <v>1612</v>
      </c>
      <c r="AG319" s="42" t="str">
        <f t="shared" si="18"/>
        <v>19吹付工_施工_その他</v>
      </c>
      <c r="AK319" s="1666">
        <f t="shared" si="19"/>
        <v>69</v>
      </c>
    </row>
    <row r="320" spans="24:37">
      <c r="X320" s="1546">
        <v>19</v>
      </c>
      <c r="Y320" s="1547" t="s">
        <v>2327</v>
      </c>
      <c r="Z320" s="1546">
        <v>3</v>
      </c>
      <c r="AA320" s="1547" t="s">
        <v>817</v>
      </c>
      <c r="AB320" s="1546">
        <v>2</v>
      </c>
      <c r="AC320" s="1670" t="s">
        <v>1766</v>
      </c>
      <c r="AD320" s="1671">
        <v>3</v>
      </c>
      <c r="AE320" s="1669" t="s">
        <v>947</v>
      </c>
      <c r="AG320" s="42" t="str">
        <f t="shared" si="18"/>
        <v>19吹付工_施工_その他</v>
      </c>
      <c r="AK320" s="1666">
        <f t="shared" si="19"/>
        <v>69</v>
      </c>
    </row>
    <row r="321" spans="24:37">
      <c r="X321" s="1546">
        <v>19</v>
      </c>
      <c r="Y321" s="1547" t="s">
        <v>2327</v>
      </c>
      <c r="Z321" s="1546">
        <v>3</v>
      </c>
      <c r="AA321" s="1547" t="s">
        <v>817</v>
      </c>
      <c r="AB321" s="1546">
        <v>2</v>
      </c>
      <c r="AC321" s="1670" t="s">
        <v>1766</v>
      </c>
      <c r="AD321" s="1671">
        <v>4</v>
      </c>
      <c r="AE321" s="1669" t="s">
        <v>259</v>
      </c>
      <c r="AG321" s="42" t="str">
        <f t="shared" si="18"/>
        <v>19吹付工_施工_その他</v>
      </c>
      <c r="AK321" s="1666">
        <f t="shared" si="19"/>
        <v>69</v>
      </c>
    </row>
    <row r="322" spans="24:37">
      <c r="X322" s="1546">
        <v>20</v>
      </c>
      <c r="Y322" s="1662" t="s">
        <v>2131</v>
      </c>
      <c r="Z322" s="1663">
        <v>1</v>
      </c>
      <c r="AA322" s="1662" t="s">
        <v>1874</v>
      </c>
      <c r="AB322" s="1663">
        <v>1</v>
      </c>
      <c r="AC322" s="1552" t="s">
        <v>1875</v>
      </c>
      <c r="AD322" s="1553">
        <v>1</v>
      </c>
      <c r="AE322" s="1545" t="s">
        <v>2326</v>
      </c>
      <c r="AG322" s="42" t="str">
        <f t="shared" si="18"/>
        <v>20現場吹付法枠工_材料_必須</v>
      </c>
      <c r="AK322" s="1666">
        <f t="shared" si="19"/>
        <v>70</v>
      </c>
    </row>
    <row r="323" spans="24:37">
      <c r="X323" s="1546">
        <v>20</v>
      </c>
      <c r="Y323" s="1662" t="s">
        <v>2328</v>
      </c>
      <c r="Z323" s="1663">
        <v>1</v>
      </c>
      <c r="AA323" s="1662" t="s">
        <v>1874</v>
      </c>
      <c r="AB323" s="1663">
        <v>2</v>
      </c>
      <c r="AC323" s="1667" t="s">
        <v>1766</v>
      </c>
      <c r="AD323" s="1668">
        <v>1</v>
      </c>
      <c r="AE323" s="1669" t="s">
        <v>123</v>
      </c>
      <c r="AG323" s="42" t="str">
        <f t="shared" si="18"/>
        <v>20現場吹付法枠工_材料_その他</v>
      </c>
      <c r="AK323" s="1666">
        <f t="shared" si="19"/>
        <v>71</v>
      </c>
    </row>
    <row r="324" spans="24:37">
      <c r="X324" s="1546">
        <v>20</v>
      </c>
      <c r="Y324" s="1547" t="s">
        <v>2328</v>
      </c>
      <c r="Z324" s="1663">
        <v>1</v>
      </c>
      <c r="AA324" s="1547" t="s">
        <v>1874</v>
      </c>
      <c r="AB324" s="1663">
        <v>2</v>
      </c>
      <c r="AC324" s="1670" t="s">
        <v>1766</v>
      </c>
      <c r="AD324" s="1671">
        <v>2</v>
      </c>
      <c r="AE324" s="1669" t="s">
        <v>124</v>
      </c>
      <c r="AG324" s="42" t="str">
        <f t="shared" si="18"/>
        <v>20現場吹付法枠工_材料_その他</v>
      </c>
      <c r="AK324" s="1666">
        <f t="shared" si="19"/>
        <v>71</v>
      </c>
    </row>
    <row r="325" spans="24:37">
      <c r="X325" s="1546">
        <v>20</v>
      </c>
      <c r="Y325" s="1547" t="s">
        <v>2328</v>
      </c>
      <c r="Z325" s="1663">
        <v>1</v>
      </c>
      <c r="AA325" s="1547" t="s">
        <v>1874</v>
      </c>
      <c r="AB325" s="1663">
        <v>2</v>
      </c>
      <c r="AC325" s="1670" t="s">
        <v>1766</v>
      </c>
      <c r="AD325" s="1671">
        <v>3</v>
      </c>
      <c r="AE325" s="1669" t="s">
        <v>126</v>
      </c>
      <c r="AG325" s="42" t="str">
        <f t="shared" si="18"/>
        <v>20現場吹付法枠工_材料_その他</v>
      </c>
      <c r="AK325" s="1666">
        <f t="shared" si="19"/>
        <v>71</v>
      </c>
    </row>
    <row r="326" spans="24:37">
      <c r="X326" s="1546">
        <v>20</v>
      </c>
      <c r="Y326" s="1547" t="s">
        <v>2328</v>
      </c>
      <c r="Z326" s="1663">
        <v>1</v>
      </c>
      <c r="AA326" s="1547" t="s">
        <v>1874</v>
      </c>
      <c r="AB326" s="1663">
        <v>2</v>
      </c>
      <c r="AC326" s="1670" t="s">
        <v>1766</v>
      </c>
      <c r="AD326" s="1671">
        <v>4</v>
      </c>
      <c r="AE326" s="1669" t="s">
        <v>127</v>
      </c>
      <c r="AG326" s="42" t="str">
        <f t="shared" si="18"/>
        <v>20現場吹付法枠工_材料_その他</v>
      </c>
      <c r="AK326" s="1666">
        <f t="shared" si="19"/>
        <v>71</v>
      </c>
    </row>
    <row r="327" spans="24:37">
      <c r="X327" s="1546">
        <v>20</v>
      </c>
      <c r="Y327" s="1547" t="s">
        <v>2328</v>
      </c>
      <c r="Z327" s="1663">
        <v>1</v>
      </c>
      <c r="AA327" s="1547" t="s">
        <v>1874</v>
      </c>
      <c r="AB327" s="1663">
        <v>2</v>
      </c>
      <c r="AC327" s="1670" t="s">
        <v>1766</v>
      </c>
      <c r="AD327" s="1671">
        <v>5</v>
      </c>
      <c r="AE327" s="1669" t="s">
        <v>128</v>
      </c>
      <c r="AG327" s="42" t="str">
        <f t="shared" si="18"/>
        <v>20現場吹付法枠工_材料_その他</v>
      </c>
      <c r="AK327" s="1666">
        <f t="shared" si="19"/>
        <v>71</v>
      </c>
    </row>
    <row r="328" spans="24:37">
      <c r="X328" s="1546">
        <v>20</v>
      </c>
      <c r="Y328" s="1547" t="s">
        <v>2328</v>
      </c>
      <c r="Z328" s="1663">
        <v>1</v>
      </c>
      <c r="AA328" s="1547" t="s">
        <v>1874</v>
      </c>
      <c r="AB328" s="1663">
        <v>2</v>
      </c>
      <c r="AC328" s="1670" t="s">
        <v>1766</v>
      </c>
      <c r="AD328" s="1671">
        <v>6</v>
      </c>
      <c r="AE328" s="1669" t="s">
        <v>129</v>
      </c>
      <c r="AG328" s="42" t="str">
        <f t="shared" si="18"/>
        <v>20現場吹付法枠工_材料_その他</v>
      </c>
      <c r="AK328" s="1666">
        <f t="shared" si="19"/>
        <v>71</v>
      </c>
    </row>
    <row r="329" spans="24:37">
      <c r="X329" s="1546">
        <v>20</v>
      </c>
      <c r="Y329" s="1547" t="s">
        <v>2328</v>
      </c>
      <c r="Z329" s="1663">
        <v>1</v>
      </c>
      <c r="AA329" s="1547" t="s">
        <v>1874</v>
      </c>
      <c r="AB329" s="1663">
        <v>2</v>
      </c>
      <c r="AC329" s="1670" t="s">
        <v>1766</v>
      </c>
      <c r="AD329" s="1671">
        <v>7</v>
      </c>
      <c r="AE329" s="1669" t="s">
        <v>131</v>
      </c>
      <c r="AG329" s="42" t="str">
        <f t="shared" si="18"/>
        <v>20現場吹付法枠工_材料_その他</v>
      </c>
      <c r="AK329" s="1666">
        <f t="shared" si="19"/>
        <v>71</v>
      </c>
    </row>
    <row r="330" spans="24:37">
      <c r="X330" s="1546">
        <v>20</v>
      </c>
      <c r="Y330" s="1547" t="s">
        <v>2328</v>
      </c>
      <c r="Z330" s="1663">
        <v>1</v>
      </c>
      <c r="AA330" s="1547" t="s">
        <v>1874</v>
      </c>
      <c r="AB330" s="1663">
        <v>2</v>
      </c>
      <c r="AC330" s="1670" t="s">
        <v>1766</v>
      </c>
      <c r="AD330" s="1671">
        <v>8</v>
      </c>
      <c r="AE330" s="1669" t="s">
        <v>132</v>
      </c>
      <c r="AG330" s="42" t="str">
        <f t="shared" si="18"/>
        <v>20現場吹付法枠工_材料_その他</v>
      </c>
      <c r="AK330" s="1666">
        <f t="shared" si="19"/>
        <v>71</v>
      </c>
    </row>
    <row r="331" spans="24:37">
      <c r="X331" s="1546">
        <v>20</v>
      </c>
      <c r="Y331" s="1547" t="s">
        <v>2328</v>
      </c>
      <c r="Z331" s="1663">
        <v>1</v>
      </c>
      <c r="AA331" s="1547" t="s">
        <v>1874</v>
      </c>
      <c r="AB331" s="1663">
        <v>2</v>
      </c>
      <c r="AC331" s="1670" t="s">
        <v>1766</v>
      </c>
      <c r="AD331" s="1671">
        <v>9</v>
      </c>
      <c r="AE331" s="1669" t="s">
        <v>133</v>
      </c>
      <c r="AG331" s="42" t="str">
        <f t="shared" si="18"/>
        <v>20現場吹付法枠工_材料_その他</v>
      </c>
      <c r="AK331" s="1666">
        <f t="shared" si="19"/>
        <v>71</v>
      </c>
    </row>
    <row r="332" spans="24:37">
      <c r="X332" s="1546">
        <v>20</v>
      </c>
      <c r="Y332" s="1547" t="s">
        <v>2328</v>
      </c>
      <c r="Z332" s="1663">
        <v>1</v>
      </c>
      <c r="AA332" s="1547" t="s">
        <v>1874</v>
      </c>
      <c r="AB332" s="1663">
        <v>2</v>
      </c>
      <c r="AC332" s="1670" t="s">
        <v>1766</v>
      </c>
      <c r="AD332" s="1671">
        <v>10</v>
      </c>
      <c r="AE332" s="1669" t="s">
        <v>2112</v>
      </c>
      <c r="AG332" s="42" t="str">
        <f t="shared" si="18"/>
        <v>20現場吹付法枠工_材料_その他</v>
      </c>
      <c r="AK332" s="1666">
        <f t="shared" si="19"/>
        <v>71</v>
      </c>
    </row>
    <row r="333" spans="24:37">
      <c r="X333" s="1546">
        <v>20</v>
      </c>
      <c r="Y333" s="1547" t="s">
        <v>2328</v>
      </c>
      <c r="Z333" s="1663">
        <v>1</v>
      </c>
      <c r="AA333" s="1547" t="s">
        <v>1874</v>
      </c>
      <c r="AB333" s="1663">
        <v>2</v>
      </c>
      <c r="AC333" s="1670" t="s">
        <v>1766</v>
      </c>
      <c r="AD333" s="1671">
        <v>11</v>
      </c>
      <c r="AE333" s="1669" t="s">
        <v>1540</v>
      </c>
      <c r="AG333" s="42" t="str">
        <f t="shared" si="18"/>
        <v>20現場吹付法枠工_材料_その他</v>
      </c>
      <c r="AK333" s="1666">
        <f t="shared" si="19"/>
        <v>71</v>
      </c>
    </row>
    <row r="334" spans="24:37">
      <c r="X334" s="1546">
        <v>20</v>
      </c>
      <c r="Y334" s="1547" t="s">
        <v>2328</v>
      </c>
      <c r="Z334" s="1546">
        <v>2</v>
      </c>
      <c r="AA334" s="1547" t="s">
        <v>949</v>
      </c>
      <c r="AB334" s="1546">
        <v>1</v>
      </c>
      <c r="AC334" s="1552" t="s">
        <v>1875</v>
      </c>
      <c r="AD334" s="1553">
        <v>1</v>
      </c>
      <c r="AE334" s="1545" t="s">
        <v>815</v>
      </c>
      <c r="AG334" s="42" t="str">
        <f t="shared" si="18"/>
        <v>20現場吹付法枠工_製造_必須</v>
      </c>
      <c r="AK334" s="1666">
        <f t="shared" si="19"/>
        <v>72</v>
      </c>
    </row>
    <row r="335" spans="24:37">
      <c r="X335" s="1546">
        <v>20</v>
      </c>
      <c r="Y335" s="1547" t="s">
        <v>2328</v>
      </c>
      <c r="Z335" s="1546">
        <v>2</v>
      </c>
      <c r="AA335" s="1547" t="s">
        <v>949</v>
      </c>
      <c r="AB335" s="1546">
        <v>1</v>
      </c>
      <c r="AC335" s="1552" t="s">
        <v>1875</v>
      </c>
      <c r="AD335" s="1553">
        <v>2</v>
      </c>
      <c r="AE335" s="1545" t="s">
        <v>816</v>
      </c>
      <c r="AG335" s="42" t="str">
        <f t="shared" si="18"/>
        <v>20現場吹付法枠工_製造_必須</v>
      </c>
      <c r="AK335" s="1666">
        <f t="shared" si="19"/>
        <v>72</v>
      </c>
    </row>
    <row r="336" spans="24:37">
      <c r="X336" s="1546">
        <v>20</v>
      </c>
      <c r="Y336" s="1547" t="s">
        <v>2328</v>
      </c>
      <c r="Z336" s="1546">
        <v>2</v>
      </c>
      <c r="AA336" s="1662" t="s">
        <v>949</v>
      </c>
      <c r="AB336" s="1663">
        <v>2</v>
      </c>
      <c r="AC336" s="1667" t="s">
        <v>1766</v>
      </c>
      <c r="AD336" s="1668">
        <v>1</v>
      </c>
      <c r="AE336" s="1669" t="s">
        <v>814</v>
      </c>
      <c r="AG336" s="42" t="str">
        <f t="shared" si="18"/>
        <v>20現場吹付法枠工_製造_その他</v>
      </c>
      <c r="AK336" s="1666">
        <f t="shared" si="19"/>
        <v>73</v>
      </c>
    </row>
    <row r="337" spans="24:37">
      <c r="X337" s="1546">
        <v>20</v>
      </c>
      <c r="Y337" s="1547" t="s">
        <v>2328</v>
      </c>
      <c r="Z337" s="1546">
        <v>2</v>
      </c>
      <c r="AA337" s="1547" t="s">
        <v>949</v>
      </c>
      <c r="AB337" s="1663">
        <v>2</v>
      </c>
      <c r="AC337" s="1670" t="s">
        <v>1766</v>
      </c>
      <c r="AD337" s="1671">
        <v>2</v>
      </c>
      <c r="AE337" s="1669" t="s">
        <v>1541</v>
      </c>
      <c r="AG337" s="42" t="str">
        <f t="shared" si="18"/>
        <v>20現場吹付法枠工_製造_その他</v>
      </c>
      <c r="AK337" s="1666">
        <f t="shared" si="19"/>
        <v>73</v>
      </c>
    </row>
    <row r="338" spans="24:37">
      <c r="X338" s="1546">
        <v>20</v>
      </c>
      <c r="Y338" s="1547" t="s">
        <v>2328</v>
      </c>
      <c r="Z338" s="1546">
        <v>2</v>
      </c>
      <c r="AA338" s="1547" t="s">
        <v>949</v>
      </c>
      <c r="AB338" s="1663">
        <v>2</v>
      </c>
      <c r="AC338" s="1670" t="s">
        <v>1766</v>
      </c>
      <c r="AD338" s="1671">
        <v>3</v>
      </c>
      <c r="AE338" s="1669" t="s">
        <v>1542</v>
      </c>
      <c r="AG338" s="42" t="str">
        <f t="shared" si="18"/>
        <v>20現場吹付法枠工_製造_その他</v>
      </c>
      <c r="AK338" s="1666">
        <f t="shared" si="19"/>
        <v>73</v>
      </c>
    </row>
    <row r="339" spans="24:37">
      <c r="X339" s="1546">
        <v>20</v>
      </c>
      <c r="Y339" s="1547" t="s">
        <v>2328</v>
      </c>
      <c r="Z339" s="1546">
        <v>3</v>
      </c>
      <c r="AA339" s="1662" t="s">
        <v>817</v>
      </c>
      <c r="AB339" s="1663">
        <v>1</v>
      </c>
      <c r="AC339" s="1552" t="s">
        <v>1875</v>
      </c>
      <c r="AD339" s="1553">
        <v>1</v>
      </c>
      <c r="AE339" s="1545" t="s">
        <v>1611</v>
      </c>
      <c r="AG339" s="42" t="str">
        <f t="shared" si="18"/>
        <v>20現場吹付法枠工_施工_必須</v>
      </c>
      <c r="AK339" s="1666">
        <f t="shared" si="19"/>
        <v>74</v>
      </c>
    </row>
    <row r="340" spans="24:37">
      <c r="X340" s="1546">
        <v>20</v>
      </c>
      <c r="Y340" s="1547" t="s">
        <v>2328</v>
      </c>
      <c r="Z340" s="1546">
        <v>3</v>
      </c>
      <c r="AA340" s="1662" t="s">
        <v>817</v>
      </c>
      <c r="AB340" s="1663">
        <v>2</v>
      </c>
      <c r="AC340" s="1667" t="s">
        <v>1766</v>
      </c>
      <c r="AD340" s="1668">
        <v>1</v>
      </c>
      <c r="AE340" s="1669" t="s">
        <v>1612</v>
      </c>
      <c r="AG340" s="42" t="str">
        <f t="shared" si="18"/>
        <v>20現場吹付法枠工_施工_その他</v>
      </c>
      <c r="AK340" s="1666">
        <f t="shared" si="19"/>
        <v>75</v>
      </c>
    </row>
    <row r="341" spans="24:37">
      <c r="X341" s="1546">
        <v>20</v>
      </c>
      <c r="Y341" s="1547" t="s">
        <v>2328</v>
      </c>
      <c r="Z341" s="1546">
        <v>3</v>
      </c>
      <c r="AA341" s="1547" t="s">
        <v>817</v>
      </c>
      <c r="AB341" s="1546">
        <v>2</v>
      </c>
      <c r="AC341" s="1670" t="s">
        <v>1766</v>
      </c>
      <c r="AD341" s="1671">
        <v>2</v>
      </c>
      <c r="AE341" s="1669" t="s">
        <v>946</v>
      </c>
      <c r="AG341" s="42" t="str">
        <f t="shared" si="18"/>
        <v>20現場吹付法枠工_施工_その他</v>
      </c>
      <c r="AK341" s="1666">
        <f t="shared" si="19"/>
        <v>75</v>
      </c>
    </row>
    <row r="342" spans="24:37">
      <c r="X342" s="1546">
        <v>20</v>
      </c>
      <c r="Y342" s="1547" t="s">
        <v>2328</v>
      </c>
      <c r="Z342" s="1546">
        <v>3</v>
      </c>
      <c r="AA342" s="1547" t="s">
        <v>817</v>
      </c>
      <c r="AB342" s="1546">
        <v>2</v>
      </c>
      <c r="AC342" s="1670" t="s">
        <v>1766</v>
      </c>
      <c r="AD342" s="1671">
        <v>3</v>
      </c>
      <c r="AE342" s="1669" t="s">
        <v>947</v>
      </c>
      <c r="AG342" s="42" t="str">
        <f t="shared" si="18"/>
        <v>20現場吹付法枠工_施工_その他</v>
      </c>
      <c r="AK342" s="1666">
        <f t="shared" si="19"/>
        <v>75</v>
      </c>
    </row>
    <row r="343" spans="24:37">
      <c r="X343" s="1546">
        <v>20</v>
      </c>
      <c r="Y343" s="1547" t="s">
        <v>2328</v>
      </c>
      <c r="Z343" s="1546">
        <v>3</v>
      </c>
      <c r="AA343" s="1547" t="s">
        <v>817</v>
      </c>
      <c r="AB343" s="1546">
        <v>2</v>
      </c>
      <c r="AC343" s="1670" t="s">
        <v>1766</v>
      </c>
      <c r="AD343" s="1671">
        <v>4</v>
      </c>
      <c r="AE343" s="1669" t="s">
        <v>950</v>
      </c>
      <c r="AG343" s="42" t="str">
        <f t="shared" si="18"/>
        <v>20現場吹付法枠工_施工_その他</v>
      </c>
      <c r="AK343" s="1666">
        <f t="shared" si="19"/>
        <v>75</v>
      </c>
    </row>
    <row r="344" spans="24:37">
      <c r="X344" s="1546">
        <v>20</v>
      </c>
      <c r="Y344" s="1547" t="s">
        <v>2328</v>
      </c>
      <c r="Z344" s="1546">
        <v>3</v>
      </c>
      <c r="AA344" s="1547" t="s">
        <v>817</v>
      </c>
      <c r="AB344" s="1546">
        <v>2</v>
      </c>
      <c r="AC344" s="1670" t="s">
        <v>1766</v>
      </c>
      <c r="AD344" s="1671">
        <v>5</v>
      </c>
      <c r="AE344" s="1669" t="s">
        <v>259</v>
      </c>
      <c r="AG344" s="42" t="str">
        <f t="shared" si="18"/>
        <v>20現場吹付法枠工_施工_その他</v>
      </c>
      <c r="AK344" s="1666">
        <f t="shared" si="19"/>
        <v>75</v>
      </c>
    </row>
    <row r="345" spans="24:37">
      <c r="X345" s="1546">
        <v>21</v>
      </c>
      <c r="Y345" s="1662" t="s">
        <v>2134</v>
      </c>
      <c r="Z345" s="1663">
        <v>1</v>
      </c>
      <c r="AA345" s="1662" t="s">
        <v>1874</v>
      </c>
      <c r="AB345" s="1663">
        <v>1</v>
      </c>
      <c r="AC345" s="1552" t="s">
        <v>1875</v>
      </c>
      <c r="AD345" s="1553">
        <v>1</v>
      </c>
      <c r="AE345" s="1545" t="s">
        <v>2329</v>
      </c>
      <c r="AG345" s="42" t="str">
        <f t="shared" si="18"/>
        <v>21河川土工_材料_必須</v>
      </c>
      <c r="AK345" s="1666">
        <f t="shared" si="19"/>
        <v>76</v>
      </c>
    </row>
    <row r="346" spans="24:37">
      <c r="X346" s="1546">
        <v>21</v>
      </c>
      <c r="Y346" s="1662" t="s">
        <v>2330</v>
      </c>
      <c r="Z346" s="1546">
        <v>2</v>
      </c>
      <c r="AA346" s="1662" t="s">
        <v>1874</v>
      </c>
      <c r="AB346" s="1663">
        <v>2</v>
      </c>
      <c r="AC346" s="1667" t="s">
        <v>1766</v>
      </c>
      <c r="AD346" s="1668">
        <v>1</v>
      </c>
      <c r="AE346" s="1669" t="s">
        <v>943</v>
      </c>
      <c r="AG346" s="42" t="str">
        <f t="shared" si="18"/>
        <v>21河川土工_材料_その他</v>
      </c>
      <c r="AK346" s="1666">
        <f t="shared" si="19"/>
        <v>77</v>
      </c>
    </row>
    <row r="347" spans="24:37">
      <c r="X347" s="1546">
        <v>21</v>
      </c>
      <c r="Y347" s="1547" t="s">
        <v>2330</v>
      </c>
      <c r="Z347" s="1663">
        <v>1</v>
      </c>
      <c r="AA347" s="1547" t="s">
        <v>1874</v>
      </c>
      <c r="AB347" s="1546">
        <v>2</v>
      </c>
      <c r="AC347" s="1670" t="s">
        <v>1766</v>
      </c>
      <c r="AD347" s="1671">
        <v>2</v>
      </c>
      <c r="AE347" s="1669" t="s">
        <v>952</v>
      </c>
      <c r="AG347" s="42" t="str">
        <f t="shared" si="18"/>
        <v>21河川土工_材料_その他</v>
      </c>
      <c r="AK347" s="1666">
        <f t="shared" si="19"/>
        <v>77</v>
      </c>
    </row>
    <row r="348" spans="24:37">
      <c r="X348" s="1546">
        <v>21</v>
      </c>
      <c r="Y348" s="1547" t="s">
        <v>2330</v>
      </c>
      <c r="Z348" s="1663">
        <v>1</v>
      </c>
      <c r="AA348" s="1547" t="s">
        <v>1874</v>
      </c>
      <c r="AB348" s="1546">
        <v>2</v>
      </c>
      <c r="AC348" s="1670" t="s">
        <v>1766</v>
      </c>
      <c r="AD348" s="1668">
        <v>3</v>
      </c>
      <c r="AE348" s="1669" t="s">
        <v>1095</v>
      </c>
      <c r="AG348" s="42" t="str">
        <f t="shared" si="18"/>
        <v>21河川土工_材料_その他</v>
      </c>
      <c r="AK348" s="1666">
        <f t="shared" si="19"/>
        <v>77</v>
      </c>
    </row>
    <row r="349" spans="24:37">
      <c r="X349" s="1546">
        <v>21</v>
      </c>
      <c r="Y349" s="1547" t="s">
        <v>2330</v>
      </c>
      <c r="Z349" s="1663">
        <v>1</v>
      </c>
      <c r="AA349" s="1547" t="s">
        <v>1874</v>
      </c>
      <c r="AB349" s="1546">
        <v>2</v>
      </c>
      <c r="AC349" s="1670" t="s">
        <v>1766</v>
      </c>
      <c r="AD349" s="1671">
        <v>4</v>
      </c>
      <c r="AE349" s="1669" t="s">
        <v>1188</v>
      </c>
      <c r="AG349" s="42" t="str">
        <f t="shared" si="18"/>
        <v>21河川土工_材料_その他</v>
      </c>
      <c r="AK349" s="1666">
        <f t="shared" si="19"/>
        <v>77</v>
      </c>
    </row>
    <row r="350" spans="24:37">
      <c r="X350" s="1546">
        <v>21</v>
      </c>
      <c r="Y350" s="1547" t="s">
        <v>2330</v>
      </c>
      <c r="Z350" s="1663">
        <v>1</v>
      </c>
      <c r="AA350" s="1547" t="s">
        <v>1874</v>
      </c>
      <c r="AB350" s="1546">
        <v>2</v>
      </c>
      <c r="AC350" s="1670" t="s">
        <v>1766</v>
      </c>
      <c r="AD350" s="1668">
        <v>5</v>
      </c>
      <c r="AE350" s="1669" t="s">
        <v>253</v>
      </c>
      <c r="AG350" s="42" t="str">
        <f t="shared" si="18"/>
        <v>21河川土工_材料_その他</v>
      </c>
      <c r="AK350" s="1666">
        <f t="shared" si="19"/>
        <v>77</v>
      </c>
    </row>
    <row r="351" spans="24:37">
      <c r="X351" s="1546">
        <v>21</v>
      </c>
      <c r="Y351" s="1547" t="s">
        <v>2330</v>
      </c>
      <c r="Z351" s="1663">
        <v>1</v>
      </c>
      <c r="AA351" s="1547" t="s">
        <v>1874</v>
      </c>
      <c r="AB351" s="1546">
        <v>2</v>
      </c>
      <c r="AC351" s="1670" t="s">
        <v>1766</v>
      </c>
      <c r="AD351" s="1671">
        <v>6</v>
      </c>
      <c r="AE351" s="1669" t="s">
        <v>1096</v>
      </c>
      <c r="AG351" s="42" t="str">
        <f t="shared" si="18"/>
        <v>21河川土工_材料_その他</v>
      </c>
      <c r="AK351" s="1666">
        <f t="shared" si="19"/>
        <v>77</v>
      </c>
    </row>
    <row r="352" spans="24:37">
      <c r="X352" s="1546">
        <v>21</v>
      </c>
      <c r="Y352" s="1547" t="s">
        <v>2330</v>
      </c>
      <c r="Z352" s="1663">
        <v>1</v>
      </c>
      <c r="AA352" s="1547" t="s">
        <v>1874</v>
      </c>
      <c r="AB352" s="1546">
        <v>2</v>
      </c>
      <c r="AC352" s="1670" t="s">
        <v>1766</v>
      </c>
      <c r="AD352" s="1668">
        <v>7</v>
      </c>
      <c r="AE352" s="1669" t="s">
        <v>1097</v>
      </c>
      <c r="AG352" s="42" t="str">
        <f t="shared" si="18"/>
        <v>21河川土工_材料_その他</v>
      </c>
      <c r="AK352" s="1666">
        <f t="shared" si="19"/>
        <v>77</v>
      </c>
    </row>
    <row r="353" spans="24:37">
      <c r="X353" s="1546">
        <v>21</v>
      </c>
      <c r="Y353" s="1547" t="s">
        <v>2330</v>
      </c>
      <c r="Z353" s="1663">
        <v>1</v>
      </c>
      <c r="AA353" s="1547" t="s">
        <v>1874</v>
      </c>
      <c r="AB353" s="1546">
        <v>2</v>
      </c>
      <c r="AC353" s="1670" t="s">
        <v>1766</v>
      </c>
      <c r="AD353" s="1671">
        <v>8</v>
      </c>
      <c r="AE353" s="1669" t="s">
        <v>1080</v>
      </c>
      <c r="AG353" s="42" t="str">
        <f t="shared" si="18"/>
        <v>21河川土工_材料_その他</v>
      </c>
      <c r="AK353" s="1666">
        <f t="shared" si="19"/>
        <v>77</v>
      </c>
    </row>
    <row r="354" spans="24:37">
      <c r="X354" s="1546">
        <v>21</v>
      </c>
      <c r="Y354" s="1547" t="s">
        <v>2330</v>
      </c>
      <c r="Z354" s="1663">
        <v>1</v>
      </c>
      <c r="AA354" s="1547" t="s">
        <v>1874</v>
      </c>
      <c r="AB354" s="1546">
        <v>2</v>
      </c>
      <c r="AC354" s="1670" t="s">
        <v>1766</v>
      </c>
      <c r="AD354" s="1668">
        <v>9</v>
      </c>
      <c r="AE354" s="1669" t="s">
        <v>1081</v>
      </c>
      <c r="AG354" s="42" t="str">
        <f t="shared" si="18"/>
        <v>21河川土工_材料_その他</v>
      </c>
      <c r="AK354" s="1666">
        <f t="shared" si="19"/>
        <v>77</v>
      </c>
    </row>
    <row r="355" spans="24:37">
      <c r="X355" s="1546">
        <v>21</v>
      </c>
      <c r="Y355" s="1547" t="s">
        <v>2330</v>
      </c>
      <c r="Z355" s="1546">
        <v>2</v>
      </c>
      <c r="AA355" s="1662" t="s">
        <v>817</v>
      </c>
      <c r="AB355" s="1663">
        <v>1</v>
      </c>
      <c r="AC355" s="1552" t="s">
        <v>1875</v>
      </c>
      <c r="AD355" s="1553">
        <v>1</v>
      </c>
      <c r="AE355" s="1545" t="s">
        <v>1613</v>
      </c>
      <c r="AG355" s="42" t="str">
        <f t="shared" si="18"/>
        <v>21河川土工_施工_必須</v>
      </c>
      <c r="AK355" s="1666">
        <f t="shared" si="19"/>
        <v>78</v>
      </c>
    </row>
    <row r="356" spans="24:37">
      <c r="X356" s="1546">
        <v>21</v>
      </c>
      <c r="Y356" s="1547" t="s">
        <v>2330</v>
      </c>
      <c r="Z356" s="1546">
        <v>2</v>
      </c>
      <c r="AA356" s="1547" t="s">
        <v>817</v>
      </c>
      <c r="AB356" s="1546">
        <v>1</v>
      </c>
      <c r="AC356" s="1552" t="s">
        <v>1875</v>
      </c>
      <c r="AD356" s="1553">
        <v>2</v>
      </c>
      <c r="AE356" s="1545" t="s">
        <v>1602</v>
      </c>
      <c r="AG356" s="42" t="str">
        <f t="shared" si="18"/>
        <v>21河川土工_施工_必須</v>
      </c>
      <c r="AK356" s="1666">
        <f t="shared" si="19"/>
        <v>78</v>
      </c>
    </row>
    <row r="357" spans="24:37">
      <c r="X357" s="1546">
        <v>21</v>
      </c>
      <c r="Y357" s="1547" t="s">
        <v>2330</v>
      </c>
      <c r="Z357" s="1546">
        <v>2</v>
      </c>
      <c r="AA357" s="1547" t="s">
        <v>817</v>
      </c>
      <c r="AB357" s="1546">
        <v>1</v>
      </c>
      <c r="AC357" s="1552" t="s">
        <v>1875</v>
      </c>
      <c r="AD357" s="1553">
        <v>3</v>
      </c>
      <c r="AE357" s="1545" t="s">
        <v>1603</v>
      </c>
      <c r="AG357" s="42" t="str">
        <f t="shared" si="18"/>
        <v>21河川土工_施工_必須</v>
      </c>
      <c r="AK357" s="1666">
        <f t="shared" si="19"/>
        <v>78</v>
      </c>
    </row>
    <row r="358" spans="24:37">
      <c r="X358" s="1546">
        <v>21</v>
      </c>
      <c r="Y358" s="1547" t="s">
        <v>2330</v>
      </c>
      <c r="Z358" s="1546">
        <v>2</v>
      </c>
      <c r="AA358" s="1662" t="s">
        <v>817</v>
      </c>
      <c r="AB358" s="1663">
        <v>2</v>
      </c>
      <c r="AC358" s="1667" t="s">
        <v>1766</v>
      </c>
      <c r="AD358" s="1668">
        <v>1</v>
      </c>
      <c r="AE358" s="1669" t="s">
        <v>1095</v>
      </c>
      <c r="AG358" s="42" t="str">
        <f t="shared" si="18"/>
        <v>21河川土工_施工_その他</v>
      </c>
      <c r="AK358" s="1666">
        <f t="shared" si="19"/>
        <v>79</v>
      </c>
    </row>
    <row r="359" spans="24:37">
      <c r="X359" s="1546">
        <v>21</v>
      </c>
      <c r="Y359" s="1547" t="s">
        <v>2330</v>
      </c>
      <c r="Z359" s="1546">
        <v>2</v>
      </c>
      <c r="AA359" s="1547" t="s">
        <v>817</v>
      </c>
      <c r="AB359" s="1546">
        <v>2</v>
      </c>
      <c r="AC359" s="1670" t="s">
        <v>1766</v>
      </c>
      <c r="AD359" s="1671">
        <v>2</v>
      </c>
      <c r="AE359" s="1669" t="s">
        <v>1082</v>
      </c>
      <c r="AG359" s="42" t="str">
        <f t="shared" si="18"/>
        <v>21河川土工_施工_その他</v>
      </c>
      <c r="AK359" s="1666">
        <f t="shared" si="19"/>
        <v>79</v>
      </c>
    </row>
    <row r="360" spans="24:37">
      <c r="X360" s="1546">
        <v>22</v>
      </c>
      <c r="Y360" s="1662" t="s">
        <v>2137</v>
      </c>
      <c r="Z360" s="1663">
        <v>1</v>
      </c>
      <c r="AA360" s="1662" t="s">
        <v>1874</v>
      </c>
      <c r="AB360" s="1663">
        <v>1</v>
      </c>
      <c r="AC360" s="1552" t="s">
        <v>1875</v>
      </c>
      <c r="AD360" s="1553">
        <v>1</v>
      </c>
      <c r="AE360" s="1545" t="s">
        <v>2329</v>
      </c>
      <c r="AG360" s="42" t="str">
        <f t="shared" ref="AG360:AG423" si="20">Y360&amp;"_"&amp;AA360&amp;"_"&amp;AC360</f>
        <v>22海岸土工_材料_必須</v>
      </c>
      <c r="AK360" s="1666">
        <f t="shared" si="19"/>
        <v>80</v>
      </c>
    </row>
    <row r="361" spans="24:37">
      <c r="X361" s="1546">
        <v>22</v>
      </c>
      <c r="Y361" s="1547" t="s">
        <v>2137</v>
      </c>
      <c r="Z361" s="1663">
        <v>1</v>
      </c>
      <c r="AA361" s="1547" t="s">
        <v>1874</v>
      </c>
      <c r="AB361" s="1663">
        <v>2</v>
      </c>
      <c r="AC361" s="1667" t="s">
        <v>1766</v>
      </c>
      <c r="AD361" s="1668">
        <v>1</v>
      </c>
      <c r="AE361" s="1669" t="s">
        <v>943</v>
      </c>
      <c r="AG361" s="42" t="str">
        <f t="shared" si="20"/>
        <v>22海岸土工_材料_その他</v>
      </c>
      <c r="AK361" s="1666">
        <f t="shared" ref="AK361:AK424" si="21">IF(AG360&lt;&gt;AG361,AK360+1,AK360)</f>
        <v>81</v>
      </c>
    </row>
    <row r="362" spans="24:37">
      <c r="X362" s="1546">
        <v>22</v>
      </c>
      <c r="Y362" s="1547" t="s">
        <v>2137</v>
      </c>
      <c r="Z362" s="1663">
        <v>1</v>
      </c>
      <c r="AA362" s="1547" t="s">
        <v>1874</v>
      </c>
      <c r="AB362" s="1546">
        <v>2</v>
      </c>
      <c r="AC362" s="1670" t="s">
        <v>1766</v>
      </c>
      <c r="AD362" s="1671">
        <v>2</v>
      </c>
      <c r="AE362" s="1669" t="s">
        <v>952</v>
      </c>
      <c r="AG362" s="42" t="str">
        <f t="shared" si="20"/>
        <v>22海岸土工_材料_その他</v>
      </c>
      <c r="AK362" s="1666">
        <f t="shared" si="21"/>
        <v>81</v>
      </c>
    </row>
    <row r="363" spans="24:37">
      <c r="X363" s="1546">
        <v>22</v>
      </c>
      <c r="Y363" s="1547" t="s">
        <v>2137</v>
      </c>
      <c r="Z363" s="1663">
        <v>1</v>
      </c>
      <c r="AA363" s="1547" t="s">
        <v>1874</v>
      </c>
      <c r="AB363" s="1546">
        <v>2</v>
      </c>
      <c r="AC363" s="1670" t="s">
        <v>1766</v>
      </c>
      <c r="AD363" s="1668">
        <v>3</v>
      </c>
      <c r="AE363" s="1669" t="s">
        <v>1095</v>
      </c>
      <c r="AG363" s="42" t="str">
        <f t="shared" si="20"/>
        <v>22海岸土工_材料_その他</v>
      </c>
      <c r="AK363" s="1666">
        <f t="shared" si="21"/>
        <v>81</v>
      </c>
    </row>
    <row r="364" spans="24:37">
      <c r="X364" s="1546">
        <v>22</v>
      </c>
      <c r="Y364" s="1547" t="s">
        <v>2137</v>
      </c>
      <c r="Z364" s="1663">
        <v>1</v>
      </c>
      <c r="AA364" s="1547" t="s">
        <v>1874</v>
      </c>
      <c r="AB364" s="1546">
        <v>2</v>
      </c>
      <c r="AC364" s="1670" t="s">
        <v>1766</v>
      </c>
      <c r="AD364" s="1671">
        <v>4</v>
      </c>
      <c r="AE364" s="1669" t="s">
        <v>1188</v>
      </c>
      <c r="AG364" s="42" t="str">
        <f t="shared" si="20"/>
        <v>22海岸土工_材料_その他</v>
      </c>
      <c r="AK364" s="1666">
        <f t="shared" si="21"/>
        <v>81</v>
      </c>
    </row>
    <row r="365" spans="24:37">
      <c r="X365" s="1546">
        <v>22</v>
      </c>
      <c r="Y365" s="1547" t="s">
        <v>2137</v>
      </c>
      <c r="Z365" s="1663">
        <v>1</v>
      </c>
      <c r="AA365" s="1547" t="s">
        <v>1874</v>
      </c>
      <c r="AB365" s="1546">
        <v>2</v>
      </c>
      <c r="AC365" s="1670" t="s">
        <v>1766</v>
      </c>
      <c r="AD365" s="1668">
        <v>5</v>
      </c>
      <c r="AE365" s="1669" t="s">
        <v>253</v>
      </c>
      <c r="AG365" s="42" t="str">
        <f t="shared" si="20"/>
        <v>22海岸土工_材料_その他</v>
      </c>
      <c r="AK365" s="1666">
        <f t="shared" si="21"/>
        <v>81</v>
      </c>
    </row>
    <row r="366" spans="24:37">
      <c r="X366" s="1546">
        <v>22</v>
      </c>
      <c r="Y366" s="1547" t="s">
        <v>2137</v>
      </c>
      <c r="Z366" s="1663">
        <v>1</v>
      </c>
      <c r="AA366" s="1547" t="s">
        <v>1874</v>
      </c>
      <c r="AB366" s="1546">
        <v>2</v>
      </c>
      <c r="AC366" s="1670" t="s">
        <v>1766</v>
      </c>
      <c r="AD366" s="1671">
        <v>6</v>
      </c>
      <c r="AE366" s="1669" t="s">
        <v>1096</v>
      </c>
      <c r="AG366" s="42" t="str">
        <f t="shared" si="20"/>
        <v>22海岸土工_材料_その他</v>
      </c>
      <c r="AK366" s="1666">
        <f t="shared" si="21"/>
        <v>81</v>
      </c>
    </row>
    <row r="367" spans="24:37">
      <c r="X367" s="1546">
        <v>22</v>
      </c>
      <c r="Y367" s="1547" t="s">
        <v>2137</v>
      </c>
      <c r="Z367" s="1663">
        <v>1</v>
      </c>
      <c r="AA367" s="1547" t="s">
        <v>1874</v>
      </c>
      <c r="AB367" s="1546">
        <v>2</v>
      </c>
      <c r="AC367" s="1670" t="s">
        <v>1766</v>
      </c>
      <c r="AD367" s="1668">
        <v>7</v>
      </c>
      <c r="AE367" s="1669" t="s">
        <v>1097</v>
      </c>
      <c r="AG367" s="42" t="str">
        <f t="shared" si="20"/>
        <v>22海岸土工_材料_その他</v>
      </c>
      <c r="AK367" s="1666">
        <f t="shared" si="21"/>
        <v>81</v>
      </c>
    </row>
    <row r="368" spans="24:37">
      <c r="X368" s="1546">
        <v>22</v>
      </c>
      <c r="Y368" s="1547" t="s">
        <v>2137</v>
      </c>
      <c r="Z368" s="1663">
        <v>1</v>
      </c>
      <c r="AA368" s="1547" t="s">
        <v>1874</v>
      </c>
      <c r="AB368" s="1546">
        <v>2</v>
      </c>
      <c r="AC368" s="1670" t="s">
        <v>1766</v>
      </c>
      <c r="AD368" s="1671">
        <v>8</v>
      </c>
      <c r="AE368" s="1669" t="s">
        <v>1080</v>
      </c>
      <c r="AG368" s="42" t="str">
        <f t="shared" si="20"/>
        <v>22海岸土工_材料_その他</v>
      </c>
      <c r="AK368" s="1666">
        <f t="shared" si="21"/>
        <v>81</v>
      </c>
    </row>
    <row r="369" spans="24:37">
      <c r="X369" s="1546">
        <v>22</v>
      </c>
      <c r="Y369" s="1547" t="s">
        <v>2137</v>
      </c>
      <c r="Z369" s="1663">
        <v>1</v>
      </c>
      <c r="AA369" s="1547" t="s">
        <v>1874</v>
      </c>
      <c r="AB369" s="1546">
        <v>2</v>
      </c>
      <c r="AC369" s="1670" t="s">
        <v>1766</v>
      </c>
      <c r="AD369" s="1668">
        <v>9</v>
      </c>
      <c r="AE369" s="1669" t="s">
        <v>1081</v>
      </c>
      <c r="AG369" s="42" t="str">
        <f t="shared" si="20"/>
        <v>22海岸土工_材料_その他</v>
      </c>
      <c r="AK369" s="1666">
        <f t="shared" si="21"/>
        <v>81</v>
      </c>
    </row>
    <row r="370" spans="24:37">
      <c r="X370" s="1546">
        <v>22</v>
      </c>
      <c r="Y370" s="1547" t="s">
        <v>2137</v>
      </c>
      <c r="Z370" s="1546">
        <v>2</v>
      </c>
      <c r="AA370" s="1662" t="s">
        <v>817</v>
      </c>
      <c r="AB370" s="1663">
        <v>1</v>
      </c>
      <c r="AC370" s="1552" t="s">
        <v>1875</v>
      </c>
      <c r="AD370" s="1553">
        <v>1</v>
      </c>
      <c r="AE370" s="1545" t="s">
        <v>2331</v>
      </c>
      <c r="AG370" s="42" t="str">
        <f t="shared" si="20"/>
        <v>22海岸土工_施工_必須</v>
      </c>
      <c r="AK370" s="1666">
        <f t="shared" si="21"/>
        <v>82</v>
      </c>
    </row>
    <row r="371" spans="24:37">
      <c r="X371" s="1546">
        <v>22</v>
      </c>
      <c r="Y371" s="1547" t="s">
        <v>2137</v>
      </c>
      <c r="Z371" s="1546">
        <v>2</v>
      </c>
      <c r="AA371" s="1547" t="s">
        <v>2332</v>
      </c>
      <c r="AB371" s="1546">
        <v>1</v>
      </c>
      <c r="AC371" s="1552" t="s">
        <v>1875</v>
      </c>
      <c r="AD371" s="1553">
        <v>2</v>
      </c>
      <c r="AE371" s="1545" t="s">
        <v>1602</v>
      </c>
      <c r="AG371" s="42" t="str">
        <f t="shared" si="20"/>
        <v>22海岸土工_施工_必須</v>
      </c>
      <c r="AK371" s="1666">
        <f t="shared" si="21"/>
        <v>82</v>
      </c>
    </row>
    <row r="372" spans="24:37">
      <c r="X372" s="1546">
        <v>22</v>
      </c>
      <c r="Y372" s="1547" t="s">
        <v>2137</v>
      </c>
      <c r="Z372" s="1546">
        <v>2</v>
      </c>
      <c r="AA372" s="1547" t="s">
        <v>2332</v>
      </c>
      <c r="AB372" s="1546">
        <v>1</v>
      </c>
      <c r="AC372" s="1552" t="s">
        <v>1875</v>
      </c>
      <c r="AD372" s="1553">
        <v>3</v>
      </c>
      <c r="AE372" s="1545" t="s">
        <v>1603</v>
      </c>
      <c r="AG372" s="42" t="str">
        <f t="shared" si="20"/>
        <v>22海岸土工_施工_必須</v>
      </c>
      <c r="AK372" s="1666">
        <f t="shared" si="21"/>
        <v>82</v>
      </c>
    </row>
    <row r="373" spans="24:37">
      <c r="X373" s="1546">
        <v>22</v>
      </c>
      <c r="Y373" s="1547" t="s">
        <v>2137</v>
      </c>
      <c r="Z373" s="1546">
        <v>2</v>
      </c>
      <c r="AA373" s="1547" t="s">
        <v>2332</v>
      </c>
      <c r="AB373" s="1663">
        <v>2</v>
      </c>
      <c r="AC373" s="1667" t="s">
        <v>1766</v>
      </c>
      <c r="AD373" s="1668">
        <v>1</v>
      </c>
      <c r="AE373" s="1669" t="s">
        <v>1095</v>
      </c>
      <c r="AG373" s="42" t="str">
        <f t="shared" si="20"/>
        <v>22海岸土工_施工_その他</v>
      </c>
      <c r="AK373" s="1666">
        <f t="shared" si="21"/>
        <v>83</v>
      </c>
    </row>
    <row r="374" spans="24:37">
      <c r="X374" s="1546">
        <v>22</v>
      </c>
      <c r="Y374" s="1547" t="s">
        <v>2137</v>
      </c>
      <c r="Z374" s="1546">
        <v>2</v>
      </c>
      <c r="AA374" s="1547" t="s">
        <v>2332</v>
      </c>
      <c r="AB374" s="1546">
        <v>2</v>
      </c>
      <c r="AC374" s="1670" t="s">
        <v>1766</v>
      </c>
      <c r="AD374" s="1671">
        <v>2</v>
      </c>
      <c r="AE374" s="1669" t="s">
        <v>1082</v>
      </c>
      <c r="AG374" s="42" t="str">
        <f t="shared" si="20"/>
        <v>22海岸土工_施工_その他</v>
      </c>
      <c r="AK374" s="1666">
        <f t="shared" si="21"/>
        <v>83</v>
      </c>
    </row>
    <row r="375" spans="24:37">
      <c r="X375" s="1546">
        <v>23</v>
      </c>
      <c r="Y375" s="1547" t="s">
        <v>2140</v>
      </c>
      <c r="Z375" s="1546">
        <v>1</v>
      </c>
      <c r="AA375" s="1547" t="s">
        <v>1874</v>
      </c>
      <c r="AB375" s="1546">
        <v>1</v>
      </c>
      <c r="AC375" s="1552" t="s">
        <v>1875</v>
      </c>
      <c r="AD375" s="1553">
        <v>1</v>
      </c>
      <c r="AE375" s="1545" t="s">
        <v>1599</v>
      </c>
      <c r="AG375" s="42" t="str">
        <f t="shared" si="20"/>
        <v>23砂防土工_材料_必須</v>
      </c>
      <c r="AK375" s="1666">
        <f t="shared" si="21"/>
        <v>84</v>
      </c>
    </row>
    <row r="376" spans="24:37">
      <c r="X376" s="1546">
        <v>23</v>
      </c>
      <c r="Y376" s="1547" t="s">
        <v>2140</v>
      </c>
      <c r="Z376" s="1546">
        <v>2</v>
      </c>
      <c r="AA376" s="1662" t="s">
        <v>817</v>
      </c>
      <c r="AB376" s="1663">
        <v>1</v>
      </c>
      <c r="AC376" s="1552" t="s">
        <v>1875</v>
      </c>
      <c r="AD376" s="1553">
        <v>1</v>
      </c>
      <c r="AE376" s="1545" t="s">
        <v>1604</v>
      </c>
      <c r="AG376" s="42" t="str">
        <f t="shared" si="20"/>
        <v>23砂防土工_施工_必須</v>
      </c>
      <c r="AK376" s="1666">
        <f t="shared" si="21"/>
        <v>85</v>
      </c>
    </row>
    <row r="377" spans="24:37">
      <c r="X377" s="1546">
        <v>23</v>
      </c>
      <c r="Y377" s="1547" t="s">
        <v>2140</v>
      </c>
      <c r="Z377" s="1546">
        <v>2</v>
      </c>
      <c r="AA377" s="1547" t="s">
        <v>817</v>
      </c>
      <c r="AB377" s="1546">
        <v>1</v>
      </c>
      <c r="AC377" s="1552" t="s">
        <v>1875</v>
      </c>
      <c r="AD377" s="1553">
        <v>2</v>
      </c>
      <c r="AE377" s="1545" t="s">
        <v>1602</v>
      </c>
      <c r="AG377" s="42" t="str">
        <f t="shared" si="20"/>
        <v>23砂防土工_施工_必須</v>
      </c>
      <c r="AK377" s="1666">
        <f t="shared" si="21"/>
        <v>85</v>
      </c>
    </row>
    <row r="378" spans="24:37">
      <c r="X378" s="1546">
        <v>23</v>
      </c>
      <c r="Y378" s="1547" t="s">
        <v>2140</v>
      </c>
      <c r="Z378" s="1546">
        <v>2</v>
      </c>
      <c r="AA378" s="1547" t="s">
        <v>817</v>
      </c>
      <c r="AB378" s="1546">
        <v>1</v>
      </c>
      <c r="AC378" s="1552" t="s">
        <v>1875</v>
      </c>
      <c r="AD378" s="1553">
        <v>3</v>
      </c>
      <c r="AE378" s="1545" t="s">
        <v>1603</v>
      </c>
      <c r="AG378" s="42" t="str">
        <f t="shared" si="20"/>
        <v>23砂防土工_施工_必須</v>
      </c>
      <c r="AK378" s="1666">
        <f t="shared" si="21"/>
        <v>85</v>
      </c>
    </row>
    <row r="379" spans="24:37">
      <c r="X379" s="1546">
        <v>24</v>
      </c>
      <c r="Y379" s="1662" t="s">
        <v>2143</v>
      </c>
      <c r="Z379" s="1663">
        <v>1</v>
      </c>
      <c r="AA379" s="1662" t="s">
        <v>1874</v>
      </c>
      <c r="AB379" s="1663">
        <v>1</v>
      </c>
      <c r="AC379" s="1552" t="s">
        <v>1875</v>
      </c>
      <c r="AD379" s="1553">
        <v>1</v>
      </c>
      <c r="AE379" s="1545" t="s">
        <v>1599</v>
      </c>
      <c r="AG379" s="42" t="str">
        <f t="shared" si="20"/>
        <v>24道路土工_材料_必須</v>
      </c>
      <c r="AK379" s="1666">
        <f t="shared" si="21"/>
        <v>86</v>
      </c>
    </row>
    <row r="380" spans="24:37">
      <c r="X380" s="1546">
        <v>24</v>
      </c>
      <c r="Y380" s="1547" t="s">
        <v>2333</v>
      </c>
      <c r="Z380" s="1663">
        <v>1</v>
      </c>
      <c r="AA380" s="1547" t="s">
        <v>1874</v>
      </c>
      <c r="AB380" s="1546">
        <v>1</v>
      </c>
      <c r="AC380" s="1552" t="s">
        <v>1875</v>
      </c>
      <c r="AD380" s="1553">
        <v>2</v>
      </c>
      <c r="AE380" s="1545" t="s">
        <v>1615</v>
      </c>
      <c r="AG380" s="42" t="str">
        <f t="shared" si="20"/>
        <v>24道路土工_材料_必須</v>
      </c>
      <c r="AK380" s="1666">
        <f t="shared" si="21"/>
        <v>86</v>
      </c>
    </row>
    <row r="381" spans="24:37">
      <c r="X381" s="1546">
        <v>24</v>
      </c>
      <c r="Y381" s="1662" t="s">
        <v>2333</v>
      </c>
      <c r="Z381" s="1663">
        <v>1</v>
      </c>
      <c r="AA381" s="1662" t="s">
        <v>1874</v>
      </c>
      <c r="AB381" s="1663">
        <v>2</v>
      </c>
      <c r="AC381" s="1667" t="s">
        <v>1766</v>
      </c>
      <c r="AD381" s="1668">
        <v>1</v>
      </c>
      <c r="AE381" s="1669" t="s">
        <v>943</v>
      </c>
      <c r="AG381" s="42" t="str">
        <f t="shared" si="20"/>
        <v>24道路土工_材料_その他</v>
      </c>
      <c r="AK381" s="1666">
        <f t="shared" si="21"/>
        <v>87</v>
      </c>
    </row>
    <row r="382" spans="24:37">
      <c r="X382" s="1546">
        <v>24</v>
      </c>
      <c r="Y382" s="1547" t="s">
        <v>2333</v>
      </c>
      <c r="Z382" s="1663">
        <v>1</v>
      </c>
      <c r="AA382" s="1547" t="s">
        <v>1874</v>
      </c>
      <c r="AB382" s="1546">
        <v>2</v>
      </c>
      <c r="AC382" s="1670" t="s">
        <v>1766</v>
      </c>
      <c r="AD382" s="1671">
        <v>2</v>
      </c>
      <c r="AE382" s="1669" t="s">
        <v>952</v>
      </c>
      <c r="AG382" s="42" t="str">
        <f t="shared" si="20"/>
        <v>24道路土工_材料_その他</v>
      </c>
      <c r="AK382" s="1666">
        <f t="shared" si="21"/>
        <v>87</v>
      </c>
    </row>
    <row r="383" spans="24:37">
      <c r="X383" s="1546">
        <v>24</v>
      </c>
      <c r="Y383" s="1547" t="s">
        <v>2333</v>
      </c>
      <c r="Z383" s="1663">
        <v>1</v>
      </c>
      <c r="AA383" s="1547" t="s">
        <v>1874</v>
      </c>
      <c r="AB383" s="1546">
        <v>2</v>
      </c>
      <c r="AC383" s="1670" t="s">
        <v>1766</v>
      </c>
      <c r="AD383" s="1668">
        <v>3</v>
      </c>
      <c r="AE383" s="1669" t="s">
        <v>1095</v>
      </c>
      <c r="AG383" s="42" t="str">
        <f t="shared" si="20"/>
        <v>24道路土工_材料_その他</v>
      </c>
      <c r="AK383" s="1666">
        <f t="shared" si="21"/>
        <v>87</v>
      </c>
    </row>
    <row r="384" spans="24:37">
      <c r="X384" s="1546">
        <v>24</v>
      </c>
      <c r="Y384" s="1547" t="s">
        <v>2333</v>
      </c>
      <c r="Z384" s="1663">
        <v>1</v>
      </c>
      <c r="AA384" s="1547" t="s">
        <v>1874</v>
      </c>
      <c r="AB384" s="1546">
        <v>2</v>
      </c>
      <c r="AC384" s="1670" t="s">
        <v>1766</v>
      </c>
      <c r="AD384" s="1671">
        <v>4</v>
      </c>
      <c r="AE384" s="1669" t="s">
        <v>1188</v>
      </c>
      <c r="AG384" s="42" t="str">
        <f t="shared" si="20"/>
        <v>24道路土工_材料_その他</v>
      </c>
      <c r="AK384" s="1666">
        <f t="shared" si="21"/>
        <v>87</v>
      </c>
    </row>
    <row r="385" spans="24:37">
      <c r="X385" s="1546">
        <v>24</v>
      </c>
      <c r="Y385" s="1547" t="s">
        <v>2333</v>
      </c>
      <c r="Z385" s="1663">
        <v>1</v>
      </c>
      <c r="AA385" s="1547" t="s">
        <v>1874</v>
      </c>
      <c r="AB385" s="1546">
        <v>2</v>
      </c>
      <c r="AC385" s="1670" t="s">
        <v>1766</v>
      </c>
      <c r="AD385" s="1668">
        <v>5</v>
      </c>
      <c r="AE385" s="1669" t="s">
        <v>253</v>
      </c>
      <c r="AG385" s="42" t="str">
        <f t="shared" si="20"/>
        <v>24道路土工_材料_その他</v>
      </c>
      <c r="AK385" s="1666">
        <f t="shared" si="21"/>
        <v>87</v>
      </c>
    </row>
    <row r="386" spans="24:37">
      <c r="X386" s="1546">
        <v>24</v>
      </c>
      <c r="Y386" s="1547" t="s">
        <v>2333</v>
      </c>
      <c r="Z386" s="1663">
        <v>1</v>
      </c>
      <c r="AA386" s="1547" t="s">
        <v>1874</v>
      </c>
      <c r="AB386" s="1546">
        <v>2</v>
      </c>
      <c r="AC386" s="1670" t="s">
        <v>1766</v>
      </c>
      <c r="AD386" s="1671">
        <v>6</v>
      </c>
      <c r="AE386" s="1669" t="s">
        <v>1096</v>
      </c>
      <c r="AG386" s="42" t="str">
        <f t="shared" si="20"/>
        <v>24道路土工_材料_その他</v>
      </c>
      <c r="AK386" s="1666">
        <f t="shared" si="21"/>
        <v>87</v>
      </c>
    </row>
    <row r="387" spans="24:37">
      <c r="X387" s="1546">
        <v>24</v>
      </c>
      <c r="Y387" s="1547" t="s">
        <v>2333</v>
      </c>
      <c r="Z387" s="1663">
        <v>1</v>
      </c>
      <c r="AA387" s="1547" t="s">
        <v>1874</v>
      </c>
      <c r="AB387" s="1546">
        <v>2</v>
      </c>
      <c r="AC387" s="1670" t="s">
        <v>1766</v>
      </c>
      <c r="AD387" s="1668">
        <v>7</v>
      </c>
      <c r="AE387" s="1669" t="s">
        <v>1097</v>
      </c>
      <c r="AG387" s="42" t="str">
        <f t="shared" si="20"/>
        <v>24道路土工_材料_その他</v>
      </c>
      <c r="AK387" s="1666">
        <f t="shared" si="21"/>
        <v>87</v>
      </c>
    </row>
    <row r="388" spans="24:37">
      <c r="X388" s="1546">
        <v>24</v>
      </c>
      <c r="Y388" s="1547" t="s">
        <v>2333</v>
      </c>
      <c r="Z388" s="1663">
        <v>1</v>
      </c>
      <c r="AA388" s="1547" t="s">
        <v>1874</v>
      </c>
      <c r="AB388" s="1546">
        <v>2</v>
      </c>
      <c r="AC388" s="1670" t="s">
        <v>1766</v>
      </c>
      <c r="AD388" s="1671">
        <v>8</v>
      </c>
      <c r="AE388" s="1669" t="s">
        <v>1080</v>
      </c>
      <c r="AG388" s="42" t="str">
        <f t="shared" si="20"/>
        <v>24道路土工_材料_その他</v>
      </c>
      <c r="AK388" s="1666">
        <f t="shared" si="21"/>
        <v>87</v>
      </c>
    </row>
    <row r="389" spans="24:37">
      <c r="X389" s="1546">
        <v>24</v>
      </c>
      <c r="Y389" s="1547" t="s">
        <v>2333</v>
      </c>
      <c r="Z389" s="1663">
        <v>1</v>
      </c>
      <c r="AA389" s="1547" t="s">
        <v>1874</v>
      </c>
      <c r="AB389" s="1546">
        <v>2</v>
      </c>
      <c r="AC389" s="1670" t="s">
        <v>1766</v>
      </c>
      <c r="AD389" s="1668">
        <v>9</v>
      </c>
      <c r="AE389" s="1669" t="s">
        <v>1081</v>
      </c>
      <c r="AG389" s="42" t="str">
        <f t="shared" si="20"/>
        <v>24道路土工_材料_その他</v>
      </c>
      <c r="AK389" s="1666">
        <f t="shared" si="21"/>
        <v>87</v>
      </c>
    </row>
    <row r="390" spans="24:37">
      <c r="X390" s="1546">
        <v>24</v>
      </c>
      <c r="Y390" s="1662" t="s">
        <v>2333</v>
      </c>
      <c r="Z390" s="1663">
        <v>2</v>
      </c>
      <c r="AA390" s="1662" t="s">
        <v>817</v>
      </c>
      <c r="AB390" s="1663">
        <v>1</v>
      </c>
      <c r="AC390" s="1545" t="s">
        <v>1875</v>
      </c>
      <c r="AD390" s="1548">
        <v>1</v>
      </c>
      <c r="AE390" s="1545" t="s">
        <v>1604</v>
      </c>
      <c r="AG390" s="42" t="str">
        <f t="shared" si="20"/>
        <v>24道路土工_施工_必須</v>
      </c>
      <c r="AK390" s="1666">
        <f t="shared" si="21"/>
        <v>88</v>
      </c>
    </row>
    <row r="391" spans="24:37">
      <c r="X391" s="1546">
        <v>24</v>
      </c>
      <c r="Y391" s="1662" t="s">
        <v>2333</v>
      </c>
      <c r="Z391" s="1663">
        <v>2</v>
      </c>
      <c r="AA391" s="1672" t="s">
        <v>817</v>
      </c>
      <c r="AB391" s="1663">
        <v>1</v>
      </c>
      <c r="AC391" s="1545" t="s">
        <v>1875</v>
      </c>
      <c r="AD391" s="1548">
        <v>2</v>
      </c>
      <c r="AE391" s="1545" t="s">
        <v>1602</v>
      </c>
      <c r="AG391" s="42" t="str">
        <f t="shared" si="20"/>
        <v>24道路土工_施工_必須</v>
      </c>
      <c r="AK391" s="1666">
        <f t="shared" si="21"/>
        <v>88</v>
      </c>
    </row>
    <row r="392" spans="24:37">
      <c r="X392" s="1546">
        <v>24</v>
      </c>
      <c r="Y392" s="1662" t="s">
        <v>2333</v>
      </c>
      <c r="Z392" s="1663">
        <v>2</v>
      </c>
      <c r="AA392" s="1672" t="s">
        <v>817</v>
      </c>
      <c r="AB392" s="1663">
        <v>1</v>
      </c>
      <c r="AC392" s="1545" t="s">
        <v>1875</v>
      </c>
      <c r="AD392" s="1548">
        <v>3</v>
      </c>
      <c r="AE392" s="1545" t="s">
        <v>1603</v>
      </c>
      <c r="AG392" s="42" t="str">
        <f t="shared" si="20"/>
        <v>24道路土工_施工_必須</v>
      </c>
      <c r="AK392" s="1666">
        <f t="shared" si="21"/>
        <v>88</v>
      </c>
    </row>
    <row r="393" spans="24:37">
      <c r="X393" s="1546">
        <v>24</v>
      </c>
      <c r="Y393" s="1662" t="s">
        <v>2333</v>
      </c>
      <c r="Z393" s="1663">
        <v>2</v>
      </c>
      <c r="AA393" s="1672" t="s">
        <v>817</v>
      </c>
      <c r="AB393" s="1663">
        <v>1</v>
      </c>
      <c r="AC393" s="1545" t="s">
        <v>1875</v>
      </c>
      <c r="AD393" s="1548">
        <v>4</v>
      </c>
      <c r="AE393" s="1545" t="s">
        <v>1570</v>
      </c>
      <c r="AG393" s="42" t="str">
        <f t="shared" si="20"/>
        <v>24道路土工_施工_必須</v>
      </c>
      <c r="AK393" s="1666">
        <f t="shared" si="21"/>
        <v>88</v>
      </c>
    </row>
    <row r="394" spans="24:37">
      <c r="X394" s="1546">
        <v>24</v>
      </c>
      <c r="Y394" s="1547" t="s">
        <v>2333</v>
      </c>
      <c r="Z394" s="1663">
        <v>2</v>
      </c>
      <c r="AA394" s="1662" t="s">
        <v>817</v>
      </c>
      <c r="AB394" s="1663">
        <v>2</v>
      </c>
      <c r="AC394" s="1667" t="s">
        <v>1766</v>
      </c>
      <c r="AD394" s="1668">
        <v>1</v>
      </c>
      <c r="AE394" s="1669" t="s">
        <v>141</v>
      </c>
      <c r="AG394" s="42" t="str">
        <f t="shared" si="20"/>
        <v>24道路土工_施工_その他</v>
      </c>
      <c r="AK394" s="1666">
        <f t="shared" si="21"/>
        <v>89</v>
      </c>
    </row>
    <row r="395" spans="24:37">
      <c r="X395" s="1546">
        <v>24</v>
      </c>
      <c r="Y395" s="1547" t="s">
        <v>2333</v>
      </c>
      <c r="Z395" s="1663">
        <v>2</v>
      </c>
      <c r="AA395" s="1547" t="s">
        <v>817</v>
      </c>
      <c r="AB395" s="1546">
        <v>2</v>
      </c>
      <c r="AC395" s="1670" t="s">
        <v>1766</v>
      </c>
      <c r="AD395" s="1671">
        <v>2</v>
      </c>
      <c r="AE395" s="1669" t="s">
        <v>200</v>
      </c>
      <c r="AG395" s="42" t="str">
        <f t="shared" si="20"/>
        <v>24道路土工_施工_その他</v>
      </c>
      <c r="AK395" s="1666">
        <f t="shared" si="21"/>
        <v>89</v>
      </c>
    </row>
    <row r="396" spans="24:37">
      <c r="X396" s="1546">
        <v>24</v>
      </c>
      <c r="Y396" s="1547" t="s">
        <v>2333</v>
      </c>
      <c r="Z396" s="1663">
        <v>2</v>
      </c>
      <c r="AA396" s="1547" t="s">
        <v>817</v>
      </c>
      <c r="AB396" s="1546">
        <v>2</v>
      </c>
      <c r="AC396" s="1670" t="s">
        <v>1766</v>
      </c>
      <c r="AD396" s="1671">
        <v>3</v>
      </c>
      <c r="AE396" s="1669" t="s">
        <v>1189</v>
      </c>
      <c r="AG396" s="42" t="str">
        <f t="shared" si="20"/>
        <v>24道路土工_施工_その他</v>
      </c>
      <c r="AK396" s="1666">
        <f t="shared" si="21"/>
        <v>89</v>
      </c>
    </row>
    <row r="397" spans="24:37">
      <c r="X397" s="1546">
        <v>24</v>
      </c>
      <c r="Y397" s="1547" t="s">
        <v>2333</v>
      </c>
      <c r="Z397" s="1663">
        <v>2</v>
      </c>
      <c r="AA397" s="1547" t="s">
        <v>817</v>
      </c>
      <c r="AB397" s="1546">
        <v>2</v>
      </c>
      <c r="AC397" s="1670" t="s">
        <v>1766</v>
      </c>
      <c r="AD397" s="1671">
        <v>4</v>
      </c>
      <c r="AE397" s="1669" t="s">
        <v>1082</v>
      </c>
      <c r="AG397" s="42" t="str">
        <f t="shared" si="20"/>
        <v>24道路土工_施工_その他</v>
      </c>
      <c r="AK397" s="1666">
        <f t="shared" si="21"/>
        <v>89</v>
      </c>
    </row>
    <row r="398" spans="24:37">
      <c r="X398" s="1546">
        <v>24</v>
      </c>
      <c r="Y398" s="1547" t="s">
        <v>2333</v>
      </c>
      <c r="Z398" s="1663">
        <v>2</v>
      </c>
      <c r="AA398" s="1547" t="s">
        <v>817</v>
      </c>
      <c r="AB398" s="1546">
        <v>2</v>
      </c>
      <c r="AC398" s="1670" t="s">
        <v>1766</v>
      </c>
      <c r="AD398" s="1671">
        <v>5</v>
      </c>
      <c r="AE398" s="1669" t="s">
        <v>201</v>
      </c>
      <c r="AG398" s="42" t="str">
        <f t="shared" si="20"/>
        <v>24道路土工_施工_その他</v>
      </c>
      <c r="AK398" s="1666">
        <f t="shared" si="21"/>
        <v>89</v>
      </c>
    </row>
    <row r="399" spans="24:37">
      <c r="X399" s="1546">
        <v>25</v>
      </c>
      <c r="Y399" s="1672" t="s">
        <v>2145</v>
      </c>
      <c r="Z399" s="1663">
        <v>1</v>
      </c>
      <c r="AA399" s="1672" t="s">
        <v>817</v>
      </c>
      <c r="AB399" s="1663">
        <v>1</v>
      </c>
      <c r="AC399" s="1552" t="s">
        <v>1875</v>
      </c>
      <c r="AD399" s="1553">
        <v>1</v>
      </c>
      <c r="AE399" s="1545" t="s">
        <v>1616</v>
      </c>
      <c r="AG399" s="42" t="str">
        <f t="shared" si="20"/>
        <v>25捨石工_施工_必須</v>
      </c>
      <c r="AK399" s="1666">
        <f t="shared" si="21"/>
        <v>90</v>
      </c>
    </row>
    <row r="400" spans="24:37">
      <c r="X400" s="1546">
        <v>25</v>
      </c>
      <c r="Y400" s="1547" t="s">
        <v>2334</v>
      </c>
      <c r="Z400" s="1663">
        <v>1</v>
      </c>
      <c r="AA400" s="1672" t="s">
        <v>817</v>
      </c>
      <c r="AB400" s="1663">
        <v>1</v>
      </c>
      <c r="AC400" s="1552" t="s">
        <v>1875</v>
      </c>
      <c r="AD400" s="1553">
        <v>2</v>
      </c>
      <c r="AE400" s="1545" t="s">
        <v>1617</v>
      </c>
      <c r="AG400" s="42" t="str">
        <f t="shared" si="20"/>
        <v>25捨石工_施工_必須</v>
      </c>
      <c r="AK400" s="1666">
        <f t="shared" si="21"/>
        <v>90</v>
      </c>
    </row>
    <row r="401" spans="24:37">
      <c r="X401" s="1546">
        <v>25</v>
      </c>
      <c r="Y401" s="1547" t="s">
        <v>2334</v>
      </c>
      <c r="Z401" s="1663">
        <v>1</v>
      </c>
      <c r="AA401" s="1672" t="s">
        <v>817</v>
      </c>
      <c r="AB401" s="1663">
        <v>1</v>
      </c>
      <c r="AC401" s="1552" t="s">
        <v>1875</v>
      </c>
      <c r="AD401" s="1553">
        <v>3</v>
      </c>
      <c r="AE401" s="1545" t="s">
        <v>1618</v>
      </c>
      <c r="AG401" s="42" t="str">
        <f t="shared" si="20"/>
        <v>25捨石工_施工_必須</v>
      </c>
      <c r="AK401" s="1666">
        <f t="shared" si="21"/>
        <v>90</v>
      </c>
    </row>
    <row r="402" spans="24:37">
      <c r="X402" s="1546">
        <v>25</v>
      </c>
      <c r="Y402" s="1672" t="s">
        <v>2334</v>
      </c>
      <c r="Z402" s="1663">
        <v>1</v>
      </c>
      <c r="AA402" s="1672" t="s">
        <v>817</v>
      </c>
      <c r="AB402" s="1663">
        <v>2</v>
      </c>
      <c r="AC402" s="1669" t="s">
        <v>1766</v>
      </c>
      <c r="AD402" s="1668">
        <v>1</v>
      </c>
      <c r="AE402" s="1669" t="s">
        <v>1085</v>
      </c>
      <c r="AG402" s="42" t="str">
        <f t="shared" si="20"/>
        <v>25捨石工_施工_その他</v>
      </c>
      <c r="AK402" s="1666">
        <f t="shared" si="21"/>
        <v>91</v>
      </c>
    </row>
    <row r="403" spans="24:37">
      <c r="X403" s="1546">
        <v>26</v>
      </c>
      <c r="Y403" s="1662" t="s">
        <v>2147</v>
      </c>
      <c r="Z403" s="1663">
        <v>1</v>
      </c>
      <c r="AA403" s="1662" t="s">
        <v>1874</v>
      </c>
      <c r="AB403" s="1663">
        <v>1</v>
      </c>
      <c r="AC403" s="1545" t="s">
        <v>1875</v>
      </c>
      <c r="AD403" s="1548">
        <v>1</v>
      </c>
      <c r="AE403" s="1545" t="s">
        <v>2326</v>
      </c>
      <c r="AG403" s="42" t="str">
        <f t="shared" si="20"/>
        <v>26コンクリートダム_材料_必須</v>
      </c>
      <c r="AK403" s="1666">
        <f t="shared" si="21"/>
        <v>92</v>
      </c>
    </row>
    <row r="404" spans="24:37">
      <c r="X404" s="1546">
        <v>26</v>
      </c>
      <c r="Y404" s="1662" t="s">
        <v>2335</v>
      </c>
      <c r="Z404" s="1663">
        <v>1</v>
      </c>
      <c r="AA404" s="1662" t="s">
        <v>1874</v>
      </c>
      <c r="AB404" s="1663">
        <v>2</v>
      </c>
      <c r="AC404" s="1667" t="s">
        <v>1766</v>
      </c>
      <c r="AD404" s="1668">
        <v>1</v>
      </c>
      <c r="AE404" s="1669" t="s">
        <v>124</v>
      </c>
      <c r="AG404" s="42" t="str">
        <f t="shared" si="20"/>
        <v>26コンクリートダム_材料_その他</v>
      </c>
      <c r="AK404" s="1666">
        <f t="shared" si="21"/>
        <v>93</v>
      </c>
    </row>
    <row r="405" spans="24:37">
      <c r="X405" s="1546">
        <v>26</v>
      </c>
      <c r="Y405" s="1547" t="s">
        <v>2335</v>
      </c>
      <c r="Z405" s="1663">
        <v>1</v>
      </c>
      <c r="AA405" s="1547" t="s">
        <v>1874</v>
      </c>
      <c r="AB405" s="1546">
        <v>2</v>
      </c>
      <c r="AC405" s="1670" t="s">
        <v>1766</v>
      </c>
      <c r="AD405" s="1671">
        <v>2</v>
      </c>
      <c r="AE405" s="1669" t="s">
        <v>123</v>
      </c>
      <c r="AG405" s="42" t="str">
        <f t="shared" si="20"/>
        <v>26コンクリートダム_材料_その他</v>
      </c>
      <c r="AK405" s="1666">
        <f t="shared" si="21"/>
        <v>93</v>
      </c>
    </row>
    <row r="406" spans="24:37">
      <c r="X406" s="1546">
        <v>26</v>
      </c>
      <c r="Y406" s="1547" t="s">
        <v>2335</v>
      </c>
      <c r="Z406" s="1663">
        <v>1</v>
      </c>
      <c r="AA406" s="1547" t="s">
        <v>1874</v>
      </c>
      <c r="AB406" s="1546">
        <v>2</v>
      </c>
      <c r="AC406" s="1670" t="s">
        <v>1766</v>
      </c>
      <c r="AD406" s="1668">
        <v>3</v>
      </c>
      <c r="AE406" s="1669" t="s">
        <v>132</v>
      </c>
      <c r="AG406" s="42" t="str">
        <f t="shared" si="20"/>
        <v>26コンクリートダム_材料_その他</v>
      </c>
      <c r="AK406" s="1666">
        <f t="shared" si="21"/>
        <v>93</v>
      </c>
    </row>
    <row r="407" spans="24:37">
      <c r="X407" s="1546">
        <v>26</v>
      </c>
      <c r="Y407" s="1547" t="s">
        <v>2335</v>
      </c>
      <c r="Z407" s="1663">
        <v>1</v>
      </c>
      <c r="AA407" s="1547" t="s">
        <v>1874</v>
      </c>
      <c r="AB407" s="1546">
        <v>2</v>
      </c>
      <c r="AC407" s="1670" t="s">
        <v>1766</v>
      </c>
      <c r="AD407" s="1671">
        <v>4</v>
      </c>
      <c r="AE407" s="1669" t="s">
        <v>133</v>
      </c>
      <c r="AG407" s="42" t="str">
        <f t="shared" si="20"/>
        <v>26コンクリートダム_材料_その他</v>
      </c>
      <c r="AK407" s="1666">
        <f t="shared" si="21"/>
        <v>93</v>
      </c>
    </row>
    <row r="408" spans="24:37">
      <c r="X408" s="1546">
        <v>26</v>
      </c>
      <c r="Y408" s="1547" t="s">
        <v>2335</v>
      </c>
      <c r="Z408" s="1663">
        <v>1</v>
      </c>
      <c r="AA408" s="1547" t="s">
        <v>1874</v>
      </c>
      <c r="AB408" s="1546">
        <v>2</v>
      </c>
      <c r="AC408" s="1670" t="s">
        <v>1766</v>
      </c>
      <c r="AD408" s="1668">
        <v>5</v>
      </c>
      <c r="AE408" s="1669" t="s">
        <v>127</v>
      </c>
      <c r="AG408" s="42" t="str">
        <f t="shared" si="20"/>
        <v>26コンクリートダム_材料_その他</v>
      </c>
      <c r="AK408" s="1666">
        <f t="shared" si="21"/>
        <v>93</v>
      </c>
    </row>
    <row r="409" spans="24:37">
      <c r="X409" s="1546">
        <v>26</v>
      </c>
      <c r="Y409" s="1547" t="s">
        <v>2335</v>
      </c>
      <c r="Z409" s="1663">
        <v>1</v>
      </c>
      <c r="AA409" s="1547" t="s">
        <v>1874</v>
      </c>
      <c r="AB409" s="1546">
        <v>2</v>
      </c>
      <c r="AC409" s="1670" t="s">
        <v>1766</v>
      </c>
      <c r="AD409" s="1671">
        <v>6</v>
      </c>
      <c r="AE409" s="1669" t="s">
        <v>128</v>
      </c>
      <c r="AG409" s="42" t="str">
        <f t="shared" si="20"/>
        <v>26コンクリートダム_材料_その他</v>
      </c>
      <c r="AK409" s="1666">
        <f t="shared" si="21"/>
        <v>93</v>
      </c>
    </row>
    <row r="410" spans="24:37">
      <c r="X410" s="1546">
        <v>26</v>
      </c>
      <c r="Y410" s="1547" t="s">
        <v>2335</v>
      </c>
      <c r="Z410" s="1663">
        <v>1</v>
      </c>
      <c r="AA410" s="1547" t="s">
        <v>1874</v>
      </c>
      <c r="AB410" s="1546">
        <v>2</v>
      </c>
      <c r="AC410" s="1670" t="s">
        <v>1766</v>
      </c>
      <c r="AD410" s="1668">
        <v>7</v>
      </c>
      <c r="AE410" s="1669" t="s">
        <v>126</v>
      </c>
      <c r="AG410" s="42" t="str">
        <f t="shared" si="20"/>
        <v>26コンクリートダム_材料_その他</v>
      </c>
      <c r="AK410" s="1666">
        <f t="shared" si="21"/>
        <v>93</v>
      </c>
    </row>
    <row r="411" spans="24:37">
      <c r="X411" s="1546">
        <v>26</v>
      </c>
      <c r="Y411" s="1547" t="s">
        <v>2335</v>
      </c>
      <c r="Z411" s="1663">
        <v>1</v>
      </c>
      <c r="AA411" s="1547" t="s">
        <v>1874</v>
      </c>
      <c r="AB411" s="1546">
        <v>2</v>
      </c>
      <c r="AC411" s="1670" t="s">
        <v>1766</v>
      </c>
      <c r="AD411" s="1668">
        <v>9</v>
      </c>
      <c r="AE411" s="1669" t="s">
        <v>129</v>
      </c>
      <c r="AG411" s="42" t="str">
        <f t="shared" si="20"/>
        <v>26コンクリートダム_材料_その他</v>
      </c>
      <c r="AK411" s="1666">
        <f t="shared" si="21"/>
        <v>93</v>
      </c>
    </row>
    <row r="412" spans="24:37">
      <c r="X412" s="1546">
        <v>26</v>
      </c>
      <c r="Y412" s="1547" t="s">
        <v>2335</v>
      </c>
      <c r="Z412" s="1663">
        <v>1</v>
      </c>
      <c r="AA412" s="1547" t="s">
        <v>1874</v>
      </c>
      <c r="AB412" s="1546">
        <v>2</v>
      </c>
      <c r="AC412" s="1670" t="s">
        <v>1766</v>
      </c>
      <c r="AD412" s="1671">
        <v>10</v>
      </c>
      <c r="AE412" s="1669" t="s">
        <v>131</v>
      </c>
      <c r="AG412" s="42" t="str">
        <f t="shared" si="20"/>
        <v>26コンクリートダム_材料_その他</v>
      </c>
      <c r="AK412" s="1666">
        <f t="shared" si="21"/>
        <v>93</v>
      </c>
    </row>
    <row r="413" spans="24:37">
      <c r="X413" s="1546">
        <v>26</v>
      </c>
      <c r="Y413" s="1547" t="s">
        <v>2335</v>
      </c>
      <c r="Z413" s="1663">
        <v>1</v>
      </c>
      <c r="AA413" s="1547" t="s">
        <v>1874</v>
      </c>
      <c r="AB413" s="1546">
        <v>2</v>
      </c>
      <c r="AC413" s="1670" t="s">
        <v>1766</v>
      </c>
      <c r="AD413" s="1668">
        <v>11</v>
      </c>
      <c r="AE413" s="1669" t="s">
        <v>125</v>
      </c>
      <c r="AG413" s="42" t="str">
        <f t="shared" si="20"/>
        <v>26コンクリートダム_材料_その他</v>
      </c>
      <c r="AK413" s="1666">
        <f t="shared" si="21"/>
        <v>93</v>
      </c>
    </row>
    <row r="414" spans="24:37">
      <c r="X414" s="1546">
        <v>26</v>
      </c>
      <c r="Y414" s="1547" t="s">
        <v>2335</v>
      </c>
      <c r="Z414" s="1663">
        <v>1</v>
      </c>
      <c r="AA414" s="1547" t="s">
        <v>1874</v>
      </c>
      <c r="AB414" s="1546">
        <v>2</v>
      </c>
      <c r="AC414" s="1670" t="s">
        <v>1766</v>
      </c>
      <c r="AD414" s="1671">
        <v>12</v>
      </c>
      <c r="AE414" s="1669" t="s">
        <v>2112</v>
      </c>
      <c r="AG414" s="42" t="str">
        <f t="shared" si="20"/>
        <v>26コンクリートダム_材料_その他</v>
      </c>
      <c r="AK414" s="1666">
        <f t="shared" si="21"/>
        <v>93</v>
      </c>
    </row>
    <row r="415" spans="24:37">
      <c r="X415" s="1546">
        <v>26</v>
      </c>
      <c r="Y415" s="1547" t="s">
        <v>2335</v>
      </c>
      <c r="Z415" s="1663">
        <v>1</v>
      </c>
      <c r="AA415" s="1547" t="s">
        <v>1874</v>
      </c>
      <c r="AB415" s="1546">
        <v>2</v>
      </c>
      <c r="AC415" s="1670" t="s">
        <v>1766</v>
      </c>
      <c r="AD415" s="1668">
        <v>13</v>
      </c>
      <c r="AE415" s="1669" t="s">
        <v>1540</v>
      </c>
      <c r="AG415" s="42" t="str">
        <f t="shared" si="20"/>
        <v>26コンクリートダム_材料_その他</v>
      </c>
      <c r="AK415" s="1666">
        <f t="shared" si="21"/>
        <v>93</v>
      </c>
    </row>
    <row r="416" spans="24:37">
      <c r="X416" s="1546">
        <v>26</v>
      </c>
      <c r="Y416" s="1547" t="s">
        <v>2335</v>
      </c>
      <c r="Z416" s="1546">
        <v>2</v>
      </c>
      <c r="AA416" s="1662" t="s">
        <v>945</v>
      </c>
      <c r="AB416" s="1663">
        <v>1</v>
      </c>
      <c r="AC416" s="1667" t="s">
        <v>1766</v>
      </c>
      <c r="AD416" s="1668">
        <v>1</v>
      </c>
      <c r="AE416" s="1669" t="s">
        <v>814</v>
      </c>
      <c r="AG416" s="42" t="str">
        <f t="shared" si="20"/>
        <v>26コンクリートダム_製造（プラント）_その他</v>
      </c>
      <c r="AK416" s="1666">
        <f t="shared" si="21"/>
        <v>94</v>
      </c>
    </row>
    <row r="417" spans="24:37">
      <c r="X417" s="1546">
        <v>26</v>
      </c>
      <c r="Y417" s="1547" t="s">
        <v>2335</v>
      </c>
      <c r="Z417" s="1546">
        <v>2</v>
      </c>
      <c r="AA417" s="1547" t="s">
        <v>945</v>
      </c>
      <c r="AB417" s="1546">
        <v>1</v>
      </c>
      <c r="AC417" s="1670" t="s">
        <v>1766</v>
      </c>
      <c r="AD417" s="1671">
        <v>2</v>
      </c>
      <c r="AE417" s="1669" t="s">
        <v>1541</v>
      </c>
      <c r="AG417" s="42" t="str">
        <f t="shared" si="20"/>
        <v>26コンクリートダム_製造（プラント）_その他</v>
      </c>
      <c r="AK417" s="1666">
        <f t="shared" si="21"/>
        <v>94</v>
      </c>
    </row>
    <row r="418" spans="24:37">
      <c r="X418" s="1546">
        <v>26</v>
      </c>
      <c r="Y418" s="1547" t="s">
        <v>2335</v>
      </c>
      <c r="Z418" s="1546">
        <v>2</v>
      </c>
      <c r="AA418" s="1547" t="s">
        <v>945</v>
      </c>
      <c r="AB418" s="1546">
        <v>1</v>
      </c>
      <c r="AC418" s="1670" t="s">
        <v>1766</v>
      </c>
      <c r="AD418" s="1671">
        <v>3</v>
      </c>
      <c r="AE418" s="1669" t="s">
        <v>1542</v>
      </c>
      <c r="AG418" s="42" t="str">
        <f t="shared" si="20"/>
        <v>26コンクリートダム_製造（プラント）_その他</v>
      </c>
      <c r="AK418" s="1666">
        <f t="shared" si="21"/>
        <v>94</v>
      </c>
    </row>
    <row r="419" spans="24:37">
      <c r="X419" s="1546">
        <v>26</v>
      </c>
      <c r="Y419" s="1547" t="s">
        <v>2335</v>
      </c>
      <c r="Z419" s="1546">
        <v>2</v>
      </c>
      <c r="AA419" s="1547" t="s">
        <v>945</v>
      </c>
      <c r="AB419" s="1546">
        <v>1</v>
      </c>
      <c r="AC419" s="1670" t="s">
        <v>1766</v>
      </c>
      <c r="AD419" s="1671">
        <v>4</v>
      </c>
      <c r="AE419" s="1669" t="s">
        <v>815</v>
      </c>
      <c r="AG419" s="42" t="str">
        <f t="shared" si="20"/>
        <v>26コンクリートダム_製造（プラント）_その他</v>
      </c>
      <c r="AK419" s="1666">
        <f t="shared" si="21"/>
        <v>94</v>
      </c>
    </row>
    <row r="420" spans="24:37">
      <c r="X420" s="1546">
        <v>26</v>
      </c>
      <c r="Y420" s="1547" t="s">
        <v>2335</v>
      </c>
      <c r="Z420" s="1546">
        <v>2</v>
      </c>
      <c r="AA420" s="1547" t="s">
        <v>945</v>
      </c>
      <c r="AB420" s="1546">
        <v>1</v>
      </c>
      <c r="AC420" s="1670" t="s">
        <v>1766</v>
      </c>
      <c r="AD420" s="1671">
        <v>5</v>
      </c>
      <c r="AE420" s="1669" t="s">
        <v>816</v>
      </c>
      <c r="AG420" s="42" t="str">
        <f t="shared" si="20"/>
        <v>26コンクリートダム_製造（プラント）_その他</v>
      </c>
      <c r="AK420" s="1666">
        <f t="shared" si="21"/>
        <v>94</v>
      </c>
    </row>
    <row r="421" spans="24:37">
      <c r="X421" s="1546">
        <v>26</v>
      </c>
      <c r="Y421" s="1547" t="s">
        <v>2335</v>
      </c>
      <c r="Z421" s="1546">
        <v>3</v>
      </c>
      <c r="AA421" s="1662" t="s">
        <v>817</v>
      </c>
      <c r="AB421" s="1663">
        <v>1</v>
      </c>
      <c r="AC421" s="1552" t="s">
        <v>1875</v>
      </c>
      <c r="AD421" s="1553">
        <v>1</v>
      </c>
      <c r="AE421" s="1545" t="s">
        <v>946</v>
      </c>
      <c r="AG421" s="42" t="str">
        <f t="shared" si="20"/>
        <v>26コンクリートダム_施工_必須</v>
      </c>
      <c r="AK421" s="1666">
        <f t="shared" si="21"/>
        <v>95</v>
      </c>
    </row>
    <row r="422" spans="24:37">
      <c r="X422" s="1546">
        <v>26</v>
      </c>
      <c r="Y422" s="1547" t="s">
        <v>2335</v>
      </c>
      <c r="Z422" s="1546">
        <v>3</v>
      </c>
      <c r="AA422" s="1547" t="s">
        <v>817</v>
      </c>
      <c r="AB422" s="1663">
        <v>1</v>
      </c>
      <c r="AC422" s="1552" t="s">
        <v>1875</v>
      </c>
      <c r="AD422" s="1553">
        <v>2</v>
      </c>
      <c r="AE422" s="1545" t="s">
        <v>1619</v>
      </c>
      <c r="AG422" s="42" t="str">
        <f t="shared" si="20"/>
        <v>26コンクリートダム_施工_必須</v>
      </c>
      <c r="AK422" s="1666">
        <f t="shared" si="21"/>
        <v>95</v>
      </c>
    </row>
    <row r="423" spans="24:37">
      <c r="X423" s="1546">
        <v>26</v>
      </c>
      <c r="Y423" s="1547" t="s">
        <v>2335</v>
      </c>
      <c r="Z423" s="1546">
        <v>3</v>
      </c>
      <c r="AA423" s="1547" t="s">
        <v>817</v>
      </c>
      <c r="AB423" s="1663">
        <v>1</v>
      </c>
      <c r="AC423" s="1552" t="s">
        <v>1875</v>
      </c>
      <c r="AD423" s="1553">
        <v>3</v>
      </c>
      <c r="AE423" s="1545" t="s">
        <v>615</v>
      </c>
      <c r="AG423" s="42" t="str">
        <f t="shared" si="20"/>
        <v>26コンクリートダム_施工_必須</v>
      </c>
      <c r="AK423" s="1666">
        <f t="shared" si="21"/>
        <v>95</v>
      </c>
    </row>
    <row r="424" spans="24:37">
      <c r="X424" s="1546">
        <v>26</v>
      </c>
      <c r="Y424" s="1547" t="s">
        <v>2335</v>
      </c>
      <c r="Z424" s="1546">
        <v>3</v>
      </c>
      <c r="AA424" s="1547" t="s">
        <v>817</v>
      </c>
      <c r="AB424" s="1663">
        <v>1</v>
      </c>
      <c r="AC424" s="1552" t="s">
        <v>1875</v>
      </c>
      <c r="AD424" s="1553">
        <v>4</v>
      </c>
      <c r="AE424" s="1545" t="s">
        <v>947</v>
      </c>
      <c r="AG424" s="42" t="str">
        <f t="shared" ref="AG424:AG487" si="22">Y424&amp;"_"&amp;AA424&amp;"_"&amp;AC424</f>
        <v>26コンクリートダム_施工_必須</v>
      </c>
      <c r="AK424" s="1666">
        <f t="shared" si="21"/>
        <v>95</v>
      </c>
    </row>
    <row r="425" spans="24:37">
      <c r="X425" s="1546">
        <v>26</v>
      </c>
      <c r="Y425" s="1547" t="s">
        <v>2335</v>
      </c>
      <c r="Z425" s="1546">
        <v>3</v>
      </c>
      <c r="AA425" s="1547" t="s">
        <v>817</v>
      </c>
      <c r="AB425" s="1663">
        <v>1</v>
      </c>
      <c r="AC425" s="1552" t="s">
        <v>1875</v>
      </c>
      <c r="AD425" s="1553">
        <v>5</v>
      </c>
      <c r="AE425" s="1545" t="s">
        <v>1611</v>
      </c>
      <c r="AG425" s="42" t="str">
        <f t="shared" si="22"/>
        <v>26コンクリートダム_施工_必須</v>
      </c>
      <c r="AK425" s="1666">
        <f t="shared" ref="AK425:AK488" si="23">IF(AG424&lt;&gt;AG425,AK424+1,AK424)</f>
        <v>95</v>
      </c>
    </row>
    <row r="426" spans="24:37">
      <c r="X426" s="1546">
        <v>26</v>
      </c>
      <c r="Y426" s="1547" t="s">
        <v>2335</v>
      </c>
      <c r="Z426" s="1546">
        <v>3</v>
      </c>
      <c r="AA426" s="1547" t="s">
        <v>817</v>
      </c>
      <c r="AB426" s="1663">
        <v>1</v>
      </c>
      <c r="AC426" s="1552" t="s">
        <v>1875</v>
      </c>
      <c r="AD426" s="1553">
        <v>6</v>
      </c>
      <c r="AE426" s="1545" t="s">
        <v>1620</v>
      </c>
      <c r="AG426" s="42" t="str">
        <f t="shared" si="22"/>
        <v>26コンクリートダム_施工_必須</v>
      </c>
      <c r="AK426" s="1666">
        <f t="shared" si="23"/>
        <v>95</v>
      </c>
    </row>
    <row r="427" spans="24:37">
      <c r="X427" s="1546">
        <v>26</v>
      </c>
      <c r="Y427" s="1547" t="s">
        <v>2335</v>
      </c>
      <c r="Z427" s="1546">
        <v>3</v>
      </c>
      <c r="AA427" s="1662" t="s">
        <v>817</v>
      </c>
      <c r="AB427" s="1663">
        <v>2</v>
      </c>
      <c r="AC427" s="1667" t="s">
        <v>1766</v>
      </c>
      <c r="AD427" s="1668">
        <v>1</v>
      </c>
      <c r="AE427" s="1669" t="s">
        <v>1087</v>
      </c>
      <c r="AG427" s="42" t="str">
        <f t="shared" si="22"/>
        <v>26コンクリートダム_施工_その他</v>
      </c>
      <c r="AK427" s="1666">
        <f t="shared" si="23"/>
        <v>96</v>
      </c>
    </row>
    <row r="428" spans="24:37">
      <c r="X428" s="1546">
        <v>26</v>
      </c>
      <c r="Y428" s="1547" t="s">
        <v>2335</v>
      </c>
      <c r="Z428" s="1546">
        <v>3</v>
      </c>
      <c r="AA428" s="1547" t="s">
        <v>817</v>
      </c>
      <c r="AB428" s="1663">
        <v>2</v>
      </c>
      <c r="AC428" s="1670" t="s">
        <v>1766</v>
      </c>
      <c r="AD428" s="1671">
        <v>2</v>
      </c>
      <c r="AE428" s="1669" t="s">
        <v>411</v>
      </c>
      <c r="AG428" s="42" t="str">
        <f t="shared" si="22"/>
        <v>26コンクリートダム_施工_その他</v>
      </c>
      <c r="AK428" s="1666">
        <f t="shared" si="23"/>
        <v>96</v>
      </c>
    </row>
    <row r="429" spans="24:37">
      <c r="X429" s="1546">
        <v>26</v>
      </c>
      <c r="Y429" s="1547" t="s">
        <v>2335</v>
      </c>
      <c r="Z429" s="1546">
        <v>3</v>
      </c>
      <c r="AA429" s="1547" t="s">
        <v>817</v>
      </c>
      <c r="AB429" s="1663">
        <v>2</v>
      </c>
      <c r="AC429" s="1670" t="s">
        <v>1766</v>
      </c>
      <c r="AD429" s="1671">
        <v>3</v>
      </c>
      <c r="AE429" s="1669" t="s">
        <v>610</v>
      </c>
      <c r="AG429" s="42" t="str">
        <f t="shared" si="22"/>
        <v>26コンクリートダム_施工_その他</v>
      </c>
      <c r="AK429" s="1666">
        <f t="shared" si="23"/>
        <v>96</v>
      </c>
    </row>
    <row r="430" spans="24:37">
      <c r="X430" s="1546">
        <v>26</v>
      </c>
      <c r="Y430" s="1547" t="s">
        <v>2335</v>
      </c>
      <c r="Z430" s="1546">
        <v>3</v>
      </c>
      <c r="AA430" s="1547" t="s">
        <v>817</v>
      </c>
      <c r="AB430" s="1663">
        <v>2</v>
      </c>
      <c r="AC430" s="1670" t="s">
        <v>1766</v>
      </c>
      <c r="AD430" s="1671">
        <v>4</v>
      </c>
      <c r="AE430" s="1669" t="s">
        <v>611</v>
      </c>
      <c r="AG430" s="42" t="str">
        <f t="shared" si="22"/>
        <v>26コンクリートダム_施工_その他</v>
      </c>
      <c r="AK430" s="1666">
        <f t="shared" si="23"/>
        <v>96</v>
      </c>
    </row>
    <row r="431" spans="24:37">
      <c r="X431" s="1546">
        <v>26</v>
      </c>
      <c r="Y431" s="1547" t="s">
        <v>2335</v>
      </c>
      <c r="Z431" s="1546">
        <v>3</v>
      </c>
      <c r="AA431" s="1547" t="s">
        <v>817</v>
      </c>
      <c r="AB431" s="1663">
        <v>2</v>
      </c>
      <c r="AC431" s="1670" t="s">
        <v>1766</v>
      </c>
      <c r="AD431" s="1671">
        <v>5</v>
      </c>
      <c r="AE431" s="1669" t="s">
        <v>258</v>
      </c>
      <c r="AG431" s="42" t="str">
        <f t="shared" si="22"/>
        <v>26コンクリートダム_施工_その他</v>
      </c>
      <c r="AK431" s="1666">
        <f t="shared" si="23"/>
        <v>96</v>
      </c>
    </row>
    <row r="432" spans="24:37">
      <c r="X432" s="1546">
        <v>27</v>
      </c>
      <c r="Y432" s="1662" t="s">
        <v>2150</v>
      </c>
      <c r="Z432" s="1663">
        <v>1</v>
      </c>
      <c r="AA432" s="1662" t="s">
        <v>1874</v>
      </c>
      <c r="AB432" s="1663">
        <v>1</v>
      </c>
      <c r="AC432" s="1552" t="s">
        <v>1875</v>
      </c>
      <c r="AD432" s="1553">
        <v>1</v>
      </c>
      <c r="AE432" s="1545" t="s">
        <v>2326</v>
      </c>
      <c r="AG432" s="42" t="str">
        <f t="shared" si="22"/>
        <v>27覆工コンクリート(NATM)_材料_必須</v>
      </c>
      <c r="AK432" s="1666">
        <f t="shared" si="23"/>
        <v>97</v>
      </c>
    </row>
    <row r="433" spans="24:37">
      <c r="X433" s="1546">
        <v>27</v>
      </c>
      <c r="Y433" s="1547" t="s">
        <v>2336</v>
      </c>
      <c r="Z433" s="1663">
        <v>1</v>
      </c>
      <c r="AA433" s="1662" t="s">
        <v>1874</v>
      </c>
      <c r="AB433" s="1663">
        <v>2</v>
      </c>
      <c r="AC433" s="1667" t="s">
        <v>1766</v>
      </c>
      <c r="AD433" s="1668">
        <v>1</v>
      </c>
      <c r="AE433" s="1669" t="s">
        <v>123</v>
      </c>
      <c r="AG433" s="42" t="str">
        <f t="shared" si="22"/>
        <v>27覆工コンクリート(NATM)_材料_その他</v>
      </c>
      <c r="AK433" s="1666">
        <f t="shared" si="23"/>
        <v>98</v>
      </c>
    </row>
    <row r="434" spans="24:37">
      <c r="X434" s="1546">
        <v>27</v>
      </c>
      <c r="Y434" s="1547" t="s">
        <v>2336</v>
      </c>
      <c r="Z434" s="1663">
        <v>1</v>
      </c>
      <c r="AA434" s="1547" t="s">
        <v>1874</v>
      </c>
      <c r="AB434" s="1663">
        <v>2</v>
      </c>
      <c r="AC434" s="1670" t="s">
        <v>1766</v>
      </c>
      <c r="AD434" s="1671">
        <v>2</v>
      </c>
      <c r="AE434" s="1669" t="s">
        <v>124</v>
      </c>
      <c r="AG434" s="42" t="str">
        <f t="shared" si="22"/>
        <v>27覆工コンクリート(NATM)_材料_その他</v>
      </c>
      <c r="AK434" s="1666">
        <f t="shared" si="23"/>
        <v>98</v>
      </c>
    </row>
    <row r="435" spans="24:37">
      <c r="X435" s="1546">
        <v>27</v>
      </c>
      <c r="Y435" s="1547" t="s">
        <v>2336</v>
      </c>
      <c r="Z435" s="1663">
        <v>1</v>
      </c>
      <c r="AA435" s="1547" t="s">
        <v>1874</v>
      </c>
      <c r="AB435" s="1663">
        <v>2</v>
      </c>
      <c r="AC435" s="1670" t="s">
        <v>1766</v>
      </c>
      <c r="AD435" s="1668">
        <v>3</v>
      </c>
      <c r="AE435" s="1669" t="s">
        <v>125</v>
      </c>
      <c r="AG435" s="42" t="str">
        <f t="shared" si="22"/>
        <v>27覆工コンクリート(NATM)_材料_その他</v>
      </c>
      <c r="AK435" s="1666">
        <f t="shared" si="23"/>
        <v>98</v>
      </c>
    </row>
    <row r="436" spans="24:37">
      <c r="X436" s="1546">
        <v>27</v>
      </c>
      <c r="Y436" s="1547" t="s">
        <v>2336</v>
      </c>
      <c r="Z436" s="1663">
        <v>1</v>
      </c>
      <c r="AA436" s="1547" t="s">
        <v>1874</v>
      </c>
      <c r="AB436" s="1663">
        <v>2</v>
      </c>
      <c r="AC436" s="1670" t="s">
        <v>1766</v>
      </c>
      <c r="AD436" s="1671">
        <v>4</v>
      </c>
      <c r="AE436" s="1669" t="s">
        <v>126</v>
      </c>
      <c r="AG436" s="42" t="str">
        <f t="shared" si="22"/>
        <v>27覆工コンクリート(NATM)_材料_その他</v>
      </c>
      <c r="AK436" s="1666">
        <f t="shared" si="23"/>
        <v>98</v>
      </c>
    </row>
    <row r="437" spans="24:37">
      <c r="X437" s="1546">
        <v>27</v>
      </c>
      <c r="Y437" s="1547" t="s">
        <v>2336</v>
      </c>
      <c r="Z437" s="1663">
        <v>1</v>
      </c>
      <c r="AA437" s="1547" t="s">
        <v>1874</v>
      </c>
      <c r="AB437" s="1663">
        <v>2</v>
      </c>
      <c r="AC437" s="1670" t="s">
        <v>1766</v>
      </c>
      <c r="AD437" s="1668">
        <v>5</v>
      </c>
      <c r="AE437" s="1669" t="s">
        <v>127</v>
      </c>
      <c r="AG437" s="42" t="str">
        <f t="shared" si="22"/>
        <v>27覆工コンクリート(NATM)_材料_その他</v>
      </c>
      <c r="AK437" s="1666">
        <f t="shared" si="23"/>
        <v>98</v>
      </c>
    </row>
    <row r="438" spans="24:37">
      <c r="X438" s="1546">
        <v>27</v>
      </c>
      <c r="Y438" s="1547" t="s">
        <v>2336</v>
      </c>
      <c r="Z438" s="1663">
        <v>1</v>
      </c>
      <c r="AA438" s="1547" t="s">
        <v>1874</v>
      </c>
      <c r="AB438" s="1663">
        <v>2</v>
      </c>
      <c r="AC438" s="1670" t="s">
        <v>1766</v>
      </c>
      <c r="AD438" s="1671">
        <v>6</v>
      </c>
      <c r="AE438" s="1669" t="s">
        <v>128</v>
      </c>
      <c r="AG438" s="42" t="str">
        <f t="shared" si="22"/>
        <v>27覆工コンクリート(NATM)_材料_その他</v>
      </c>
      <c r="AK438" s="1666">
        <f t="shared" si="23"/>
        <v>98</v>
      </c>
    </row>
    <row r="439" spans="24:37">
      <c r="X439" s="1546">
        <v>27</v>
      </c>
      <c r="Y439" s="1547" t="s">
        <v>2336</v>
      </c>
      <c r="Z439" s="1663">
        <v>1</v>
      </c>
      <c r="AA439" s="1547" t="s">
        <v>1874</v>
      </c>
      <c r="AB439" s="1663">
        <v>2</v>
      </c>
      <c r="AC439" s="1670" t="s">
        <v>1766</v>
      </c>
      <c r="AD439" s="1668">
        <v>7</v>
      </c>
      <c r="AE439" s="1669" t="s">
        <v>129</v>
      </c>
      <c r="AG439" s="42" t="str">
        <f t="shared" si="22"/>
        <v>27覆工コンクリート(NATM)_材料_その他</v>
      </c>
      <c r="AK439" s="1666">
        <f t="shared" si="23"/>
        <v>98</v>
      </c>
    </row>
    <row r="440" spans="24:37">
      <c r="X440" s="1546">
        <v>27</v>
      </c>
      <c r="Y440" s="1547" t="s">
        <v>2336</v>
      </c>
      <c r="Z440" s="1663">
        <v>1</v>
      </c>
      <c r="AA440" s="1547" t="s">
        <v>1874</v>
      </c>
      <c r="AB440" s="1663">
        <v>2</v>
      </c>
      <c r="AC440" s="1670" t="s">
        <v>1766</v>
      </c>
      <c r="AD440" s="1671">
        <v>8</v>
      </c>
      <c r="AE440" s="1669" t="s">
        <v>131</v>
      </c>
      <c r="AG440" s="42" t="str">
        <f t="shared" si="22"/>
        <v>27覆工コンクリート(NATM)_材料_その他</v>
      </c>
      <c r="AK440" s="1666">
        <f t="shared" si="23"/>
        <v>98</v>
      </c>
    </row>
    <row r="441" spans="24:37">
      <c r="X441" s="1546">
        <v>27</v>
      </c>
      <c r="Y441" s="1547" t="s">
        <v>2336</v>
      </c>
      <c r="Z441" s="1663">
        <v>1</v>
      </c>
      <c r="AA441" s="1547" t="s">
        <v>1874</v>
      </c>
      <c r="AB441" s="1663">
        <v>2</v>
      </c>
      <c r="AC441" s="1670" t="s">
        <v>1766</v>
      </c>
      <c r="AD441" s="1668">
        <v>9</v>
      </c>
      <c r="AE441" s="1669" t="s">
        <v>132</v>
      </c>
      <c r="AG441" s="42" t="str">
        <f t="shared" si="22"/>
        <v>27覆工コンクリート(NATM)_材料_その他</v>
      </c>
      <c r="AK441" s="1666">
        <f t="shared" si="23"/>
        <v>98</v>
      </c>
    </row>
    <row r="442" spans="24:37">
      <c r="X442" s="1546">
        <v>27</v>
      </c>
      <c r="Y442" s="1547" t="s">
        <v>2336</v>
      </c>
      <c r="Z442" s="1663">
        <v>1</v>
      </c>
      <c r="AA442" s="1547" t="s">
        <v>1874</v>
      </c>
      <c r="AB442" s="1663">
        <v>2</v>
      </c>
      <c r="AC442" s="1670" t="s">
        <v>1766</v>
      </c>
      <c r="AD442" s="1671">
        <v>10</v>
      </c>
      <c r="AE442" s="1669" t="s">
        <v>133</v>
      </c>
      <c r="AG442" s="42" t="str">
        <f t="shared" si="22"/>
        <v>27覆工コンクリート(NATM)_材料_その他</v>
      </c>
      <c r="AK442" s="1666">
        <f t="shared" si="23"/>
        <v>98</v>
      </c>
    </row>
    <row r="443" spans="24:37">
      <c r="X443" s="1546">
        <v>27</v>
      </c>
      <c r="Y443" s="1547" t="s">
        <v>2336</v>
      </c>
      <c r="Z443" s="1663">
        <v>1</v>
      </c>
      <c r="AA443" s="1547" t="s">
        <v>1874</v>
      </c>
      <c r="AB443" s="1663">
        <v>2</v>
      </c>
      <c r="AC443" s="1670" t="s">
        <v>1766</v>
      </c>
      <c r="AD443" s="1668">
        <v>11</v>
      </c>
      <c r="AE443" s="1669" t="s">
        <v>2112</v>
      </c>
      <c r="AG443" s="42" t="str">
        <f t="shared" si="22"/>
        <v>27覆工コンクリート(NATM)_材料_その他</v>
      </c>
      <c r="AK443" s="1666">
        <f t="shared" si="23"/>
        <v>98</v>
      </c>
    </row>
    <row r="444" spans="24:37">
      <c r="X444" s="1546">
        <v>27</v>
      </c>
      <c r="Y444" s="1547" t="s">
        <v>2336</v>
      </c>
      <c r="Z444" s="1663">
        <v>1</v>
      </c>
      <c r="AA444" s="1547" t="s">
        <v>1874</v>
      </c>
      <c r="AB444" s="1663">
        <v>2</v>
      </c>
      <c r="AC444" s="1670" t="s">
        <v>1766</v>
      </c>
      <c r="AD444" s="1671">
        <v>12</v>
      </c>
      <c r="AE444" s="1669" t="s">
        <v>1540</v>
      </c>
      <c r="AG444" s="42" t="str">
        <f t="shared" si="22"/>
        <v>27覆工コンクリート(NATM)_材料_その他</v>
      </c>
      <c r="AK444" s="1666">
        <f t="shared" si="23"/>
        <v>98</v>
      </c>
    </row>
    <row r="445" spans="24:37">
      <c r="X445" s="1546">
        <v>27</v>
      </c>
      <c r="Y445" s="1547" t="s">
        <v>2336</v>
      </c>
      <c r="Z445" s="1546">
        <v>2</v>
      </c>
      <c r="AA445" s="1662" t="s">
        <v>945</v>
      </c>
      <c r="AB445" s="1663">
        <v>1</v>
      </c>
      <c r="AC445" s="1667" t="s">
        <v>1766</v>
      </c>
      <c r="AD445" s="1668">
        <v>1</v>
      </c>
      <c r="AE445" s="1669" t="s">
        <v>814</v>
      </c>
      <c r="AG445" s="42" t="str">
        <f t="shared" si="22"/>
        <v>27覆工コンクリート(NATM)_製造（プラント）_その他</v>
      </c>
      <c r="AK445" s="1666">
        <f t="shared" si="23"/>
        <v>99</v>
      </c>
    </row>
    <row r="446" spans="24:37">
      <c r="X446" s="1546">
        <v>27</v>
      </c>
      <c r="Y446" s="1547" t="s">
        <v>2336</v>
      </c>
      <c r="Z446" s="1546">
        <v>2</v>
      </c>
      <c r="AA446" s="1547" t="s">
        <v>945</v>
      </c>
      <c r="AB446" s="1546">
        <v>1</v>
      </c>
      <c r="AC446" s="1670" t="s">
        <v>1766</v>
      </c>
      <c r="AD446" s="1671">
        <v>2</v>
      </c>
      <c r="AE446" s="1669" t="s">
        <v>1541</v>
      </c>
      <c r="AG446" s="42" t="str">
        <f t="shared" si="22"/>
        <v>27覆工コンクリート(NATM)_製造（プラント）_その他</v>
      </c>
      <c r="AK446" s="1666">
        <f t="shared" si="23"/>
        <v>99</v>
      </c>
    </row>
    <row r="447" spans="24:37">
      <c r="X447" s="1546">
        <v>27</v>
      </c>
      <c r="Y447" s="1547" t="s">
        <v>2336</v>
      </c>
      <c r="Z447" s="1546">
        <v>2</v>
      </c>
      <c r="AA447" s="1547" t="s">
        <v>945</v>
      </c>
      <c r="AB447" s="1546">
        <v>1</v>
      </c>
      <c r="AC447" s="1670" t="s">
        <v>1766</v>
      </c>
      <c r="AD447" s="1671">
        <v>3</v>
      </c>
      <c r="AE447" s="1669" t="s">
        <v>1542</v>
      </c>
      <c r="AG447" s="42" t="str">
        <f t="shared" si="22"/>
        <v>27覆工コンクリート(NATM)_製造（プラント）_その他</v>
      </c>
      <c r="AK447" s="1666">
        <f t="shared" si="23"/>
        <v>99</v>
      </c>
    </row>
    <row r="448" spans="24:37">
      <c r="X448" s="1546">
        <v>27</v>
      </c>
      <c r="Y448" s="1547" t="s">
        <v>2336</v>
      </c>
      <c r="Z448" s="1546">
        <v>2</v>
      </c>
      <c r="AA448" s="1547" t="s">
        <v>945</v>
      </c>
      <c r="AB448" s="1546">
        <v>1</v>
      </c>
      <c r="AC448" s="1670" t="s">
        <v>1766</v>
      </c>
      <c r="AD448" s="1671">
        <v>4</v>
      </c>
      <c r="AE448" s="1669" t="s">
        <v>815</v>
      </c>
      <c r="AG448" s="42" t="str">
        <f t="shared" si="22"/>
        <v>27覆工コンクリート(NATM)_製造（プラント）_その他</v>
      </c>
      <c r="AK448" s="1666">
        <f t="shared" si="23"/>
        <v>99</v>
      </c>
    </row>
    <row r="449" spans="24:37">
      <c r="X449" s="1546">
        <v>27</v>
      </c>
      <c r="Y449" s="1547" t="s">
        <v>2336</v>
      </c>
      <c r="Z449" s="1546">
        <v>2</v>
      </c>
      <c r="AA449" s="1547" t="s">
        <v>945</v>
      </c>
      <c r="AB449" s="1546">
        <v>1</v>
      </c>
      <c r="AC449" s="1670" t="s">
        <v>1766</v>
      </c>
      <c r="AD449" s="1671">
        <v>5</v>
      </c>
      <c r="AE449" s="1669" t="s">
        <v>816</v>
      </c>
      <c r="AG449" s="42" t="str">
        <f t="shared" si="22"/>
        <v>27覆工コンクリート(NATM)_製造（プラント）_その他</v>
      </c>
      <c r="AK449" s="1666">
        <f t="shared" si="23"/>
        <v>99</v>
      </c>
    </row>
    <row r="450" spans="24:37">
      <c r="X450" s="1546">
        <v>27</v>
      </c>
      <c r="Y450" s="1547" t="s">
        <v>2336</v>
      </c>
      <c r="Z450" s="1546">
        <v>3</v>
      </c>
      <c r="AA450" s="1662" t="s">
        <v>817</v>
      </c>
      <c r="AB450" s="1663">
        <v>1</v>
      </c>
      <c r="AC450" s="1552" t="s">
        <v>1875</v>
      </c>
      <c r="AD450" s="1553">
        <v>1</v>
      </c>
      <c r="AE450" s="1545" t="s">
        <v>615</v>
      </c>
      <c r="AG450" s="42" t="str">
        <f t="shared" si="22"/>
        <v>27覆工コンクリート(NATM)_施工_必須</v>
      </c>
      <c r="AK450" s="1666">
        <f t="shared" si="23"/>
        <v>100</v>
      </c>
    </row>
    <row r="451" spans="24:37">
      <c r="X451" s="1546">
        <v>27</v>
      </c>
      <c r="Y451" s="1547" t="s">
        <v>2336</v>
      </c>
      <c r="Z451" s="1546">
        <v>3</v>
      </c>
      <c r="AA451" s="1547" t="s">
        <v>817</v>
      </c>
      <c r="AB451" s="1546">
        <v>1</v>
      </c>
      <c r="AC451" s="1552" t="s">
        <v>1875</v>
      </c>
      <c r="AD451" s="1553">
        <v>2</v>
      </c>
      <c r="AE451" s="1545" t="s">
        <v>1619</v>
      </c>
      <c r="AG451" s="42" t="str">
        <f t="shared" si="22"/>
        <v>27覆工コンクリート(NATM)_施工_必須</v>
      </c>
      <c r="AK451" s="1666">
        <f t="shared" si="23"/>
        <v>100</v>
      </c>
    </row>
    <row r="452" spans="24:37">
      <c r="X452" s="1546">
        <v>27</v>
      </c>
      <c r="Y452" s="1547" t="s">
        <v>2336</v>
      </c>
      <c r="Z452" s="1546">
        <v>3</v>
      </c>
      <c r="AA452" s="1547" t="s">
        <v>817</v>
      </c>
      <c r="AB452" s="1546">
        <v>1</v>
      </c>
      <c r="AC452" s="1552" t="s">
        <v>1875</v>
      </c>
      <c r="AD452" s="1553">
        <v>3</v>
      </c>
      <c r="AE452" s="1545" t="s">
        <v>1611</v>
      </c>
      <c r="AG452" s="42" t="str">
        <f t="shared" si="22"/>
        <v>27覆工コンクリート(NATM)_施工_必須</v>
      </c>
      <c r="AK452" s="1666">
        <f t="shared" si="23"/>
        <v>100</v>
      </c>
    </row>
    <row r="453" spans="24:37">
      <c r="X453" s="1546">
        <v>27</v>
      </c>
      <c r="Y453" s="1547" t="s">
        <v>2336</v>
      </c>
      <c r="Z453" s="1546">
        <v>3</v>
      </c>
      <c r="AA453" s="1547" t="s">
        <v>817</v>
      </c>
      <c r="AB453" s="1546">
        <v>1</v>
      </c>
      <c r="AC453" s="1552" t="s">
        <v>1875</v>
      </c>
      <c r="AD453" s="1553">
        <v>4</v>
      </c>
      <c r="AE453" s="1545" t="s">
        <v>946</v>
      </c>
      <c r="AG453" s="42" t="str">
        <f t="shared" si="22"/>
        <v>27覆工コンクリート(NATM)_施工_必須</v>
      </c>
      <c r="AK453" s="1666">
        <f t="shared" si="23"/>
        <v>100</v>
      </c>
    </row>
    <row r="454" spans="24:37">
      <c r="X454" s="1546">
        <v>27</v>
      </c>
      <c r="Y454" s="1547" t="s">
        <v>2336</v>
      </c>
      <c r="Z454" s="1546">
        <v>3</v>
      </c>
      <c r="AA454" s="1547" t="s">
        <v>817</v>
      </c>
      <c r="AB454" s="1546">
        <v>1</v>
      </c>
      <c r="AC454" s="1552" t="s">
        <v>1875</v>
      </c>
      <c r="AD454" s="1553">
        <v>5</v>
      </c>
      <c r="AE454" s="1545" t="s">
        <v>947</v>
      </c>
      <c r="AG454" s="42" t="str">
        <f t="shared" si="22"/>
        <v>27覆工コンクリート(NATM)_施工_必須</v>
      </c>
      <c r="AK454" s="1666">
        <f t="shared" si="23"/>
        <v>100</v>
      </c>
    </row>
    <row r="455" spans="24:37">
      <c r="X455" s="1546">
        <v>27</v>
      </c>
      <c r="Y455" s="1547" t="s">
        <v>2336</v>
      </c>
      <c r="Z455" s="1546">
        <v>3</v>
      </c>
      <c r="AA455" s="1662" t="s">
        <v>817</v>
      </c>
      <c r="AB455" s="1663">
        <v>2</v>
      </c>
      <c r="AC455" s="1667" t="s">
        <v>1766</v>
      </c>
      <c r="AD455" s="1668">
        <v>1</v>
      </c>
      <c r="AE455" s="1669" t="s">
        <v>259</v>
      </c>
      <c r="AG455" s="42" t="str">
        <f t="shared" si="22"/>
        <v>27覆工コンクリート(NATM)_施工_その他</v>
      </c>
      <c r="AK455" s="1666">
        <f t="shared" si="23"/>
        <v>101</v>
      </c>
    </row>
    <row r="456" spans="24:37">
      <c r="X456" s="1546">
        <v>27</v>
      </c>
      <c r="Y456" s="1547" t="s">
        <v>2336</v>
      </c>
      <c r="Z456" s="1546">
        <v>3</v>
      </c>
      <c r="AA456" s="1547" t="s">
        <v>817</v>
      </c>
      <c r="AB456" s="1546">
        <v>2</v>
      </c>
      <c r="AC456" s="1670" t="s">
        <v>1766</v>
      </c>
      <c r="AD456" s="1671">
        <v>2</v>
      </c>
      <c r="AE456" s="1669" t="s">
        <v>411</v>
      </c>
      <c r="AG456" s="42" t="str">
        <f t="shared" si="22"/>
        <v>27覆工コンクリート(NATM)_施工_その他</v>
      </c>
      <c r="AK456" s="1666">
        <f t="shared" si="23"/>
        <v>101</v>
      </c>
    </row>
    <row r="457" spans="24:37">
      <c r="X457" s="1546">
        <v>27</v>
      </c>
      <c r="Y457" s="1547" t="s">
        <v>2336</v>
      </c>
      <c r="Z457" s="1546">
        <v>4</v>
      </c>
      <c r="AA457" s="1547" t="s">
        <v>2337</v>
      </c>
      <c r="AB457" s="1546">
        <v>1</v>
      </c>
      <c r="AC457" s="1552" t="s">
        <v>1875</v>
      </c>
      <c r="AD457" s="1553">
        <v>1</v>
      </c>
      <c r="AE457" s="1545" t="s">
        <v>2149</v>
      </c>
      <c r="AG457" s="42" t="str">
        <f t="shared" si="22"/>
        <v>27覆工コンクリート(NATM)_施工後試験_必須</v>
      </c>
      <c r="AK457" s="1666">
        <f t="shared" si="23"/>
        <v>102</v>
      </c>
    </row>
    <row r="458" spans="24:37">
      <c r="X458" s="1546">
        <v>27</v>
      </c>
      <c r="Y458" s="1547" t="s">
        <v>2336</v>
      </c>
      <c r="Z458" s="1546">
        <v>4</v>
      </c>
      <c r="AA458" s="1547" t="s">
        <v>2337</v>
      </c>
      <c r="AB458" s="1546">
        <v>1</v>
      </c>
      <c r="AC458" s="1552" t="s">
        <v>1875</v>
      </c>
      <c r="AD458" s="1553">
        <v>2</v>
      </c>
      <c r="AE458" s="1545" t="s">
        <v>1550</v>
      </c>
      <c r="AG458" s="42" t="str">
        <f t="shared" si="22"/>
        <v>27覆工コンクリート(NATM)_施工後試験_必須</v>
      </c>
      <c r="AK458" s="1666">
        <f t="shared" si="23"/>
        <v>102</v>
      </c>
    </row>
    <row r="459" spans="24:37">
      <c r="X459" s="1546">
        <v>27</v>
      </c>
      <c r="Y459" s="1547" t="s">
        <v>2336</v>
      </c>
      <c r="Z459" s="1546">
        <v>4</v>
      </c>
      <c r="AA459" s="1547" t="s">
        <v>2337</v>
      </c>
      <c r="AB459" s="1546">
        <v>2</v>
      </c>
      <c r="AC459" s="1670" t="s">
        <v>1766</v>
      </c>
      <c r="AD459" s="1671">
        <v>1</v>
      </c>
      <c r="AE459" s="1669" t="s">
        <v>259</v>
      </c>
      <c r="AG459" s="42" t="str">
        <f t="shared" si="22"/>
        <v>27覆工コンクリート(NATM)_施工後試験_その他</v>
      </c>
      <c r="AK459" s="1666">
        <f t="shared" si="23"/>
        <v>103</v>
      </c>
    </row>
    <row r="460" spans="24:37">
      <c r="X460" s="1546">
        <v>28</v>
      </c>
      <c r="Y460" s="1662" t="s">
        <v>2152</v>
      </c>
      <c r="Z460" s="1663">
        <v>1</v>
      </c>
      <c r="AA460" s="1662" t="s">
        <v>1874</v>
      </c>
      <c r="AB460" s="1663">
        <v>1</v>
      </c>
      <c r="AC460" s="1552" t="s">
        <v>1875</v>
      </c>
      <c r="AD460" s="1553">
        <v>1</v>
      </c>
      <c r="AE460" s="1545" t="s">
        <v>2326</v>
      </c>
      <c r="AG460" s="42" t="str">
        <f t="shared" si="22"/>
        <v>28吹付けコンクリート(NATM)_材料_必須</v>
      </c>
      <c r="AK460" s="1666">
        <f t="shared" si="23"/>
        <v>104</v>
      </c>
    </row>
    <row r="461" spans="24:37">
      <c r="X461" s="1546">
        <v>28</v>
      </c>
      <c r="Y461" s="1662" t="s">
        <v>2338</v>
      </c>
      <c r="Z461" s="1663">
        <v>1</v>
      </c>
      <c r="AA461" s="1662" t="s">
        <v>1874</v>
      </c>
      <c r="AB461" s="1663">
        <v>2</v>
      </c>
      <c r="AC461" s="1667" t="s">
        <v>1766</v>
      </c>
      <c r="AD461" s="1668">
        <v>1</v>
      </c>
      <c r="AE461" s="1669" t="s">
        <v>123</v>
      </c>
      <c r="AG461" s="42" t="str">
        <f t="shared" si="22"/>
        <v>28吹付けコンクリート(NATM)_材料_その他</v>
      </c>
      <c r="AK461" s="1666">
        <f t="shared" si="23"/>
        <v>105</v>
      </c>
    </row>
    <row r="462" spans="24:37">
      <c r="X462" s="1546">
        <v>28</v>
      </c>
      <c r="Y462" s="1547" t="s">
        <v>2338</v>
      </c>
      <c r="Z462" s="1663">
        <v>1</v>
      </c>
      <c r="AA462" s="1547" t="s">
        <v>1874</v>
      </c>
      <c r="AB462" s="1663">
        <v>2</v>
      </c>
      <c r="AC462" s="1670" t="s">
        <v>1766</v>
      </c>
      <c r="AD462" s="1671">
        <v>2</v>
      </c>
      <c r="AE462" s="1669" t="s">
        <v>196</v>
      </c>
      <c r="AG462" s="42" t="str">
        <f t="shared" si="22"/>
        <v>28吹付けコンクリート(NATM)_材料_その他</v>
      </c>
      <c r="AK462" s="1666">
        <f t="shared" si="23"/>
        <v>105</v>
      </c>
    </row>
    <row r="463" spans="24:37">
      <c r="X463" s="1546">
        <v>28</v>
      </c>
      <c r="Y463" s="1547" t="s">
        <v>2338</v>
      </c>
      <c r="Z463" s="1663">
        <v>1</v>
      </c>
      <c r="AA463" s="1547" t="s">
        <v>1874</v>
      </c>
      <c r="AB463" s="1663">
        <v>2</v>
      </c>
      <c r="AC463" s="1670" t="s">
        <v>1766</v>
      </c>
      <c r="AD463" s="1668">
        <v>3</v>
      </c>
      <c r="AE463" s="1669" t="s">
        <v>124</v>
      </c>
      <c r="AG463" s="42" t="str">
        <f t="shared" si="22"/>
        <v>28吹付けコンクリート(NATM)_材料_その他</v>
      </c>
      <c r="AK463" s="1666">
        <f t="shared" si="23"/>
        <v>105</v>
      </c>
    </row>
    <row r="464" spans="24:37">
      <c r="X464" s="1546">
        <v>28</v>
      </c>
      <c r="Y464" s="1547" t="s">
        <v>2338</v>
      </c>
      <c r="Z464" s="1663">
        <v>1</v>
      </c>
      <c r="AA464" s="1547" t="s">
        <v>1874</v>
      </c>
      <c r="AB464" s="1663">
        <v>2</v>
      </c>
      <c r="AC464" s="1670" t="s">
        <v>1766</v>
      </c>
      <c r="AD464" s="1671">
        <v>4</v>
      </c>
      <c r="AE464" s="1669" t="s">
        <v>126</v>
      </c>
      <c r="AG464" s="42" t="str">
        <f t="shared" si="22"/>
        <v>28吹付けコンクリート(NATM)_材料_その他</v>
      </c>
      <c r="AK464" s="1666">
        <f t="shared" si="23"/>
        <v>105</v>
      </c>
    </row>
    <row r="465" spans="24:37">
      <c r="X465" s="1546">
        <v>28</v>
      </c>
      <c r="Y465" s="1547" t="s">
        <v>2338</v>
      </c>
      <c r="Z465" s="1663">
        <v>1</v>
      </c>
      <c r="AA465" s="1547" t="s">
        <v>1874</v>
      </c>
      <c r="AB465" s="1663">
        <v>2</v>
      </c>
      <c r="AC465" s="1670" t="s">
        <v>1766</v>
      </c>
      <c r="AD465" s="1668">
        <v>5</v>
      </c>
      <c r="AE465" s="1669" t="s">
        <v>127</v>
      </c>
      <c r="AG465" s="42" t="str">
        <f t="shared" si="22"/>
        <v>28吹付けコンクリート(NATM)_材料_その他</v>
      </c>
      <c r="AK465" s="1666">
        <f t="shared" si="23"/>
        <v>105</v>
      </c>
    </row>
    <row r="466" spans="24:37">
      <c r="X466" s="1546">
        <v>28</v>
      </c>
      <c r="Y466" s="1547" t="s">
        <v>2338</v>
      </c>
      <c r="Z466" s="1663">
        <v>1</v>
      </c>
      <c r="AA466" s="1547" t="s">
        <v>1874</v>
      </c>
      <c r="AB466" s="1663">
        <v>2</v>
      </c>
      <c r="AC466" s="1670" t="s">
        <v>1766</v>
      </c>
      <c r="AD466" s="1671">
        <v>6</v>
      </c>
      <c r="AE466" s="1669" t="s">
        <v>128</v>
      </c>
      <c r="AG466" s="42" t="str">
        <f t="shared" si="22"/>
        <v>28吹付けコンクリート(NATM)_材料_その他</v>
      </c>
      <c r="AK466" s="1666">
        <f t="shared" si="23"/>
        <v>105</v>
      </c>
    </row>
    <row r="467" spans="24:37">
      <c r="X467" s="1546">
        <v>28</v>
      </c>
      <c r="Y467" s="1547" t="s">
        <v>2338</v>
      </c>
      <c r="Z467" s="1663">
        <v>1</v>
      </c>
      <c r="AA467" s="1547" t="s">
        <v>1874</v>
      </c>
      <c r="AB467" s="1663">
        <v>2</v>
      </c>
      <c r="AC467" s="1670" t="s">
        <v>1766</v>
      </c>
      <c r="AD467" s="1668">
        <v>7</v>
      </c>
      <c r="AE467" s="1669" t="s">
        <v>129</v>
      </c>
      <c r="AG467" s="42" t="str">
        <f t="shared" si="22"/>
        <v>28吹付けコンクリート(NATM)_材料_その他</v>
      </c>
      <c r="AK467" s="1666">
        <f t="shared" si="23"/>
        <v>105</v>
      </c>
    </row>
    <row r="468" spans="24:37">
      <c r="X468" s="1546">
        <v>28</v>
      </c>
      <c r="Y468" s="1547" t="s">
        <v>2338</v>
      </c>
      <c r="Z468" s="1663">
        <v>1</v>
      </c>
      <c r="AA468" s="1547" t="s">
        <v>1874</v>
      </c>
      <c r="AB468" s="1663">
        <v>2</v>
      </c>
      <c r="AC468" s="1670" t="s">
        <v>1766</v>
      </c>
      <c r="AD468" s="1671">
        <v>8</v>
      </c>
      <c r="AE468" s="1669" t="s">
        <v>131</v>
      </c>
      <c r="AG468" s="42" t="str">
        <f t="shared" si="22"/>
        <v>28吹付けコンクリート(NATM)_材料_その他</v>
      </c>
      <c r="AK468" s="1666">
        <f t="shared" si="23"/>
        <v>105</v>
      </c>
    </row>
    <row r="469" spans="24:37">
      <c r="X469" s="1546">
        <v>28</v>
      </c>
      <c r="Y469" s="1547" t="s">
        <v>2338</v>
      </c>
      <c r="Z469" s="1663">
        <v>1</v>
      </c>
      <c r="AA469" s="1547" t="s">
        <v>1874</v>
      </c>
      <c r="AB469" s="1663">
        <v>2</v>
      </c>
      <c r="AC469" s="1670" t="s">
        <v>1766</v>
      </c>
      <c r="AD469" s="1668">
        <v>9</v>
      </c>
      <c r="AE469" s="1669" t="s">
        <v>614</v>
      </c>
      <c r="AG469" s="42" t="str">
        <f t="shared" si="22"/>
        <v>28吹付けコンクリート(NATM)_材料_その他</v>
      </c>
      <c r="AK469" s="1666">
        <f t="shared" si="23"/>
        <v>105</v>
      </c>
    </row>
    <row r="470" spans="24:37">
      <c r="X470" s="1546">
        <v>28</v>
      </c>
      <c r="Y470" s="1547" t="s">
        <v>2338</v>
      </c>
      <c r="Z470" s="1663">
        <v>1</v>
      </c>
      <c r="AA470" s="1547" t="s">
        <v>1874</v>
      </c>
      <c r="AB470" s="1663">
        <v>2</v>
      </c>
      <c r="AC470" s="1670" t="s">
        <v>1766</v>
      </c>
      <c r="AD470" s="1671">
        <v>10</v>
      </c>
      <c r="AE470" s="1669" t="s">
        <v>132</v>
      </c>
      <c r="AG470" s="42" t="str">
        <f t="shared" si="22"/>
        <v>28吹付けコンクリート(NATM)_材料_その他</v>
      </c>
      <c r="AK470" s="1666">
        <f t="shared" si="23"/>
        <v>105</v>
      </c>
    </row>
    <row r="471" spans="24:37">
      <c r="X471" s="1546">
        <v>28</v>
      </c>
      <c r="Y471" s="1547" t="s">
        <v>2338</v>
      </c>
      <c r="Z471" s="1663">
        <v>1</v>
      </c>
      <c r="AA471" s="1547" t="s">
        <v>1874</v>
      </c>
      <c r="AB471" s="1663">
        <v>2</v>
      </c>
      <c r="AC471" s="1670" t="s">
        <v>1766</v>
      </c>
      <c r="AD471" s="1668">
        <v>11</v>
      </c>
      <c r="AE471" s="1669" t="s">
        <v>133</v>
      </c>
      <c r="AG471" s="42" t="str">
        <f t="shared" si="22"/>
        <v>28吹付けコンクリート(NATM)_材料_その他</v>
      </c>
      <c r="AK471" s="1666">
        <f t="shared" si="23"/>
        <v>105</v>
      </c>
    </row>
    <row r="472" spans="24:37">
      <c r="X472" s="1546">
        <v>28</v>
      </c>
      <c r="Y472" s="1547" t="s">
        <v>2338</v>
      </c>
      <c r="Z472" s="1663">
        <v>1</v>
      </c>
      <c r="AA472" s="1547" t="s">
        <v>1874</v>
      </c>
      <c r="AB472" s="1663">
        <v>2</v>
      </c>
      <c r="AC472" s="1670" t="s">
        <v>1766</v>
      </c>
      <c r="AD472" s="1671">
        <v>12</v>
      </c>
      <c r="AE472" s="1669" t="s">
        <v>2112</v>
      </c>
      <c r="AG472" s="42" t="str">
        <f t="shared" si="22"/>
        <v>28吹付けコンクリート(NATM)_材料_その他</v>
      </c>
      <c r="AK472" s="1666">
        <f t="shared" si="23"/>
        <v>105</v>
      </c>
    </row>
    <row r="473" spans="24:37">
      <c r="X473" s="1546">
        <v>28</v>
      </c>
      <c r="Y473" s="1547" t="s">
        <v>2338</v>
      </c>
      <c r="Z473" s="1663">
        <v>1</v>
      </c>
      <c r="AA473" s="1547" t="s">
        <v>1874</v>
      </c>
      <c r="AB473" s="1663">
        <v>2</v>
      </c>
      <c r="AC473" s="1670" t="s">
        <v>1766</v>
      </c>
      <c r="AD473" s="1668">
        <v>13</v>
      </c>
      <c r="AE473" s="1669" t="s">
        <v>1540</v>
      </c>
      <c r="AG473" s="42" t="str">
        <f t="shared" si="22"/>
        <v>28吹付けコンクリート(NATM)_材料_その他</v>
      </c>
      <c r="AK473" s="1666">
        <f t="shared" si="23"/>
        <v>105</v>
      </c>
    </row>
    <row r="474" spans="24:37">
      <c r="X474" s="1546">
        <v>28</v>
      </c>
      <c r="Y474" s="1547" t="s">
        <v>2338</v>
      </c>
      <c r="Z474" s="1546">
        <v>2</v>
      </c>
      <c r="AA474" s="1662" t="s">
        <v>945</v>
      </c>
      <c r="AB474" s="1663">
        <v>1</v>
      </c>
      <c r="AC474" s="1667" t="s">
        <v>1766</v>
      </c>
      <c r="AD474" s="1668">
        <v>1</v>
      </c>
      <c r="AE474" s="1669" t="s">
        <v>814</v>
      </c>
      <c r="AG474" s="42" t="str">
        <f t="shared" si="22"/>
        <v>28吹付けコンクリート(NATM)_製造（プラント）_その他</v>
      </c>
      <c r="AK474" s="1666">
        <f t="shared" si="23"/>
        <v>106</v>
      </c>
    </row>
    <row r="475" spans="24:37">
      <c r="X475" s="1546">
        <v>28</v>
      </c>
      <c r="Y475" s="1547" t="s">
        <v>2338</v>
      </c>
      <c r="Z475" s="1546">
        <v>2</v>
      </c>
      <c r="AA475" s="1547" t="s">
        <v>945</v>
      </c>
      <c r="AB475" s="1546">
        <v>1</v>
      </c>
      <c r="AC475" s="1670" t="s">
        <v>1766</v>
      </c>
      <c r="AD475" s="1671">
        <v>2</v>
      </c>
      <c r="AE475" s="1669" t="s">
        <v>1541</v>
      </c>
      <c r="AG475" s="42" t="str">
        <f t="shared" si="22"/>
        <v>28吹付けコンクリート(NATM)_製造（プラント）_その他</v>
      </c>
      <c r="AK475" s="1666">
        <f t="shared" si="23"/>
        <v>106</v>
      </c>
    </row>
    <row r="476" spans="24:37">
      <c r="X476" s="1546">
        <v>28</v>
      </c>
      <c r="Y476" s="1547" t="s">
        <v>2338</v>
      </c>
      <c r="Z476" s="1546">
        <v>2</v>
      </c>
      <c r="AA476" s="1547" t="s">
        <v>945</v>
      </c>
      <c r="AB476" s="1546">
        <v>1</v>
      </c>
      <c r="AC476" s="1670" t="s">
        <v>1766</v>
      </c>
      <c r="AD476" s="1671">
        <v>3</v>
      </c>
      <c r="AE476" s="1669" t="s">
        <v>1542</v>
      </c>
      <c r="AG476" s="42" t="str">
        <f t="shared" si="22"/>
        <v>28吹付けコンクリート(NATM)_製造（プラント）_その他</v>
      </c>
      <c r="AK476" s="1666">
        <f t="shared" si="23"/>
        <v>106</v>
      </c>
    </row>
    <row r="477" spans="24:37">
      <c r="X477" s="1546">
        <v>28</v>
      </c>
      <c r="Y477" s="1547" t="s">
        <v>2338</v>
      </c>
      <c r="Z477" s="1546">
        <v>2</v>
      </c>
      <c r="AA477" s="1547" t="s">
        <v>945</v>
      </c>
      <c r="AB477" s="1546">
        <v>1</v>
      </c>
      <c r="AC477" s="1670" t="s">
        <v>1766</v>
      </c>
      <c r="AD477" s="1671">
        <v>4</v>
      </c>
      <c r="AE477" s="1669" t="s">
        <v>815</v>
      </c>
      <c r="AG477" s="42" t="str">
        <f t="shared" si="22"/>
        <v>28吹付けコンクリート(NATM)_製造（プラント）_その他</v>
      </c>
      <c r="AK477" s="1666">
        <f t="shared" si="23"/>
        <v>106</v>
      </c>
    </row>
    <row r="478" spans="24:37">
      <c r="X478" s="1546">
        <v>28</v>
      </c>
      <c r="Y478" s="1547" t="s">
        <v>2338</v>
      </c>
      <c r="Z478" s="1546">
        <v>2</v>
      </c>
      <c r="AA478" s="1547" t="s">
        <v>945</v>
      </c>
      <c r="AB478" s="1546">
        <v>1</v>
      </c>
      <c r="AC478" s="1670" t="s">
        <v>1766</v>
      </c>
      <c r="AD478" s="1671">
        <v>5</v>
      </c>
      <c r="AE478" s="1669" t="s">
        <v>816</v>
      </c>
      <c r="AG478" s="42" t="str">
        <f t="shared" si="22"/>
        <v>28吹付けコンクリート(NATM)_製造（プラント）_その他</v>
      </c>
      <c r="AK478" s="1666">
        <f t="shared" si="23"/>
        <v>106</v>
      </c>
    </row>
    <row r="479" spans="24:37">
      <c r="X479" s="1546">
        <v>28</v>
      </c>
      <c r="Y479" s="1547" t="s">
        <v>2338</v>
      </c>
      <c r="Z479" s="1546">
        <v>3</v>
      </c>
      <c r="AA479" s="1662" t="s">
        <v>817</v>
      </c>
      <c r="AB479" s="1663">
        <v>1</v>
      </c>
      <c r="AC479" s="1552" t="s">
        <v>1875</v>
      </c>
      <c r="AD479" s="1553">
        <v>1</v>
      </c>
      <c r="AE479" s="1545" t="s">
        <v>946</v>
      </c>
      <c r="AG479" s="42" t="str">
        <f t="shared" si="22"/>
        <v>28吹付けコンクリート(NATM)_施工_必須</v>
      </c>
      <c r="AK479" s="1666">
        <f t="shared" si="23"/>
        <v>107</v>
      </c>
    </row>
    <row r="480" spans="24:37">
      <c r="X480" s="1546">
        <v>28</v>
      </c>
      <c r="Y480" s="1547" t="s">
        <v>2338</v>
      </c>
      <c r="Z480" s="1546">
        <v>3</v>
      </c>
      <c r="AA480" s="1547" t="s">
        <v>817</v>
      </c>
      <c r="AB480" s="1546">
        <v>1</v>
      </c>
      <c r="AC480" s="1552" t="s">
        <v>1875</v>
      </c>
      <c r="AD480" s="1553">
        <v>2</v>
      </c>
      <c r="AE480" s="1545" t="s">
        <v>1611</v>
      </c>
      <c r="AG480" s="42" t="str">
        <f t="shared" si="22"/>
        <v>28吹付けコンクリート(NATM)_施工_必須</v>
      </c>
      <c r="AK480" s="1666">
        <f t="shared" si="23"/>
        <v>107</v>
      </c>
    </row>
    <row r="481" spans="24:37">
      <c r="X481" s="1546">
        <v>28</v>
      </c>
      <c r="Y481" s="1547" t="s">
        <v>2338</v>
      </c>
      <c r="Z481" s="1546">
        <v>3</v>
      </c>
      <c r="AA481" s="1547" t="s">
        <v>817</v>
      </c>
      <c r="AB481" s="1546">
        <v>1</v>
      </c>
      <c r="AC481" s="1552" t="s">
        <v>1875</v>
      </c>
      <c r="AD481" s="1553">
        <v>3</v>
      </c>
      <c r="AE481" s="1545" t="s">
        <v>2339</v>
      </c>
      <c r="AG481" s="42" t="str">
        <f t="shared" si="22"/>
        <v>28吹付けコンクリート(NATM)_施工_必須</v>
      </c>
      <c r="AK481" s="1666">
        <f t="shared" si="23"/>
        <v>107</v>
      </c>
    </row>
    <row r="482" spans="24:37">
      <c r="X482" s="1546">
        <v>28</v>
      </c>
      <c r="Y482" s="1547" t="s">
        <v>2338</v>
      </c>
      <c r="Z482" s="1546">
        <v>3</v>
      </c>
      <c r="AA482" s="1662" t="s">
        <v>817</v>
      </c>
      <c r="AB482" s="1663">
        <v>2</v>
      </c>
      <c r="AC482" s="1667" t="s">
        <v>1766</v>
      </c>
      <c r="AD482" s="1668">
        <v>1</v>
      </c>
      <c r="AE482" s="1669" t="s">
        <v>615</v>
      </c>
      <c r="AG482" s="42" t="str">
        <f t="shared" si="22"/>
        <v>28吹付けコンクリート(NATM)_施工_その他</v>
      </c>
      <c r="AK482" s="1666">
        <f t="shared" si="23"/>
        <v>108</v>
      </c>
    </row>
    <row r="483" spans="24:37">
      <c r="X483" s="1546">
        <v>28</v>
      </c>
      <c r="Y483" s="1547" t="s">
        <v>2338</v>
      </c>
      <c r="Z483" s="1546">
        <v>3</v>
      </c>
      <c r="AA483" s="1547" t="s">
        <v>817</v>
      </c>
      <c r="AB483" s="1546">
        <v>2</v>
      </c>
      <c r="AC483" s="1670" t="s">
        <v>1766</v>
      </c>
      <c r="AD483" s="1671">
        <v>2</v>
      </c>
      <c r="AE483" s="1669" t="s">
        <v>947</v>
      </c>
      <c r="AG483" s="42" t="str">
        <f t="shared" si="22"/>
        <v>28吹付けコンクリート(NATM)_施工_その他</v>
      </c>
      <c r="AK483" s="1666">
        <f t="shared" si="23"/>
        <v>108</v>
      </c>
    </row>
    <row r="484" spans="24:37">
      <c r="X484" s="1546">
        <v>28</v>
      </c>
      <c r="Y484" s="1547" t="s">
        <v>2338</v>
      </c>
      <c r="Z484" s="1546">
        <v>3</v>
      </c>
      <c r="AA484" s="1547" t="s">
        <v>817</v>
      </c>
      <c r="AB484" s="1546">
        <v>2</v>
      </c>
      <c r="AC484" s="1670" t="s">
        <v>1766</v>
      </c>
      <c r="AD484" s="1671">
        <v>3</v>
      </c>
      <c r="AE484" s="1669" t="s">
        <v>259</v>
      </c>
      <c r="AG484" s="42" t="str">
        <f t="shared" si="22"/>
        <v>28吹付けコンクリート(NATM)_施工_その他</v>
      </c>
      <c r="AK484" s="1666">
        <f t="shared" si="23"/>
        <v>108</v>
      </c>
    </row>
    <row r="485" spans="24:37">
      <c r="X485" s="1546">
        <v>29</v>
      </c>
      <c r="Y485" s="1672" t="s">
        <v>2154</v>
      </c>
      <c r="Z485" s="1663">
        <v>1</v>
      </c>
      <c r="AA485" s="1672" t="s">
        <v>1874</v>
      </c>
      <c r="AB485" s="1663">
        <v>1</v>
      </c>
      <c r="AC485" s="1669" t="s">
        <v>1766</v>
      </c>
      <c r="AD485" s="1668">
        <v>1</v>
      </c>
      <c r="AE485" s="1669" t="s">
        <v>617</v>
      </c>
      <c r="AG485" s="42" t="str">
        <f t="shared" si="22"/>
        <v>29ロックボルト(NATM)_材料_その他</v>
      </c>
      <c r="AK485" s="1666">
        <f t="shared" si="23"/>
        <v>109</v>
      </c>
    </row>
    <row r="486" spans="24:37">
      <c r="X486" s="1546">
        <v>29</v>
      </c>
      <c r="Y486" s="1672" t="s">
        <v>2340</v>
      </c>
      <c r="Z486" s="1663">
        <v>2</v>
      </c>
      <c r="AA486" s="1672" t="s">
        <v>817</v>
      </c>
      <c r="AB486" s="1663">
        <v>1</v>
      </c>
      <c r="AC486" s="1545" t="s">
        <v>1875</v>
      </c>
      <c r="AD486" s="1548">
        <v>1</v>
      </c>
      <c r="AE486" s="1545" t="s">
        <v>1605</v>
      </c>
      <c r="AG486" s="42" t="str">
        <f t="shared" si="22"/>
        <v>29ロックボルト(NATM)_施工_必須</v>
      </c>
      <c r="AK486" s="1666">
        <f t="shared" si="23"/>
        <v>110</v>
      </c>
    </row>
    <row r="487" spans="24:37">
      <c r="X487" s="1546">
        <v>29</v>
      </c>
      <c r="Y487" s="1672" t="s">
        <v>2340</v>
      </c>
      <c r="Z487" s="1663">
        <v>2</v>
      </c>
      <c r="AA487" s="1672" t="s">
        <v>817</v>
      </c>
      <c r="AB487" s="1663">
        <v>1</v>
      </c>
      <c r="AC487" s="1545" t="s">
        <v>1875</v>
      </c>
      <c r="AD487" s="1548">
        <v>2</v>
      </c>
      <c r="AE487" s="1545" t="s">
        <v>1606</v>
      </c>
      <c r="AG487" s="42" t="str">
        <f t="shared" si="22"/>
        <v>29ロックボルト(NATM)_施工_必須</v>
      </c>
      <c r="AK487" s="1666">
        <f t="shared" si="23"/>
        <v>110</v>
      </c>
    </row>
    <row r="488" spans="24:37">
      <c r="X488" s="1546">
        <v>29</v>
      </c>
      <c r="Y488" s="1672" t="s">
        <v>2340</v>
      </c>
      <c r="Z488" s="1663">
        <v>2</v>
      </c>
      <c r="AA488" s="1672" t="s">
        <v>817</v>
      </c>
      <c r="AB488" s="1663">
        <v>1</v>
      </c>
      <c r="AC488" s="1545" t="s">
        <v>1875</v>
      </c>
      <c r="AD488" s="1548">
        <v>3</v>
      </c>
      <c r="AE488" s="1545" t="s">
        <v>950</v>
      </c>
      <c r="AG488" s="42" t="str">
        <f t="shared" ref="AG488:AG551" si="24">Y488&amp;"_"&amp;AA488&amp;"_"&amp;AC488</f>
        <v>29ロックボルト(NATM)_施工_必須</v>
      </c>
      <c r="AK488" s="1666">
        <f t="shared" si="23"/>
        <v>110</v>
      </c>
    </row>
    <row r="489" spans="24:37">
      <c r="X489" s="1546">
        <v>30</v>
      </c>
      <c r="Y489" s="1662" t="s">
        <v>2156</v>
      </c>
      <c r="Z489" s="1663">
        <v>1</v>
      </c>
      <c r="AA489" s="1547" t="s">
        <v>1874</v>
      </c>
      <c r="AB489" s="1546">
        <v>1</v>
      </c>
      <c r="AC489" s="1552" t="s">
        <v>1875</v>
      </c>
      <c r="AD489" s="1553">
        <v>1</v>
      </c>
      <c r="AE489" s="1545" t="s">
        <v>1566</v>
      </c>
      <c r="AG489" s="42" t="str">
        <f t="shared" si="24"/>
        <v>30路上再生路盤工_材料_必須</v>
      </c>
      <c r="AK489" s="1666">
        <f t="shared" ref="AK489:AK552" si="25">IF(AG488&lt;&gt;AG489,AK488+1,AK488)</f>
        <v>111</v>
      </c>
    </row>
    <row r="490" spans="24:37">
      <c r="X490" s="1546">
        <v>30</v>
      </c>
      <c r="Y490" s="1547" t="s">
        <v>2341</v>
      </c>
      <c r="Z490" s="1663">
        <v>1</v>
      </c>
      <c r="AA490" s="1547" t="s">
        <v>1874</v>
      </c>
      <c r="AB490" s="1546">
        <v>1</v>
      </c>
      <c r="AC490" s="1552" t="s">
        <v>1875</v>
      </c>
      <c r="AD490" s="1553">
        <v>2</v>
      </c>
      <c r="AE490" s="1545" t="s">
        <v>943</v>
      </c>
      <c r="AG490" s="42" t="str">
        <f t="shared" si="24"/>
        <v>30路上再生路盤工_材料_必須</v>
      </c>
      <c r="AK490" s="1666">
        <f t="shared" si="25"/>
        <v>111</v>
      </c>
    </row>
    <row r="491" spans="24:37">
      <c r="X491" s="1546">
        <v>30</v>
      </c>
      <c r="Y491" s="1547" t="s">
        <v>2341</v>
      </c>
      <c r="Z491" s="1663">
        <v>1</v>
      </c>
      <c r="AA491" s="1547" t="s">
        <v>1874</v>
      </c>
      <c r="AB491" s="1546">
        <v>1</v>
      </c>
      <c r="AC491" s="1552" t="s">
        <v>1875</v>
      </c>
      <c r="AD491" s="1553">
        <v>3</v>
      </c>
      <c r="AE491" s="1545" t="s">
        <v>1095</v>
      </c>
      <c r="AG491" s="42" t="str">
        <f t="shared" si="24"/>
        <v>30路上再生路盤工_材料_必須</v>
      </c>
      <c r="AK491" s="1666">
        <f t="shared" si="25"/>
        <v>111</v>
      </c>
    </row>
    <row r="492" spans="24:37">
      <c r="X492" s="1546">
        <v>30</v>
      </c>
      <c r="Y492" s="1547" t="s">
        <v>2341</v>
      </c>
      <c r="Z492" s="1663">
        <v>1</v>
      </c>
      <c r="AA492" s="1547" t="s">
        <v>1874</v>
      </c>
      <c r="AB492" s="1546">
        <v>1</v>
      </c>
      <c r="AC492" s="1552" t="s">
        <v>1875</v>
      </c>
      <c r="AD492" s="1553">
        <v>4</v>
      </c>
      <c r="AE492" s="1545" t="s">
        <v>1188</v>
      </c>
      <c r="AG492" s="42" t="str">
        <f t="shared" si="24"/>
        <v>30路上再生路盤工_材料_必須</v>
      </c>
      <c r="AK492" s="1666">
        <f t="shared" si="25"/>
        <v>111</v>
      </c>
    </row>
    <row r="493" spans="24:37">
      <c r="X493" s="1546">
        <v>30</v>
      </c>
      <c r="Y493" s="1662" t="s">
        <v>2341</v>
      </c>
      <c r="Z493" s="1663">
        <v>1</v>
      </c>
      <c r="AA493" s="1662" t="s">
        <v>1874</v>
      </c>
      <c r="AB493" s="1663">
        <v>2</v>
      </c>
      <c r="AC493" s="1667" t="s">
        <v>1766</v>
      </c>
      <c r="AD493" s="1668">
        <v>1</v>
      </c>
      <c r="AE493" s="1669" t="s">
        <v>132</v>
      </c>
      <c r="AG493" s="42" t="str">
        <f t="shared" si="24"/>
        <v>30路上再生路盤工_材料_その他</v>
      </c>
      <c r="AK493" s="1666">
        <f t="shared" si="25"/>
        <v>112</v>
      </c>
    </row>
    <row r="494" spans="24:37">
      <c r="X494" s="1546">
        <v>30</v>
      </c>
      <c r="Y494" s="1547" t="s">
        <v>2341</v>
      </c>
      <c r="Z494" s="1663">
        <v>1</v>
      </c>
      <c r="AA494" s="1547" t="s">
        <v>1874</v>
      </c>
      <c r="AB494" s="1546">
        <v>2</v>
      </c>
      <c r="AC494" s="1670" t="s">
        <v>1766</v>
      </c>
      <c r="AD494" s="1671">
        <v>2</v>
      </c>
      <c r="AE494" s="1669" t="s">
        <v>133</v>
      </c>
      <c r="AG494" s="42" t="str">
        <f t="shared" si="24"/>
        <v>30路上再生路盤工_材料_その他</v>
      </c>
      <c r="AK494" s="1666">
        <f t="shared" si="25"/>
        <v>112</v>
      </c>
    </row>
    <row r="495" spans="24:37">
      <c r="X495" s="1546">
        <v>30</v>
      </c>
      <c r="Y495" s="1547" t="s">
        <v>2341</v>
      </c>
      <c r="Z495" s="1546">
        <v>2</v>
      </c>
      <c r="AA495" s="1547" t="s">
        <v>817</v>
      </c>
      <c r="AB495" s="1546">
        <v>1</v>
      </c>
      <c r="AC495" s="1552" t="s">
        <v>1875</v>
      </c>
      <c r="AD495" s="1553">
        <v>1</v>
      </c>
      <c r="AE495" s="1545" t="s">
        <v>1569</v>
      </c>
      <c r="AG495" s="42" t="str">
        <f t="shared" si="24"/>
        <v>30路上再生路盤工_施工_必須</v>
      </c>
      <c r="AK495" s="1666">
        <f t="shared" si="25"/>
        <v>113</v>
      </c>
    </row>
    <row r="496" spans="24:37">
      <c r="X496" s="1546">
        <v>30</v>
      </c>
      <c r="Y496" s="1547" t="s">
        <v>2341</v>
      </c>
      <c r="Z496" s="1546">
        <v>2</v>
      </c>
      <c r="AA496" s="1547" t="s">
        <v>817</v>
      </c>
      <c r="AB496" s="1546">
        <v>1</v>
      </c>
      <c r="AC496" s="1552" t="s">
        <v>1875</v>
      </c>
      <c r="AD496" s="1553">
        <v>2</v>
      </c>
      <c r="AE496" s="1545" t="s">
        <v>253</v>
      </c>
      <c r="AG496" s="42" t="str">
        <f t="shared" si="24"/>
        <v>30路上再生路盤工_施工_必須</v>
      </c>
      <c r="AK496" s="1666">
        <f t="shared" si="25"/>
        <v>113</v>
      </c>
    </row>
    <row r="497" spans="24:37">
      <c r="X497" s="1546">
        <v>30</v>
      </c>
      <c r="Y497" s="1547" t="s">
        <v>2341</v>
      </c>
      <c r="Z497" s="1546">
        <v>2</v>
      </c>
      <c r="AA497" s="1547" t="s">
        <v>817</v>
      </c>
      <c r="AB497" s="1546">
        <v>1</v>
      </c>
      <c r="AC497" s="1552" t="s">
        <v>1875</v>
      </c>
      <c r="AD497" s="1553">
        <v>3</v>
      </c>
      <c r="AE497" s="1545" t="s">
        <v>1622</v>
      </c>
      <c r="AG497" s="42" t="str">
        <f t="shared" si="24"/>
        <v>30路上再生路盤工_施工_必須</v>
      </c>
      <c r="AK497" s="1666">
        <f t="shared" si="25"/>
        <v>113</v>
      </c>
    </row>
    <row r="498" spans="24:37">
      <c r="X498" s="1546">
        <v>30</v>
      </c>
      <c r="Y498" s="1547" t="s">
        <v>2341</v>
      </c>
      <c r="Z498" s="1546">
        <v>2</v>
      </c>
      <c r="AA498" s="1547" t="s">
        <v>817</v>
      </c>
      <c r="AB498" s="1546">
        <v>1</v>
      </c>
      <c r="AC498" s="1552" t="s">
        <v>1875</v>
      </c>
      <c r="AD498" s="1553">
        <v>4</v>
      </c>
      <c r="AE498" s="1545" t="s">
        <v>1189</v>
      </c>
      <c r="AG498" s="42" t="str">
        <f t="shared" si="24"/>
        <v>30路上再生路盤工_施工_必須</v>
      </c>
      <c r="AK498" s="1666">
        <f t="shared" si="25"/>
        <v>113</v>
      </c>
    </row>
    <row r="499" spans="24:37">
      <c r="X499" s="1546">
        <v>31</v>
      </c>
      <c r="Y499" s="1662" t="s">
        <v>2158</v>
      </c>
      <c r="Z499" s="1663">
        <v>1</v>
      </c>
      <c r="AA499" s="1547" t="s">
        <v>1874</v>
      </c>
      <c r="AB499" s="1546">
        <v>1</v>
      </c>
      <c r="AC499" s="1552" t="s">
        <v>1875</v>
      </c>
      <c r="AD499" s="1553">
        <v>1</v>
      </c>
      <c r="AE499" s="1545" t="s">
        <v>1623</v>
      </c>
      <c r="AG499" s="42" t="str">
        <f t="shared" si="24"/>
        <v>31路上表層再生工_材料_必須</v>
      </c>
      <c r="AK499" s="1666">
        <f t="shared" si="25"/>
        <v>114</v>
      </c>
    </row>
    <row r="500" spans="24:37">
      <c r="X500" s="1546">
        <v>31</v>
      </c>
      <c r="Y500" s="1547" t="s">
        <v>2342</v>
      </c>
      <c r="Z500" s="1663">
        <v>1</v>
      </c>
      <c r="AA500" s="1547" t="s">
        <v>1874</v>
      </c>
      <c r="AB500" s="1546">
        <v>1</v>
      </c>
      <c r="AC500" s="1552" t="s">
        <v>1875</v>
      </c>
      <c r="AD500" s="1553">
        <v>2</v>
      </c>
      <c r="AE500" s="1545" t="s">
        <v>1624</v>
      </c>
      <c r="AG500" s="42" t="str">
        <f t="shared" si="24"/>
        <v>31路上表層再生工_材料_必須</v>
      </c>
      <c r="AK500" s="1666">
        <f t="shared" si="25"/>
        <v>114</v>
      </c>
    </row>
    <row r="501" spans="24:37">
      <c r="X501" s="1546">
        <v>31</v>
      </c>
      <c r="Y501" s="1547" t="s">
        <v>2342</v>
      </c>
      <c r="Z501" s="1663">
        <v>1</v>
      </c>
      <c r="AA501" s="1547" t="s">
        <v>1874</v>
      </c>
      <c r="AB501" s="1546">
        <v>1</v>
      </c>
      <c r="AC501" s="1552" t="s">
        <v>1875</v>
      </c>
      <c r="AD501" s="1553">
        <v>3</v>
      </c>
      <c r="AE501" s="1545" t="s">
        <v>1625</v>
      </c>
      <c r="AG501" s="42" t="str">
        <f t="shared" si="24"/>
        <v>31路上表層再生工_材料_必須</v>
      </c>
      <c r="AK501" s="1666">
        <f t="shared" si="25"/>
        <v>114</v>
      </c>
    </row>
    <row r="502" spans="24:37">
      <c r="X502" s="1546">
        <v>31</v>
      </c>
      <c r="Y502" s="1547" t="s">
        <v>2342</v>
      </c>
      <c r="Z502" s="1663">
        <v>1</v>
      </c>
      <c r="AA502" s="1547" t="s">
        <v>1874</v>
      </c>
      <c r="AB502" s="1546">
        <v>1</v>
      </c>
      <c r="AC502" s="1552" t="s">
        <v>1875</v>
      </c>
      <c r="AD502" s="1553">
        <v>4</v>
      </c>
      <c r="AE502" s="1545" t="s">
        <v>1626</v>
      </c>
      <c r="AG502" s="42" t="str">
        <f t="shared" si="24"/>
        <v>31路上表層再生工_材料_必須</v>
      </c>
      <c r="AK502" s="1666">
        <f t="shared" si="25"/>
        <v>114</v>
      </c>
    </row>
    <row r="503" spans="24:37">
      <c r="X503" s="1546">
        <v>31</v>
      </c>
      <c r="Y503" s="1547" t="s">
        <v>2342</v>
      </c>
      <c r="Z503" s="1663">
        <v>1</v>
      </c>
      <c r="AA503" s="1547" t="s">
        <v>1874</v>
      </c>
      <c r="AB503" s="1546">
        <v>1</v>
      </c>
      <c r="AC503" s="1552" t="s">
        <v>1875</v>
      </c>
      <c r="AD503" s="1553">
        <v>5</v>
      </c>
      <c r="AE503" s="1545" t="s">
        <v>1627</v>
      </c>
      <c r="AG503" s="42" t="str">
        <f t="shared" si="24"/>
        <v>31路上表層再生工_材料_必須</v>
      </c>
      <c r="AK503" s="1666">
        <f t="shared" si="25"/>
        <v>114</v>
      </c>
    </row>
    <row r="504" spans="24:37">
      <c r="X504" s="1546">
        <v>31</v>
      </c>
      <c r="Y504" s="1547" t="s">
        <v>2342</v>
      </c>
      <c r="Z504" s="1663">
        <v>1</v>
      </c>
      <c r="AA504" s="1547" t="s">
        <v>1874</v>
      </c>
      <c r="AB504" s="1546">
        <v>1</v>
      </c>
      <c r="AC504" s="1552" t="s">
        <v>1875</v>
      </c>
      <c r="AD504" s="1553">
        <v>6</v>
      </c>
      <c r="AE504" s="1545" t="s">
        <v>1628</v>
      </c>
      <c r="AG504" s="42" t="str">
        <f t="shared" si="24"/>
        <v>31路上表層再生工_材料_必須</v>
      </c>
      <c r="AK504" s="1666">
        <f t="shared" si="25"/>
        <v>114</v>
      </c>
    </row>
    <row r="505" spans="24:37">
      <c r="X505" s="1546">
        <v>31</v>
      </c>
      <c r="Y505" s="1547" t="s">
        <v>2342</v>
      </c>
      <c r="Z505" s="1663">
        <v>1</v>
      </c>
      <c r="AA505" s="1547" t="s">
        <v>1874</v>
      </c>
      <c r="AB505" s="1546">
        <v>1</v>
      </c>
      <c r="AC505" s="1552" t="s">
        <v>1875</v>
      </c>
      <c r="AD505" s="1553">
        <v>7</v>
      </c>
      <c r="AE505" s="1545" t="s">
        <v>1629</v>
      </c>
      <c r="AG505" s="42" t="str">
        <f t="shared" si="24"/>
        <v>31路上表層再生工_材料_必須</v>
      </c>
      <c r="AK505" s="1666">
        <f t="shared" si="25"/>
        <v>114</v>
      </c>
    </row>
    <row r="506" spans="24:37">
      <c r="X506" s="1546">
        <v>31</v>
      </c>
      <c r="Y506" s="1547" t="s">
        <v>2342</v>
      </c>
      <c r="Z506" s="1546">
        <v>2</v>
      </c>
      <c r="AA506" s="1662" t="s">
        <v>817</v>
      </c>
      <c r="AB506" s="1663">
        <v>1</v>
      </c>
      <c r="AC506" s="1552" t="s">
        <v>1875</v>
      </c>
      <c r="AD506" s="1553">
        <v>1</v>
      </c>
      <c r="AE506" s="1545" t="s">
        <v>1569</v>
      </c>
      <c r="AG506" s="42" t="str">
        <f t="shared" si="24"/>
        <v>31路上表層再生工_施工_必須</v>
      </c>
      <c r="AK506" s="1666">
        <f t="shared" si="25"/>
        <v>115</v>
      </c>
    </row>
    <row r="507" spans="24:37">
      <c r="X507" s="1546">
        <v>31</v>
      </c>
      <c r="Y507" s="1547" t="s">
        <v>2342</v>
      </c>
      <c r="Z507" s="1546">
        <v>2</v>
      </c>
      <c r="AA507" s="1547" t="s">
        <v>817</v>
      </c>
      <c r="AB507" s="1546">
        <v>1</v>
      </c>
      <c r="AC507" s="1552" t="s">
        <v>1875</v>
      </c>
      <c r="AD507" s="1553">
        <v>2</v>
      </c>
      <c r="AE507" s="1545" t="s">
        <v>1630</v>
      </c>
      <c r="AG507" s="42" t="str">
        <f t="shared" si="24"/>
        <v>31路上表層再生工_施工_必須</v>
      </c>
      <c r="AK507" s="1666">
        <f t="shared" si="25"/>
        <v>115</v>
      </c>
    </row>
    <row r="508" spans="24:37">
      <c r="X508" s="1546">
        <v>31</v>
      </c>
      <c r="Y508" s="1547" t="s">
        <v>2342</v>
      </c>
      <c r="Z508" s="1546">
        <v>2</v>
      </c>
      <c r="AA508" s="1547" t="s">
        <v>817</v>
      </c>
      <c r="AB508" s="1546">
        <v>1</v>
      </c>
      <c r="AC508" s="1552" t="s">
        <v>1875</v>
      </c>
      <c r="AD508" s="1553">
        <v>3</v>
      </c>
      <c r="AE508" s="1545" t="s">
        <v>362</v>
      </c>
      <c r="AG508" s="42" t="str">
        <f t="shared" si="24"/>
        <v>31路上表層再生工_施工_必須</v>
      </c>
      <c r="AK508" s="1666">
        <f t="shared" si="25"/>
        <v>115</v>
      </c>
    </row>
    <row r="509" spans="24:37">
      <c r="X509" s="1546">
        <v>31</v>
      </c>
      <c r="Y509" s="1662" t="s">
        <v>2342</v>
      </c>
      <c r="Z509" s="1546">
        <v>2</v>
      </c>
      <c r="AA509" s="1662" t="s">
        <v>817</v>
      </c>
      <c r="AB509" s="1663">
        <v>2</v>
      </c>
      <c r="AC509" s="1667" t="s">
        <v>1766</v>
      </c>
      <c r="AD509" s="1668">
        <v>1</v>
      </c>
      <c r="AE509" s="1669" t="s">
        <v>620</v>
      </c>
      <c r="AG509" s="42" t="str">
        <f t="shared" si="24"/>
        <v>31路上表層再生工_施工_その他</v>
      </c>
      <c r="AK509" s="1666">
        <f t="shared" si="25"/>
        <v>116</v>
      </c>
    </row>
    <row r="510" spans="24:37">
      <c r="X510" s="1546">
        <v>31</v>
      </c>
      <c r="Y510" s="1547" t="s">
        <v>2342</v>
      </c>
      <c r="Z510" s="1546">
        <v>2</v>
      </c>
      <c r="AA510" s="1547" t="s">
        <v>817</v>
      </c>
      <c r="AB510" s="1546">
        <v>2</v>
      </c>
      <c r="AC510" s="1670" t="s">
        <v>1766</v>
      </c>
      <c r="AD510" s="1671">
        <v>2</v>
      </c>
      <c r="AE510" s="1669" t="s">
        <v>621</v>
      </c>
      <c r="AG510" s="42" t="str">
        <f t="shared" si="24"/>
        <v>31路上表層再生工_施工_その他</v>
      </c>
      <c r="AK510" s="1666">
        <f t="shared" si="25"/>
        <v>116</v>
      </c>
    </row>
    <row r="511" spans="24:37">
      <c r="X511" s="1546">
        <v>31</v>
      </c>
      <c r="Y511" s="1547" t="s">
        <v>2342</v>
      </c>
      <c r="Z511" s="1546">
        <v>2</v>
      </c>
      <c r="AA511" s="1547" t="s">
        <v>817</v>
      </c>
      <c r="AB511" s="1546">
        <v>2</v>
      </c>
      <c r="AC511" s="1670" t="s">
        <v>1766</v>
      </c>
      <c r="AD511" s="1671">
        <v>3</v>
      </c>
      <c r="AE511" s="1669" t="s">
        <v>622</v>
      </c>
      <c r="AG511" s="42" t="str">
        <f t="shared" si="24"/>
        <v>31路上表層再生工_施工_その他</v>
      </c>
      <c r="AK511" s="1666">
        <f t="shared" si="25"/>
        <v>116</v>
      </c>
    </row>
    <row r="512" spans="24:37">
      <c r="X512" s="1546">
        <v>32</v>
      </c>
      <c r="Y512" s="1662" t="s">
        <v>2162</v>
      </c>
      <c r="Z512" s="1663">
        <v>1</v>
      </c>
      <c r="AA512" s="1662" t="s">
        <v>1874</v>
      </c>
      <c r="AB512" s="1663">
        <v>1</v>
      </c>
      <c r="AC512" s="1552" t="s">
        <v>1875</v>
      </c>
      <c r="AD512" s="1553">
        <v>1</v>
      </c>
      <c r="AE512" s="1545" t="s">
        <v>123</v>
      </c>
      <c r="AG512" s="42" t="str">
        <f t="shared" si="24"/>
        <v>32排水性舗装工・透水性舗装工_材料_必須</v>
      </c>
      <c r="AK512" s="1666">
        <f t="shared" si="25"/>
        <v>117</v>
      </c>
    </row>
    <row r="513" spans="24:37">
      <c r="X513" s="1546">
        <v>32</v>
      </c>
      <c r="Y513" s="1547" t="s">
        <v>2162</v>
      </c>
      <c r="Z513" s="1663">
        <v>1</v>
      </c>
      <c r="AA513" s="1547" t="s">
        <v>1874</v>
      </c>
      <c r="AB513" s="1663">
        <v>1</v>
      </c>
      <c r="AC513" s="1552" t="s">
        <v>1875</v>
      </c>
      <c r="AD513" s="1553">
        <v>2</v>
      </c>
      <c r="AE513" s="1545" t="s">
        <v>124</v>
      </c>
      <c r="AG513" s="42" t="str">
        <f t="shared" si="24"/>
        <v>32排水性舗装工・透水性舗装工_材料_必須</v>
      </c>
      <c r="AK513" s="1666">
        <f t="shared" si="25"/>
        <v>117</v>
      </c>
    </row>
    <row r="514" spans="24:37">
      <c r="X514" s="1546">
        <v>32</v>
      </c>
      <c r="Y514" s="1547" t="s">
        <v>2162</v>
      </c>
      <c r="Z514" s="1663">
        <v>1</v>
      </c>
      <c r="AA514" s="1547" t="s">
        <v>1874</v>
      </c>
      <c r="AB514" s="1663">
        <v>1</v>
      </c>
      <c r="AC514" s="1552" t="s">
        <v>1875</v>
      </c>
      <c r="AD514" s="1553">
        <v>3</v>
      </c>
      <c r="AE514" s="1545" t="s">
        <v>129</v>
      </c>
      <c r="AG514" s="42" t="str">
        <f t="shared" si="24"/>
        <v>32排水性舗装工・透水性舗装工_材料_必須</v>
      </c>
      <c r="AK514" s="1666">
        <f t="shared" si="25"/>
        <v>117</v>
      </c>
    </row>
    <row r="515" spans="24:37">
      <c r="X515" s="1546">
        <v>32</v>
      </c>
      <c r="Y515" s="1547" t="s">
        <v>2162</v>
      </c>
      <c r="Z515" s="1663">
        <v>1</v>
      </c>
      <c r="AA515" s="1547" t="s">
        <v>1874</v>
      </c>
      <c r="AB515" s="1663">
        <v>1</v>
      </c>
      <c r="AC515" s="1552" t="s">
        <v>1875</v>
      </c>
      <c r="AD515" s="1553">
        <v>4</v>
      </c>
      <c r="AE515" s="1545" t="s">
        <v>1575</v>
      </c>
      <c r="AG515" s="42" t="str">
        <f t="shared" si="24"/>
        <v>32排水性舗装工・透水性舗装工_材料_必須</v>
      </c>
      <c r="AK515" s="1666">
        <f t="shared" si="25"/>
        <v>117</v>
      </c>
    </row>
    <row r="516" spans="24:37">
      <c r="X516" s="1546">
        <v>32</v>
      </c>
      <c r="Y516" s="1547" t="s">
        <v>2162</v>
      </c>
      <c r="Z516" s="1663">
        <v>1</v>
      </c>
      <c r="AA516" s="1547" t="s">
        <v>1874</v>
      </c>
      <c r="AB516" s="1663">
        <v>1</v>
      </c>
      <c r="AC516" s="1552" t="s">
        <v>1875</v>
      </c>
      <c r="AD516" s="1553">
        <v>5</v>
      </c>
      <c r="AE516" s="1545" t="s">
        <v>1576</v>
      </c>
      <c r="AG516" s="42" t="str">
        <f t="shared" si="24"/>
        <v>32排水性舗装工・透水性舗装工_材料_必須</v>
      </c>
      <c r="AK516" s="1666">
        <f t="shared" si="25"/>
        <v>117</v>
      </c>
    </row>
    <row r="517" spans="24:37">
      <c r="X517" s="1546">
        <v>32</v>
      </c>
      <c r="Y517" s="1547" t="s">
        <v>2162</v>
      </c>
      <c r="Z517" s="1663">
        <v>1</v>
      </c>
      <c r="AA517" s="1547" t="s">
        <v>1874</v>
      </c>
      <c r="AB517" s="1663">
        <v>1</v>
      </c>
      <c r="AC517" s="1552" t="s">
        <v>1875</v>
      </c>
      <c r="AD517" s="1553">
        <v>6</v>
      </c>
      <c r="AE517" s="1545" t="s">
        <v>1577</v>
      </c>
      <c r="AG517" s="42" t="str">
        <f t="shared" si="24"/>
        <v>32排水性舗装工・透水性舗装工_材料_必須</v>
      </c>
      <c r="AK517" s="1666">
        <f t="shared" si="25"/>
        <v>117</v>
      </c>
    </row>
    <row r="518" spans="24:37">
      <c r="X518" s="1546">
        <v>32</v>
      </c>
      <c r="Y518" s="1662" t="s">
        <v>2162</v>
      </c>
      <c r="Z518" s="1663">
        <v>1</v>
      </c>
      <c r="AA518" s="1662" t="s">
        <v>1874</v>
      </c>
      <c r="AB518" s="1663">
        <v>2</v>
      </c>
      <c r="AC518" s="1667" t="s">
        <v>1766</v>
      </c>
      <c r="AD518" s="1668">
        <v>1</v>
      </c>
      <c r="AE518" s="1669" t="s">
        <v>1193</v>
      </c>
      <c r="AG518" s="42" t="str">
        <f t="shared" si="24"/>
        <v>32排水性舗装工・透水性舗装工_材料_その他</v>
      </c>
      <c r="AK518" s="1666">
        <f t="shared" si="25"/>
        <v>118</v>
      </c>
    </row>
    <row r="519" spans="24:37">
      <c r="X519" s="1546">
        <v>32</v>
      </c>
      <c r="Y519" s="1547" t="s">
        <v>2162</v>
      </c>
      <c r="Z519" s="1663">
        <v>1</v>
      </c>
      <c r="AA519" s="1547" t="s">
        <v>1874</v>
      </c>
      <c r="AB519" s="1663">
        <v>2</v>
      </c>
      <c r="AC519" s="1670" t="s">
        <v>1766</v>
      </c>
      <c r="AD519" s="1671">
        <v>2</v>
      </c>
      <c r="AE519" s="1669" t="s">
        <v>1194</v>
      </c>
      <c r="AG519" s="42" t="str">
        <f t="shared" si="24"/>
        <v>32排水性舗装工・透水性舗装工_材料_その他</v>
      </c>
      <c r="AK519" s="1666">
        <f t="shared" si="25"/>
        <v>118</v>
      </c>
    </row>
    <row r="520" spans="24:37">
      <c r="X520" s="1546">
        <v>32</v>
      </c>
      <c r="Y520" s="1547" t="s">
        <v>2162</v>
      </c>
      <c r="Z520" s="1663">
        <v>1</v>
      </c>
      <c r="AA520" s="1547" t="s">
        <v>1874</v>
      </c>
      <c r="AB520" s="1663">
        <v>2</v>
      </c>
      <c r="AC520" s="1670" t="s">
        <v>1766</v>
      </c>
      <c r="AD520" s="1668">
        <v>3</v>
      </c>
      <c r="AE520" s="1669" t="s">
        <v>1022</v>
      </c>
      <c r="AG520" s="42" t="str">
        <f t="shared" si="24"/>
        <v>32排水性舗装工・透水性舗装工_材料_その他</v>
      </c>
      <c r="AK520" s="1666">
        <f t="shared" si="25"/>
        <v>118</v>
      </c>
    </row>
    <row r="521" spans="24:37">
      <c r="X521" s="1546">
        <v>32</v>
      </c>
      <c r="Y521" s="1547" t="s">
        <v>2162</v>
      </c>
      <c r="Z521" s="1663">
        <v>1</v>
      </c>
      <c r="AA521" s="1547" t="s">
        <v>1874</v>
      </c>
      <c r="AB521" s="1663">
        <v>2</v>
      </c>
      <c r="AC521" s="1670" t="s">
        <v>1766</v>
      </c>
      <c r="AD521" s="1671">
        <v>4</v>
      </c>
      <c r="AE521" s="1669" t="s">
        <v>125</v>
      </c>
      <c r="AG521" s="42" t="str">
        <f t="shared" si="24"/>
        <v>32排水性舗装工・透水性舗装工_材料_その他</v>
      </c>
      <c r="AK521" s="1666">
        <f t="shared" si="25"/>
        <v>118</v>
      </c>
    </row>
    <row r="522" spans="24:37">
      <c r="X522" s="1546">
        <v>32</v>
      </c>
      <c r="Y522" s="1547" t="s">
        <v>2162</v>
      </c>
      <c r="Z522" s="1663">
        <v>1</v>
      </c>
      <c r="AA522" s="1547" t="s">
        <v>1874</v>
      </c>
      <c r="AB522" s="1663">
        <v>2</v>
      </c>
      <c r="AC522" s="1670" t="s">
        <v>1766</v>
      </c>
      <c r="AD522" s="1668">
        <v>5</v>
      </c>
      <c r="AE522" s="1669" t="s">
        <v>131</v>
      </c>
      <c r="AG522" s="42" t="str">
        <f t="shared" si="24"/>
        <v>32排水性舗装工・透水性舗装工_材料_その他</v>
      </c>
      <c r="AK522" s="1666">
        <f t="shared" si="25"/>
        <v>118</v>
      </c>
    </row>
    <row r="523" spans="24:37">
      <c r="X523" s="1546">
        <v>32</v>
      </c>
      <c r="Y523" s="1547" t="s">
        <v>2162</v>
      </c>
      <c r="Z523" s="1663">
        <v>1</v>
      </c>
      <c r="AA523" s="1547" t="s">
        <v>1874</v>
      </c>
      <c r="AB523" s="1663">
        <v>2</v>
      </c>
      <c r="AC523" s="1670" t="s">
        <v>1766</v>
      </c>
      <c r="AD523" s="1668">
        <v>7</v>
      </c>
      <c r="AE523" s="1669" t="s">
        <v>143</v>
      </c>
      <c r="AG523" s="42" t="str">
        <f t="shared" si="24"/>
        <v>32排水性舗装工・透水性舗装工_材料_その他</v>
      </c>
      <c r="AK523" s="1666">
        <f t="shared" si="25"/>
        <v>118</v>
      </c>
    </row>
    <row r="524" spans="24:37">
      <c r="X524" s="1546">
        <v>32</v>
      </c>
      <c r="Y524" s="1547" t="s">
        <v>2162</v>
      </c>
      <c r="Z524" s="1663">
        <v>1</v>
      </c>
      <c r="AA524" s="1547" t="s">
        <v>1874</v>
      </c>
      <c r="AB524" s="1663">
        <v>2</v>
      </c>
      <c r="AC524" s="1670" t="s">
        <v>1766</v>
      </c>
      <c r="AD524" s="1671">
        <v>8</v>
      </c>
      <c r="AE524" s="1669" t="s">
        <v>144</v>
      </c>
      <c r="AG524" s="42" t="str">
        <f t="shared" si="24"/>
        <v>32排水性舗装工・透水性舗装工_材料_その他</v>
      </c>
      <c r="AK524" s="1666">
        <f t="shared" si="25"/>
        <v>118</v>
      </c>
    </row>
    <row r="525" spans="24:37">
      <c r="X525" s="1546">
        <v>32</v>
      </c>
      <c r="Y525" s="1547" t="s">
        <v>2162</v>
      </c>
      <c r="Z525" s="1663">
        <v>1</v>
      </c>
      <c r="AA525" s="1547" t="s">
        <v>1874</v>
      </c>
      <c r="AB525" s="1663">
        <v>2</v>
      </c>
      <c r="AC525" s="1670" t="s">
        <v>1766</v>
      </c>
      <c r="AD525" s="1668">
        <v>9</v>
      </c>
      <c r="AE525" s="1669" t="s">
        <v>145</v>
      </c>
      <c r="AG525" s="42" t="str">
        <f t="shared" si="24"/>
        <v>32排水性舗装工・透水性舗装工_材料_その他</v>
      </c>
      <c r="AK525" s="1666">
        <f t="shared" si="25"/>
        <v>118</v>
      </c>
    </row>
    <row r="526" spans="24:37">
      <c r="X526" s="1546">
        <v>32</v>
      </c>
      <c r="Y526" s="1547" t="s">
        <v>2162</v>
      </c>
      <c r="Z526" s="1663">
        <v>1</v>
      </c>
      <c r="AA526" s="1547" t="s">
        <v>1874</v>
      </c>
      <c r="AB526" s="1663">
        <v>2</v>
      </c>
      <c r="AC526" s="1670" t="s">
        <v>1766</v>
      </c>
      <c r="AD526" s="1671">
        <v>10</v>
      </c>
      <c r="AE526" s="1669" t="s">
        <v>147</v>
      </c>
      <c r="AG526" s="42" t="str">
        <f t="shared" si="24"/>
        <v>32排水性舗装工・透水性舗装工_材料_その他</v>
      </c>
      <c r="AK526" s="1666">
        <f t="shared" si="25"/>
        <v>118</v>
      </c>
    </row>
    <row r="527" spans="24:37">
      <c r="X527" s="1546">
        <v>32</v>
      </c>
      <c r="Y527" s="1547" t="s">
        <v>2162</v>
      </c>
      <c r="Z527" s="1663">
        <v>1</v>
      </c>
      <c r="AA527" s="1547" t="s">
        <v>1874</v>
      </c>
      <c r="AB527" s="1663">
        <v>2</v>
      </c>
      <c r="AC527" s="1670" t="s">
        <v>1766</v>
      </c>
      <c r="AD527" s="1668">
        <v>11</v>
      </c>
      <c r="AE527" s="1669" t="s">
        <v>623</v>
      </c>
      <c r="AG527" s="42" t="str">
        <f t="shared" si="24"/>
        <v>32排水性舗装工・透水性舗装工_材料_その他</v>
      </c>
      <c r="AK527" s="1666">
        <f t="shared" si="25"/>
        <v>118</v>
      </c>
    </row>
    <row r="528" spans="24:37">
      <c r="X528" s="1546">
        <v>32</v>
      </c>
      <c r="Y528" s="1547" t="s">
        <v>2162</v>
      </c>
      <c r="Z528" s="1663">
        <v>1</v>
      </c>
      <c r="AA528" s="1547" t="s">
        <v>1874</v>
      </c>
      <c r="AB528" s="1663">
        <v>2</v>
      </c>
      <c r="AC528" s="1670" t="s">
        <v>1766</v>
      </c>
      <c r="AD528" s="1671">
        <v>12</v>
      </c>
      <c r="AE528" s="1669" t="s">
        <v>624</v>
      </c>
      <c r="AG528" s="42" t="str">
        <f t="shared" si="24"/>
        <v>32排水性舗装工・透水性舗装工_材料_その他</v>
      </c>
      <c r="AK528" s="1666">
        <f t="shared" si="25"/>
        <v>118</v>
      </c>
    </row>
    <row r="529" spans="24:37">
      <c r="X529" s="1546">
        <v>32</v>
      </c>
      <c r="Y529" s="1547" t="s">
        <v>2162</v>
      </c>
      <c r="Z529" s="1663">
        <v>1</v>
      </c>
      <c r="AA529" s="1547" t="s">
        <v>1874</v>
      </c>
      <c r="AB529" s="1663">
        <v>2</v>
      </c>
      <c r="AC529" s="1670" t="s">
        <v>1766</v>
      </c>
      <c r="AD529" s="1668">
        <v>13</v>
      </c>
      <c r="AE529" s="1669" t="s">
        <v>192</v>
      </c>
      <c r="AG529" s="42" t="str">
        <f t="shared" si="24"/>
        <v>32排水性舗装工・透水性舗装工_材料_その他</v>
      </c>
      <c r="AK529" s="1666">
        <f t="shared" si="25"/>
        <v>118</v>
      </c>
    </row>
    <row r="530" spans="24:37">
      <c r="X530" s="1546">
        <v>32</v>
      </c>
      <c r="Y530" s="1547" t="s">
        <v>2162</v>
      </c>
      <c r="Z530" s="1663">
        <v>1</v>
      </c>
      <c r="AA530" s="1547" t="s">
        <v>1874</v>
      </c>
      <c r="AB530" s="1663">
        <v>2</v>
      </c>
      <c r="AC530" s="1670" t="s">
        <v>1766</v>
      </c>
      <c r="AD530" s="1671">
        <v>14</v>
      </c>
      <c r="AE530" s="1669" t="s">
        <v>189</v>
      </c>
      <c r="AG530" s="42" t="str">
        <f t="shared" si="24"/>
        <v>32排水性舗装工・透水性舗装工_材料_その他</v>
      </c>
      <c r="AK530" s="1666">
        <f t="shared" si="25"/>
        <v>118</v>
      </c>
    </row>
    <row r="531" spans="24:37">
      <c r="X531" s="1546">
        <v>32</v>
      </c>
      <c r="Y531" s="1547" t="s">
        <v>2162</v>
      </c>
      <c r="Z531" s="1546">
        <v>2</v>
      </c>
      <c r="AA531" s="1662" t="s">
        <v>625</v>
      </c>
      <c r="AB531" s="1663">
        <v>1</v>
      </c>
      <c r="AC531" s="1552" t="s">
        <v>1875</v>
      </c>
      <c r="AD531" s="1553">
        <v>1</v>
      </c>
      <c r="AE531" s="1545" t="s">
        <v>620</v>
      </c>
      <c r="AG531" s="42" t="str">
        <f t="shared" si="24"/>
        <v>32排水性舗装工・透水性舗装工_プラント_必須</v>
      </c>
      <c r="AK531" s="1666">
        <f t="shared" si="25"/>
        <v>119</v>
      </c>
    </row>
    <row r="532" spans="24:37">
      <c r="X532" s="1546">
        <v>32</v>
      </c>
      <c r="Y532" s="1547" t="s">
        <v>2162</v>
      </c>
      <c r="Z532" s="1546">
        <v>2</v>
      </c>
      <c r="AA532" s="1547" t="s">
        <v>625</v>
      </c>
      <c r="AB532" s="1546">
        <v>1</v>
      </c>
      <c r="AC532" s="1552" t="s">
        <v>1875</v>
      </c>
      <c r="AD532" s="1553">
        <v>2</v>
      </c>
      <c r="AE532" s="1545" t="s">
        <v>621</v>
      </c>
      <c r="AG532" s="42" t="str">
        <f t="shared" si="24"/>
        <v>32排水性舗装工・透水性舗装工_プラント_必須</v>
      </c>
      <c r="AK532" s="1666">
        <f t="shared" si="25"/>
        <v>119</v>
      </c>
    </row>
    <row r="533" spans="24:37">
      <c r="X533" s="1546">
        <v>32</v>
      </c>
      <c r="Y533" s="1547" t="s">
        <v>2162</v>
      </c>
      <c r="Z533" s="1546">
        <v>2</v>
      </c>
      <c r="AA533" s="1547" t="s">
        <v>625</v>
      </c>
      <c r="AB533" s="1546">
        <v>1</v>
      </c>
      <c r="AC533" s="1552" t="s">
        <v>1875</v>
      </c>
      <c r="AD533" s="1553">
        <v>3</v>
      </c>
      <c r="AE533" s="1545" t="s">
        <v>622</v>
      </c>
      <c r="AG533" s="42" t="str">
        <f t="shared" si="24"/>
        <v>32排水性舗装工・透水性舗装工_プラント_必須</v>
      </c>
      <c r="AK533" s="1666">
        <f t="shared" si="25"/>
        <v>119</v>
      </c>
    </row>
    <row r="534" spans="24:37">
      <c r="X534" s="1546">
        <v>32</v>
      </c>
      <c r="Y534" s="1547" t="s">
        <v>2162</v>
      </c>
      <c r="Z534" s="1546">
        <v>2</v>
      </c>
      <c r="AA534" s="1547" t="s">
        <v>625</v>
      </c>
      <c r="AB534" s="1546">
        <v>1</v>
      </c>
      <c r="AC534" s="1552" t="s">
        <v>1875</v>
      </c>
      <c r="AD534" s="1553">
        <v>4</v>
      </c>
      <c r="AE534" s="1545" t="s">
        <v>1579</v>
      </c>
      <c r="AG534" s="42" t="str">
        <f t="shared" si="24"/>
        <v>32排水性舗装工・透水性舗装工_プラント_必須</v>
      </c>
      <c r="AK534" s="1666">
        <f t="shared" si="25"/>
        <v>119</v>
      </c>
    </row>
    <row r="535" spans="24:37">
      <c r="X535" s="1546">
        <v>32</v>
      </c>
      <c r="Y535" s="1547" t="s">
        <v>2162</v>
      </c>
      <c r="Z535" s="1546">
        <v>2</v>
      </c>
      <c r="AA535" s="1547" t="s">
        <v>625</v>
      </c>
      <c r="AB535" s="1546">
        <v>2</v>
      </c>
      <c r="AC535" s="1667" t="s">
        <v>1766</v>
      </c>
      <c r="AD535" s="1668">
        <v>1</v>
      </c>
      <c r="AE535" s="1669" t="s">
        <v>1632</v>
      </c>
      <c r="AG535" s="42" t="str">
        <f t="shared" si="24"/>
        <v>32排水性舗装工・透水性舗装工_プラント_その他</v>
      </c>
      <c r="AK535" s="1666">
        <f t="shared" si="25"/>
        <v>120</v>
      </c>
    </row>
    <row r="536" spans="24:37">
      <c r="X536" s="1546">
        <v>32</v>
      </c>
      <c r="Y536" s="1547" t="s">
        <v>2162</v>
      </c>
      <c r="Z536" s="1546">
        <v>2</v>
      </c>
      <c r="AA536" s="1662" t="s">
        <v>625</v>
      </c>
      <c r="AB536" s="1663">
        <v>2</v>
      </c>
      <c r="AC536" s="1670" t="s">
        <v>1766</v>
      </c>
      <c r="AD536" s="1671">
        <v>2</v>
      </c>
      <c r="AE536" s="1669" t="s">
        <v>626</v>
      </c>
      <c r="AG536" s="42" t="str">
        <f t="shared" si="24"/>
        <v>32排水性舗装工・透水性舗装工_プラント_その他</v>
      </c>
      <c r="AK536" s="1666">
        <f t="shared" si="25"/>
        <v>120</v>
      </c>
    </row>
    <row r="537" spans="24:37">
      <c r="X537" s="1546">
        <v>32</v>
      </c>
      <c r="Y537" s="1547" t="s">
        <v>2162</v>
      </c>
      <c r="Z537" s="1546">
        <v>2</v>
      </c>
      <c r="AA537" s="1547" t="s">
        <v>625</v>
      </c>
      <c r="AB537" s="1546">
        <v>2</v>
      </c>
      <c r="AC537" s="1670" t="s">
        <v>1766</v>
      </c>
      <c r="AD537" s="1671">
        <v>3</v>
      </c>
      <c r="AE537" s="1669" t="s">
        <v>627</v>
      </c>
      <c r="AG537" s="42" t="str">
        <f t="shared" si="24"/>
        <v>32排水性舗装工・透水性舗装工_プラント_その他</v>
      </c>
      <c r="AK537" s="1666">
        <f t="shared" si="25"/>
        <v>120</v>
      </c>
    </row>
    <row r="538" spans="24:37">
      <c r="X538" s="1546">
        <v>32</v>
      </c>
      <c r="Y538" s="1547" t="s">
        <v>2162</v>
      </c>
      <c r="Z538" s="1546">
        <v>2</v>
      </c>
      <c r="AA538" s="1547" t="s">
        <v>625</v>
      </c>
      <c r="AB538" s="1546">
        <v>2</v>
      </c>
      <c r="AC538" s="1670" t="s">
        <v>1766</v>
      </c>
      <c r="AD538" s="1671">
        <v>4</v>
      </c>
      <c r="AE538" s="1669" t="s">
        <v>628</v>
      </c>
      <c r="AG538" s="42" t="str">
        <f t="shared" si="24"/>
        <v>32排水性舗装工・透水性舗装工_プラント_その他</v>
      </c>
      <c r="AK538" s="1666">
        <f t="shared" si="25"/>
        <v>120</v>
      </c>
    </row>
    <row r="539" spans="24:37">
      <c r="X539" s="1546">
        <v>32</v>
      </c>
      <c r="Y539" s="1547" t="s">
        <v>2162</v>
      </c>
      <c r="Z539" s="1546">
        <v>3</v>
      </c>
      <c r="AA539" s="1547" t="s">
        <v>2314</v>
      </c>
      <c r="AB539" s="1546">
        <v>1</v>
      </c>
      <c r="AC539" s="1552" t="s">
        <v>1875</v>
      </c>
      <c r="AD539" s="1553">
        <v>1</v>
      </c>
      <c r="AE539" s="1545" t="s">
        <v>2315</v>
      </c>
      <c r="AG539" s="42" t="str">
        <f t="shared" si="24"/>
        <v>32排水性舗装工・透水性舗装工_舗設現場_必須</v>
      </c>
      <c r="AK539" s="1666">
        <f t="shared" si="25"/>
        <v>121</v>
      </c>
    </row>
    <row r="540" spans="24:37">
      <c r="X540" s="1546">
        <v>32</v>
      </c>
      <c r="Y540" s="1547" t="s">
        <v>2162</v>
      </c>
      <c r="Z540" s="1546">
        <v>3</v>
      </c>
      <c r="AA540" s="1547" t="s">
        <v>2314</v>
      </c>
      <c r="AB540" s="1546">
        <v>1</v>
      </c>
      <c r="AC540" s="1552" t="s">
        <v>1875</v>
      </c>
      <c r="AD540" s="1553">
        <v>2</v>
      </c>
      <c r="AE540" s="1545" t="s">
        <v>1633</v>
      </c>
      <c r="AG540" s="42" t="str">
        <f t="shared" si="24"/>
        <v>32排水性舗装工・透水性舗装工_舗設現場_必須</v>
      </c>
      <c r="AK540" s="1666">
        <f t="shared" si="25"/>
        <v>121</v>
      </c>
    </row>
    <row r="541" spans="24:37">
      <c r="X541" s="1546">
        <v>32</v>
      </c>
      <c r="Y541" s="1547" t="s">
        <v>2162</v>
      </c>
      <c r="Z541" s="1546">
        <v>3</v>
      </c>
      <c r="AA541" s="1547" t="s">
        <v>2314</v>
      </c>
      <c r="AB541" s="1546">
        <v>1</v>
      </c>
      <c r="AC541" s="1552" t="s">
        <v>1875</v>
      </c>
      <c r="AD541" s="1553">
        <v>3</v>
      </c>
      <c r="AE541" s="1545" t="s">
        <v>1569</v>
      </c>
      <c r="AG541" s="42" t="str">
        <f t="shared" si="24"/>
        <v>32排水性舗装工・透水性舗装工_舗設現場_必須</v>
      </c>
      <c r="AK541" s="1666">
        <f t="shared" si="25"/>
        <v>121</v>
      </c>
    </row>
    <row r="542" spans="24:37">
      <c r="X542" s="1546">
        <v>32</v>
      </c>
      <c r="Y542" s="1547" t="s">
        <v>2162</v>
      </c>
      <c r="Z542" s="1546">
        <v>3</v>
      </c>
      <c r="AA542" s="1547" t="s">
        <v>2314</v>
      </c>
      <c r="AB542" s="1546">
        <v>1</v>
      </c>
      <c r="AC542" s="1552" t="s">
        <v>1875</v>
      </c>
      <c r="AD542" s="1553">
        <v>4</v>
      </c>
      <c r="AE542" s="1545" t="s">
        <v>1584</v>
      </c>
      <c r="AG542" s="42" t="str">
        <f t="shared" si="24"/>
        <v>32排水性舗装工・透水性舗装工_舗設現場_必須</v>
      </c>
      <c r="AK542" s="1666">
        <f t="shared" si="25"/>
        <v>121</v>
      </c>
    </row>
    <row r="543" spans="24:37">
      <c r="X543" s="1546">
        <v>33</v>
      </c>
      <c r="Y543" s="1662" t="s">
        <v>2166</v>
      </c>
      <c r="Z543" s="1663">
        <v>1</v>
      </c>
      <c r="AA543" s="1547" t="s">
        <v>1874</v>
      </c>
      <c r="AB543" s="1546">
        <v>1</v>
      </c>
      <c r="AC543" s="1552" t="s">
        <v>1875</v>
      </c>
      <c r="AD543" s="1553">
        <v>1</v>
      </c>
      <c r="AE543" s="1545" t="s">
        <v>1634</v>
      </c>
      <c r="AG543" s="42" t="str">
        <f t="shared" si="24"/>
        <v>33プラント再生舗装工_材料_必須</v>
      </c>
      <c r="AK543" s="1666">
        <f t="shared" si="25"/>
        <v>122</v>
      </c>
    </row>
    <row r="544" spans="24:37">
      <c r="X544" s="1546">
        <v>33</v>
      </c>
      <c r="Y544" s="1547" t="s">
        <v>2343</v>
      </c>
      <c r="Z544" s="1663">
        <v>1</v>
      </c>
      <c r="AA544" s="1547" t="s">
        <v>1874</v>
      </c>
      <c r="AB544" s="1546">
        <v>1</v>
      </c>
      <c r="AC544" s="1552" t="s">
        <v>1875</v>
      </c>
      <c r="AD544" s="1553">
        <v>2</v>
      </c>
      <c r="AE544" s="1545" t="s">
        <v>1635</v>
      </c>
      <c r="AG544" s="42" t="str">
        <f t="shared" si="24"/>
        <v>33プラント再生舗装工_材料_必須</v>
      </c>
      <c r="AK544" s="1666">
        <f t="shared" si="25"/>
        <v>122</v>
      </c>
    </row>
    <row r="545" spans="24:37">
      <c r="X545" s="1546">
        <v>33</v>
      </c>
      <c r="Y545" s="1547" t="s">
        <v>2343</v>
      </c>
      <c r="Z545" s="1663">
        <v>1</v>
      </c>
      <c r="AA545" s="1547" t="s">
        <v>1874</v>
      </c>
      <c r="AB545" s="1546">
        <v>1</v>
      </c>
      <c r="AC545" s="1552" t="s">
        <v>1875</v>
      </c>
      <c r="AD545" s="1553">
        <v>3</v>
      </c>
      <c r="AE545" s="1545" t="s">
        <v>1636</v>
      </c>
      <c r="AG545" s="42" t="str">
        <f t="shared" si="24"/>
        <v>33プラント再生舗装工_材料_必須</v>
      </c>
      <c r="AK545" s="1666">
        <f t="shared" si="25"/>
        <v>122</v>
      </c>
    </row>
    <row r="546" spans="24:37">
      <c r="X546" s="1546">
        <v>33</v>
      </c>
      <c r="Y546" s="1547" t="s">
        <v>2343</v>
      </c>
      <c r="Z546" s="1663">
        <v>1</v>
      </c>
      <c r="AA546" s="1547" t="s">
        <v>1874</v>
      </c>
      <c r="AB546" s="1546">
        <v>1</v>
      </c>
      <c r="AC546" s="1552" t="s">
        <v>1875</v>
      </c>
      <c r="AD546" s="1553">
        <v>4</v>
      </c>
      <c r="AE546" s="1545" t="s">
        <v>1637</v>
      </c>
      <c r="AG546" s="42" t="str">
        <f t="shared" si="24"/>
        <v>33プラント再生舗装工_材料_必須</v>
      </c>
      <c r="AK546" s="1666">
        <f t="shared" si="25"/>
        <v>122</v>
      </c>
    </row>
    <row r="547" spans="24:37">
      <c r="X547" s="1546">
        <v>33</v>
      </c>
      <c r="Y547" s="1547" t="s">
        <v>2343</v>
      </c>
      <c r="Z547" s="1663">
        <v>1</v>
      </c>
      <c r="AA547" s="1547" t="s">
        <v>1874</v>
      </c>
      <c r="AB547" s="1546">
        <v>1</v>
      </c>
      <c r="AC547" s="1552" t="s">
        <v>1875</v>
      </c>
      <c r="AD547" s="1553">
        <v>5</v>
      </c>
      <c r="AE547" s="1545" t="s">
        <v>1638</v>
      </c>
      <c r="AG547" s="42" t="str">
        <f t="shared" si="24"/>
        <v>33プラント再生舗装工_材料_必須</v>
      </c>
      <c r="AK547" s="1666">
        <f t="shared" si="25"/>
        <v>122</v>
      </c>
    </row>
    <row r="548" spans="24:37">
      <c r="X548" s="1546">
        <v>33</v>
      </c>
      <c r="Y548" s="1547" t="s">
        <v>2343</v>
      </c>
      <c r="Z548" s="1546">
        <v>2</v>
      </c>
      <c r="AA548" s="1662" t="s">
        <v>625</v>
      </c>
      <c r="AB548" s="1663">
        <v>1</v>
      </c>
      <c r="AC548" s="1552" t="s">
        <v>1875</v>
      </c>
      <c r="AD548" s="1553">
        <v>1</v>
      </c>
      <c r="AE548" s="1545" t="s">
        <v>620</v>
      </c>
      <c r="AG548" s="42" t="str">
        <f t="shared" si="24"/>
        <v>33プラント再生舗装工_プラント_必須</v>
      </c>
      <c r="AK548" s="1666">
        <f t="shared" si="25"/>
        <v>123</v>
      </c>
    </row>
    <row r="549" spans="24:37">
      <c r="X549" s="1546">
        <v>33</v>
      </c>
      <c r="Y549" s="1547" t="s">
        <v>2343</v>
      </c>
      <c r="Z549" s="1546">
        <v>2</v>
      </c>
      <c r="AA549" s="1547" t="s">
        <v>625</v>
      </c>
      <c r="AB549" s="1546">
        <v>1</v>
      </c>
      <c r="AC549" s="1552" t="s">
        <v>1875</v>
      </c>
      <c r="AD549" s="1553">
        <v>2</v>
      </c>
      <c r="AE549" s="1545" t="s">
        <v>621</v>
      </c>
      <c r="AG549" s="42" t="str">
        <f t="shared" si="24"/>
        <v>33プラント再生舗装工_プラント_必須</v>
      </c>
      <c r="AK549" s="1666">
        <f t="shared" si="25"/>
        <v>123</v>
      </c>
    </row>
    <row r="550" spans="24:37">
      <c r="X550" s="1546">
        <v>33</v>
      </c>
      <c r="Y550" s="1547" t="s">
        <v>2343</v>
      </c>
      <c r="Z550" s="1546">
        <v>2</v>
      </c>
      <c r="AA550" s="1547" t="s">
        <v>625</v>
      </c>
      <c r="AB550" s="1546">
        <v>1</v>
      </c>
      <c r="AC550" s="1552" t="s">
        <v>1875</v>
      </c>
      <c r="AD550" s="1553">
        <v>3</v>
      </c>
      <c r="AE550" s="1545" t="s">
        <v>1639</v>
      </c>
      <c r="AG550" s="42" t="str">
        <f t="shared" si="24"/>
        <v>33プラント再生舗装工_プラント_必須</v>
      </c>
      <c r="AK550" s="1666">
        <f t="shared" si="25"/>
        <v>123</v>
      </c>
    </row>
    <row r="551" spans="24:37">
      <c r="X551" s="1546">
        <v>33</v>
      </c>
      <c r="Y551" s="1662" t="s">
        <v>2343</v>
      </c>
      <c r="Z551" s="1546">
        <v>2</v>
      </c>
      <c r="AA551" s="1662" t="s">
        <v>625</v>
      </c>
      <c r="AB551" s="1663">
        <v>2</v>
      </c>
      <c r="AC551" s="1667" t="s">
        <v>1766</v>
      </c>
      <c r="AD551" s="1668">
        <v>1</v>
      </c>
      <c r="AE551" s="1669" t="s">
        <v>1632</v>
      </c>
      <c r="AG551" s="42" t="str">
        <f t="shared" si="24"/>
        <v>33プラント再生舗装工_プラント_その他</v>
      </c>
      <c r="AK551" s="1666">
        <f t="shared" si="25"/>
        <v>124</v>
      </c>
    </row>
    <row r="552" spans="24:37">
      <c r="X552" s="1546">
        <v>33</v>
      </c>
      <c r="Y552" s="1547" t="s">
        <v>2343</v>
      </c>
      <c r="Z552" s="1546">
        <v>2</v>
      </c>
      <c r="AA552" s="1547" t="s">
        <v>625</v>
      </c>
      <c r="AB552" s="1546">
        <v>2</v>
      </c>
      <c r="AC552" s="1670" t="s">
        <v>1766</v>
      </c>
      <c r="AD552" s="1671">
        <v>2</v>
      </c>
      <c r="AE552" s="1669" t="s">
        <v>626</v>
      </c>
      <c r="AG552" s="42" t="str">
        <f t="shared" ref="AG552:AG598" si="26">Y552&amp;"_"&amp;AA552&amp;"_"&amp;AC552</f>
        <v>33プラント再生舗装工_プラント_その他</v>
      </c>
      <c r="AK552" s="1666">
        <f t="shared" si="25"/>
        <v>124</v>
      </c>
    </row>
    <row r="553" spans="24:37">
      <c r="X553" s="1546">
        <v>33</v>
      </c>
      <c r="Y553" s="1547" t="s">
        <v>2343</v>
      </c>
      <c r="Z553" s="1546">
        <v>2</v>
      </c>
      <c r="AA553" s="1547" t="s">
        <v>625</v>
      </c>
      <c r="AB553" s="1546">
        <v>2</v>
      </c>
      <c r="AC553" s="1670" t="s">
        <v>1766</v>
      </c>
      <c r="AD553" s="1671">
        <v>3</v>
      </c>
      <c r="AE553" s="1669" t="s">
        <v>627</v>
      </c>
      <c r="AG553" s="42" t="str">
        <f t="shared" si="26"/>
        <v>33プラント再生舗装工_プラント_その他</v>
      </c>
      <c r="AK553" s="1666">
        <f t="shared" ref="AK553:AK598" si="27">IF(AG552&lt;&gt;AG553,AK552+1,AK552)</f>
        <v>124</v>
      </c>
    </row>
    <row r="554" spans="24:37">
      <c r="X554" s="1546">
        <v>33</v>
      </c>
      <c r="Y554" s="1547" t="s">
        <v>2343</v>
      </c>
      <c r="Z554" s="1546">
        <v>3</v>
      </c>
      <c r="AA554" s="1547" t="s">
        <v>2314</v>
      </c>
      <c r="AB554" s="1546">
        <v>1</v>
      </c>
      <c r="AC554" s="1552" t="s">
        <v>1875</v>
      </c>
      <c r="AD554" s="1553">
        <v>1</v>
      </c>
      <c r="AE554" s="1545" t="s">
        <v>1584</v>
      </c>
      <c r="AG554" s="42" t="str">
        <f t="shared" si="26"/>
        <v>33プラント再生舗装工_舗設現場_必須</v>
      </c>
      <c r="AK554" s="1666">
        <f t="shared" si="27"/>
        <v>125</v>
      </c>
    </row>
    <row r="555" spans="24:37">
      <c r="X555" s="1546">
        <v>33</v>
      </c>
      <c r="Y555" s="1547" t="s">
        <v>2343</v>
      </c>
      <c r="Z555" s="1546">
        <v>3</v>
      </c>
      <c r="AA555" s="1547" t="s">
        <v>2314</v>
      </c>
      <c r="AB555" s="1546">
        <v>1</v>
      </c>
      <c r="AC555" s="1552" t="s">
        <v>1875</v>
      </c>
      <c r="AD555" s="1553">
        <v>2</v>
      </c>
      <c r="AE555" s="1545" t="s">
        <v>2315</v>
      </c>
      <c r="AG555" s="42" t="str">
        <f t="shared" si="26"/>
        <v>33プラント再生舗装工_舗設現場_必須</v>
      </c>
      <c r="AK555" s="1666">
        <f t="shared" si="27"/>
        <v>125</v>
      </c>
    </row>
    <row r="556" spans="24:37">
      <c r="X556" s="1546">
        <v>33</v>
      </c>
      <c r="Y556" s="1547" t="s">
        <v>2343</v>
      </c>
      <c r="Z556" s="1546">
        <v>3</v>
      </c>
      <c r="AA556" s="1547" t="s">
        <v>2314</v>
      </c>
      <c r="AB556" s="1546">
        <v>1</v>
      </c>
      <c r="AC556" s="1552" t="s">
        <v>1875</v>
      </c>
      <c r="AD556" s="1553">
        <v>3</v>
      </c>
      <c r="AE556" s="1545" t="s">
        <v>1569</v>
      </c>
      <c r="AG556" s="42" t="str">
        <f t="shared" si="26"/>
        <v>33プラント再生舗装工_舗設現場_必須</v>
      </c>
      <c r="AK556" s="1666">
        <f t="shared" si="27"/>
        <v>125</v>
      </c>
    </row>
    <row r="557" spans="24:37">
      <c r="X557" s="1546">
        <v>34</v>
      </c>
      <c r="Y557" s="1672" t="s">
        <v>2169</v>
      </c>
      <c r="Z557" s="1663">
        <v>1</v>
      </c>
      <c r="AA557" s="1672" t="s">
        <v>1874</v>
      </c>
      <c r="AB557" s="1663">
        <v>1</v>
      </c>
      <c r="AC557" s="1545" t="s">
        <v>1875</v>
      </c>
      <c r="AD557" s="1548">
        <v>1</v>
      </c>
      <c r="AE557" s="1545" t="s">
        <v>2344</v>
      </c>
      <c r="AG557" s="42" t="str">
        <f t="shared" si="26"/>
        <v>34工場製作工（鋼橋用鋼材）_材料_必須</v>
      </c>
      <c r="AK557" s="1666">
        <f t="shared" si="27"/>
        <v>126</v>
      </c>
    </row>
    <row r="558" spans="24:37">
      <c r="X558" s="1546">
        <v>34</v>
      </c>
      <c r="Y558" s="1672" t="s">
        <v>2169</v>
      </c>
      <c r="Z558" s="1663">
        <v>1</v>
      </c>
      <c r="AA558" s="1672" t="s">
        <v>1874</v>
      </c>
      <c r="AB558" s="1663">
        <v>1</v>
      </c>
      <c r="AC558" s="1545" t="s">
        <v>1875</v>
      </c>
      <c r="AD558" s="1548">
        <v>2</v>
      </c>
      <c r="AE558" s="1545" t="s">
        <v>2345</v>
      </c>
      <c r="AG558" s="42" t="str">
        <f t="shared" si="26"/>
        <v>34工場製作工（鋼橋用鋼材）_材料_必須</v>
      </c>
      <c r="AK558" s="1666">
        <f t="shared" si="27"/>
        <v>126</v>
      </c>
    </row>
    <row r="559" spans="24:37">
      <c r="X559" s="1546">
        <v>34</v>
      </c>
      <c r="Y559" s="1672" t="s">
        <v>2169</v>
      </c>
      <c r="Z559" s="1663">
        <v>1</v>
      </c>
      <c r="AA559" s="1672" t="s">
        <v>1874</v>
      </c>
      <c r="AB559" s="1663">
        <v>1</v>
      </c>
      <c r="AC559" s="1545" t="s">
        <v>1875</v>
      </c>
      <c r="AD559" s="1548">
        <v>3</v>
      </c>
      <c r="AE559" s="1545" t="s">
        <v>1643</v>
      </c>
      <c r="AG559" s="42" t="str">
        <f t="shared" si="26"/>
        <v>34工場製作工（鋼橋用鋼材）_材料_必須</v>
      </c>
      <c r="AK559" s="1666">
        <f t="shared" si="27"/>
        <v>126</v>
      </c>
    </row>
    <row r="560" spans="24:37">
      <c r="X560" s="1546">
        <v>35</v>
      </c>
      <c r="Y560" s="1662" t="s">
        <v>2173</v>
      </c>
      <c r="Z560" s="1663">
        <v>1</v>
      </c>
      <c r="AA560" s="1662" t="s">
        <v>817</v>
      </c>
      <c r="AB560" s="1663">
        <v>1</v>
      </c>
      <c r="AC560" s="1552" t="s">
        <v>1875</v>
      </c>
      <c r="AD560" s="1553">
        <v>1</v>
      </c>
      <c r="AE560" s="1545" t="s">
        <v>1645</v>
      </c>
      <c r="AG560" s="42" t="str">
        <f t="shared" si="26"/>
        <v>35ガス切断工_施工_必須</v>
      </c>
      <c r="AK560" s="1666">
        <f t="shared" si="27"/>
        <v>127</v>
      </c>
    </row>
    <row r="561" spans="24:37">
      <c r="X561" s="1546">
        <v>35</v>
      </c>
      <c r="Y561" s="1547" t="s">
        <v>2346</v>
      </c>
      <c r="Z561" s="1663">
        <v>1</v>
      </c>
      <c r="AA561" s="1547" t="s">
        <v>817</v>
      </c>
      <c r="AB561" s="1546">
        <v>1</v>
      </c>
      <c r="AC561" s="1552" t="s">
        <v>1875</v>
      </c>
      <c r="AD561" s="1553">
        <v>2</v>
      </c>
      <c r="AE561" s="1545" t="s">
        <v>1646</v>
      </c>
      <c r="AG561" s="42" t="str">
        <f t="shared" si="26"/>
        <v>35ガス切断工_施工_必須</v>
      </c>
      <c r="AK561" s="1666">
        <f t="shared" si="27"/>
        <v>127</v>
      </c>
    </row>
    <row r="562" spans="24:37">
      <c r="X562" s="1546">
        <v>35</v>
      </c>
      <c r="Y562" s="1547" t="s">
        <v>2346</v>
      </c>
      <c r="Z562" s="1663">
        <v>1</v>
      </c>
      <c r="AA562" s="1547" t="s">
        <v>817</v>
      </c>
      <c r="AB562" s="1546">
        <v>1</v>
      </c>
      <c r="AC562" s="1552" t="s">
        <v>1875</v>
      </c>
      <c r="AD562" s="1553">
        <v>3</v>
      </c>
      <c r="AE562" s="1545" t="s">
        <v>1647</v>
      </c>
      <c r="AG562" s="42" t="str">
        <f t="shared" si="26"/>
        <v>35ガス切断工_施工_必須</v>
      </c>
      <c r="AK562" s="1666">
        <f t="shared" si="27"/>
        <v>127</v>
      </c>
    </row>
    <row r="563" spans="24:37">
      <c r="X563" s="1546">
        <v>35</v>
      </c>
      <c r="Y563" s="1547" t="s">
        <v>2346</v>
      </c>
      <c r="Z563" s="1663">
        <v>1</v>
      </c>
      <c r="AA563" s="1547" t="s">
        <v>817</v>
      </c>
      <c r="AB563" s="1546">
        <v>1</v>
      </c>
      <c r="AC563" s="1552" t="s">
        <v>1875</v>
      </c>
      <c r="AD563" s="1553">
        <v>4</v>
      </c>
      <c r="AE563" s="1545" t="s">
        <v>1648</v>
      </c>
      <c r="AG563" s="42" t="str">
        <f t="shared" si="26"/>
        <v>35ガス切断工_施工_必須</v>
      </c>
      <c r="AK563" s="1666">
        <f t="shared" si="27"/>
        <v>127</v>
      </c>
    </row>
    <row r="564" spans="24:37">
      <c r="X564" s="1546">
        <v>35</v>
      </c>
      <c r="Y564" s="1662" t="s">
        <v>2346</v>
      </c>
      <c r="Z564" s="1663">
        <v>1</v>
      </c>
      <c r="AA564" s="1662" t="s">
        <v>817</v>
      </c>
      <c r="AB564" s="1663">
        <v>2</v>
      </c>
      <c r="AC564" s="1667" t="s">
        <v>1766</v>
      </c>
      <c r="AD564" s="1668">
        <v>1</v>
      </c>
      <c r="AE564" s="1669" t="s">
        <v>159</v>
      </c>
      <c r="AG564" s="42" t="str">
        <f t="shared" si="26"/>
        <v>35ガス切断工_施工_その他</v>
      </c>
      <c r="AK564" s="1666">
        <f t="shared" si="27"/>
        <v>128</v>
      </c>
    </row>
    <row r="565" spans="24:37">
      <c r="X565" s="1546">
        <v>35</v>
      </c>
      <c r="Y565" s="1547" t="s">
        <v>2346</v>
      </c>
      <c r="Z565" s="1663">
        <v>1</v>
      </c>
      <c r="AA565" s="1547" t="s">
        <v>817</v>
      </c>
      <c r="AB565" s="1546">
        <v>2</v>
      </c>
      <c r="AC565" s="1670" t="s">
        <v>1766</v>
      </c>
      <c r="AD565" s="1671">
        <v>2</v>
      </c>
      <c r="AE565" s="1669" t="s">
        <v>160</v>
      </c>
      <c r="AG565" s="42" t="str">
        <f t="shared" si="26"/>
        <v>35ガス切断工_施工_その他</v>
      </c>
      <c r="AK565" s="1666">
        <f t="shared" si="27"/>
        <v>128</v>
      </c>
    </row>
    <row r="566" spans="24:37">
      <c r="X566" s="1546">
        <v>35</v>
      </c>
      <c r="Y566" s="1547" t="s">
        <v>2346</v>
      </c>
      <c r="Z566" s="1663">
        <v>1</v>
      </c>
      <c r="AA566" s="1547" t="s">
        <v>817</v>
      </c>
      <c r="AB566" s="1546">
        <v>2</v>
      </c>
      <c r="AC566" s="1670" t="s">
        <v>1766</v>
      </c>
      <c r="AD566" s="1671">
        <v>3</v>
      </c>
      <c r="AE566" s="1669" t="s">
        <v>161</v>
      </c>
      <c r="AG566" s="42" t="str">
        <f t="shared" si="26"/>
        <v>35ガス切断工_施工_その他</v>
      </c>
      <c r="AK566" s="1666">
        <f t="shared" si="27"/>
        <v>128</v>
      </c>
    </row>
    <row r="567" spans="24:37">
      <c r="X567" s="1546">
        <v>36</v>
      </c>
      <c r="Y567" s="1672" t="s">
        <v>2175</v>
      </c>
      <c r="Z567" s="1663">
        <v>1</v>
      </c>
      <c r="AA567" s="1547" t="s">
        <v>817</v>
      </c>
      <c r="AB567" s="1546">
        <v>1</v>
      </c>
      <c r="AC567" s="1552" t="s">
        <v>1875</v>
      </c>
      <c r="AD567" s="1553">
        <v>1</v>
      </c>
      <c r="AE567" s="1545" t="s">
        <v>1650</v>
      </c>
      <c r="AG567" s="42" t="str">
        <f t="shared" si="26"/>
        <v>36溶接工_施工_必須</v>
      </c>
      <c r="AK567" s="1666">
        <f t="shared" si="27"/>
        <v>129</v>
      </c>
    </row>
    <row r="568" spans="24:37">
      <c r="X568" s="1546">
        <v>36</v>
      </c>
      <c r="Y568" s="1672" t="s">
        <v>2347</v>
      </c>
      <c r="Z568" s="1663">
        <v>1</v>
      </c>
      <c r="AA568" s="1547" t="s">
        <v>817</v>
      </c>
      <c r="AB568" s="1546">
        <v>1</v>
      </c>
      <c r="AC568" s="1552" t="s">
        <v>1875</v>
      </c>
      <c r="AD568" s="1553">
        <v>2</v>
      </c>
      <c r="AE568" s="1545" t="s">
        <v>1651</v>
      </c>
      <c r="AG568" s="42" t="str">
        <f t="shared" si="26"/>
        <v>36溶接工_施工_必須</v>
      </c>
      <c r="AK568" s="1666">
        <f t="shared" si="27"/>
        <v>129</v>
      </c>
    </row>
    <row r="569" spans="24:37">
      <c r="X569" s="1546">
        <v>36</v>
      </c>
      <c r="Y569" s="1672" t="s">
        <v>2347</v>
      </c>
      <c r="Z569" s="1663">
        <v>1</v>
      </c>
      <c r="AA569" s="1547" t="s">
        <v>817</v>
      </c>
      <c r="AB569" s="1546">
        <v>1</v>
      </c>
      <c r="AC569" s="1552" t="s">
        <v>1875</v>
      </c>
      <c r="AD569" s="1553">
        <v>3</v>
      </c>
      <c r="AE569" s="1545" t="s">
        <v>1652</v>
      </c>
      <c r="AG569" s="42" t="str">
        <f t="shared" si="26"/>
        <v>36溶接工_施工_必須</v>
      </c>
      <c r="AK569" s="1666">
        <f t="shared" si="27"/>
        <v>129</v>
      </c>
    </row>
    <row r="570" spans="24:37">
      <c r="X570" s="1546">
        <v>36</v>
      </c>
      <c r="Y570" s="1672" t="s">
        <v>2347</v>
      </c>
      <c r="Z570" s="1663">
        <v>1</v>
      </c>
      <c r="AA570" s="1547" t="s">
        <v>817</v>
      </c>
      <c r="AB570" s="1546">
        <v>1</v>
      </c>
      <c r="AC570" s="1552" t="s">
        <v>1875</v>
      </c>
      <c r="AD570" s="1553">
        <v>4</v>
      </c>
      <c r="AE570" s="1545" t="s">
        <v>1653</v>
      </c>
      <c r="AG570" s="42" t="str">
        <f t="shared" si="26"/>
        <v>36溶接工_施工_必須</v>
      </c>
      <c r="AK570" s="1666">
        <f t="shared" si="27"/>
        <v>129</v>
      </c>
    </row>
    <row r="571" spans="24:37">
      <c r="X571" s="1546">
        <v>36</v>
      </c>
      <c r="Y571" s="1672" t="s">
        <v>2347</v>
      </c>
      <c r="Z571" s="1663">
        <v>1</v>
      </c>
      <c r="AA571" s="1547" t="s">
        <v>817</v>
      </c>
      <c r="AB571" s="1546">
        <v>1</v>
      </c>
      <c r="AC571" s="1552" t="s">
        <v>1875</v>
      </c>
      <c r="AD571" s="1553">
        <v>5</v>
      </c>
      <c r="AE571" s="1545" t="s">
        <v>1654</v>
      </c>
      <c r="AG571" s="42" t="str">
        <f t="shared" si="26"/>
        <v>36溶接工_施工_必須</v>
      </c>
      <c r="AK571" s="1666">
        <f t="shared" si="27"/>
        <v>129</v>
      </c>
    </row>
    <row r="572" spans="24:37">
      <c r="X572" s="1546">
        <v>36</v>
      </c>
      <c r="Y572" s="1672" t="s">
        <v>2347</v>
      </c>
      <c r="Z572" s="1663">
        <v>1</v>
      </c>
      <c r="AA572" s="1547" t="s">
        <v>817</v>
      </c>
      <c r="AB572" s="1546">
        <v>1</v>
      </c>
      <c r="AC572" s="1552" t="s">
        <v>1875</v>
      </c>
      <c r="AD572" s="1553">
        <v>6</v>
      </c>
      <c r="AE572" s="1545" t="s">
        <v>1655</v>
      </c>
      <c r="AG572" s="42" t="str">
        <f t="shared" si="26"/>
        <v>36溶接工_施工_必須</v>
      </c>
      <c r="AK572" s="1666">
        <f t="shared" si="27"/>
        <v>129</v>
      </c>
    </row>
    <row r="573" spans="24:37">
      <c r="X573" s="1546">
        <v>36</v>
      </c>
      <c r="Y573" s="1672" t="s">
        <v>2347</v>
      </c>
      <c r="Z573" s="1663">
        <v>1</v>
      </c>
      <c r="AA573" s="1547" t="s">
        <v>817</v>
      </c>
      <c r="AB573" s="1546">
        <v>1</v>
      </c>
      <c r="AC573" s="1552" t="s">
        <v>1875</v>
      </c>
      <c r="AD573" s="1553">
        <v>7</v>
      </c>
      <c r="AE573" s="1545" t="s">
        <v>1656</v>
      </c>
      <c r="AG573" s="42" t="str">
        <f t="shared" si="26"/>
        <v>36溶接工_施工_必須</v>
      </c>
      <c r="AK573" s="1666">
        <f t="shared" si="27"/>
        <v>129</v>
      </c>
    </row>
    <row r="574" spans="24:37">
      <c r="X574" s="1546">
        <v>36</v>
      </c>
      <c r="Y574" s="1672" t="s">
        <v>2347</v>
      </c>
      <c r="Z574" s="1663">
        <v>1</v>
      </c>
      <c r="AA574" s="1547" t="s">
        <v>817</v>
      </c>
      <c r="AB574" s="1546">
        <v>1</v>
      </c>
      <c r="AC574" s="1552" t="s">
        <v>1875</v>
      </c>
      <c r="AD574" s="1553">
        <v>8</v>
      </c>
      <c r="AE574" s="1545" t="s">
        <v>1657</v>
      </c>
      <c r="AG574" s="42" t="str">
        <f t="shared" si="26"/>
        <v>36溶接工_施工_必須</v>
      </c>
      <c r="AK574" s="1666">
        <f t="shared" si="27"/>
        <v>129</v>
      </c>
    </row>
    <row r="575" spans="24:37">
      <c r="X575" s="1546">
        <v>36</v>
      </c>
      <c r="Y575" s="1672" t="s">
        <v>2347</v>
      </c>
      <c r="Z575" s="1663">
        <v>1</v>
      </c>
      <c r="AA575" s="1547" t="s">
        <v>817</v>
      </c>
      <c r="AB575" s="1546">
        <v>1</v>
      </c>
      <c r="AC575" s="1552" t="s">
        <v>1875</v>
      </c>
      <c r="AD575" s="1553">
        <v>9</v>
      </c>
      <c r="AE575" s="1545" t="s">
        <v>2348</v>
      </c>
      <c r="AG575" s="42" t="str">
        <f t="shared" si="26"/>
        <v>36溶接工_施工_必須</v>
      </c>
      <c r="AK575" s="1666">
        <f t="shared" si="27"/>
        <v>129</v>
      </c>
    </row>
    <row r="576" spans="24:37">
      <c r="X576" s="1546">
        <v>36</v>
      </c>
      <c r="Y576" s="1672" t="s">
        <v>2347</v>
      </c>
      <c r="Z576" s="1663">
        <v>1</v>
      </c>
      <c r="AA576" s="1547" t="s">
        <v>817</v>
      </c>
      <c r="AB576" s="1546">
        <v>1</v>
      </c>
      <c r="AC576" s="1552" t="s">
        <v>1875</v>
      </c>
      <c r="AD576" s="1553">
        <v>10</v>
      </c>
      <c r="AE576" s="1545" t="s">
        <v>2349</v>
      </c>
      <c r="AG576" s="42" t="str">
        <f t="shared" si="26"/>
        <v>36溶接工_施工_必須</v>
      </c>
      <c r="AK576" s="1666">
        <f t="shared" si="27"/>
        <v>129</v>
      </c>
    </row>
    <row r="577" spans="24:37">
      <c r="X577" s="1546">
        <v>36</v>
      </c>
      <c r="Y577" s="1672" t="s">
        <v>2347</v>
      </c>
      <c r="Z577" s="1663">
        <v>1</v>
      </c>
      <c r="AA577" s="1547" t="s">
        <v>817</v>
      </c>
      <c r="AB577" s="1546">
        <v>1</v>
      </c>
      <c r="AC577" s="1552" t="s">
        <v>1875</v>
      </c>
      <c r="AD577" s="1553">
        <v>11</v>
      </c>
      <c r="AE577" s="1545" t="s">
        <v>2350</v>
      </c>
      <c r="AG577" s="42" t="str">
        <f t="shared" si="26"/>
        <v>36溶接工_施工_必須</v>
      </c>
      <c r="AK577" s="1666">
        <f t="shared" si="27"/>
        <v>129</v>
      </c>
    </row>
    <row r="578" spans="24:37">
      <c r="X578" s="1546">
        <v>36</v>
      </c>
      <c r="Y578" s="1672" t="s">
        <v>2347</v>
      </c>
      <c r="Z578" s="1663">
        <v>1</v>
      </c>
      <c r="AA578" s="1547" t="s">
        <v>817</v>
      </c>
      <c r="AB578" s="1546">
        <v>1</v>
      </c>
      <c r="AC578" s="1552" t="s">
        <v>1875</v>
      </c>
      <c r="AD578" s="1553">
        <v>12</v>
      </c>
      <c r="AE578" s="1545" t="s">
        <v>2351</v>
      </c>
      <c r="AG578" s="42" t="str">
        <f t="shared" si="26"/>
        <v>36溶接工_施工_必須</v>
      </c>
      <c r="AK578" s="1666">
        <f t="shared" si="27"/>
        <v>129</v>
      </c>
    </row>
    <row r="579" spans="24:37">
      <c r="X579" s="1546">
        <v>36</v>
      </c>
      <c r="Y579" s="1672" t="s">
        <v>2347</v>
      </c>
      <c r="Z579" s="1663">
        <v>1</v>
      </c>
      <c r="AA579" s="1547" t="s">
        <v>817</v>
      </c>
      <c r="AB579" s="1546">
        <v>1</v>
      </c>
      <c r="AC579" s="1552" t="s">
        <v>1875</v>
      </c>
      <c r="AD579" s="1553">
        <v>13</v>
      </c>
      <c r="AE579" s="1545" t="s">
        <v>2352</v>
      </c>
      <c r="AG579" s="42" t="str">
        <f t="shared" si="26"/>
        <v>36溶接工_施工_必須</v>
      </c>
      <c r="AK579" s="1666">
        <f t="shared" si="27"/>
        <v>129</v>
      </c>
    </row>
    <row r="580" spans="24:37">
      <c r="X580" s="1546">
        <v>36</v>
      </c>
      <c r="Y580" s="1672" t="s">
        <v>2347</v>
      </c>
      <c r="Z580" s="1663">
        <v>1</v>
      </c>
      <c r="AA580" s="1547" t="s">
        <v>817</v>
      </c>
      <c r="AB580" s="1546">
        <v>1</v>
      </c>
      <c r="AC580" s="1552" t="s">
        <v>1875</v>
      </c>
      <c r="AD580" s="1553">
        <v>14</v>
      </c>
      <c r="AE580" s="1545" t="s">
        <v>1663</v>
      </c>
      <c r="AG580" s="42" t="str">
        <f t="shared" si="26"/>
        <v>36溶接工_施工_必須</v>
      </c>
      <c r="AK580" s="1666">
        <f t="shared" si="27"/>
        <v>129</v>
      </c>
    </row>
    <row r="581" spans="24:37">
      <c r="X581" s="1546">
        <v>36</v>
      </c>
      <c r="Y581" s="1672" t="s">
        <v>2347</v>
      </c>
      <c r="Z581" s="1663">
        <v>1</v>
      </c>
      <c r="AA581" s="1547" t="s">
        <v>817</v>
      </c>
      <c r="AB581" s="1546">
        <v>1</v>
      </c>
      <c r="AC581" s="1552" t="s">
        <v>1875</v>
      </c>
      <c r="AD581" s="1553">
        <v>15</v>
      </c>
      <c r="AE581" s="1545" t="s">
        <v>2353</v>
      </c>
      <c r="AG581" s="42" t="str">
        <f t="shared" si="26"/>
        <v>36溶接工_施工_必須</v>
      </c>
      <c r="AK581" s="1666">
        <f t="shared" si="27"/>
        <v>129</v>
      </c>
    </row>
    <row r="582" spans="24:37">
      <c r="X582" s="1546">
        <v>36</v>
      </c>
      <c r="Y582" s="1672" t="s">
        <v>2347</v>
      </c>
      <c r="Z582" s="1663">
        <v>1</v>
      </c>
      <c r="AA582" s="1547" t="s">
        <v>817</v>
      </c>
      <c r="AB582" s="1546">
        <v>1</v>
      </c>
      <c r="AC582" s="1552" t="s">
        <v>1875</v>
      </c>
      <c r="AD582" s="1553">
        <v>16</v>
      </c>
      <c r="AE582" s="1545" t="s">
        <v>2354</v>
      </c>
      <c r="AG582" s="42" t="str">
        <f t="shared" si="26"/>
        <v>36溶接工_施工_必須</v>
      </c>
      <c r="AK582" s="1666">
        <f t="shared" si="27"/>
        <v>129</v>
      </c>
    </row>
    <row r="583" spans="24:37">
      <c r="X583" s="1546">
        <v>36</v>
      </c>
      <c r="Y583" s="1672" t="s">
        <v>2347</v>
      </c>
      <c r="Z583" s="1663">
        <v>1</v>
      </c>
      <c r="AA583" s="1547" t="s">
        <v>817</v>
      </c>
      <c r="AB583" s="1546">
        <v>1</v>
      </c>
      <c r="AC583" s="1552" t="s">
        <v>1875</v>
      </c>
      <c r="AD583" s="1553">
        <v>17</v>
      </c>
      <c r="AE583" s="1545" t="s">
        <v>2355</v>
      </c>
      <c r="AG583" s="42" t="str">
        <f t="shared" si="26"/>
        <v>36溶接工_施工_必須</v>
      </c>
      <c r="AK583" s="1666">
        <f t="shared" si="27"/>
        <v>129</v>
      </c>
    </row>
    <row r="584" spans="24:37">
      <c r="X584" s="1546">
        <v>36</v>
      </c>
      <c r="Y584" s="1672" t="s">
        <v>2347</v>
      </c>
      <c r="Z584" s="1663">
        <v>1</v>
      </c>
      <c r="AA584" s="1672" t="s">
        <v>817</v>
      </c>
      <c r="AB584" s="1663">
        <v>2</v>
      </c>
      <c r="AC584" s="1669" t="s">
        <v>1766</v>
      </c>
      <c r="AD584" s="1668">
        <v>1</v>
      </c>
      <c r="AE584" s="1669" t="s">
        <v>162</v>
      </c>
      <c r="AG584" s="42" t="str">
        <f t="shared" si="26"/>
        <v>36溶接工_施工_その他</v>
      </c>
      <c r="AK584" s="1666">
        <f t="shared" si="27"/>
        <v>130</v>
      </c>
    </row>
    <row r="585" spans="24:37">
      <c r="X585" s="1546">
        <v>37</v>
      </c>
      <c r="Y585" s="1672" t="s">
        <v>2178</v>
      </c>
      <c r="Z585" s="1663">
        <v>1</v>
      </c>
      <c r="AA585" s="1672" t="s">
        <v>1874</v>
      </c>
      <c r="AB585" s="1546">
        <v>1</v>
      </c>
      <c r="AC585" s="1675" t="s">
        <v>1875</v>
      </c>
      <c r="AD585" s="1676">
        <v>1</v>
      </c>
      <c r="AE585" s="1675" t="s">
        <v>1095</v>
      </c>
      <c r="AG585" s="42" t="str">
        <f t="shared" si="26"/>
        <v>37.中層混合処理_材料_必須</v>
      </c>
      <c r="AK585" s="1666">
        <f t="shared" si="27"/>
        <v>131</v>
      </c>
    </row>
    <row r="586" spans="24:37">
      <c r="X586" s="1546">
        <v>37</v>
      </c>
      <c r="Y586" s="1672" t="s">
        <v>2356</v>
      </c>
      <c r="Z586" s="1663">
        <v>1</v>
      </c>
      <c r="AA586" s="1547" t="s">
        <v>1874</v>
      </c>
      <c r="AB586" s="1546">
        <v>1</v>
      </c>
      <c r="AC586" s="1552" t="s">
        <v>1875</v>
      </c>
      <c r="AD586" s="1676">
        <v>2</v>
      </c>
      <c r="AE586" s="1675" t="s">
        <v>2357</v>
      </c>
      <c r="AG586" s="42" t="str">
        <f t="shared" si="26"/>
        <v>37.中層混合処理_材料_必須</v>
      </c>
      <c r="AK586" s="1666">
        <f t="shared" si="27"/>
        <v>131</v>
      </c>
    </row>
    <row r="587" spans="24:37">
      <c r="X587" s="1546">
        <v>37</v>
      </c>
      <c r="Y587" s="1672" t="s">
        <v>2356</v>
      </c>
      <c r="Z587" s="1663">
        <v>1</v>
      </c>
      <c r="AA587" s="1547" t="s">
        <v>1874</v>
      </c>
      <c r="AB587" s="1546">
        <v>1</v>
      </c>
      <c r="AC587" s="1552" t="s">
        <v>1875</v>
      </c>
      <c r="AD587" s="1676">
        <v>3</v>
      </c>
      <c r="AE587" s="1675" t="s">
        <v>2358</v>
      </c>
      <c r="AG587" s="42" t="str">
        <f t="shared" si="26"/>
        <v>37.中層混合処理_材料_必須</v>
      </c>
      <c r="AK587" s="1666">
        <f t="shared" si="27"/>
        <v>131</v>
      </c>
    </row>
    <row r="588" spans="24:37">
      <c r="X588" s="1546">
        <v>37</v>
      </c>
      <c r="Y588" s="1672" t="s">
        <v>2356</v>
      </c>
      <c r="Z588" s="1663">
        <v>1</v>
      </c>
      <c r="AA588" s="1547" t="s">
        <v>1874</v>
      </c>
      <c r="AB588" s="1546">
        <v>1</v>
      </c>
      <c r="AC588" s="1552" t="s">
        <v>1875</v>
      </c>
      <c r="AD588" s="1676">
        <v>4</v>
      </c>
      <c r="AE588" s="1675" t="s">
        <v>2359</v>
      </c>
      <c r="AG588" s="42" t="str">
        <f t="shared" si="26"/>
        <v>37.中層混合処理_材料_必須</v>
      </c>
      <c r="AK588" s="1666">
        <f t="shared" si="27"/>
        <v>131</v>
      </c>
    </row>
    <row r="589" spans="24:37">
      <c r="X589" s="1546">
        <v>37</v>
      </c>
      <c r="Y589" s="1672" t="s">
        <v>2356</v>
      </c>
      <c r="Z589" s="1663">
        <v>1</v>
      </c>
      <c r="AA589" s="1547" t="s">
        <v>1874</v>
      </c>
      <c r="AB589" s="1663">
        <v>2</v>
      </c>
      <c r="AC589" s="1679" t="s">
        <v>1766</v>
      </c>
      <c r="AD589" s="1680">
        <v>1</v>
      </c>
      <c r="AE589" s="1679" t="s">
        <v>952</v>
      </c>
      <c r="AG589" s="42" t="str">
        <f t="shared" si="26"/>
        <v>37.中層混合処理_材料_その他</v>
      </c>
      <c r="AK589" s="1666">
        <f t="shared" si="27"/>
        <v>132</v>
      </c>
    </row>
    <row r="590" spans="24:37">
      <c r="X590" s="1546">
        <v>37</v>
      </c>
      <c r="Y590" s="1672" t="s">
        <v>2356</v>
      </c>
      <c r="Z590" s="1663">
        <v>1</v>
      </c>
      <c r="AA590" s="1547" t="s">
        <v>1874</v>
      </c>
      <c r="AB590" s="1663">
        <v>2</v>
      </c>
      <c r="AC590" s="1670" t="s">
        <v>1766</v>
      </c>
      <c r="AD590" s="1680">
        <v>2</v>
      </c>
      <c r="AE590" s="1679" t="s">
        <v>943</v>
      </c>
      <c r="AG590" s="42" t="str">
        <f t="shared" si="26"/>
        <v>37.中層混合処理_材料_その他</v>
      </c>
      <c r="AK590" s="1666">
        <f t="shared" si="27"/>
        <v>132</v>
      </c>
    </row>
    <row r="591" spans="24:37">
      <c r="X591" s="1546">
        <v>37</v>
      </c>
      <c r="Y591" s="1672" t="s">
        <v>2356</v>
      </c>
      <c r="Z591" s="1663">
        <v>1</v>
      </c>
      <c r="AA591" s="1547" t="s">
        <v>1874</v>
      </c>
      <c r="AB591" s="1663">
        <v>2</v>
      </c>
      <c r="AC591" s="1670" t="s">
        <v>1766</v>
      </c>
      <c r="AD591" s="1680">
        <v>3</v>
      </c>
      <c r="AE591" s="1679" t="s">
        <v>1188</v>
      </c>
      <c r="AG591" s="42" t="str">
        <f t="shared" si="26"/>
        <v>37.中層混合処理_材料_その他</v>
      </c>
      <c r="AK591" s="1666">
        <f t="shared" si="27"/>
        <v>132</v>
      </c>
    </row>
    <row r="592" spans="24:37">
      <c r="X592" s="1546">
        <v>37</v>
      </c>
      <c r="Y592" s="1672" t="s">
        <v>2356</v>
      </c>
      <c r="Z592" s="1663">
        <v>1</v>
      </c>
      <c r="AA592" s="1547" t="s">
        <v>1874</v>
      </c>
      <c r="AB592" s="1663">
        <v>2</v>
      </c>
      <c r="AC592" s="1670" t="s">
        <v>1766</v>
      </c>
      <c r="AD592" s="1680">
        <v>4</v>
      </c>
      <c r="AE592" s="1679" t="s">
        <v>253</v>
      </c>
      <c r="AG592" s="42" t="str">
        <f t="shared" si="26"/>
        <v>37.中層混合処理_材料_その他</v>
      </c>
      <c r="AK592" s="1666">
        <f t="shared" si="27"/>
        <v>132</v>
      </c>
    </row>
    <row r="593" spans="24:37">
      <c r="X593" s="1546">
        <v>37</v>
      </c>
      <c r="Y593" s="1672" t="s">
        <v>2356</v>
      </c>
      <c r="Z593" s="1663">
        <v>1</v>
      </c>
      <c r="AA593" s="1547" t="s">
        <v>1874</v>
      </c>
      <c r="AB593" s="1663">
        <v>2</v>
      </c>
      <c r="AC593" s="1670" t="s">
        <v>1766</v>
      </c>
      <c r="AD593" s="1680">
        <v>5</v>
      </c>
      <c r="AE593" s="1679" t="s">
        <v>1097</v>
      </c>
      <c r="AG593" s="42" t="str">
        <f t="shared" si="26"/>
        <v>37.中層混合処理_材料_その他</v>
      </c>
      <c r="AK593" s="1666">
        <f t="shared" si="27"/>
        <v>132</v>
      </c>
    </row>
    <row r="594" spans="24:37">
      <c r="X594" s="1546">
        <v>37</v>
      </c>
      <c r="Y594" s="1672" t="s">
        <v>2356</v>
      </c>
      <c r="Z594" s="1663">
        <v>1</v>
      </c>
      <c r="AA594" s="1547" t="s">
        <v>1874</v>
      </c>
      <c r="AB594" s="1663">
        <v>2</v>
      </c>
      <c r="AC594" s="1670" t="s">
        <v>1766</v>
      </c>
      <c r="AD594" s="1680">
        <v>6</v>
      </c>
      <c r="AE594" s="1679" t="s">
        <v>2360</v>
      </c>
      <c r="AG594" s="42" t="str">
        <f t="shared" si="26"/>
        <v>37.中層混合処理_材料_その他</v>
      </c>
      <c r="AK594" s="1666">
        <f t="shared" si="27"/>
        <v>132</v>
      </c>
    </row>
    <row r="595" spans="24:37">
      <c r="X595" s="1546">
        <v>37</v>
      </c>
      <c r="Y595" s="1672" t="s">
        <v>2356</v>
      </c>
      <c r="Z595" s="1663">
        <v>1</v>
      </c>
      <c r="AA595" s="1547" t="s">
        <v>1874</v>
      </c>
      <c r="AB595" s="1663">
        <v>2</v>
      </c>
      <c r="AC595" s="1670" t="s">
        <v>1766</v>
      </c>
      <c r="AD595" s="1680">
        <v>1</v>
      </c>
      <c r="AE595" s="1679" t="s">
        <v>2361</v>
      </c>
      <c r="AG595" s="42" t="str">
        <f t="shared" si="26"/>
        <v>37.中層混合処理_材料_その他</v>
      </c>
      <c r="AK595" s="1666">
        <f t="shared" si="27"/>
        <v>132</v>
      </c>
    </row>
    <row r="596" spans="24:37">
      <c r="X596" s="1546">
        <v>37</v>
      </c>
      <c r="Y596" s="1672" t="s">
        <v>2356</v>
      </c>
      <c r="Z596" s="1663">
        <v>2</v>
      </c>
      <c r="AA596" s="1547" t="s">
        <v>817</v>
      </c>
      <c r="AB596" s="1663">
        <v>2</v>
      </c>
      <c r="AC596" s="1675" t="s">
        <v>1875</v>
      </c>
      <c r="AD596" s="1676">
        <v>1</v>
      </c>
      <c r="AE596" s="1675" t="s">
        <v>2362</v>
      </c>
      <c r="AG596" s="42" t="str">
        <f t="shared" si="26"/>
        <v>37.中層混合処理_施工_必須</v>
      </c>
      <c r="AK596" s="1666">
        <f t="shared" si="27"/>
        <v>133</v>
      </c>
    </row>
    <row r="597" spans="24:37">
      <c r="X597" s="1546">
        <v>37</v>
      </c>
      <c r="Y597" s="1672" t="s">
        <v>2356</v>
      </c>
      <c r="Z597" s="1663">
        <v>2</v>
      </c>
      <c r="AA597" s="1547" t="s">
        <v>2332</v>
      </c>
      <c r="AB597" s="1663">
        <v>2</v>
      </c>
      <c r="AC597" s="1552" t="s">
        <v>1875</v>
      </c>
      <c r="AD597" s="1676">
        <v>2</v>
      </c>
      <c r="AE597" s="1675" t="s">
        <v>2359</v>
      </c>
      <c r="AG597" s="42" t="str">
        <f t="shared" si="26"/>
        <v>37.中層混合処理_施工_必須</v>
      </c>
      <c r="AK597" s="1666">
        <f t="shared" si="27"/>
        <v>133</v>
      </c>
    </row>
    <row r="598" spans="24:37">
      <c r="X598" s="1311">
        <v>38</v>
      </c>
      <c r="Y598" s="1312" t="s">
        <v>2363</v>
      </c>
      <c r="Z598" s="1313">
        <v>1</v>
      </c>
      <c r="AA598" s="1314" t="s">
        <v>1157</v>
      </c>
      <c r="AB598" s="1311">
        <v>1</v>
      </c>
      <c r="AC598" s="1314" t="s">
        <v>1157</v>
      </c>
      <c r="AD598" s="1311">
        <v>1</v>
      </c>
      <c r="AE598" s="1312" t="s">
        <v>2364</v>
      </c>
      <c r="AG598" s="42" t="str">
        <f t="shared" si="26"/>
        <v>38上記以外（具体的な内容を以下に入力して下さい）_-_-</v>
      </c>
      <c r="AK598" s="1666">
        <f t="shared" si="27"/>
        <v>134</v>
      </c>
    </row>
  </sheetData>
  <sheetProtection algorithmName="SHA-512" hashValue="PqpqLouIRICiHPlWer021TeZ4BD4MgdVlQZPpgwQNMD4sCuMGvNHUgkYoceH8+8uk662DWnCXhjYGPvBPTH/nQ==" saltValue="tHB8X3i4PhKX5LFC5t4jxQ==" spinCount="100000" sheet="1" objects="1" scenarios="1"/>
  <mergeCells count="125">
    <mergeCell ref="J19:M19"/>
    <mergeCell ref="J16:M16"/>
    <mergeCell ref="J17:M17"/>
    <mergeCell ref="J18:M18"/>
    <mergeCell ref="G2:H2"/>
    <mergeCell ref="B4:F5"/>
    <mergeCell ref="B9:G9"/>
    <mergeCell ref="I9:N9"/>
    <mergeCell ref="B10:F10"/>
    <mergeCell ref="C11:F11"/>
    <mergeCell ref="C12:F12"/>
    <mergeCell ref="C13:F13"/>
    <mergeCell ref="C14:F14"/>
    <mergeCell ref="J20:M20"/>
    <mergeCell ref="J11:M11"/>
    <mergeCell ref="J12:M12"/>
    <mergeCell ref="J13:M13"/>
    <mergeCell ref="J14:M14"/>
    <mergeCell ref="J15:M15"/>
    <mergeCell ref="AD37:AE37"/>
    <mergeCell ref="B39:C39"/>
    <mergeCell ref="I39:J39"/>
    <mergeCell ref="X37:Y37"/>
    <mergeCell ref="Z37:AA37"/>
    <mergeCell ref="AB37:AC37"/>
    <mergeCell ref="C20:F20"/>
    <mergeCell ref="C21:F21"/>
    <mergeCell ref="C22:F22"/>
    <mergeCell ref="C23:F23"/>
    <mergeCell ref="C24:F24"/>
    <mergeCell ref="B36:G36"/>
    <mergeCell ref="I36:N36"/>
    <mergeCell ref="C15:F15"/>
    <mergeCell ref="C16:F16"/>
    <mergeCell ref="C17:F17"/>
    <mergeCell ref="C18:F18"/>
    <mergeCell ref="C19:F19"/>
    <mergeCell ref="B40:C40"/>
    <mergeCell ref="I40:J40"/>
    <mergeCell ref="J26:M26"/>
    <mergeCell ref="J21:M21"/>
    <mergeCell ref="J22:M22"/>
    <mergeCell ref="J23:M23"/>
    <mergeCell ref="J24:M24"/>
    <mergeCell ref="J25:M25"/>
    <mergeCell ref="I37:J37"/>
    <mergeCell ref="I38:J38"/>
    <mergeCell ref="C25:F25"/>
    <mergeCell ref="C26:F26"/>
    <mergeCell ref="B37:C37"/>
    <mergeCell ref="B38:C38"/>
    <mergeCell ref="B44:C44"/>
    <mergeCell ref="I44:J44"/>
    <mergeCell ref="B45:C45"/>
    <mergeCell ref="I45:J45"/>
    <mergeCell ref="B46:C46"/>
    <mergeCell ref="I46:J46"/>
    <mergeCell ref="B41:C41"/>
    <mergeCell ref="I41:J41"/>
    <mergeCell ref="B42:C42"/>
    <mergeCell ref="I42:J42"/>
    <mergeCell ref="B43:C43"/>
    <mergeCell ref="I43:J43"/>
    <mergeCell ref="B50:C50"/>
    <mergeCell ref="I50:J50"/>
    <mergeCell ref="B51:C51"/>
    <mergeCell ref="I51:J51"/>
    <mergeCell ref="B52:C52"/>
    <mergeCell ref="I52:J52"/>
    <mergeCell ref="B47:C47"/>
    <mergeCell ref="I47:J47"/>
    <mergeCell ref="B48:C48"/>
    <mergeCell ref="I48:J48"/>
    <mergeCell ref="B49:C49"/>
    <mergeCell ref="I49:J49"/>
    <mergeCell ref="B56:C56"/>
    <mergeCell ref="I56:J56"/>
    <mergeCell ref="B57:C57"/>
    <mergeCell ref="I57:J57"/>
    <mergeCell ref="B58:C58"/>
    <mergeCell ref="I58:J58"/>
    <mergeCell ref="B53:C53"/>
    <mergeCell ref="I53:J53"/>
    <mergeCell ref="B54:C54"/>
    <mergeCell ref="I54:J54"/>
    <mergeCell ref="B55:C55"/>
    <mergeCell ref="I55:J55"/>
    <mergeCell ref="B62:C62"/>
    <mergeCell ref="I62:J62"/>
    <mergeCell ref="B63:C63"/>
    <mergeCell ref="I63:J63"/>
    <mergeCell ref="B64:C64"/>
    <mergeCell ref="I64:J64"/>
    <mergeCell ref="B59:C59"/>
    <mergeCell ref="I59:J59"/>
    <mergeCell ref="B60:C60"/>
    <mergeCell ref="I60:J60"/>
    <mergeCell ref="B61:C61"/>
    <mergeCell ref="I61:J61"/>
    <mergeCell ref="B68:C68"/>
    <mergeCell ref="I68:J68"/>
    <mergeCell ref="B69:C69"/>
    <mergeCell ref="I69:J69"/>
    <mergeCell ref="B70:C70"/>
    <mergeCell ref="I70:J70"/>
    <mergeCell ref="B65:C65"/>
    <mergeCell ref="I65:J65"/>
    <mergeCell ref="B66:C66"/>
    <mergeCell ref="I66:J66"/>
    <mergeCell ref="B67:C67"/>
    <mergeCell ref="I67:J67"/>
    <mergeCell ref="B77:C77"/>
    <mergeCell ref="I77:J77"/>
    <mergeCell ref="B74:C74"/>
    <mergeCell ref="I74:J74"/>
    <mergeCell ref="B75:C75"/>
    <mergeCell ref="I75:J75"/>
    <mergeCell ref="B76:C76"/>
    <mergeCell ref="I76:J76"/>
    <mergeCell ref="B71:C71"/>
    <mergeCell ref="I71:J71"/>
    <mergeCell ref="B72:C72"/>
    <mergeCell ref="I72:J72"/>
    <mergeCell ref="B73:C73"/>
    <mergeCell ref="I73:J73"/>
  </mergeCells>
  <phoneticPr fontId="3"/>
  <dataValidations count="6">
    <dataValidation type="whole" operator="greaterThanOrEqual" allowBlank="1" showInputMessage="1" showErrorMessage="1" error="整数値を入力してください。" sqref="N12:N27 G38:G77 G12:G27 N38:N77" xr:uid="{00000000-0002-0000-0A00-000000000000}">
      <formula1>0</formula1>
    </dataValidation>
    <dataValidation type="list" allowBlank="1" showInputMessage="1" sqref="E38:E77 L38:L77" xr:uid="{0E7D7EB0-E305-4A27-AE5F-CCF8B48DA06B}">
      <formula1>$AJ$39:$AJ$41</formula1>
    </dataValidation>
    <dataValidation type="list" allowBlank="1" showInputMessage="1" sqref="D38:D77 K38:K77" xr:uid="{0E718E73-FE77-4BD0-A71E-43B96480ED69}">
      <formula1>$AI$39:$AI$47</formula1>
    </dataValidation>
    <dataValidation type="list" allowBlank="1" showInputMessage="1" sqref="B38:C77 I38:J77" xr:uid="{FB091ED8-D2BF-4A83-B122-8CAC96D3C827}">
      <formula1>$AH$39:$AH$76</formula1>
    </dataValidation>
    <dataValidation type="list" allowBlank="1" showInputMessage="1" promptTitle="試験項目" prompt="リストに無い場合は、直接入力して下さい。" sqref="F38:F77" xr:uid="{3B1A89EA-375E-472F-8FB7-BE1924285FFD}">
      <formula1>INDIRECT(U38)</formula1>
    </dataValidation>
    <dataValidation type="list" allowBlank="1" showInputMessage="1" promptTitle="試験項目" prompt="リストに無い場合は、直接入力して下さい。" sqref="M38:M77" xr:uid="{1C0AB8E1-EB08-45B4-9AB1-609F74AB271F}">
      <formula1>INDIRECT(W38)</formula1>
    </dataValidation>
  </dataValidations>
  <pageMargins left="0.95" right="0.43" top="0.39" bottom="0.3" header="0.31496062992125984" footer="0.37"/>
  <pageSetup paperSize="9" scale="57" orientation="portrait"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indexed="43"/>
    <pageSetUpPr autoPageBreaks="0"/>
  </sheetPr>
  <dimension ref="A1:IV70"/>
  <sheetViews>
    <sheetView showGridLines="0" zoomScaleNormal="100" workbookViewId="0">
      <selection activeCell="B33" sqref="B33:C33"/>
    </sheetView>
  </sheetViews>
  <sheetFormatPr defaultColWidth="8.25" defaultRowHeight="12"/>
  <cols>
    <col min="1" max="1" width="8.25" style="254" customWidth="1"/>
    <col min="2" max="2" width="5" style="42" customWidth="1"/>
    <col min="3" max="3" width="9.5" style="42" customWidth="1"/>
    <col min="4" max="4" width="30.625" style="42" customWidth="1"/>
    <col min="5" max="5" width="13.125" style="42" customWidth="1"/>
    <col min="6" max="6" width="8.25" style="42" customWidth="1"/>
    <col min="7" max="7" width="4.75" style="254" customWidth="1"/>
    <col min="8" max="8" width="9.5" style="254" customWidth="1"/>
    <col min="9" max="9" width="30.625" style="254" customWidth="1"/>
    <col min="10" max="10" width="13.125" style="42" customWidth="1"/>
    <col min="11" max="11" width="7.25" style="42" customWidth="1"/>
    <col min="12" max="12" width="12.375" style="42" customWidth="1"/>
    <col min="13" max="13" width="37.25" style="42" bestFit="1" customWidth="1"/>
    <col min="14" max="15" width="9" style="42" customWidth="1"/>
    <col min="16" max="19" width="9" style="42" hidden="1" customWidth="1"/>
    <col min="20" max="255" width="9" style="42" customWidth="1"/>
    <col min="256" max="16384" width="8.25" style="42"/>
  </cols>
  <sheetData>
    <row r="1" spans="1:256" ht="17.25">
      <c r="A1" s="294" t="s">
        <v>1447</v>
      </c>
      <c r="E1" s="248" t="s">
        <v>208</v>
      </c>
      <c r="F1" s="249" t="str">
        <f>IF(E2&lt;&gt;"","注意","OK")</f>
        <v>OK</v>
      </c>
      <c r="G1" s="293">
        <v>1</v>
      </c>
      <c r="H1" s="293"/>
      <c r="I1" s="42"/>
      <c r="IV1" s="252"/>
    </row>
    <row r="2" spans="1:256" s="252" customFormat="1" ht="24" customHeight="1">
      <c r="A2" s="294"/>
      <c r="E2" s="2287" t="str">
        <f>IF(AND(E5&lt;&gt;E30,J5&lt;&gt;J30)=TRUE,"A1とA2・B1とB2の両方で金額が一致してません",IF(E5&lt;&gt;E30,"A1とA2の金額が一致してません",IF(J5&lt;&gt;J30,"B1とB2の金額が一致してません","")))</f>
        <v/>
      </c>
      <c r="F2" s="2288"/>
      <c r="G2" s="294"/>
      <c r="H2" s="294"/>
      <c r="I2" s="294"/>
    </row>
    <row r="3" spans="1:256" ht="14.25" thickBot="1">
      <c r="A3" s="298" t="s">
        <v>1855</v>
      </c>
      <c r="IV3" s="253"/>
    </row>
    <row r="4" spans="1:256" ht="24" customHeight="1" thickBot="1">
      <c r="B4" s="2289" t="s">
        <v>1435</v>
      </c>
      <c r="C4" s="2290"/>
      <c r="D4" s="2291"/>
      <c r="E4" s="295" t="s">
        <v>504</v>
      </c>
      <c r="F4" s="296"/>
      <c r="J4" s="255" t="s">
        <v>246</v>
      </c>
    </row>
    <row r="5" spans="1:256" ht="24" customHeight="1" thickBot="1">
      <c r="B5" s="2292"/>
      <c r="C5" s="2293"/>
      <c r="D5" s="2294"/>
      <c r="E5" s="257">
        <f>'6_工事費'!H79</f>
        <v>0</v>
      </c>
      <c r="F5" s="256" t="s">
        <v>982</v>
      </c>
      <c r="J5" s="257">
        <f>'6_工事費'!EB79-E5</f>
        <v>0</v>
      </c>
      <c r="K5" s="258" t="s">
        <v>983</v>
      </c>
      <c r="L5" s="258"/>
      <c r="M5" s="258"/>
    </row>
    <row r="6" spans="1:256" ht="15.75" customHeight="1">
      <c r="E6" s="259"/>
      <c r="F6" s="259"/>
    </row>
    <row r="7" spans="1:256" s="253" customFormat="1" ht="13.5">
      <c r="A7" s="298"/>
      <c r="B7" s="253" t="s">
        <v>456</v>
      </c>
      <c r="G7" s="298"/>
      <c r="H7" s="298"/>
      <c r="I7" s="298"/>
    </row>
    <row r="8" spans="1:256" s="253" customFormat="1" ht="4.5" customHeight="1">
      <c r="A8" s="298"/>
      <c r="B8" s="263"/>
      <c r="C8" s="263"/>
      <c r="D8" s="263"/>
      <c r="E8" s="264"/>
      <c r="F8" s="263"/>
      <c r="G8" s="265"/>
      <c r="H8" s="265"/>
      <c r="I8" s="298"/>
    </row>
    <row r="9" spans="1:256" s="323" customFormat="1" hidden="1">
      <c r="B9" s="266"/>
      <c r="C9" s="266"/>
      <c r="D9" s="324"/>
      <c r="E9" s="325"/>
      <c r="F9" s="325"/>
      <c r="G9" s="266"/>
      <c r="H9" s="266"/>
      <c r="I9" s="326"/>
      <c r="J9" s="326"/>
      <c r="IV9" s="712"/>
    </row>
    <row r="10" spans="1:256" hidden="1">
      <c r="B10" s="267"/>
      <c r="C10" s="267"/>
      <c r="D10" s="268"/>
      <c r="E10" s="267"/>
      <c r="F10" s="267"/>
      <c r="G10" s="266"/>
      <c r="H10" s="266"/>
      <c r="I10" s="327"/>
      <c r="J10" s="264"/>
      <c r="IV10" s="677"/>
    </row>
    <row r="11" spans="1:256" customFormat="1" ht="14.25" hidden="1">
      <c r="A11" s="711"/>
      <c r="IV11" s="675"/>
    </row>
    <row r="12" spans="1:256" customFormat="1" ht="14.25" hidden="1">
      <c r="A12" s="711"/>
      <c r="IV12" s="675"/>
    </row>
    <row r="13" spans="1:256" customFormat="1" ht="14.25" hidden="1">
      <c r="A13" s="711"/>
      <c r="IV13" s="675"/>
    </row>
    <row r="14" spans="1:256" customFormat="1" ht="14.25" hidden="1">
      <c r="A14" s="711"/>
      <c r="IV14" s="675"/>
    </row>
    <row r="15" spans="1:256" customFormat="1" ht="14.25" hidden="1">
      <c r="A15" s="711"/>
      <c r="IV15" s="675"/>
    </row>
    <row r="16" spans="1:256" customFormat="1" ht="14.25" hidden="1">
      <c r="A16" s="711"/>
      <c r="IV16" s="675"/>
    </row>
    <row r="17" spans="1:256" customFormat="1" ht="14.25" hidden="1">
      <c r="A17" s="711"/>
      <c r="IV17" s="675"/>
    </row>
    <row r="18" spans="1:256" customFormat="1" ht="14.25" hidden="1">
      <c r="A18" s="711"/>
      <c r="IV18" s="675"/>
    </row>
    <row r="19" spans="1:256" customFormat="1" ht="14.25" hidden="1">
      <c r="A19" s="711"/>
      <c r="IV19" s="675"/>
    </row>
    <row r="20" spans="1:256" customFormat="1" ht="14.25" hidden="1">
      <c r="A20" s="711"/>
      <c r="IV20" s="675"/>
    </row>
    <row r="21" spans="1:256" customFormat="1" ht="14.25" hidden="1">
      <c r="A21" s="711"/>
      <c r="IV21" s="675"/>
    </row>
    <row r="22" spans="1:256" customFormat="1" ht="14.25" hidden="1">
      <c r="A22" s="711"/>
      <c r="IV22" s="675"/>
    </row>
    <row r="23" spans="1:256" customFormat="1" ht="14.25" hidden="1">
      <c r="A23" s="711"/>
      <c r="IV23" s="675"/>
    </row>
    <row r="24" spans="1:256" customFormat="1" ht="14.25" hidden="1">
      <c r="A24" s="711"/>
      <c r="IV24" s="675"/>
    </row>
    <row r="25" spans="1:256" customFormat="1" ht="14.25" hidden="1">
      <c r="A25" s="711"/>
      <c r="IV25" s="675"/>
    </row>
    <row r="26" spans="1:256" hidden="1">
      <c r="IV26" s="677"/>
    </row>
    <row r="27" spans="1:256" hidden="1">
      <c r="IV27" s="677"/>
    </row>
    <row r="28" spans="1:256" s="253" customFormat="1" ht="13.5" hidden="1">
      <c r="A28" s="298"/>
      <c r="B28" s="313"/>
      <c r="C28" s="313"/>
      <c r="G28" s="298"/>
      <c r="H28" s="298"/>
      <c r="I28" s="298"/>
      <c r="IV28" s="710"/>
    </row>
    <row r="29" spans="1:256" s="253" customFormat="1" ht="13.5" hidden="1">
      <c r="A29" s="298"/>
      <c r="G29" s="298"/>
      <c r="H29" s="298"/>
      <c r="I29" s="298"/>
      <c r="IV29" s="710"/>
    </row>
    <row r="30" spans="1:256" ht="18.75" customHeight="1">
      <c r="B30" s="309"/>
      <c r="C30" s="1658"/>
      <c r="D30" s="728" t="s">
        <v>457</v>
      </c>
      <c r="E30" s="328">
        <f>SUM(E33:E62)</f>
        <v>0</v>
      </c>
      <c r="F30" s="256" t="s">
        <v>255</v>
      </c>
      <c r="G30" s="309"/>
      <c r="H30" s="1658"/>
      <c r="I30" s="728" t="s">
        <v>457</v>
      </c>
      <c r="J30" s="328">
        <f>SUM(J33:J62)</f>
        <v>0</v>
      </c>
      <c r="K30" s="258" t="s">
        <v>256</v>
      </c>
      <c r="L30" s="258"/>
      <c r="M30" s="258"/>
    </row>
    <row r="31" spans="1:256" ht="18" customHeight="1">
      <c r="B31" s="2274" t="s">
        <v>504</v>
      </c>
      <c r="C31" s="2284"/>
      <c r="D31" s="1931"/>
      <c r="E31" s="1932"/>
      <c r="F31" s="260"/>
      <c r="G31" s="2274" t="s">
        <v>247</v>
      </c>
      <c r="H31" s="2284"/>
      <c r="I31" s="2285"/>
      <c r="J31" s="2286"/>
      <c r="L31" s="1391" t="s">
        <v>2512</v>
      </c>
      <c r="M31" s="253"/>
      <c r="P31" s="1221" t="s">
        <v>1380</v>
      </c>
      <c r="Q31" s="1221"/>
    </row>
    <row r="32" spans="1:256" ht="29.25" customHeight="1">
      <c r="B32" s="2274" t="s">
        <v>2365</v>
      </c>
      <c r="C32" s="2275"/>
      <c r="D32" s="1688" t="s">
        <v>2519</v>
      </c>
      <c r="E32" s="300" t="s">
        <v>1073</v>
      </c>
      <c r="G32" s="2274" t="s">
        <v>2365</v>
      </c>
      <c r="H32" s="2275"/>
      <c r="I32" s="1688" t="s">
        <v>2519</v>
      </c>
      <c r="J32" s="300" t="s">
        <v>1073</v>
      </c>
      <c r="L32" s="1758" t="s">
        <v>2365</v>
      </c>
      <c r="M32" s="1759" t="s">
        <v>2085</v>
      </c>
      <c r="P32" s="1221" t="s">
        <v>1381</v>
      </c>
      <c r="Q32" s="1221" t="s">
        <v>1382</v>
      </c>
    </row>
    <row r="33" spans="1:249" ht="24" customHeight="1">
      <c r="A33" s="860" t="str">
        <f>IF(OR(P33=1,P33=4),"","未入力があります")</f>
        <v/>
      </c>
      <c r="B33" s="2305"/>
      <c r="C33" s="2306"/>
      <c r="D33" s="315"/>
      <c r="E33" s="316"/>
      <c r="F33" s="860" t="str">
        <f>IF(OR(Q33=1,Q33=4),"","未入力があります")</f>
        <v/>
      </c>
      <c r="G33" s="2305"/>
      <c r="H33" s="2306"/>
      <c r="I33" s="315"/>
      <c r="J33" s="1689"/>
      <c r="L33" s="248" t="s">
        <v>2513</v>
      </c>
      <c r="M33" s="248" t="s">
        <v>2514</v>
      </c>
      <c r="P33" s="1221">
        <f>COUNTBLANK(B33:E33)</f>
        <v>4</v>
      </c>
      <c r="Q33" s="1221">
        <f>COUNTBLANK(G33:J33)</f>
        <v>4</v>
      </c>
      <c r="S33" s="42" t="s">
        <v>2366</v>
      </c>
      <c r="IO33" s="669"/>
    </row>
    <row r="34" spans="1:249" ht="24" customHeight="1">
      <c r="A34" s="860" t="str">
        <f t="shared" ref="A34:A62" si="0">IF(OR(P34=1,P34=4),"","未入力があります")</f>
        <v/>
      </c>
      <c r="B34" s="2303"/>
      <c r="C34" s="2304"/>
      <c r="D34" s="318"/>
      <c r="E34" s="262"/>
      <c r="F34" s="860" t="str">
        <f t="shared" ref="F34:F62" si="1">IF(OR(Q34=1,Q34=4),"","未入力があります")</f>
        <v/>
      </c>
      <c r="G34" s="2303"/>
      <c r="H34" s="2304"/>
      <c r="I34" s="318"/>
      <c r="J34" s="307"/>
      <c r="L34" s="2298" t="s">
        <v>2515</v>
      </c>
      <c r="M34" s="1756" t="s">
        <v>141</v>
      </c>
      <c r="P34" s="1221">
        <f t="shared" ref="P34:P62" si="2">COUNTBLANK(B34:E34)</f>
        <v>4</v>
      </c>
      <c r="Q34" s="1221">
        <f t="shared" ref="Q34:Q62" si="3">COUNTBLANK(G34:J34)</f>
        <v>4</v>
      </c>
      <c r="S34" s="42" t="s">
        <v>2367</v>
      </c>
      <c r="IO34" s="669"/>
    </row>
    <row r="35" spans="1:249" ht="24" customHeight="1">
      <c r="A35" s="860" t="str">
        <f t="shared" si="0"/>
        <v/>
      </c>
      <c r="B35" s="2303"/>
      <c r="C35" s="2304"/>
      <c r="D35" s="318"/>
      <c r="E35" s="262"/>
      <c r="F35" s="860" t="str">
        <f t="shared" si="1"/>
        <v/>
      </c>
      <c r="G35" s="2303"/>
      <c r="H35" s="2304"/>
      <c r="I35" s="318"/>
      <c r="J35" s="307"/>
      <c r="L35" s="2299"/>
      <c r="M35" s="1760" t="s">
        <v>2516</v>
      </c>
      <c r="P35" s="1221">
        <f t="shared" si="2"/>
        <v>4</v>
      </c>
      <c r="Q35" s="1221">
        <f t="shared" si="3"/>
        <v>4</v>
      </c>
      <c r="S35" s="42" t="s">
        <v>442</v>
      </c>
      <c r="IO35" s="669"/>
    </row>
    <row r="36" spans="1:249" ht="24" customHeight="1">
      <c r="A36" s="860" t="str">
        <f t="shared" si="0"/>
        <v/>
      </c>
      <c r="B36" s="2303"/>
      <c r="C36" s="2304"/>
      <c r="D36" s="318"/>
      <c r="E36" s="262"/>
      <c r="F36" s="860" t="str">
        <f t="shared" si="1"/>
        <v/>
      </c>
      <c r="G36" s="2303"/>
      <c r="H36" s="2304"/>
      <c r="I36" s="318"/>
      <c r="J36" s="307"/>
      <c r="L36" s="2299"/>
      <c r="M36" s="1760" t="s">
        <v>2517</v>
      </c>
      <c r="P36" s="1221">
        <f t="shared" si="2"/>
        <v>4</v>
      </c>
      <c r="Q36" s="1221">
        <f t="shared" si="3"/>
        <v>4</v>
      </c>
      <c r="IO36" s="669"/>
    </row>
    <row r="37" spans="1:249" ht="24" customHeight="1">
      <c r="A37" s="860" t="str">
        <f t="shared" si="0"/>
        <v/>
      </c>
      <c r="B37" s="2303"/>
      <c r="C37" s="2304"/>
      <c r="D37" s="318"/>
      <c r="E37" s="262"/>
      <c r="F37" s="860" t="str">
        <f t="shared" si="1"/>
        <v/>
      </c>
      <c r="G37" s="2303"/>
      <c r="H37" s="2304"/>
      <c r="I37" s="318"/>
      <c r="J37" s="307"/>
      <c r="L37" s="2300"/>
      <c r="M37" s="1757" t="s">
        <v>2518</v>
      </c>
      <c r="P37" s="1221">
        <f t="shared" si="2"/>
        <v>4</v>
      </c>
      <c r="Q37" s="1221">
        <f t="shared" si="3"/>
        <v>4</v>
      </c>
      <c r="IO37" s="669"/>
    </row>
    <row r="38" spans="1:249" ht="24" customHeight="1">
      <c r="A38" s="860" t="str">
        <f t="shared" si="0"/>
        <v/>
      </c>
      <c r="B38" s="2303"/>
      <c r="C38" s="2304"/>
      <c r="D38" s="318"/>
      <c r="E38" s="262"/>
      <c r="F38" s="860" t="str">
        <f t="shared" si="1"/>
        <v/>
      </c>
      <c r="G38" s="2303"/>
      <c r="H38" s="2304"/>
      <c r="I38" s="318"/>
      <c r="J38" s="307"/>
      <c r="L38" s="248" t="s">
        <v>442</v>
      </c>
      <c r="M38" s="248" t="s">
        <v>1306</v>
      </c>
      <c r="P38" s="1221">
        <f t="shared" si="2"/>
        <v>4</v>
      </c>
      <c r="Q38" s="1221">
        <f t="shared" si="3"/>
        <v>4</v>
      </c>
      <c r="IO38" s="669"/>
    </row>
    <row r="39" spans="1:249" ht="24" customHeight="1">
      <c r="A39" s="860" t="str">
        <f t="shared" si="0"/>
        <v/>
      </c>
      <c r="B39" s="2303"/>
      <c r="C39" s="2304"/>
      <c r="D39" s="318"/>
      <c r="E39" s="262"/>
      <c r="F39" s="860" t="str">
        <f t="shared" si="1"/>
        <v/>
      </c>
      <c r="G39" s="2303"/>
      <c r="H39" s="2304"/>
      <c r="I39" s="318"/>
      <c r="J39" s="307"/>
      <c r="P39" s="1221">
        <f t="shared" si="2"/>
        <v>4</v>
      </c>
      <c r="Q39" s="1221">
        <f t="shared" si="3"/>
        <v>4</v>
      </c>
      <c r="IO39" s="669"/>
    </row>
    <row r="40" spans="1:249" ht="24" customHeight="1">
      <c r="A40" s="860" t="str">
        <f t="shared" si="0"/>
        <v/>
      </c>
      <c r="B40" s="2303"/>
      <c r="C40" s="2304"/>
      <c r="D40" s="318"/>
      <c r="E40" s="262"/>
      <c r="F40" s="860" t="str">
        <f t="shared" si="1"/>
        <v/>
      </c>
      <c r="G40" s="2303"/>
      <c r="H40" s="2304"/>
      <c r="I40" s="318"/>
      <c r="J40" s="307"/>
      <c r="P40" s="1221">
        <f t="shared" si="2"/>
        <v>4</v>
      </c>
      <c r="Q40" s="1221">
        <f t="shared" si="3"/>
        <v>4</v>
      </c>
      <c r="IO40" s="669"/>
    </row>
    <row r="41" spans="1:249" ht="24" customHeight="1">
      <c r="A41" s="860" t="str">
        <f t="shared" si="0"/>
        <v/>
      </c>
      <c r="B41" s="2303"/>
      <c r="C41" s="2304"/>
      <c r="D41" s="318"/>
      <c r="E41" s="262"/>
      <c r="F41" s="860" t="str">
        <f t="shared" si="1"/>
        <v/>
      </c>
      <c r="G41" s="2303"/>
      <c r="H41" s="2304"/>
      <c r="I41" s="318"/>
      <c r="J41" s="307"/>
      <c r="P41" s="1221">
        <f t="shared" si="2"/>
        <v>4</v>
      </c>
      <c r="Q41" s="1221">
        <f t="shared" si="3"/>
        <v>4</v>
      </c>
      <c r="IO41" s="669"/>
    </row>
    <row r="42" spans="1:249" ht="24" customHeight="1">
      <c r="A42" s="860" t="str">
        <f t="shared" si="0"/>
        <v/>
      </c>
      <c r="B42" s="2303"/>
      <c r="C42" s="2304"/>
      <c r="D42" s="318"/>
      <c r="E42" s="262"/>
      <c r="F42" s="860" t="str">
        <f t="shared" si="1"/>
        <v/>
      </c>
      <c r="G42" s="2303"/>
      <c r="H42" s="2304"/>
      <c r="I42" s="318"/>
      <c r="J42" s="307"/>
      <c r="P42" s="1221">
        <f t="shared" si="2"/>
        <v>4</v>
      </c>
      <c r="Q42" s="1221">
        <f t="shared" si="3"/>
        <v>4</v>
      </c>
      <c r="IO42" s="669"/>
    </row>
    <row r="43" spans="1:249" ht="24" customHeight="1">
      <c r="A43" s="860" t="str">
        <f t="shared" si="0"/>
        <v/>
      </c>
      <c r="B43" s="2303"/>
      <c r="C43" s="2304"/>
      <c r="D43" s="318"/>
      <c r="E43" s="262"/>
      <c r="F43" s="860" t="str">
        <f t="shared" si="1"/>
        <v/>
      </c>
      <c r="G43" s="2303"/>
      <c r="H43" s="2304"/>
      <c r="I43" s="318"/>
      <c r="J43" s="307"/>
      <c r="P43" s="1221">
        <f t="shared" si="2"/>
        <v>4</v>
      </c>
      <c r="Q43" s="1221">
        <f t="shared" si="3"/>
        <v>4</v>
      </c>
      <c r="IO43" s="669"/>
    </row>
    <row r="44" spans="1:249" ht="24" customHeight="1">
      <c r="A44" s="860" t="str">
        <f t="shared" si="0"/>
        <v/>
      </c>
      <c r="B44" s="2303"/>
      <c r="C44" s="2304"/>
      <c r="D44" s="318"/>
      <c r="E44" s="262"/>
      <c r="F44" s="860" t="str">
        <f t="shared" si="1"/>
        <v/>
      </c>
      <c r="G44" s="2303"/>
      <c r="H44" s="2304"/>
      <c r="I44" s="318"/>
      <c r="J44" s="307"/>
      <c r="P44" s="1221">
        <f t="shared" si="2"/>
        <v>4</v>
      </c>
      <c r="Q44" s="1221">
        <f t="shared" si="3"/>
        <v>4</v>
      </c>
      <c r="IO44" s="669"/>
    </row>
    <row r="45" spans="1:249" ht="24" customHeight="1">
      <c r="A45" s="860" t="str">
        <f t="shared" si="0"/>
        <v/>
      </c>
      <c r="B45" s="2303"/>
      <c r="C45" s="2304"/>
      <c r="D45" s="318"/>
      <c r="E45" s="262"/>
      <c r="F45" s="860" t="str">
        <f t="shared" si="1"/>
        <v/>
      </c>
      <c r="G45" s="2303"/>
      <c r="H45" s="2304"/>
      <c r="I45" s="318"/>
      <c r="J45" s="307"/>
      <c r="P45" s="1221">
        <f t="shared" si="2"/>
        <v>4</v>
      </c>
      <c r="Q45" s="1221">
        <f t="shared" si="3"/>
        <v>4</v>
      </c>
      <c r="IO45" s="669"/>
    </row>
    <row r="46" spans="1:249" ht="24" customHeight="1">
      <c r="A46" s="860" t="str">
        <f t="shared" si="0"/>
        <v/>
      </c>
      <c r="B46" s="2303"/>
      <c r="C46" s="2304"/>
      <c r="D46" s="318"/>
      <c r="E46" s="262"/>
      <c r="F46" s="860" t="str">
        <f t="shared" si="1"/>
        <v/>
      </c>
      <c r="G46" s="2303"/>
      <c r="H46" s="2304"/>
      <c r="I46" s="318"/>
      <c r="J46" s="307"/>
      <c r="P46" s="1221">
        <f t="shared" si="2"/>
        <v>4</v>
      </c>
      <c r="Q46" s="1221">
        <f t="shared" si="3"/>
        <v>4</v>
      </c>
      <c r="IO46" s="669"/>
    </row>
    <row r="47" spans="1:249" ht="24" customHeight="1">
      <c r="A47" s="860" t="str">
        <f t="shared" si="0"/>
        <v/>
      </c>
      <c r="B47" s="2303"/>
      <c r="C47" s="2304"/>
      <c r="D47" s="318"/>
      <c r="E47" s="262"/>
      <c r="F47" s="860" t="str">
        <f t="shared" si="1"/>
        <v/>
      </c>
      <c r="G47" s="2303"/>
      <c r="H47" s="2304"/>
      <c r="I47" s="318"/>
      <c r="J47" s="307"/>
      <c r="P47" s="1221">
        <f t="shared" si="2"/>
        <v>4</v>
      </c>
      <c r="Q47" s="1221">
        <f t="shared" si="3"/>
        <v>4</v>
      </c>
      <c r="IO47" s="669"/>
    </row>
    <row r="48" spans="1:249" ht="24" customHeight="1">
      <c r="A48" s="860" t="str">
        <f t="shared" si="0"/>
        <v/>
      </c>
      <c r="B48" s="2303"/>
      <c r="C48" s="2304"/>
      <c r="D48" s="318"/>
      <c r="E48" s="262"/>
      <c r="F48" s="860" t="str">
        <f t="shared" si="1"/>
        <v/>
      </c>
      <c r="G48" s="2303"/>
      <c r="H48" s="2304"/>
      <c r="I48" s="318"/>
      <c r="J48" s="307"/>
      <c r="P48" s="1221">
        <f t="shared" si="2"/>
        <v>4</v>
      </c>
      <c r="Q48" s="1221">
        <f t="shared" si="3"/>
        <v>4</v>
      </c>
      <c r="IO48" s="669"/>
    </row>
    <row r="49" spans="1:249" ht="24" customHeight="1">
      <c r="A49" s="860" t="str">
        <f t="shared" si="0"/>
        <v/>
      </c>
      <c r="B49" s="2303"/>
      <c r="C49" s="2304"/>
      <c r="D49" s="318"/>
      <c r="E49" s="262"/>
      <c r="F49" s="860" t="str">
        <f t="shared" si="1"/>
        <v/>
      </c>
      <c r="G49" s="2303"/>
      <c r="H49" s="2304"/>
      <c r="I49" s="318"/>
      <c r="J49" s="307"/>
      <c r="P49" s="1221">
        <f t="shared" si="2"/>
        <v>4</v>
      </c>
      <c r="Q49" s="1221">
        <f t="shared" si="3"/>
        <v>4</v>
      </c>
      <c r="IO49" s="669"/>
    </row>
    <row r="50" spans="1:249" ht="24" customHeight="1">
      <c r="A50" s="860" t="str">
        <f t="shared" si="0"/>
        <v/>
      </c>
      <c r="B50" s="2303"/>
      <c r="C50" s="2304"/>
      <c r="D50" s="318"/>
      <c r="E50" s="262"/>
      <c r="F50" s="860" t="str">
        <f t="shared" si="1"/>
        <v/>
      </c>
      <c r="G50" s="2303"/>
      <c r="H50" s="2304"/>
      <c r="I50" s="318"/>
      <c r="J50" s="307"/>
      <c r="P50" s="1221">
        <f t="shared" si="2"/>
        <v>4</v>
      </c>
      <c r="Q50" s="1221">
        <f t="shared" si="3"/>
        <v>4</v>
      </c>
      <c r="IO50" s="669"/>
    </row>
    <row r="51" spans="1:249" ht="24" customHeight="1">
      <c r="A51" s="860" t="str">
        <f t="shared" si="0"/>
        <v/>
      </c>
      <c r="B51" s="2303"/>
      <c r="C51" s="2304"/>
      <c r="D51" s="318"/>
      <c r="E51" s="262"/>
      <c r="F51" s="860" t="str">
        <f t="shared" si="1"/>
        <v/>
      </c>
      <c r="G51" s="2303"/>
      <c r="H51" s="2304"/>
      <c r="I51" s="318"/>
      <c r="J51" s="307"/>
      <c r="P51" s="1221">
        <f t="shared" si="2"/>
        <v>4</v>
      </c>
      <c r="Q51" s="1221">
        <f t="shared" si="3"/>
        <v>4</v>
      </c>
      <c r="IO51" s="669"/>
    </row>
    <row r="52" spans="1:249" ht="24" customHeight="1">
      <c r="A52" s="860" t="str">
        <f t="shared" si="0"/>
        <v/>
      </c>
      <c r="B52" s="2303"/>
      <c r="C52" s="2304"/>
      <c r="D52" s="318"/>
      <c r="E52" s="262"/>
      <c r="F52" s="860" t="str">
        <f t="shared" si="1"/>
        <v/>
      </c>
      <c r="G52" s="2303"/>
      <c r="H52" s="2304"/>
      <c r="I52" s="318"/>
      <c r="J52" s="307"/>
      <c r="P52" s="1221">
        <f t="shared" si="2"/>
        <v>4</v>
      </c>
      <c r="Q52" s="1221">
        <f t="shared" si="3"/>
        <v>4</v>
      </c>
      <c r="IO52" s="669"/>
    </row>
    <row r="53" spans="1:249" ht="24" customHeight="1">
      <c r="A53" s="860" t="str">
        <f t="shared" si="0"/>
        <v/>
      </c>
      <c r="B53" s="2303"/>
      <c r="C53" s="2304"/>
      <c r="D53" s="318"/>
      <c r="E53" s="262"/>
      <c r="F53" s="860" t="str">
        <f t="shared" si="1"/>
        <v/>
      </c>
      <c r="G53" s="2303"/>
      <c r="H53" s="2304"/>
      <c r="I53" s="318"/>
      <c r="J53" s="307"/>
      <c r="P53" s="1221">
        <f t="shared" si="2"/>
        <v>4</v>
      </c>
      <c r="Q53" s="1221">
        <f t="shared" si="3"/>
        <v>4</v>
      </c>
      <c r="IO53" s="669"/>
    </row>
    <row r="54" spans="1:249" ht="24" customHeight="1">
      <c r="A54" s="860" t="str">
        <f t="shared" si="0"/>
        <v/>
      </c>
      <c r="B54" s="2303"/>
      <c r="C54" s="2304"/>
      <c r="D54" s="318"/>
      <c r="E54" s="262"/>
      <c r="F54" s="860" t="str">
        <f t="shared" si="1"/>
        <v/>
      </c>
      <c r="G54" s="2303"/>
      <c r="H54" s="2304"/>
      <c r="I54" s="318"/>
      <c r="J54" s="307"/>
      <c r="P54" s="1221">
        <f t="shared" si="2"/>
        <v>4</v>
      </c>
      <c r="Q54" s="1221">
        <f t="shared" si="3"/>
        <v>4</v>
      </c>
      <c r="IO54" s="669"/>
    </row>
    <row r="55" spans="1:249" ht="24" customHeight="1">
      <c r="A55" s="860" t="str">
        <f t="shared" si="0"/>
        <v/>
      </c>
      <c r="B55" s="2303"/>
      <c r="C55" s="2304"/>
      <c r="D55" s="318"/>
      <c r="E55" s="262"/>
      <c r="F55" s="860" t="str">
        <f t="shared" si="1"/>
        <v/>
      </c>
      <c r="G55" s="2303"/>
      <c r="H55" s="2304"/>
      <c r="I55" s="318"/>
      <c r="J55" s="307"/>
      <c r="P55" s="1221">
        <f t="shared" si="2"/>
        <v>4</v>
      </c>
      <c r="Q55" s="1221">
        <f t="shared" si="3"/>
        <v>4</v>
      </c>
      <c r="IO55" s="669"/>
    </row>
    <row r="56" spans="1:249" ht="24" customHeight="1">
      <c r="A56" s="860" t="str">
        <f t="shared" si="0"/>
        <v/>
      </c>
      <c r="B56" s="2303"/>
      <c r="C56" s="2304"/>
      <c r="D56" s="318"/>
      <c r="E56" s="262"/>
      <c r="F56" s="860" t="str">
        <f t="shared" si="1"/>
        <v/>
      </c>
      <c r="G56" s="2303"/>
      <c r="H56" s="2304"/>
      <c r="I56" s="318"/>
      <c r="J56" s="307"/>
      <c r="P56" s="1221">
        <f t="shared" si="2"/>
        <v>4</v>
      </c>
      <c r="Q56" s="1221">
        <f t="shared" si="3"/>
        <v>4</v>
      </c>
      <c r="IO56" s="669"/>
    </row>
    <row r="57" spans="1:249" ht="24" customHeight="1">
      <c r="A57" s="860" t="str">
        <f t="shared" si="0"/>
        <v/>
      </c>
      <c r="B57" s="2303"/>
      <c r="C57" s="2304"/>
      <c r="D57" s="318"/>
      <c r="E57" s="262"/>
      <c r="F57" s="860" t="str">
        <f t="shared" si="1"/>
        <v/>
      </c>
      <c r="G57" s="2303"/>
      <c r="H57" s="2304"/>
      <c r="I57" s="318"/>
      <c r="J57" s="307"/>
      <c r="P57" s="1221">
        <f t="shared" si="2"/>
        <v>4</v>
      </c>
      <c r="Q57" s="1221">
        <f t="shared" si="3"/>
        <v>4</v>
      </c>
      <c r="IO57" s="669"/>
    </row>
    <row r="58" spans="1:249" ht="24" customHeight="1">
      <c r="A58" s="860" t="str">
        <f t="shared" si="0"/>
        <v/>
      </c>
      <c r="B58" s="2303"/>
      <c r="C58" s="2304"/>
      <c r="D58" s="318"/>
      <c r="E58" s="262"/>
      <c r="F58" s="860" t="str">
        <f t="shared" si="1"/>
        <v/>
      </c>
      <c r="G58" s="2303"/>
      <c r="H58" s="2304"/>
      <c r="I58" s="318"/>
      <c r="J58" s="307"/>
      <c r="P58" s="1221">
        <f t="shared" si="2"/>
        <v>4</v>
      </c>
      <c r="Q58" s="1221">
        <f t="shared" si="3"/>
        <v>4</v>
      </c>
      <c r="IO58" s="669"/>
    </row>
    <row r="59" spans="1:249" ht="24" customHeight="1">
      <c r="A59" s="860" t="str">
        <f t="shared" si="0"/>
        <v/>
      </c>
      <c r="B59" s="2303"/>
      <c r="C59" s="2304"/>
      <c r="D59" s="318"/>
      <c r="E59" s="262"/>
      <c r="F59" s="860" t="str">
        <f t="shared" si="1"/>
        <v/>
      </c>
      <c r="G59" s="2303"/>
      <c r="H59" s="2304"/>
      <c r="I59" s="318"/>
      <c r="J59" s="307"/>
      <c r="P59" s="1221">
        <f t="shared" si="2"/>
        <v>4</v>
      </c>
      <c r="Q59" s="1221">
        <f t="shared" si="3"/>
        <v>4</v>
      </c>
      <c r="IO59" s="669"/>
    </row>
    <row r="60" spans="1:249" ht="24" customHeight="1">
      <c r="A60" s="860" t="str">
        <f t="shared" si="0"/>
        <v/>
      </c>
      <c r="B60" s="2303"/>
      <c r="C60" s="2304"/>
      <c r="D60" s="318"/>
      <c r="E60" s="262"/>
      <c r="F60" s="860" t="str">
        <f t="shared" si="1"/>
        <v/>
      </c>
      <c r="G60" s="2303"/>
      <c r="H60" s="2304"/>
      <c r="I60" s="318"/>
      <c r="J60" s="307"/>
      <c r="P60" s="1221">
        <f t="shared" si="2"/>
        <v>4</v>
      </c>
      <c r="Q60" s="1221">
        <f t="shared" si="3"/>
        <v>4</v>
      </c>
      <c r="IO60" s="669"/>
    </row>
    <row r="61" spans="1:249" ht="24" customHeight="1">
      <c r="A61" s="860" t="str">
        <f t="shared" si="0"/>
        <v/>
      </c>
      <c r="B61" s="2303"/>
      <c r="C61" s="2304"/>
      <c r="D61" s="318"/>
      <c r="E61" s="262"/>
      <c r="F61" s="860" t="str">
        <f t="shared" si="1"/>
        <v/>
      </c>
      <c r="G61" s="2303"/>
      <c r="H61" s="2304"/>
      <c r="I61" s="318"/>
      <c r="J61" s="307"/>
      <c r="P61" s="1221">
        <f t="shared" si="2"/>
        <v>4</v>
      </c>
      <c r="Q61" s="1221">
        <f t="shared" si="3"/>
        <v>4</v>
      </c>
      <c r="IO61" s="669"/>
    </row>
    <row r="62" spans="1:249" ht="24" customHeight="1">
      <c r="A62" s="860" t="str">
        <f t="shared" si="0"/>
        <v/>
      </c>
      <c r="B62" s="2301"/>
      <c r="C62" s="2302"/>
      <c r="D62" s="319"/>
      <c r="E62" s="320"/>
      <c r="F62" s="860" t="str">
        <f t="shared" si="1"/>
        <v/>
      </c>
      <c r="G62" s="2301"/>
      <c r="H62" s="2302"/>
      <c r="I62" s="319"/>
      <c r="J62" s="321"/>
      <c r="P62" s="1221">
        <f t="shared" si="2"/>
        <v>4</v>
      </c>
      <c r="Q62" s="1221">
        <f t="shared" si="3"/>
        <v>4</v>
      </c>
      <c r="IO62" s="669"/>
    </row>
    <row r="63" spans="1:249" s="253" customFormat="1" ht="13.5">
      <c r="A63" s="254"/>
      <c r="B63" s="42"/>
      <c r="C63" s="42"/>
      <c r="D63" s="42"/>
      <c r="E63" s="42"/>
      <c r="G63" s="298"/>
      <c r="H63" s="298"/>
      <c r="I63" s="298"/>
      <c r="IO63" s="42"/>
    </row>
    <row r="65" spans="1:256" ht="14.25">
      <c r="A65" s="711"/>
      <c r="B65"/>
      <c r="C65"/>
      <c r="D65"/>
      <c r="E65"/>
      <c r="F65"/>
      <c r="G65"/>
      <c r="H65"/>
      <c r="I65"/>
      <c r="J65"/>
      <c r="IV65"/>
    </row>
    <row r="66" spans="1:256" ht="14.25">
      <c r="A66" s="711"/>
      <c r="B66"/>
      <c r="C66"/>
      <c r="D66"/>
      <c r="E66"/>
      <c r="F66"/>
      <c r="G66"/>
      <c r="H66"/>
      <c r="I66"/>
      <c r="J66"/>
      <c r="IV66"/>
    </row>
    <row r="67" spans="1:256" ht="14.25">
      <c r="A67" s="711"/>
      <c r="B67"/>
      <c r="C67"/>
      <c r="D67"/>
      <c r="E67"/>
      <c r="F67"/>
      <c r="G67"/>
      <c r="H67"/>
      <c r="I67"/>
      <c r="J67"/>
      <c r="IV67"/>
    </row>
    <row r="68" spans="1:256" ht="14.25">
      <c r="A68" s="711"/>
      <c r="B68"/>
      <c r="C68"/>
      <c r="D68"/>
      <c r="E68"/>
      <c r="F68"/>
      <c r="G68"/>
      <c r="H68"/>
      <c r="I68"/>
      <c r="J68"/>
      <c r="IV68"/>
    </row>
    <row r="69" spans="1:256" ht="14.25">
      <c r="A69" s="711"/>
      <c r="B69"/>
      <c r="C69"/>
      <c r="D69"/>
      <c r="E69"/>
      <c r="F69"/>
      <c r="G69"/>
      <c r="H69"/>
      <c r="I69"/>
      <c r="J69"/>
      <c r="IV69"/>
    </row>
    <row r="70" spans="1:256" ht="14.25">
      <c r="A70" s="711"/>
      <c r="B70"/>
      <c r="C70"/>
      <c r="D70"/>
      <c r="E70"/>
      <c r="F70"/>
      <c r="G70"/>
      <c r="H70"/>
      <c r="I70"/>
      <c r="J70"/>
      <c r="IV70"/>
    </row>
  </sheetData>
  <sheetProtection algorithmName="SHA-512" hashValue="UWqCG/zmwl5PTiUe3dKU5nUkBS05VckOFF1/QWCPvcjhIcKmUIhCkyOgh7EzyQ6xeq66GMcRIxbJKAAuo6O7Sw==" saltValue="8W53aZm3vogpXo2PHn7NVA==" spinCount="100000" sheet="1" objects="1" scenarios="1"/>
  <mergeCells count="67">
    <mergeCell ref="B31:E31"/>
    <mergeCell ref="G31:J31"/>
    <mergeCell ref="B4:D5"/>
    <mergeCell ref="E2:F2"/>
    <mergeCell ref="B32:C32"/>
    <mergeCell ref="B33:C33"/>
    <mergeCell ref="G32:H32"/>
    <mergeCell ref="G33:H33"/>
    <mergeCell ref="B34:C34"/>
    <mergeCell ref="G34:H34"/>
    <mergeCell ref="B35:C35"/>
    <mergeCell ref="G35:H35"/>
    <mergeCell ref="B36:C36"/>
    <mergeCell ref="G36:H36"/>
    <mergeCell ref="B37:C37"/>
    <mergeCell ref="G37:H37"/>
    <mergeCell ref="B38:C38"/>
    <mergeCell ref="G38:H38"/>
    <mergeCell ref="B39:C39"/>
    <mergeCell ref="G39:H39"/>
    <mergeCell ref="B40:C40"/>
    <mergeCell ref="G40:H40"/>
    <mergeCell ref="B41:C41"/>
    <mergeCell ref="G41:H41"/>
    <mergeCell ref="B42:C42"/>
    <mergeCell ref="G42:H42"/>
    <mergeCell ref="B43:C43"/>
    <mergeCell ref="G43:H43"/>
    <mergeCell ref="B44:C44"/>
    <mergeCell ref="G44:H44"/>
    <mergeCell ref="B45:C45"/>
    <mergeCell ref="G45:H45"/>
    <mergeCell ref="B46:C46"/>
    <mergeCell ref="G46:H46"/>
    <mergeCell ref="B47:C47"/>
    <mergeCell ref="G47:H47"/>
    <mergeCell ref="B48:C48"/>
    <mergeCell ref="G48:H48"/>
    <mergeCell ref="B49:C49"/>
    <mergeCell ref="G49:H49"/>
    <mergeCell ref="B50:C50"/>
    <mergeCell ref="G50:H50"/>
    <mergeCell ref="B51:C51"/>
    <mergeCell ref="G51:H51"/>
    <mergeCell ref="B52:C52"/>
    <mergeCell ref="G52:H52"/>
    <mergeCell ref="G53:H53"/>
    <mergeCell ref="B54:C54"/>
    <mergeCell ref="G54:H54"/>
    <mergeCell ref="B55:C55"/>
    <mergeCell ref="G55:H55"/>
    <mergeCell ref="L34:L37"/>
    <mergeCell ref="B62:C62"/>
    <mergeCell ref="G62:H62"/>
    <mergeCell ref="B59:C59"/>
    <mergeCell ref="G59:H59"/>
    <mergeCell ref="B60:C60"/>
    <mergeCell ref="G60:H60"/>
    <mergeCell ref="B61:C61"/>
    <mergeCell ref="G61:H61"/>
    <mergeCell ref="B56:C56"/>
    <mergeCell ref="G56:H56"/>
    <mergeCell ref="B57:C57"/>
    <mergeCell ref="G57:H57"/>
    <mergeCell ref="B58:C58"/>
    <mergeCell ref="G58:H58"/>
    <mergeCell ref="B53:C53"/>
  </mergeCells>
  <phoneticPr fontId="3"/>
  <dataValidations count="3">
    <dataValidation type="whole" operator="greaterThanOrEqual" allowBlank="1" showInputMessage="1" showErrorMessage="1" error="整数値を入力してください。" sqref="J33:J62 E33:E62" xr:uid="{00000000-0002-0000-0B00-000001000000}">
      <formula1>0</formula1>
    </dataValidation>
    <dataValidation type="list" allowBlank="1" showInputMessage="1" showErrorMessage="1" sqref="B33:C62 G33:H62" xr:uid="{A23290AE-5320-48C3-AAD0-F9AC53334EBB}">
      <formula1>$S$33:$S$36</formula1>
    </dataValidation>
    <dataValidation allowBlank="1" showErrorMessage="1" promptTitle="データを消す場合" prompt="①項目を消してください。_x000a_②金額を消してください。_x000a_③番号のセルを選ぶとメッセージが出ますので『ＯＫ』を押してください。" sqref="D33:D62 I33:I62" xr:uid="{7D8711F4-3A50-4B99-BEB9-DE3A475A93B7}"/>
  </dataValidations>
  <pageMargins left="0.34" right="0.17" top="0.70866141732283472" bottom="0.47244094488188981" header="0.31496062992125984" footer="0.51181102362204722"/>
  <pageSetup paperSize="9" scale="75" orientation="portrait" r:id="rId1"/>
  <headerFooter alignWithMargins="0">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indexed="43"/>
    <pageSetUpPr autoPageBreaks="0"/>
  </sheetPr>
  <dimension ref="A1:IR70"/>
  <sheetViews>
    <sheetView showGridLines="0" zoomScaleNormal="100" workbookViewId="0">
      <selection activeCell="B33" sqref="B33:D33"/>
    </sheetView>
  </sheetViews>
  <sheetFormatPr defaultColWidth="8.25" defaultRowHeight="12"/>
  <cols>
    <col min="1" max="1" width="8.25" style="254" customWidth="1"/>
    <col min="2" max="3" width="5" style="42" customWidth="1"/>
    <col min="4" max="4" width="30.625" style="42" customWidth="1"/>
    <col min="5" max="5" width="13.125" style="42" customWidth="1"/>
    <col min="6" max="6" width="8.25" style="42" customWidth="1"/>
    <col min="7" max="8" width="4.75" style="254" customWidth="1"/>
    <col min="9" max="9" width="30.625" style="254" customWidth="1"/>
    <col min="10" max="10" width="13.125" style="42" customWidth="1"/>
    <col min="11" max="11" width="5" style="42" customWidth="1"/>
    <col min="12" max="12" width="9" style="42" customWidth="1"/>
    <col min="13" max="13" width="10.125" style="42" customWidth="1"/>
    <col min="14" max="15" width="9" style="42" hidden="1" customWidth="1"/>
    <col min="16" max="251" width="9" style="42" customWidth="1"/>
    <col min="252" max="16384" width="8.25" style="42"/>
  </cols>
  <sheetData>
    <row r="1" spans="1:252" ht="17.25">
      <c r="A1" s="294" t="s">
        <v>1447</v>
      </c>
      <c r="E1" s="248" t="s">
        <v>208</v>
      </c>
      <c r="F1" s="249" t="str">
        <f>IF(E2&lt;&gt;"","注意","OK")</f>
        <v>OK</v>
      </c>
      <c r="G1" s="293">
        <v>1</v>
      </c>
      <c r="H1" s="293"/>
      <c r="I1" s="42"/>
      <c r="IR1" s="252" t="s">
        <v>1069</v>
      </c>
    </row>
    <row r="2" spans="1:252" s="252" customFormat="1" ht="24" customHeight="1">
      <c r="A2" s="294"/>
      <c r="E2" s="2287" t="str">
        <f>IF(AND(E5&lt;&gt;E30,J5&lt;&gt;J30)=TRUE,"A1とA2・B1とB2の両方で金額が一致してません",IF(E5&lt;&gt;E30,"A1とA2の金額が一致してません",IF(J5&lt;&gt;J30,"B1とB2の金額が一致してません","")))</f>
        <v/>
      </c>
      <c r="F2" s="2288"/>
      <c r="G2" s="294"/>
      <c r="H2" s="294"/>
      <c r="I2" s="294"/>
    </row>
    <row r="3" spans="1:252" ht="12.75" customHeight="1" thickBot="1">
      <c r="B3" s="253" t="s">
        <v>1727</v>
      </c>
      <c r="C3" s="253"/>
      <c r="E3" s="1405"/>
    </row>
    <row r="4" spans="1:252" ht="24" customHeight="1" thickBot="1">
      <c r="B4" s="2289" t="s">
        <v>1436</v>
      </c>
      <c r="C4" s="2290"/>
      <c r="D4" s="2291"/>
      <c r="E4" s="295" t="s">
        <v>504</v>
      </c>
      <c r="F4" s="296"/>
      <c r="J4" s="255" t="s">
        <v>246</v>
      </c>
    </row>
    <row r="5" spans="1:252" ht="24" customHeight="1" thickBot="1">
      <c r="B5" s="2292"/>
      <c r="C5" s="2293"/>
      <c r="D5" s="2294"/>
      <c r="E5" s="257">
        <f>'6_工事費'!H80</f>
        <v>0</v>
      </c>
      <c r="F5" s="256" t="s">
        <v>982</v>
      </c>
      <c r="J5" s="257">
        <f>'6_工事費'!EB80-E5</f>
        <v>0</v>
      </c>
      <c r="K5" s="258" t="s">
        <v>983</v>
      </c>
    </row>
    <row r="6" spans="1:252" ht="15.75" customHeight="1">
      <c r="E6" s="259"/>
      <c r="F6" s="259"/>
    </row>
    <row r="7" spans="1:252" s="253" customFormat="1" ht="13.5">
      <c r="A7" s="298"/>
      <c r="B7" s="253" t="s">
        <v>456</v>
      </c>
      <c r="G7" s="298"/>
      <c r="H7" s="298"/>
      <c r="I7" s="298"/>
    </row>
    <row r="8" spans="1:252" s="253" customFormat="1" ht="6.75" customHeight="1">
      <c r="A8" s="298"/>
      <c r="B8" s="263"/>
      <c r="C8" s="263"/>
      <c r="D8" s="263"/>
      <c r="E8" s="264"/>
      <c r="F8" s="263"/>
      <c r="G8" s="265"/>
      <c r="H8" s="265"/>
      <c r="I8" s="298"/>
    </row>
    <row r="9" spans="1:252" s="323" customFormat="1" hidden="1">
      <c r="B9" s="266"/>
      <c r="C9" s="266"/>
      <c r="D9" s="324"/>
      <c r="E9" s="325"/>
      <c r="F9" s="325"/>
      <c r="G9" s="266"/>
      <c r="H9" s="266"/>
      <c r="I9" s="326"/>
      <c r="J9" s="326"/>
      <c r="IR9" s="712"/>
    </row>
    <row r="10" spans="1:252" hidden="1">
      <c r="B10" s="267"/>
      <c r="C10" s="267"/>
      <c r="D10" s="268"/>
      <c r="E10" s="267"/>
      <c r="F10" s="267"/>
      <c r="G10" s="266"/>
      <c r="H10" s="266"/>
      <c r="I10" s="327"/>
      <c r="J10" s="264"/>
      <c r="IR10" s="677"/>
    </row>
    <row r="11" spans="1:252" customFormat="1" ht="14.25" hidden="1">
      <c r="A11" s="711"/>
      <c r="IR11" s="675"/>
    </row>
    <row r="12" spans="1:252" customFormat="1" ht="14.25" hidden="1">
      <c r="A12" s="711"/>
      <c r="IR12" s="675"/>
    </row>
    <row r="13" spans="1:252" customFormat="1" ht="14.25" hidden="1">
      <c r="A13" s="711"/>
      <c r="IR13" s="675"/>
    </row>
    <row r="14" spans="1:252" customFormat="1" ht="14.25" hidden="1">
      <c r="A14" s="711"/>
      <c r="IR14" s="675"/>
    </row>
    <row r="15" spans="1:252" customFormat="1" ht="14.25" hidden="1">
      <c r="A15" s="711"/>
      <c r="IR15" s="675"/>
    </row>
    <row r="16" spans="1:252" customFormat="1" ht="14.25" hidden="1">
      <c r="A16" s="711"/>
      <c r="IR16" s="675"/>
    </row>
    <row r="17" spans="1:252" customFormat="1" ht="14.25" hidden="1">
      <c r="A17" s="711"/>
      <c r="IR17" s="675"/>
    </row>
    <row r="18" spans="1:252" customFormat="1" ht="14.25" hidden="1">
      <c r="A18" s="711"/>
      <c r="IR18" s="675"/>
    </row>
    <row r="19" spans="1:252" customFormat="1" ht="14.25" hidden="1">
      <c r="A19" s="711"/>
      <c r="IR19" s="675"/>
    </row>
    <row r="20" spans="1:252" customFormat="1" ht="14.25" hidden="1">
      <c r="A20" s="711"/>
      <c r="IR20" s="675"/>
    </row>
    <row r="21" spans="1:252" customFormat="1" ht="14.25" hidden="1">
      <c r="A21" s="711"/>
      <c r="IR21" s="675"/>
    </row>
    <row r="22" spans="1:252" customFormat="1" ht="14.25" hidden="1">
      <c r="A22" s="711"/>
      <c r="IR22" s="675"/>
    </row>
    <row r="23" spans="1:252" customFormat="1" ht="14.25" hidden="1">
      <c r="A23" s="711"/>
      <c r="IR23" s="675"/>
    </row>
    <row r="24" spans="1:252" customFormat="1" ht="14.25" hidden="1">
      <c r="A24" s="711"/>
      <c r="IR24" s="675"/>
    </row>
    <row r="25" spans="1:252" customFormat="1" ht="14.25" hidden="1">
      <c r="A25" s="711"/>
      <c r="IR25" s="675"/>
    </row>
    <row r="26" spans="1:252" hidden="1">
      <c r="IR26" s="677"/>
    </row>
    <row r="27" spans="1:252" hidden="1">
      <c r="IR27" s="677"/>
    </row>
    <row r="28" spans="1:252" s="253" customFormat="1" ht="13.5" hidden="1">
      <c r="A28" s="298"/>
      <c r="B28" s="313"/>
      <c r="C28" s="313"/>
      <c r="G28" s="298"/>
      <c r="H28" s="298"/>
      <c r="I28" s="298"/>
      <c r="IR28" s="710"/>
    </row>
    <row r="29" spans="1:252" s="253" customFormat="1" ht="13.5" hidden="1">
      <c r="A29" s="298"/>
      <c r="G29" s="298"/>
      <c r="H29" s="298"/>
      <c r="I29" s="298"/>
      <c r="IR29" s="710"/>
    </row>
    <row r="30" spans="1:252" ht="18.75" customHeight="1">
      <c r="B30" s="309"/>
      <c r="C30" s="1658"/>
      <c r="D30" s="728" t="s">
        <v>457</v>
      </c>
      <c r="E30" s="328">
        <f>SUM(E33:E62)</f>
        <v>0</v>
      </c>
      <c r="F30" s="256" t="s">
        <v>255</v>
      </c>
      <c r="G30" s="309"/>
      <c r="H30" s="1658"/>
      <c r="I30" s="728" t="s">
        <v>457</v>
      </c>
      <c r="J30" s="328">
        <f>SUM(J33:J62)</f>
        <v>0</v>
      </c>
      <c r="K30" s="258" t="s">
        <v>256</v>
      </c>
    </row>
    <row r="31" spans="1:252" ht="18" customHeight="1">
      <c r="B31" s="2274" t="s">
        <v>504</v>
      </c>
      <c r="C31" s="2284"/>
      <c r="D31" s="1931"/>
      <c r="E31" s="1932"/>
      <c r="F31" s="260"/>
      <c r="G31" s="2274" t="s">
        <v>247</v>
      </c>
      <c r="H31" s="2284"/>
      <c r="I31" s="2285"/>
      <c r="J31" s="2286"/>
      <c r="N31" s="1221" t="s">
        <v>1380</v>
      </c>
      <c r="O31" s="1221"/>
    </row>
    <row r="32" spans="1:252" ht="18" customHeight="1">
      <c r="B32" s="2274" t="s">
        <v>209</v>
      </c>
      <c r="C32" s="2284"/>
      <c r="D32" s="2316"/>
      <c r="E32" s="300" t="s">
        <v>1073</v>
      </c>
      <c r="G32" s="2274" t="s">
        <v>209</v>
      </c>
      <c r="H32" s="2284"/>
      <c r="I32" s="2316"/>
      <c r="J32" s="300" t="s">
        <v>1073</v>
      </c>
      <c r="N32" s="1221" t="s">
        <v>1381</v>
      </c>
      <c r="O32" s="1221" t="s">
        <v>1382</v>
      </c>
    </row>
    <row r="33" spans="1:244" ht="24" customHeight="1">
      <c r="A33" s="860" t="str">
        <f>IF(OR(N33=2,N33=4),"","未入力があります")</f>
        <v/>
      </c>
      <c r="B33" s="2313"/>
      <c r="C33" s="2314"/>
      <c r="D33" s="2315"/>
      <c r="E33" s="316"/>
      <c r="F33" s="860" t="str">
        <f>IF(OR(O33=2,O33=4),"","未入力があります")</f>
        <v/>
      </c>
      <c r="G33" s="2313"/>
      <c r="H33" s="2314"/>
      <c r="I33" s="2315"/>
      <c r="J33" s="1689"/>
      <c r="N33" s="1221">
        <f>COUNTBLANK(B33:E33)</f>
        <v>4</v>
      </c>
      <c r="O33" s="1221">
        <f>COUNTBLANK(G33:J33)</f>
        <v>4</v>
      </c>
      <c r="IJ33" s="669"/>
    </row>
    <row r="34" spans="1:244" ht="24" customHeight="1">
      <c r="A34" s="860" t="str">
        <f t="shared" ref="A34:A62" si="0">IF(OR(N34=2,N34=4),"","未入力があります")</f>
        <v/>
      </c>
      <c r="B34" s="2310"/>
      <c r="C34" s="2311"/>
      <c r="D34" s="2312"/>
      <c r="E34" s="262"/>
      <c r="F34" s="860" t="str">
        <f t="shared" ref="F34:F62" si="1">IF(OR(O34=2,O34=4),"","未入力があります")</f>
        <v/>
      </c>
      <c r="G34" s="2310"/>
      <c r="H34" s="2311"/>
      <c r="I34" s="2312"/>
      <c r="J34" s="307"/>
      <c r="N34" s="1221">
        <f t="shared" ref="N34:N62" si="2">COUNTBLANK(B34:E34)</f>
        <v>4</v>
      </c>
      <c r="O34" s="1221">
        <f t="shared" ref="O34:O62" si="3">COUNTBLANK(G34:J34)</f>
        <v>4</v>
      </c>
      <c r="IJ34" s="669"/>
    </row>
    <row r="35" spans="1:244" ht="24" customHeight="1">
      <c r="A35" s="860" t="str">
        <f t="shared" si="0"/>
        <v/>
      </c>
      <c r="B35" s="2310"/>
      <c r="C35" s="2311"/>
      <c r="D35" s="2312"/>
      <c r="E35" s="262"/>
      <c r="F35" s="860" t="str">
        <f t="shared" si="1"/>
        <v/>
      </c>
      <c r="G35" s="2310"/>
      <c r="H35" s="2311"/>
      <c r="I35" s="2312"/>
      <c r="J35" s="307"/>
      <c r="N35" s="1221">
        <f t="shared" si="2"/>
        <v>4</v>
      </c>
      <c r="O35" s="1221">
        <f t="shared" si="3"/>
        <v>4</v>
      </c>
      <c r="IJ35" s="669"/>
    </row>
    <row r="36" spans="1:244" ht="24" customHeight="1">
      <c r="A36" s="860" t="str">
        <f t="shared" si="0"/>
        <v/>
      </c>
      <c r="B36" s="2310"/>
      <c r="C36" s="2311"/>
      <c r="D36" s="2312"/>
      <c r="E36" s="262"/>
      <c r="F36" s="860" t="str">
        <f t="shared" si="1"/>
        <v/>
      </c>
      <c r="G36" s="2310"/>
      <c r="H36" s="2311"/>
      <c r="I36" s="2312"/>
      <c r="J36" s="307"/>
      <c r="N36" s="1221">
        <f t="shared" si="2"/>
        <v>4</v>
      </c>
      <c r="O36" s="1221">
        <f t="shared" si="3"/>
        <v>4</v>
      </c>
      <c r="IJ36" s="669"/>
    </row>
    <row r="37" spans="1:244" ht="24" customHeight="1">
      <c r="A37" s="860" t="str">
        <f t="shared" si="0"/>
        <v/>
      </c>
      <c r="B37" s="2310"/>
      <c r="C37" s="2311"/>
      <c r="D37" s="2312"/>
      <c r="E37" s="262"/>
      <c r="F37" s="860" t="str">
        <f t="shared" si="1"/>
        <v/>
      </c>
      <c r="G37" s="2310"/>
      <c r="H37" s="2311"/>
      <c r="I37" s="2312"/>
      <c r="J37" s="307"/>
      <c r="N37" s="1221">
        <f t="shared" si="2"/>
        <v>4</v>
      </c>
      <c r="O37" s="1221">
        <f t="shared" si="3"/>
        <v>4</v>
      </c>
      <c r="IJ37" s="669"/>
    </row>
    <row r="38" spans="1:244" ht="24" customHeight="1">
      <c r="A38" s="860" t="str">
        <f t="shared" si="0"/>
        <v/>
      </c>
      <c r="B38" s="2310"/>
      <c r="C38" s="2311"/>
      <c r="D38" s="2312"/>
      <c r="E38" s="262"/>
      <c r="F38" s="860" t="str">
        <f t="shared" si="1"/>
        <v/>
      </c>
      <c r="G38" s="2310"/>
      <c r="H38" s="2311"/>
      <c r="I38" s="2312"/>
      <c r="J38" s="307"/>
      <c r="N38" s="1221">
        <f t="shared" si="2"/>
        <v>4</v>
      </c>
      <c r="O38" s="1221">
        <f t="shared" si="3"/>
        <v>4</v>
      </c>
      <c r="IJ38" s="669"/>
    </row>
    <row r="39" spans="1:244" ht="24" customHeight="1">
      <c r="A39" s="860" t="str">
        <f t="shared" si="0"/>
        <v/>
      </c>
      <c r="B39" s="2310"/>
      <c r="C39" s="2311"/>
      <c r="D39" s="2312"/>
      <c r="E39" s="262"/>
      <c r="F39" s="860" t="str">
        <f t="shared" si="1"/>
        <v/>
      </c>
      <c r="G39" s="2310"/>
      <c r="H39" s="2311"/>
      <c r="I39" s="2312"/>
      <c r="J39" s="307"/>
      <c r="N39" s="1221">
        <f t="shared" si="2"/>
        <v>4</v>
      </c>
      <c r="O39" s="1221">
        <f t="shared" si="3"/>
        <v>4</v>
      </c>
      <c r="IJ39" s="669"/>
    </row>
    <row r="40" spans="1:244" ht="24" customHeight="1">
      <c r="A40" s="860" t="str">
        <f t="shared" si="0"/>
        <v/>
      </c>
      <c r="B40" s="2310"/>
      <c r="C40" s="2311"/>
      <c r="D40" s="2312"/>
      <c r="E40" s="262"/>
      <c r="F40" s="860" t="str">
        <f t="shared" si="1"/>
        <v/>
      </c>
      <c r="G40" s="2310"/>
      <c r="H40" s="2311"/>
      <c r="I40" s="2312"/>
      <c r="J40" s="307"/>
      <c r="N40" s="1221">
        <f t="shared" si="2"/>
        <v>4</v>
      </c>
      <c r="O40" s="1221">
        <f t="shared" si="3"/>
        <v>4</v>
      </c>
      <c r="IJ40" s="669"/>
    </row>
    <row r="41" spans="1:244" ht="24" customHeight="1">
      <c r="A41" s="860" t="str">
        <f t="shared" si="0"/>
        <v/>
      </c>
      <c r="B41" s="2310"/>
      <c r="C41" s="2311"/>
      <c r="D41" s="2312"/>
      <c r="E41" s="262"/>
      <c r="F41" s="860" t="str">
        <f t="shared" si="1"/>
        <v/>
      </c>
      <c r="G41" s="2310"/>
      <c r="H41" s="2311"/>
      <c r="I41" s="2312"/>
      <c r="J41" s="307"/>
      <c r="N41" s="1221">
        <f t="shared" si="2"/>
        <v>4</v>
      </c>
      <c r="O41" s="1221">
        <f t="shared" si="3"/>
        <v>4</v>
      </c>
      <c r="IJ41" s="669"/>
    </row>
    <row r="42" spans="1:244" ht="24" customHeight="1">
      <c r="A42" s="860" t="str">
        <f t="shared" si="0"/>
        <v/>
      </c>
      <c r="B42" s="2310"/>
      <c r="C42" s="2311"/>
      <c r="D42" s="2312"/>
      <c r="E42" s="262"/>
      <c r="F42" s="860" t="str">
        <f t="shared" si="1"/>
        <v/>
      </c>
      <c r="G42" s="2310"/>
      <c r="H42" s="2311"/>
      <c r="I42" s="2312"/>
      <c r="J42" s="307"/>
      <c r="N42" s="1221">
        <f t="shared" si="2"/>
        <v>4</v>
      </c>
      <c r="O42" s="1221">
        <f t="shared" si="3"/>
        <v>4</v>
      </c>
      <c r="IJ42" s="669"/>
    </row>
    <row r="43" spans="1:244" ht="24" customHeight="1">
      <c r="A43" s="860" t="str">
        <f t="shared" si="0"/>
        <v/>
      </c>
      <c r="B43" s="2310"/>
      <c r="C43" s="2311"/>
      <c r="D43" s="2312"/>
      <c r="E43" s="262"/>
      <c r="F43" s="860" t="str">
        <f t="shared" si="1"/>
        <v/>
      </c>
      <c r="G43" s="2310"/>
      <c r="H43" s="2311"/>
      <c r="I43" s="2312"/>
      <c r="J43" s="307"/>
      <c r="N43" s="1221">
        <f t="shared" si="2"/>
        <v>4</v>
      </c>
      <c r="O43" s="1221">
        <f t="shared" si="3"/>
        <v>4</v>
      </c>
      <c r="IJ43" s="669"/>
    </row>
    <row r="44" spans="1:244" ht="24" customHeight="1">
      <c r="A44" s="860" t="str">
        <f t="shared" si="0"/>
        <v/>
      </c>
      <c r="B44" s="2310"/>
      <c r="C44" s="2311"/>
      <c r="D44" s="2312"/>
      <c r="E44" s="262"/>
      <c r="F44" s="860" t="str">
        <f t="shared" si="1"/>
        <v/>
      </c>
      <c r="G44" s="2310"/>
      <c r="H44" s="2311"/>
      <c r="I44" s="2312"/>
      <c r="J44" s="307"/>
      <c r="N44" s="1221">
        <f t="shared" si="2"/>
        <v>4</v>
      </c>
      <c r="O44" s="1221">
        <f t="shared" si="3"/>
        <v>4</v>
      </c>
      <c r="IJ44" s="669"/>
    </row>
    <row r="45" spans="1:244" ht="24" customHeight="1">
      <c r="A45" s="860" t="str">
        <f t="shared" si="0"/>
        <v/>
      </c>
      <c r="B45" s="2310"/>
      <c r="C45" s="2311"/>
      <c r="D45" s="2312"/>
      <c r="E45" s="262"/>
      <c r="F45" s="860" t="str">
        <f t="shared" si="1"/>
        <v/>
      </c>
      <c r="G45" s="2310"/>
      <c r="H45" s="2311"/>
      <c r="I45" s="2312"/>
      <c r="J45" s="307"/>
      <c r="N45" s="1221">
        <f t="shared" si="2"/>
        <v>4</v>
      </c>
      <c r="O45" s="1221">
        <f t="shared" si="3"/>
        <v>4</v>
      </c>
      <c r="IJ45" s="669"/>
    </row>
    <row r="46" spans="1:244" ht="24" customHeight="1">
      <c r="A46" s="860" t="str">
        <f t="shared" si="0"/>
        <v/>
      </c>
      <c r="B46" s="2310"/>
      <c r="C46" s="2311"/>
      <c r="D46" s="2312"/>
      <c r="E46" s="262"/>
      <c r="F46" s="860" t="str">
        <f t="shared" si="1"/>
        <v/>
      </c>
      <c r="G46" s="2310"/>
      <c r="H46" s="2311"/>
      <c r="I46" s="2312"/>
      <c r="J46" s="307"/>
      <c r="N46" s="1221">
        <f t="shared" si="2"/>
        <v>4</v>
      </c>
      <c r="O46" s="1221">
        <f t="shared" si="3"/>
        <v>4</v>
      </c>
      <c r="IJ46" s="669"/>
    </row>
    <row r="47" spans="1:244" ht="24" customHeight="1">
      <c r="A47" s="860" t="str">
        <f t="shared" si="0"/>
        <v/>
      </c>
      <c r="B47" s="2310"/>
      <c r="C47" s="2311"/>
      <c r="D47" s="2312"/>
      <c r="E47" s="262"/>
      <c r="F47" s="860" t="str">
        <f t="shared" si="1"/>
        <v/>
      </c>
      <c r="G47" s="2310"/>
      <c r="H47" s="2311"/>
      <c r="I47" s="2312"/>
      <c r="J47" s="307"/>
      <c r="N47" s="1221">
        <f t="shared" si="2"/>
        <v>4</v>
      </c>
      <c r="O47" s="1221">
        <f t="shared" si="3"/>
        <v>4</v>
      </c>
      <c r="IJ47" s="669"/>
    </row>
    <row r="48" spans="1:244" ht="24" customHeight="1">
      <c r="A48" s="860" t="str">
        <f t="shared" si="0"/>
        <v/>
      </c>
      <c r="B48" s="2310"/>
      <c r="C48" s="2311"/>
      <c r="D48" s="2312"/>
      <c r="E48" s="262"/>
      <c r="F48" s="860" t="str">
        <f t="shared" si="1"/>
        <v/>
      </c>
      <c r="G48" s="2310"/>
      <c r="H48" s="2311"/>
      <c r="I48" s="2312"/>
      <c r="J48" s="307"/>
      <c r="N48" s="1221">
        <f t="shared" si="2"/>
        <v>4</v>
      </c>
      <c r="O48" s="1221">
        <f t="shared" si="3"/>
        <v>4</v>
      </c>
      <c r="IJ48" s="669"/>
    </row>
    <row r="49" spans="1:244" ht="24" customHeight="1">
      <c r="A49" s="860" t="str">
        <f t="shared" si="0"/>
        <v/>
      </c>
      <c r="B49" s="2310"/>
      <c r="C49" s="2311"/>
      <c r="D49" s="2312"/>
      <c r="E49" s="262"/>
      <c r="F49" s="860" t="str">
        <f t="shared" si="1"/>
        <v/>
      </c>
      <c r="G49" s="2310"/>
      <c r="H49" s="2311"/>
      <c r="I49" s="2312"/>
      <c r="J49" s="307"/>
      <c r="N49" s="1221">
        <f t="shared" si="2"/>
        <v>4</v>
      </c>
      <c r="O49" s="1221">
        <f t="shared" si="3"/>
        <v>4</v>
      </c>
      <c r="IJ49" s="669"/>
    </row>
    <row r="50" spans="1:244" ht="24" customHeight="1">
      <c r="A50" s="860" t="str">
        <f t="shared" si="0"/>
        <v/>
      </c>
      <c r="B50" s="2310"/>
      <c r="C50" s="2311"/>
      <c r="D50" s="2312"/>
      <c r="E50" s="262"/>
      <c r="F50" s="860" t="str">
        <f t="shared" si="1"/>
        <v/>
      </c>
      <c r="G50" s="2310"/>
      <c r="H50" s="2311"/>
      <c r="I50" s="2312"/>
      <c r="J50" s="307"/>
      <c r="N50" s="1221">
        <f t="shared" si="2"/>
        <v>4</v>
      </c>
      <c r="O50" s="1221">
        <f t="shared" si="3"/>
        <v>4</v>
      </c>
      <c r="IJ50" s="669"/>
    </row>
    <row r="51" spans="1:244" ht="24" customHeight="1">
      <c r="A51" s="860" t="str">
        <f t="shared" si="0"/>
        <v/>
      </c>
      <c r="B51" s="2310"/>
      <c r="C51" s="2311"/>
      <c r="D51" s="2312"/>
      <c r="E51" s="262"/>
      <c r="F51" s="860" t="str">
        <f t="shared" si="1"/>
        <v/>
      </c>
      <c r="G51" s="2310"/>
      <c r="H51" s="2311"/>
      <c r="I51" s="2312"/>
      <c r="J51" s="307"/>
      <c r="N51" s="1221">
        <f t="shared" si="2"/>
        <v>4</v>
      </c>
      <c r="O51" s="1221">
        <f t="shared" si="3"/>
        <v>4</v>
      </c>
      <c r="IJ51" s="669"/>
    </row>
    <row r="52" spans="1:244" ht="24" customHeight="1">
      <c r="A52" s="860" t="str">
        <f t="shared" si="0"/>
        <v/>
      </c>
      <c r="B52" s="2310"/>
      <c r="C52" s="2311"/>
      <c r="D52" s="2312"/>
      <c r="E52" s="262"/>
      <c r="F52" s="860" t="str">
        <f t="shared" si="1"/>
        <v/>
      </c>
      <c r="G52" s="2310"/>
      <c r="H52" s="2311"/>
      <c r="I52" s="2312"/>
      <c r="J52" s="307"/>
      <c r="N52" s="1221">
        <f t="shared" si="2"/>
        <v>4</v>
      </c>
      <c r="O52" s="1221">
        <f t="shared" si="3"/>
        <v>4</v>
      </c>
      <c r="IJ52" s="669"/>
    </row>
    <row r="53" spans="1:244" ht="24" customHeight="1">
      <c r="A53" s="860" t="str">
        <f t="shared" si="0"/>
        <v/>
      </c>
      <c r="B53" s="2310"/>
      <c r="C53" s="2311"/>
      <c r="D53" s="2312"/>
      <c r="E53" s="262"/>
      <c r="F53" s="860" t="str">
        <f t="shared" si="1"/>
        <v/>
      </c>
      <c r="G53" s="2310"/>
      <c r="H53" s="2311"/>
      <c r="I53" s="2312"/>
      <c r="J53" s="307"/>
      <c r="N53" s="1221">
        <f t="shared" si="2"/>
        <v>4</v>
      </c>
      <c r="O53" s="1221">
        <f t="shared" si="3"/>
        <v>4</v>
      </c>
      <c r="IJ53" s="669"/>
    </row>
    <row r="54" spans="1:244" ht="24" customHeight="1">
      <c r="A54" s="860" t="str">
        <f t="shared" si="0"/>
        <v/>
      </c>
      <c r="B54" s="2310"/>
      <c r="C54" s="2311"/>
      <c r="D54" s="2312"/>
      <c r="E54" s="262"/>
      <c r="F54" s="860" t="str">
        <f t="shared" si="1"/>
        <v/>
      </c>
      <c r="G54" s="2310"/>
      <c r="H54" s="2311"/>
      <c r="I54" s="2312"/>
      <c r="J54" s="307"/>
      <c r="N54" s="1221">
        <f t="shared" si="2"/>
        <v>4</v>
      </c>
      <c r="O54" s="1221">
        <f t="shared" si="3"/>
        <v>4</v>
      </c>
      <c r="IJ54" s="669"/>
    </row>
    <row r="55" spans="1:244" ht="24" customHeight="1">
      <c r="A55" s="860" t="str">
        <f t="shared" si="0"/>
        <v/>
      </c>
      <c r="B55" s="2310"/>
      <c r="C55" s="2311"/>
      <c r="D55" s="2312"/>
      <c r="E55" s="262"/>
      <c r="F55" s="860" t="str">
        <f t="shared" si="1"/>
        <v/>
      </c>
      <c r="G55" s="2310"/>
      <c r="H55" s="2311"/>
      <c r="I55" s="2312"/>
      <c r="J55" s="307"/>
      <c r="N55" s="1221">
        <f t="shared" si="2"/>
        <v>4</v>
      </c>
      <c r="O55" s="1221">
        <f t="shared" si="3"/>
        <v>4</v>
      </c>
      <c r="IJ55" s="669"/>
    </row>
    <row r="56" spans="1:244" ht="24" customHeight="1">
      <c r="A56" s="860" t="str">
        <f t="shared" si="0"/>
        <v/>
      </c>
      <c r="B56" s="2310"/>
      <c r="C56" s="2311"/>
      <c r="D56" s="2312"/>
      <c r="E56" s="262"/>
      <c r="F56" s="860" t="str">
        <f t="shared" si="1"/>
        <v/>
      </c>
      <c r="G56" s="2310"/>
      <c r="H56" s="2311"/>
      <c r="I56" s="2312"/>
      <c r="J56" s="307"/>
      <c r="N56" s="1221">
        <f t="shared" si="2"/>
        <v>4</v>
      </c>
      <c r="O56" s="1221">
        <f t="shared" si="3"/>
        <v>4</v>
      </c>
      <c r="IJ56" s="669"/>
    </row>
    <row r="57" spans="1:244" ht="24" customHeight="1">
      <c r="A57" s="860" t="str">
        <f t="shared" si="0"/>
        <v/>
      </c>
      <c r="B57" s="2310"/>
      <c r="C57" s="2311"/>
      <c r="D57" s="2312"/>
      <c r="E57" s="262"/>
      <c r="F57" s="860" t="str">
        <f t="shared" si="1"/>
        <v/>
      </c>
      <c r="G57" s="2310"/>
      <c r="H57" s="2311"/>
      <c r="I57" s="2312"/>
      <c r="J57" s="307"/>
      <c r="N57" s="1221">
        <f t="shared" si="2"/>
        <v>4</v>
      </c>
      <c r="O57" s="1221">
        <f t="shared" si="3"/>
        <v>4</v>
      </c>
      <c r="IJ57" s="669"/>
    </row>
    <row r="58" spans="1:244" ht="24" customHeight="1">
      <c r="A58" s="860" t="str">
        <f t="shared" si="0"/>
        <v/>
      </c>
      <c r="B58" s="2310"/>
      <c r="C58" s="2311"/>
      <c r="D58" s="2312"/>
      <c r="E58" s="262"/>
      <c r="F58" s="860" t="str">
        <f t="shared" si="1"/>
        <v/>
      </c>
      <c r="G58" s="2310"/>
      <c r="H58" s="2311"/>
      <c r="I58" s="2312"/>
      <c r="J58" s="307"/>
      <c r="N58" s="1221">
        <f t="shared" si="2"/>
        <v>4</v>
      </c>
      <c r="O58" s="1221">
        <f t="shared" si="3"/>
        <v>4</v>
      </c>
      <c r="IJ58" s="669"/>
    </row>
    <row r="59" spans="1:244" ht="24" customHeight="1">
      <c r="A59" s="860" t="str">
        <f t="shared" si="0"/>
        <v/>
      </c>
      <c r="B59" s="2310"/>
      <c r="C59" s="2311"/>
      <c r="D59" s="2312"/>
      <c r="E59" s="262"/>
      <c r="F59" s="860" t="str">
        <f t="shared" si="1"/>
        <v/>
      </c>
      <c r="G59" s="2310"/>
      <c r="H59" s="2311"/>
      <c r="I59" s="2312"/>
      <c r="J59" s="307"/>
      <c r="N59" s="1221">
        <f t="shared" si="2"/>
        <v>4</v>
      </c>
      <c r="O59" s="1221">
        <f t="shared" si="3"/>
        <v>4</v>
      </c>
      <c r="IJ59" s="669"/>
    </row>
    <row r="60" spans="1:244" ht="24" customHeight="1">
      <c r="A60" s="860" t="str">
        <f t="shared" si="0"/>
        <v/>
      </c>
      <c r="B60" s="2310"/>
      <c r="C60" s="2311"/>
      <c r="D60" s="2312"/>
      <c r="E60" s="262"/>
      <c r="F60" s="860" t="str">
        <f t="shared" si="1"/>
        <v/>
      </c>
      <c r="G60" s="2310"/>
      <c r="H60" s="2311"/>
      <c r="I60" s="2312"/>
      <c r="J60" s="307"/>
      <c r="N60" s="1221">
        <f t="shared" si="2"/>
        <v>4</v>
      </c>
      <c r="O60" s="1221">
        <f t="shared" si="3"/>
        <v>4</v>
      </c>
      <c r="IJ60" s="669"/>
    </row>
    <row r="61" spans="1:244" ht="24" customHeight="1">
      <c r="A61" s="860" t="str">
        <f t="shared" si="0"/>
        <v/>
      </c>
      <c r="B61" s="2310"/>
      <c r="C61" s="2311"/>
      <c r="D61" s="2312"/>
      <c r="E61" s="262"/>
      <c r="F61" s="860" t="str">
        <f t="shared" si="1"/>
        <v/>
      </c>
      <c r="G61" s="2310"/>
      <c r="H61" s="2311"/>
      <c r="I61" s="2312"/>
      <c r="J61" s="307"/>
      <c r="N61" s="1221">
        <f t="shared" si="2"/>
        <v>4</v>
      </c>
      <c r="O61" s="1221">
        <f t="shared" si="3"/>
        <v>4</v>
      </c>
      <c r="IJ61" s="669"/>
    </row>
    <row r="62" spans="1:244" ht="24" customHeight="1">
      <c r="A62" s="860" t="str">
        <f t="shared" si="0"/>
        <v/>
      </c>
      <c r="B62" s="2307"/>
      <c r="C62" s="2308"/>
      <c r="D62" s="2309"/>
      <c r="E62" s="320"/>
      <c r="F62" s="860" t="str">
        <f t="shared" si="1"/>
        <v/>
      </c>
      <c r="G62" s="2307"/>
      <c r="H62" s="2308"/>
      <c r="I62" s="2309"/>
      <c r="J62" s="321"/>
      <c r="N62" s="1221">
        <f t="shared" si="2"/>
        <v>4</v>
      </c>
      <c r="O62" s="1221">
        <f t="shared" si="3"/>
        <v>4</v>
      </c>
      <c r="IJ62" s="669"/>
    </row>
    <row r="63" spans="1:244" s="253" customFormat="1" ht="13.5">
      <c r="A63" s="254"/>
      <c r="B63" s="42"/>
      <c r="C63" s="42"/>
      <c r="D63" s="42"/>
      <c r="E63" s="42"/>
      <c r="G63" s="298"/>
      <c r="H63" s="298"/>
      <c r="I63" s="298"/>
      <c r="IJ63" s="42"/>
    </row>
    <row r="65" spans="1:252" ht="14.25">
      <c r="A65" s="711"/>
      <c r="B65"/>
      <c r="C65"/>
      <c r="D65"/>
      <c r="E65"/>
      <c r="F65"/>
      <c r="G65"/>
      <c r="H65"/>
      <c r="I65"/>
      <c r="J65"/>
      <c r="IJ65"/>
    </row>
    <row r="66" spans="1:252" ht="14.25">
      <c r="A66" s="711"/>
      <c r="B66"/>
      <c r="C66"/>
      <c r="D66"/>
      <c r="E66"/>
      <c r="F66"/>
      <c r="G66"/>
      <c r="H66"/>
      <c r="I66"/>
      <c r="J66"/>
      <c r="IJ66"/>
    </row>
    <row r="67" spans="1:252" ht="14.25">
      <c r="A67" s="711"/>
      <c r="B67"/>
      <c r="C67"/>
      <c r="D67"/>
      <c r="E67"/>
      <c r="F67"/>
      <c r="G67"/>
      <c r="H67"/>
      <c r="I67"/>
      <c r="J67"/>
      <c r="IR67"/>
    </row>
    <row r="68" spans="1:252" ht="14.25">
      <c r="A68" s="711"/>
      <c r="B68"/>
      <c r="C68"/>
      <c r="D68"/>
      <c r="E68"/>
      <c r="F68"/>
      <c r="G68"/>
      <c r="H68"/>
      <c r="I68"/>
      <c r="J68"/>
      <c r="IR68"/>
    </row>
    <row r="69" spans="1:252" ht="14.25">
      <c r="A69" s="711"/>
      <c r="B69"/>
      <c r="C69"/>
      <c r="D69"/>
      <c r="E69"/>
      <c r="F69"/>
      <c r="G69"/>
      <c r="H69"/>
      <c r="I69"/>
      <c r="J69"/>
      <c r="IR69"/>
    </row>
    <row r="70" spans="1:252" ht="14.25">
      <c r="A70" s="711"/>
      <c r="B70"/>
      <c r="C70"/>
      <c r="D70"/>
      <c r="E70"/>
      <c r="F70"/>
      <c r="G70"/>
      <c r="H70"/>
      <c r="I70"/>
      <c r="J70"/>
      <c r="IR70"/>
    </row>
  </sheetData>
  <sheetProtection algorithmName="SHA-512" hashValue="8TOoCdSnuvOmvfDTKiC4lQ1MA6v/V9Wf6ydcTYuX2Zc0avPG2t0BgaJ9u5Ty78BPZ/CRQzpKNTYO7Ii6mIk1ww==" saltValue="6LvQ1pOQ7Y9BsID52UlKPw==" spinCount="100000" sheet="1" objects="1" scenarios="1"/>
  <mergeCells count="66">
    <mergeCell ref="B31:E31"/>
    <mergeCell ref="G31:J31"/>
    <mergeCell ref="B4:D5"/>
    <mergeCell ref="E2:F2"/>
    <mergeCell ref="B32:D32"/>
    <mergeCell ref="B33:D33"/>
    <mergeCell ref="G32:I32"/>
    <mergeCell ref="G33:I33"/>
    <mergeCell ref="B34:D34"/>
    <mergeCell ref="G34:I34"/>
    <mergeCell ref="B35:D35"/>
    <mergeCell ref="G35:I35"/>
    <mergeCell ref="B36:D36"/>
    <mergeCell ref="G36:I36"/>
    <mergeCell ref="B37:D37"/>
    <mergeCell ref="G37:I37"/>
    <mergeCell ref="B38:D38"/>
    <mergeCell ref="G38:I38"/>
    <mergeCell ref="B39:D39"/>
    <mergeCell ref="G39:I39"/>
    <mergeCell ref="B40:D40"/>
    <mergeCell ref="G40:I40"/>
    <mergeCell ref="B41:D41"/>
    <mergeCell ref="G41:I41"/>
    <mergeCell ref="B42:D42"/>
    <mergeCell ref="G42:I42"/>
    <mergeCell ref="B43:D43"/>
    <mergeCell ref="G43:I43"/>
    <mergeCell ref="B44:D44"/>
    <mergeCell ref="G44:I44"/>
    <mergeCell ref="B45:D45"/>
    <mergeCell ref="G45:I45"/>
    <mergeCell ref="B46:D46"/>
    <mergeCell ref="G46:I46"/>
    <mergeCell ref="B47:D47"/>
    <mergeCell ref="G47:I47"/>
    <mergeCell ref="B48:D48"/>
    <mergeCell ref="G48:I48"/>
    <mergeCell ref="B49:D49"/>
    <mergeCell ref="G49:I49"/>
    <mergeCell ref="B50:D50"/>
    <mergeCell ref="G50:I50"/>
    <mergeCell ref="B51:D51"/>
    <mergeCell ref="G51:I51"/>
    <mergeCell ref="B52:D52"/>
    <mergeCell ref="G52:I52"/>
    <mergeCell ref="B53:D53"/>
    <mergeCell ref="G53:I53"/>
    <mergeCell ref="B54:D54"/>
    <mergeCell ref="G54:I54"/>
    <mergeCell ref="B55:D55"/>
    <mergeCell ref="G55:I55"/>
    <mergeCell ref="B56:D56"/>
    <mergeCell ref="G56:I56"/>
    <mergeCell ref="B57:D57"/>
    <mergeCell ref="G57:I57"/>
    <mergeCell ref="B58:D58"/>
    <mergeCell ref="G58:I58"/>
    <mergeCell ref="B62:D62"/>
    <mergeCell ref="G62:I62"/>
    <mergeCell ref="B59:D59"/>
    <mergeCell ref="G59:I59"/>
    <mergeCell ref="B60:D60"/>
    <mergeCell ref="G60:I60"/>
    <mergeCell ref="B61:D61"/>
    <mergeCell ref="G61:I61"/>
  </mergeCells>
  <phoneticPr fontId="3"/>
  <dataValidations count="2">
    <dataValidation type="whole" operator="greaterThanOrEqual" allowBlank="1" showInputMessage="1" showErrorMessage="1" error="整数値を入力してください。" sqref="J33:J62 E33:E62" xr:uid="{00000000-0002-0000-0C00-000001000000}">
      <formula1>0</formula1>
    </dataValidation>
    <dataValidation allowBlank="1" showInputMessage="1" sqref="B33:D62 G33:I62" xr:uid="{55803291-F9C5-4CE1-8187-EA6CDDFA68AD}"/>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indexed="43"/>
    <pageSetUpPr autoPageBreaks="0"/>
  </sheetPr>
  <dimension ref="A1:IR70"/>
  <sheetViews>
    <sheetView showGridLines="0" zoomScaleNormal="100" workbookViewId="0">
      <selection activeCell="B33" sqref="B33:C33"/>
    </sheetView>
  </sheetViews>
  <sheetFormatPr defaultColWidth="8.25" defaultRowHeight="12"/>
  <cols>
    <col min="1" max="1" width="8.25" style="42" customWidth="1"/>
    <col min="2" max="2" width="5" style="42" customWidth="1"/>
    <col min="3" max="3" width="30.625" style="42" customWidth="1"/>
    <col min="4" max="4" width="13.125" style="42" customWidth="1"/>
    <col min="5" max="5" width="8.25" style="42" customWidth="1"/>
    <col min="6" max="6" width="4.75" style="254" customWidth="1"/>
    <col min="7" max="7" width="30.625" style="254" customWidth="1"/>
    <col min="8" max="8" width="13.125" style="42" customWidth="1"/>
    <col min="9" max="9" width="5.125" style="42" customWidth="1"/>
    <col min="10" max="10" width="9" style="42" customWidth="1"/>
    <col min="11" max="11" width="11.625" style="42" customWidth="1"/>
    <col min="12" max="15" width="9" style="42" hidden="1" customWidth="1"/>
    <col min="16" max="251" width="9" style="42" customWidth="1"/>
    <col min="252" max="16384" width="8.25" style="42"/>
  </cols>
  <sheetData>
    <row r="1" spans="1:252" ht="17.25">
      <c r="A1" s="252" t="s">
        <v>1447</v>
      </c>
      <c r="D1" s="1406" t="s">
        <v>208</v>
      </c>
      <c r="E1" s="1407" t="str">
        <f>IF(D2&lt;&gt;"","注意","OK")</f>
        <v>OK</v>
      </c>
      <c r="F1" s="293">
        <v>1</v>
      </c>
      <c r="G1" s="42"/>
      <c r="IR1" s="252" t="s">
        <v>1069</v>
      </c>
    </row>
    <row r="2" spans="1:252" s="252" customFormat="1" ht="24" customHeight="1">
      <c r="B2" s="2322" t="s">
        <v>1729</v>
      </c>
      <c r="C2" s="2323"/>
      <c r="D2" s="2287" t="str">
        <f>IF(AND(D5&lt;&gt;D30,H5&lt;&gt;H30)=TRUE,"A1とA2・B1とB2の両方で金額が一致してません",IF(D5&lt;&gt;D30,"A1とA2の金額が一致してません",IF(H5&lt;&gt;H30,"B1とB2の金額が一致してません","")))</f>
        <v/>
      </c>
      <c r="E2" s="2288"/>
      <c r="F2" s="294"/>
      <c r="G2" s="294"/>
    </row>
    <row r="3" spans="1:252" ht="12.75" customHeight="1" thickBot="1">
      <c r="B3" s="2324"/>
      <c r="C3" s="2324"/>
    </row>
    <row r="4" spans="1:252" ht="24" customHeight="1" thickBot="1">
      <c r="B4" s="2289" t="s">
        <v>1728</v>
      </c>
      <c r="C4" s="2291"/>
      <c r="D4" s="295" t="s">
        <v>504</v>
      </c>
      <c r="E4" s="296"/>
      <c r="H4" s="255" t="s">
        <v>246</v>
      </c>
    </row>
    <row r="5" spans="1:252" ht="24" customHeight="1" thickBot="1">
      <c r="B5" s="2292"/>
      <c r="C5" s="2294"/>
      <c r="D5" s="257">
        <f>'6_工事費'!H81</f>
        <v>0</v>
      </c>
      <c r="E5" s="256" t="s">
        <v>982</v>
      </c>
      <c r="H5" s="257">
        <f>'6_工事費'!EB81-D5</f>
        <v>0</v>
      </c>
      <c r="I5" s="258" t="s">
        <v>983</v>
      </c>
    </row>
    <row r="6" spans="1:252" ht="15.75" customHeight="1">
      <c r="D6" s="259"/>
      <c r="E6" s="259"/>
    </row>
    <row r="7" spans="1:252" s="253" customFormat="1" ht="13.5">
      <c r="B7" s="253" t="s">
        <v>456</v>
      </c>
      <c r="F7" s="298"/>
      <c r="G7" s="298"/>
    </row>
    <row r="8" spans="1:252" s="253" customFormat="1" ht="6" customHeight="1">
      <c r="B8" s="263"/>
      <c r="C8" s="263"/>
      <c r="D8" s="264"/>
      <c r="E8" s="263"/>
      <c r="F8" s="265"/>
      <c r="G8" s="298"/>
    </row>
    <row r="9" spans="1:252" s="323" customFormat="1" hidden="1">
      <c r="B9" s="266"/>
      <c r="C9" s="324"/>
      <c r="D9" s="325"/>
      <c r="E9" s="325"/>
      <c r="F9" s="266"/>
      <c r="G9" s="326"/>
      <c r="H9" s="326"/>
      <c r="IR9" s="712"/>
    </row>
    <row r="10" spans="1:252" hidden="1">
      <c r="B10" s="267"/>
      <c r="C10" s="268"/>
      <c r="D10" s="267"/>
      <c r="E10" s="267"/>
      <c r="F10" s="266"/>
      <c r="G10" s="327"/>
      <c r="H10" s="264"/>
      <c r="IR10" s="677"/>
    </row>
    <row r="11" spans="1:252" customFormat="1" ht="14.25" hidden="1">
      <c r="IR11" s="675"/>
    </row>
    <row r="12" spans="1:252" customFormat="1" ht="14.25" hidden="1">
      <c r="IR12" s="675"/>
    </row>
    <row r="13" spans="1:252" customFormat="1" ht="14.25" hidden="1">
      <c r="IR13" s="675"/>
    </row>
    <row r="14" spans="1:252" customFormat="1" ht="14.25" hidden="1">
      <c r="IR14" s="675"/>
    </row>
    <row r="15" spans="1:252" customFormat="1" ht="14.25" hidden="1">
      <c r="IR15" s="675"/>
    </row>
    <row r="16" spans="1:252" customFormat="1" ht="14.25" hidden="1">
      <c r="IR16" s="675"/>
    </row>
    <row r="17" spans="2:252" customFormat="1" ht="14.25" hidden="1">
      <c r="IR17" s="675"/>
    </row>
    <row r="18" spans="2:252" customFormat="1" ht="14.25" hidden="1">
      <c r="IR18" s="675"/>
    </row>
    <row r="19" spans="2:252" customFormat="1" ht="14.25" hidden="1">
      <c r="IR19" s="675"/>
    </row>
    <row r="20" spans="2:252" customFormat="1" ht="14.25" hidden="1">
      <c r="IR20" s="675"/>
    </row>
    <row r="21" spans="2:252" customFormat="1" ht="14.25" hidden="1">
      <c r="IR21" s="675"/>
    </row>
    <row r="22" spans="2:252" customFormat="1" ht="14.25" hidden="1">
      <c r="IR22" s="675"/>
    </row>
    <row r="23" spans="2:252" customFormat="1" ht="14.25" hidden="1">
      <c r="IR23" s="675"/>
    </row>
    <row r="24" spans="2:252" customFormat="1" ht="14.25" hidden="1">
      <c r="IR24" s="675"/>
    </row>
    <row r="25" spans="2:252" customFormat="1" ht="14.25" hidden="1">
      <c r="IR25" s="675"/>
    </row>
    <row r="26" spans="2:252" hidden="1">
      <c r="IR26" s="677"/>
    </row>
    <row r="27" spans="2:252" hidden="1">
      <c r="IR27" s="677"/>
    </row>
    <row r="28" spans="2:252" s="253" customFormat="1" ht="13.5" hidden="1">
      <c r="B28" s="313"/>
      <c r="F28" s="298"/>
      <c r="G28" s="298"/>
      <c r="IR28" s="710"/>
    </row>
    <row r="29" spans="2:252" s="253" customFormat="1" ht="13.5" hidden="1">
      <c r="F29" s="298"/>
      <c r="G29" s="298"/>
      <c r="IR29" s="710"/>
    </row>
    <row r="30" spans="2:252" ht="18.75" customHeight="1">
      <c r="B30" s="309"/>
      <c r="C30" s="728" t="s">
        <v>457</v>
      </c>
      <c r="D30" s="328">
        <f>SUM(D33:D62)</f>
        <v>0</v>
      </c>
      <c r="E30" s="256" t="s">
        <v>674</v>
      </c>
      <c r="F30" s="309"/>
      <c r="G30" s="728" t="s">
        <v>457</v>
      </c>
      <c r="H30" s="328">
        <f>SUM(H33:H62)</f>
        <v>0</v>
      </c>
      <c r="I30" s="258" t="s">
        <v>675</v>
      </c>
    </row>
    <row r="31" spans="2:252" ht="18" customHeight="1">
      <c r="B31" s="2274" t="s">
        <v>504</v>
      </c>
      <c r="C31" s="1931"/>
      <c r="D31" s="1932"/>
      <c r="E31" s="260"/>
      <c r="F31" s="2274" t="s">
        <v>247</v>
      </c>
      <c r="G31" s="2285"/>
      <c r="H31" s="2286"/>
      <c r="L31" s="1221" t="s">
        <v>1380</v>
      </c>
      <c r="M31" s="1221"/>
    </row>
    <row r="32" spans="2:252" ht="18" customHeight="1">
      <c r="B32" s="2319" t="s">
        <v>1074</v>
      </c>
      <c r="C32" s="2320"/>
      <c r="D32" s="300" t="s">
        <v>1073</v>
      </c>
      <c r="F32" s="2319" t="s">
        <v>1074</v>
      </c>
      <c r="G32" s="2320"/>
      <c r="H32" s="300" t="s">
        <v>1073</v>
      </c>
      <c r="L32" s="1221" t="s">
        <v>1381</v>
      </c>
      <c r="M32" s="1221" t="s">
        <v>1382</v>
      </c>
    </row>
    <row r="33" spans="1:243" ht="24" customHeight="1">
      <c r="A33" s="860" t="str">
        <f>IF(OR(L33=1,L33=3),"","未入力があります")</f>
        <v/>
      </c>
      <c r="B33" s="2305"/>
      <c r="C33" s="2321"/>
      <c r="D33" s="316"/>
      <c r="E33" s="860" t="str">
        <f>IF(OR(M33=1,M33=3),"","未入力があります")</f>
        <v/>
      </c>
      <c r="F33" s="2305"/>
      <c r="G33" s="2321"/>
      <c r="H33" s="1689"/>
      <c r="L33" s="1221">
        <f>COUNTBLANK(B33:D33)</f>
        <v>3</v>
      </c>
      <c r="M33" s="1221">
        <f>COUNTBLANK(F33:H33)</f>
        <v>3</v>
      </c>
      <c r="O33" s="42" t="s">
        <v>2368</v>
      </c>
      <c r="II33" s="669"/>
    </row>
    <row r="34" spans="1:243" ht="24" customHeight="1">
      <c r="A34" s="860" t="str">
        <f t="shared" ref="A34:A62" si="0">IF(OR(L34=1,L34=3),"","未入力があります")</f>
        <v/>
      </c>
      <c r="B34" s="2303"/>
      <c r="C34" s="2318"/>
      <c r="D34" s="262"/>
      <c r="E34" s="860" t="str">
        <f t="shared" ref="E34:E62" si="1">IF(OR(M34=1,M34=3),"","未入力があります")</f>
        <v/>
      </c>
      <c r="F34" s="2303"/>
      <c r="G34" s="2318"/>
      <c r="H34" s="307"/>
      <c r="L34" s="1221">
        <f t="shared" ref="L34:L62" si="2">COUNTBLANK(B34:D34)</f>
        <v>3</v>
      </c>
      <c r="M34" s="1221">
        <f t="shared" ref="M34:M62" si="3">COUNTBLANK(F34:H34)</f>
        <v>3</v>
      </c>
      <c r="O34" s="42" t="s">
        <v>2369</v>
      </c>
      <c r="II34" s="669"/>
    </row>
    <row r="35" spans="1:243" ht="24" customHeight="1">
      <c r="A35" s="860" t="str">
        <f t="shared" si="0"/>
        <v/>
      </c>
      <c r="B35" s="2303"/>
      <c r="C35" s="2318"/>
      <c r="D35" s="262"/>
      <c r="E35" s="860" t="str">
        <f t="shared" si="1"/>
        <v/>
      </c>
      <c r="F35" s="2303"/>
      <c r="G35" s="2318"/>
      <c r="H35" s="307"/>
      <c r="L35" s="1221">
        <f t="shared" si="2"/>
        <v>3</v>
      </c>
      <c r="M35" s="1221">
        <f t="shared" si="3"/>
        <v>3</v>
      </c>
      <c r="O35" s="42" t="s">
        <v>2370</v>
      </c>
      <c r="II35" s="669"/>
    </row>
    <row r="36" spans="1:243" ht="24" customHeight="1">
      <c r="A36" s="860" t="str">
        <f t="shared" si="0"/>
        <v/>
      </c>
      <c r="B36" s="2303"/>
      <c r="C36" s="2318"/>
      <c r="D36" s="262"/>
      <c r="E36" s="860" t="str">
        <f t="shared" si="1"/>
        <v/>
      </c>
      <c r="F36" s="2303"/>
      <c r="G36" s="2318"/>
      <c r="H36" s="307"/>
      <c r="L36" s="1221">
        <f t="shared" si="2"/>
        <v>3</v>
      </c>
      <c r="M36" s="1221">
        <f t="shared" si="3"/>
        <v>3</v>
      </c>
      <c r="II36" s="669"/>
    </row>
    <row r="37" spans="1:243" ht="24" customHeight="1">
      <c r="A37" s="860" t="str">
        <f t="shared" si="0"/>
        <v/>
      </c>
      <c r="B37" s="2303"/>
      <c r="C37" s="2318"/>
      <c r="D37" s="262"/>
      <c r="E37" s="860" t="str">
        <f t="shared" si="1"/>
        <v/>
      </c>
      <c r="F37" s="2303"/>
      <c r="G37" s="2318"/>
      <c r="H37" s="307"/>
      <c r="L37" s="1221">
        <f t="shared" si="2"/>
        <v>3</v>
      </c>
      <c r="M37" s="1221">
        <f t="shared" si="3"/>
        <v>3</v>
      </c>
      <c r="II37" s="669"/>
    </row>
    <row r="38" spans="1:243" ht="24" customHeight="1">
      <c r="A38" s="860" t="str">
        <f t="shared" si="0"/>
        <v/>
      </c>
      <c r="B38" s="2303"/>
      <c r="C38" s="2318"/>
      <c r="D38" s="262"/>
      <c r="E38" s="860" t="str">
        <f t="shared" si="1"/>
        <v/>
      </c>
      <c r="F38" s="2303"/>
      <c r="G38" s="2318"/>
      <c r="H38" s="307"/>
      <c r="L38" s="1221">
        <f t="shared" si="2"/>
        <v>3</v>
      </c>
      <c r="M38" s="1221">
        <f t="shared" si="3"/>
        <v>3</v>
      </c>
      <c r="II38" s="669"/>
    </row>
    <row r="39" spans="1:243" ht="24" customHeight="1">
      <c r="A39" s="860" t="str">
        <f t="shared" si="0"/>
        <v/>
      </c>
      <c r="B39" s="2303"/>
      <c r="C39" s="2318"/>
      <c r="D39" s="262"/>
      <c r="E39" s="860" t="str">
        <f t="shared" si="1"/>
        <v/>
      </c>
      <c r="F39" s="2303"/>
      <c r="G39" s="2318"/>
      <c r="H39" s="307"/>
      <c r="L39" s="1221">
        <f t="shared" si="2"/>
        <v>3</v>
      </c>
      <c r="M39" s="1221">
        <f t="shared" si="3"/>
        <v>3</v>
      </c>
      <c r="II39" s="669"/>
    </row>
    <row r="40" spans="1:243" ht="24" customHeight="1">
      <c r="A40" s="860" t="str">
        <f t="shared" si="0"/>
        <v/>
      </c>
      <c r="B40" s="2303"/>
      <c r="C40" s="2318"/>
      <c r="D40" s="262"/>
      <c r="E40" s="860" t="str">
        <f t="shared" si="1"/>
        <v/>
      </c>
      <c r="F40" s="2303"/>
      <c r="G40" s="2318"/>
      <c r="H40" s="307"/>
      <c r="L40" s="1221">
        <f t="shared" si="2"/>
        <v>3</v>
      </c>
      <c r="M40" s="1221">
        <f t="shared" si="3"/>
        <v>3</v>
      </c>
      <c r="II40" s="669"/>
    </row>
    <row r="41" spans="1:243" ht="24" customHeight="1">
      <c r="A41" s="860" t="str">
        <f t="shared" si="0"/>
        <v/>
      </c>
      <c r="B41" s="2303"/>
      <c r="C41" s="2318"/>
      <c r="D41" s="262"/>
      <c r="E41" s="860" t="str">
        <f t="shared" si="1"/>
        <v/>
      </c>
      <c r="F41" s="2303"/>
      <c r="G41" s="2318"/>
      <c r="H41" s="307"/>
      <c r="L41" s="1221">
        <f t="shared" si="2"/>
        <v>3</v>
      </c>
      <c r="M41" s="1221">
        <f t="shared" si="3"/>
        <v>3</v>
      </c>
      <c r="II41" s="669"/>
    </row>
    <row r="42" spans="1:243" ht="24" customHeight="1">
      <c r="A42" s="860" t="str">
        <f t="shared" si="0"/>
        <v/>
      </c>
      <c r="B42" s="2303"/>
      <c r="C42" s="2318"/>
      <c r="D42" s="262"/>
      <c r="E42" s="860" t="str">
        <f t="shared" si="1"/>
        <v/>
      </c>
      <c r="F42" s="2303"/>
      <c r="G42" s="2318"/>
      <c r="H42" s="307"/>
      <c r="L42" s="1221">
        <f t="shared" si="2"/>
        <v>3</v>
      </c>
      <c r="M42" s="1221">
        <f t="shared" si="3"/>
        <v>3</v>
      </c>
      <c r="II42" s="669"/>
    </row>
    <row r="43" spans="1:243" ht="24" customHeight="1">
      <c r="A43" s="860" t="str">
        <f t="shared" si="0"/>
        <v/>
      </c>
      <c r="B43" s="2303"/>
      <c r="C43" s="2318"/>
      <c r="D43" s="262"/>
      <c r="E43" s="860" t="str">
        <f t="shared" si="1"/>
        <v/>
      </c>
      <c r="F43" s="2303"/>
      <c r="G43" s="2318"/>
      <c r="H43" s="307"/>
      <c r="L43" s="1221">
        <f t="shared" si="2"/>
        <v>3</v>
      </c>
      <c r="M43" s="1221">
        <f t="shared" si="3"/>
        <v>3</v>
      </c>
      <c r="II43" s="669"/>
    </row>
    <row r="44" spans="1:243" ht="24" customHeight="1">
      <c r="A44" s="860" t="str">
        <f t="shared" si="0"/>
        <v/>
      </c>
      <c r="B44" s="2303"/>
      <c r="C44" s="2318"/>
      <c r="D44" s="262"/>
      <c r="E44" s="860" t="str">
        <f t="shared" si="1"/>
        <v/>
      </c>
      <c r="F44" s="2303"/>
      <c r="G44" s="2318"/>
      <c r="H44" s="307"/>
      <c r="L44" s="1221">
        <f t="shared" si="2"/>
        <v>3</v>
      </c>
      <c r="M44" s="1221">
        <f t="shared" si="3"/>
        <v>3</v>
      </c>
      <c r="II44" s="669"/>
    </row>
    <row r="45" spans="1:243" ht="24" customHeight="1">
      <c r="A45" s="860" t="str">
        <f t="shared" si="0"/>
        <v/>
      </c>
      <c r="B45" s="2303"/>
      <c r="C45" s="2318"/>
      <c r="D45" s="262"/>
      <c r="E45" s="860" t="str">
        <f t="shared" si="1"/>
        <v/>
      </c>
      <c r="F45" s="2303"/>
      <c r="G45" s="2318"/>
      <c r="H45" s="307"/>
      <c r="L45" s="1221">
        <f t="shared" si="2"/>
        <v>3</v>
      </c>
      <c r="M45" s="1221">
        <f t="shared" si="3"/>
        <v>3</v>
      </c>
      <c r="II45" s="669"/>
    </row>
    <row r="46" spans="1:243" ht="24" customHeight="1">
      <c r="A46" s="860" t="str">
        <f t="shared" si="0"/>
        <v/>
      </c>
      <c r="B46" s="2303"/>
      <c r="C46" s="2318"/>
      <c r="D46" s="262"/>
      <c r="E46" s="860" t="str">
        <f t="shared" si="1"/>
        <v/>
      </c>
      <c r="F46" s="2303"/>
      <c r="G46" s="2318"/>
      <c r="H46" s="307"/>
      <c r="L46" s="1221">
        <f t="shared" si="2"/>
        <v>3</v>
      </c>
      <c r="M46" s="1221">
        <f t="shared" si="3"/>
        <v>3</v>
      </c>
      <c r="II46" s="669"/>
    </row>
    <row r="47" spans="1:243" ht="24" customHeight="1">
      <c r="A47" s="860" t="str">
        <f t="shared" si="0"/>
        <v/>
      </c>
      <c r="B47" s="2303"/>
      <c r="C47" s="2318"/>
      <c r="D47" s="262"/>
      <c r="E47" s="860" t="str">
        <f t="shared" si="1"/>
        <v/>
      </c>
      <c r="F47" s="2303"/>
      <c r="G47" s="2318"/>
      <c r="H47" s="307"/>
      <c r="L47" s="1221">
        <f t="shared" si="2"/>
        <v>3</v>
      </c>
      <c r="M47" s="1221">
        <f t="shared" si="3"/>
        <v>3</v>
      </c>
      <c r="II47" s="669"/>
    </row>
    <row r="48" spans="1:243" ht="24" customHeight="1">
      <c r="A48" s="860" t="str">
        <f t="shared" si="0"/>
        <v/>
      </c>
      <c r="B48" s="2303"/>
      <c r="C48" s="2318"/>
      <c r="D48" s="262"/>
      <c r="E48" s="860" t="str">
        <f t="shared" si="1"/>
        <v/>
      </c>
      <c r="F48" s="2303"/>
      <c r="G48" s="2318"/>
      <c r="H48" s="307"/>
      <c r="L48" s="1221">
        <f t="shared" si="2"/>
        <v>3</v>
      </c>
      <c r="M48" s="1221">
        <f t="shared" si="3"/>
        <v>3</v>
      </c>
      <c r="II48" s="669"/>
    </row>
    <row r="49" spans="1:243" ht="24" customHeight="1">
      <c r="A49" s="860" t="str">
        <f t="shared" si="0"/>
        <v/>
      </c>
      <c r="B49" s="2303"/>
      <c r="C49" s="2318"/>
      <c r="D49" s="262"/>
      <c r="E49" s="860" t="str">
        <f t="shared" si="1"/>
        <v/>
      </c>
      <c r="F49" s="2303"/>
      <c r="G49" s="2318"/>
      <c r="H49" s="307"/>
      <c r="L49" s="1221">
        <f t="shared" si="2"/>
        <v>3</v>
      </c>
      <c r="M49" s="1221">
        <f t="shared" si="3"/>
        <v>3</v>
      </c>
      <c r="II49" s="669"/>
    </row>
    <row r="50" spans="1:243" ht="24" customHeight="1">
      <c r="A50" s="860" t="str">
        <f t="shared" si="0"/>
        <v/>
      </c>
      <c r="B50" s="2303"/>
      <c r="C50" s="2318"/>
      <c r="D50" s="262"/>
      <c r="E50" s="860" t="str">
        <f t="shared" si="1"/>
        <v/>
      </c>
      <c r="F50" s="2303"/>
      <c r="G50" s="2318"/>
      <c r="H50" s="307"/>
      <c r="L50" s="1221">
        <f t="shared" si="2"/>
        <v>3</v>
      </c>
      <c r="M50" s="1221">
        <f t="shared" si="3"/>
        <v>3</v>
      </c>
      <c r="II50" s="669"/>
    </row>
    <row r="51" spans="1:243" ht="24" customHeight="1">
      <c r="A51" s="860" t="str">
        <f t="shared" si="0"/>
        <v/>
      </c>
      <c r="B51" s="2303"/>
      <c r="C51" s="2318"/>
      <c r="D51" s="262"/>
      <c r="E51" s="860" t="str">
        <f t="shared" si="1"/>
        <v/>
      </c>
      <c r="F51" s="2303"/>
      <c r="G51" s="2318"/>
      <c r="H51" s="307"/>
      <c r="L51" s="1221">
        <f t="shared" si="2"/>
        <v>3</v>
      </c>
      <c r="M51" s="1221">
        <f t="shared" si="3"/>
        <v>3</v>
      </c>
      <c r="II51" s="669"/>
    </row>
    <row r="52" spans="1:243" ht="24" customHeight="1">
      <c r="A52" s="860" t="str">
        <f t="shared" si="0"/>
        <v/>
      </c>
      <c r="B52" s="2303"/>
      <c r="C52" s="2318"/>
      <c r="D52" s="262"/>
      <c r="E52" s="860" t="str">
        <f t="shared" si="1"/>
        <v/>
      </c>
      <c r="F52" s="2303"/>
      <c r="G52" s="2318"/>
      <c r="H52" s="307"/>
      <c r="L52" s="1221">
        <f t="shared" si="2"/>
        <v>3</v>
      </c>
      <c r="M52" s="1221">
        <f t="shared" si="3"/>
        <v>3</v>
      </c>
      <c r="II52" s="669"/>
    </row>
    <row r="53" spans="1:243" ht="24" customHeight="1">
      <c r="A53" s="860" t="str">
        <f t="shared" si="0"/>
        <v/>
      </c>
      <c r="B53" s="2303"/>
      <c r="C53" s="2318"/>
      <c r="D53" s="262"/>
      <c r="E53" s="860" t="str">
        <f t="shared" si="1"/>
        <v/>
      </c>
      <c r="F53" s="2303"/>
      <c r="G53" s="2318"/>
      <c r="H53" s="307"/>
      <c r="L53" s="1221">
        <f t="shared" si="2"/>
        <v>3</v>
      </c>
      <c r="M53" s="1221">
        <f t="shared" si="3"/>
        <v>3</v>
      </c>
      <c r="II53" s="669"/>
    </row>
    <row r="54" spans="1:243" ht="24" customHeight="1">
      <c r="A54" s="860" t="str">
        <f t="shared" si="0"/>
        <v/>
      </c>
      <c r="B54" s="2303"/>
      <c r="C54" s="2318"/>
      <c r="D54" s="262"/>
      <c r="E54" s="860" t="str">
        <f t="shared" si="1"/>
        <v/>
      </c>
      <c r="F54" s="2303"/>
      <c r="G54" s="2318"/>
      <c r="H54" s="307"/>
      <c r="L54" s="1221">
        <f t="shared" si="2"/>
        <v>3</v>
      </c>
      <c r="M54" s="1221">
        <f t="shared" si="3"/>
        <v>3</v>
      </c>
      <c r="II54" s="669"/>
    </row>
    <row r="55" spans="1:243" ht="24" customHeight="1">
      <c r="A55" s="860" t="str">
        <f t="shared" si="0"/>
        <v/>
      </c>
      <c r="B55" s="2303"/>
      <c r="C55" s="2318"/>
      <c r="D55" s="262"/>
      <c r="E55" s="860" t="str">
        <f t="shared" si="1"/>
        <v/>
      </c>
      <c r="F55" s="2303"/>
      <c r="G55" s="2318"/>
      <c r="H55" s="307"/>
      <c r="L55" s="1221">
        <f t="shared" si="2"/>
        <v>3</v>
      </c>
      <c r="M55" s="1221">
        <f t="shared" si="3"/>
        <v>3</v>
      </c>
      <c r="II55" s="669"/>
    </row>
    <row r="56" spans="1:243" ht="24" customHeight="1">
      <c r="A56" s="860" t="str">
        <f t="shared" si="0"/>
        <v/>
      </c>
      <c r="B56" s="2303"/>
      <c r="C56" s="2318"/>
      <c r="D56" s="262"/>
      <c r="E56" s="860" t="str">
        <f t="shared" si="1"/>
        <v/>
      </c>
      <c r="F56" s="2303"/>
      <c r="G56" s="2318"/>
      <c r="H56" s="307"/>
      <c r="L56" s="1221">
        <f t="shared" si="2"/>
        <v>3</v>
      </c>
      <c r="M56" s="1221">
        <f t="shared" si="3"/>
        <v>3</v>
      </c>
      <c r="II56" s="669"/>
    </row>
    <row r="57" spans="1:243" ht="24" customHeight="1">
      <c r="A57" s="860" t="str">
        <f t="shared" si="0"/>
        <v/>
      </c>
      <c r="B57" s="2303"/>
      <c r="C57" s="2318"/>
      <c r="D57" s="262"/>
      <c r="E57" s="860" t="str">
        <f t="shared" si="1"/>
        <v/>
      </c>
      <c r="F57" s="2303"/>
      <c r="G57" s="2318"/>
      <c r="H57" s="307"/>
      <c r="L57" s="1221">
        <f t="shared" si="2"/>
        <v>3</v>
      </c>
      <c r="M57" s="1221">
        <f t="shared" si="3"/>
        <v>3</v>
      </c>
      <c r="II57" s="669"/>
    </row>
    <row r="58" spans="1:243" ht="24" customHeight="1">
      <c r="A58" s="860" t="str">
        <f t="shared" si="0"/>
        <v/>
      </c>
      <c r="B58" s="2303"/>
      <c r="C58" s="2318"/>
      <c r="D58" s="262"/>
      <c r="E58" s="860" t="str">
        <f t="shared" si="1"/>
        <v/>
      </c>
      <c r="F58" s="2303"/>
      <c r="G58" s="2318"/>
      <c r="H58" s="307"/>
      <c r="L58" s="1221">
        <f t="shared" si="2"/>
        <v>3</v>
      </c>
      <c r="M58" s="1221">
        <f t="shared" si="3"/>
        <v>3</v>
      </c>
      <c r="II58" s="669"/>
    </row>
    <row r="59" spans="1:243" ht="24" customHeight="1">
      <c r="A59" s="860" t="str">
        <f t="shared" si="0"/>
        <v/>
      </c>
      <c r="B59" s="2303"/>
      <c r="C59" s="2318"/>
      <c r="D59" s="262"/>
      <c r="E59" s="860" t="str">
        <f t="shared" si="1"/>
        <v/>
      </c>
      <c r="F59" s="2303"/>
      <c r="G59" s="2318"/>
      <c r="H59" s="307"/>
      <c r="L59" s="1221">
        <f t="shared" si="2"/>
        <v>3</v>
      </c>
      <c r="M59" s="1221">
        <f t="shared" si="3"/>
        <v>3</v>
      </c>
      <c r="II59" s="669"/>
    </row>
    <row r="60" spans="1:243" ht="24" customHeight="1">
      <c r="A60" s="860" t="str">
        <f t="shared" si="0"/>
        <v/>
      </c>
      <c r="B60" s="2303"/>
      <c r="C60" s="2318"/>
      <c r="D60" s="262"/>
      <c r="E60" s="860" t="str">
        <f t="shared" si="1"/>
        <v/>
      </c>
      <c r="F60" s="2303"/>
      <c r="G60" s="2318"/>
      <c r="H60" s="307"/>
      <c r="L60" s="1221">
        <f t="shared" si="2"/>
        <v>3</v>
      </c>
      <c r="M60" s="1221">
        <f t="shared" si="3"/>
        <v>3</v>
      </c>
      <c r="II60" s="669"/>
    </row>
    <row r="61" spans="1:243" ht="24" customHeight="1">
      <c r="A61" s="860" t="str">
        <f t="shared" si="0"/>
        <v/>
      </c>
      <c r="B61" s="2303"/>
      <c r="C61" s="2318"/>
      <c r="D61" s="262"/>
      <c r="E61" s="860" t="str">
        <f t="shared" si="1"/>
        <v/>
      </c>
      <c r="F61" s="2303"/>
      <c r="G61" s="2318"/>
      <c r="H61" s="307"/>
      <c r="L61" s="1221">
        <f t="shared" si="2"/>
        <v>3</v>
      </c>
      <c r="M61" s="1221">
        <f t="shared" si="3"/>
        <v>3</v>
      </c>
      <c r="II61" s="669"/>
    </row>
    <row r="62" spans="1:243" ht="24" customHeight="1">
      <c r="A62" s="860" t="str">
        <f t="shared" si="0"/>
        <v/>
      </c>
      <c r="B62" s="2301"/>
      <c r="C62" s="2317"/>
      <c r="D62" s="320"/>
      <c r="E62" s="860" t="str">
        <f t="shared" si="1"/>
        <v/>
      </c>
      <c r="F62" s="2301"/>
      <c r="G62" s="2317"/>
      <c r="H62" s="321"/>
      <c r="L62" s="1221">
        <f t="shared" si="2"/>
        <v>3</v>
      </c>
      <c r="M62" s="1221">
        <f t="shared" si="3"/>
        <v>3</v>
      </c>
      <c r="II62" s="669"/>
    </row>
    <row r="63" spans="1:243" s="253" customFormat="1" ht="13.5">
      <c r="A63" s="42"/>
      <c r="B63" s="42"/>
      <c r="C63" s="42"/>
      <c r="D63" s="42"/>
      <c r="F63" s="298"/>
      <c r="G63" s="298"/>
      <c r="II63" s="42"/>
    </row>
    <row r="65" spans="1:252" ht="14.25">
      <c r="A65"/>
      <c r="B65"/>
      <c r="C65"/>
      <c r="D65"/>
      <c r="E65"/>
      <c r="F65"/>
      <c r="G65"/>
      <c r="H65"/>
      <c r="IR65"/>
    </row>
    <row r="66" spans="1:252" ht="14.25">
      <c r="A66"/>
      <c r="B66"/>
      <c r="C66"/>
      <c r="D66"/>
      <c r="E66"/>
      <c r="F66"/>
      <c r="G66"/>
      <c r="H66"/>
      <c r="IR66"/>
    </row>
    <row r="67" spans="1:252" ht="14.25">
      <c r="A67"/>
      <c r="B67"/>
      <c r="C67"/>
      <c r="D67"/>
      <c r="E67"/>
      <c r="F67"/>
      <c r="G67"/>
      <c r="H67"/>
      <c r="IR67"/>
    </row>
    <row r="68" spans="1:252" ht="14.25">
      <c r="A68"/>
      <c r="B68"/>
      <c r="C68"/>
      <c r="D68"/>
      <c r="E68"/>
      <c r="F68"/>
      <c r="G68"/>
      <c r="H68"/>
      <c r="IR68"/>
    </row>
    <row r="69" spans="1:252" ht="14.25">
      <c r="A69"/>
      <c r="B69"/>
      <c r="C69"/>
      <c r="D69"/>
      <c r="E69"/>
      <c r="F69"/>
      <c r="G69"/>
      <c r="H69"/>
      <c r="IR69"/>
    </row>
    <row r="70" spans="1:252" ht="14.25">
      <c r="A70"/>
      <c r="B70"/>
      <c r="C70"/>
      <c r="D70"/>
      <c r="E70"/>
      <c r="F70"/>
      <c r="G70"/>
      <c r="H70"/>
      <c r="IR70"/>
    </row>
  </sheetData>
  <sheetProtection algorithmName="SHA-512" hashValue="fuR9JSsesv+wLn27htniQAgmuXme/ZvEkyvUiaRChLZ8LDbHTf2vkDSMGO8ajs476sOIneF2vAtOqoyKRn3CTA==" saltValue="1dFSal+WShWnZoJMLc7ueQ==" spinCount="100000" sheet="1" objects="1" scenarios="1"/>
  <mergeCells count="67">
    <mergeCell ref="B31:D31"/>
    <mergeCell ref="D2:E2"/>
    <mergeCell ref="F31:H31"/>
    <mergeCell ref="B4:C5"/>
    <mergeCell ref="B2:C3"/>
    <mergeCell ref="B32:C32"/>
    <mergeCell ref="B33:C33"/>
    <mergeCell ref="F32:G32"/>
    <mergeCell ref="F33:G33"/>
    <mergeCell ref="B34:C34"/>
    <mergeCell ref="F34:G34"/>
    <mergeCell ref="B35:C35"/>
    <mergeCell ref="F35:G35"/>
    <mergeCell ref="B36:C36"/>
    <mergeCell ref="F36:G36"/>
    <mergeCell ref="B37:C37"/>
    <mergeCell ref="F37:G37"/>
    <mergeCell ref="B38:C38"/>
    <mergeCell ref="F38:G38"/>
    <mergeCell ref="B39:C39"/>
    <mergeCell ref="F39:G39"/>
    <mergeCell ref="B40:C40"/>
    <mergeCell ref="F40:G40"/>
    <mergeCell ref="B41:C41"/>
    <mergeCell ref="F41:G41"/>
    <mergeCell ref="B42:C42"/>
    <mergeCell ref="F42:G42"/>
    <mergeCell ref="B43:C43"/>
    <mergeCell ref="F43:G43"/>
    <mergeCell ref="B44:C44"/>
    <mergeCell ref="F44:G44"/>
    <mergeCell ref="B45:C45"/>
    <mergeCell ref="F45:G45"/>
    <mergeCell ref="B46:C46"/>
    <mergeCell ref="F46:G46"/>
    <mergeCell ref="B47:C47"/>
    <mergeCell ref="F47:G47"/>
    <mergeCell ref="B48:C48"/>
    <mergeCell ref="F48:G48"/>
    <mergeCell ref="B49:C49"/>
    <mergeCell ref="F49:G49"/>
    <mergeCell ref="B50:C50"/>
    <mergeCell ref="F50:G50"/>
    <mergeCell ref="B51:C51"/>
    <mergeCell ref="F51:G51"/>
    <mergeCell ref="B52:C52"/>
    <mergeCell ref="F52:G52"/>
    <mergeCell ref="B53:C53"/>
    <mergeCell ref="F53:G53"/>
    <mergeCell ref="B54:C54"/>
    <mergeCell ref="F54:G54"/>
    <mergeCell ref="B55:C55"/>
    <mergeCell ref="F55:G55"/>
    <mergeCell ref="B56:C56"/>
    <mergeCell ref="F56:G56"/>
    <mergeCell ref="B57:C57"/>
    <mergeCell ref="F57:G57"/>
    <mergeCell ref="B58:C58"/>
    <mergeCell ref="F58:G58"/>
    <mergeCell ref="B62:C62"/>
    <mergeCell ref="F62:G62"/>
    <mergeCell ref="B59:C59"/>
    <mergeCell ref="F59:G59"/>
    <mergeCell ref="B60:C60"/>
    <mergeCell ref="F60:G60"/>
    <mergeCell ref="B61:C61"/>
    <mergeCell ref="F61:G61"/>
  </mergeCells>
  <phoneticPr fontId="3"/>
  <dataValidations count="2">
    <dataValidation type="whole" operator="greaterThanOrEqual" allowBlank="1" showInputMessage="1" showErrorMessage="1" error="整数値を入力してください。" sqref="H33:H62 D33:D62" xr:uid="{00000000-0002-0000-0D00-000001000000}">
      <formula1>0</formula1>
    </dataValidation>
    <dataValidation type="list" allowBlank="1" showInputMessage="1" prompt="リストより選択して下さい。_x000a_リストに無い場合は、直接入力して下さい。" sqref="B33:C62 F33:G62" xr:uid="{668A5DC5-187A-4CC3-9077-3B36FF8D6CBC}">
      <formula1>$O$33:$O$36</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indexed="43"/>
    <pageSetUpPr autoPageBreaks="0"/>
  </sheetPr>
  <dimension ref="A1:IQ70"/>
  <sheetViews>
    <sheetView showGridLines="0" zoomScaleNormal="100" workbookViewId="0">
      <selection activeCell="B33" sqref="B33:C33"/>
    </sheetView>
  </sheetViews>
  <sheetFormatPr defaultColWidth="8.25" defaultRowHeight="12"/>
  <cols>
    <col min="1" max="1" width="8.25" style="42" customWidth="1"/>
    <col min="2" max="2" width="5" style="42" customWidth="1"/>
    <col min="3" max="3" width="30.625" style="42" customWidth="1"/>
    <col min="4" max="4" width="13.125" style="42" customWidth="1"/>
    <col min="5" max="5" width="8.25" style="42" customWidth="1"/>
    <col min="6" max="6" width="4.75" style="254" customWidth="1"/>
    <col min="7" max="7" width="30.625" style="254" customWidth="1"/>
    <col min="8" max="8" width="13.125" style="42" customWidth="1"/>
    <col min="9" max="9" width="4.625" style="42" customWidth="1"/>
    <col min="10" max="11" width="9" style="42" customWidth="1"/>
    <col min="12" max="12" width="12.25" style="42" hidden="1" customWidth="1"/>
    <col min="13" max="13" width="9" style="42" hidden="1" customWidth="1"/>
    <col min="14" max="250" width="9" style="42" customWidth="1"/>
    <col min="251" max="16384" width="8.25" style="42"/>
  </cols>
  <sheetData>
    <row r="1" spans="1:251" ht="17.25">
      <c r="A1" s="252" t="s">
        <v>1447</v>
      </c>
      <c r="D1" s="248" t="s">
        <v>208</v>
      </c>
      <c r="E1" s="249" t="str">
        <f>IF(D2&lt;&gt;"","注意","OK")</f>
        <v>OK</v>
      </c>
      <c r="F1" s="293">
        <v>1</v>
      </c>
      <c r="G1" s="42"/>
      <c r="IQ1" s="252" t="s">
        <v>1069</v>
      </c>
    </row>
    <row r="2" spans="1:251" s="252" customFormat="1" ht="24" customHeight="1">
      <c r="D2" s="2287" t="str">
        <f>IF(AND(D5&lt;&gt;D30,H5&lt;&gt;H30)=TRUE,"A1とA2・B1とB2の両方で金額が一致してません",IF(D5&lt;&gt;D30,"A1とA2の金額が一致してません",IF(H5&lt;&gt;H30,"B1とB2の金額が一致してません","")))</f>
        <v/>
      </c>
      <c r="E2" s="2325"/>
      <c r="F2" s="294"/>
      <c r="G2" s="294"/>
    </row>
    <row r="3" spans="1:251" ht="12.75" customHeight="1" thickBot="1">
      <c r="B3" s="253" t="s">
        <v>230</v>
      </c>
    </row>
    <row r="4" spans="1:251" ht="24" customHeight="1" thickBot="1">
      <c r="B4" s="2289" t="s">
        <v>1437</v>
      </c>
      <c r="C4" s="2291"/>
      <c r="D4" s="295" t="s">
        <v>504</v>
      </c>
      <c r="E4" s="296"/>
      <c r="H4" s="255" t="s">
        <v>246</v>
      </c>
    </row>
    <row r="5" spans="1:251" ht="24" customHeight="1" thickBot="1">
      <c r="B5" s="2292"/>
      <c r="C5" s="2294"/>
      <c r="D5" s="257">
        <f>'6_工事費'!H82</f>
        <v>0</v>
      </c>
      <c r="E5" s="256" t="s">
        <v>982</v>
      </c>
      <c r="H5" s="257">
        <f>'6_工事費'!EB82-D5</f>
        <v>0</v>
      </c>
      <c r="I5" s="258" t="s">
        <v>983</v>
      </c>
    </row>
    <row r="6" spans="1:251" ht="15.75" customHeight="1">
      <c r="D6" s="259"/>
      <c r="E6" s="259"/>
      <c r="J6"/>
      <c r="K6"/>
      <c r="L6"/>
    </row>
    <row r="7" spans="1:251" s="253" customFormat="1" ht="14.25">
      <c r="B7" s="253" t="s">
        <v>456</v>
      </c>
      <c r="F7" s="298"/>
      <c r="G7" s="298"/>
      <c r="J7"/>
      <c r="K7"/>
      <c r="L7"/>
    </row>
    <row r="8" spans="1:251" s="253" customFormat="1" ht="5.25" customHeight="1">
      <c r="B8" s="263"/>
      <c r="C8" s="263"/>
      <c r="D8" s="264"/>
      <c r="E8" s="263"/>
      <c r="F8" s="265"/>
      <c r="G8" s="298"/>
    </row>
    <row r="9" spans="1:251" s="323" customFormat="1" hidden="1">
      <c r="B9" s="266"/>
      <c r="C9" s="324"/>
      <c r="D9" s="325"/>
      <c r="E9" s="325"/>
      <c r="F9" s="266"/>
      <c r="G9" s="326"/>
      <c r="H9" s="326"/>
      <c r="IQ9" s="712"/>
    </row>
    <row r="10" spans="1:251" hidden="1">
      <c r="B10" s="267"/>
      <c r="C10" s="268"/>
      <c r="D10" s="267"/>
      <c r="E10" s="267"/>
      <c r="F10" s="266"/>
      <c r="G10" s="327"/>
      <c r="H10" s="264"/>
      <c r="IQ10" s="677"/>
    </row>
    <row r="11" spans="1:251" customFormat="1" ht="14.25" hidden="1">
      <c r="IQ11" s="675"/>
    </row>
    <row r="12" spans="1:251" customFormat="1" ht="14.25" hidden="1">
      <c r="IQ12" s="675"/>
    </row>
    <row r="13" spans="1:251" customFormat="1" ht="14.25" hidden="1">
      <c r="IQ13" s="675"/>
    </row>
    <row r="14" spans="1:251" customFormat="1" ht="14.25" hidden="1">
      <c r="IQ14" s="675"/>
    </row>
    <row r="15" spans="1:251" customFormat="1" ht="14.25" hidden="1">
      <c r="IQ15" s="675"/>
    </row>
    <row r="16" spans="1:251" customFormat="1" ht="14.25" hidden="1">
      <c r="IQ16" s="675"/>
    </row>
    <row r="17" spans="2:251" customFormat="1" ht="14.25" hidden="1">
      <c r="IQ17" s="675"/>
    </row>
    <row r="18" spans="2:251" customFormat="1" ht="14.25" hidden="1">
      <c r="IQ18" s="675"/>
    </row>
    <row r="19" spans="2:251" customFormat="1" ht="14.25" hidden="1">
      <c r="IQ19" s="675"/>
    </row>
    <row r="20" spans="2:251" customFormat="1" ht="14.25" hidden="1">
      <c r="IQ20" s="675"/>
    </row>
    <row r="21" spans="2:251" customFormat="1" ht="14.25" hidden="1">
      <c r="IQ21" s="675"/>
    </row>
    <row r="22" spans="2:251" customFormat="1" ht="14.25" hidden="1">
      <c r="IQ22" s="675"/>
    </row>
    <row r="23" spans="2:251" customFormat="1" ht="14.25" hidden="1">
      <c r="IQ23" s="675"/>
    </row>
    <row r="24" spans="2:251" customFormat="1" ht="14.25" hidden="1">
      <c r="IQ24" s="675"/>
    </row>
    <row r="25" spans="2:251" customFormat="1" ht="14.25" hidden="1">
      <c r="IQ25" s="675"/>
    </row>
    <row r="26" spans="2:251" hidden="1">
      <c r="IQ26" s="677"/>
    </row>
    <row r="27" spans="2:251" hidden="1">
      <c r="IQ27" s="677"/>
    </row>
    <row r="28" spans="2:251" s="253" customFormat="1" ht="13.5" hidden="1">
      <c r="B28" s="313"/>
      <c r="F28" s="298"/>
      <c r="G28" s="298"/>
      <c r="IQ28" s="710"/>
    </row>
    <row r="29" spans="2:251" s="253" customFormat="1" ht="13.5" hidden="1">
      <c r="F29" s="298"/>
      <c r="G29" s="298"/>
      <c r="IQ29" s="710"/>
    </row>
    <row r="30" spans="2:251" ht="18.75" customHeight="1">
      <c r="B30" s="309"/>
      <c r="C30" s="728" t="s">
        <v>457</v>
      </c>
      <c r="D30" s="328">
        <f>SUM(D33:D62)</f>
        <v>0</v>
      </c>
      <c r="E30" s="256" t="s">
        <v>674</v>
      </c>
      <c r="F30" s="309"/>
      <c r="G30" s="728" t="s">
        <v>457</v>
      </c>
      <c r="H30" s="328">
        <f>SUM(H33:H62)</f>
        <v>0</v>
      </c>
      <c r="I30" s="258" t="s">
        <v>675</v>
      </c>
    </row>
    <row r="31" spans="2:251" ht="18" customHeight="1">
      <c r="B31" s="2274" t="s">
        <v>504</v>
      </c>
      <c r="C31" s="1931"/>
      <c r="D31" s="1932"/>
      <c r="E31" s="260"/>
      <c r="F31" s="2274" t="s">
        <v>247</v>
      </c>
      <c r="G31" s="2285"/>
      <c r="H31" s="2286"/>
      <c r="L31" s="1221" t="s">
        <v>1380</v>
      </c>
      <c r="M31" s="1221"/>
    </row>
    <row r="32" spans="2:251" ht="18" customHeight="1">
      <c r="B32" s="2319" t="s">
        <v>1074</v>
      </c>
      <c r="C32" s="2320"/>
      <c r="D32" s="300" t="s">
        <v>1073</v>
      </c>
      <c r="F32" s="2319" t="s">
        <v>1074</v>
      </c>
      <c r="G32" s="2320"/>
      <c r="H32" s="300" t="s">
        <v>1073</v>
      </c>
      <c r="L32" s="1221" t="s">
        <v>1381</v>
      </c>
      <c r="M32" s="1221" t="s">
        <v>1382</v>
      </c>
    </row>
    <row r="33" spans="1:243" ht="24" customHeight="1">
      <c r="A33" s="860" t="str">
        <f>IF(OR(L33=1,L33=3),"","未入力があります")</f>
        <v/>
      </c>
      <c r="B33" s="2305"/>
      <c r="C33" s="2321"/>
      <c r="D33" s="316"/>
      <c r="E33" s="860" t="str">
        <f>IF(OR(M33=1,M33=3),"","未入力があります")</f>
        <v/>
      </c>
      <c r="F33" s="2305"/>
      <c r="G33" s="2321"/>
      <c r="H33" s="1689"/>
      <c r="L33" s="1221">
        <f>COUNTBLANK(B33:D33)</f>
        <v>3</v>
      </c>
      <c r="M33" s="1221">
        <f>COUNTBLANK(F33:H33)</f>
        <v>3</v>
      </c>
      <c r="II33" s="669"/>
    </row>
    <row r="34" spans="1:243" ht="24" customHeight="1">
      <c r="A34" s="860" t="str">
        <f t="shared" ref="A34:A62" si="0">IF(OR(L34=1,L34=3),"","未入力があります")</f>
        <v/>
      </c>
      <c r="B34" s="2303"/>
      <c r="C34" s="2318"/>
      <c r="D34" s="262"/>
      <c r="E34" s="860" t="str">
        <f t="shared" ref="E34:E62" si="1">IF(OR(M34=1,M34=3),"","未入力があります")</f>
        <v/>
      </c>
      <c r="F34" s="2303"/>
      <c r="G34" s="2318"/>
      <c r="H34" s="307"/>
      <c r="L34" s="1221">
        <f t="shared" ref="L34:L62" si="2">COUNTBLANK(B34:D34)</f>
        <v>3</v>
      </c>
      <c r="M34" s="1221">
        <f t="shared" ref="M34:M62" si="3">COUNTBLANK(F34:H34)</f>
        <v>3</v>
      </c>
      <c r="II34" s="669"/>
    </row>
    <row r="35" spans="1:243" ht="24" customHeight="1">
      <c r="A35" s="860" t="str">
        <f t="shared" si="0"/>
        <v/>
      </c>
      <c r="B35" s="2303"/>
      <c r="C35" s="2318"/>
      <c r="D35" s="262"/>
      <c r="E35" s="860" t="str">
        <f t="shared" si="1"/>
        <v/>
      </c>
      <c r="F35" s="2303"/>
      <c r="G35" s="2318"/>
      <c r="H35" s="307"/>
      <c r="L35" s="1221">
        <f t="shared" si="2"/>
        <v>3</v>
      </c>
      <c r="M35" s="1221">
        <f t="shared" si="3"/>
        <v>3</v>
      </c>
      <c r="II35" s="669"/>
    </row>
    <row r="36" spans="1:243" ht="24" customHeight="1">
      <c r="A36" s="860" t="str">
        <f t="shared" si="0"/>
        <v/>
      </c>
      <c r="B36" s="2303"/>
      <c r="C36" s="2318"/>
      <c r="D36" s="262"/>
      <c r="E36" s="860" t="str">
        <f t="shared" si="1"/>
        <v/>
      </c>
      <c r="F36" s="2303"/>
      <c r="G36" s="2318"/>
      <c r="H36" s="307"/>
      <c r="L36" s="1221">
        <f t="shared" si="2"/>
        <v>3</v>
      </c>
      <c r="M36" s="1221">
        <f t="shared" si="3"/>
        <v>3</v>
      </c>
      <c r="II36" s="669"/>
    </row>
    <row r="37" spans="1:243" ht="24" customHeight="1">
      <c r="A37" s="860" t="str">
        <f t="shared" si="0"/>
        <v/>
      </c>
      <c r="B37" s="2303"/>
      <c r="C37" s="2318"/>
      <c r="D37" s="262"/>
      <c r="E37" s="860" t="str">
        <f t="shared" si="1"/>
        <v/>
      </c>
      <c r="F37" s="2303"/>
      <c r="G37" s="2318"/>
      <c r="H37" s="307"/>
      <c r="L37" s="1221">
        <f t="shared" si="2"/>
        <v>3</v>
      </c>
      <c r="M37" s="1221">
        <f t="shared" si="3"/>
        <v>3</v>
      </c>
      <c r="II37" s="669"/>
    </row>
    <row r="38" spans="1:243" ht="24" customHeight="1">
      <c r="A38" s="860" t="str">
        <f t="shared" si="0"/>
        <v/>
      </c>
      <c r="B38" s="2303"/>
      <c r="C38" s="2318"/>
      <c r="D38" s="262"/>
      <c r="E38" s="860" t="str">
        <f t="shared" si="1"/>
        <v/>
      </c>
      <c r="F38" s="2303"/>
      <c r="G38" s="2318"/>
      <c r="H38" s="307"/>
      <c r="L38" s="1221">
        <f t="shared" si="2"/>
        <v>3</v>
      </c>
      <c r="M38" s="1221">
        <f t="shared" si="3"/>
        <v>3</v>
      </c>
      <c r="II38" s="669"/>
    </row>
    <row r="39" spans="1:243" ht="24" customHeight="1">
      <c r="A39" s="860" t="str">
        <f t="shared" si="0"/>
        <v/>
      </c>
      <c r="B39" s="2303"/>
      <c r="C39" s="2318"/>
      <c r="D39" s="262"/>
      <c r="E39" s="860" t="str">
        <f t="shared" si="1"/>
        <v/>
      </c>
      <c r="F39" s="2303"/>
      <c r="G39" s="2318"/>
      <c r="H39" s="307"/>
      <c r="L39" s="1221">
        <f t="shared" si="2"/>
        <v>3</v>
      </c>
      <c r="M39" s="1221">
        <f t="shared" si="3"/>
        <v>3</v>
      </c>
      <c r="II39" s="669"/>
    </row>
    <row r="40" spans="1:243" ht="24" customHeight="1">
      <c r="A40" s="860" t="str">
        <f t="shared" si="0"/>
        <v/>
      </c>
      <c r="B40" s="2303"/>
      <c r="C40" s="2318"/>
      <c r="D40" s="262"/>
      <c r="E40" s="860" t="str">
        <f t="shared" si="1"/>
        <v/>
      </c>
      <c r="F40" s="2303"/>
      <c r="G40" s="2318"/>
      <c r="H40" s="307"/>
      <c r="L40" s="1221">
        <f t="shared" si="2"/>
        <v>3</v>
      </c>
      <c r="M40" s="1221">
        <f t="shared" si="3"/>
        <v>3</v>
      </c>
      <c r="II40" s="669"/>
    </row>
    <row r="41" spans="1:243" ht="24" customHeight="1">
      <c r="A41" s="860" t="str">
        <f t="shared" si="0"/>
        <v/>
      </c>
      <c r="B41" s="2303"/>
      <c r="C41" s="2318"/>
      <c r="D41" s="262"/>
      <c r="E41" s="860" t="str">
        <f t="shared" si="1"/>
        <v/>
      </c>
      <c r="F41" s="2303"/>
      <c r="G41" s="2318"/>
      <c r="H41" s="307"/>
      <c r="L41" s="1221">
        <f t="shared" si="2"/>
        <v>3</v>
      </c>
      <c r="M41" s="1221">
        <f t="shared" si="3"/>
        <v>3</v>
      </c>
      <c r="II41" s="669"/>
    </row>
    <row r="42" spans="1:243" ht="24" customHeight="1">
      <c r="A42" s="860" t="str">
        <f t="shared" si="0"/>
        <v/>
      </c>
      <c r="B42" s="2303"/>
      <c r="C42" s="2318"/>
      <c r="D42" s="262"/>
      <c r="E42" s="860" t="str">
        <f t="shared" si="1"/>
        <v/>
      </c>
      <c r="F42" s="2303"/>
      <c r="G42" s="2318"/>
      <c r="H42" s="307"/>
      <c r="L42" s="1221">
        <f t="shared" si="2"/>
        <v>3</v>
      </c>
      <c r="M42" s="1221">
        <f t="shared" si="3"/>
        <v>3</v>
      </c>
      <c r="II42" s="669"/>
    </row>
    <row r="43" spans="1:243" ht="24" customHeight="1">
      <c r="A43" s="860" t="str">
        <f t="shared" si="0"/>
        <v/>
      </c>
      <c r="B43" s="2303"/>
      <c r="C43" s="2318"/>
      <c r="D43" s="262"/>
      <c r="E43" s="860" t="str">
        <f t="shared" si="1"/>
        <v/>
      </c>
      <c r="F43" s="2303"/>
      <c r="G43" s="2318"/>
      <c r="H43" s="307"/>
      <c r="L43" s="1221">
        <f t="shared" si="2"/>
        <v>3</v>
      </c>
      <c r="M43" s="1221">
        <f t="shared" si="3"/>
        <v>3</v>
      </c>
      <c r="II43" s="669"/>
    </row>
    <row r="44" spans="1:243" ht="24" customHeight="1">
      <c r="A44" s="860" t="str">
        <f t="shared" si="0"/>
        <v/>
      </c>
      <c r="B44" s="2303"/>
      <c r="C44" s="2318"/>
      <c r="D44" s="262"/>
      <c r="E44" s="860" t="str">
        <f t="shared" si="1"/>
        <v/>
      </c>
      <c r="F44" s="2303"/>
      <c r="G44" s="2318"/>
      <c r="H44" s="307"/>
      <c r="L44" s="1221">
        <f t="shared" si="2"/>
        <v>3</v>
      </c>
      <c r="M44" s="1221">
        <f t="shared" si="3"/>
        <v>3</v>
      </c>
      <c r="II44" s="669"/>
    </row>
    <row r="45" spans="1:243" ht="24" customHeight="1">
      <c r="A45" s="860" t="str">
        <f t="shared" si="0"/>
        <v/>
      </c>
      <c r="B45" s="2303"/>
      <c r="C45" s="2318"/>
      <c r="D45" s="262"/>
      <c r="E45" s="860" t="str">
        <f t="shared" si="1"/>
        <v/>
      </c>
      <c r="F45" s="2303"/>
      <c r="G45" s="2318"/>
      <c r="H45" s="307"/>
      <c r="L45" s="1221">
        <f t="shared" si="2"/>
        <v>3</v>
      </c>
      <c r="M45" s="1221">
        <f t="shared" si="3"/>
        <v>3</v>
      </c>
      <c r="II45" s="669"/>
    </row>
    <row r="46" spans="1:243" ht="24" customHeight="1">
      <c r="A46" s="860" t="str">
        <f t="shared" si="0"/>
        <v/>
      </c>
      <c r="B46" s="2303"/>
      <c r="C46" s="2318"/>
      <c r="D46" s="262"/>
      <c r="E46" s="860" t="str">
        <f t="shared" si="1"/>
        <v/>
      </c>
      <c r="F46" s="2303"/>
      <c r="G46" s="2318"/>
      <c r="H46" s="307"/>
      <c r="L46" s="1221">
        <f t="shared" si="2"/>
        <v>3</v>
      </c>
      <c r="M46" s="1221">
        <f t="shared" si="3"/>
        <v>3</v>
      </c>
      <c r="II46" s="669"/>
    </row>
    <row r="47" spans="1:243" ht="24" customHeight="1">
      <c r="A47" s="860" t="str">
        <f t="shared" si="0"/>
        <v/>
      </c>
      <c r="B47" s="2303"/>
      <c r="C47" s="2318"/>
      <c r="D47" s="262"/>
      <c r="E47" s="860" t="str">
        <f t="shared" si="1"/>
        <v/>
      </c>
      <c r="F47" s="2303"/>
      <c r="G47" s="2318"/>
      <c r="H47" s="307"/>
      <c r="L47" s="1221">
        <f t="shared" si="2"/>
        <v>3</v>
      </c>
      <c r="M47" s="1221">
        <f t="shared" si="3"/>
        <v>3</v>
      </c>
      <c r="II47" s="669"/>
    </row>
    <row r="48" spans="1:243" ht="24" customHeight="1">
      <c r="A48" s="860" t="str">
        <f t="shared" si="0"/>
        <v/>
      </c>
      <c r="B48" s="2303"/>
      <c r="C48" s="2318"/>
      <c r="D48" s="262"/>
      <c r="E48" s="860" t="str">
        <f t="shared" si="1"/>
        <v/>
      </c>
      <c r="F48" s="2303"/>
      <c r="G48" s="2318"/>
      <c r="H48" s="307"/>
      <c r="L48" s="1221">
        <f t="shared" si="2"/>
        <v>3</v>
      </c>
      <c r="M48" s="1221">
        <f t="shared" si="3"/>
        <v>3</v>
      </c>
      <c r="II48" s="669"/>
    </row>
    <row r="49" spans="1:243" ht="24" customHeight="1">
      <c r="A49" s="860" t="str">
        <f t="shared" si="0"/>
        <v/>
      </c>
      <c r="B49" s="2303"/>
      <c r="C49" s="2318"/>
      <c r="D49" s="262"/>
      <c r="E49" s="860" t="str">
        <f t="shared" si="1"/>
        <v/>
      </c>
      <c r="F49" s="2303"/>
      <c r="G49" s="2318"/>
      <c r="H49" s="307"/>
      <c r="L49" s="1221">
        <f t="shared" si="2"/>
        <v>3</v>
      </c>
      <c r="M49" s="1221">
        <f t="shared" si="3"/>
        <v>3</v>
      </c>
      <c r="II49" s="669"/>
    </row>
    <row r="50" spans="1:243" ht="24" customHeight="1">
      <c r="A50" s="860" t="str">
        <f t="shared" si="0"/>
        <v/>
      </c>
      <c r="B50" s="2303"/>
      <c r="C50" s="2318"/>
      <c r="D50" s="262"/>
      <c r="E50" s="860" t="str">
        <f t="shared" si="1"/>
        <v/>
      </c>
      <c r="F50" s="2303"/>
      <c r="G50" s="2318"/>
      <c r="H50" s="307"/>
      <c r="L50" s="1221">
        <f t="shared" si="2"/>
        <v>3</v>
      </c>
      <c r="M50" s="1221">
        <f t="shared" si="3"/>
        <v>3</v>
      </c>
      <c r="II50" s="669"/>
    </row>
    <row r="51" spans="1:243" ht="24" customHeight="1">
      <c r="A51" s="860" t="str">
        <f t="shared" si="0"/>
        <v/>
      </c>
      <c r="B51" s="2303"/>
      <c r="C51" s="2318"/>
      <c r="D51" s="262"/>
      <c r="E51" s="860" t="str">
        <f t="shared" si="1"/>
        <v/>
      </c>
      <c r="F51" s="2303"/>
      <c r="G51" s="2318"/>
      <c r="H51" s="307"/>
      <c r="L51" s="1221">
        <f t="shared" si="2"/>
        <v>3</v>
      </c>
      <c r="M51" s="1221">
        <f t="shared" si="3"/>
        <v>3</v>
      </c>
      <c r="II51" s="669"/>
    </row>
    <row r="52" spans="1:243" ht="24" customHeight="1">
      <c r="A52" s="860" t="str">
        <f t="shared" si="0"/>
        <v/>
      </c>
      <c r="B52" s="2303"/>
      <c r="C52" s="2318"/>
      <c r="D52" s="262"/>
      <c r="E52" s="860" t="str">
        <f t="shared" si="1"/>
        <v/>
      </c>
      <c r="F52" s="2303"/>
      <c r="G52" s="2318"/>
      <c r="H52" s="307"/>
      <c r="L52" s="1221">
        <f t="shared" si="2"/>
        <v>3</v>
      </c>
      <c r="M52" s="1221">
        <f t="shared" si="3"/>
        <v>3</v>
      </c>
      <c r="II52" s="669"/>
    </row>
    <row r="53" spans="1:243" ht="24" customHeight="1">
      <c r="A53" s="860" t="str">
        <f t="shared" si="0"/>
        <v/>
      </c>
      <c r="B53" s="2303"/>
      <c r="C53" s="2318"/>
      <c r="D53" s="262"/>
      <c r="E53" s="860" t="str">
        <f t="shared" si="1"/>
        <v/>
      </c>
      <c r="F53" s="2303"/>
      <c r="G53" s="2318"/>
      <c r="H53" s="307"/>
      <c r="L53" s="1221">
        <f t="shared" si="2"/>
        <v>3</v>
      </c>
      <c r="M53" s="1221">
        <f t="shared" si="3"/>
        <v>3</v>
      </c>
      <c r="II53" s="669"/>
    </row>
    <row r="54" spans="1:243" ht="24" customHeight="1">
      <c r="A54" s="860" t="str">
        <f t="shared" si="0"/>
        <v/>
      </c>
      <c r="B54" s="2303"/>
      <c r="C54" s="2318"/>
      <c r="D54" s="262"/>
      <c r="E54" s="860" t="str">
        <f t="shared" si="1"/>
        <v/>
      </c>
      <c r="F54" s="2303"/>
      <c r="G54" s="2318"/>
      <c r="H54" s="307"/>
      <c r="L54" s="1221">
        <f t="shared" si="2"/>
        <v>3</v>
      </c>
      <c r="M54" s="1221">
        <f t="shared" si="3"/>
        <v>3</v>
      </c>
      <c r="II54" s="669"/>
    </row>
    <row r="55" spans="1:243" ht="24" customHeight="1">
      <c r="A55" s="860" t="str">
        <f t="shared" si="0"/>
        <v/>
      </c>
      <c r="B55" s="2303"/>
      <c r="C55" s="2318"/>
      <c r="D55" s="262"/>
      <c r="E55" s="860" t="str">
        <f t="shared" si="1"/>
        <v/>
      </c>
      <c r="F55" s="2303"/>
      <c r="G55" s="2318"/>
      <c r="H55" s="307"/>
      <c r="L55" s="1221">
        <f t="shared" si="2"/>
        <v>3</v>
      </c>
      <c r="M55" s="1221">
        <f t="shared" si="3"/>
        <v>3</v>
      </c>
      <c r="II55" s="669"/>
    </row>
    <row r="56" spans="1:243" ht="24" customHeight="1">
      <c r="A56" s="860" t="str">
        <f t="shared" si="0"/>
        <v/>
      </c>
      <c r="B56" s="2303"/>
      <c r="C56" s="2318"/>
      <c r="D56" s="262"/>
      <c r="E56" s="860" t="str">
        <f t="shared" si="1"/>
        <v/>
      </c>
      <c r="F56" s="2303"/>
      <c r="G56" s="2318"/>
      <c r="H56" s="307"/>
      <c r="L56" s="1221">
        <f t="shared" si="2"/>
        <v>3</v>
      </c>
      <c r="M56" s="1221">
        <f t="shared" si="3"/>
        <v>3</v>
      </c>
      <c r="II56" s="669"/>
    </row>
    <row r="57" spans="1:243" ht="24" customHeight="1">
      <c r="A57" s="860" t="str">
        <f t="shared" si="0"/>
        <v/>
      </c>
      <c r="B57" s="2303"/>
      <c r="C57" s="2318"/>
      <c r="D57" s="262"/>
      <c r="E57" s="860" t="str">
        <f t="shared" si="1"/>
        <v/>
      </c>
      <c r="F57" s="2303"/>
      <c r="G57" s="2318"/>
      <c r="H57" s="307"/>
      <c r="L57" s="1221">
        <f t="shared" si="2"/>
        <v>3</v>
      </c>
      <c r="M57" s="1221">
        <f t="shared" si="3"/>
        <v>3</v>
      </c>
      <c r="II57" s="669"/>
    </row>
    <row r="58" spans="1:243" ht="24" customHeight="1">
      <c r="A58" s="860" t="str">
        <f t="shared" si="0"/>
        <v/>
      </c>
      <c r="B58" s="2303"/>
      <c r="C58" s="2318"/>
      <c r="D58" s="262"/>
      <c r="E58" s="860" t="str">
        <f t="shared" si="1"/>
        <v/>
      </c>
      <c r="F58" s="2303"/>
      <c r="G58" s="2318"/>
      <c r="H58" s="307"/>
      <c r="L58" s="1221">
        <f t="shared" si="2"/>
        <v>3</v>
      </c>
      <c r="M58" s="1221">
        <f t="shared" si="3"/>
        <v>3</v>
      </c>
      <c r="II58" s="669"/>
    </row>
    <row r="59" spans="1:243" ht="24" customHeight="1">
      <c r="A59" s="860" t="str">
        <f t="shared" si="0"/>
        <v/>
      </c>
      <c r="B59" s="2303"/>
      <c r="C59" s="2318"/>
      <c r="D59" s="262"/>
      <c r="E59" s="860" t="str">
        <f t="shared" si="1"/>
        <v/>
      </c>
      <c r="F59" s="2303"/>
      <c r="G59" s="2318"/>
      <c r="H59" s="307"/>
      <c r="L59" s="1221">
        <f t="shared" si="2"/>
        <v>3</v>
      </c>
      <c r="M59" s="1221">
        <f t="shared" si="3"/>
        <v>3</v>
      </c>
      <c r="II59" s="669"/>
    </row>
    <row r="60" spans="1:243" ht="24" customHeight="1">
      <c r="A60" s="860" t="str">
        <f t="shared" si="0"/>
        <v/>
      </c>
      <c r="B60" s="2303"/>
      <c r="C60" s="2318"/>
      <c r="D60" s="262"/>
      <c r="E60" s="860" t="str">
        <f t="shared" si="1"/>
        <v/>
      </c>
      <c r="F60" s="2303"/>
      <c r="G60" s="2318"/>
      <c r="H60" s="307"/>
      <c r="L60" s="1221">
        <f t="shared" si="2"/>
        <v>3</v>
      </c>
      <c r="M60" s="1221">
        <f t="shared" si="3"/>
        <v>3</v>
      </c>
      <c r="II60" s="669"/>
    </row>
    <row r="61" spans="1:243" ht="24" customHeight="1">
      <c r="A61" s="860" t="str">
        <f t="shared" si="0"/>
        <v/>
      </c>
      <c r="B61" s="2303"/>
      <c r="C61" s="2318"/>
      <c r="D61" s="262"/>
      <c r="E61" s="860" t="str">
        <f t="shared" si="1"/>
        <v/>
      </c>
      <c r="F61" s="2303"/>
      <c r="G61" s="2318"/>
      <c r="H61" s="307"/>
      <c r="L61" s="1221">
        <f t="shared" si="2"/>
        <v>3</v>
      </c>
      <c r="M61" s="1221">
        <f t="shared" si="3"/>
        <v>3</v>
      </c>
      <c r="II61" s="669"/>
    </row>
    <row r="62" spans="1:243" ht="24" customHeight="1">
      <c r="A62" s="860" t="str">
        <f t="shared" si="0"/>
        <v/>
      </c>
      <c r="B62" s="2301"/>
      <c r="C62" s="2317"/>
      <c r="D62" s="320"/>
      <c r="E62" s="860" t="str">
        <f t="shared" si="1"/>
        <v/>
      </c>
      <c r="F62" s="2301"/>
      <c r="G62" s="2317"/>
      <c r="H62" s="321"/>
      <c r="L62" s="1221">
        <f t="shared" si="2"/>
        <v>3</v>
      </c>
      <c r="M62" s="1221">
        <f t="shared" si="3"/>
        <v>3</v>
      </c>
      <c r="II62" s="669"/>
    </row>
    <row r="63" spans="1:243" s="253" customFormat="1" ht="13.5">
      <c r="A63" s="42"/>
      <c r="B63" s="42"/>
      <c r="C63" s="42"/>
      <c r="D63" s="42"/>
      <c r="F63" s="298"/>
      <c r="G63" s="298"/>
      <c r="II63" s="42"/>
    </row>
    <row r="65" spans="1:251" ht="14.25">
      <c r="A65"/>
      <c r="B65"/>
      <c r="C65"/>
      <c r="D65"/>
      <c r="E65"/>
      <c r="F65"/>
      <c r="G65"/>
      <c r="H65"/>
      <c r="IQ65"/>
    </row>
    <row r="66" spans="1:251" ht="14.25">
      <c r="A66"/>
      <c r="B66"/>
      <c r="C66"/>
      <c r="D66"/>
      <c r="E66"/>
      <c r="F66"/>
      <c r="G66"/>
      <c r="H66"/>
      <c r="IQ66"/>
    </row>
    <row r="67" spans="1:251" ht="14.25">
      <c r="A67"/>
      <c r="B67"/>
      <c r="C67"/>
      <c r="D67"/>
      <c r="E67"/>
      <c r="F67"/>
      <c r="G67"/>
      <c r="H67"/>
      <c r="IQ67"/>
    </row>
    <row r="68" spans="1:251" ht="14.25">
      <c r="A68"/>
      <c r="B68"/>
      <c r="C68"/>
      <c r="D68"/>
      <c r="E68"/>
      <c r="F68"/>
      <c r="G68"/>
      <c r="H68"/>
      <c r="IQ68"/>
    </row>
    <row r="69" spans="1:251" ht="14.25">
      <c r="A69"/>
      <c r="B69"/>
      <c r="C69"/>
      <c r="D69"/>
      <c r="E69"/>
      <c r="F69"/>
      <c r="G69"/>
      <c r="H69"/>
      <c r="IQ69"/>
    </row>
    <row r="70" spans="1:251" ht="14.25">
      <c r="A70"/>
      <c r="B70"/>
      <c r="C70"/>
      <c r="D70"/>
      <c r="E70"/>
      <c r="F70"/>
      <c r="G70"/>
      <c r="H70"/>
      <c r="IQ70"/>
    </row>
  </sheetData>
  <sheetProtection algorithmName="SHA-512" hashValue="jx3Mo1veocckoWHAAoLR7obCLiewYoFcEYwuZYr7fNs1YSN7cGJVW5/I/+C/6QbBkJOSGfpiM94rM1dDHqE2bA==" saltValue="HLeJjul55AjInbaVLXVzUw==" spinCount="100000" sheet="1" objects="1" scenarios="1"/>
  <mergeCells count="66">
    <mergeCell ref="B31:D31"/>
    <mergeCell ref="F31:H31"/>
    <mergeCell ref="B4:C5"/>
    <mergeCell ref="D2:E2"/>
    <mergeCell ref="B32:C32"/>
    <mergeCell ref="B33:C33"/>
    <mergeCell ref="F32:G32"/>
    <mergeCell ref="F33:G33"/>
    <mergeCell ref="B34:C34"/>
    <mergeCell ref="F34:G34"/>
    <mergeCell ref="B35:C35"/>
    <mergeCell ref="F35:G35"/>
    <mergeCell ref="B36:C36"/>
    <mergeCell ref="F36:G36"/>
    <mergeCell ref="B37:C37"/>
    <mergeCell ref="F37:G37"/>
    <mergeCell ref="B38:C38"/>
    <mergeCell ref="F38:G38"/>
    <mergeCell ref="B39:C39"/>
    <mergeCell ref="F39:G39"/>
    <mergeCell ref="B40:C40"/>
    <mergeCell ref="F40:G40"/>
    <mergeCell ref="B41:C41"/>
    <mergeCell ref="F41:G41"/>
    <mergeCell ref="B42:C42"/>
    <mergeCell ref="F42:G42"/>
    <mergeCell ref="B43:C43"/>
    <mergeCell ref="F43:G43"/>
    <mergeCell ref="B44:C44"/>
    <mergeCell ref="F44:G44"/>
    <mergeCell ref="B45:C45"/>
    <mergeCell ref="F45:G45"/>
    <mergeCell ref="B46:C46"/>
    <mergeCell ref="F46:G46"/>
    <mergeCell ref="B47:C47"/>
    <mergeCell ref="F47:G47"/>
    <mergeCell ref="B48:C48"/>
    <mergeCell ref="F48:G48"/>
    <mergeCell ref="B49:C49"/>
    <mergeCell ref="F49:G49"/>
    <mergeCell ref="B50:C50"/>
    <mergeCell ref="F50:G50"/>
    <mergeCell ref="B51:C51"/>
    <mergeCell ref="F51:G51"/>
    <mergeCell ref="B52:C52"/>
    <mergeCell ref="F52:G52"/>
    <mergeCell ref="B53:C53"/>
    <mergeCell ref="F53:G53"/>
    <mergeCell ref="B54:C54"/>
    <mergeCell ref="F54:G54"/>
    <mergeCell ref="B55:C55"/>
    <mergeCell ref="F55:G55"/>
    <mergeCell ref="B56:C56"/>
    <mergeCell ref="F56:G56"/>
    <mergeCell ref="B57:C57"/>
    <mergeCell ref="F57:G57"/>
    <mergeCell ref="B58:C58"/>
    <mergeCell ref="F58:G58"/>
    <mergeCell ref="B62:C62"/>
    <mergeCell ref="F62:G62"/>
    <mergeCell ref="B59:C59"/>
    <mergeCell ref="F59:G59"/>
    <mergeCell ref="B60:C60"/>
    <mergeCell ref="F60:G60"/>
    <mergeCell ref="B61:C61"/>
    <mergeCell ref="F61:G61"/>
  </mergeCells>
  <phoneticPr fontId="3"/>
  <dataValidations count="1">
    <dataValidation type="whole" operator="greaterThanOrEqual" allowBlank="1" showInputMessage="1" showErrorMessage="1" error="整数値を入力してください。" sqref="H33:H62 D33:D62" xr:uid="{00000000-0002-0000-0E00-000001000000}">
      <formula1>0</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tabColor rgb="FFFFFF99"/>
    <pageSetUpPr autoPageBreaks="0"/>
  </sheetPr>
  <dimension ref="A1:IQ70"/>
  <sheetViews>
    <sheetView showGridLines="0" zoomScaleNormal="100" workbookViewId="0">
      <selection activeCell="B33" sqref="B33:C33"/>
    </sheetView>
  </sheetViews>
  <sheetFormatPr defaultColWidth="8.25" defaultRowHeight="12"/>
  <cols>
    <col min="1" max="1" width="8.25" style="42" customWidth="1"/>
    <col min="2" max="2" width="5" style="42" customWidth="1"/>
    <col min="3" max="3" width="30.625" style="42" customWidth="1"/>
    <col min="4" max="4" width="13.125" style="42" customWidth="1"/>
    <col min="5" max="5" width="8.25" style="42" customWidth="1"/>
    <col min="6" max="6" width="4.75" style="254" customWidth="1"/>
    <col min="7" max="7" width="30.625" style="254" customWidth="1"/>
    <col min="8" max="8" width="13.125" style="42" customWidth="1"/>
    <col min="9" max="9" width="4.625" style="42" customWidth="1"/>
    <col min="10" max="11" width="9" style="42" customWidth="1"/>
    <col min="12" max="12" width="12.25" style="42" hidden="1" customWidth="1"/>
    <col min="13" max="15" width="9" style="42" hidden="1" customWidth="1"/>
    <col min="16" max="250" width="9" style="42" customWidth="1"/>
    <col min="251" max="16384" width="8.25" style="42"/>
  </cols>
  <sheetData>
    <row r="1" spans="1:251" ht="17.25">
      <c r="A1" s="252" t="s">
        <v>1447</v>
      </c>
      <c r="D1" s="248" t="s">
        <v>208</v>
      </c>
      <c r="E1" s="249" t="str">
        <f>IF(D2&lt;&gt;"","注意","OK")</f>
        <v>OK</v>
      </c>
      <c r="F1" s="293">
        <v>1</v>
      </c>
      <c r="G1" s="42"/>
      <c r="IQ1" s="252" t="s">
        <v>1069</v>
      </c>
    </row>
    <row r="2" spans="1:251" s="252" customFormat="1" ht="24" customHeight="1">
      <c r="D2" s="2287" t="str">
        <f>IF(AND(D5&lt;&gt;D30,H5&lt;&gt;H30)=TRUE,"A1とA2・B1とB2の両方で金額が一致してません",IF(D5&lt;&gt;D30,"A1とA2の金額が一致してません",IF(H5&lt;&gt;H30,"B1とB2の金額が一致してません","")))</f>
        <v/>
      </c>
      <c r="E2" s="2325"/>
      <c r="F2" s="294"/>
      <c r="G2" s="294"/>
    </row>
    <row r="3" spans="1:251" ht="12.75" customHeight="1" thickBot="1">
      <c r="B3" s="253" t="s">
        <v>1730</v>
      </c>
    </row>
    <row r="4" spans="1:251" ht="24" customHeight="1" thickBot="1">
      <c r="B4" s="2289" t="s">
        <v>1733</v>
      </c>
      <c r="C4" s="2291"/>
      <c r="D4" s="295" t="s">
        <v>504</v>
      </c>
      <c r="E4" s="296"/>
      <c r="H4" s="255" t="s">
        <v>246</v>
      </c>
    </row>
    <row r="5" spans="1:251" ht="24" customHeight="1" thickBot="1">
      <c r="B5" s="2292"/>
      <c r="C5" s="2294"/>
      <c r="D5" s="257">
        <f>'6_工事費'!H83</f>
        <v>0</v>
      </c>
      <c r="E5" s="256" t="s">
        <v>982</v>
      </c>
      <c r="H5" s="257">
        <f>'6_工事費'!EB83-D5</f>
        <v>0</v>
      </c>
      <c r="I5" s="258" t="s">
        <v>983</v>
      </c>
    </row>
    <row r="6" spans="1:251" ht="15.75" customHeight="1">
      <c r="D6" s="259"/>
      <c r="E6" s="259"/>
      <c r="J6"/>
      <c r="K6"/>
      <c r="L6"/>
    </row>
    <row r="7" spans="1:251" s="253" customFormat="1" ht="14.25">
      <c r="B7" s="253" t="s">
        <v>456</v>
      </c>
      <c r="F7" s="298"/>
      <c r="G7" s="298"/>
      <c r="J7"/>
      <c r="K7"/>
      <c r="L7"/>
    </row>
    <row r="8" spans="1:251" s="253" customFormat="1" ht="5.25" customHeight="1">
      <c r="B8" s="263"/>
      <c r="C8" s="263"/>
      <c r="D8" s="264"/>
      <c r="E8" s="263"/>
      <c r="F8" s="265"/>
      <c r="G8" s="298"/>
    </row>
    <row r="9" spans="1:251" s="323" customFormat="1" hidden="1">
      <c r="B9" s="266"/>
      <c r="C9" s="324"/>
      <c r="D9" s="325"/>
      <c r="E9" s="325"/>
      <c r="F9" s="266"/>
      <c r="G9" s="326"/>
      <c r="H9" s="326"/>
      <c r="IQ9" s="712"/>
    </row>
    <row r="10" spans="1:251" hidden="1">
      <c r="B10" s="267"/>
      <c r="C10" s="268"/>
      <c r="D10" s="267"/>
      <c r="E10" s="267"/>
      <c r="F10" s="266"/>
      <c r="G10" s="327"/>
      <c r="H10" s="264"/>
      <c r="IQ10" s="677"/>
    </row>
    <row r="11" spans="1:251" customFormat="1" ht="14.25" hidden="1">
      <c r="IQ11" s="675"/>
    </row>
    <row r="12" spans="1:251" customFormat="1" ht="14.25" hidden="1">
      <c r="IQ12" s="675"/>
    </row>
    <row r="13" spans="1:251" customFormat="1" ht="14.25" hidden="1">
      <c r="IQ13" s="675"/>
    </row>
    <row r="14" spans="1:251" customFormat="1" ht="14.25" hidden="1">
      <c r="IQ14" s="675"/>
    </row>
    <row r="15" spans="1:251" customFormat="1" ht="14.25" hidden="1">
      <c r="IQ15" s="675"/>
    </row>
    <row r="16" spans="1:251" customFormat="1" ht="14.25" hidden="1">
      <c r="IQ16" s="675"/>
    </row>
    <row r="17" spans="2:251" customFormat="1" ht="14.25" hidden="1">
      <c r="IQ17" s="675"/>
    </row>
    <row r="18" spans="2:251" customFormat="1" ht="14.25" hidden="1">
      <c r="IQ18" s="675"/>
    </row>
    <row r="19" spans="2:251" customFormat="1" ht="14.25" hidden="1">
      <c r="IQ19" s="675"/>
    </row>
    <row r="20" spans="2:251" customFormat="1" ht="14.25" hidden="1">
      <c r="IQ20" s="675"/>
    </row>
    <row r="21" spans="2:251" customFormat="1" ht="14.25" hidden="1">
      <c r="IQ21" s="675"/>
    </row>
    <row r="22" spans="2:251" customFormat="1" ht="14.25" hidden="1">
      <c r="IQ22" s="675"/>
    </row>
    <row r="23" spans="2:251" customFormat="1" ht="14.25" hidden="1">
      <c r="IQ23" s="675"/>
    </row>
    <row r="24" spans="2:251" customFormat="1" ht="14.25" hidden="1">
      <c r="IQ24" s="675"/>
    </row>
    <row r="25" spans="2:251" customFormat="1" ht="14.25" hidden="1">
      <c r="IQ25" s="675"/>
    </row>
    <row r="26" spans="2:251" hidden="1">
      <c r="IQ26" s="677"/>
    </row>
    <row r="27" spans="2:251" hidden="1">
      <c r="IQ27" s="677"/>
    </row>
    <row r="28" spans="2:251" s="253" customFormat="1" ht="13.5" hidden="1">
      <c r="B28" s="313"/>
      <c r="F28" s="298"/>
      <c r="G28" s="298"/>
      <c r="IQ28" s="710"/>
    </row>
    <row r="29" spans="2:251" s="253" customFormat="1" ht="13.5" hidden="1">
      <c r="F29" s="298"/>
      <c r="G29" s="298"/>
      <c r="IQ29" s="710"/>
    </row>
    <row r="30" spans="2:251" ht="18.75" customHeight="1">
      <c r="B30" s="309"/>
      <c r="C30" s="728" t="s">
        <v>457</v>
      </c>
      <c r="D30" s="328">
        <f>SUM(D33:D62)</f>
        <v>0</v>
      </c>
      <c r="E30" s="256" t="s">
        <v>674</v>
      </c>
      <c r="F30" s="309"/>
      <c r="G30" s="728" t="s">
        <v>457</v>
      </c>
      <c r="H30" s="328">
        <f>SUM(H33:H62)</f>
        <v>0</v>
      </c>
      <c r="I30" s="258" t="s">
        <v>675</v>
      </c>
    </row>
    <row r="31" spans="2:251" ht="18" customHeight="1">
      <c r="B31" s="2274" t="s">
        <v>504</v>
      </c>
      <c r="C31" s="1931"/>
      <c r="D31" s="1932"/>
      <c r="E31" s="260"/>
      <c r="F31" s="2274" t="s">
        <v>247</v>
      </c>
      <c r="G31" s="2285"/>
      <c r="H31" s="2286"/>
      <c r="L31" s="1221" t="s">
        <v>1380</v>
      </c>
      <c r="M31" s="1221"/>
    </row>
    <row r="32" spans="2:251" ht="18" customHeight="1">
      <c r="B32" s="2319" t="s">
        <v>1074</v>
      </c>
      <c r="C32" s="2320"/>
      <c r="D32" s="300" t="s">
        <v>1073</v>
      </c>
      <c r="F32" s="2319" t="s">
        <v>1074</v>
      </c>
      <c r="G32" s="2320"/>
      <c r="H32" s="300" t="s">
        <v>1073</v>
      </c>
      <c r="L32" s="1221" t="s">
        <v>1381</v>
      </c>
      <c r="M32" s="1221" t="s">
        <v>505</v>
      </c>
    </row>
    <row r="33" spans="1:243" ht="24" customHeight="1">
      <c r="A33" s="860" t="str">
        <f>IF(OR(L33=1,L33=3),"","未入力があります")</f>
        <v/>
      </c>
      <c r="B33" s="2305"/>
      <c r="C33" s="2321"/>
      <c r="D33" s="316"/>
      <c r="E33" s="860" t="str">
        <f>IF(OR(M33=1,M33=3),"","未入力があります")</f>
        <v/>
      </c>
      <c r="F33" s="2305"/>
      <c r="G33" s="2321"/>
      <c r="H33" s="1689"/>
      <c r="L33" s="1221">
        <f>COUNTBLANK(B33:D33)</f>
        <v>3</v>
      </c>
      <c r="M33" s="1221">
        <f>COUNTBLANK(F33:H33)</f>
        <v>3</v>
      </c>
      <c r="O33" s="42" t="s">
        <v>1845</v>
      </c>
      <c r="II33" s="669"/>
    </row>
    <row r="34" spans="1:243" ht="24" customHeight="1">
      <c r="A34" s="860" t="str">
        <f t="shared" ref="A34:A62" si="0">IF(OR(L34=1,L34=3),"","未入力があります")</f>
        <v/>
      </c>
      <c r="B34" s="2303"/>
      <c r="C34" s="2318"/>
      <c r="D34" s="262"/>
      <c r="E34" s="860" t="str">
        <f t="shared" ref="E34:E62" si="1">IF(OR(M34=1,M34=3),"","未入力があります")</f>
        <v/>
      </c>
      <c r="F34" s="2303"/>
      <c r="G34" s="2318"/>
      <c r="H34" s="307"/>
      <c r="L34" s="1221">
        <f t="shared" ref="L34:L62" si="2">COUNTBLANK(B34:D34)</f>
        <v>3</v>
      </c>
      <c r="M34" s="1221">
        <f t="shared" ref="M34:M62" si="3">COUNTBLANK(F34:H34)</f>
        <v>3</v>
      </c>
      <c r="O34" s="42" t="s">
        <v>1846</v>
      </c>
      <c r="II34" s="669"/>
    </row>
    <row r="35" spans="1:243" ht="24" customHeight="1">
      <c r="A35" s="860" t="str">
        <f t="shared" si="0"/>
        <v/>
      </c>
      <c r="B35" s="2303"/>
      <c r="C35" s="2318"/>
      <c r="D35" s="262"/>
      <c r="E35" s="860" t="str">
        <f t="shared" si="1"/>
        <v/>
      </c>
      <c r="F35" s="2303"/>
      <c r="G35" s="2318"/>
      <c r="H35" s="307"/>
      <c r="L35" s="1221">
        <f t="shared" si="2"/>
        <v>3</v>
      </c>
      <c r="M35" s="1221">
        <f t="shared" si="3"/>
        <v>3</v>
      </c>
      <c r="O35" s="42" t="s">
        <v>1847</v>
      </c>
      <c r="II35" s="669"/>
    </row>
    <row r="36" spans="1:243" ht="24" customHeight="1">
      <c r="A36" s="860" t="str">
        <f t="shared" si="0"/>
        <v/>
      </c>
      <c r="B36" s="2303"/>
      <c r="C36" s="2318"/>
      <c r="D36" s="262"/>
      <c r="E36" s="860" t="str">
        <f t="shared" si="1"/>
        <v/>
      </c>
      <c r="F36" s="2303"/>
      <c r="G36" s="2318"/>
      <c r="H36" s="307"/>
      <c r="L36" s="1221">
        <f t="shared" si="2"/>
        <v>3</v>
      </c>
      <c r="M36" s="1221">
        <f t="shared" si="3"/>
        <v>3</v>
      </c>
      <c r="O36" s="42" t="s">
        <v>1848</v>
      </c>
      <c r="II36" s="669"/>
    </row>
    <row r="37" spans="1:243" ht="24" customHeight="1">
      <c r="A37" s="860" t="str">
        <f t="shared" si="0"/>
        <v/>
      </c>
      <c r="B37" s="2303"/>
      <c r="C37" s="2318"/>
      <c r="D37" s="262"/>
      <c r="E37" s="860" t="str">
        <f t="shared" si="1"/>
        <v/>
      </c>
      <c r="F37" s="2303"/>
      <c r="G37" s="2318"/>
      <c r="H37" s="307"/>
      <c r="L37" s="1221">
        <f t="shared" si="2"/>
        <v>3</v>
      </c>
      <c r="M37" s="1221">
        <f t="shared" si="3"/>
        <v>3</v>
      </c>
      <c r="O37" s="42" t="s">
        <v>2371</v>
      </c>
      <c r="II37" s="669"/>
    </row>
    <row r="38" spans="1:243" ht="24" customHeight="1">
      <c r="A38" s="860" t="str">
        <f t="shared" si="0"/>
        <v/>
      </c>
      <c r="B38" s="2303"/>
      <c r="C38" s="2318"/>
      <c r="D38" s="262"/>
      <c r="E38" s="860" t="str">
        <f t="shared" si="1"/>
        <v/>
      </c>
      <c r="F38" s="2303"/>
      <c r="G38" s="2318"/>
      <c r="H38" s="307"/>
      <c r="L38" s="1221">
        <f t="shared" si="2"/>
        <v>3</v>
      </c>
      <c r="M38" s="1221">
        <f t="shared" si="3"/>
        <v>3</v>
      </c>
      <c r="II38" s="669"/>
    </row>
    <row r="39" spans="1:243" ht="24" customHeight="1">
      <c r="A39" s="860" t="str">
        <f t="shared" si="0"/>
        <v/>
      </c>
      <c r="B39" s="2303"/>
      <c r="C39" s="2318"/>
      <c r="D39" s="262"/>
      <c r="E39" s="860" t="str">
        <f t="shared" si="1"/>
        <v/>
      </c>
      <c r="F39" s="2303"/>
      <c r="G39" s="2318"/>
      <c r="H39" s="307"/>
      <c r="L39" s="1221">
        <f t="shared" si="2"/>
        <v>3</v>
      </c>
      <c r="M39" s="1221">
        <f t="shared" si="3"/>
        <v>3</v>
      </c>
      <c r="II39" s="669"/>
    </row>
    <row r="40" spans="1:243" ht="24" customHeight="1">
      <c r="A40" s="860" t="str">
        <f t="shared" si="0"/>
        <v/>
      </c>
      <c r="B40" s="2303"/>
      <c r="C40" s="2318"/>
      <c r="D40" s="262"/>
      <c r="E40" s="860" t="str">
        <f t="shared" si="1"/>
        <v/>
      </c>
      <c r="F40" s="2303"/>
      <c r="G40" s="2318"/>
      <c r="H40" s="307"/>
      <c r="L40" s="1221">
        <f t="shared" si="2"/>
        <v>3</v>
      </c>
      <c r="M40" s="1221">
        <f t="shared" si="3"/>
        <v>3</v>
      </c>
      <c r="II40" s="669"/>
    </row>
    <row r="41" spans="1:243" ht="24" customHeight="1">
      <c r="A41" s="860" t="str">
        <f t="shared" si="0"/>
        <v/>
      </c>
      <c r="B41" s="2303"/>
      <c r="C41" s="2318"/>
      <c r="D41" s="262"/>
      <c r="E41" s="860" t="str">
        <f t="shared" si="1"/>
        <v/>
      </c>
      <c r="F41" s="2303"/>
      <c r="G41" s="2318"/>
      <c r="H41" s="307"/>
      <c r="L41" s="1221">
        <f t="shared" si="2"/>
        <v>3</v>
      </c>
      <c r="M41" s="1221">
        <f t="shared" si="3"/>
        <v>3</v>
      </c>
      <c r="II41" s="669"/>
    </row>
    <row r="42" spans="1:243" ht="24" customHeight="1">
      <c r="A42" s="860" t="str">
        <f t="shared" si="0"/>
        <v/>
      </c>
      <c r="B42" s="2303"/>
      <c r="C42" s="2318"/>
      <c r="D42" s="262"/>
      <c r="E42" s="860" t="str">
        <f t="shared" si="1"/>
        <v/>
      </c>
      <c r="F42" s="2303"/>
      <c r="G42" s="2318"/>
      <c r="H42" s="307"/>
      <c r="L42" s="1221">
        <f t="shared" si="2"/>
        <v>3</v>
      </c>
      <c r="M42" s="1221">
        <f t="shared" si="3"/>
        <v>3</v>
      </c>
      <c r="II42" s="669"/>
    </row>
    <row r="43" spans="1:243" ht="24" customHeight="1">
      <c r="A43" s="860" t="str">
        <f t="shared" si="0"/>
        <v/>
      </c>
      <c r="B43" s="2303"/>
      <c r="C43" s="2318"/>
      <c r="D43" s="262"/>
      <c r="E43" s="860" t="str">
        <f t="shared" si="1"/>
        <v/>
      </c>
      <c r="F43" s="2303"/>
      <c r="G43" s="2318"/>
      <c r="H43" s="307"/>
      <c r="L43" s="1221">
        <f t="shared" si="2"/>
        <v>3</v>
      </c>
      <c r="M43" s="1221">
        <f t="shared" si="3"/>
        <v>3</v>
      </c>
      <c r="II43" s="669"/>
    </row>
    <row r="44" spans="1:243" ht="24" customHeight="1">
      <c r="A44" s="860" t="str">
        <f t="shared" si="0"/>
        <v/>
      </c>
      <c r="B44" s="2303"/>
      <c r="C44" s="2318"/>
      <c r="D44" s="262"/>
      <c r="E44" s="860" t="str">
        <f t="shared" si="1"/>
        <v/>
      </c>
      <c r="F44" s="2303"/>
      <c r="G44" s="2318"/>
      <c r="H44" s="307"/>
      <c r="L44" s="1221">
        <f t="shared" si="2"/>
        <v>3</v>
      </c>
      <c r="M44" s="1221">
        <f t="shared" si="3"/>
        <v>3</v>
      </c>
      <c r="II44" s="669"/>
    </row>
    <row r="45" spans="1:243" ht="24" customHeight="1">
      <c r="A45" s="860" t="str">
        <f t="shared" si="0"/>
        <v/>
      </c>
      <c r="B45" s="2303"/>
      <c r="C45" s="2318"/>
      <c r="D45" s="262"/>
      <c r="E45" s="860" t="str">
        <f t="shared" si="1"/>
        <v/>
      </c>
      <c r="F45" s="2303"/>
      <c r="G45" s="2318"/>
      <c r="H45" s="307"/>
      <c r="L45" s="1221">
        <f t="shared" si="2"/>
        <v>3</v>
      </c>
      <c r="M45" s="1221">
        <f t="shared" si="3"/>
        <v>3</v>
      </c>
      <c r="II45" s="669"/>
    </row>
    <row r="46" spans="1:243" ht="24" customHeight="1">
      <c r="A46" s="860" t="str">
        <f t="shared" si="0"/>
        <v/>
      </c>
      <c r="B46" s="2303"/>
      <c r="C46" s="2318"/>
      <c r="D46" s="262"/>
      <c r="E46" s="860" t="str">
        <f t="shared" si="1"/>
        <v/>
      </c>
      <c r="F46" s="2303"/>
      <c r="G46" s="2318"/>
      <c r="H46" s="307"/>
      <c r="L46" s="1221">
        <f t="shared" si="2"/>
        <v>3</v>
      </c>
      <c r="M46" s="1221">
        <f t="shared" si="3"/>
        <v>3</v>
      </c>
      <c r="II46" s="669"/>
    </row>
    <row r="47" spans="1:243" ht="24" customHeight="1">
      <c r="A47" s="860" t="str">
        <f t="shared" si="0"/>
        <v/>
      </c>
      <c r="B47" s="2303"/>
      <c r="C47" s="2318"/>
      <c r="D47" s="262"/>
      <c r="E47" s="860" t="str">
        <f t="shared" si="1"/>
        <v/>
      </c>
      <c r="F47" s="2303"/>
      <c r="G47" s="2318"/>
      <c r="H47" s="307"/>
      <c r="L47" s="1221">
        <f t="shared" si="2"/>
        <v>3</v>
      </c>
      <c r="M47" s="1221">
        <f t="shared" si="3"/>
        <v>3</v>
      </c>
      <c r="II47" s="669"/>
    </row>
    <row r="48" spans="1:243" ht="24" customHeight="1">
      <c r="A48" s="860" t="str">
        <f t="shared" si="0"/>
        <v/>
      </c>
      <c r="B48" s="2303"/>
      <c r="C48" s="2318"/>
      <c r="D48" s="262"/>
      <c r="E48" s="860" t="str">
        <f t="shared" si="1"/>
        <v/>
      </c>
      <c r="F48" s="2303"/>
      <c r="G48" s="2318"/>
      <c r="H48" s="307"/>
      <c r="L48" s="1221">
        <f t="shared" si="2"/>
        <v>3</v>
      </c>
      <c r="M48" s="1221">
        <f t="shared" si="3"/>
        <v>3</v>
      </c>
      <c r="II48" s="669"/>
    </row>
    <row r="49" spans="1:243" ht="24" customHeight="1">
      <c r="A49" s="860" t="str">
        <f t="shared" si="0"/>
        <v/>
      </c>
      <c r="B49" s="2303"/>
      <c r="C49" s="2318"/>
      <c r="D49" s="262"/>
      <c r="E49" s="860" t="str">
        <f t="shared" si="1"/>
        <v/>
      </c>
      <c r="F49" s="2303"/>
      <c r="G49" s="2318"/>
      <c r="H49" s="307"/>
      <c r="L49" s="1221">
        <f t="shared" si="2"/>
        <v>3</v>
      </c>
      <c r="M49" s="1221">
        <f t="shared" si="3"/>
        <v>3</v>
      </c>
      <c r="II49" s="669"/>
    </row>
    <row r="50" spans="1:243" ht="24" customHeight="1">
      <c r="A50" s="860" t="str">
        <f t="shared" si="0"/>
        <v/>
      </c>
      <c r="B50" s="2303"/>
      <c r="C50" s="2318"/>
      <c r="D50" s="262"/>
      <c r="E50" s="860" t="str">
        <f t="shared" si="1"/>
        <v/>
      </c>
      <c r="F50" s="2303"/>
      <c r="G50" s="2318"/>
      <c r="H50" s="307"/>
      <c r="L50" s="1221">
        <f t="shared" si="2"/>
        <v>3</v>
      </c>
      <c r="M50" s="1221">
        <f t="shared" si="3"/>
        <v>3</v>
      </c>
      <c r="II50" s="669"/>
    </row>
    <row r="51" spans="1:243" ht="24" customHeight="1">
      <c r="A51" s="860" t="str">
        <f t="shared" si="0"/>
        <v/>
      </c>
      <c r="B51" s="2303"/>
      <c r="C51" s="2318"/>
      <c r="D51" s="262"/>
      <c r="E51" s="860" t="str">
        <f t="shared" si="1"/>
        <v/>
      </c>
      <c r="F51" s="2303"/>
      <c r="G51" s="2318"/>
      <c r="H51" s="307"/>
      <c r="L51" s="1221">
        <f t="shared" si="2"/>
        <v>3</v>
      </c>
      <c r="M51" s="1221">
        <f t="shared" si="3"/>
        <v>3</v>
      </c>
      <c r="II51" s="669"/>
    </row>
    <row r="52" spans="1:243" ht="24" customHeight="1">
      <c r="A52" s="860" t="str">
        <f t="shared" si="0"/>
        <v/>
      </c>
      <c r="B52" s="2303"/>
      <c r="C52" s="2318"/>
      <c r="D52" s="262"/>
      <c r="E52" s="860" t="str">
        <f t="shared" si="1"/>
        <v/>
      </c>
      <c r="F52" s="2303"/>
      <c r="G52" s="2318"/>
      <c r="H52" s="307"/>
      <c r="L52" s="1221">
        <f t="shared" si="2"/>
        <v>3</v>
      </c>
      <c r="M52" s="1221">
        <f t="shared" si="3"/>
        <v>3</v>
      </c>
      <c r="II52" s="669"/>
    </row>
    <row r="53" spans="1:243" ht="24" customHeight="1">
      <c r="A53" s="860" t="str">
        <f t="shared" si="0"/>
        <v/>
      </c>
      <c r="B53" s="2303"/>
      <c r="C53" s="2318"/>
      <c r="D53" s="262"/>
      <c r="E53" s="860" t="str">
        <f t="shared" si="1"/>
        <v/>
      </c>
      <c r="F53" s="2303"/>
      <c r="G53" s="2318"/>
      <c r="H53" s="307"/>
      <c r="L53" s="1221">
        <f t="shared" si="2"/>
        <v>3</v>
      </c>
      <c r="M53" s="1221">
        <f t="shared" si="3"/>
        <v>3</v>
      </c>
      <c r="II53" s="669"/>
    </row>
    <row r="54" spans="1:243" ht="24" customHeight="1">
      <c r="A54" s="860" t="str">
        <f t="shared" si="0"/>
        <v/>
      </c>
      <c r="B54" s="2303"/>
      <c r="C54" s="2318"/>
      <c r="D54" s="262"/>
      <c r="E54" s="860" t="str">
        <f t="shared" si="1"/>
        <v/>
      </c>
      <c r="F54" s="2303"/>
      <c r="G54" s="2318"/>
      <c r="H54" s="307"/>
      <c r="L54" s="1221">
        <f t="shared" si="2"/>
        <v>3</v>
      </c>
      <c r="M54" s="1221">
        <f t="shared" si="3"/>
        <v>3</v>
      </c>
      <c r="II54" s="669"/>
    </row>
    <row r="55" spans="1:243" ht="24" customHeight="1">
      <c r="A55" s="860" t="str">
        <f t="shared" si="0"/>
        <v/>
      </c>
      <c r="B55" s="2303"/>
      <c r="C55" s="2318"/>
      <c r="D55" s="262"/>
      <c r="E55" s="860" t="str">
        <f t="shared" si="1"/>
        <v/>
      </c>
      <c r="F55" s="2303"/>
      <c r="G55" s="2318"/>
      <c r="H55" s="307"/>
      <c r="L55" s="1221">
        <f t="shared" si="2"/>
        <v>3</v>
      </c>
      <c r="M55" s="1221">
        <f t="shared" si="3"/>
        <v>3</v>
      </c>
      <c r="II55" s="669"/>
    </row>
    <row r="56" spans="1:243" ht="24" customHeight="1">
      <c r="A56" s="860" t="str">
        <f t="shared" si="0"/>
        <v/>
      </c>
      <c r="B56" s="2303"/>
      <c r="C56" s="2318"/>
      <c r="D56" s="262"/>
      <c r="E56" s="860" t="str">
        <f t="shared" si="1"/>
        <v/>
      </c>
      <c r="F56" s="2303"/>
      <c r="G56" s="2318"/>
      <c r="H56" s="307"/>
      <c r="L56" s="1221">
        <f t="shared" si="2"/>
        <v>3</v>
      </c>
      <c r="M56" s="1221">
        <f t="shared" si="3"/>
        <v>3</v>
      </c>
      <c r="II56" s="669"/>
    </row>
    <row r="57" spans="1:243" ht="24" customHeight="1">
      <c r="A57" s="860" t="str">
        <f t="shared" si="0"/>
        <v/>
      </c>
      <c r="B57" s="2303"/>
      <c r="C57" s="2318"/>
      <c r="D57" s="262"/>
      <c r="E57" s="860" t="str">
        <f t="shared" si="1"/>
        <v/>
      </c>
      <c r="F57" s="2303"/>
      <c r="G57" s="2318"/>
      <c r="H57" s="307"/>
      <c r="L57" s="1221">
        <f t="shared" si="2"/>
        <v>3</v>
      </c>
      <c r="M57" s="1221">
        <f t="shared" si="3"/>
        <v>3</v>
      </c>
      <c r="II57" s="669"/>
    </row>
    <row r="58" spans="1:243" ht="24" customHeight="1">
      <c r="A58" s="860" t="str">
        <f t="shared" si="0"/>
        <v/>
      </c>
      <c r="B58" s="2303"/>
      <c r="C58" s="2318"/>
      <c r="D58" s="262"/>
      <c r="E58" s="860" t="str">
        <f t="shared" si="1"/>
        <v/>
      </c>
      <c r="F58" s="2303"/>
      <c r="G58" s="2318"/>
      <c r="H58" s="307"/>
      <c r="L58" s="1221">
        <f t="shared" si="2"/>
        <v>3</v>
      </c>
      <c r="M58" s="1221">
        <f t="shared" si="3"/>
        <v>3</v>
      </c>
      <c r="II58" s="669"/>
    </row>
    <row r="59" spans="1:243" ht="24" customHeight="1">
      <c r="A59" s="860" t="str">
        <f t="shared" si="0"/>
        <v/>
      </c>
      <c r="B59" s="2303"/>
      <c r="C59" s="2318"/>
      <c r="D59" s="262"/>
      <c r="E59" s="860" t="str">
        <f t="shared" si="1"/>
        <v/>
      </c>
      <c r="F59" s="2303"/>
      <c r="G59" s="2318"/>
      <c r="H59" s="307"/>
      <c r="L59" s="1221">
        <f t="shared" si="2"/>
        <v>3</v>
      </c>
      <c r="M59" s="1221">
        <f t="shared" si="3"/>
        <v>3</v>
      </c>
      <c r="II59" s="669"/>
    </row>
    <row r="60" spans="1:243" ht="24" customHeight="1">
      <c r="A60" s="860" t="str">
        <f t="shared" si="0"/>
        <v/>
      </c>
      <c r="B60" s="2303"/>
      <c r="C60" s="2318"/>
      <c r="D60" s="262"/>
      <c r="E60" s="860" t="str">
        <f t="shared" si="1"/>
        <v/>
      </c>
      <c r="F60" s="2303"/>
      <c r="G60" s="2318"/>
      <c r="H60" s="307"/>
      <c r="L60" s="1221">
        <f t="shared" si="2"/>
        <v>3</v>
      </c>
      <c r="M60" s="1221">
        <f t="shared" si="3"/>
        <v>3</v>
      </c>
      <c r="II60" s="669"/>
    </row>
    <row r="61" spans="1:243" ht="24" customHeight="1">
      <c r="A61" s="860" t="str">
        <f t="shared" si="0"/>
        <v/>
      </c>
      <c r="B61" s="2303"/>
      <c r="C61" s="2318"/>
      <c r="D61" s="262"/>
      <c r="E61" s="860" t="str">
        <f t="shared" si="1"/>
        <v/>
      </c>
      <c r="F61" s="2303"/>
      <c r="G61" s="2318"/>
      <c r="H61" s="307"/>
      <c r="L61" s="1221">
        <f t="shared" si="2"/>
        <v>3</v>
      </c>
      <c r="M61" s="1221">
        <f t="shared" si="3"/>
        <v>3</v>
      </c>
      <c r="II61" s="669"/>
    </row>
    <row r="62" spans="1:243" ht="24" customHeight="1">
      <c r="A62" s="860" t="str">
        <f t="shared" si="0"/>
        <v/>
      </c>
      <c r="B62" s="2301"/>
      <c r="C62" s="2317"/>
      <c r="D62" s="320"/>
      <c r="E62" s="860" t="str">
        <f t="shared" si="1"/>
        <v/>
      </c>
      <c r="F62" s="2301"/>
      <c r="G62" s="2317"/>
      <c r="H62" s="321"/>
      <c r="L62" s="1221">
        <f t="shared" si="2"/>
        <v>3</v>
      </c>
      <c r="M62" s="1221">
        <f t="shared" si="3"/>
        <v>3</v>
      </c>
      <c r="II62" s="669"/>
    </row>
    <row r="63" spans="1:243" s="253" customFormat="1" ht="13.5">
      <c r="A63" s="42"/>
      <c r="B63" s="42"/>
      <c r="C63" s="42"/>
      <c r="D63" s="42"/>
      <c r="F63" s="298"/>
      <c r="G63" s="298"/>
      <c r="II63" s="42"/>
    </row>
    <row r="65" spans="1:251" ht="14.25">
      <c r="A65"/>
      <c r="B65"/>
      <c r="C65"/>
      <c r="D65"/>
      <c r="E65"/>
      <c r="F65"/>
      <c r="G65"/>
      <c r="H65"/>
      <c r="IQ65"/>
    </row>
    <row r="66" spans="1:251" ht="14.25">
      <c r="A66"/>
      <c r="B66"/>
      <c r="C66"/>
      <c r="D66"/>
      <c r="E66"/>
      <c r="F66"/>
      <c r="G66"/>
      <c r="H66"/>
      <c r="IQ66"/>
    </row>
    <row r="67" spans="1:251" ht="14.25">
      <c r="A67"/>
      <c r="B67"/>
      <c r="C67"/>
      <c r="D67"/>
      <c r="E67"/>
      <c r="F67"/>
      <c r="G67"/>
      <c r="H67"/>
      <c r="IQ67"/>
    </row>
    <row r="68" spans="1:251" ht="14.25">
      <c r="A68"/>
      <c r="B68"/>
      <c r="C68"/>
      <c r="D68"/>
      <c r="E68"/>
      <c r="F68"/>
      <c r="G68"/>
      <c r="H68"/>
      <c r="IQ68"/>
    </row>
    <row r="69" spans="1:251" ht="14.25">
      <c r="A69"/>
      <c r="B69"/>
      <c r="C69"/>
      <c r="D69"/>
      <c r="E69"/>
      <c r="F69"/>
      <c r="G69"/>
      <c r="H69"/>
      <c r="IQ69"/>
    </row>
    <row r="70" spans="1:251" ht="14.25">
      <c r="A70"/>
      <c r="B70"/>
      <c r="C70"/>
      <c r="D70"/>
      <c r="E70"/>
      <c r="F70"/>
      <c r="G70"/>
      <c r="H70"/>
      <c r="IQ70"/>
    </row>
  </sheetData>
  <sheetProtection algorithmName="SHA-512" hashValue="wsFIGEARwfNFKwRwWZDkd2VwJE1OVp8Z6URnTy3yj5yLFSgBuaCW840B7C4M1t9p7VviczcGwoIJbjtUqceOfg==" saltValue="SZIi3TK9fpqx9PJ1tTJxWw==" spinCount="100000" sheet="1" objects="1" scenarios="1"/>
  <mergeCells count="66">
    <mergeCell ref="D2:E2"/>
    <mergeCell ref="B4:C5"/>
    <mergeCell ref="B31:D31"/>
    <mergeCell ref="F31:H31"/>
    <mergeCell ref="B32:C32"/>
    <mergeCell ref="B33:C33"/>
    <mergeCell ref="F32:G32"/>
    <mergeCell ref="F33:G33"/>
    <mergeCell ref="B34:C34"/>
    <mergeCell ref="F34:G34"/>
    <mergeCell ref="B35:C35"/>
    <mergeCell ref="F35:G35"/>
    <mergeCell ref="B36:C36"/>
    <mergeCell ref="F36:G36"/>
    <mergeCell ref="B37:C37"/>
    <mergeCell ref="F37:G37"/>
    <mergeCell ref="B38:C38"/>
    <mergeCell ref="F38:G38"/>
    <mergeCell ref="B39:C39"/>
    <mergeCell ref="F39:G39"/>
    <mergeCell ref="B40:C40"/>
    <mergeCell ref="F40:G40"/>
    <mergeCell ref="B41:C41"/>
    <mergeCell ref="F41:G41"/>
    <mergeCell ref="B42:C42"/>
    <mergeCell ref="F42:G42"/>
    <mergeCell ref="B43:C43"/>
    <mergeCell ref="F43:G43"/>
    <mergeCell ref="B44:C44"/>
    <mergeCell ref="F44:G44"/>
    <mergeCell ref="B45:C45"/>
    <mergeCell ref="F45:G45"/>
    <mergeCell ref="B46:C46"/>
    <mergeCell ref="F46:G46"/>
    <mergeCell ref="B47:C47"/>
    <mergeCell ref="F47:G47"/>
    <mergeCell ref="B48:C48"/>
    <mergeCell ref="F48:G48"/>
    <mergeCell ref="B49:C49"/>
    <mergeCell ref="F49:G49"/>
    <mergeCell ref="B50:C50"/>
    <mergeCell ref="F50:G50"/>
    <mergeCell ref="B51:C51"/>
    <mergeCell ref="F51:G51"/>
    <mergeCell ref="B52:C52"/>
    <mergeCell ref="F52:G52"/>
    <mergeCell ref="B53:C53"/>
    <mergeCell ref="F53:G53"/>
    <mergeCell ref="B54:C54"/>
    <mergeCell ref="F54:G54"/>
    <mergeCell ref="B55:C55"/>
    <mergeCell ref="F55:G55"/>
    <mergeCell ref="B56:C56"/>
    <mergeCell ref="F56:G56"/>
    <mergeCell ref="B57:C57"/>
    <mergeCell ref="F57:G57"/>
    <mergeCell ref="B58:C58"/>
    <mergeCell ref="F58:G58"/>
    <mergeCell ref="B62:C62"/>
    <mergeCell ref="F62:G62"/>
    <mergeCell ref="B59:C59"/>
    <mergeCell ref="F59:G59"/>
    <mergeCell ref="B60:C60"/>
    <mergeCell ref="F60:G60"/>
    <mergeCell ref="B61:C61"/>
    <mergeCell ref="F61:G61"/>
  </mergeCells>
  <phoneticPr fontId="41"/>
  <dataValidations count="2">
    <dataValidation type="whole" operator="greaterThanOrEqual" allowBlank="1" showInputMessage="1" showErrorMessage="1" error="整数値を入力してください。" sqref="H33:H62 D33:D62" xr:uid="{00000000-0002-0000-0F00-000000000000}">
      <formula1>0</formula1>
    </dataValidation>
    <dataValidation type="list" allowBlank="1" showInputMessage="1" prompt="リストより選択して下さい。_x000a_リストに無い場合は、直接入力して下さい。" sqref="B33:C62 F33:G62" xr:uid="{27838140-EA67-48C0-B0D5-6BC0BEE99EF8}">
      <formula1>$O$32:$O$37</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tabColor rgb="FFFFFF99"/>
    <pageSetUpPr autoPageBreaks="0"/>
  </sheetPr>
  <dimension ref="A1:IR70"/>
  <sheetViews>
    <sheetView showGridLines="0" zoomScaleNormal="100" workbookViewId="0">
      <selection activeCell="B33" sqref="B33:C33"/>
    </sheetView>
  </sheetViews>
  <sheetFormatPr defaultColWidth="8.25" defaultRowHeight="12"/>
  <cols>
    <col min="1" max="1" width="8.25" style="42" customWidth="1"/>
    <col min="2" max="2" width="5" style="42" customWidth="1"/>
    <col min="3" max="3" width="30.625" style="42" customWidth="1"/>
    <col min="4" max="4" width="13.125" style="42" customWidth="1"/>
    <col min="5" max="5" width="8.25" style="42" customWidth="1"/>
    <col min="6" max="6" width="4.75" style="254" customWidth="1"/>
    <col min="7" max="7" width="30.625" style="254" customWidth="1"/>
    <col min="8" max="8" width="13.125" style="42" customWidth="1"/>
    <col min="9" max="9" width="5.125" style="42" customWidth="1"/>
    <col min="10" max="10" width="9" style="42" customWidth="1"/>
    <col min="11" max="11" width="11" style="42" hidden="1" customWidth="1"/>
    <col min="12" max="14" width="9" style="42" hidden="1" customWidth="1"/>
    <col min="15" max="251" width="9" style="42" customWidth="1"/>
    <col min="252" max="16384" width="8.25" style="42"/>
  </cols>
  <sheetData>
    <row r="1" spans="1:252" ht="17.25">
      <c r="A1" s="252" t="s">
        <v>1447</v>
      </c>
      <c r="D1" s="248" t="s">
        <v>208</v>
      </c>
      <c r="E1" s="249" t="str">
        <f>IF(D2&lt;&gt;"","注意","OK")</f>
        <v>OK</v>
      </c>
      <c r="F1" s="293">
        <v>1</v>
      </c>
      <c r="G1" s="42"/>
      <c r="IR1" s="252" t="s">
        <v>1069</v>
      </c>
    </row>
    <row r="2" spans="1:252" s="252" customFormat="1" ht="24" customHeight="1">
      <c r="B2" s="2322" t="s">
        <v>1731</v>
      </c>
      <c r="C2" s="2323"/>
      <c r="D2" s="2287" t="str">
        <f>IF(AND(D5&lt;&gt;D30,H5&lt;&gt;H30)=TRUE,"A1とA2・B1とB2の両方で金額が一致してません",IF(D5&lt;&gt;D30,"A1とA2の金額が一致してません",IF(H5&lt;&gt;H30,"B1とB2の金額が一致してません","")))</f>
        <v/>
      </c>
      <c r="E2" s="2325"/>
      <c r="F2" s="294"/>
      <c r="G2" s="294"/>
    </row>
    <row r="3" spans="1:252" ht="18.75" customHeight="1" thickBot="1">
      <c r="B3" s="2324"/>
      <c r="C3" s="2324"/>
    </row>
    <row r="4" spans="1:252" ht="24" customHeight="1" thickBot="1">
      <c r="B4" s="2289" t="s">
        <v>1732</v>
      </c>
      <c r="C4" s="2291"/>
      <c r="D4" s="295" t="s">
        <v>504</v>
      </c>
      <c r="E4" s="296"/>
      <c r="H4" s="255" t="s">
        <v>246</v>
      </c>
    </row>
    <row r="5" spans="1:252" ht="24" customHeight="1" thickBot="1">
      <c r="B5" s="2292"/>
      <c r="C5" s="2294"/>
      <c r="D5" s="257">
        <f>'6_工事費'!H84</f>
        <v>0</v>
      </c>
      <c r="E5" s="256" t="s">
        <v>982</v>
      </c>
      <c r="H5" s="257">
        <f>'6_工事費'!EB84-D5</f>
        <v>0</v>
      </c>
      <c r="I5" s="258" t="s">
        <v>983</v>
      </c>
    </row>
    <row r="6" spans="1:252" ht="15.75" customHeight="1">
      <c r="D6" s="259"/>
      <c r="E6" s="259"/>
    </row>
    <row r="7" spans="1:252" s="253" customFormat="1" ht="13.5">
      <c r="B7" s="253" t="s">
        <v>456</v>
      </c>
      <c r="F7" s="298"/>
      <c r="G7" s="298"/>
    </row>
    <row r="8" spans="1:252" s="253" customFormat="1" ht="5.25" customHeight="1">
      <c r="B8" s="263"/>
      <c r="C8" s="263"/>
      <c r="D8" s="264"/>
      <c r="E8" s="263"/>
      <c r="F8" s="265"/>
      <c r="G8" s="298"/>
    </row>
    <row r="9" spans="1:252" s="323" customFormat="1" hidden="1">
      <c r="B9" s="266"/>
      <c r="C9" s="324"/>
      <c r="D9" s="325"/>
      <c r="E9" s="325"/>
      <c r="F9" s="266"/>
      <c r="G9" s="326"/>
      <c r="H9" s="326"/>
      <c r="IR9" s="712"/>
    </row>
    <row r="10" spans="1:252" hidden="1">
      <c r="B10" s="267"/>
      <c r="C10" s="268"/>
      <c r="D10" s="267"/>
      <c r="E10" s="267"/>
      <c r="F10" s="266"/>
      <c r="G10" s="327"/>
      <c r="H10" s="264"/>
      <c r="IR10" s="677"/>
    </row>
    <row r="11" spans="1:252" customFormat="1" ht="14.25" hidden="1">
      <c r="IR11" s="675"/>
    </row>
    <row r="12" spans="1:252" customFormat="1" ht="14.25" hidden="1">
      <c r="IR12" s="675"/>
    </row>
    <row r="13" spans="1:252" customFormat="1" ht="14.25" hidden="1">
      <c r="IR13" s="675"/>
    </row>
    <row r="14" spans="1:252" customFormat="1" ht="14.25" hidden="1">
      <c r="IR14" s="675"/>
    </row>
    <row r="15" spans="1:252" customFormat="1" ht="14.25" hidden="1">
      <c r="IR15" s="675"/>
    </row>
    <row r="16" spans="1:252" customFormat="1" ht="14.25" hidden="1">
      <c r="IR16" s="675"/>
    </row>
    <row r="17" spans="2:252" customFormat="1" ht="14.25" hidden="1">
      <c r="IR17" s="675"/>
    </row>
    <row r="18" spans="2:252" customFormat="1" ht="14.25" hidden="1">
      <c r="IR18" s="675"/>
    </row>
    <row r="19" spans="2:252" customFormat="1" ht="14.25" hidden="1">
      <c r="IR19" s="675"/>
    </row>
    <row r="20" spans="2:252" customFormat="1" ht="14.25" hidden="1">
      <c r="IR20" s="675"/>
    </row>
    <row r="21" spans="2:252" customFormat="1" ht="14.25" hidden="1">
      <c r="IR21" s="675"/>
    </row>
    <row r="22" spans="2:252" customFormat="1" ht="14.25" hidden="1">
      <c r="IR22" s="675"/>
    </row>
    <row r="23" spans="2:252" customFormat="1" ht="14.25" hidden="1">
      <c r="IR23" s="675"/>
    </row>
    <row r="24" spans="2:252" customFormat="1" ht="14.25" hidden="1">
      <c r="IR24" s="675"/>
    </row>
    <row r="25" spans="2:252" customFormat="1" ht="14.25" hidden="1">
      <c r="IR25" s="675"/>
    </row>
    <row r="26" spans="2:252" hidden="1">
      <c r="IR26" s="677"/>
    </row>
    <row r="27" spans="2:252" hidden="1">
      <c r="IR27" s="677"/>
    </row>
    <row r="28" spans="2:252" s="253" customFormat="1" ht="13.5" hidden="1">
      <c r="B28" s="313"/>
      <c r="F28" s="298"/>
      <c r="G28" s="298"/>
      <c r="IR28" s="710"/>
    </row>
    <row r="29" spans="2:252" s="253" customFormat="1" ht="13.5" hidden="1">
      <c r="F29" s="298"/>
      <c r="G29" s="298"/>
      <c r="IR29" s="710"/>
    </row>
    <row r="30" spans="2:252" ht="18.75" customHeight="1">
      <c r="B30" s="309"/>
      <c r="C30" s="728" t="s">
        <v>457</v>
      </c>
      <c r="D30" s="328">
        <f>SUM(D33:D62)</f>
        <v>0</v>
      </c>
      <c r="E30" s="256" t="s">
        <v>674</v>
      </c>
      <c r="F30" s="309"/>
      <c r="G30" s="728" t="s">
        <v>457</v>
      </c>
      <c r="H30" s="328">
        <f>SUM(H33:H62)</f>
        <v>0</v>
      </c>
      <c r="I30" s="258" t="s">
        <v>675</v>
      </c>
    </row>
    <row r="31" spans="2:252" ht="18" customHeight="1">
      <c r="B31" s="2274" t="s">
        <v>504</v>
      </c>
      <c r="C31" s="1931"/>
      <c r="D31" s="1932"/>
      <c r="E31" s="260"/>
      <c r="F31" s="2274" t="s">
        <v>247</v>
      </c>
      <c r="G31" s="2285"/>
      <c r="H31" s="2286"/>
      <c r="L31" s="1221" t="s">
        <v>1380</v>
      </c>
      <c r="M31" s="1221"/>
    </row>
    <row r="32" spans="2:252" ht="18" customHeight="1">
      <c r="B32" s="2319" t="s">
        <v>1074</v>
      </c>
      <c r="C32" s="2320"/>
      <c r="D32" s="300" t="s">
        <v>1073</v>
      </c>
      <c r="F32" s="2319" t="s">
        <v>1074</v>
      </c>
      <c r="G32" s="2320"/>
      <c r="H32" s="300" t="s">
        <v>1073</v>
      </c>
      <c r="L32" s="1221" t="s">
        <v>1381</v>
      </c>
      <c r="M32" s="1221" t="s">
        <v>1382</v>
      </c>
    </row>
    <row r="33" spans="1:244" ht="24" customHeight="1">
      <c r="A33" s="860" t="str">
        <f>IF(OR(L33=1,L33=3),"","未入力があります")</f>
        <v/>
      </c>
      <c r="B33" s="2305"/>
      <c r="C33" s="2321"/>
      <c r="D33" s="316"/>
      <c r="E33" s="860" t="str">
        <f>IF(OR(M33=1,M33=3),"","未入力があります")</f>
        <v/>
      </c>
      <c r="F33" s="2305"/>
      <c r="G33" s="2321"/>
      <c r="H33" s="1689"/>
      <c r="L33" s="1221">
        <f>COUNTBLANK(B33:D33)</f>
        <v>3</v>
      </c>
      <c r="M33" s="1221">
        <f>COUNTBLANK(F33:H33)</f>
        <v>3</v>
      </c>
      <c r="IJ33" s="669"/>
    </row>
    <row r="34" spans="1:244" ht="24" customHeight="1">
      <c r="A34" s="860" t="str">
        <f t="shared" ref="A34:A62" si="0">IF(OR(L34=1,L34=3),"","未入力があります")</f>
        <v/>
      </c>
      <c r="B34" s="2303"/>
      <c r="C34" s="2318"/>
      <c r="D34" s="262"/>
      <c r="E34" s="860" t="str">
        <f t="shared" ref="E34:E62" si="1">IF(OR(M34=1,M34=3),"","未入力があります")</f>
        <v/>
      </c>
      <c r="F34" s="2303"/>
      <c r="G34" s="2318"/>
      <c r="H34" s="307"/>
      <c r="L34" s="1221">
        <f t="shared" ref="L34:L62" si="2">COUNTBLANK(B34:D34)</f>
        <v>3</v>
      </c>
      <c r="M34" s="1221">
        <f t="shared" ref="M34:M62" si="3">COUNTBLANK(F34:H34)</f>
        <v>3</v>
      </c>
      <c r="IJ34" s="669"/>
    </row>
    <row r="35" spans="1:244" ht="24" customHeight="1">
      <c r="A35" s="860" t="str">
        <f t="shared" si="0"/>
        <v/>
      </c>
      <c r="B35" s="2303"/>
      <c r="C35" s="2318"/>
      <c r="D35" s="262"/>
      <c r="E35" s="860" t="str">
        <f t="shared" si="1"/>
        <v/>
      </c>
      <c r="F35" s="2303"/>
      <c r="G35" s="2318"/>
      <c r="H35" s="307"/>
      <c r="L35" s="1221">
        <f t="shared" si="2"/>
        <v>3</v>
      </c>
      <c r="M35" s="1221">
        <f t="shared" si="3"/>
        <v>3</v>
      </c>
      <c r="IJ35" s="669"/>
    </row>
    <row r="36" spans="1:244" ht="24" customHeight="1">
      <c r="A36" s="860" t="str">
        <f t="shared" si="0"/>
        <v/>
      </c>
      <c r="B36" s="2303"/>
      <c r="C36" s="2318"/>
      <c r="D36" s="262"/>
      <c r="E36" s="860" t="str">
        <f t="shared" si="1"/>
        <v/>
      </c>
      <c r="F36" s="2303"/>
      <c r="G36" s="2318"/>
      <c r="H36" s="307"/>
      <c r="L36" s="1221">
        <f t="shared" si="2"/>
        <v>3</v>
      </c>
      <c r="M36" s="1221">
        <f t="shared" si="3"/>
        <v>3</v>
      </c>
      <c r="IJ36" s="669"/>
    </row>
    <row r="37" spans="1:244" ht="24" customHeight="1">
      <c r="A37" s="860" t="str">
        <f t="shared" si="0"/>
        <v/>
      </c>
      <c r="B37" s="2303"/>
      <c r="C37" s="2318"/>
      <c r="D37" s="262"/>
      <c r="E37" s="860" t="str">
        <f t="shared" si="1"/>
        <v/>
      </c>
      <c r="F37" s="2303"/>
      <c r="G37" s="2318"/>
      <c r="H37" s="307"/>
      <c r="L37" s="1221">
        <f t="shared" si="2"/>
        <v>3</v>
      </c>
      <c r="M37" s="1221">
        <f t="shared" si="3"/>
        <v>3</v>
      </c>
      <c r="IJ37" s="669"/>
    </row>
    <row r="38" spans="1:244" ht="24" customHeight="1">
      <c r="A38" s="860" t="str">
        <f t="shared" si="0"/>
        <v/>
      </c>
      <c r="B38" s="2303"/>
      <c r="C38" s="2318"/>
      <c r="D38" s="262"/>
      <c r="E38" s="860" t="str">
        <f t="shared" si="1"/>
        <v/>
      </c>
      <c r="F38" s="2303"/>
      <c r="G38" s="2318"/>
      <c r="H38" s="307"/>
      <c r="L38" s="1221">
        <f t="shared" si="2"/>
        <v>3</v>
      </c>
      <c r="M38" s="1221">
        <f t="shared" si="3"/>
        <v>3</v>
      </c>
      <c r="IJ38" s="669"/>
    </row>
    <row r="39" spans="1:244" ht="24" customHeight="1">
      <c r="A39" s="860" t="str">
        <f t="shared" si="0"/>
        <v/>
      </c>
      <c r="B39" s="2303"/>
      <c r="C39" s="2318"/>
      <c r="D39" s="262"/>
      <c r="E39" s="860" t="str">
        <f t="shared" si="1"/>
        <v/>
      </c>
      <c r="F39" s="2303"/>
      <c r="G39" s="2318"/>
      <c r="H39" s="307"/>
      <c r="L39" s="1221">
        <f t="shared" si="2"/>
        <v>3</v>
      </c>
      <c r="M39" s="1221">
        <f t="shared" si="3"/>
        <v>3</v>
      </c>
      <c r="IJ39" s="669"/>
    </row>
    <row r="40" spans="1:244" ht="24" customHeight="1">
      <c r="A40" s="860" t="str">
        <f t="shared" si="0"/>
        <v/>
      </c>
      <c r="B40" s="2303"/>
      <c r="C40" s="2318"/>
      <c r="D40" s="262"/>
      <c r="E40" s="860" t="str">
        <f t="shared" si="1"/>
        <v/>
      </c>
      <c r="F40" s="2303"/>
      <c r="G40" s="2318"/>
      <c r="H40" s="307"/>
      <c r="L40" s="1221">
        <f t="shared" si="2"/>
        <v>3</v>
      </c>
      <c r="M40" s="1221">
        <f t="shared" si="3"/>
        <v>3</v>
      </c>
      <c r="IJ40" s="669"/>
    </row>
    <row r="41" spans="1:244" ht="24" customHeight="1">
      <c r="A41" s="860" t="str">
        <f t="shared" si="0"/>
        <v/>
      </c>
      <c r="B41" s="2303"/>
      <c r="C41" s="2318"/>
      <c r="D41" s="262"/>
      <c r="E41" s="860" t="str">
        <f t="shared" si="1"/>
        <v/>
      </c>
      <c r="F41" s="2303"/>
      <c r="G41" s="2318"/>
      <c r="H41" s="307"/>
      <c r="L41" s="1221">
        <f t="shared" si="2"/>
        <v>3</v>
      </c>
      <c r="M41" s="1221">
        <f t="shared" si="3"/>
        <v>3</v>
      </c>
      <c r="IJ41" s="669"/>
    </row>
    <row r="42" spans="1:244" ht="24" customHeight="1">
      <c r="A42" s="860" t="str">
        <f t="shared" si="0"/>
        <v/>
      </c>
      <c r="B42" s="2303"/>
      <c r="C42" s="2318"/>
      <c r="D42" s="262"/>
      <c r="E42" s="860" t="str">
        <f t="shared" si="1"/>
        <v/>
      </c>
      <c r="F42" s="2303"/>
      <c r="G42" s="2318"/>
      <c r="H42" s="307"/>
      <c r="L42" s="1221">
        <f t="shared" si="2"/>
        <v>3</v>
      </c>
      <c r="M42" s="1221">
        <f t="shared" si="3"/>
        <v>3</v>
      </c>
      <c r="IJ42" s="669"/>
    </row>
    <row r="43" spans="1:244" ht="24" customHeight="1">
      <c r="A43" s="860" t="str">
        <f t="shared" si="0"/>
        <v/>
      </c>
      <c r="B43" s="2303"/>
      <c r="C43" s="2318"/>
      <c r="D43" s="262"/>
      <c r="E43" s="860" t="str">
        <f t="shared" si="1"/>
        <v/>
      </c>
      <c r="F43" s="2303"/>
      <c r="G43" s="2318"/>
      <c r="H43" s="307"/>
      <c r="L43" s="1221">
        <f t="shared" si="2"/>
        <v>3</v>
      </c>
      <c r="M43" s="1221">
        <f t="shared" si="3"/>
        <v>3</v>
      </c>
      <c r="IJ43" s="669"/>
    </row>
    <row r="44" spans="1:244" ht="24" customHeight="1">
      <c r="A44" s="860" t="str">
        <f t="shared" si="0"/>
        <v/>
      </c>
      <c r="B44" s="2303"/>
      <c r="C44" s="2318"/>
      <c r="D44" s="262"/>
      <c r="E44" s="860" t="str">
        <f t="shared" si="1"/>
        <v/>
      </c>
      <c r="F44" s="2303"/>
      <c r="G44" s="2318"/>
      <c r="H44" s="307"/>
      <c r="L44" s="1221">
        <f t="shared" si="2"/>
        <v>3</v>
      </c>
      <c r="M44" s="1221">
        <f t="shared" si="3"/>
        <v>3</v>
      </c>
      <c r="IJ44" s="669"/>
    </row>
    <row r="45" spans="1:244" ht="24" customHeight="1">
      <c r="A45" s="860" t="str">
        <f t="shared" si="0"/>
        <v/>
      </c>
      <c r="B45" s="2303"/>
      <c r="C45" s="2318"/>
      <c r="D45" s="262"/>
      <c r="E45" s="860" t="str">
        <f t="shared" si="1"/>
        <v/>
      </c>
      <c r="F45" s="2303"/>
      <c r="G45" s="2318"/>
      <c r="H45" s="307"/>
      <c r="L45" s="1221">
        <f t="shared" si="2"/>
        <v>3</v>
      </c>
      <c r="M45" s="1221">
        <f t="shared" si="3"/>
        <v>3</v>
      </c>
      <c r="IJ45" s="669"/>
    </row>
    <row r="46" spans="1:244" ht="24" customHeight="1">
      <c r="A46" s="860" t="str">
        <f t="shared" si="0"/>
        <v/>
      </c>
      <c r="B46" s="2303"/>
      <c r="C46" s="2318"/>
      <c r="D46" s="262"/>
      <c r="E46" s="860" t="str">
        <f t="shared" si="1"/>
        <v/>
      </c>
      <c r="F46" s="2303"/>
      <c r="G46" s="2318"/>
      <c r="H46" s="307"/>
      <c r="L46" s="1221">
        <f t="shared" si="2"/>
        <v>3</v>
      </c>
      <c r="M46" s="1221">
        <f t="shared" si="3"/>
        <v>3</v>
      </c>
      <c r="IJ46" s="669"/>
    </row>
    <row r="47" spans="1:244" ht="24" customHeight="1">
      <c r="A47" s="860" t="str">
        <f t="shared" si="0"/>
        <v/>
      </c>
      <c r="B47" s="2303"/>
      <c r="C47" s="2318"/>
      <c r="D47" s="262"/>
      <c r="E47" s="860" t="str">
        <f t="shared" si="1"/>
        <v/>
      </c>
      <c r="F47" s="2303"/>
      <c r="G47" s="2318"/>
      <c r="H47" s="307"/>
      <c r="L47" s="1221">
        <f t="shared" si="2"/>
        <v>3</v>
      </c>
      <c r="M47" s="1221">
        <f t="shared" si="3"/>
        <v>3</v>
      </c>
      <c r="IJ47" s="669"/>
    </row>
    <row r="48" spans="1:244" ht="24" customHeight="1">
      <c r="A48" s="860" t="str">
        <f t="shared" si="0"/>
        <v/>
      </c>
      <c r="B48" s="2303"/>
      <c r="C48" s="2318"/>
      <c r="D48" s="262"/>
      <c r="E48" s="860" t="str">
        <f t="shared" si="1"/>
        <v/>
      </c>
      <c r="F48" s="2303"/>
      <c r="G48" s="2318"/>
      <c r="H48" s="307"/>
      <c r="L48" s="1221">
        <f t="shared" si="2"/>
        <v>3</v>
      </c>
      <c r="M48" s="1221">
        <f t="shared" si="3"/>
        <v>3</v>
      </c>
      <c r="IJ48" s="669"/>
    </row>
    <row r="49" spans="1:244" ht="24" customHeight="1">
      <c r="A49" s="860" t="str">
        <f t="shared" si="0"/>
        <v/>
      </c>
      <c r="B49" s="2303"/>
      <c r="C49" s="2318"/>
      <c r="D49" s="262"/>
      <c r="E49" s="860" t="str">
        <f t="shared" si="1"/>
        <v/>
      </c>
      <c r="F49" s="2303"/>
      <c r="G49" s="2318"/>
      <c r="H49" s="307"/>
      <c r="L49" s="1221">
        <f t="shared" si="2"/>
        <v>3</v>
      </c>
      <c r="M49" s="1221">
        <f t="shared" si="3"/>
        <v>3</v>
      </c>
      <c r="IJ49" s="669"/>
    </row>
    <row r="50" spans="1:244" ht="24" customHeight="1">
      <c r="A50" s="860" t="str">
        <f t="shared" si="0"/>
        <v/>
      </c>
      <c r="B50" s="2303"/>
      <c r="C50" s="2318"/>
      <c r="D50" s="262"/>
      <c r="E50" s="860" t="str">
        <f t="shared" si="1"/>
        <v/>
      </c>
      <c r="F50" s="2303"/>
      <c r="G50" s="2318"/>
      <c r="H50" s="307"/>
      <c r="L50" s="1221">
        <f t="shared" si="2"/>
        <v>3</v>
      </c>
      <c r="M50" s="1221">
        <f t="shared" si="3"/>
        <v>3</v>
      </c>
      <c r="IJ50" s="669"/>
    </row>
    <row r="51" spans="1:244" ht="24" customHeight="1">
      <c r="A51" s="860" t="str">
        <f t="shared" si="0"/>
        <v/>
      </c>
      <c r="B51" s="2303"/>
      <c r="C51" s="2318"/>
      <c r="D51" s="262"/>
      <c r="E51" s="860" t="str">
        <f t="shared" si="1"/>
        <v/>
      </c>
      <c r="F51" s="2303"/>
      <c r="G51" s="2318"/>
      <c r="H51" s="307"/>
      <c r="L51" s="1221">
        <f t="shared" si="2"/>
        <v>3</v>
      </c>
      <c r="M51" s="1221">
        <f t="shared" si="3"/>
        <v>3</v>
      </c>
      <c r="IJ51" s="669"/>
    </row>
    <row r="52" spans="1:244" ht="24" customHeight="1">
      <c r="A52" s="860" t="str">
        <f t="shared" si="0"/>
        <v/>
      </c>
      <c r="B52" s="2303"/>
      <c r="C52" s="2318"/>
      <c r="D52" s="262"/>
      <c r="E52" s="860" t="str">
        <f t="shared" si="1"/>
        <v/>
      </c>
      <c r="F52" s="2303"/>
      <c r="G52" s="2318"/>
      <c r="H52" s="307"/>
      <c r="L52" s="1221">
        <f t="shared" si="2"/>
        <v>3</v>
      </c>
      <c r="M52" s="1221">
        <f t="shared" si="3"/>
        <v>3</v>
      </c>
      <c r="IJ52" s="669"/>
    </row>
    <row r="53" spans="1:244" ht="24" customHeight="1">
      <c r="A53" s="860" t="str">
        <f t="shared" si="0"/>
        <v/>
      </c>
      <c r="B53" s="2303"/>
      <c r="C53" s="2318"/>
      <c r="D53" s="262"/>
      <c r="E53" s="860" t="str">
        <f t="shared" si="1"/>
        <v/>
      </c>
      <c r="F53" s="2303"/>
      <c r="G53" s="2318"/>
      <c r="H53" s="307"/>
      <c r="L53" s="1221">
        <f t="shared" si="2"/>
        <v>3</v>
      </c>
      <c r="M53" s="1221">
        <f t="shared" si="3"/>
        <v>3</v>
      </c>
      <c r="IJ53" s="669"/>
    </row>
    <row r="54" spans="1:244" ht="24" customHeight="1">
      <c r="A54" s="860" t="str">
        <f t="shared" si="0"/>
        <v/>
      </c>
      <c r="B54" s="2303"/>
      <c r="C54" s="2318"/>
      <c r="D54" s="262"/>
      <c r="E54" s="860" t="str">
        <f t="shared" si="1"/>
        <v/>
      </c>
      <c r="F54" s="2303"/>
      <c r="G54" s="2318"/>
      <c r="H54" s="307"/>
      <c r="L54" s="1221">
        <f t="shared" si="2"/>
        <v>3</v>
      </c>
      <c r="M54" s="1221">
        <f t="shared" si="3"/>
        <v>3</v>
      </c>
      <c r="IJ54" s="669"/>
    </row>
    <row r="55" spans="1:244" ht="24" customHeight="1">
      <c r="A55" s="860" t="str">
        <f t="shared" si="0"/>
        <v/>
      </c>
      <c r="B55" s="2303"/>
      <c r="C55" s="2318"/>
      <c r="D55" s="262"/>
      <c r="E55" s="860" t="str">
        <f t="shared" si="1"/>
        <v/>
      </c>
      <c r="F55" s="2303"/>
      <c r="G55" s="2318"/>
      <c r="H55" s="307"/>
      <c r="L55" s="1221">
        <f t="shared" si="2"/>
        <v>3</v>
      </c>
      <c r="M55" s="1221">
        <f t="shared" si="3"/>
        <v>3</v>
      </c>
      <c r="IJ55" s="669"/>
    </row>
    <row r="56" spans="1:244" ht="24" customHeight="1">
      <c r="A56" s="860" t="str">
        <f t="shared" si="0"/>
        <v/>
      </c>
      <c r="B56" s="2303"/>
      <c r="C56" s="2318"/>
      <c r="D56" s="262"/>
      <c r="E56" s="860" t="str">
        <f t="shared" si="1"/>
        <v/>
      </c>
      <c r="F56" s="2303"/>
      <c r="G56" s="2318"/>
      <c r="H56" s="307"/>
      <c r="L56" s="1221">
        <f t="shared" si="2"/>
        <v>3</v>
      </c>
      <c r="M56" s="1221">
        <f t="shared" si="3"/>
        <v>3</v>
      </c>
      <c r="IJ56" s="669"/>
    </row>
    <row r="57" spans="1:244" ht="24" customHeight="1">
      <c r="A57" s="860" t="str">
        <f t="shared" si="0"/>
        <v/>
      </c>
      <c r="B57" s="2303"/>
      <c r="C57" s="2318"/>
      <c r="D57" s="262"/>
      <c r="E57" s="860" t="str">
        <f t="shared" si="1"/>
        <v/>
      </c>
      <c r="F57" s="2303"/>
      <c r="G57" s="2318"/>
      <c r="H57" s="307"/>
      <c r="L57" s="1221">
        <f t="shared" si="2"/>
        <v>3</v>
      </c>
      <c r="M57" s="1221">
        <f t="shared" si="3"/>
        <v>3</v>
      </c>
      <c r="IJ57" s="669"/>
    </row>
    <row r="58" spans="1:244" ht="24" customHeight="1">
      <c r="A58" s="860" t="str">
        <f t="shared" si="0"/>
        <v/>
      </c>
      <c r="B58" s="2303"/>
      <c r="C58" s="2318"/>
      <c r="D58" s="262"/>
      <c r="E58" s="860" t="str">
        <f t="shared" si="1"/>
        <v/>
      </c>
      <c r="F58" s="2303"/>
      <c r="G58" s="2318"/>
      <c r="H58" s="307"/>
      <c r="L58" s="1221">
        <f t="shared" si="2"/>
        <v>3</v>
      </c>
      <c r="M58" s="1221">
        <f t="shared" si="3"/>
        <v>3</v>
      </c>
      <c r="IJ58" s="669"/>
    </row>
    <row r="59" spans="1:244" ht="24" customHeight="1">
      <c r="A59" s="860" t="str">
        <f t="shared" si="0"/>
        <v/>
      </c>
      <c r="B59" s="2303"/>
      <c r="C59" s="2318"/>
      <c r="D59" s="262"/>
      <c r="E59" s="860" t="str">
        <f t="shared" si="1"/>
        <v/>
      </c>
      <c r="F59" s="2303"/>
      <c r="G59" s="2318"/>
      <c r="H59" s="307"/>
      <c r="L59" s="1221">
        <f t="shared" si="2"/>
        <v>3</v>
      </c>
      <c r="M59" s="1221">
        <f t="shared" si="3"/>
        <v>3</v>
      </c>
      <c r="IJ59" s="669"/>
    </row>
    <row r="60" spans="1:244" ht="24" customHeight="1">
      <c r="A60" s="860" t="str">
        <f t="shared" si="0"/>
        <v/>
      </c>
      <c r="B60" s="2303"/>
      <c r="C60" s="2318"/>
      <c r="D60" s="262"/>
      <c r="E60" s="860" t="str">
        <f t="shared" si="1"/>
        <v/>
      </c>
      <c r="F60" s="2303"/>
      <c r="G60" s="2318"/>
      <c r="H60" s="307"/>
      <c r="L60" s="1221">
        <f t="shared" si="2"/>
        <v>3</v>
      </c>
      <c r="M60" s="1221">
        <f t="shared" si="3"/>
        <v>3</v>
      </c>
      <c r="IJ60" s="669"/>
    </row>
    <row r="61" spans="1:244" ht="24" customHeight="1">
      <c r="A61" s="860" t="str">
        <f t="shared" si="0"/>
        <v/>
      </c>
      <c r="B61" s="2303"/>
      <c r="C61" s="2318"/>
      <c r="D61" s="262"/>
      <c r="E61" s="860" t="str">
        <f t="shared" si="1"/>
        <v/>
      </c>
      <c r="F61" s="2303"/>
      <c r="G61" s="2318"/>
      <c r="H61" s="307"/>
      <c r="L61" s="1221">
        <f t="shared" si="2"/>
        <v>3</v>
      </c>
      <c r="M61" s="1221">
        <f t="shared" si="3"/>
        <v>3</v>
      </c>
      <c r="IJ61" s="669"/>
    </row>
    <row r="62" spans="1:244" ht="24" customHeight="1">
      <c r="A62" s="860" t="str">
        <f t="shared" si="0"/>
        <v/>
      </c>
      <c r="B62" s="2301"/>
      <c r="C62" s="2317"/>
      <c r="D62" s="320"/>
      <c r="E62" s="860" t="str">
        <f t="shared" si="1"/>
        <v/>
      </c>
      <c r="F62" s="2301"/>
      <c r="G62" s="2317"/>
      <c r="H62" s="321"/>
      <c r="L62" s="1221">
        <f t="shared" si="2"/>
        <v>3</v>
      </c>
      <c r="M62" s="1221">
        <f t="shared" si="3"/>
        <v>3</v>
      </c>
      <c r="IJ62" s="669"/>
    </row>
    <row r="63" spans="1:244" s="253" customFormat="1" ht="13.5">
      <c r="A63" s="42"/>
      <c r="B63" s="42"/>
      <c r="C63" s="42"/>
      <c r="D63" s="42"/>
      <c r="F63" s="298"/>
      <c r="G63" s="298"/>
      <c r="IJ63" s="42"/>
    </row>
    <row r="65" spans="1:252" ht="14.25">
      <c r="A65"/>
      <c r="B65"/>
      <c r="C65"/>
      <c r="D65"/>
      <c r="E65"/>
      <c r="F65"/>
      <c r="G65"/>
      <c r="H65"/>
      <c r="IR65"/>
    </row>
    <row r="66" spans="1:252" ht="14.25">
      <c r="A66"/>
      <c r="B66"/>
      <c r="C66"/>
      <c r="D66"/>
      <c r="E66"/>
      <c r="F66"/>
      <c r="G66"/>
      <c r="H66"/>
      <c r="IR66"/>
    </row>
    <row r="67" spans="1:252" ht="14.25">
      <c r="A67"/>
      <c r="B67"/>
      <c r="C67"/>
      <c r="D67"/>
      <c r="E67"/>
      <c r="F67"/>
      <c r="G67"/>
      <c r="H67"/>
      <c r="IR67"/>
    </row>
    <row r="68" spans="1:252" ht="14.25">
      <c r="A68"/>
      <c r="B68"/>
      <c r="C68"/>
      <c r="D68"/>
      <c r="E68"/>
      <c r="F68"/>
      <c r="G68"/>
      <c r="H68"/>
      <c r="IR68"/>
    </row>
    <row r="69" spans="1:252" ht="14.25">
      <c r="A69"/>
      <c r="B69"/>
      <c r="C69"/>
      <c r="D69"/>
      <c r="E69"/>
      <c r="F69"/>
      <c r="G69"/>
      <c r="H69"/>
      <c r="IR69"/>
    </row>
    <row r="70" spans="1:252" ht="14.25">
      <c r="A70"/>
      <c r="B70"/>
      <c r="C70"/>
      <c r="D70"/>
      <c r="E70"/>
      <c r="F70"/>
      <c r="G70"/>
      <c r="H70"/>
      <c r="IR70"/>
    </row>
  </sheetData>
  <sheetProtection algorithmName="SHA-512" hashValue="QCHI0tdmpjC59wUBBEcAJnJ2eNA+HLI+83iM3ta8DKyJYGLQYyKj1TsdlQktQiKWk0xAU8t1U+44loD28XET5Q==" saltValue="5T4t+4oahZBX4ukFt4Wa8g==" spinCount="100000" sheet="1" objects="1" scenarios="1"/>
  <mergeCells count="67">
    <mergeCell ref="B31:D31"/>
    <mergeCell ref="F31:H31"/>
    <mergeCell ref="B4:C5"/>
    <mergeCell ref="D2:E2"/>
    <mergeCell ref="B2:C3"/>
    <mergeCell ref="B32:C32"/>
    <mergeCell ref="B33:C33"/>
    <mergeCell ref="F32:G32"/>
    <mergeCell ref="F33:G33"/>
    <mergeCell ref="B34:C34"/>
    <mergeCell ref="F34:G34"/>
    <mergeCell ref="B35:C35"/>
    <mergeCell ref="F35:G35"/>
    <mergeCell ref="B36:C36"/>
    <mergeCell ref="F36:G36"/>
    <mergeCell ref="B37:C37"/>
    <mergeCell ref="F37:G37"/>
    <mergeCell ref="B38:C38"/>
    <mergeCell ref="F38:G38"/>
    <mergeCell ref="B39:C39"/>
    <mergeCell ref="F39:G39"/>
    <mergeCell ref="B40:C40"/>
    <mergeCell ref="F40:G40"/>
    <mergeCell ref="B41:C41"/>
    <mergeCell ref="F41:G41"/>
    <mergeCell ref="B42:C42"/>
    <mergeCell ref="F42:G42"/>
    <mergeCell ref="B43:C43"/>
    <mergeCell ref="F43:G43"/>
    <mergeCell ref="B44:C44"/>
    <mergeCell ref="F44:G44"/>
    <mergeCell ref="B45:C45"/>
    <mergeCell ref="F45:G45"/>
    <mergeCell ref="B46:C46"/>
    <mergeCell ref="F46:G46"/>
    <mergeCell ref="B47:C47"/>
    <mergeCell ref="F47:G47"/>
    <mergeCell ref="B48:C48"/>
    <mergeCell ref="F48:G48"/>
    <mergeCell ref="B49:C49"/>
    <mergeCell ref="F49:G49"/>
    <mergeCell ref="B50:C50"/>
    <mergeCell ref="F50:G50"/>
    <mergeCell ref="B51:C51"/>
    <mergeCell ref="F51:G51"/>
    <mergeCell ref="B52:C52"/>
    <mergeCell ref="F52:G52"/>
    <mergeCell ref="B53:C53"/>
    <mergeCell ref="F53:G53"/>
    <mergeCell ref="B54:C54"/>
    <mergeCell ref="F54:G54"/>
    <mergeCell ref="B55:C55"/>
    <mergeCell ref="F55:G55"/>
    <mergeCell ref="B56:C56"/>
    <mergeCell ref="F56:G56"/>
    <mergeCell ref="B57:C57"/>
    <mergeCell ref="F57:G57"/>
    <mergeCell ref="B58:C58"/>
    <mergeCell ref="F58:G58"/>
    <mergeCell ref="B62:C62"/>
    <mergeCell ref="F62:G62"/>
    <mergeCell ref="B59:C59"/>
    <mergeCell ref="F59:G59"/>
    <mergeCell ref="B60:C60"/>
    <mergeCell ref="F60:G60"/>
    <mergeCell ref="B61:C61"/>
    <mergeCell ref="F61:G61"/>
  </mergeCells>
  <phoneticPr fontId="3"/>
  <dataValidations count="1">
    <dataValidation type="whole" operator="greaterThanOrEqual" allowBlank="1" showInputMessage="1" showErrorMessage="1" error="整数値を入力してください。" sqref="H33:H62 D33:D62" xr:uid="{00000000-0002-0000-1000-000001000000}">
      <formula1>0</formula1>
    </dataValidation>
  </dataValidations>
  <pageMargins left="0.35433070866141736" right="0.15748031496062992" top="0.70866141732283472" bottom="0.47244094488188981" header="0.31496062992125984" footer="0.51181102362204722"/>
  <pageSetup paperSize="9" scale="75" orientation="portrait" r:id="rId1"/>
  <headerFooter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43"/>
    <pageSetUpPr autoPageBreaks="0"/>
  </sheetPr>
  <dimension ref="A1:IR91"/>
  <sheetViews>
    <sheetView showGridLines="0" zoomScaleNormal="100" workbookViewId="0">
      <selection activeCell="E16" sqref="E16"/>
    </sheetView>
  </sheetViews>
  <sheetFormatPr defaultRowHeight="12"/>
  <cols>
    <col min="1" max="1" width="5.625" style="231" customWidth="1"/>
    <col min="2" max="3" width="4.75" style="231" customWidth="1"/>
    <col min="4" max="4" width="29.375" style="231" customWidth="1"/>
    <col min="5" max="5" width="13.125" style="231" customWidth="1"/>
    <col min="6" max="6" width="8.25" style="245" customWidth="1"/>
    <col min="7" max="8" width="4.75" style="235" customWidth="1"/>
    <col min="9" max="9" width="28.625" style="235" customWidth="1"/>
    <col min="10" max="10" width="13.125" style="231" customWidth="1"/>
    <col min="11" max="11" width="4.5" style="231" customWidth="1"/>
    <col min="12" max="12" width="9" style="42" customWidth="1"/>
    <col min="13" max="14" width="9" style="231" hidden="1" customWidth="1"/>
    <col min="15" max="15" width="9" style="231" customWidth="1"/>
    <col min="16" max="16384" width="9" style="231"/>
  </cols>
  <sheetData>
    <row r="1" spans="1:12" ht="17.25">
      <c r="A1" s="233" t="s">
        <v>1448</v>
      </c>
      <c r="E1" s="248" t="s">
        <v>208</v>
      </c>
      <c r="F1" s="249" t="str">
        <f>IF(E2&lt;&gt;"","注意","OK")</f>
        <v>OK</v>
      </c>
      <c r="G1" s="232">
        <v>1</v>
      </c>
      <c r="H1" s="232"/>
      <c r="I1" s="231"/>
    </row>
    <row r="2" spans="1:12" s="233" customFormat="1" ht="24" customHeight="1">
      <c r="E2" s="2287" t="str">
        <f>IF(AND(E5&lt;&gt;E11,J5&lt;&gt;J11)=TRUE,"A1とA2・B1とB2の両方で金額が一致してません",IF(E5&lt;&gt;E11,"A1とA2の金額が一致してません",IF(J5&lt;&gt;J11,"B1とB2の金額が一致してません","")))</f>
        <v/>
      </c>
      <c r="F2" s="2325"/>
      <c r="G2" s="234"/>
      <c r="H2" s="234"/>
      <c r="I2" s="234"/>
      <c r="L2" s="252"/>
    </row>
    <row r="3" spans="1:12" ht="12.75" thickBot="1"/>
    <row r="4" spans="1:12" ht="24" customHeight="1" thickBot="1">
      <c r="B4" s="2328" t="s">
        <v>1438</v>
      </c>
      <c r="C4" s="2329"/>
      <c r="D4" s="2330"/>
      <c r="E4" s="236" t="s">
        <v>504</v>
      </c>
      <c r="F4" s="238"/>
      <c r="J4" s="237" t="s">
        <v>246</v>
      </c>
    </row>
    <row r="5" spans="1:12" ht="24" customHeight="1" thickBot="1">
      <c r="B5" s="2331"/>
      <c r="C5" s="2332"/>
      <c r="D5" s="2333"/>
      <c r="E5" s="269">
        <f>'6_工事費'!H43</f>
        <v>0</v>
      </c>
      <c r="F5" s="256" t="s">
        <v>982</v>
      </c>
      <c r="J5" s="269">
        <f>'6_工事費'!EB43-E5</f>
        <v>0</v>
      </c>
      <c r="K5" s="258" t="s">
        <v>983</v>
      </c>
    </row>
    <row r="6" spans="1:12" ht="29.1" customHeight="1">
      <c r="B6" s="253" t="s">
        <v>456</v>
      </c>
      <c r="E6" s="238"/>
      <c r="F6" s="259"/>
      <c r="K6" s="42"/>
    </row>
    <row r="7" spans="1:12" ht="24" customHeight="1">
      <c r="B7" s="2339" t="s">
        <v>59</v>
      </c>
      <c r="C7" s="2340"/>
      <c r="D7" s="2341"/>
      <c r="E7" s="330">
        <f>E31</f>
        <v>0</v>
      </c>
      <c r="F7" s="331"/>
      <c r="G7" s="2339" t="s">
        <v>59</v>
      </c>
      <c r="H7" s="2340"/>
      <c r="I7" s="2341"/>
      <c r="J7" s="330">
        <f>J31</f>
        <v>0</v>
      </c>
      <c r="K7" s="42"/>
    </row>
    <row r="8" spans="1:12" ht="24" customHeight="1">
      <c r="B8" s="2339" t="s">
        <v>60</v>
      </c>
      <c r="C8" s="2340"/>
      <c r="D8" s="2341"/>
      <c r="E8" s="330">
        <f>E48</f>
        <v>0</v>
      </c>
      <c r="F8" s="331"/>
      <c r="G8" s="2339" t="s">
        <v>60</v>
      </c>
      <c r="H8" s="2340"/>
      <c r="I8" s="2341"/>
      <c r="J8" s="330">
        <f>J48</f>
        <v>0</v>
      </c>
      <c r="K8" s="42"/>
    </row>
    <row r="9" spans="1:12" ht="24" customHeight="1">
      <c r="B9" s="2342" t="s">
        <v>1994</v>
      </c>
      <c r="C9" s="2343"/>
      <c r="D9" s="2344"/>
      <c r="E9" s="330">
        <f>E66</f>
        <v>0</v>
      </c>
      <c r="F9" s="331"/>
      <c r="G9" s="2342" t="s">
        <v>1996</v>
      </c>
      <c r="H9" s="2343"/>
      <c r="I9" s="2344"/>
      <c r="J9" s="330">
        <f>J66</f>
        <v>0</v>
      </c>
      <c r="K9" s="42"/>
    </row>
    <row r="10" spans="1:12" s="239" customFormat="1" ht="24" customHeight="1" thickBot="1">
      <c r="B10" s="2345" t="s">
        <v>1995</v>
      </c>
      <c r="C10" s="2346"/>
      <c r="D10" s="2347"/>
      <c r="E10" s="332">
        <f>E83</f>
        <v>0</v>
      </c>
      <c r="F10" s="331"/>
      <c r="G10" s="2345" t="s">
        <v>1997</v>
      </c>
      <c r="H10" s="2346"/>
      <c r="I10" s="2347"/>
      <c r="J10" s="332">
        <f>J83</f>
        <v>0</v>
      </c>
      <c r="K10" s="253"/>
      <c r="L10" s="253"/>
    </row>
    <row r="11" spans="1:12" s="239" customFormat="1" ht="24" customHeight="1" thickBot="1">
      <c r="B11" s="2348" t="s">
        <v>458</v>
      </c>
      <c r="C11" s="2349"/>
      <c r="D11" s="2350"/>
      <c r="E11" s="270">
        <f>SUM(E7:E10)</f>
        <v>0</v>
      </c>
      <c r="F11" s="256" t="s">
        <v>134</v>
      </c>
      <c r="G11" s="2348" t="s">
        <v>458</v>
      </c>
      <c r="H11" s="2349"/>
      <c r="I11" s="2350"/>
      <c r="J11" s="270">
        <f>SUM(J7:J10)</f>
        <v>0</v>
      </c>
      <c r="K11" s="258" t="s">
        <v>135</v>
      </c>
      <c r="L11" s="253"/>
    </row>
    <row r="12" spans="1:12" s="239" customFormat="1" ht="8.25" customHeight="1">
      <c r="B12" s="246"/>
      <c r="C12" s="246"/>
      <c r="D12" s="333"/>
      <c r="E12" s="242"/>
      <c r="F12" s="244"/>
      <c r="G12" s="240"/>
      <c r="H12" s="240"/>
      <c r="I12" s="240"/>
      <c r="L12" s="253"/>
    </row>
    <row r="13" spans="1:12" s="239" customFormat="1" ht="8.25" customHeight="1">
      <c r="B13" s="253"/>
      <c r="E13" s="243"/>
      <c r="F13" s="244"/>
      <c r="G13" s="240"/>
      <c r="H13" s="240"/>
      <c r="I13" s="240"/>
      <c r="L13" s="253"/>
    </row>
    <row r="14" spans="1:12" ht="20.25" customHeight="1">
      <c r="B14" s="334" t="str">
        <f>IF(E17&gt;E16,"内処分費用を小さくしてください","")</f>
        <v/>
      </c>
      <c r="C14" s="246"/>
      <c r="D14" s="246"/>
      <c r="E14" s="335" t="s">
        <v>504</v>
      </c>
      <c r="F14" s="329"/>
      <c r="G14" s="334" t="str">
        <f>IF(J17&gt;J16,"内処分費用を小さくしてください","")</f>
        <v/>
      </c>
      <c r="H14" s="246"/>
      <c r="I14" s="246"/>
      <c r="J14" s="335" t="s">
        <v>505</v>
      </c>
    </row>
    <row r="15" spans="1:12" ht="24" customHeight="1">
      <c r="A15" s="862"/>
      <c r="B15" s="2336" t="s">
        <v>59</v>
      </c>
      <c r="C15" s="2337"/>
      <c r="D15" s="2338"/>
      <c r="E15" s="336" t="s">
        <v>1073</v>
      </c>
      <c r="F15" s="667"/>
      <c r="G15" s="2336" t="s">
        <v>136</v>
      </c>
      <c r="H15" s="2337"/>
      <c r="I15" s="2338"/>
      <c r="J15" s="336" t="s">
        <v>1073</v>
      </c>
    </row>
    <row r="16" spans="1:12" ht="32.25" customHeight="1">
      <c r="A16" s="862"/>
      <c r="B16" s="337"/>
      <c r="C16" s="2334" t="s">
        <v>137</v>
      </c>
      <c r="D16" s="2335"/>
      <c r="E16" s="338"/>
      <c r="F16" s="862"/>
      <c r="G16" s="337"/>
      <c r="H16" s="2334" t="s">
        <v>137</v>
      </c>
      <c r="I16" s="2335"/>
      <c r="J16" s="338"/>
    </row>
    <row r="17" spans="1:14" ht="24">
      <c r="A17" s="862"/>
      <c r="B17" s="337"/>
      <c r="C17" s="339"/>
      <c r="D17" s="340" t="s">
        <v>138</v>
      </c>
      <c r="E17" s="341"/>
      <c r="F17" s="862"/>
      <c r="G17" s="337"/>
      <c r="H17" s="339"/>
      <c r="I17" s="340" t="s">
        <v>138</v>
      </c>
      <c r="J17" s="341"/>
    </row>
    <row r="18" spans="1:14" ht="18" customHeight="1">
      <c r="A18" s="862"/>
      <c r="B18" s="337"/>
      <c r="C18" s="342" t="s">
        <v>139</v>
      </c>
      <c r="D18" s="246"/>
      <c r="E18" s="343"/>
      <c r="F18" s="862"/>
      <c r="G18" s="337"/>
      <c r="H18" s="342" t="s">
        <v>139</v>
      </c>
      <c r="I18" s="246"/>
      <c r="J18" s="343"/>
      <c r="M18" s="1221" t="s">
        <v>1380</v>
      </c>
      <c r="N18" s="1221"/>
    </row>
    <row r="19" spans="1:14" ht="18" customHeight="1">
      <c r="A19" s="862"/>
      <c r="B19" s="337"/>
      <c r="C19" s="337"/>
      <c r="D19" s="344" t="s">
        <v>209</v>
      </c>
      <c r="E19" s="336" t="s">
        <v>1073</v>
      </c>
      <c r="F19" s="862"/>
      <c r="G19" s="337"/>
      <c r="H19" s="337"/>
      <c r="I19" s="344" t="s">
        <v>209</v>
      </c>
      <c r="J19" s="336" t="s">
        <v>1073</v>
      </c>
      <c r="M19" s="1221" t="s">
        <v>1381</v>
      </c>
      <c r="N19" s="1221" t="s">
        <v>1382</v>
      </c>
    </row>
    <row r="20" spans="1:14" ht="24" customHeight="1">
      <c r="A20" s="734" t="str">
        <f>IF(OR(M20=0,M20=2),"","未入力があります")</f>
        <v/>
      </c>
      <c r="B20" s="337"/>
      <c r="C20" s="337"/>
      <c r="D20" s="346"/>
      <c r="E20" s="347"/>
      <c r="F20" s="734" t="str">
        <f>IF(OR(N20=0,N20=2),"","未入力があります")</f>
        <v/>
      </c>
      <c r="G20" s="337"/>
      <c r="H20" s="337"/>
      <c r="I20" s="346"/>
      <c r="J20" s="347"/>
      <c r="M20" s="1221">
        <f>COUNTBLANK(D20:E20)</f>
        <v>2</v>
      </c>
      <c r="N20" s="1221">
        <f>COUNTBLANK(I20:J20)</f>
        <v>2</v>
      </c>
    </row>
    <row r="21" spans="1:14" ht="24" customHeight="1">
      <c r="A21" s="734" t="str">
        <f t="shared" ref="A21:A29" si="0">IF(OR(M21=0,M21=2),"","未入力があります")</f>
        <v/>
      </c>
      <c r="B21" s="337"/>
      <c r="C21" s="337"/>
      <c r="D21" s="348"/>
      <c r="E21" s="241"/>
      <c r="F21" s="734" t="str">
        <f t="shared" ref="F21:F29" si="1">IF(OR(N21=0,N21=2),"","未入力があります")</f>
        <v/>
      </c>
      <c r="G21" s="337"/>
      <c r="H21" s="337"/>
      <c r="I21" s="348"/>
      <c r="J21" s="241"/>
      <c r="M21" s="1221">
        <f t="shared" ref="M21:M29" si="2">COUNTBLANK(D21:E21)</f>
        <v>2</v>
      </c>
      <c r="N21" s="1221">
        <f t="shared" ref="N21:N29" si="3">COUNTBLANK(I21:J21)</f>
        <v>2</v>
      </c>
    </row>
    <row r="22" spans="1:14" ht="24" customHeight="1">
      <c r="A22" s="734" t="str">
        <f t="shared" si="0"/>
        <v/>
      </c>
      <c r="B22" s="337"/>
      <c r="C22" s="337"/>
      <c r="D22" s="348"/>
      <c r="E22" s="241"/>
      <c r="F22" s="734" t="str">
        <f t="shared" si="1"/>
        <v/>
      </c>
      <c r="G22" s="337"/>
      <c r="H22" s="337"/>
      <c r="I22" s="348"/>
      <c r="J22" s="241"/>
      <c r="M22" s="1221">
        <f t="shared" si="2"/>
        <v>2</v>
      </c>
      <c r="N22" s="1221">
        <f t="shared" si="3"/>
        <v>2</v>
      </c>
    </row>
    <row r="23" spans="1:14" ht="24" customHeight="1">
      <c r="A23" s="734" t="str">
        <f t="shared" si="0"/>
        <v/>
      </c>
      <c r="B23" s="337"/>
      <c r="C23" s="337"/>
      <c r="D23" s="348"/>
      <c r="E23" s="241"/>
      <c r="F23" s="734" t="str">
        <f t="shared" si="1"/>
        <v/>
      </c>
      <c r="G23" s="337"/>
      <c r="H23" s="337"/>
      <c r="I23" s="348"/>
      <c r="J23" s="241"/>
      <c r="M23" s="1221">
        <f t="shared" si="2"/>
        <v>2</v>
      </c>
      <c r="N23" s="1221">
        <f t="shared" si="3"/>
        <v>2</v>
      </c>
    </row>
    <row r="24" spans="1:14" ht="24" customHeight="1">
      <c r="A24" s="734" t="str">
        <f t="shared" si="0"/>
        <v/>
      </c>
      <c r="B24" s="337"/>
      <c r="C24" s="337"/>
      <c r="D24" s="348"/>
      <c r="E24" s="241"/>
      <c r="F24" s="734" t="str">
        <f t="shared" si="1"/>
        <v/>
      </c>
      <c r="G24" s="337"/>
      <c r="H24" s="337"/>
      <c r="I24" s="348"/>
      <c r="J24" s="241"/>
      <c r="M24" s="1221">
        <f t="shared" si="2"/>
        <v>2</v>
      </c>
      <c r="N24" s="1221">
        <f t="shared" si="3"/>
        <v>2</v>
      </c>
    </row>
    <row r="25" spans="1:14" ht="24" customHeight="1">
      <c r="A25" s="734" t="str">
        <f t="shared" si="0"/>
        <v/>
      </c>
      <c r="B25" s="337"/>
      <c r="C25" s="337"/>
      <c r="D25" s="348"/>
      <c r="E25" s="241"/>
      <c r="F25" s="734" t="str">
        <f t="shared" si="1"/>
        <v/>
      </c>
      <c r="G25" s="337"/>
      <c r="H25" s="337"/>
      <c r="I25" s="348"/>
      <c r="J25" s="241"/>
      <c r="M25" s="1221">
        <f t="shared" si="2"/>
        <v>2</v>
      </c>
      <c r="N25" s="1221">
        <f t="shared" si="3"/>
        <v>2</v>
      </c>
    </row>
    <row r="26" spans="1:14" ht="24" customHeight="1">
      <c r="A26" s="734" t="str">
        <f t="shared" si="0"/>
        <v/>
      </c>
      <c r="B26" s="337"/>
      <c r="C26" s="337"/>
      <c r="D26" s="348"/>
      <c r="E26" s="241"/>
      <c r="F26" s="734" t="str">
        <f t="shared" si="1"/>
        <v/>
      </c>
      <c r="G26" s="337"/>
      <c r="H26" s="337"/>
      <c r="I26" s="348"/>
      <c r="J26" s="241"/>
      <c r="M26" s="1221">
        <f t="shared" si="2"/>
        <v>2</v>
      </c>
      <c r="N26" s="1221">
        <f t="shared" si="3"/>
        <v>2</v>
      </c>
    </row>
    <row r="27" spans="1:14" ht="24" customHeight="1">
      <c r="A27" s="734" t="str">
        <f t="shared" si="0"/>
        <v/>
      </c>
      <c r="B27" s="337"/>
      <c r="C27" s="337"/>
      <c r="D27" s="348"/>
      <c r="E27" s="241"/>
      <c r="F27" s="734" t="str">
        <f t="shared" si="1"/>
        <v/>
      </c>
      <c r="G27" s="337"/>
      <c r="H27" s="337"/>
      <c r="I27" s="348"/>
      <c r="J27" s="241"/>
      <c r="M27" s="1221">
        <f t="shared" si="2"/>
        <v>2</v>
      </c>
      <c r="N27" s="1221">
        <f t="shared" si="3"/>
        <v>2</v>
      </c>
    </row>
    <row r="28" spans="1:14" ht="24" customHeight="1">
      <c r="A28" s="734" t="str">
        <f t="shared" si="0"/>
        <v/>
      </c>
      <c r="B28" s="337"/>
      <c r="C28" s="337"/>
      <c r="D28" s="348"/>
      <c r="E28" s="241"/>
      <c r="F28" s="734" t="str">
        <f t="shared" si="1"/>
        <v/>
      </c>
      <c r="G28" s="337"/>
      <c r="H28" s="337"/>
      <c r="I28" s="348"/>
      <c r="J28" s="241"/>
      <c r="M28" s="1221">
        <f t="shared" si="2"/>
        <v>2</v>
      </c>
      <c r="N28" s="1221">
        <f t="shared" si="3"/>
        <v>2</v>
      </c>
    </row>
    <row r="29" spans="1:14" ht="24" customHeight="1">
      <c r="A29" s="734" t="str">
        <f t="shared" si="0"/>
        <v/>
      </c>
      <c r="B29" s="337"/>
      <c r="C29" s="337"/>
      <c r="D29" s="349"/>
      <c r="E29" s="350"/>
      <c r="F29" s="734" t="str">
        <f t="shared" si="1"/>
        <v/>
      </c>
      <c r="G29" s="337"/>
      <c r="H29" s="337"/>
      <c r="I29" s="349"/>
      <c r="J29" s="350"/>
      <c r="M29" s="1221">
        <f t="shared" si="2"/>
        <v>2</v>
      </c>
      <c r="N29" s="1221">
        <f t="shared" si="3"/>
        <v>2</v>
      </c>
    </row>
    <row r="30" spans="1:14" ht="21" customHeight="1">
      <c r="A30" s="863"/>
      <c r="B30" s="337"/>
      <c r="C30" s="351"/>
      <c r="D30" s="352" t="s">
        <v>153</v>
      </c>
      <c r="E30" s="353">
        <f>SUM(E20:E29)</f>
        <v>0</v>
      </c>
      <c r="F30" s="863"/>
      <c r="G30" s="337"/>
      <c r="H30" s="351"/>
      <c r="I30" s="352" t="s">
        <v>153</v>
      </c>
      <c r="J30" s="353">
        <f>SUM(J20:J29)</f>
        <v>0</v>
      </c>
    </row>
    <row r="31" spans="1:14" ht="21" customHeight="1">
      <c r="A31" s="863"/>
      <c r="B31" s="247"/>
      <c r="C31" s="354"/>
      <c r="D31" s="355" t="s">
        <v>1017</v>
      </c>
      <c r="E31" s="330">
        <f>E16+E30</f>
        <v>0</v>
      </c>
      <c r="F31" s="863"/>
      <c r="G31" s="247"/>
      <c r="H31" s="354"/>
      <c r="I31" s="355" t="s">
        <v>1017</v>
      </c>
      <c r="J31" s="330">
        <f>J16+J30</f>
        <v>0</v>
      </c>
    </row>
    <row r="32" spans="1:14">
      <c r="A32" s="863"/>
      <c r="E32" s="356"/>
      <c r="F32" s="863"/>
      <c r="G32" s="231"/>
      <c r="H32" s="231"/>
      <c r="I32" s="231"/>
      <c r="J32" s="356"/>
    </row>
    <row r="33" spans="1:14" ht="30.75" customHeight="1">
      <c r="A33" s="863"/>
      <c r="B33" s="2336" t="s">
        <v>1018</v>
      </c>
      <c r="C33" s="2356"/>
      <c r="D33" s="2357"/>
      <c r="E33" s="336" t="s">
        <v>1073</v>
      </c>
      <c r="F33" s="863"/>
      <c r="G33" s="2336" t="s">
        <v>1019</v>
      </c>
      <c r="H33" s="2356"/>
      <c r="I33" s="2357"/>
      <c r="J33" s="336" t="s">
        <v>1073</v>
      </c>
    </row>
    <row r="34" spans="1:14" ht="37.5" customHeight="1">
      <c r="A34" s="863"/>
      <c r="B34" s="337"/>
      <c r="C34" s="2326" t="s">
        <v>1020</v>
      </c>
      <c r="D34" s="2327"/>
      <c r="E34" s="338"/>
      <c r="F34" s="863"/>
      <c r="G34" s="337"/>
      <c r="H34" s="2326" t="s">
        <v>1020</v>
      </c>
      <c r="I34" s="2327"/>
      <c r="J34" s="338"/>
    </row>
    <row r="35" spans="1:14" ht="18" customHeight="1">
      <c r="A35" s="863"/>
      <c r="B35" s="337"/>
      <c r="C35" s="357" t="s">
        <v>139</v>
      </c>
      <c r="D35" s="246"/>
      <c r="E35" s="343"/>
      <c r="F35" s="863"/>
      <c r="G35" s="337"/>
      <c r="H35" s="357" t="s">
        <v>139</v>
      </c>
      <c r="I35" s="246"/>
      <c r="J35" s="343"/>
      <c r="M35" s="1221" t="s">
        <v>1380</v>
      </c>
      <c r="N35" s="1221"/>
    </row>
    <row r="36" spans="1:14" ht="18" customHeight="1">
      <c r="A36" s="863"/>
      <c r="B36" s="337"/>
      <c r="C36" s="337"/>
      <c r="D36" s="344" t="s">
        <v>209</v>
      </c>
      <c r="E36" s="336" t="s">
        <v>1073</v>
      </c>
      <c r="F36" s="863"/>
      <c r="G36" s="337"/>
      <c r="H36" s="337"/>
      <c r="I36" s="344" t="s">
        <v>209</v>
      </c>
      <c r="J36" s="336" t="s">
        <v>1073</v>
      </c>
      <c r="M36" s="1221" t="s">
        <v>1381</v>
      </c>
      <c r="N36" s="1221" t="s">
        <v>1382</v>
      </c>
    </row>
    <row r="37" spans="1:14" ht="24" customHeight="1">
      <c r="A37" s="734" t="str">
        <f t="shared" ref="A37:A46" si="4">IF(OR(M37=0,M37=2),"","未入力があります")</f>
        <v/>
      </c>
      <c r="B37" s="337"/>
      <c r="C37" s="337"/>
      <c r="D37" s="346"/>
      <c r="E37" s="347"/>
      <c r="F37" s="734" t="str">
        <f>IF(OR(N37=0,N37=2),"","未入力があります")</f>
        <v/>
      </c>
      <c r="G37" s="337"/>
      <c r="H37" s="337"/>
      <c r="I37" s="346"/>
      <c r="J37" s="347"/>
      <c r="M37" s="1221">
        <f>COUNTBLANK(D37:E37)</f>
        <v>2</v>
      </c>
      <c r="N37" s="1221">
        <f>COUNTBLANK(I37:J37)</f>
        <v>2</v>
      </c>
    </row>
    <row r="38" spans="1:14" ht="24" customHeight="1">
      <c r="A38" s="734" t="str">
        <f t="shared" si="4"/>
        <v/>
      </c>
      <c r="B38" s="337"/>
      <c r="C38" s="337"/>
      <c r="D38" s="348"/>
      <c r="E38" s="241"/>
      <c r="F38" s="734" t="str">
        <f t="shared" ref="F38:F46" si="5">IF(OR(N38=0,N38=2),"","未入力があります")</f>
        <v/>
      </c>
      <c r="G38" s="337"/>
      <c r="H38" s="337"/>
      <c r="I38" s="348"/>
      <c r="J38" s="241"/>
      <c r="M38" s="1221">
        <f t="shared" ref="M38:M46" si="6">COUNTBLANK(D38:E38)</f>
        <v>2</v>
      </c>
      <c r="N38" s="1221">
        <f t="shared" ref="N38:N46" si="7">COUNTBLANK(I38:J38)</f>
        <v>2</v>
      </c>
    </row>
    <row r="39" spans="1:14" ht="24" customHeight="1">
      <c r="A39" s="734" t="str">
        <f t="shared" si="4"/>
        <v/>
      </c>
      <c r="B39" s="337"/>
      <c r="C39" s="337"/>
      <c r="D39" s="348"/>
      <c r="E39" s="241"/>
      <c r="F39" s="734" t="str">
        <f t="shared" si="5"/>
        <v/>
      </c>
      <c r="G39" s="337"/>
      <c r="H39" s="337"/>
      <c r="I39" s="348"/>
      <c r="J39" s="241"/>
      <c r="M39" s="1221">
        <f t="shared" si="6"/>
        <v>2</v>
      </c>
      <c r="N39" s="1221">
        <f t="shared" si="7"/>
        <v>2</v>
      </c>
    </row>
    <row r="40" spans="1:14" ht="24" customHeight="1">
      <c r="A40" s="734" t="str">
        <f t="shared" si="4"/>
        <v/>
      </c>
      <c r="B40" s="337"/>
      <c r="C40" s="337"/>
      <c r="D40" s="348"/>
      <c r="E40" s="241"/>
      <c r="F40" s="734" t="str">
        <f t="shared" si="5"/>
        <v/>
      </c>
      <c r="G40" s="337"/>
      <c r="H40" s="337"/>
      <c r="I40" s="348"/>
      <c r="J40" s="241"/>
      <c r="M40" s="1221">
        <f t="shared" si="6"/>
        <v>2</v>
      </c>
      <c r="N40" s="1221">
        <f t="shared" si="7"/>
        <v>2</v>
      </c>
    </row>
    <row r="41" spans="1:14" ht="24" customHeight="1">
      <c r="A41" s="734" t="str">
        <f t="shared" si="4"/>
        <v/>
      </c>
      <c r="B41" s="337"/>
      <c r="C41" s="337"/>
      <c r="D41" s="348"/>
      <c r="E41" s="241"/>
      <c r="F41" s="734" t="str">
        <f t="shared" si="5"/>
        <v/>
      </c>
      <c r="G41" s="337"/>
      <c r="H41" s="337"/>
      <c r="I41" s="348"/>
      <c r="J41" s="241"/>
      <c r="M41" s="1221">
        <f t="shared" si="6"/>
        <v>2</v>
      </c>
      <c r="N41" s="1221">
        <f t="shared" si="7"/>
        <v>2</v>
      </c>
    </row>
    <row r="42" spans="1:14" ht="24" customHeight="1">
      <c r="A42" s="734" t="str">
        <f t="shared" si="4"/>
        <v/>
      </c>
      <c r="B42" s="337"/>
      <c r="C42" s="337"/>
      <c r="D42" s="348"/>
      <c r="E42" s="241"/>
      <c r="F42" s="734" t="str">
        <f t="shared" si="5"/>
        <v/>
      </c>
      <c r="G42" s="337"/>
      <c r="H42" s="337"/>
      <c r="I42" s="348"/>
      <c r="J42" s="241"/>
      <c r="M42" s="1221">
        <f t="shared" si="6"/>
        <v>2</v>
      </c>
      <c r="N42" s="1221">
        <f t="shared" si="7"/>
        <v>2</v>
      </c>
    </row>
    <row r="43" spans="1:14" ht="24" customHeight="1">
      <c r="A43" s="734" t="str">
        <f t="shared" si="4"/>
        <v/>
      </c>
      <c r="B43" s="337"/>
      <c r="C43" s="337"/>
      <c r="D43" s="348"/>
      <c r="E43" s="241"/>
      <c r="F43" s="734" t="str">
        <f t="shared" si="5"/>
        <v/>
      </c>
      <c r="G43" s="337"/>
      <c r="H43" s="337"/>
      <c r="I43" s="348"/>
      <c r="J43" s="241"/>
      <c r="M43" s="1221">
        <f t="shared" si="6"/>
        <v>2</v>
      </c>
      <c r="N43" s="1221">
        <f t="shared" si="7"/>
        <v>2</v>
      </c>
    </row>
    <row r="44" spans="1:14" ht="24" customHeight="1">
      <c r="A44" s="734" t="str">
        <f t="shared" si="4"/>
        <v/>
      </c>
      <c r="B44" s="337"/>
      <c r="C44" s="337"/>
      <c r="D44" s="348"/>
      <c r="E44" s="241"/>
      <c r="F44" s="734" t="str">
        <f t="shared" si="5"/>
        <v/>
      </c>
      <c r="G44" s="337"/>
      <c r="H44" s="337"/>
      <c r="I44" s="348"/>
      <c r="J44" s="241"/>
      <c r="M44" s="1221">
        <f t="shared" si="6"/>
        <v>2</v>
      </c>
      <c r="N44" s="1221">
        <f t="shared" si="7"/>
        <v>2</v>
      </c>
    </row>
    <row r="45" spans="1:14" ht="24" customHeight="1">
      <c r="A45" s="734" t="str">
        <f t="shared" si="4"/>
        <v/>
      </c>
      <c r="B45" s="337"/>
      <c r="C45" s="337"/>
      <c r="D45" s="348"/>
      <c r="E45" s="241"/>
      <c r="F45" s="734" t="str">
        <f t="shared" si="5"/>
        <v/>
      </c>
      <c r="G45" s="337"/>
      <c r="H45" s="337"/>
      <c r="I45" s="348"/>
      <c r="J45" s="241"/>
      <c r="M45" s="1221">
        <f t="shared" si="6"/>
        <v>2</v>
      </c>
      <c r="N45" s="1221">
        <f t="shared" si="7"/>
        <v>2</v>
      </c>
    </row>
    <row r="46" spans="1:14" ht="24" customHeight="1">
      <c r="A46" s="734" t="str">
        <f t="shared" si="4"/>
        <v/>
      </c>
      <c r="B46" s="337"/>
      <c r="C46" s="337"/>
      <c r="D46" s="349"/>
      <c r="E46" s="350"/>
      <c r="F46" s="734" t="str">
        <f t="shared" si="5"/>
        <v/>
      </c>
      <c r="G46" s="337"/>
      <c r="H46" s="337"/>
      <c r="I46" s="349"/>
      <c r="J46" s="350"/>
      <c r="M46" s="1221">
        <f t="shared" si="6"/>
        <v>2</v>
      </c>
      <c r="N46" s="1221">
        <f t="shared" si="7"/>
        <v>2</v>
      </c>
    </row>
    <row r="47" spans="1:14" ht="21" customHeight="1">
      <c r="A47" s="863"/>
      <c r="B47" s="337"/>
      <c r="C47" s="351"/>
      <c r="D47" s="352" t="s">
        <v>153</v>
      </c>
      <c r="E47" s="353">
        <f>SUM(E37:E46)</f>
        <v>0</v>
      </c>
      <c r="F47" s="863"/>
      <c r="G47" s="337"/>
      <c r="H47" s="351"/>
      <c r="I47" s="352" t="s">
        <v>153</v>
      </c>
      <c r="J47" s="353">
        <f>SUM(J37:J46)</f>
        <v>0</v>
      </c>
    </row>
    <row r="48" spans="1:14" ht="21" customHeight="1">
      <c r="A48" s="863"/>
      <c r="B48" s="247"/>
      <c r="C48" s="354"/>
      <c r="D48" s="355" t="s">
        <v>1017</v>
      </c>
      <c r="E48" s="330">
        <f>E34+E47</f>
        <v>0</v>
      </c>
      <c r="F48" s="863"/>
      <c r="G48" s="247"/>
      <c r="H48" s="354"/>
      <c r="I48" s="355" t="s">
        <v>1017</v>
      </c>
      <c r="J48" s="330">
        <f>J34+J47</f>
        <v>0</v>
      </c>
    </row>
    <row r="49" spans="1:252">
      <c r="A49" s="863"/>
      <c r="E49" s="356"/>
      <c r="F49" s="863"/>
      <c r="G49" s="231"/>
      <c r="H49" s="231"/>
      <c r="I49" s="231"/>
      <c r="J49" s="356"/>
    </row>
    <row r="50" spans="1:252" ht="30.75" customHeight="1">
      <c r="A50" s="863"/>
      <c r="B50" s="2353" t="s">
        <v>1994</v>
      </c>
      <c r="C50" s="2354"/>
      <c r="D50" s="2355"/>
      <c r="E50" s="336" t="s">
        <v>1073</v>
      </c>
      <c r="F50" s="863"/>
      <c r="G50" s="2353" t="s">
        <v>1994</v>
      </c>
      <c r="H50" s="2354"/>
      <c r="I50" s="2355"/>
      <c r="J50" s="336" t="s">
        <v>1073</v>
      </c>
    </row>
    <row r="51" spans="1:252" ht="57" customHeight="1">
      <c r="A51" s="863"/>
      <c r="B51" s="337"/>
      <c r="C51" s="2351" t="s">
        <v>1998</v>
      </c>
      <c r="D51" s="2352"/>
      <c r="E51" s="338"/>
      <c r="F51" s="863"/>
      <c r="G51" s="337"/>
      <c r="H51" s="2351" t="s">
        <v>1998</v>
      </c>
      <c r="I51" s="2352"/>
      <c r="J51" s="338"/>
    </row>
    <row r="52" spans="1:252" ht="32.25" hidden="1" customHeight="1">
      <c r="A52" s="866"/>
      <c r="B52" s="717"/>
      <c r="C52" s="718" t="s">
        <v>825</v>
      </c>
      <c r="D52" s="719"/>
      <c r="E52" s="720"/>
      <c r="F52" s="863"/>
      <c r="G52" s="717"/>
      <c r="H52" s="718" t="s">
        <v>825</v>
      </c>
      <c r="I52" s="719"/>
      <c r="J52" s="720"/>
      <c r="K52" s="721"/>
      <c r="L52" s="716"/>
      <c r="IR52" s="678" t="s">
        <v>824</v>
      </c>
    </row>
    <row r="53" spans="1:252" ht="18" customHeight="1">
      <c r="A53" s="863"/>
      <c r="B53" s="337"/>
      <c r="C53" s="342" t="s">
        <v>139</v>
      </c>
      <c r="D53" s="358"/>
      <c r="E53" s="343"/>
      <c r="F53" s="863"/>
      <c r="G53" s="337"/>
      <c r="H53" s="342" t="s">
        <v>139</v>
      </c>
      <c r="I53" s="358"/>
      <c r="J53" s="343"/>
      <c r="M53" s="1221" t="s">
        <v>1380</v>
      </c>
      <c r="N53" s="1221"/>
    </row>
    <row r="54" spans="1:252" ht="18" customHeight="1">
      <c r="A54" s="863"/>
      <c r="B54" s="337"/>
      <c r="C54" s="337"/>
      <c r="D54" s="344" t="s">
        <v>209</v>
      </c>
      <c r="E54" s="336" t="s">
        <v>1073</v>
      </c>
      <c r="F54" s="863"/>
      <c r="G54" s="337"/>
      <c r="H54" s="337"/>
      <c r="I54" s="344" t="s">
        <v>209</v>
      </c>
      <c r="J54" s="336" t="s">
        <v>1073</v>
      </c>
      <c r="M54" s="1221" t="s">
        <v>1381</v>
      </c>
      <c r="N54" s="1221" t="s">
        <v>1382</v>
      </c>
    </row>
    <row r="55" spans="1:252" ht="24" customHeight="1">
      <c r="A55" s="734" t="str">
        <f t="shared" ref="A55:A64" si="8">IF(OR(M55=0,M55=2),"","未入力があります")</f>
        <v/>
      </c>
      <c r="B55" s="337"/>
      <c r="C55" s="337"/>
      <c r="D55" s="346"/>
      <c r="E55" s="347"/>
      <c r="F55" s="734" t="str">
        <f>IF(OR(N55=0,N55=2),"","未入力があります")</f>
        <v/>
      </c>
      <c r="G55" s="337"/>
      <c r="H55" s="337"/>
      <c r="I55" s="346"/>
      <c r="J55" s="347"/>
      <c r="M55" s="1221">
        <f>COUNTBLANK(D55:E55)</f>
        <v>2</v>
      </c>
      <c r="N55" s="1221">
        <f>COUNTBLANK(I55:J55)</f>
        <v>2</v>
      </c>
    </row>
    <row r="56" spans="1:252" ht="24" customHeight="1">
      <c r="A56" s="734" t="str">
        <f t="shared" si="8"/>
        <v/>
      </c>
      <c r="B56" s="337"/>
      <c r="C56" s="337"/>
      <c r="D56" s="348"/>
      <c r="E56" s="241"/>
      <c r="F56" s="734" t="str">
        <f t="shared" ref="F56:F64" si="9">IF(OR(N56=0,N56=2),"","未入力があります")</f>
        <v/>
      </c>
      <c r="G56" s="337"/>
      <c r="H56" s="337"/>
      <c r="I56" s="348"/>
      <c r="J56" s="241"/>
      <c r="M56" s="1221">
        <f t="shared" ref="M56:M64" si="10">COUNTBLANK(D56:E56)</f>
        <v>2</v>
      </c>
      <c r="N56" s="1221">
        <f t="shared" ref="N56:N64" si="11">COUNTBLANK(I56:J56)</f>
        <v>2</v>
      </c>
    </row>
    <row r="57" spans="1:252" ht="24" customHeight="1">
      <c r="A57" s="734" t="str">
        <f t="shared" si="8"/>
        <v/>
      </c>
      <c r="B57" s="337"/>
      <c r="C57" s="337"/>
      <c r="D57" s="348"/>
      <c r="E57" s="241"/>
      <c r="F57" s="734" t="str">
        <f t="shared" si="9"/>
        <v/>
      </c>
      <c r="G57" s="337"/>
      <c r="H57" s="337"/>
      <c r="I57" s="348"/>
      <c r="J57" s="241"/>
      <c r="M57" s="1221">
        <f t="shared" si="10"/>
        <v>2</v>
      </c>
      <c r="N57" s="1221">
        <f t="shared" si="11"/>
        <v>2</v>
      </c>
    </row>
    <row r="58" spans="1:252" ht="24" customHeight="1">
      <c r="A58" s="734" t="str">
        <f t="shared" si="8"/>
        <v/>
      </c>
      <c r="B58" s="337"/>
      <c r="C58" s="337"/>
      <c r="D58" s="348"/>
      <c r="E58" s="241"/>
      <c r="F58" s="734" t="str">
        <f t="shared" si="9"/>
        <v/>
      </c>
      <c r="G58" s="337"/>
      <c r="H58" s="337"/>
      <c r="I58" s="348"/>
      <c r="J58" s="241"/>
      <c r="M58" s="1221">
        <f t="shared" si="10"/>
        <v>2</v>
      </c>
      <c r="N58" s="1221">
        <f t="shared" si="11"/>
        <v>2</v>
      </c>
    </row>
    <row r="59" spans="1:252" ht="24" customHeight="1">
      <c r="A59" s="734" t="str">
        <f t="shared" si="8"/>
        <v/>
      </c>
      <c r="B59" s="337"/>
      <c r="C59" s="337"/>
      <c r="D59" s="348"/>
      <c r="E59" s="241"/>
      <c r="F59" s="734" t="str">
        <f t="shared" si="9"/>
        <v/>
      </c>
      <c r="G59" s="337"/>
      <c r="H59" s="337"/>
      <c r="I59" s="348"/>
      <c r="J59" s="241"/>
      <c r="M59" s="1221">
        <f t="shared" si="10"/>
        <v>2</v>
      </c>
      <c r="N59" s="1221">
        <f t="shared" si="11"/>
        <v>2</v>
      </c>
    </row>
    <row r="60" spans="1:252" ht="24" customHeight="1">
      <c r="A60" s="734" t="str">
        <f t="shared" si="8"/>
        <v/>
      </c>
      <c r="B60" s="337"/>
      <c r="C60" s="337"/>
      <c r="D60" s="348"/>
      <c r="E60" s="241"/>
      <c r="F60" s="734" t="str">
        <f t="shared" si="9"/>
        <v/>
      </c>
      <c r="G60" s="337"/>
      <c r="H60" s="337"/>
      <c r="I60" s="348"/>
      <c r="J60" s="241"/>
      <c r="M60" s="1221">
        <f t="shared" si="10"/>
        <v>2</v>
      </c>
      <c r="N60" s="1221">
        <f t="shared" si="11"/>
        <v>2</v>
      </c>
    </row>
    <row r="61" spans="1:252" ht="24" customHeight="1">
      <c r="A61" s="734" t="str">
        <f t="shared" si="8"/>
        <v/>
      </c>
      <c r="B61" s="337"/>
      <c r="C61" s="337"/>
      <c r="D61" s="348"/>
      <c r="E61" s="241"/>
      <c r="F61" s="734" t="str">
        <f t="shared" si="9"/>
        <v/>
      </c>
      <c r="G61" s="337"/>
      <c r="H61" s="337"/>
      <c r="I61" s="348"/>
      <c r="J61" s="241"/>
      <c r="M61" s="1221">
        <f t="shared" si="10"/>
        <v>2</v>
      </c>
      <c r="N61" s="1221">
        <f t="shared" si="11"/>
        <v>2</v>
      </c>
    </row>
    <row r="62" spans="1:252" ht="24" customHeight="1">
      <c r="A62" s="734" t="str">
        <f t="shared" si="8"/>
        <v/>
      </c>
      <c r="B62" s="337"/>
      <c r="C62" s="337"/>
      <c r="D62" s="348"/>
      <c r="E62" s="241"/>
      <c r="F62" s="734" t="str">
        <f t="shared" si="9"/>
        <v/>
      </c>
      <c r="G62" s="337"/>
      <c r="H62" s="337"/>
      <c r="I62" s="348"/>
      <c r="J62" s="241"/>
      <c r="M62" s="1221">
        <f t="shared" si="10"/>
        <v>2</v>
      </c>
      <c r="N62" s="1221">
        <f t="shared" si="11"/>
        <v>2</v>
      </c>
    </row>
    <row r="63" spans="1:252" ht="24" customHeight="1">
      <c r="A63" s="734" t="str">
        <f t="shared" si="8"/>
        <v/>
      </c>
      <c r="B63" s="337"/>
      <c r="C63" s="337"/>
      <c r="D63" s="348"/>
      <c r="E63" s="241"/>
      <c r="F63" s="734" t="str">
        <f t="shared" si="9"/>
        <v/>
      </c>
      <c r="G63" s="337"/>
      <c r="H63" s="337"/>
      <c r="I63" s="348"/>
      <c r="J63" s="241"/>
      <c r="M63" s="1221">
        <f t="shared" si="10"/>
        <v>2</v>
      </c>
      <c r="N63" s="1221">
        <f t="shared" si="11"/>
        <v>2</v>
      </c>
    </row>
    <row r="64" spans="1:252" ht="24" customHeight="1">
      <c r="A64" s="734" t="str">
        <f t="shared" si="8"/>
        <v/>
      </c>
      <c r="B64" s="337"/>
      <c r="C64" s="337"/>
      <c r="D64" s="349"/>
      <c r="E64" s="350"/>
      <c r="F64" s="734" t="str">
        <f t="shared" si="9"/>
        <v/>
      </c>
      <c r="G64" s="337"/>
      <c r="H64" s="337"/>
      <c r="I64" s="349"/>
      <c r="J64" s="350"/>
      <c r="M64" s="1221">
        <f t="shared" si="10"/>
        <v>2</v>
      </c>
      <c r="N64" s="1221">
        <f t="shared" si="11"/>
        <v>2</v>
      </c>
    </row>
    <row r="65" spans="1:14" ht="21" customHeight="1">
      <c r="A65" s="863"/>
      <c r="B65" s="337"/>
      <c r="C65" s="351"/>
      <c r="D65" s="359" t="s">
        <v>153</v>
      </c>
      <c r="E65" s="360">
        <f>SUM(E55:E64)</f>
        <v>0</v>
      </c>
      <c r="F65" s="863"/>
      <c r="G65" s="337"/>
      <c r="H65" s="351"/>
      <c r="I65" s="359" t="s">
        <v>153</v>
      </c>
      <c r="J65" s="360">
        <f>SUM(J55:J64)</f>
        <v>0</v>
      </c>
    </row>
    <row r="66" spans="1:14" ht="21" customHeight="1">
      <c r="A66" s="863"/>
      <c r="B66" s="247"/>
      <c r="C66" s="354"/>
      <c r="D66" s="355" t="s">
        <v>1017</v>
      </c>
      <c r="E66" s="330">
        <f>E51+E65</f>
        <v>0</v>
      </c>
      <c r="F66" s="863"/>
      <c r="G66" s="247"/>
      <c r="H66" s="354"/>
      <c r="I66" s="355" t="s">
        <v>1017</v>
      </c>
      <c r="J66" s="330">
        <f>J51+J65</f>
        <v>0</v>
      </c>
    </row>
    <row r="67" spans="1:14">
      <c r="A67" s="863"/>
      <c r="E67" s="356"/>
      <c r="F67" s="863"/>
      <c r="G67" s="231"/>
      <c r="H67" s="231"/>
      <c r="I67" s="231"/>
      <c r="J67" s="356"/>
    </row>
    <row r="68" spans="1:14" ht="30.75" customHeight="1">
      <c r="A68" s="863"/>
      <c r="B68" s="2353" t="s">
        <v>1995</v>
      </c>
      <c r="C68" s="2354"/>
      <c r="D68" s="2355"/>
      <c r="E68" s="336" t="s">
        <v>1073</v>
      </c>
      <c r="F68" s="863"/>
      <c r="G68" s="2353" t="s">
        <v>1995</v>
      </c>
      <c r="H68" s="2354"/>
      <c r="I68" s="2355"/>
      <c r="J68" s="336" t="s">
        <v>1073</v>
      </c>
    </row>
    <row r="69" spans="1:14" ht="39.75" customHeight="1">
      <c r="A69" s="863"/>
      <c r="B69" s="337"/>
      <c r="C69" s="2351" t="s">
        <v>2068</v>
      </c>
      <c r="D69" s="2352"/>
      <c r="E69" s="338"/>
      <c r="F69" s="863"/>
      <c r="G69" s="337"/>
      <c r="H69" s="2351" t="s">
        <v>2068</v>
      </c>
      <c r="I69" s="2352"/>
      <c r="J69" s="338"/>
    </row>
    <row r="70" spans="1:14" ht="18" customHeight="1">
      <c r="A70" s="863"/>
      <c r="B70" s="337"/>
      <c r="C70" s="357" t="s">
        <v>139</v>
      </c>
      <c r="D70" s="246"/>
      <c r="E70" s="343"/>
      <c r="F70" s="863"/>
      <c r="G70" s="337"/>
      <c r="H70" s="357" t="s">
        <v>139</v>
      </c>
      <c r="I70" s="246"/>
      <c r="J70" s="343"/>
      <c r="M70" s="1221" t="s">
        <v>1380</v>
      </c>
      <c r="N70" s="1221"/>
    </row>
    <row r="71" spans="1:14" ht="18" customHeight="1">
      <c r="A71" s="863"/>
      <c r="B71" s="337"/>
      <c r="C71" s="337"/>
      <c r="D71" s="344" t="s">
        <v>209</v>
      </c>
      <c r="E71" s="336" t="s">
        <v>1073</v>
      </c>
      <c r="F71" s="863"/>
      <c r="G71" s="337"/>
      <c r="H71" s="337"/>
      <c r="I71" s="344" t="s">
        <v>209</v>
      </c>
      <c r="J71" s="336" t="s">
        <v>1073</v>
      </c>
      <c r="M71" s="1221" t="s">
        <v>1381</v>
      </c>
      <c r="N71" s="1221" t="s">
        <v>1382</v>
      </c>
    </row>
    <row r="72" spans="1:14" ht="24" customHeight="1">
      <c r="A72" s="734" t="str">
        <f t="shared" ref="A72:A81" si="12">IF(OR(M72=0,M72=2),"","未入力があります")</f>
        <v/>
      </c>
      <c r="B72" s="337"/>
      <c r="C72" s="337"/>
      <c r="D72" s="346"/>
      <c r="E72" s="347"/>
      <c r="F72" s="734" t="str">
        <f>IF(OR(N72=0,N72=2),"","未入力があります")</f>
        <v/>
      </c>
      <c r="G72" s="337"/>
      <c r="H72" s="337"/>
      <c r="I72" s="346"/>
      <c r="J72" s="347"/>
      <c r="M72" s="1221">
        <f>COUNTBLANK(D72:E72)</f>
        <v>2</v>
      </c>
      <c r="N72" s="1221">
        <f>COUNTBLANK(I72:J72)</f>
        <v>2</v>
      </c>
    </row>
    <row r="73" spans="1:14" ht="24" customHeight="1">
      <c r="A73" s="734" t="str">
        <f t="shared" si="12"/>
        <v/>
      </c>
      <c r="B73" s="337"/>
      <c r="C73" s="337"/>
      <c r="D73" s="348"/>
      <c r="E73" s="241"/>
      <c r="F73" s="734" t="str">
        <f t="shared" ref="F73:F81" si="13">IF(OR(N73=0,N73=2),"","未入力があります")</f>
        <v/>
      </c>
      <c r="G73" s="337"/>
      <c r="H73" s="337"/>
      <c r="I73" s="348"/>
      <c r="J73" s="241"/>
      <c r="M73" s="1221">
        <f t="shared" ref="M73:M81" si="14">COUNTBLANK(D73:E73)</f>
        <v>2</v>
      </c>
      <c r="N73" s="1221">
        <f t="shared" ref="N73:N81" si="15">COUNTBLANK(I73:J73)</f>
        <v>2</v>
      </c>
    </row>
    <row r="74" spans="1:14" ht="24" customHeight="1">
      <c r="A74" s="734" t="str">
        <f t="shared" si="12"/>
        <v/>
      </c>
      <c r="B74" s="337"/>
      <c r="C74" s="337"/>
      <c r="D74" s="348"/>
      <c r="E74" s="241"/>
      <c r="F74" s="734" t="str">
        <f t="shared" si="13"/>
        <v/>
      </c>
      <c r="G74" s="337"/>
      <c r="H74" s="337"/>
      <c r="I74" s="348"/>
      <c r="J74" s="241"/>
      <c r="M74" s="1221">
        <f t="shared" si="14"/>
        <v>2</v>
      </c>
      <c r="N74" s="1221">
        <f t="shared" si="15"/>
        <v>2</v>
      </c>
    </row>
    <row r="75" spans="1:14" ht="24" customHeight="1">
      <c r="A75" s="734" t="str">
        <f t="shared" si="12"/>
        <v/>
      </c>
      <c r="B75" s="337"/>
      <c r="C75" s="337"/>
      <c r="D75" s="348"/>
      <c r="E75" s="241"/>
      <c r="F75" s="734" t="str">
        <f t="shared" si="13"/>
        <v/>
      </c>
      <c r="G75" s="337"/>
      <c r="H75" s="337"/>
      <c r="I75" s="348"/>
      <c r="J75" s="241"/>
      <c r="M75" s="1221">
        <f t="shared" si="14"/>
        <v>2</v>
      </c>
      <c r="N75" s="1221">
        <f t="shared" si="15"/>
        <v>2</v>
      </c>
    </row>
    <row r="76" spans="1:14" ht="24" customHeight="1">
      <c r="A76" s="734" t="str">
        <f t="shared" si="12"/>
        <v/>
      </c>
      <c r="B76" s="337"/>
      <c r="C76" s="337"/>
      <c r="D76" s="348"/>
      <c r="E76" s="241"/>
      <c r="F76" s="734" t="str">
        <f t="shared" si="13"/>
        <v/>
      </c>
      <c r="G76" s="337"/>
      <c r="H76" s="337"/>
      <c r="I76" s="348"/>
      <c r="J76" s="241"/>
      <c r="M76" s="1221">
        <f t="shared" si="14"/>
        <v>2</v>
      </c>
      <c r="N76" s="1221">
        <f t="shared" si="15"/>
        <v>2</v>
      </c>
    </row>
    <row r="77" spans="1:14" ht="24" customHeight="1">
      <c r="A77" s="734" t="str">
        <f t="shared" si="12"/>
        <v/>
      </c>
      <c r="B77" s="337"/>
      <c r="C77" s="337"/>
      <c r="D77" s="348"/>
      <c r="E77" s="241"/>
      <c r="F77" s="734" t="str">
        <f t="shared" si="13"/>
        <v/>
      </c>
      <c r="G77" s="337"/>
      <c r="H77" s="337"/>
      <c r="I77" s="348"/>
      <c r="J77" s="241"/>
      <c r="M77" s="1221">
        <f t="shared" si="14"/>
        <v>2</v>
      </c>
      <c r="N77" s="1221">
        <f t="shared" si="15"/>
        <v>2</v>
      </c>
    </row>
    <row r="78" spans="1:14" ht="24" customHeight="1">
      <c r="A78" s="734" t="str">
        <f t="shared" si="12"/>
        <v/>
      </c>
      <c r="B78" s="337"/>
      <c r="C78" s="337"/>
      <c r="D78" s="348"/>
      <c r="E78" s="241"/>
      <c r="F78" s="734" t="str">
        <f t="shared" si="13"/>
        <v/>
      </c>
      <c r="G78" s="337"/>
      <c r="H78" s="337"/>
      <c r="I78" s="348"/>
      <c r="J78" s="241"/>
      <c r="M78" s="1221">
        <f t="shared" si="14"/>
        <v>2</v>
      </c>
      <c r="N78" s="1221">
        <f t="shared" si="15"/>
        <v>2</v>
      </c>
    </row>
    <row r="79" spans="1:14" ht="24" customHeight="1">
      <c r="A79" s="734" t="str">
        <f t="shared" si="12"/>
        <v/>
      </c>
      <c r="B79" s="337"/>
      <c r="C79" s="337"/>
      <c r="D79" s="348"/>
      <c r="E79" s="241"/>
      <c r="F79" s="734" t="str">
        <f t="shared" si="13"/>
        <v/>
      </c>
      <c r="G79" s="337"/>
      <c r="H79" s="337"/>
      <c r="I79" s="348"/>
      <c r="J79" s="241"/>
      <c r="M79" s="1221">
        <f t="shared" si="14"/>
        <v>2</v>
      </c>
      <c r="N79" s="1221">
        <f t="shared" si="15"/>
        <v>2</v>
      </c>
    </row>
    <row r="80" spans="1:14" ht="24" customHeight="1">
      <c r="A80" s="734" t="str">
        <f t="shared" si="12"/>
        <v/>
      </c>
      <c r="B80" s="337"/>
      <c r="C80" s="337"/>
      <c r="D80" s="348"/>
      <c r="E80" s="241"/>
      <c r="F80" s="734" t="str">
        <f t="shared" si="13"/>
        <v/>
      </c>
      <c r="G80" s="337"/>
      <c r="H80" s="337"/>
      <c r="I80" s="348"/>
      <c r="J80" s="241"/>
      <c r="M80" s="1221">
        <f t="shared" si="14"/>
        <v>2</v>
      </c>
      <c r="N80" s="1221">
        <f t="shared" si="15"/>
        <v>2</v>
      </c>
    </row>
    <row r="81" spans="1:14" ht="24" customHeight="1">
      <c r="A81" s="734" t="str">
        <f t="shared" si="12"/>
        <v/>
      </c>
      <c r="B81" s="337"/>
      <c r="C81" s="337"/>
      <c r="D81" s="349"/>
      <c r="E81" s="350"/>
      <c r="F81" s="734" t="str">
        <f t="shared" si="13"/>
        <v/>
      </c>
      <c r="G81" s="337"/>
      <c r="H81" s="337"/>
      <c r="I81" s="349"/>
      <c r="J81" s="350"/>
      <c r="M81" s="1221">
        <f t="shared" si="14"/>
        <v>2</v>
      </c>
      <c r="N81" s="1221">
        <f t="shared" si="15"/>
        <v>2</v>
      </c>
    </row>
    <row r="82" spans="1:14" ht="21" customHeight="1">
      <c r="A82" s="863"/>
      <c r="B82" s="337"/>
      <c r="C82" s="351"/>
      <c r="D82" s="352" t="s">
        <v>153</v>
      </c>
      <c r="E82" s="353">
        <f>SUM(E72:E81)</f>
        <v>0</v>
      </c>
      <c r="F82" s="863"/>
      <c r="G82" s="337"/>
      <c r="H82" s="351"/>
      <c r="I82" s="352" t="s">
        <v>153</v>
      </c>
      <c r="J82" s="353">
        <f>SUM(J72:J81)</f>
        <v>0</v>
      </c>
    </row>
    <row r="83" spans="1:14" ht="21" customHeight="1">
      <c r="A83" s="863"/>
      <c r="B83" s="247"/>
      <c r="C83" s="354"/>
      <c r="D83" s="355" t="s">
        <v>1017</v>
      </c>
      <c r="E83" s="330">
        <f>E69+E82</f>
        <v>0</v>
      </c>
      <c r="F83" s="863"/>
      <c r="G83" s="247"/>
      <c r="H83" s="354"/>
      <c r="I83" s="355" t="s">
        <v>1017</v>
      </c>
      <c r="J83" s="330">
        <f>J69+J82</f>
        <v>0</v>
      </c>
    </row>
    <row r="84" spans="1:14" s="246" customFormat="1">
      <c r="A84" s="864"/>
      <c r="B84" s="361" t="s">
        <v>853</v>
      </c>
      <c r="E84" s="362"/>
      <c r="F84" s="864"/>
      <c r="G84" s="361"/>
      <c r="J84" s="362"/>
      <c r="L84" s="268"/>
    </row>
    <row r="85" spans="1:14" ht="20.25" customHeight="1">
      <c r="A85" s="865"/>
      <c r="C85" s="361"/>
      <c r="F85" s="865"/>
      <c r="G85" s="231"/>
      <c r="H85" s="361"/>
      <c r="I85" s="231"/>
    </row>
    <row r="86" spans="1:14">
      <c r="A86" s="865"/>
      <c r="F86" s="865"/>
      <c r="G86" s="231"/>
      <c r="H86" s="231"/>
      <c r="I86" s="231"/>
    </row>
    <row r="87" spans="1:14" ht="13.5">
      <c r="A87" s="865"/>
      <c r="D87" s="363" t="s">
        <v>854</v>
      </c>
      <c r="F87" s="865"/>
      <c r="G87" s="231"/>
      <c r="H87" s="231"/>
      <c r="I87" s="363" t="s">
        <v>854</v>
      </c>
    </row>
    <row r="88" spans="1:14" ht="20.100000000000001" customHeight="1">
      <c r="A88" s="865"/>
      <c r="D88" s="364" t="s">
        <v>855</v>
      </c>
      <c r="E88" s="365" t="s">
        <v>856</v>
      </c>
      <c r="F88" s="865"/>
      <c r="G88" s="231"/>
      <c r="H88" s="231"/>
      <c r="I88" s="364" t="s">
        <v>855</v>
      </c>
      <c r="J88" s="365" t="s">
        <v>856</v>
      </c>
    </row>
    <row r="89" spans="1:14" ht="20.100000000000001" customHeight="1">
      <c r="A89" s="734" t="str">
        <f>IF(AND($E$69&lt;&gt;"",E89=""),"作業面積が未入力→","")</f>
        <v/>
      </c>
      <c r="D89" s="366" t="s">
        <v>857</v>
      </c>
      <c r="E89" s="367"/>
      <c r="F89" s="730" t="str">
        <f>IF(AND($J$69&lt;&gt;"",J89=""),"作業面積が未入力→","")</f>
        <v/>
      </c>
      <c r="G89" s="231"/>
      <c r="H89" s="231"/>
      <c r="I89" s="366" t="s">
        <v>857</v>
      </c>
      <c r="J89" s="367"/>
    </row>
    <row r="90" spans="1:14" ht="20.100000000000001" customHeight="1">
      <c r="A90" s="734" t="str">
        <f>IF(AND($E$69&lt;&gt;"",E90=""),"作業面積が未入力→","")</f>
        <v/>
      </c>
      <c r="D90" s="368" t="s">
        <v>975</v>
      </c>
      <c r="E90" s="369"/>
      <c r="F90" s="730" t="str">
        <f>IF(AND($J$69&lt;&gt;"",J90=""),"作業面積が未入力→","")</f>
        <v/>
      </c>
      <c r="G90" s="231"/>
      <c r="H90" s="231"/>
      <c r="I90" s="368" t="s">
        <v>975</v>
      </c>
      <c r="J90" s="369"/>
    </row>
    <row r="91" spans="1:14" ht="20.100000000000001" customHeight="1">
      <c r="A91" s="734" t="str">
        <f>IF(AND($E$69&lt;&gt;"",E91=""),"作業面積が未入力→","")</f>
        <v/>
      </c>
      <c r="D91" s="370" t="s">
        <v>976</v>
      </c>
      <c r="E91" s="371"/>
      <c r="F91" s="730" t="str">
        <f>IF(AND($J$69&lt;&gt;"",J91=""),"作業面積が未入力→","")</f>
        <v/>
      </c>
      <c r="G91" s="231"/>
      <c r="H91" s="231"/>
      <c r="I91" s="370" t="s">
        <v>976</v>
      </c>
      <c r="J91" s="371"/>
    </row>
  </sheetData>
  <sheetProtection algorithmName="SHA-512" hashValue="L1zAUN7AjupkRBb931o0559nNBHoEboE2ijKEvACgFMoYmcLIGUXEcsxFwS3fFVUFvS/dvbKe6GS/a/CyuB2zQ==" saltValue="DNqAUC47ez9btbTPC3wMIg==" spinCount="100000" sheet="1" objects="1" scenarios="1"/>
  <mergeCells count="28">
    <mergeCell ref="C69:D69"/>
    <mergeCell ref="H69:I69"/>
    <mergeCell ref="B68:D68"/>
    <mergeCell ref="G68:I68"/>
    <mergeCell ref="E2:F2"/>
    <mergeCell ref="G11:I11"/>
    <mergeCell ref="G7:I7"/>
    <mergeCell ref="G8:I8"/>
    <mergeCell ref="G9:I9"/>
    <mergeCell ref="G10:I10"/>
    <mergeCell ref="B33:D33"/>
    <mergeCell ref="G33:I33"/>
    <mergeCell ref="C51:D51"/>
    <mergeCell ref="H51:I51"/>
    <mergeCell ref="B50:D50"/>
    <mergeCell ref="G50:I50"/>
    <mergeCell ref="C34:D34"/>
    <mergeCell ref="H34:I34"/>
    <mergeCell ref="B4:D5"/>
    <mergeCell ref="C16:D16"/>
    <mergeCell ref="H16:I16"/>
    <mergeCell ref="B15:D15"/>
    <mergeCell ref="G15:I15"/>
    <mergeCell ref="B7:D7"/>
    <mergeCell ref="B8:D8"/>
    <mergeCell ref="B9:D9"/>
    <mergeCell ref="B10:D10"/>
    <mergeCell ref="B11:D11"/>
  </mergeCells>
  <phoneticPr fontId="3"/>
  <dataValidations count="4">
    <dataValidation type="whole" operator="greaterThanOrEqual" allowBlank="1" showInputMessage="1" showErrorMessage="1" sqref="E35 E18 E53 E70 J35 J18 J53 J70" xr:uid="{00000000-0002-0000-1100-000000000000}">
      <formula1>0</formula1>
    </dataValidation>
    <dataValidation type="decimal" operator="greaterThanOrEqual" allowBlank="1" showInputMessage="1" showErrorMessage="1" sqref="E89:E91 J89:J91" xr:uid="{00000000-0002-0000-1100-000001000000}">
      <formula1>0</formula1>
    </dataValidation>
    <dataValidation type="whole" operator="greaterThanOrEqual" allowBlank="1" showInputMessage="1" showErrorMessage="1" error="整数を入力してください" sqref="E17 J17" xr:uid="{00000000-0002-0000-1100-000002000000}">
      <formula1>0</formula1>
    </dataValidation>
    <dataValidation type="whole" operator="greaterThanOrEqual" allowBlank="1" showInputMessage="1" showErrorMessage="1" error="整数値を入力してください" sqref="E34 E37:E46 E20:E29 E16 E55:E64 E51:E52 E69 E72:E81 J34 J37:J46 J20:J29 J16 J55:J64 J51:J52 J69 J72:J81" xr:uid="{00000000-0002-0000-1100-000003000000}">
      <formula1>0</formula1>
    </dataValidation>
  </dataValidations>
  <pageMargins left="0.7" right="0.35" top="0.70866141732283472" bottom="0.76" header="0.31496062992125984" footer="0.46"/>
  <pageSetup paperSize="9" scale="62" orientation="portrait" r:id="rId1"/>
  <headerFooter alignWithMargins="0">
    <oddFooter>&amp;C&amp;P/&amp;N</oddFooter>
  </headerFooter>
  <rowBreaks count="1" manualBreakCount="1">
    <brk id="49"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43"/>
    <pageSetUpPr autoPageBreaks="0"/>
  </sheetPr>
  <dimension ref="A1:P132"/>
  <sheetViews>
    <sheetView showGridLines="0" zoomScaleNormal="100" workbookViewId="0">
      <selection activeCell="E16" sqref="E16"/>
    </sheetView>
  </sheetViews>
  <sheetFormatPr defaultRowHeight="12"/>
  <cols>
    <col min="1" max="1" width="5.75" style="42" customWidth="1"/>
    <col min="2" max="3" width="5.625" style="42" customWidth="1"/>
    <col min="4" max="4" width="29.375" style="42" customWidth="1"/>
    <col min="5" max="5" width="13.125" style="42" customWidth="1"/>
    <col min="6" max="6" width="11" style="323" customWidth="1"/>
    <col min="7" max="7" width="5.75" style="323" customWidth="1"/>
    <col min="8" max="9" width="5.625" style="254" customWidth="1"/>
    <col min="10" max="10" width="29.375" style="254" customWidth="1"/>
    <col min="11" max="11" width="13.125" style="42" customWidth="1"/>
    <col min="12" max="12" width="9.625" style="42" customWidth="1"/>
    <col min="13" max="13" width="9" style="42"/>
    <col min="14" max="14" width="9" style="42" customWidth="1"/>
    <col min="15" max="16" width="9" style="42" hidden="1" customWidth="1"/>
    <col min="17" max="17" width="9" style="42" customWidth="1"/>
    <col min="18" max="16384" width="9" style="42"/>
  </cols>
  <sheetData>
    <row r="1" spans="1:12" ht="17.25">
      <c r="A1" s="252" t="s">
        <v>1449</v>
      </c>
      <c r="E1" s="248" t="s">
        <v>208</v>
      </c>
      <c r="F1" s="249" t="str">
        <f>IF(E2&lt;&gt;"","注意","OK")</f>
        <v>OK</v>
      </c>
      <c r="H1" s="293">
        <v>1</v>
      </c>
      <c r="I1" s="293"/>
      <c r="J1" s="42"/>
    </row>
    <row r="2" spans="1:12" s="252" customFormat="1" ht="24" customHeight="1">
      <c r="E2" s="2287" t="str">
        <f>IF(AND(E5&lt;&gt;E11,K5&lt;&gt;K11)=TRUE,"A1とA2・B1とB2の両方で金額が一致してません",IF(E5&lt;&gt;E11,"A1とA2の金額が一致してません",IF(K5&lt;&gt;K11,"B1とB2の金額が一致してません","")))</f>
        <v/>
      </c>
      <c r="F2" s="2325"/>
      <c r="G2" s="372"/>
      <c r="H2" s="294"/>
      <c r="I2" s="294"/>
      <c r="J2" s="294"/>
    </row>
    <row r="3" spans="1:12" ht="12.75" thickBot="1"/>
    <row r="4" spans="1:12" ht="24" customHeight="1" thickBot="1">
      <c r="B4" s="2289" t="s">
        <v>1439</v>
      </c>
      <c r="C4" s="2290"/>
      <c r="D4" s="2291"/>
      <c r="E4" s="236" t="s">
        <v>504</v>
      </c>
      <c r="F4" s="259"/>
      <c r="G4" s="259"/>
      <c r="K4" s="237" t="s">
        <v>246</v>
      </c>
    </row>
    <row r="5" spans="1:12" ht="24" customHeight="1" thickBot="1">
      <c r="B5" s="2292"/>
      <c r="C5" s="2293"/>
      <c r="D5" s="2294"/>
      <c r="E5" s="257">
        <f>'6_工事費'!H44</f>
        <v>0</v>
      </c>
      <c r="F5" s="256" t="s">
        <v>982</v>
      </c>
      <c r="G5" s="256"/>
      <c r="K5" s="257">
        <f>'6_工事費'!EB44-E5</f>
        <v>0</v>
      </c>
      <c r="L5" s="258" t="s">
        <v>983</v>
      </c>
    </row>
    <row r="6" spans="1:12" ht="29.1" customHeight="1">
      <c r="B6" s="253" t="s">
        <v>456</v>
      </c>
      <c r="E6" s="259"/>
      <c r="F6" s="259"/>
      <c r="G6" s="259"/>
    </row>
    <row r="7" spans="1:12" ht="36" customHeight="1">
      <c r="B7" s="2342" t="s">
        <v>2069</v>
      </c>
      <c r="C7" s="2368"/>
      <c r="D7" s="2360"/>
      <c r="E7" s="328">
        <f>E30</f>
        <v>0</v>
      </c>
      <c r="F7" s="331"/>
      <c r="G7" s="331"/>
      <c r="H7" s="2342" t="s">
        <v>2069</v>
      </c>
      <c r="I7" s="2368"/>
      <c r="J7" s="2360"/>
      <c r="K7" s="328">
        <f>K30</f>
        <v>0</v>
      </c>
    </row>
    <row r="8" spans="1:12" ht="36" customHeight="1">
      <c r="B8" s="2342" t="s">
        <v>2070</v>
      </c>
      <c r="C8" s="2368"/>
      <c r="D8" s="2360"/>
      <c r="E8" s="328">
        <f>E68</f>
        <v>0</v>
      </c>
      <c r="F8" s="331"/>
      <c r="G8" s="331"/>
      <c r="H8" s="2342" t="s">
        <v>2070</v>
      </c>
      <c r="I8" s="2368"/>
      <c r="J8" s="2360"/>
      <c r="K8" s="328">
        <f>K68</f>
        <v>0</v>
      </c>
    </row>
    <row r="9" spans="1:12" ht="36" hidden="1" customHeight="1">
      <c r="B9" s="2342" t="s">
        <v>423</v>
      </c>
      <c r="C9" s="2368"/>
      <c r="D9" s="2360"/>
      <c r="E9" s="328"/>
      <c r="F9" s="331"/>
      <c r="G9" s="331"/>
      <c r="H9" s="2342" t="s">
        <v>423</v>
      </c>
      <c r="I9" s="2368"/>
      <c r="J9" s="2360"/>
      <c r="K9" s="328"/>
    </row>
    <row r="10" spans="1:12" s="253" customFormat="1" ht="36" customHeight="1" thickBot="1">
      <c r="B10" s="2345" t="s">
        <v>1836</v>
      </c>
      <c r="C10" s="2369"/>
      <c r="D10" s="2370"/>
      <c r="E10" s="373">
        <f>E117</f>
        <v>0</v>
      </c>
      <c r="F10" s="331"/>
      <c r="G10" s="331"/>
      <c r="H10" s="2345" t="s">
        <v>1836</v>
      </c>
      <c r="I10" s="2369"/>
      <c r="J10" s="2370"/>
      <c r="K10" s="373">
        <f>K117</f>
        <v>0</v>
      </c>
    </row>
    <row r="11" spans="1:12" s="253" customFormat="1" ht="24" customHeight="1" thickBot="1">
      <c r="B11" s="2348" t="s">
        <v>458</v>
      </c>
      <c r="C11" s="2349"/>
      <c r="D11" s="2350"/>
      <c r="E11" s="271">
        <f>SUM(E7:E10)</f>
        <v>0</v>
      </c>
      <c r="F11" s="256" t="s">
        <v>134</v>
      </c>
      <c r="G11" s="374"/>
      <c r="H11" s="2348" t="s">
        <v>458</v>
      </c>
      <c r="I11" s="2349"/>
      <c r="J11" s="2350"/>
      <c r="K11" s="271">
        <f>SUM(K7:K10)</f>
        <v>0</v>
      </c>
      <c r="L11" s="258" t="s">
        <v>135</v>
      </c>
    </row>
    <row r="12" spans="1:12" s="253" customFormat="1" ht="10.5" customHeight="1">
      <c r="B12" s="268"/>
      <c r="C12" s="268"/>
      <c r="D12" s="375"/>
      <c r="E12" s="263"/>
      <c r="F12" s="265"/>
      <c r="G12" s="265"/>
      <c r="H12" s="298"/>
      <c r="I12" s="298"/>
      <c r="J12" s="298"/>
    </row>
    <row r="13" spans="1:12" s="253" customFormat="1" ht="10.5" customHeight="1">
      <c r="E13" s="264"/>
      <c r="F13" s="265"/>
      <c r="G13" s="265"/>
      <c r="H13" s="298"/>
      <c r="I13" s="298"/>
      <c r="J13" s="298"/>
    </row>
    <row r="14" spans="1:12" ht="20.25" customHeight="1">
      <c r="B14" s="299"/>
      <c r="C14" s="268"/>
      <c r="D14" s="268"/>
      <c r="E14" s="2274" t="s">
        <v>504</v>
      </c>
      <c r="F14" s="2286"/>
      <c r="G14" s="42"/>
      <c r="H14" s="299"/>
      <c r="I14" s="268"/>
      <c r="J14" s="268"/>
      <c r="K14" s="2274" t="s">
        <v>505</v>
      </c>
      <c r="L14" s="2286"/>
    </row>
    <row r="15" spans="1:12" ht="24" customHeight="1">
      <c r="A15" s="260"/>
      <c r="B15" s="2353" t="s">
        <v>2071</v>
      </c>
      <c r="C15" s="2363"/>
      <c r="D15" s="2364"/>
      <c r="E15" s="303" t="s">
        <v>1073</v>
      </c>
      <c r="F15" s="376" t="s">
        <v>977</v>
      </c>
      <c r="G15" s="260"/>
      <c r="H15" s="2353" t="s">
        <v>2071</v>
      </c>
      <c r="I15" s="2363"/>
      <c r="J15" s="2364"/>
      <c r="K15" s="303" t="s">
        <v>1073</v>
      </c>
      <c r="L15" s="376" t="s">
        <v>977</v>
      </c>
    </row>
    <row r="16" spans="1:12" ht="32.25" customHeight="1">
      <c r="A16" s="731" t="str">
        <f>IF(AND(E16&lt;&gt;"",F16=""),"伐採面積が未入力→","")</f>
        <v/>
      </c>
      <c r="B16" s="377"/>
      <c r="C16" s="2351" t="s">
        <v>2072</v>
      </c>
      <c r="D16" s="2286"/>
      <c r="E16" s="378"/>
      <c r="F16" s="379"/>
      <c r="G16" s="731" t="str">
        <f>IF(AND(K16&lt;&gt;"",L16=""),"伐採面積が未入力→","")</f>
        <v/>
      </c>
      <c r="H16" s="377"/>
      <c r="I16" s="2351" t="s">
        <v>2072</v>
      </c>
      <c r="J16" s="2286"/>
      <c r="K16" s="378"/>
      <c r="L16" s="379"/>
    </row>
    <row r="17" spans="1:16" ht="18" customHeight="1">
      <c r="A17" s="260"/>
      <c r="B17" s="377"/>
      <c r="C17" s="380" t="s">
        <v>139</v>
      </c>
      <c r="D17" s="268"/>
      <c r="E17" s="381"/>
      <c r="F17" s="382"/>
      <c r="G17" s="260"/>
      <c r="H17" s="377"/>
      <c r="I17" s="380" t="s">
        <v>139</v>
      </c>
      <c r="J17" s="268"/>
      <c r="K17" s="381"/>
      <c r="L17" s="382"/>
      <c r="O17" s="1221" t="s">
        <v>1380</v>
      </c>
      <c r="P17" s="1221"/>
    </row>
    <row r="18" spans="1:16" ht="18" customHeight="1">
      <c r="A18" s="260"/>
      <c r="B18" s="377"/>
      <c r="C18" s="377"/>
      <c r="D18" s="383" t="s">
        <v>209</v>
      </c>
      <c r="E18" s="303" t="s">
        <v>1073</v>
      </c>
      <c r="F18" s="376" t="s">
        <v>977</v>
      </c>
      <c r="G18" s="260"/>
      <c r="H18" s="377"/>
      <c r="I18" s="377"/>
      <c r="J18" s="383" t="s">
        <v>209</v>
      </c>
      <c r="K18" s="303" t="s">
        <v>1073</v>
      </c>
      <c r="L18" s="376" t="s">
        <v>977</v>
      </c>
      <c r="O18" s="1221" t="s">
        <v>1381</v>
      </c>
      <c r="P18" s="1221" t="s">
        <v>1382</v>
      </c>
    </row>
    <row r="19" spans="1:16" ht="24" customHeight="1">
      <c r="A19" s="668" t="str">
        <f>IF(OR(O19=0,O19=3),"","未入力があります")</f>
        <v/>
      </c>
      <c r="B19" s="377"/>
      <c r="C19" s="377"/>
      <c r="D19" s="384"/>
      <c r="E19" s="385"/>
      <c r="F19" s="386"/>
      <c r="G19" s="732" t="str">
        <f>IF(OR(P19=0,P19=3),"","未入力があります")</f>
        <v/>
      </c>
      <c r="H19" s="377"/>
      <c r="I19" s="377"/>
      <c r="J19" s="384"/>
      <c r="K19" s="385"/>
      <c r="L19" s="386"/>
      <c r="O19" s="1221">
        <f>COUNTBLANK(D19:F19)</f>
        <v>3</v>
      </c>
      <c r="P19" s="1221">
        <f>COUNTBLANK(J19:L19)</f>
        <v>3</v>
      </c>
    </row>
    <row r="20" spans="1:16" ht="24" customHeight="1">
      <c r="A20" s="668" t="str">
        <f t="shared" ref="A20:A28" si="0">IF(OR(O20=0,O20=3),"","未入力があります")</f>
        <v/>
      </c>
      <c r="B20" s="377"/>
      <c r="C20" s="377"/>
      <c r="D20" s="272"/>
      <c r="E20" s="262"/>
      <c r="F20" s="387"/>
      <c r="G20" s="732" t="str">
        <f t="shared" ref="G20:G28" si="1">IF(OR(P20=0,P20=3),"","未入力があります")</f>
        <v/>
      </c>
      <c r="H20" s="377"/>
      <c r="I20" s="377"/>
      <c r="J20" s="272"/>
      <c r="K20" s="262"/>
      <c r="L20" s="387"/>
      <c r="O20" s="1221">
        <f t="shared" ref="O20:O28" si="2">COUNTBLANK(D20:F20)</f>
        <v>3</v>
      </c>
      <c r="P20" s="1221">
        <f t="shared" ref="P20:P28" si="3">COUNTBLANK(J20:L20)</f>
        <v>3</v>
      </c>
    </row>
    <row r="21" spans="1:16" ht="24" customHeight="1">
      <c r="A21" s="668" t="str">
        <f t="shared" si="0"/>
        <v/>
      </c>
      <c r="B21" s="377"/>
      <c r="C21" s="377"/>
      <c r="D21" s="272"/>
      <c r="E21" s="262"/>
      <c r="F21" s="387"/>
      <c r="G21" s="732" t="str">
        <f t="shared" si="1"/>
        <v/>
      </c>
      <c r="H21" s="377"/>
      <c r="I21" s="377"/>
      <c r="J21" s="272"/>
      <c r="K21" s="262"/>
      <c r="L21" s="387"/>
      <c r="O21" s="1221">
        <f t="shared" si="2"/>
        <v>3</v>
      </c>
      <c r="P21" s="1221">
        <f t="shared" si="3"/>
        <v>3</v>
      </c>
    </row>
    <row r="22" spans="1:16" ht="24" customHeight="1">
      <c r="A22" s="668" t="str">
        <f t="shared" si="0"/>
        <v/>
      </c>
      <c r="B22" s="377"/>
      <c r="C22" s="377"/>
      <c r="D22" s="272"/>
      <c r="E22" s="262"/>
      <c r="F22" s="387"/>
      <c r="G22" s="732" t="str">
        <f t="shared" si="1"/>
        <v/>
      </c>
      <c r="H22" s="377"/>
      <c r="I22" s="377"/>
      <c r="J22" s="272"/>
      <c r="K22" s="262"/>
      <c r="L22" s="387"/>
      <c r="O22" s="1221">
        <f t="shared" si="2"/>
        <v>3</v>
      </c>
      <c r="P22" s="1221">
        <f t="shared" si="3"/>
        <v>3</v>
      </c>
    </row>
    <row r="23" spans="1:16" ht="24" customHeight="1">
      <c r="A23" s="668" t="str">
        <f t="shared" si="0"/>
        <v/>
      </c>
      <c r="B23" s="377"/>
      <c r="C23" s="377"/>
      <c r="D23" s="272"/>
      <c r="E23" s="262"/>
      <c r="F23" s="387"/>
      <c r="G23" s="732" t="str">
        <f t="shared" si="1"/>
        <v/>
      </c>
      <c r="H23" s="377"/>
      <c r="I23" s="377"/>
      <c r="J23" s="272"/>
      <c r="K23" s="262"/>
      <c r="L23" s="387"/>
      <c r="O23" s="1221">
        <f t="shared" si="2"/>
        <v>3</v>
      </c>
      <c r="P23" s="1221">
        <f t="shared" si="3"/>
        <v>3</v>
      </c>
    </row>
    <row r="24" spans="1:16" ht="24" customHeight="1">
      <c r="A24" s="668" t="str">
        <f t="shared" si="0"/>
        <v/>
      </c>
      <c r="B24" s="377"/>
      <c r="C24" s="377"/>
      <c r="D24" s="272"/>
      <c r="E24" s="262"/>
      <c r="F24" s="387"/>
      <c r="G24" s="732" t="str">
        <f t="shared" si="1"/>
        <v/>
      </c>
      <c r="H24" s="377"/>
      <c r="I24" s="377"/>
      <c r="J24" s="272"/>
      <c r="K24" s="262"/>
      <c r="L24" s="387"/>
      <c r="O24" s="1221">
        <f t="shared" si="2"/>
        <v>3</v>
      </c>
      <c r="P24" s="1221">
        <f t="shared" si="3"/>
        <v>3</v>
      </c>
    </row>
    <row r="25" spans="1:16" ht="24" customHeight="1">
      <c r="A25" s="668" t="str">
        <f t="shared" si="0"/>
        <v/>
      </c>
      <c r="B25" s="377"/>
      <c r="C25" s="377"/>
      <c r="D25" s="272"/>
      <c r="E25" s="262"/>
      <c r="F25" s="387"/>
      <c r="G25" s="732" t="str">
        <f t="shared" si="1"/>
        <v/>
      </c>
      <c r="H25" s="377"/>
      <c r="I25" s="377"/>
      <c r="J25" s="272"/>
      <c r="K25" s="262"/>
      <c r="L25" s="387"/>
      <c r="O25" s="1221">
        <f t="shared" si="2"/>
        <v>3</v>
      </c>
      <c r="P25" s="1221">
        <f t="shared" si="3"/>
        <v>3</v>
      </c>
    </row>
    <row r="26" spans="1:16" ht="24" customHeight="1">
      <c r="A26" s="668" t="str">
        <f t="shared" si="0"/>
        <v/>
      </c>
      <c r="B26" s="377"/>
      <c r="C26" s="377"/>
      <c r="D26" s="272"/>
      <c r="E26" s="262"/>
      <c r="F26" s="387"/>
      <c r="G26" s="732" t="str">
        <f t="shared" si="1"/>
        <v/>
      </c>
      <c r="H26" s="377"/>
      <c r="I26" s="377"/>
      <c r="J26" s="272"/>
      <c r="K26" s="262"/>
      <c r="L26" s="387"/>
      <c r="O26" s="1221">
        <f t="shared" si="2"/>
        <v>3</v>
      </c>
      <c r="P26" s="1221">
        <f t="shared" si="3"/>
        <v>3</v>
      </c>
    </row>
    <row r="27" spans="1:16" ht="24" customHeight="1">
      <c r="A27" s="668" t="str">
        <f t="shared" si="0"/>
        <v/>
      </c>
      <c r="B27" s="377"/>
      <c r="C27" s="377"/>
      <c r="D27" s="272"/>
      <c r="E27" s="262"/>
      <c r="F27" s="387"/>
      <c r="G27" s="732" t="str">
        <f t="shared" si="1"/>
        <v/>
      </c>
      <c r="H27" s="377"/>
      <c r="I27" s="377"/>
      <c r="J27" s="272"/>
      <c r="K27" s="262"/>
      <c r="L27" s="387"/>
      <c r="O27" s="1221">
        <f t="shared" si="2"/>
        <v>3</v>
      </c>
      <c r="P27" s="1221">
        <f t="shared" si="3"/>
        <v>3</v>
      </c>
    </row>
    <row r="28" spans="1:16" ht="24" customHeight="1">
      <c r="A28" s="668" t="str">
        <f t="shared" si="0"/>
        <v/>
      </c>
      <c r="B28" s="377"/>
      <c r="C28" s="377"/>
      <c r="D28" s="272"/>
      <c r="E28" s="262"/>
      <c r="F28" s="388"/>
      <c r="G28" s="732" t="str">
        <f t="shared" si="1"/>
        <v/>
      </c>
      <c r="H28" s="377"/>
      <c r="I28" s="377"/>
      <c r="J28" s="272"/>
      <c r="K28" s="262"/>
      <c r="L28" s="388"/>
      <c r="O28" s="1221">
        <f t="shared" si="2"/>
        <v>3</v>
      </c>
      <c r="P28" s="1221">
        <f t="shared" si="3"/>
        <v>3</v>
      </c>
    </row>
    <row r="29" spans="1:16" ht="21" customHeight="1">
      <c r="A29" s="260"/>
      <c r="B29" s="377"/>
      <c r="C29" s="389"/>
      <c r="D29" s="390" t="s">
        <v>153</v>
      </c>
      <c r="E29" s="391">
        <f>SUM(E19:E28)</f>
        <v>0</v>
      </c>
      <c r="F29" s="42"/>
      <c r="G29" s="260"/>
      <c r="H29" s="377"/>
      <c r="I29" s="389"/>
      <c r="J29" s="390" t="s">
        <v>153</v>
      </c>
      <c r="K29" s="391">
        <f>SUM(K19:K28)</f>
        <v>0</v>
      </c>
    </row>
    <row r="30" spans="1:16" ht="21" customHeight="1">
      <c r="A30" s="260"/>
      <c r="B30" s="392"/>
      <c r="C30" s="393"/>
      <c r="D30" s="310" t="s">
        <v>1017</v>
      </c>
      <c r="E30" s="394">
        <f>E16+E29</f>
        <v>0</v>
      </c>
      <c r="F30" s="42"/>
      <c r="G30" s="260"/>
      <c r="H30" s="392"/>
      <c r="I30" s="393"/>
      <c r="J30" s="310" t="s">
        <v>1017</v>
      </c>
      <c r="K30" s="394">
        <f>K16+K29</f>
        <v>0</v>
      </c>
    </row>
    <row r="31" spans="1:16">
      <c r="A31" s="260"/>
      <c r="B31" s="296" t="s">
        <v>445</v>
      </c>
      <c r="E31" s="395"/>
      <c r="F31" s="42"/>
      <c r="G31" s="260"/>
      <c r="H31" s="296"/>
      <c r="I31" s="42"/>
      <c r="J31" s="42"/>
      <c r="K31" s="395"/>
    </row>
    <row r="32" spans="1:16">
      <c r="A32" s="260"/>
      <c r="B32" s="296"/>
      <c r="E32" s="273"/>
      <c r="F32" s="268"/>
      <c r="G32" s="260"/>
      <c r="H32" s="296"/>
      <c r="I32" s="42"/>
      <c r="J32" s="42"/>
      <c r="K32" s="273"/>
      <c r="L32" s="268"/>
    </row>
    <row r="33" spans="1:12" ht="18" customHeight="1">
      <c r="A33" s="260"/>
      <c r="B33" s="268" t="s">
        <v>2073</v>
      </c>
      <c r="F33" s="268"/>
      <c r="G33" s="260"/>
      <c r="H33" s="268" t="s">
        <v>2073</v>
      </c>
      <c r="I33" s="42"/>
      <c r="J33" s="42"/>
      <c r="L33" s="268"/>
    </row>
    <row r="34" spans="1:12" ht="48" customHeight="1">
      <c r="A34" s="732" t="str">
        <f>IF(AND(E16&lt;&gt;"",E34=""),"未入力です→","")</f>
        <v/>
      </c>
      <c r="B34" s="296"/>
      <c r="D34" s="248" t="s">
        <v>953</v>
      </c>
      <c r="E34" s="2361"/>
      <c r="F34" s="2362"/>
      <c r="G34" s="732" t="str">
        <f>IF(AND(K16&lt;&gt;"",K34=""),"未入力です→","")</f>
        <v/>
      </c>
      <c r="H34" s="296"/>
      <c r="I34" s="42"/>
      <c r="J34" s="248" t="s">
        <v>953</v>
      </c>
      <c r="K34" s="2361"/>
      <c r="L34" s="2362"/>
    </row>
    <row r="35" spans="1:12">
      <c r="A35" s="260"/>
      <c r="B35" s="296"/>
      <c r="E35" s="273"/>
      <c r="F35" s="268"/>
      <c r="G35" s="733"/>
      <c r="H35" s="296"/>
      <c r="I35" s="42"/>
      <c r="J35" s="42"/>
      <c r="K35" s="273"/>
      <c r="L35" s="268"/>
    </row>
    <row r="36" spans="1:12" ht="18" customHeight="1">
      <c r="A36" s="260"/>
      <c r="B36" s="296"/>
      <c r="D36" s="396" t="s">
        <v>954</v>
      </c>
      <c r="E36" s="397" t="s">
        <v>302</v>
      </c>
      <c r="F36" s="268"/>
      <c r="G36" s="733"/>
      <c r="H36" s="296"/>
      <c r="I36" s="42"/>
      <c r="J36" s="396" t="s">
        <v>954</v>
      </c>
      <c r="K36" s="397" t="s">
        <v>302</v>
      </c>
      <c r="L36" s="268"/>
    </row>
    <row r="37" spans="1:12" ht="18" customHeight="1">
      <c r="A37" s="732" t="str">
        <f>IF(AND($E$16&lt;&gt;"",E37=""),"未入力です→","")</f>
        <v/>
      </c>
      <c r="B37" s="296"/>
      <c r="D37" s="398" t="s">
        <v>303</v>
      </c>
      <c r="E37" s="316"/>
      <c r="F37" s="268"/>
      <c r="G37" s="732" t="str">
        <f>IF(AND($K$16&lt;&gt;"",K37=""),"未入力です→","")</f>
        <v/>
      </c>
      <c r="H37" s="296"/>
      <c r="I37" s="42"/>
      <c r="J37" s="398" t="s">
        <v>303</v>
      </c>
      <c r="K37" s="316"/>
      <c r="L37" s="268"/>
    </row>
    <row r="38" spans="1:12" ht="18" customHeight="1">
      <c r="A38" s="732" t="str">
        <f t="shared" ref="A38:A47" si="4">IF(AND($E$16&lt;&gt;"",E38=""),"未入力です→","")</f>
        <v/>
      </c>
      <c r="B38" s="296"/>
      <c r="D38" s="399" t="s">
        <v>304</v>
      </c>
      <c r="E38" s="262"/>
      <c r="F38" s="268"/>
      <c r="G38" s="732" t="str">
        <f t="shared" ref="G38:G47" si="5">IF(AND($K$16&lt;&gt;"",K38=""),"未入力です→","")</f>
        <v/>
      </c>
      <c r="H38" s="296"/>
      <c r="I38" s="42"/>
      <c r="J38" s="399" t="s">
        <v>304</v>
      </c>
      <c r="K38" s="262"/>
      <c r="L38" s="268"/>
    </row>
    <row r="39" spans="1:12" ht="18" customHeight="1">
      <c r="A39" s="732" t="str">
        <f t="shared" si="4"/>
        <v/>
      </c>
      <c r="B39" s="296"/>
      <c r="D39" s="399" t="s">
        <v>305</v>
      </c>
      <c r="E39" s="262"/>
      <c r="F39" s="268"/>
      <c r="G39" s="732" t="str">
        <f t="shared" si="5"/>
        <v/>
      </c>
      <c r="H39" s="296"/>
      <c r="I39" s="42"/>
      <c r="J39" s="399" t="s">
        <v>305</v>
      </c>
      <c r="K39" s="262"/>
      <c r="L39" s="268"/>
    </row>
    <row r="40" spans="1:12" ht="18" customHeight="1">
      <c r="A40" s="732" t="str">
        <f t="shared" si="4"/>
        <v/>
      </c>
      <c r="B40" s="296"/>
      <c r="D40" s="399" t="s">
        <v>306</v>
      </c>
      <c r="E40" s="262"/>
      <c r="F40" s="268"/>
      <c r="G40" s="732" t="str">
        <f t="shared" si="5"/>
        <v/>
      </c>
      <c r="H40" s="296"/>
      <c r="I40" s="42"/>
      <c r="J40" s="399" t="s">
        <v>306</v>
      </c>
      <c r="K40" s="262"/>
      <c r="L40" s="268"/>
    </row>
    <row r="41" spans="1:12" ht="18" customHeight="1">
      <c r="A41" s="732" t="str">
        <f t="shared" si="4"/>
        <v/>
      </c>
      <c r="B41" s="296"/>
      <c r="D41" s="399" t="s">
        <v>307</v>
      </c>
      <c r="E41" s="262"/>
      <c r="F41" s="268"/>
      <c r="G41" s="732" t="str">
        <f t="shared" si="5"/>
        <v/>
      </c>
      <c r="H41" s="296"/>
      <c r="I41" s="42"/>
      <c r="J41" s="399" t="s">
        <v>307</v>
      </c>
      <c r="K41" s="262"/>
      <c r="L41" s="268"/>
    </row>
    <row r="42" spans="1:12" ht="18" customHeight="1">
      <c r="A42" s="732" t="str">
        <f t="shared" si="4"/>
        <v/>
      </c>
      <c r="B42" s="296"/>
      <c r="D42" s="399" t="s">
        <v>308</v>
      </c>
      <c r="E42" s="262"/>
      <c r="F42" s="268"/>
      <c r="G42" s="732" t="str">
        <f t="shared" si="5"/>
        <v/>
      </c>
      <c r="H42" s="296"/>
      <c r="I42" s="42"/>
      <c r="J42" s="399" t="s">
        <v>308</v>
      </c>
      <c r="K42" s="262"/>
      <c r="L42" s="268"/>
    </row>
    <row r="43" spans="1:12" ht="18" customHeight="1">
      <c r="A43" s="732" t="str">
        <f t="shared" si="4"/>
        <v/>
      </c>
      <c r="B43" s="296"/>
      <c r="D43" s="399" t="s">
        <v>888</v>
      </c>
      <c r="E43" s="262"/>
      <c r="F43" s="268"/>
      <c r="G43" s="732" t="str">
        <f t="shared" si="5"/>
        <v/>
      </c>
      <c r="H43" s="296"/>
      <c r="I43" s="42"/>
      <c r="J43" s="399" t="s">
        <v>888</v>
      </c>
      <c r="K43" s="262"/>
      <c r="L43" s="268"/>
    </row>
    <row r="44" spans="1:12" ht="18" customHeight="1">
      <c r="A44" s="732" t="str">
        <f t="shared" si="4"/>
        <v/>
      </c>
      <c r="B44" s="296"/>
      <c r="D44" s="399" t="s">
        <v>889</v>
      </c>
      <c r="E44" s="262"/>
      <c r="F44" s="268"/>
      <c r="G44" s="732" t="str">
        <f t="shared" si="5"/>
        <v/>
      </c>
      <c r="H44" s="296"/>
      <c r="I44" s="42"/>
      <c r="J44" s="399" t="s">
        <v>889</v>
      </c>
      <c r="K44" s="262"/>
      <c r="L44" s="268"/>
    </row>
    <row r="45" spans="1:12" ht="18" customHeight="1">
      <c r="A45" s="732" t="str">
        <f t="shared" si="4"/>
        <v/>
      </c>
      <c r="B45" s="296"/>
      <c r="D45" s="399" t="s">
        <v>890</v>
      </c>
      <c r="E45" s="262"/>
      <c r="F45" s="268"/>
      <c r="G45" s="732" t="str">
        <f t="shared" si="5"/>
        <v/>
      </c>
      <c r="H45" s="296"/>
      <c r="I45" s="42"/>
      <c r="J45" s="399" t="s">
        <v>890</v>
      </c>
      <c r="K45" s="262"/>
      <c r="L45" s="268"/>
    </row>
    <row r="46" spans="1:12" ht="18" customHeight="1">
      <c r="A46" s="732" t="str">
        <f t="shared" si="4"/>
        <v/>
      </c>
      <c r="B46" s="296"/>
      <c r="D46" s="399" t="s">
        <v>891</v>
      </c>
      <c r="E46" s="262"/>
      <c r="F46" s="268"/>
      <c r="G46" s="732" t="str">
        <f t="shared" si="5"/>
        <v/>
      </c>
      <c r="H46" s="296"/>
      <c r="I46" s="42"/>
      <c r="J46" s="399" t="s">
        <v>891</v>
      </c>
      <c r="K46" s="262"/>
      <c r="L46" s="268"/>
    </row>
    <row r="47" spans="1:12" ht="18" customHeight="1">
      <c r="A47" s="732" t="str">
        <f t="shared" si="4"/>
        <v/>
      </c>
      <c r="B47" s="296"/>
      <c r="D47" s="400" t="s">
        <v>892</v>
      </c>
      <c r="E47" s="320"/>
      <c r="F47" s="268"/>
      <c r="G47" s="732" t="str">
        <f t="shared" si="5"/>
        <v/>
      </c>
      <c r="H47" s="296"/>
      <c r="I47" s="42"/>
      <c r="J47" s="400" t="s">
        <v>892</v>
      </c>
      <c r="K47" s="320"/>
      <c r="L47" s="268"/>
    </row>
    <row r="48" spans="1:12" ht="18" customHeight="1">
      <c r="A48" s="260"/>
      <c r="B48" s="296"/>
      <c r="D48" s="401" t="s">
        <v>210</v>
      </c>
      <c r="E48" s="328">
        <f>SUM(E37:E47)</f>
        <v>0</v>
      </c>
      <c r="F48" s="268"/>
      <c r="G48" s="260"/>
      <c r="H48" s="296"/>
      <c r="I48" s="42"/>
      <c r="J48" s="401" t="s">
        <v>210</v>
      </c>
      <c r="K48" s="328">
        <f>SUM(K37:K47)</f>
        <v>0</v>
      </c>
      <c r="L48" s="268"/>
    </row>
    <row r="49" spans="1:16">
      <c r="A49" s="260"/>
      <c r="B49" s="296"/>
      <c r="E49" s="273"/>
      <c r="F49" s="268"/>
      <c r="G49" s="260"/>
      <c r="H49" s="296"/>
      <c r="I49" s="42"/>
      <c r="J49" s="42"/>
      <c r="K49" s="273"/>
      <c r="L49" s="268"/>
    </row>
    <row r="50" spans="1:16" ht="30.75" customHeight="1">
      <c r="A50" s="260"/>
      <c r="B50" s="2353" t="s">
        <v>2074</v>
      </c>
      <c r="C50" s="2358"/>
      <c r="D50" s="2359"/>
      <c r="E50" s="303" t="s">
        <v>1073</v>
      </c>
      <c r="F50" s="42"/>
      <c r="G50" s="260"/>
      <c r="H50" s="2353" t="s">
        <v>2074</v>
      </c>
      <c r="I50" s="2358"/>
      <c r="J50" s="2359"/>
      <c r="K50" s="303" t="s">
        <v>1073</v>
      </c>
    </row>
    <row r="51" spans="1:16" ht="37.5" customHeight="1">
      <c r="A51" s="260"/>
      <c r="B51" s="377"/>
      <c r="C51" s="2342" t="s">
        <v>978</v>
      </c>
      <c r="D51" s="2360"/>
      <c r="E51" s="274"/>
      <c r="F51" s="42"/>
      <c r="G51" s="260"/>
      <c r="H51" s="377"/>
      <c r="I51" s="2342" t="s">
        <v>978</v>
      </c>
      <c r="J51" s="2360"/>
      <c r="K51" s="274"/>
    </row>
    <row r="52" spans="1:16" ht="37.5" customHeight="1">
      <c r="A52" s="260"/>
      <c r="B52" s="377"/>
      <c r="C52" s="2342" t="s">
        <v>2075</v>
      </c>
      <c r="D52" s="2360"/>
      <c r="E52" s="274"/>
      <c r="F52" s="42"/>
      <c r="G52" s="260"/>
      <c r="H52" s="377"/>
      <c r="I52" s="2342" t="s">
        <v>2075</v>
      </c>
      <c r="J52" s="2360"/>
      <c r="K52" s="274"/>
    </row>
    <row r="53" spans="1:16" ht="37.5" customHeight="1">
      <c r="A53" s="260"/>
      <c r="B53" s="377"/>
      <c r="C53" s="2342" t="s">
        <v>752</v>
      </c>
      <c r="D53" s="2360"/>
      <c r="E53" s="274"/>
      <c r="F53" s="42"/>
      <c r="G53" s="260"/>
      <c r="H53" s="377"/>
      <c r="I53" s="2342" t="s">
        <v>752</v>
      </c>
      <c r="J53" s="2360"/>
      <c r="K53" s="274"/>
    </row>
    <row r="54" spans="1:16" ht="37.5" customHeight="1">
      <c r="A54" s="260"/>
      <c r="B54" s="377"/>
      <c r="C54" s="2342" t="s">
        <v>893</v>
      </c>
      <c r="D54" s="2360"/>
      <c r="E54" s="274"/>
      <c r="F54" s="42"/>
      <c r="G54" s="260"/>
      <c r="H54" s="377"/>
      <c r="I54" s="2342" t="s">
        <v>893</v>
      </c>
      <c r="J54" s="2360"/>
      <c r="K54" s="274"/>
    </row>
    <row r="55" spans="1:16" ht="18" customHeight="1">
      <c r="A55" s="260"/>
      <c r="B55" s="377"/>
      <c r="C55" s="380" t="s">
        <v>894</v>
      </c>
      <c r="D55" s="268"/>
      <c r="E55" s="403"/>
      <c r="F55" s="42"/>
      <c r="G55" s="260"/>
      <c r="H55" s="377"/>
      <c r="I55" s="380" t="s">
        <v>894</v>
      </c>
      <c r="J55" s="268"/>
      <c r="K55" s="403"/>
      <c r="O55" s="1221" t="s">
        <v>1380</v>
      </c>
      <c r="P55" s="1221"/>
    </row>
    <row r="56" spans="1:16" ht="18" customHeight="1">
      <c r="A56" s="260"/>
      <c r="B56" s="377"/>
      <c r="C56" s="377"/>
      <c r="D56" s="383" t="s">
        <v>209</v>
      </c>
      <c r="E56" s="303" t="s">
        <v>1073</v>
      </c>
      <c r="F56" s="42"/>
      <c r="G56" s="260"/>
      <c r="H56" s="377"/>
      <c r="I56" s="377"/>
      <c r="J56" s="383" t="s">
        <v>209</v>
      </c>
      <c r="K56" s="303" t="s">
        <v>1073</v>
      </c>
      <c r="O56" s="1221" t="s">
        <v>1381</v>
      </c>
      <c r="P56" s="1221" t="s">
        <v>1382</v>
      </c>
    </row>
    <row r="57" spans="1:16" ht="24" customHeight="1">
      <c r="A57" s="668" t="str">
        <f>IF(OR(O57=0,O57=2),"","未入力があります")</f>
        <v/>
      </c>
      <c r="B57" s="377"/>
      <c r="C57" s="377"/>
      <c r="D57" s="384"/>
      <c r="E57" s="385"/>
      <c r="F57" s="345"/>
      <c r="G57" s="668" t="str">
        <f>IF(OR(P57=0,P57=2),"","未入力があります")</f>
        <v/>
      </c>
      <c r="H57" s="377"/>
      <c r="I57" s="377"/>
      <c r="J57" s="384"/>
      <c r="K57" s="385"/>
      <c r="L57" s="345"/>
      <c r="O57" s="1221">
        <f>COUNTBLANK(D57:E57)</f>
        <v>2</v>
      </c>
      <c r="P57" s="1221">
        <f>COUNTBLANK(J57:K57)</f>
        <v>2</v>
      </c>
    </row>
    <row r="58" spans="1:16" ht="24" customHeight="1">
      <c r="A58" s="668" t="str">
        <f t="shared" ref="A58:A66" si="6">IF(OR(O58=0,O58=2),"","未入力があります")</f>
        <v/>
      </c>
      <c r="B58" s="377"/>
      <c r="C58" s="377"/>
      <c r="D58" s="272"/>
      <c r="E58" s="262"/>
      <c r="F58" s="345"/>
      <c r="G58" s="668" t="str">
        <f t="shared" ref="G58:G66" si="7">IF(OR(P58=0,P58=2),"","未入力があります")</f>
        <v/>
      </c>
      <c r="H58" s="377"/>
      <c r="I58" s="377"/>
      <c r="J58" s="272"/>
      <c r="K58" s="262"/>
      <c r="L58" s="345"/>
      <c r="O58" s="1221">
        <f t="shared" ref="O58:O66" si="8">COUNTBLANK(D58:E58)</f>
        <v>2</v>
      </c>
      <c r="P58" s="1221">
        <f t="shared" ref="P58:P66" si="9">COUNTBLANK(J58:K58)</f>
        <v>2</v>
      </c>
    </row>
    <row r="59" spans="1:16" ht="24" customHeight="1">
      <c r="A59" s="668" t="str">
        <f t="shared" si="6"/>
        <v/>
      </c>
      <c r="B59" s="377"/>
      <c r="C59" s="377"/>
      <c r="D59" s="272"/>
      <c r="E59" s="262"/>
      <c r="F59" s="345"/>
      <c r="G59" s="668" t="str">
        <f t="shared" si="7"/>
        <v/>
      </c>
      <c r="H59" s="377"/>
      <c r="I59" s="377"/>
      <c r="J59" s="272"/>
      <c r="K59" s="262"/>
      <c r="L59" s="345"/>
      <c r="O59" s="1221">
        <f t="shared" si="8"/>
        <v>2</v>
      </c>
      <c r="P59" s="1221">
        <f t="shared" si="9"/>
        <v>2</v>
      </c>
    </row>
    <row r="60" spans="1:16" ht="24" customHeight="1">
      <c r="A60" s="668" t="str">
        <f t="shared" si="6"/>
        <v/>
      </c>
      <c r="B60" s="377"/>
      <c r="C60" s="377"/>
      <c r="D60" s="272"/>
      <c r="E60" s="262"/>
      <c r="F60" s="345"/>
      <c r="G60" s="668" t="str">
        <f t="shared" si="7"/>
        <v/>
      </c>
      <c r="H60" s="377"/>
      <c r="I60" s="377"/>
      <c r="J60" s="272"/>
      <c r="K60" s="262"/>
      <c r="L60" s="345"/>
      <c r="O60" s="1221">
        <f t="shared" si="8"/>
        <v>2</v>
      </c>
      <c r="P60" s="1221">
        <f t="shared" si="9"/>
        <v>2</v>
      </c>
    </row>
    <row r="61" spans="1:16" ht="24" customHeight="1">
      <c r="A61" s="668" t="str">
        <f t="shared" si="6"/>
        <v/>
      </c>
      <c r="B61" s="377"/>
      <c r="C61" s="377"/>
      <c r="D61" s="272"/>
      <c r="E61" s="262"/>
      <c r="F61" s="345"/>
      <c r="G61" s="668" t="str">
        <f t="shared" si="7"/>
        <v/>
      </c>
      <c r="H61" s="377"/>
      <c r="I61" s="377"/>
      <c r="J61" s="272"/>
      <c r="K61" s="262"/>
      <c r="L61" s="345"/>
      <c r="O61" s="1221">
        <f t="shared" si="8"/>
        <v>2</v>
      </c>
      <c r="P61" s="1221">
        <f t="shared" si="9"/>
        <v>2</v>
      </c>
    </row>
    <row r="62" spans="1:16" ht="24" customHeight="1">
      <c r="A62" s="668" t="str">
        <f t="shared" si="6"/>
        <v/>
      </c>
      <c r="B62" s="377"/>
      <c r="C62" s="377"/>
      <c r="D62" s="272"/>
      <c r="E62" s="262"/>
      <c r="F62" s="345"/>
      <c r="G62" s="668" t="str">
        <f t="shared" si="7"/>
        <v/>
      </c>
      <c r="H62" s="377"/>
      <c r="I62" s="377"/>
      <c r="J62" s="272"/>
      <c r="K62" s="262"/>
      <c r="L62" s="345"/>
      <c r="O62" s="1221">
        <f t="shared" si="8"/>
        <v>2</v>
      </c>
      <c r="P62" s="1221">
        <f t="shared" si="9"/>
        <v>2</v>
      </c>
    </row>
    <row r="63" spans="1:16" ht="24" customHeight="1">
      <c r="A63" s="668" t="str">
        <f t="shared" si="6"/>
        <v/>
      </c>
      <c r="B63" s="377"/>
      <c r="C63" s="377"/>
      <c r="D63" s="272"/>
      <c r="E63" s="262"/>
      <c r="F63" s="345"/>
      <c r="G63" s="668" t="str">
        <f t="shared" si="7"/>
        <v/>
      </c>
      <c r="H63" s="377"/>
      <c r="I63" s="377"/>
      <c r="J63" s="272"/>
      <c r="K63" s="262"/>
      <c r="L63" s="345"/>
      <c r="O63" s="1221">
        <f t="shared" si="8"/>
        <v>2</v>
      </c>
      <c r="P63" s="1221">
        <f t="shared" si="9"/>
        <v>2</v>
      </c>
    </row>
    <row r="64" spans="1:16" ht="24" customHeight="1">
      <c r="A64" s="668" t="str">
        <f t="shared" si="6"/>
        <v/>
      </c>
      <c r="B64" s="377"/>
      <c r="C64" s="377"/>
      <c r="D64" s="272"/>
      <c r="E64" s="262"/>
      <c r="F64" s="345"/>
      <c r="G64" s="668" t="str">
        <f t="shared" si="7"/>
        <v/>
      </c>
      <c r="H64" s="377"/>
      <c r="I64" s="377"/>
      <c r="J64" s="272"/>
      <c r="K64" s="262"/>
      <c r="L64" s="345"/>
      <c r="O64" s="1221">
        <f t="shared" si="8"/>
        <v>2</v>
      </c>
      <c r="P64" s="1221">
        <f t="shared" si="9"/>
        <v>2</v>
      </c>
    </row>
    <row r="65" spans="1:16" ht="24" customHeight="1">
      <c r="A65" s="668" t="str">
        <f t="shared" si="6"/>
        <v/>
      </c>
      <c r="B65" s="377"/>
      <c r="C65" s="377"/>
      <c r="D65" s="272"/>
      <c r="E65" s="262"/>
      <c r="F65" s="345"/>
      <c r="G65" s="668" t="str">
        <f t="shared" si="7"/>
        <v/>
      </c>
      <c r="H65" s="377"/>
      <c r="I65" s="377"/>
      <c r="J65" s="272"/>
      <c r="K65" s="262"/>
      <c r="L65" s="345"/>
      <c r="O65" s="1221">
        <f t="shared" si="8"/>
        <v>2</v>
      </c>
      <c r="P65" s="1221">
        <f t="shared" si="9"/>
        <v>2</v>
      </c>
    </row>
    <row r="66" spans="1:16" ht="24" customHeight="1">
      <c r="A66" s="668" t="str">
        <f t="shared" si="6"/>
        <v/>
      </c>
      <c r="B66" s="377"/>
      <c r="C66" s="377"/>
      <c r="D66" s="275"/>
      <c r="E66" s="404"/>
      <c r="F66" s="345"/>
      <c r="G66" s="668" t="str">
        <f t="shared" si="7"/>
        <v/>
      </c>
      <c r="H66" s="377"/>
      <c r="I66" s="377"/>
      <c r="J66" s="275"/>
      <c r="K66" s="404"/>
      <c r="L66" s="345"/>
      <c r="O66" s="1221">
        <f t="shared" si="8"/>
        <v>2</v>
      </c>
      <c r="P66" s="1221">
        <f t="shared" si="9"/>
        <v>2</v>
      </c>
    </row>
    <row r="67" spans="1:16" ht="21" customHeight="1">
      <c r="A67" s="260"/>
      <c r="B67" s="377"/>
      <c r="C67" s="389"/>
      <c r="D67" s="390" t="s">
        <v>153</v>
      </c>
      <c r="E67" s="391">
        <f>SUM(E57:E66)</f>
        <v>0</v>
      </c>
      <c r="F67" s="42"/>
      <c r="G67" s="260"/>
      <c r="H67" s="377"/>
      <c r="I67" s="389"/>
      <c r="J67" s="390" t="s">
        <v>153</v>
      </c>
      <c r="K67" s="391">
        <f>SUM(K57:K66)</f>
        <v>0</v>
      </c>
    </row>
    <row r="68" spans="1:16" ht="21" customHeight="1">
      <c r="A68" s="260"/>
      <c r="B68" s="392"/>
      <c r="C68" s="393"/>
      <c r="D68" s="310" t="s">
        <v>1017</v>
      </c>
      <c r="E68" s="328">
        <f>SUM(E51:E54)+E67</f>
        <v>0</v>
      </c>
      <c r="F68" s="42"/>
      <c r="G68" s="260"/>
      <c r="H68" s="392"/>
      <c r="I68" s="393"/>
      <c r="J68" s="310" t="s">
        <v>1017</v>
      </c>
      <c r="K68" s="328">
        <f>SUM(K51:K54)+K67</f>
        <v>0</v>
      </c>
    </row>
    <row r="69" spans="1:16">
      <c r="A69" s="260"/>
      <c r="B69" s="258" t="s">
        <v>753</v>
      </c>
      <c r="E69" s="395"/>
      <c r="F69" s="42"/>
      <c r="G69" s="260"/>
      <c r="H69" s="258"/>
      <c r="I69" s="42"/>
      <c r="J69" s="42"/>
      <c r="K69" s="395"/>
    </row>
    <row r="70" spans="1:16">
      <c r="A70" s="260"/>
      <c r="B70" s="258" t="s">
        <v>754</v>
      </c>
      <c r="E70" s="273"/>
      <c r="F70" s="42"/>
      <c r="G70" s="260"/>
      <c r="H70" s="258"/>
      <c r="I70" s="42"/>
      <c r="J70" s="42"/>
      <c r="K70" s="273"/>
    </row>
    <row r="71" spans="1:16">
      <c r="A71" s="260"/>
      <c r="B71" s="258"/>
      <c r="E71" s="273"/>
      <c r="F71" s="42"/>
      <c r="G71" s="260"/>
      <c r="H71" s="258"/>
      <c r="I71" s="42"/>
      <c r="J71" s="42"/>
      <c r="K71" s="273"/>
    </row>
    <row r="72" spans="1:16" s="268" customFormat="1" ht="24" customHeight="1">
      <c r="A72" s="273"/>
      <c r="B72" s="268" t="s">
        <v>2076</v>
      </c>
      <c r="D72" s="267"/>
      <c r="E72" s="273"/>
      <c r="G72" s="273"/>
      <c r="H72" s="268" t="s">
        <v>2076</v>
      </c>
      <c r="J72" s="267"/>
      <c r="K72" s="273"/>
    </row>
    <row r="73" spans="1:16" s="268" customFormat="1" ht="24" customHeight="1">
      <c r="A73" s="273"/>
      <c r="C73" s="2353" t="s">
        <v>979</v>
      </c>
      <c r="D73" s="2358"/>
      <c r="E73" s="2359"/>
      <c r="G73" s="273"/>
      <c r="I73" s="2353" t="s">
        <v>979</v>
      </c>
      <c r="J73" s="2358"/>
      <c r="K73" s="2359"/>
    </row>
    <row r="74" spans="1:16" s="268" customFormat="1" ht="24" customHeight="1">
      <c r="A74" s="734" t="str">
        <f>IF(AND(E51&lt;&gt;"",E74=""),"運搬量が未入力→","")</f>
        <v/>
      </c>
      <c r="C74" s="405"/>
      <c r="D74" s="406" t="s">
        <v>980</v>
      </c>
      <c r="E74" s="407"/>
      <c r="G74" s="734" t="str">
        <f>IF(AND(K51&lt;&gt;"",K74=""),"運搬量が未入力→","")</f>
        <v/>
      </c>
      <c r="I74" s="405"/>
      <c r="J74" s="406" t="s">
        <v>980</v>
      </c>
      <c r="K74" s="407"/>
    </row>
    <row r="75" spans="1:16" s="268" customFormat="1" ht="24" customHeight="1">
      <c r="A75" s="734" t="str">
        <f>IF(AND(E51&lt;&gt;"",E75=""),"運搬距離が未入力→","")</f>
        <v/>
      </c>
      <c r="C75" s="405"/>
      <c r="D75" s="406" t="s">
        <v>420</v>
      </c>
      <c r="E75" s="407"/>
      <c r="G75" s="734" t="str">
        <f>IF(AND(K51&lt;&gt;"",K75=""),"運搬距離が未入力→","")</f>
        <v/>
      </c>
      <c r="I75" s="405"/>
      <c r="J75" s="406" t="s">
        <v>420</v>
      </c>
      <c r="K75" s="407"/>
    </row>
    <row r="76" spans="1:16" s="268" customFormat="1" ht="48" customHeight="1">
      <c r="A76" s="734" t="str">
        <f>IF(AND(E51&lt;&gt;"",E76=""),"処分方法が未入力→","")</f>
        <v/>
      </c>
      <c r="C76" s="408"/>
      <c r="D76" s="409" t="s">
        <v>421</v>
      </c>
      <c r="E76" s="319"/>
      <c r="G76" s="734" t="str">
        <f>IF(AND(K51&lt;&gt;"",K76=""),"処分方法が未入力→","")</f>
        <v/>
      </c>
      <c r="I76" s="408"/>
      <c r="J76" s="409" t="s">
        <v>421</v>
      </c>
      <c r="K76" s="319"/>
    </row>
    <row r="77" spans="1:16" s="268" customFormat="1" ht="24" customHeight="1">
      <c r="A77" s="273"/>
      <c r="C77" s="2353" t="s">
        <v>539</v>
      </c>
      <c r="D77" s="2358"/>
      <c r="E77" s="2359"/>
      <c r="G77" s="273"/>
      <c r="I77" s="2353" t="s">
        <v>539</v>
      </c>
      <c r="J77" s="2358"/>
      <c r="K77" s="2359"/>
    </row>
    <row r="78" spans="1:16" s="268" customFormat="1" ht="24" customHeight="1">
      <c r="A78" s="734" t="str">
        <f>IF(AND(E51&lt;&gt;"",E78=""),"運搬量が未入力→","")</f>
        <v/>
      </c>
      <c r="C78" s="405"/>
      <c r="D78" s="406" t="s">
        <v>980</v>
      </c>
      <c r="E78" s="407"/>
      <c r="G78" s="734" t="str">
        <f>IF(AND(K51&lt;&gt;"",K78=""),"運搬量が未入力→","")</f>
        <v/>
      </c>
      <c r="I78" s="405"/>
      <c r="J78" s="406" t="s">
        <v>980</v>
      </c>
      <c r="K78" s="407"/>
    </row>
    <row r="79" spans="1:16" s="268" customFormat="1" ht="24" customHeight="1">
      <c r="A79" s="734" t="str">
        <f>IF(AND(E51&lt;&gt;"",E79=""),"運搬距離が未入力→","")</f>
        <v/>
      </c>
      <c r="C79" s="405"/>
      <c r="D79" s="406" t="s">
        <v>420</v>
      </c>
      <c r="E79" s="407"/>
      <c r="G79" s="734" t="str">
        <f>IF(AND(K51&lt;&gt;"",K79=""),"運搬距離が未入力→","")</f>
        <v/>
      </c>
      <c r="I79" s="405"/>
      <c r="J79" s="406" t="s">
        <v>420</v>
      </c>
      <c r="K79" s="407"/>
    </row>
    <row r="80" spans="1:16" s="268" customFormat="1" ht="48" customHeight="1">
      <c r="A80" s="734" t="str">
        <f>IF(AND(E51&lt;&gt;"",E80=""),"処分方法が未入力→","")</f>
        <v/>
      </c>
      <c r="C80" s="408"/>
      <c r="D80" s="409" t="s">
        <v>421</v>
      </c>
      <c r="E80" s="319"/>
      <c r="G80" s="734" t="str">
        <f>IF(AND(K51&lt;&gt;"",K80=""),"処分方法が未入力→","")</f>
        <v/>
      </c>
      <c r="I80" s="408"/>
      <c r="J80" s="409" t="s">
        <v>421</v>
      </c>
      <c r="K80" s="319"/>
    </row>
    <row r="81" spans="1:16" s="268" customFormat="1" ht="24" customHeight="1">
      <c r="A81" s="273"/>
      <c r="C81" s="2353" t="s">
        <v>2077</v>
      </c>
      <c r="D81" s="2358"/>
      <c r="E81" s="2359"/>
      <c r="G81" s="273"/>
      <c r="I81" s="2353" t="s">
        <v>2077</v>
      </c>
      <c r="J81" s="2358"/>
      <c r="K81" s="2359"/>
    </row>
    <row r="82" spans="1:16" s="268" customFormat="1" ht="24" customHeight="1">
      <c r="A82" s="734" t="str">
        <f>IF(AND(E52&lt;&gt;"",E82=""),"運搬量が未入力→","")</f>
        <v/>
      </c>
      <c r="C82" s="405"/>
      <c r="D82" s="406" t="s">
        <v>980</v>
      </c>
      <c r="E82" s="407"/>
      <c r="G82" s="734" t="str">
        <f>IF(AND(K52&lt;&gt;"",K82=""),"運搬量が未入力→","")</f>
        <v/>
      </c>
      <c r="I82" s="405"/>
      <c r="J82" s="406" t="s">
        <v>980</v>
      </c>
      <c r="K82" s="407"/>
    </row>
    <row r="83" spans="1:16" s="268" customFormat="1" ht="24" customHeight="1">
      <c r="A83" s="734" t="str">
        <f>IF(AND(E52&lt;&gt;"",E83=""),"運搬距離が未入力→","")</f>
        <v/>
      </c>
      <c r="C83" s="405"/>
      <c r="D83" s="406" t="s">
        <v>420</v>
      </c>
      <c r="E83" s="407"/>
      <c r="G83" s="734" t="str">
        <f>IF(AND(K52&lt;&gt;"",K83=""),"運搬距離が未入力→","")</f>
        <v/>
      </c>
      <c r="I83" s="405"/>
      <c r="J83" s="406" t="s">
        <v>420</v>
      </c>
      <c r="K83" s="407"/>
    </row>
    <row r="84" spans="1:16" ht="48" customHeight="1">
      <c r="A84" s="734" t="str">
        <f>IF(AND(E52&lt;&gt;"",E84=""),"処分方法が未入力→","")</f>
        <v/>
      </c>
      <c r="C84" s="408"/>
      <c r="D84" s="409" t="s">
        <v>421</v>
      </c>
      <c r="E84" s="319"/>
      <c r="F84" s="42"/>
      <c r="G84" s="734" t="str">
        <f>IF(AND(K52&lt;&gt;"",K84=""),"処分方法が未入力→","")</f>
        <v/>
      </c>
      <c r="H84" s="42"/>
      <c r="I84" s="408"/>
      <c r="J84" s="409" t="s">
        <v>421</v>
      </c>
      <c r="K84" s="319"/>
    </row>
    <row r="85" spans="1:16" ht="24" customHeight="1">
      <c r="A85" s="260"/>
      <c r="C85" s="410" t="s">
        <v>422</v>
      </c>
      <c r="D85" s="402"/>
      <c r="E85" s="273"/>
      <c r="F85" s="42"/>
      <c r="G85" s="260"/>
      <c r="H85" s="42"/>
      <c r="I85" s="410"/>
      <c r="J85" s="402"/>
      <c r="K85" s="273"/>
    </row>
    <row r="86" spans="1:16" hidden="1">
      <c r="A86" s="1522"/>
      <c r="B86" s="716"/>
      <c r="C86" s="716"/>
      <c r="D86" s="716"/>
      <c r="E86" s="273"/>
      <c r="F86" s="716"/>
      <c r="G86" s="260"/>
      <c r="H86" s="716"/>
      <c r="I86" s="716"/>
      <c r="J86" s="716"/>
      <c r="K86" s="273"/>
      <c r="L86" s="716"/>
      <c r="M86" s="716"/>
      <c r="N86" s="716"/>
      <c r="O86" s="716"/>
      <c r="P86" s="716"/>
    </row>
    <row r="87" spans="1:16" ht="24" hidden="1" customHeight="1">
      <c r="A87" s="1523"/>
      <c r="B87" s="2365" t="s">
        <v>540</v>
      </c>
      <c r="C87" s="2366"/>
      <c r="D87" s="2367"/>
      <c r="E87" s="1526" t="s">
        <v>1073</v>
      </c>
      <c r="F87" s="1527" t="s">
        <v>541</v>
      </c>
      <c r="G87" s="260"/>
      <c r="H87" s="2365" t="s">
        <v>542</v>
      </c>
      <c r="I87" s="2366"/>
      <c r="J87" s="2367"/>
      <c r="K87" s="1526" t="s">
        <v>1073</v>
      </c>
      <c r="L87" s="1527" t="s">
        <v>541</v>
      </c>
      <c r="M87" s="716"/>
      <c r="N87" s="716"/>
      <c r="O87" s="716"/>
      <c r="P87" s="716"/>
    </row>
    <row r="88" spans="1:16" ht="32.25" hidden="1" customHeight="1">
      <c r="A88" s="1524" t="str">
        <f>IF(AND(E88&lt;&gt;"",F88=""),"試掘数が未入力→","")</f>
        <v/>
      </c>
      <c r="B88" s="377"/>
      <c r="C88" s="2371" t="s">
        <v>543</v>
      </c>
      <c r="D88" s="2372"/>
      <c r="E88" s="1528"/>
      <c r="F88" s="1529"/>
      <c r="G88" s="868" t="str">
        <f>IF(AND(K88&lt;&gt;"",L88=""),"試掘数が未入力→","")</f>
        <v/>
      </c>
      <c r="H88" s="377"/>
      <c r="I88" s="2371" t="s">
        <v>543</v>
      </c>
      <c r="J88" s="2372"/>
      <c r="K88" s="1528"/>
      <c r="L88" s="1529"/>
      <c r="M88" s="716"/>
      <c r="N88" s="716"/>
      <c r="O88" s="716"/>
      <c r="P88" s="716"/>
    </row>
    <row r="89" spans="1:16" ht="18" hidden="1" customHeight="1">
      <c r="A89" s="1523"/>
      <c r="B89" s="377"/>
      <c r="C89" s="1530" t="s">
        <v>139</v>
      </c>
      <c r="D89" s="644"/>
      <c r="E89" s="381"/>
      <c r="F89" s="1531"/>
      <c r="G89" s="260"/>
      <c r="H89" s="377"/>
      <c r="I89" s="1530" t="s">
        <v>139</v>
      </c>
      <c r="J89" s="644"/>
      <c r="K89" s="381"/>
      <c r="L89" s="1531"/>
      <c r="M89" s="716"/>
      <c r="N89" s="716"/>
      <c r="O89" s="1532" t="s">
        <v>1380</v>
      </c>
      <c r="P89" s="1532"/>
    </row>
    <row r="90" spans="1:16" ht="24" hidden="1">
      <c r="A90" s="1523"/>
      <c r="B90" s="377"/>
      <c r="C90" s="377"/>
      <c r="D90" s="642" t="s">
        <v>209</v>
      </c>
      <c r="E90" s="1526" t="s">
        <v>1073</v>
      </c>
      <c r="F90" s="1527" t="s">
        <v>541</v>
      </c>
      <c r="G90" s="260"/>
      <c r="H90" s="377"/>
      <c r="I90" s="377"/>
      <c r="J90" s="642" t="s">
        <v>209</v>
      </c>
      <c r="K90" s="1526" t="s">
        <v>1073</v>
      </c>
      <c r="L90" s="1527" t="s">
        <v>541</v>
      </c>
      <c r="M90" s="716"/>
      <c r="N90" s="716"/>
      <c r="O90" s="1532" t="s">
        <v>1381</v>
      </c>
      <c r="P90" s="1532" t="s">
        <v>1382</v>
      </c>
    </row>
    <row r="91" spans="1:16" ht="24" hidden="1" customHeight="1">
      <c r="A91" s="1525" t="str">
        <f>IF(OR(O91=0,O91=3),"","未入力があります")</f>
        <v/>
      </c>
      <c r="B91" s="377"/>
      <c r="C91" s="377"/>
      <c r="D91" s="1533"/>
      <c r="E91" s="1534"/>
      <c r="F91" s="1535"/>
      <c r="G91" s="735" t="str">
        <f>IF(OR(P91=0,P91=3),"","未入力があります")</f>
        <v/>
      </c>
      <c r="H91" s="377"/>
      <c r="I91" s="377"/>
      <c r="J91" s="1533"/>
      <c r="K91" s="1534"/>
      <c r="L91" s="1535"/>
      <c r="M91" s="716"/>
      <c r="N91" s="716"/>
      <c r="O91" s="1532">
        <f>COUNTBLANK(D91:F91)</f>
        <v>3</v>
      </c>
      <c r="P91" s="1532">
        <f>COUNTBLANK(J91:L91)</f>
        <v>3</v>
      </c>
    </row>
    <row r="92" spans="1:16" ht="24" hidden="1" customHeight="1">
      <c r="A92" s="1525" t="str">
        <f t="shared" ref="A92:A100" si="10">IF(OR(O92=0,O92=3),"","未入力があります")</f>
        <v/>
      </c>
      <c r="B92" s="377"/>
      <c r="C92" s="377"/>
      <c r="D92" s="1536"/>
      <c r="E92" s="1537"/>
      <c r="F92" s="1538"/>
      <c r="G92" s="735" t="str">
        <f t="shared" ref="G92:G100" si="11">IF(OR(P92=0,P92=3),"","未入力があります")</f>
        <v/>
      </c>
      <c r="H92" s="377"/>
      <c r="I92" s="377"/>
      <c r="J92" s="1536"/>
      <c r="K92" s="1537"/>
      <c r="L92" s="1538"/>
      <c r="M92" s="716"/>
      <c r="N92" s="716"/>
      <c r="O92" s="1532">
        <f t="shared" ref="O92:O100" si="12">COUNTBLANK(D92:F92)</f>
        <v>3</v>
      </c>
      <c r="P92" s="1532">
        <f t="shared" ref="P92:P100" si="13">COUNTBLANK(J92:L92)</f>
        <v>3</v>
      </c>
    </row>
    <row r="93" spans="1:16" ht="24" hidden="1" customHeight="1">
      <c r="A93" s="1525" t="str">
        <f t="shared" si="10"/>
        <v/>
      </c>
      <c r="B93" s="377"/>
      <c r="C93" s="377"/>
      <c r="D93" s="1536"/>
      <c r="E93" s="1537"/>
      <c r="F93" s="1538"/>
      <c r="G93" s="735" t="str">
        <f t="shared" si="11"/>
        <v/>
      </c>
      <c r="H93" s="377"/>
      <c r="I93" s="377"/>
      <c r="J93" s="1536"/>
      <c r="K93" s="1537"/>
      <c r="L93" s="1538"/>
      <c r="M93" s="716"/>
      <c r="N93" s="716"/>
      <c r="O93" s="1532">
        <f t="shared" si="12"/>
        <v>3</v>
      </c>
      <c r="P93" s="1532">
        <f t="shared" si="13"/>
        <v>3</v>
      </c>
    </row>
    <row r="94" spans="1:16" ht="24" hidden="1" customHeight="1">
      <c r="A94" s="1525" t="str">
        <f t="shared" si="10"/>
        <v/>
      </c>
      <c r="B94" s="377"/>
      <c r="C94" s="377"/>
      <c r="D94" s="1536"/>
      <c r="E94" s="1537"/>
      <c r="F94" s="1538"/>
      <c r="G94" s="735" t="str">
        <f t="shared" si="11"/>
        <v/>
      </c>
      <c r="H94" s="377"/>
      <c r="I94" s="377"/>
      <c r="J94" s="1536"/>
      <c r="K94" s="1537"/>
      <c r="L94" s="1538"/>
      <c r="M94" s="716"/>
      <c r="N94" s="716"/>
      <c r="O94" s="1532">
        <f t="shared" si="12"/>
        <v>3</v>
      </c>
      <c r="P94" s="1532">
        <f t="shared" si="13"/>
        <v>3</v>
      </c>
    </row>
    <row r="95" spans="1:16" ht="24" hidden="1" customHeight="1">
      <c r="A95" s="1525" t="str">
        <f t="shared" si="10"/>
        <v/>
      </c>
      <c r="B95" s="377"/>
      <c r="C95" s="377"/>
      <c r="D95" s="1536"/>
      <c r="E95" s="1537"/>
      <c r="F95" s="1538"/>
      <c r="G95" s="735" t="str">
        <f t="shared" si="11"/>
        <v/>
      </c>
      <c r="H95" s="377"/>
      <c r="I95" s="377"/>
      <c r="J95" s="1536"/>
      <c r="K95" s="1537"/>
      <c r="L95" s="1538"/>
      <c r="M95" s="716"/>
      <c r="N95" s="716"/>
      <c r="O95" s="1532">
        <f t="shared" si="12"/>
        <v>3</v>
      </c>
      <c r="P95" s="1532">
        <f t="shared" si="13"/>
        <v>3</v>
      </c>
    </row>
    <row r="96" spans="1:16" ht="24" hidden="1" customHeight="1">
      <c r="A96" s="1525" t="str">
        <f t="shared" si="10"/>
        <v/>
      </c>
      <c r="B96" s="377"/>
      <c r="C96" s="377"/>
      <c r="D96" s="1536"/>
      <c r="E96" s="1537"/>
      <c r="F96" s="1538"/>
      <c r="G96" s="735" t="str">
        <f t="shared" si="11"/>
        <v/>
      </c>
      <c r="H96" s="377"/>
      <c r="I96" s="377"/>
      <c r="J96" s="1536"/>
      <c r="K96" s="1537"/>
      <c r="L96" s="1538"/>
      <c r="M96" s="716"/>
      <c r="N96" s="716"/>
      <c r="O96" s="1532">
        <f t="shared" si="12"/>
        <v>3</v>
      </c>
      <c r="P96" s="1532">
        <f t="shared" si="13"/>
        <v>3</v>
      </c>
    </row>
    <row r="97" spans="1:16" ht="24" hidden="1" customHeight="1">
      <c r="A97" s="1525" t="str">
        <f t="shared" si="10"/>
        <v/>
      </c>
      <c r="B97" s="377"/>
      <c r="C97" s="377"/>
      <c r="D97" s="1536"/>
      <c r="E97" s="1537"/>
      <c r="F97" s="1538"/>
      <c r="G97" s="735" t="str">
        <f t="shared" si="11"/>
        <v/>
      </c>
      <c r="H97" s="377"/>
      <c r="I97" s="377"/>
      <c r="J97" s="1536"/>
      <c r="K97" s="1537"/>
      <c r="L97" s="1538"/>
      <c r="M97" s="716"/>
      <c r="N97" s="716"/>
      <c r="O97" s="1532">
        <f t="shared" si="12"/>
        <v>3</v>
      </c>
      <c r="P97" s="1532">
        <f t="shared" si="13"/>
        <v>3</v>
      </c>
    </row>
    <row r="98" spans="1:16" ht="24" hidden="1" customHeight="1">
      <c r="A98" s="1525" t="str">
        <f t="shared" si="10"/>
        <v/>
      </c>
      <c r="B98" s="377"/>
      <c r="C98" s="377"/>
      <c r="D98" s="1536"/>
      <c r="E98" s="1537"/>
      <c r="F98" s="1538"/>
      <c r="G98" s="735" t="str">
        <f t="shared" si="11"/>
        <v/>
      </c>
      <c r="H98" s="377"/>
      <c r="I98" s="377"/>
      <c r="J98" s="1536"/>
      <c r="K98" s="1537"/>
      <c r="L98" s="1538"/>
      <c r="M98" s="716"/>
      <c r="N98" s="716"/>
      <c r="O98" s="1532">
        <f t="shared" si="12"/>
        <v>3</v>
      </c>
      <c r="P98" s="1532">
        <f t="shared" si="13"/>
        <v>3</v>
      </c>
    </row>
    <row r="99" spans="1:16" ht="24" hidden="1" customHeight="1">
      <c r="A99" s="1525" t="str">
        <f t="shared" si="10"/>
        <v/>
      </c>
      <c r="B99" s="377"/>
      <c r="C99" s="377"/>
      <c r="D99" s="1536"/>
      <c r="E99" s="1537"/>
      <c r="F99" s="1538"/>
      <c r="G99" s="735" t="str">
        <f t="shared" si="11"/>
        <v/>
      </c>
      <c r="H99" s="377"/>
      <c r="I99" s="377"/>
      <c r="J99" s="1536"/>
      <c r="K99" s="1537"/>
      <c r="L99" s="1538"/>
      <c r="M99" s="716"/>
      <c r="N99" s="716"/>
      <c r="O99" s="1532">
        <f t="shared" si="12"/>
        <v>3</v>
      </c>
      <c r="P99" s="1532">
        <f t="shared" si="13"/>
        <v>3</v>
      </c>
    </row>
    <row r="100" spans="1:16" ht="24" hidden="1" customHeight="1">
      <c r="A100" s="1525" t="str">
        <f t="shared" si="10"/>
        <v/>
      </c>
      <c r="B100" s="377"/>
      <c r="C100" s="377"/>
      <c r="D100" s="1536"/>
      <c r="E100" s="1537"/>
      <c r="F100" s="1539"/>
      <c r="G100" s="735" t="str">
        <f t="shared" si="11"/>
        <v/>
      </c>
      <c r="H100" s="377"/>
      <c r="I100" s="377"/>
      <c r="J100" s="1536"/>
      <c r="K100" s="1537"/>
      <c r="L100" s="1539"/>
      <c r="M100" s="716"/>
      <c r="N100" s="716"/>
      <c r="O100" s="1532">
        <f t="shared" si="12"/>
        <v>3</v>
      </c>
      <c r="P100" s="1532">
        <f t="shared" si="13"/>
        <v>3</v>
      </c>
    </row>
    <row r="101" spans="1:16" ht="21" hidden="1" customHeight="1">
      <c r="A101" s="1523"/>
      <c r="B101" s="377"/>
      <c r="C101" s="389"/>
      <c r="D101" s="1540" t="s">
        <v>153</v>
      </c>
      <c r="E101" s="391">
        <f>SUM(E91:E100)</f>
        <v>0</v>
      </c>
      <c r="F101" s="716"/>
      <c r="G101" s="260"/>
      <c r="H101" s="377"/>
      <c r="I101" s="389"/>
      <c r="J101" s="1540" t="s">
        <v>153</v>
      </c>
      <c r="K101" s="391">
        <f>SUM(K91:K100)</f>
        <v>0</v>
      </c>
      <c r="L101" s="716"/>
      <c r="M101" s="716"/>
      <c r="N101" s="716"/>
      <c r="O101" s="716"/>
      <c r="P101" s="716"/>
    </row>
    <row r="102" spans="1:16" ht="21" hidden="1" customHeight="1">
      <c r="A102" s="1523"/>
      <c r="B102" s="1541"/>
      <c r="C102" s="1542"/>
      <c r="D102" s="1543" t="s">
        <v>1017</v>
      </c>
      <c r="E102" s="394">
        <f>E88+E101</f>
        <v>0</v>
      </c>
      <c r="F102" s="716"/>
      <c r="G102" s="260"/>
      <c r="H102" s="1541"/>
      <c r="I102" s="1542"/>
      <c r="J102" s="1543" t="s">
        <v>1017</v>
      </c>
      <c r="K102" s="394">
        <f>K88+K101</f>
        <v>0</v>
      </c>
      <c r="L102" s="716"/>
      <c r="M102" s="716"/>
      <c r="N102" s="716"/>
      <c r="O102" s="716"/>
      <c r="P102" s="716"/>
    </row>
    <row r="103" spans="1:16" hidden="1">
      <c r="A103" s="1522"/>
      <c r="B103" s="296"/>
      <c r="E103" s="395"/>
      <c r="F103" s="42"/>
      <c r="G103" s="260"/>
      <c r="H103" s="296"/>
      <c r="I103" s="42"/>
      <c r="J103" s="42"/>
      <c r="K103" s="395"/>
    </row>
    <row r="104" spans="1:16">
      <c r="A104" s="260"/>
      <c r="E104" s="273"/>
      <c r="F104" s="42"/>
      <c r="G104" s="260"/>
      <c r="H104" s="42"/>
      <c r="I104" s="42"/>
      <c r="J104" s="42"/>
      <c r="K104" s="273"/>
    </row>
    <row r="105" spans="1:16" ht="36" customHeight="1">
      <c r="A105" s="260"/>
      <c r="B105" s="2353" t="s">
        <v>1838</v>
      </c>
      <c r="C105" s="2358"/>
      <c r="D105" s="2358"/>
      <c r="E105" s="2359"/>
      <c r="F105" s="42"/>
      <c r="G105" s="260"/>
      <c r="H105" s="2353" t="s">
        <v>1837</v>
      </c>
      <c r="I105" s="2358"/>
      <c r="J105" s="2358"/>
      <c r="K105" s="2359"/>
      <c r="O105" s="1221" t="s">
        <v>1380</v>
      </c>
      <c r="P105" s="1221"/>
    </row>
    <row r="106" spans="1:16" ht="18" customHeight="1">
      <c r="A106" s="260"/>
      <c r="B106" s="377"/>
      <c r="C106" s="411"/>
      <c r="D106" s="383" t="s">
        <v>209</v>
      </c>
      <c r="E106" s="303" t="s">
        <v>1073</v>
      </c>
      <c r="F106" s="42"/>
      <c r="G106" s="260"/>
      <c r="H106" s="377"/>
      <c r="I106" s="411"/>
      <c r="J106" s="383" t="s">
        <v>209</v>
      </c>
      <c r="K106" s="303" t="s">
        <v>1073</v>
      </c>
      <c r="O106" s="1221" t="s">
        <v>1381</v>
      </c>
      <c r="P106" s="1221" t="s">
        <v>1382</v>
      </c>
    </row>
    <row r="107" spans="1:16" ht="24" customHeight="1">
      <c r="A107" s="668" t="str">
        <f t="shared" ref="A107:A116" si="14">IF(OR(O107=0,O107=2),"","未入力があります")</f>
        <v/>
      </c>
      <c r="B107" s="377"/>
      <c r="C107" s="411"/>
      <c r="D107" s="384"/>
      <c r="E107" s="385"/>
      <c r="F107" s="345"/>
      <c r="G107" s="668" t="str">
        <f>IF(OR(P107=0,P107=2),"","未入力があります")</f>
        <v/>
      </c>
      <c r="H107" s="377"/>
      <c r="I107" s="411"/>
      <c r="J107" s="384"/>
      <c r="K107" s="385"/>
      <c r="L107" s="345"/>
      <c r="O107" s="1221">
        <f>COUNTBLANK(D107:E107)</f>
        <v>2</v>
      </c>
      <c r="P107" s="1221">
        <f>COUNTBLANK(J107:K107)</f>
        <v>2</v>
      </c>
    </row>
    <row r="108" spans="1:16" ht="24" customHeight="1">
      <c r="A108" s="668" t="str">
        <f t="shared" si="14"/>
        <v/>
      </c>
      <c r="B108" s="377"/>
      <c r="C108" s="411"/>
      <c r="D108" s="272"/>
      <c r="E108" s="262"/>
      <c r="F108" s="345"/>
      <c r="G108" s="668" t="str">
        <f t="shared" ref="G108:G116" si="15">IF(OR(P108=0,P108=2),"","未入力があります")</f>
        <v/>
      </c>
      <c r="H108" s="377"/>
      <c r="I108" s="411"/>
      <c r="J108" s="272"/>
      <c r="K108" s="262"/>
      <c r="L108" s="345"/>
      <c r="O108" s="1221">
        <f t="shared" ref="O108:O116" si="16">COUNTBLANK(D108:E108)</f>
        <v>2</v>
      </c>
      <c r="P108" s="1221">
        <f t="shared" ref="P108:P116" si="17">COUNTBLANK(J108:K108)</f>
        <v>2</v>
      </c>
    </row>
    <row r="109" spans="1:16" ht="24" customHeight="1">
      <c r="A109" s="668" t="str">
        <f t="shared" si="14"/>
        <v/>
      </c>
      <c r="B109" s="377"/>
      <c r="C109" s="411"/>
      <c r="D109" s="272"/>
      <c r="E109" s="262"/>
      <c r="F109" s="345"/>
      <c r="G109" s="668" t="str">
        <f t="shared" si="15"/>
        <v/>
      </c>
      <c r="H109" s="377"/>
      <c r="I109" s="411"/>
      <c r="J109" s="272"/>
      <c r="K109" s="262"/>
      <c r="L109" s="345"/>
      <c r="O109" s="1221">
        <f t="shared" si="16"/>
        <v>2</v>
      </c>
      <c r="P109" s="1221">
        <f t="shared" si="17"/>
        <v>2</v>
      </c>
    </row>
    <row r="110" spans="1:16" ht="24" customHeight="1">
      <c r="A110" s="668" t="str">
        <f t="shared" si="14"/>
        <v/>
      </c>
      <c r="B110" s="377"/>
      <c r="C110" s="411"/>
      <c r="D110" s="272"/>
      <c r="E110" s="262"/>
      <c r="F110" s="345"/>
      <c r="G110" s="668" t="str">
        <f t="shared" si="15"/>
        <v/>
      </c>
      <c r="H110" s="377"/>
      <c r="I110" s="411"/>
      <c r="J110" s="272"/>
      <c r="K110" s="262"/>
      <c r="L110" s="345"/>
      <c r="O110" s="1221">
        <f t="shared" si="16"/>
        <v>2</v>
      </c>
      <c r="P110" s="1221">
        <f t="shared" si="17"/>
        <v>2</v>
      </c>
    </row>
    <row r="111" spans="1:16" ht="24" customHeight="1">
      <c r="A111" s="668" t="str">
        <f t="shared" si="14"/>
        <v/>
      </c>
      <c r="B111" s="377"/>
      <c r="C111" s="411"/>
      <c r="D111" s="272"/>
      <c r="E111" s="262"/>
      <c r="F111" s="345"/>
      <c r="G111" s="668" t="str">
        <f t="shared" si="15"/>
        <v/>
      </c>
      <c r="H111" s="377"/>
      <c r="I111" s="411"/>
      <c r="J111" s="272"/>
      <c r="K111" s="262"/>
      <c r="L111" s="345"/>
      <c r="O111" s="1221">
        <f t="shared" si="16"/>
        <v>2</v>
      </c>
      <c r="P111" s="1221">
        <f t="shared" si="17"/>
        <v>2</v>
      </c>
    </row>
    <row r="112" spans="1:16" ht="24" customHeight="1">
      <c r="A112" s="668" t="str">
        <f t="shared" si="14"/>
        <v/>
      </c>
      <c r="B112" s="377"/>
      <c r="C112" s="411"/>
      <c r="D112" s="272"/>
      <c r="E112" s="262"/>
      <c r="F112" s="345"/>
      <c r="G112" s="668" t="str">
        <f t="shared" si="15"/>
        <v/>
      </c>
      <c r="H112" s="377"/>
      <c r="I112" s="411"/>
      <c r="J112" s="272"/>
      <c r="K112" s="262"/>
      <c r="L112" s="345"/>
      <c r="O112" s="1221">
        <f t="shared" si="16"/>
        <v>2</v>
      </c>
      <c r="P112" s="1221">
        <f t="shared" si="17"/>
        <v>2</v>
      </c>
    </row>
    <row r="113" spans="1:16" ht="24" customHeight="1">
      <c r="A113" s="668" t="str">
        <f t="shared" si="14"/>
        <v/>
      </c>
      <c r="B113" s="377"/>
      <c r="C113" s="411"/>
      <c r="D113" s="272"/>
      <c r="E113" s="262"/>
      <c r="F113" s="345"/>
      <c r="G113" s="668" t="str">
        <f t="shared" si="15"/>
        <v/>
      </c>
      <c r="H113" s="377"/>
      <c r="I113" s="411"/>
      <c r="J113" s="272"/>
      <c r="K113" s="262"/>
      <c r="L113" s="345"/>
      <c r="O113" s="1221">
        <f t="shared" si="16"/>
        <v>2</v>
      </c>
      <c r="P113" s="1221">
        <f t="shared" si="17"/>
        <v>2</v>
      </c>
    </row>
    <row r="114" spans="1:16" ht="24" customHeight="1">
      <c r="A114" s="668" t="str">
        <f t="shared" si="14"/>
        <v/>
      </c>
      <c r="B114" s="377"/>
      <c r="C114" s="411"/>
      <c r="D114" s="272"/>
      <c r="E114" s="262"/>
      <c r="F114" s="345"/>
      <c r="G114" s="668" t="str">
        <f t="shared" si="15"/>
        <v/>
      </c>
      <c r="H114" s="377"/>
      <c r="I114" s="411"/>
      <c r="J114" s="272"/>
      <c r="K114" s="262"/>
      <c r="L114" s="345"/>
      <c r="O114" s="1221">
        <f t="shared" si="16"/>
        <v>2</v>
      </c>
      <c r="P114" s="1221">
        <f t="shared" si="17"/>
        <v>2</v>
      </c>
    </row>
    <row r="115" spans="1:16" ht="24" customHeight="1">
      <c r="A115" s="668" t="str">
        <f t="shared" si="14"/>
        <v/>
      </c>
      <c r="B115" s="377"/>
      <c r="C115" s="411"/>
      <c r="D115" s="272"/>
      <c r="E115" s="262"/>
      <c r="F115" s="345"/>
      <c r="G115" s="668" t="str">
        <f t="shared" si="15"/>
        <v/>
      </c>
      <c r="H115" s="377"/>
      <c r="I115" s="411"/>
      <c r="J115" s="272"/>
      <c r="K115" s="262"/>
      <c r="L115" s="345"/>
      <c r="O115" s="1221">
        <f t="shared" si="16"/>
        <v>2</v>
      </c>
      <c r="P115" s="1221">
        <f t="shared" si="17"/>
        <v>2</v>
      </c>
    </row>
    <row r="116" spans="1:16" ht="24" customHeight="1">
      <c r="A116" s="668" t="str">
        <f t="shared" si="14"/>
        <v/>
      </c>
      <c r="B116" s="377"/>
      <c r="C116" s="411"/>
      <c r="D116" s="275"/>
      <c r="E116" s="404"/>
      <c r="F116" s="345"/>
      <c r="G116" s="668" t="str">
        <f t="shared" si="15"/>
        <v/>
      </c>
      <c r="H116" s="377"/>
      <c r="I116" s="411"/>
      <c r="J116" s="275"/>
      <c r="K116" s="404"/>
      <c r="L116" s="345"/>
      <c r="O116" s="1221">
        <f t="shared" si="16"/>
        <v>2</v>
      </c>
      <c r="P116" s="1221">
        <f t="shared" si="17"/>
        <v>2</v>
      </c>
    </row>
    <row r="117" spans="1:16" ht="21" customHeight="1">
      <c r="A117" s="260"/>
      <c r="B117" s="392"/>
      <c r="C117" s="393"/>
      <c r="D117" s="310" t="s">
        <v>1017</v>
      </c>
      <c r="E117" s="328">
        <f>SUM(E107:E116)</f>
        <v>0</v>
      </c>
      <c r="F117" s="42"/>
      <c r="G117" s="260"/>
      <c r="H117" s="392"/>
      <c r="I117" s="393"/>
      <c r="J117" s="310" t="s">
        <v>1017</v>
      </c>
      <c r="K117" s="328">
        <f>SUM(K107:K116)</f>
        <v>0</v>
      </c>
    </row>
    <row r="118" spans="1:16" s="268" customFormat="1">
      <c r="B118" s="258"/>
      <c r="E118" s="273"/>
      <c r="H118" s="258"/>
      <c r="K118" s="273"/>
    </row>
    <row r="119" spans="1:16" ht="20.25" customHeight="1">
      <c r="C119" s="258"/>
      <c r="F119" s="42"/>
      <c r="G119" s="42"/>
      <c r="H119" s="42"/>
      <c r="I119" s="258"/>
      <c r="J119" s="42"/>
    </row>
    <row r="120" spans="1:16" ht="14.25">
      <c r="A120"/>
      <c r="B120"/>
      <c r="C120"/>
      <c r="D120"/>
      <c r="E120"/>
      <c r="F120"/>
      <c r="G120"/>
      <c r="H120"/>
      <c r="I120"/>
      <c r="J120"/>
      <c r="K120"/>
      <c r="L120"/>
    </row>
    <row r="121" spans="1:16" ht="14.25">
      <c r="A121"/>
      <c r="B121"/>
      <c r="C121"/>
      <c r="D121"/>
      <c r="E121"/>
      <c r="F121"/>
      <c r="G121"/>
      <c r="H121"/>
      <c r="I121"/>
      <c r="J121"/>
      <c r="K121"/>
      <c r="L121"/>
    </row>
    <row r="122" spans="1:16" ht="20.100000000000001" customHeight="1">
      <c r="A122"/>
      <c r="B122"/>
      <c r="C122"/>
      <c r="D122"/>
      <c r="E122"/>
      <c r="F122"/>
      <c r="G122"/>
      <c r="H122"/>
      <c r="I122"/>
      <c r="J122"/>
      <c r="K122"/>
      <c r="L122"/>
    </row>
    <row r="123" spans="1:16" ht="20.100000000000001" customHeight="1">
      <c r="A123"/>
      <c r="B123"/>
      <c r="C123"/>
      <c r="D123"/>
      <c r="E123"/>
      <c r="F123"/>
      <c r="G123"/>
      <c r="H123"/>
      <c r="I123"/>
      <c r="J123"/>
      <c r="K123"/>
      <c r="L123"/>
    </row>
    <row r="124" spans="1:16" ht="20.100000000000001" customHeight="1">
      <c r="A124"/>
      <c r="B124"/>
      <c r="C124"/>
      <c r="D124"/>
      <c r="E124"/>
      <c r="F124"/>
      <c r="G124"/>
      <c r="H124"/>
      <c r="I124"/>
      <c r="J124"/>
      <c r="K124"/>
      <c r="L124"/>
    </row>
    <row r="125" spans="1:16" ht="20.100000000000001" customHeight="1">
      <c r="A125"/>
      <c r="B125"/>
      <c r="C125"/>
      <c r="D125"/>
      <c r="E125"/>
      <c r="F125"/>
      <c r="G125"/>
      <c r="H125"/>
      <c r="I125"/>
      <c r="J125"/>
      <c r="K125"/>
      <c r="L125"/>
    </row>
    <row r="126" spans="1:16" ht="14.25">
      <c r="A126"/>
      <c r="B126"/>
      <c r="C126"/>
      <c r="D126"/>
      <c r="E126"/>
      <c r="F126"/>
      <c r="G126"/>
      <c r="H126"/>
      <c r="I126"/>
      <c r="J126"/>
      <c r="K126"/>
      <c r="L126"/>
    </row>
    <row r="127" spans="1:16" ht="14.25">
      <c r="A127"/>
      <c r="B127"/>
      <c r="C127"/>
      <c r="D127"/>
      <c r="E127"/>
      <c r="F127"/>
      <c r="G127"/>
      <c r="H127"/>
      <c r="I127"/>
      <c r="J127"/>
      <c r="K127"/>
      <c r="L127"/>
    </row>
    <row r="128" spans="1:16" ht="14.25">
      <c r="A128"/>
      <c r="B128"/>
      <c r="C128"/>
      <c r="D128"/>
      <c r="E128"/>
      <c r="F128"/>
      <c r="G128"/>
      <c r="H128"/>
      <c r="I128"/>
      <c r="J128"/>
      <c r="K128"/>
      <c r="L128"/>
    </row>
    <row r="129" spans="1:12" ht="14.25">
      <c r="A129"/>
      <c r="B129"/>
      <c r="C129"/>
      <c r="D129"/>
      <c r="E129"/>
      <c r="F129"/>
      <c r="G129"/>
      <c r="H129"/>
      <c r="I129"/>
      <c r="J129"/>
      <c r="K129"/>
      <c r="L129"/>
    </row>
    <row r="130" spans="1:12" ht="14.25">
      <c r="A130"/>
      <c r="B130"/>
      <c r="C130"/>
      <c r="D130"/>
      <c r="E130"/>
      <c r="F130"/>
      <c r="G130"/>
      <c r="H130"/>
      <c r="I130"/>
      <c r="J130"/>
      <c r="K130"/>
      <c r="L130"/>
    </row>
    <row r="131" spans="1:12" ht="14.25">
      <c r="A131"/>
      <c r="B131"/>
      <c r="C131"/>
      <c r="D131"/>
      <c r="E131"/>
      <c r="F131"/>
      <c r="G131"/>
      <c r="H131"/>
      <c r="I131"/>
      <c r="J131"/>
      <c r="K131"/>
      <c r="L131"/>
    </row>
    <row r="132" spans="1:12" ht="14.25">
      <c r="A132"/>
      <c r="B132"/>
      <c r="C132"/>
      <c r="D132"/>
      <c r="E132"/>
      <c r="F132"/>
      <c r="G132"/>
      <c r="H132"/>
      <c r="I132"/>
      <c r="J132"/>
      <c r="K132"/>
      <c r="L132"/>
    </row>
  </sheetData>
  <sheetProtection algorithmName="SHA-512" hashValue="FDYtZtS1og/euACcpH5QiJVQ6emdoJk8B3RR/UpsJpVMu3BkrCaFbxXxM5mFB0ec9IqFYU2XfJCNmP5fwR2R/A==" saltValue="fTq9l3DX7uF1EjFQhyjemw==" spinCount="100000" sheet="1" objects="1" scenarios="1"/>
  <mergeCells count="42">
    <mergeCell ref="I88:J88"/>
    <mergeCell ref="C77:E77"/>
    <mergeCell ref="C88:D88"/>
    <mergeCell ref="I77:K77"/>
    <mergeCell ref="I81:K81"/>
    <mergeCell ref="H87:J87"/>
    <mergeCell ref="E2:F2"/>
    <mergeCell ref="B7:D7"/>
    <mergeCell ref="H7:J7"/>
    <mergeCell ref="B4:D5"/>
    <mergeCell ref="H8:J8"/>
    <mergeCell ref="B8:D8"/>
    <mergeCell ref="B15:D15"/>
    <mergeCell ref="I53:J53"/>
    <mergeCell ref="B9:D9"/>
    <mergeCell ref="H11:J11"/>
    <mergeCell ref="B11:D11"/>
    <mergeCell ref="H9:J9"/>
    <mergeCell ref="H10:J10"/>
    <mergeCell ref="B10:D10"/>
    <mergeCell ref="I51:J51"/>
    <mergeCell ref="H50:J50"/>
    <mergeCell ref="I16:J16"/>
    <mergeCell ref="C51:D51"/>
    <mergeCell ref="B50:D50"/>
    <mergeCell ref="C16:D16"/>
    <mergeCell ref="H105:K105"/>
    <mergeCell ref="C73:E73"/>
    <mergeCell ref="C81:E81"/>
    <mergeCell ref="I54:J54"/>
    <mergeCell ref="E14:F14"/>
    <mergeCell ref="C53:D53"/>
    <mergeCell ref="E34:F34"/>
    <mergeCell ref="H15:J15"/>
    <mergeCell ref="B105:E105"/>
    <mergeCell ref="I73:K73"/>
    <mergeCell ref="K34:L34"/>
    <mergeCell ref="B87:D87"/>
    <mergeCell ref="C52:D52"/>
    <mergeCell ref="I52:J52"/>
    <mergeCell ref="C54:D54"/>
    <mergeCell ref="K14:L14"/>
  </mergeCells>
  <phoneticPr fontId="3"/>
  <dataValidations count="3">
    <dataValidation type="whole" operator="greaterThanOrEqual" allowBlank="1" showInputMessage="1" showErrorMessage="1" sqref="E55 E17 E89 K55 K17 K89" xr:uid="{00000000-0002-0000-1200-000000000000}">
      <formula1>0</formula1>
    </dataValidation>
    <dataValidation type="whole" operator="greaterThanOrEqual" allowBlank="1" showInputMessage="1" showErrorMessage="1" error="整数値を入力してください" sqref="E91:E100 E57:E66 E19:E28 E16 E107:E116 E37:E47 E51:E54 E88 K91:K100 K57:K66 K19:K28 K16 K107:K116 K37:K47 K51:K54 K88" xr:uid="{00000000-0002-0000-1200-000001000000}">
      <formula1>0</formula1>
    </dataValidation>
    <dataValidation type="decimal" operator="greaterThanOrEqual" allowBlank="1" showInputMessage="1" showErrorMessage="1" error="数値を入力してください" sqref="F16 F19:F28 F88 F91:F100 E74:E75 E78:E79 E82:E83 L16 L19:L28 L88 L91:L100 K74:K75 K78:K79 K82:K83" xr:uid="{00000000-0002-0000-1200-000002000000}">
      <formula1>0</formula1>
    </dataValidation>
  </dataValidations>
  <pageMargins left="0.7" right="0.35" top="0.70866141732283472" bottom="0.25" header="0.31496062992125984" footer="0.28000000000000003"/>
  <pageSetup paperSize="9" scale="54" orientation="portrait" r:id="rId1"/>
  <headerFooter alignWithMargins="0">
    <oddFooter>&amp;C&amp;P/&amp;N</oddFooter>
  </headerFooter>
  <rowBreaks count="2" manualBreakCount="2">
    <brk id="49" max="16383" man="1"/>
    <brk id="8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1:F50"/>
  <sheetViews>
    <sheetView showGridLines="0" topLeftCell="A2" zoomScaleNormal="100" workbookViewId="0">
      <selection activeCell="C4" sqref="C4"/>
    </sheetView>
  </sheetViews>
  <sheetFormatPr defaultRowHeight="13.5"/>
  <cols>
    <col min="1" max="1" width="9" style="30"/>
    <col min="2" max="2" width="13.125" style="30" customWidth="1"/>
    <col min="3" max="3" width="24" style="30" customWidth="1"/>
    <col min="4" max="4" width="39.125" style="30" customWidth="1"/>
    <col min="5" max="5" width="9" style="30"/>
    <col min="6" max="6" width="9" style="30" customWidth="1"/>
    <col min="7" max="16384" width="9" style="30"/>
  </cols>
  <sheetData>
    <row r="1" spans="1:6" ht="15.75" hidden="1" customHeight="1">
      <c r="A1" s="1154" t="s">
        <v>1295</v>
      </c>
      <c r="B1" s="1154"/>
      <c r="C1" s="1154" t="s">
        <v>1296</v>
      </c>
      <c r="D1" s="1154"/>
      <c r="E1" s="1322">
        <f>C15</f>
        <v>0</v>
      </c>
      <c r="F1" s="1322">
        <f>COUNTA(B21:B50)</f>
        <v>30</v>
      </c>
    </row>
    <row r="2" spans="1:6" ht="24.95" customHeight="1"/>
    <row r="3" spans="1:6" ht="24.95" customHeight="1">
      <c r="B3" s="30" t="s">
        <v>158</v>
      </c>
    </row>
    <row r="4" spans="1:6" ht="24.95" customHeight="1">
      <c r="B4" s="417" t="s">
        <v>1089</v>
      </c>
      <c r="C4" s="418" t="s">
        <v>2520</v>
      </c>
    </row>
    <row r="5" spans="1:6" ht="24.95" customHeight="1">
      <c r="B5" s="179" t="s">
        <v>805</v>
      </c>
      <c r="C5" s="208"/>
    </row>
    <row r="6" spans="1:6" ht="24.95" customHeight="1">
      <c r="B6" s="179" t="s">
        <v>155</v>
      </c>
      <c r="C6" s="208"/>
    </row>
    <row r="7" spans="1:6" ht="24.95" customHeight="1">
      <c r="B7" s="179" t="s">
        <v>156</v>
      </c>
      <c r="C7" s="208"/>
    </row>
    <row r="8" spans="1:6" ht="24.95" customHeight="1">
      <c r="B8" s="179" t="s">
        <v>637</v>
      </c>
      <c r="C8" s="208"/>
    </row>
    <row r="9" spans="1:6" ht="24.95" customHeight="1">
      <c r="B9" s="179" t="s">
        <v>1254</v>
      </c>
      <c r="C9" s="1057"/>
    </row>
    <row r="10" spans="1:6" ht="22.5" customHeight="1">
      <c r="B10" s="179" t="s">
        <v>157</v>
      </c>
      <c r="C10" s="208"/>
    </row>
    <row r="14" spans="1:6" ht="18" customHeight="1">
      <c r="B14" s="30" t="str">
        <f>"※" &amp; C9+1 &amp;"次下請社数を入力してください。"</f>
        <v>※1次下請社数を入力してください。</v>
      </c>
    </row>
    <row r="15" spans="1:6" ht="18" customHeight="1">
      <c r="B15" s="1058" t="s">
        <v>1255</v>
      </c>
      <c r="C15" s="1059"/>
      <c r="D15" s="30" t="s">
        <v>1256</v>
      </c>
    </row>
    <row r="16" spans="1:6" ht="18" customHeight="1"/>
    <row r="17" spans="2:4" ht="18" customHeight="1"/>
    <row r="18" spans="2:4" ht="18" customHeight="1">
      <c r="B18" s="30" t="s">
        <v>1257</v>
      </c>
    </row>
    <row r="19" spans="2:4" ht="18" customHeight="1">
      <c r="B19" s="1060" t="s">
        <v>1258</v>
      </c>
      <c r="C19" s="1060" t="str">
        <f>C9+1 &amp;"次下請会社名"</f>
        <v>1次下請会社名</v>
      </c>
    </row>
    <row r="20" spans="2:4" ht="18" customHeight="1">
      <c r="B20" s="1061"/>
      <c r="C20" s="1062"/>
    </row>
    <row r="21" spans="2:4" ht="18" customHeight="1">
      <c r="B21" s="1058">
        <v>1</v>
      </c>
      <c r="C21" s="1063"/>
      <c r="D21" s="715" t="str">
        <f>IF(AND($C$15&gt;=B21,C21=""),"←" &amp;$C$9+1&amp;"次下請会社名を入力してください",IF(AND($C$15&lt;B21,C21&lt;&gt;""),"再下請社数と入力会社名数が不一致です",""))</f>
        <v/>
      </c>
    </row>
    <row r="22" spans="2:4" ht="18" customHeight="1">
      <c r="B22" s="1058">
        <v>2</v>
      </c>
      <c r="C22" s="1063"/>
      <c r="D22" s="715" t="str">
        <f t="shared" ref="D22:D50" si="0">IF(AND($C$15&gt;=B22,C22=""),"←" &amp;$C$9+1&amp;"次下請会社名を入力してください",IF(AND($C$15&lt;B22,C22&lt;&gt;""),"再下請社数と入力会社名数が不一致です",""))</f>
        <v/>
      </c>
    </row>
    <row r="23" spans="2:4" ht="18" customHeight="1">
      <c r="B23" s="1058">
        <v>3</v>
      </c>
      <c r="C23" s="1063"/>
      <c r="D23" s="715" t="str">
        <f t="shared" si="0"/>
        <v/>
      </c>
    </row>
    <row r="24" spans="2:4" ht="18" customHeight="1">
      <c r="B24" s="1058">
        <v>4</v>
      </c>
      <c r="C24" s="1063"/>
      <c r="D24" s="715" t="str">
        <f t="shared" si="0"/>
        <v/>
      </c>
    </row>
    <row r="25" spans="2:4" ht="18" customHeight="1">
      <c r="B25" s="1058">
        <v>5</v>
      </c>
      <c r="C25" s="1063"/>
      <c r="D25" s="715" t="str">
        <f t="shared" si="0"/>
        <v/>
      </c>
    </row>
    <row r="26" spans="2:4" ht="18" customHeight="1">
      <c r="B26" s="1058">
        <v>6</v>
      </c>
      <c r="C26" s="1063"/>
      <c r="D26" s="715" t="str">
        <f t="shared" si="0"/>
        <v/>
      </c>
    </row>
    <row r="27" spans="2:4" ht="18" customHeight="1">
      <c r="B27" s="1058">
        <v>7</v>
      </c>
      <c r="C27" s="1063"/>
      <c r="D27" s="715" t="str">
        <f t="shared" si="0"/>
        <v/>
      </c>
    </row>
    <row r="28" spans="2:4" ht="18" customHeight="1">
      <c r="B28" s="1058">
        <v>8</v>
      </c>
      <c r="C28" s="1063"/>
      <c r="D28" s="715" t="str">
        <f t="shared" si="0"/>
        <v/>
      </c>
    </row>
    <row r="29" spans="2:4" ht="18" customHeight="1">
      <c r="B29" s="1058">
        <v>9</v>
      </c>
      <c r="C29" s="1063"/>
      <c r="D29" s="715" t="str">
        <f t="shared" si="0"/>
        <v/>
      </c>
    </row>
    <row r="30" spans="2:4" ht="18" customHeight="1">
      <c r="B30" s="1058">
        <v>10</v>
      </c>
      <c r="C30" s="1063"/>
      <c r="D30" s="715" t="str">
        <f t="shared" si="0"/>
        <v/>
      </c>
    </row>
    <row r="31" spans="2:4" ht="18" customHeight="1">
      <c r="B31" s="1058">
        <v>11</v>
      </c>
      <c r="C31" s="1063"/>
      <c r="D31" s="715" t="str">
        <f t="shared" si="0"/>
        <v/>
      </c>
    </row>
    <row r="32" spans="2:4" ht="18" customHeight="1">
      <c r="B32" s="1058">
        <v>12</v>
      </c>
      <c r="C32" s="1063"/>
      <c r="D32" s="715" t="str">
        <f t="shared" si="0"/>
        <v/>
      </c>
    </row>
    <row r="33" spans="2:4" ht="18" customHeight="1">
      <c r="B33" s="1058">
        <v>13</v>
      </c>
      <c r="C33" s="1063"/>
      <c r="D33" s="715" t="str">
        <f t="shared" si="0"/>
        <v/>
      </c>
    </row>
    <row r="34" spans="2:4" ht="18" customHeight="1">
      <c r="B34" s="1058">
        <v>14</v>
      </c>
      <c r="C34" s="1063"/>
      <c r="D34" s="715" t="str">
        <f t="shared" si="0"/>
        <v/>
      </c>
    </row>
    <row r="35" spans="2:4" ht="18" customHeight="1">
      <c r="B35" s="1058">
        <v>15</v>
      </c>
      <c r="C35" s="1063"/>
      <c r="D35" s="715" t="str">
        <f t="shared" si="0"/>
        <v/>
      </c>
    </row>
    <row r="36" spans="2:4" ht="18" customHeight="1">
      <c r="B36" s="1058">
        <v>16</v>
      </c>
      <c r="C36" s="1063"/>
      <c r="D36" s="715" t="str">
        <f t="shared" si="0"/>
        <v/>
      </c>
    </row>
    <row r="37" spans="2:4" ht="18" customHeight="1">
      <c r="B37" s="1058">
        <v>17</v>
      </c>
      <c r="C37" s="1063"/>
      <c r="D37" s="715" t="str">
        <f t="shared" si="0"/>
        <v/>
      </c>
    </row>
    <row r="38" spans="2:4" ht="18" customHeight="1">
      <c r="B38" s="1058">
        <v>18</v>
      </c>
      <c r="C38" s="1063"/>
      <c r="D38" s="715" t="str">
        <f t="shared" si="0"/>
        <v/>
      </c>
    </row>
    <row r="39" spans="2:4" ht="18" customHeight="1">
      <c r="B39" s="1058">
        <v>19</v>
      </c>
      <c r="C39" s="1063"/>
      <c r="D39" s="715" t="str">
        <f t="shared" si="0"/>
        <v/>
      </c>
    </row>
    <row r="40" spans="2:4" ht="18" customHeight="1">
      <c r="B40" s="1058">
        <v>20</v>
      </c>
      <c r="C40" s="1063"/>
      <c r="D40" s="715" t="str">
        <f t="shared" si="0"/>
        <v/>
      </c>
    </row>
    <row r="41" spans="2:4" ht="18" customHeight="1">
      <c r="B41" s="1058">
        <v>21</v>
      </c>
      <c r="C41" s="1063"/>
      <c r="D41" s="715" t="str">
        <f t="shared" si="0"/>
        <v/>
      </c>
    </row>
    <row r="42" spans="2:4" ht="18" customHeight="1">
      <c r="B42" s="1058">
        <v>22</v>
      </c>
      <c r="C42" s="1063"/>
      <c r="D42" s="715" t="str">
        <f t="shared" si="0"/>
        <v/>
      </c>
    </row>
    <row r="43" spans="2:4" ht="18" customHeight="1">
      <c r="B43" s="1058">
        <v>23</v>
      </c>
      <c r="C43" s="1063"/>
      <c r="D43" s="715" t="str">
        <f t="shared" si="0"/>
        <v/>
      </c>
    </row>
    <row r="44" spans="2:4" ht="18" customHeight="1">
      <c r="B44" s="1058">
        <v>24</v>
      </c>
      <c r="C44" s="1063"/>
      <c r="D44" s="715" t="str">
        <f t="shared" si="0"/>
        <v/>
      </c>
    </row>
    <row r="45" spans="2:4" ht="18" customHeight="1">
      <c r="B45" s="1058">
        <v>25</v>
      </c>
      <c r="C45" s="1063"/>
      <c r="D45" s="715" t="str">
        <f t="shared" si="0"/>
        <v/>
      </c>
    </row>
    <row r="46" spans="2:4" ht="18" customHeight="1">
      <c r="B46" s="1058">
        <v>26</v>
      </c>
      <c r="C46" s="1063"/>
      <c r="D46" s="715" t="str">
        <f t="shared" si="0"/>
        <v/>
      </c>
    </row>
    <row r="47" spans="2:4" ht="18" customHeight="1">
      <c r="B47" s="1058">
        <v>27</v>
      </c>
      <c r="C47" s="1063"/>
      <c r="D47" s="715" t="str">
        <f t="shared" si="0"/>
        <v/>
      </c>
    </row>
    <row r="48" spans="2:4" ht="18" customHeight="1">
      <c r="B48" s="1058">
        <v>28</v>
      </c>
      <c r="C48" s="1063"/>
      <c r="D48" s="715" t="str">
        <f t="shared" si="0"/>
        <v/>
      </c>
    </row>
    <row r="49" spans="2:4" ht="18" customHeight="1">
      <c r="B49" s="1058">
        <v>29</v>
      </c>
      <c r="C49" s="1063"/>
      <c r="D49" s="715" t="str">
        <f t="shared" si="0"/>
        <v/>
      </c>
    </row>
    <row r="50" spans="2:4" ht="18" customHeight="1">
      <c r="B50" s="1058">
        <v>30</v>
      </c>
      <c r="C50" s="1063"/>
      <c r="D50" s="715" t="str">
        <f t="shared" si="0"/>
        <v/>
      </c>
    </row>
  </sheetData>
  <sheetProtection algorithmName="SHA-512" hashValue="ZgADudKffNfcoLtg0rtUa91ELDlaSx/mY1tJcC4cqnyM7XgABokkdsHkONI3BZYXgEEPhPhrWO7zQiQCG9cVYA==" saltValue="lIn+lUYN/4y9aA/hYQICGA==" spinCount="100000" sheet="1" objects="1" scenarios="1"/>
  <phoneticPr fontId="41"/>
  <dataValidations count="2">
    <dataValidation type="list" allowBlank="1" showInputMessage="1" showErrorMessage="1" sqref="C9" xr:uid="{00000000-0002-0000-0100-000000000000}">
      <formula1>下請次数</formula1>
    </dataValidation>
    <dataValidation type="whole" allowBlank="1" showInputMessage="1" showErrorMessage="1" sqref="C15" xr:uid="{00000000-0002-0000-0100-000001000000}">
      <formula1>1</formula1>
      <formula2>99</formula2>
    </dataValidation>
  </dataValidations>
  <pageMargins left="0.39370078740157483" right="0.39370078740157483" top="0.39370078740157483" bottom="0.39370078740157483" header="0.51181102362204722" footer="0.51181102362204722"/>
  <pageSetup paperSize="9" scale="7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indexed="43"/>
    <pageSetUpPr fitToPage="1"/>
  </sheetPr>
  <dimension ref="A1:IQ27"/>
  <sheetViews>
    <sheetView showGridLines="0" zoomScaleNormal="100" zoomScaleSheetLayoutView="75" workbookViewId="0">
      <selection activeCell="B13" sqref="B13"/>
    </sheetView>
  </sheetViews>
  <sheetFormatPr defaultRowHeight="12"/>
  <cols>
    <col min="1" max="1" width="11.375" style="422" customWidth="1"/>
    <col min="2" max="2" width="36.25" style="422" customWidth="1"/>
    <col min="3" max="3" width="13.125" style="422" customWidth="1"/>
    <col min="4" max="4" width="25.875" style="422" customWidth="1"/>
    <col min="5" max="5" width="13.125" style="422" customWidth="1"/>
    <col min="6" max="6" width="11.375" style="422" customWidth="1"/>
    <col min="7" max="7" width="36.25" style="431" customWidth="1"/>
    <col min="8" max="8" width="13.125" style="422" customWidth="1"/>
    <col min="9" max="9" width="25.875" style="422" customWidth="1"/>
    <col min="10" max="10" width="13.125" style="422" customWidth="1"/>
    <col min="11" max="11" width="7.25" style="422" customWidth="1"/>
    <col min="12" max="12" width="9" style="422"/>
    <col min="13" max="16" width="0" style="422" hidden="1" customWidth="1"/>
    <col min="17" max="16384" width="9" style="422"/>
  </cols>
  <sheetData>
    <row r="1" spans="1:251" ht="15">
      <c r="A1" s="421" t="s">
        <v>1672</v>
      </c>
      <c r="C1" s="423" t="s">
        <v>208</v>
      </c>
      <c r="D1" s="424" t="str">
        <f>IF(C2&lt;&gt;"","注意","OK")</f>
        <v>OK</v>
      </c>
      <c r="E1" s="425"/>
      <c r="F1" s="426"/>
      <c r="G1" s="422"/>
      <c r="IQ1" s="422" t="s">
        <v>1070</v>
      </c>
    </row>
    <row r="2" spans="1:251" s="430" customFormat="1" ht="21" customHeight="1">
      <c r="A2" s="2381" t="s">
        <v>232</v>
      </c>
      <c r="B2" s="2382"/>
      <c r="C2" s="2377" t="str">
        <f>IF(AND(C5&lt;&gt;C10,H5&lt;&gt;H10)=TRUE,"A1とA2・B1とB2の両方で金額が一致してません",IF(C5&lt;&gt;C10,"A1とA2の金額が一致してません",IF(H5&lt;&gt;H10,"B1とB2の金額が一致してません","")))</f>
        <v/>
      </c>
      <c r="D2" s="2378"/>
      <c r="E2" s="427"/>
      <c r="F2" s="428"/>
      <c r="G2" s="429"/>
    </row>
    <row r="3" spans="1:251" ht="14.25" customHeight="1" thickBot="1">
      <c r="A3" s="2381"/>
      <c r="B3" s="2381"/>
      <c r="C3" s="2381"/>
      <c r="D3" s="2381"/>
    </row>
    <row r="4" spans="1:251" ht="24" customHeight="1" thickBot="1">
      <c r="B4" s="2379" t="s">
        <v>1668</v>
      </c>
      <c r="C4" s="432" t="s">
        <v>368</v>
      </c>
      <c r="D4" s="433"/>
      <c r="E4" s="433"/>
      <c r="F4" s="434"/>
      <c r="H4" s="435" t="s">
        <v>246</v>
      </c>
      <c r="I4" s="436"/>
      <c r="J4" s="436"/>
    </row>
    <row r="5" spans="1:251" ht="24" customHeight="1" thickBot="1">
      <c r="B5" s="2380"/>
      <c r="C5" s="437">
        <f>'6_工事費'!H101</f>
        <v>0</v>
      </c>
      <c r="D5" s="438" t="s">
        <v>233</v>
      </c>
      <c r="E5" s="438"/>
      <c r="H5" s="437">
        <f>'6_工事費'!EB101-C5</f>
        <v>0</v>
      </c>
      <c r="I5" s="439" t="s">
        <v>234</v>
      </c>
      <c r="J5" s="438"/>
    </row>
    <row r="6" spans="1:251" ht="9" customHeight="1">
      <c r="C6" s="441"/>
      <c r="D6" s="441"/>
      <c r="E6" s="441"/>
      <c r="F6" s="441"/>
    </row>
    <row r="7" spans="1:251" ht="9" customHeight="1">
      <c r="C7" s="441"/>
      <c r="D7" s="441"/>
      <c r="E7" s="441"/>
      <c r="F7" s="441"/>
    </row>
    <row r="8" spans="1:251" ht="13.5">
      <c r="B8" s="253" t="s">
        <v>456</v>
      </c>
      <c r="C8" s="441"/>
      <c r="D8" s="441"/>
      <c r="E8" s="441"/>
      <c r="F8" s="441"/>
    </row>
    <row r="9" spans="1:251" s="442" customFormat="1" ht="10.5" customHeight="1">
      <c r="G9" s="443"/>
    </row>
    <row r="10" spans="1:251" ht="18.75" customHeight="1">
      <c r="B10" s="729" t="s">
        <v>457</v>
      </c>
      <c r="C10" s="444">
        <f>SUM(C13:C19)</f>
        <v>0</v>
      </c>
      <c r="D10" s="438" t="s">
        <v>235</v>
      </c>
      <c r="E10" s="445"/>
      <c r="G10" s="729" t="s">
        <v>457</v>
      </c>
      <c r="H10" s="444">
        <f>SUM(H13:H19)</f>
        <v>0</v>
      </c>
      <c r="I10" s="439" t="s">
        <v>236</v>
      </c>
      <c r="J10" s="445"/>
    </row>
    <row r="11" spans="1:251" s="442" customFormat="1" ht="18" customHeight="1">
      <c r="B11" s="2373" t="s">
        <v>504</v>
      </c>
      <c r="C11" s="2374"/>
      <c r="D11" s="2375"/>
      <c r="E11" s="2376"/>
      <c r="G11" s="2373" t="s">
        <v>453</v>
      </c>
      <c r="H11" s="2374"/>
      <c r="I11" s="2375"/>
      <c r="J11" s="2376"/>
      <c r="N11" s="1221" t="s">
        <v>1380</v>
      </c>
      <c r="O11" s="1221"/>
    </row>
    <row r="12" spans="1:251" ht="51.75" customHeight="1">
      <c r="B12" s="446" t="s">
        <v>427</v>
      </c>
      <c r="C12" s="604" t="s">
        <v>428</v>
      </c>
      <c r="D12" s="447" t="s">
        <v>1197</v>
      </c>
      <c r="E12" s="454" t="s">
        <v>429</v>
      </c>
      <c r="G12" s="446" t="s">
        <v>427</v>
      </c>
      <c r="H12" s="604" t="s">
        <v>428</v>
      </c>
      <c r="I12" s="447" t="s">
        <v>1197</v>
      </c>
      <c r="J12" s="454" t="s">
        <v>429</v>
      </c>
      <c r="N12" s="1221" t="s">
        <v>1381</v>
      </c>
      <c r="O12" s="1221" t="s">
        <v>1382</v>
      </c>
    </row>
    <row r="13" spans="1:251" ht="24" customHeight="1">
      <c r="A13" s="867" t="str">
        <f>IF(OR(N13=0,N13=3),"","未入力があります")</f>
        <v/>
      </c>
      <c r="B13" s="448" t="s">
        <v>245</v>
      </c>
      <c r="C13" s="449"/>
      <c r="D13" s="450"/>
      <c r="E13" s="600"/>
      <c r="F13" s="867" t="str">
        <f>IF(OR(O13=0,O13=3),"","未入力があります")</f>
        <v/>
      </c>
      <c r="G13" s="448" t="s">
        <v>245</v>
      </c>
      <c r="H13" s="449"/>
      <c r="I13" s="450"/>
      <c r="J13" s="600"/>
      <c r="N13" s="1221">
        <f>COUNTBLANK(C13:E13)</f>
        <v>3</v>
      </c>
      <c r="O13" s="1221">
        <f>COUNTBLANK(H13:J13)</f>
        <v>3</v>
      </c>
    </row>
    <row r="14" spans="1:251" ht="24" customHeight="1">
      <c r="A14" s="867" t="str">
        <f t="shared" ref="A14:A19" si="0">IF(OR(N14=0,N14=3),"","未入力があります")</f>
        <v/>
      </c>
      <c r="B14" s="448" t="s">
        <v>237</v>
      </c>
      <c r="C14" s="449"/>
      <c r="D14" s="449"/>
      <c r="E14" s="601"/>
      <c r="F14" s="867" t="str">
        <f t="shared" ref="F14:F19" si="1">IF(OR(O14=0,O14=3),"","未入力があります")</f>
        <v/>
      </c>
      <c r="G14" s="448" t="s">
        <v>237</v>
      </c>
      <c r="H14" s="449"/>
      <c r="I14" s="449"/>
      <c r="J14" s="601"/>
      <c r="N14" s="1221">
        <f t="shared" ref="N14:N18" si="2">COUNTBLANK(C14:E14)</f>
        <v>3</v>
      </c>
      <c r="O14" s="1221">
        <f t="shared" ref="O14:O18" si="3">COUNTBLANK(H14:J14)</f>
        <v>3</v>
      </c>
    </row>
    <row r="15" spans="1:251" ht="24" customHeight="1">
      <c r="A15" s="867" t="str">
        <f t="shared" si="0"/>
        <v/>
      </c>
      <c r="B15" s="448" t="s">
        <v>238</v>
      </c>
      <c r="C15" s="449"/>
      <c r="D15" s="449"/>
      <c r="E15" s="601"/>
      <c r="F15" s="867" t="str">
        <f t="shared" si="1"/>
        <v/>
      </c>
      <c r="G15" s="448" t="s">
        <v>238</v>
      </c>
      <c r="H15" s="449"/>
      <c r="I15" s="449"/>
      <c r="J15" s="601"/>
      <c r="N15" s="1221">
        <f t="shared" si="2"/>
        <v>3</v>
      </c>
      <c r="O15" s="1221">
        <f t="shared" si="3"/>
        <v>3</v>
      </c>
    </row>
    <row r="16" spans="1:251" ht="24" customHeight="1">
      <c r="A16" s="867" t="str">
        <f t="shared" si="0"/>
        <v/>
      </c>
      <c r="B16" s="448" t="s">
        <v>239</v>
      </c>
      <c r="C16" s="449"/>
      <c r="D16" s="449"/>
      <c r="E16" s="601"/>
      <c r="F16" s="867" t="str">
        <f t="shared" si="1"/>
        <v/>
      </c>
      <c r="G16" s="448" t="s">
        <v>239</v>
      </c>
      <c r="H16" s="449"/>
      <c r="I16" s="449"/>
      <c r="J16" s="601"/>
      <c r="N16" s="1221">
        <f t="shared" si="2"/>
        <v>3</v>
      </c>
      <c r="O16" s="1221">
        <f t="shared" si="3"/>
        <v>3</v>
      </c>
    </row>
    <row r="17" spans="1:251" ht="24" customHeight="1">
      <c r="A17" s="867" t="str">
        <f t="shared" si="0"/>
        <v/>
      </c>
      <c r="B17" s="448" t="s">
        <v>240</v>
      </c>
      <c r="C17" s="449"/>
      <c r="D17" s="449"/>
      <c r="E17" s="601"/>
      <c r="F17" s="867" t="str">
        <f t="shared" si="1"/>
        <v/>
      </c>
      <c r="G17" s="448" t="s">
        <v>240</v>
      </c>
      <c r="H17" s="449"/>
      <c r="I17" s="449"/>
      <c r="J17" s="601"/>
      <c r="N17" s="1221">
        <f t="shared" si="2"/>
        <v>3</v>
      </c>
      <c r="O17" s="1221">
        <f t="shared" si="3"/>
        <v>3</v>
      </c>
    </row>
    <row r="18" spans="1:251" ht="24" customHeight="1">
      <c r="A18" s="867" t="str">
        <f t="shared" si="0"/>
        <v/>
      </c>
      <c r="B18" s="451" t="s">
        <v>859</v>
      </c>
      <c r="C18" s="452"/>
      <c r="D18" s="452"/>
      <c r="E18" s="603"/>
      <c r="F18" s="867" t="str">
        <f t="shared" si="1"/>
        <v/>
      </c>
      <c r="G18" s="451" t="s">
        <v>859</v>
      </c>
      <c r="H18" s="452"/>
      <c r="I18" s="452"/>
      <c r="J18" s="603"/>
      <c r="N18" s="1221">
        <f t="shared" si="2"/>
        <v>3</v>
      </c>
      <c r="O18" s="1221">
        <f t="shared" si="3"/>
        <v>3</v>
      </c>
    </row>
    <row r="19" spans="1:251" ht="24" hidden="1" customHeight="1">
      <c r="A19" s="867" t="str">
        <f t="shared" si="0"/>
        <v/>
      </c>
      <c r="B19" s="722" t="s">
        <v>244</v>
      </c>
      <c r="C19" s="723"/>
      <c r="D19" s="723"/>
      <c r="E19" s="724"/>
      <c r="F19" s="867" t="str">
        <f t="shared" si="1"/>
        <v/>
      </c>
      <c r="G19" s="722" t="s">
        <v>244</v>
      </c>
      <c r="H19" s="723"/>
      <c r="I19" s="723"/>
      <c r="J19" s="724"/>
      <c r="IQ19" s="713"/>
    </row>
    <row r="20" spans="1:251" s="442" customFormat="1" ht="13.5">
      <c r="A20" s="422"/>
      <c r="B20" s="422"/>
      <c r="C20" s="422"/>
      <c r="D20" s="422"/>
      <c r="E20" s="422"/>
      <c r="G20" s="443"/>
    </row>
    <row r="22" spans="1:251" ht="13.5">
      <c r="A22" s="440"/>
      <c r="B22" s="440"/>
      <c r="C22" s="440"/>
      <c r="D22" s="440"/>
      <c r="E22" s="440"/>
      <c r="F22" s="440"/>
      <c r="G22" s="440"/>
      <c r="H22" s="440"/>
      <c r="I22" s="440"/>
      <c r="J22" s="440"/>
    </row>
    <row r="23" spans="1:251" ht="13.5">
      <c r="A23" s="440"/>
      <c r="B23" s="440"/>
      <c r="C23" s="440"/>
      <c r="D23" s="440"/>
      <c r="E23" s="440"/>
      <c r="F23" s="440"/>
      <c r="G23" s="440"/>
      <c r="H23" s="440"/>
      <c r="I23" s="440"/>
      <c r="J23" s="440"/>
    </row>
    <row r="24" spans="1:251" ht="13.5">
      <c r="A24" s="440"/>
      <c r="B24" s="440"/>
      <c r="C24" s="440"/>
      <c r="D24" s="440"/>
      <c r="E24" s="440"/>
      <c r="F24" s="440"/>
      <c r="G24" s="440"/>
      <c r="H24" s="440"/>
      <c r="I24" s="440"/>
      <c r="J24" s="440"/>
    </row>
    <row r="25" spans="1:251" ht="13.5">
      <c r="A25" s="440"/>
      <c r="B25" s="440"/>
      <c r="C25" s="440"/>
      <c r="D25" s="440"/>
      <c r="E25" s="440"/>
      <c r="F25" s="440"/>
      <c r="G25" s="440"/>
      <c r="H25" s="440"/>
      <c r="I25" s="440"/>
      <c r="J25" s="440"/>
    </row>
    <row r="26" spans="1:251" ht="13.5">
      <c r="A26" s="440"/>
      <c r="B26" s="440"/>
      <c r="C26" s="440"/>
      <c r="D26" s="440"/>
      <c r="E26" s="440"/>
      <c r="F26" s="440"/>
      <c r="G26" s="440"/>
      <c r="H26" s="440"/>
      <c r="I26" s="440"/>
      <c r="J26" s="440"/>
    </row>
    <row r="27" spans="1:251" ht="13.5">
      <c r="A27" s="440"/>
      <c r="B27" s="440"/>
      <c r="C27" s="440"/>
      <c r="D27" s="440"/>
      <c r="E27" s="440"/>
      <c r="F27" s="440"/>
      <c r="G27" s="440"/>
      <c r="H27" s="440"/>
      <c r="I27" s="440"/>
      <c r="J27" s="440"/>
    </row>
  </sheetData>
  <sheetProtection password="D8D3" sheet="1" objects="1" scenarios="1"/>
  <mergeCells count="6">
    <mergeCell ref="G11:J11"/>
    <mergeCell ref="C2:D2"/>
    <mergeCell ref="B4:B5"/>
    <mergeCell ref="B11:E11"/>
    <mergeCell ref="A2:B2"/>
    <mergeCell ref="A3:D3"/>
  </mergeCells>
  <phoneticPr fontId="3"/>
  <dataValidations count="2">
    <dataValidation type="whole" operator="greaterThanOrEqual" allowBlank="1" showInputMessage="1" showErrorMessage="1" error="整数値を入力してください" sqref="C13:C19 H13:H19" xr:uid="{00000000-0002-0000-1300-000000000000}">
      <formula1>0</formula1>
    </dataValidation>
    <dataValidation operator="greaterThanOrEqual" allowBlank="1" showInputMessage="1" showErrorMessage="1" error="数値を入力してください" sqref="E13:E19 J13:J19" xr:uid="{00000000-0002-0000-13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FF99"/>
    <pageSetUpPr fitToPage="1"/>
  </sheetPr>
  <dimension ref="A1:IR26"/>
  <sheetViews>
    <sheetView showGridLines="0" zoomScaleNormal="100" zoomScaleSheetLayoutView="75" workbookViewId="0">
      <selection activeCell="C13" sqref="C13"/>
    </sheetView>
  </sheetViews>
  <sheetFormatPr defaultRowHeight="12"/>
  <cols>
    <col min="1" max="1" width="11.375" style="422" customWidth="1"/>
    <col min="2" max="2" width="36.25" style="422" customWidth="1"/>
    <col min="3" max="3" width="13.125" style="422" customWidth="1"/>
    <col min="4" max="4" width="25.875" style="422" customWidth="1"/>
    <col min="5" max="5" width="13.125" style="422" customWidth="1"/>
    <col min="6" max="6" width="11.375" style="422" customWidth="1"/>
    <col min="7" max="7" width="36.25" style="431" customWidth="1"/>
    <col min="8" max="8" width="13.125" style="422" customWidth="1"/>
    <col min="9" max="9" width="25.875" style="422" customWidth="1"/>
    <col min="10" max="10" width="13.125" style="422" customWidth="1"/>
    <col min="11" max="11" width="7.25" style="422" customWidth="1"/>
    <col min="12" max="12" width="9" style="422"/>
    <col min="13" max="16" width="0" style="422" hidden="1" customWidth="1"/>
    <col min="17" max="16384" width="9" style="422"/>
  </cols>
  <sheetData>
    <row r="1" spans="1:252" ht="15">
      <c r="A1" s="421" t="s">
        <v>1672</v>
      </c>
      <c r="C1" s="423" t="s">
        <v>208</v>
      </c>
      <c r="D1" s="424" t="str">
        <f>IF(C2&lt;&gt;"","注意","OK")</f>
        <v>OK</v>
      </c>
      <c r="E1" s="425"/>
      <c r="F1" s="426"/>
      <c r="G1" s="422"/>
      <c r="IR1" s="422" t="s">
        <v>1071</v>
      </c>
    </row>
    <row r="2" spans="1:252" s="430" customFormat="1" ht="21" customHeight="1">
      <c r="A2" s="2381" t="s">
        <v>371</v>
      </c>
      <c r="B2" s="2382"/>
      <c r="C2" s="2377" t="str">
        <f>IF(AND(C5&lt;&gt;C10,H5&lt;&gt;H10)=TRUE,"A1とA2・B1とB2の両方で金額が一致してません",IF(C5&lt;&gt;C10,"A1とA2の金額が一致してません",IF(H5&lt;&gt;H10,"B1とB2の金額が一致してません","")))</f>
        <v/>
      </c>
      <c r="D2" s="2378"/>
      <c r="E2" s="427"/>
      <c r="F2" s="428"/>
      <c r="G2" s="429"/>
    </row>
    <row r="3" spans="1:252" ht="14.25" customHeight="1" thickBot="1">
      <c r="A3" s="2381"/>
      <c r="B3" s="2381"/>
      <c r="C3" s="2381"/>
      <c r="D3" s="2381"/>
    </row>
    <row r="4" spans="1:252" ht="24" customHeight="1" thickBot="1">
      <c r="B4" s="2379" t="s">
        <v>1669</v>
      </c>
      <c r="C4" s="432" t="s">
        <v>368</v>
      </c>
      <c r="D4" s="433"/>
      <c r="E4" s="433"/>
      <c r="F4" s="434"/>
      <c r="H4" s="435" t="s">
        <v>246</v>
      </c>
      <c r="I4" s="436"/>
      <c r="J4" s="436"/>
    </row>
    <row r="5" spans="1:252" ht="24" customHeight="1" thickBot="1">
      <c r="B5" s="2380"/>
      <c r="C5" s="437">
        <f>'6_工事費'!H102</f>
        <v>0</v>
      </c>
      <c r="D5" s="438" t="s">
        <v>233</v>
      </c>
      <c r="E5" s="438"/>
      <c r="H5" s="437">
        <f>'6_工事費'!EB102-C5</f>
        <v>0</v>
      </c>
      <c r="I5" s="439" t="s">
        <v>234</v>
      </c>
      <c r="J5" s="438"/>
    </row>
    <row r="6" spans="1:252" ht="9" customHeight="1">
      <c r="C6" s="441"/>
      <c r="D6" s="441"/>
      <c r="E6" s="441"/>
      <c r="F6" s="441"/>
    </row>
    <row r="7" spans="1:252" ht="9" customHeight="1">
      <c r="C7" s="441"/>
      <c r="D7" s="441"/>
      <c r="E7" s="441"/>
      <c r="F7" s="441"/>
    </row>
    <row r="8" spans="1:252" ht="13.5">
      <c r="B8" s="253" t="s">
        <v>456</v>
      </c>
      <c r="C8" s="441"/>
      <c r="D8" s="441"/>
      <c r="E8" s="441"/>
      <c r="F8" s="441"/>
    </row>
    <row r="9" spans="1:252" s="442" customFormat="1" ht="10.5" customHeight="1">
      <c r="G9" s="443"/>
    </row>
    <row r="10" spans="1:252" ht="18.75" customHeight="1">
      <c r="B10" s="729" t="s">
        <v>457</v>
      </c>
      <c r="C10" s="444">
        <f>SUM(C13:C18)</f>
        <v>0</v>
      </c>
      <c r="D10" s="438" t="s">
        <v>860</v>
      </c>
      <c r="E10" s="445"/>
      <c r="G10" s="729" t="s">
        <v>457</v>
      </c>
      <c r="H10" s="444">
        <f>SUM(H13:H18)</f>
        <v>0</v>
      </c>
      <c r="I10" s="439" t="s">
        <v>861</v>
      </c>
      <c r="J10" s="445"/>
    </row>
    <row r="11" spans="1:252" s="442" customFormat="1" ht="18" customHeight="1">
      <c r="B11" s="2373" t="s">
        <v>368</v>
      </c>
      <c r="C11" s="2374"/>
      <c r="D11" s="2375"/>
      <c r="E11" s="2376"/>
      <c r="G11" s="2373" t="s">
        <v>453</v>
      </c>
      <c r="H11" s="2374"/>
      <c r="I11" s="2375"/>
      <c r="J11" s="2376"/>
      <c r="M11" s="246"/>
      <c r="N11" s="1221" t="s">
        <v>1380</v>
      </c>
      <c r="O11" s="1221"/>
    </row>
    <row r="12" spans="1:252" ht="51.75" customHeight="1">
      <c r="B12" s="446" t="s">
        <v>427</v>
      </c>
      <c r="C12" s="604" t="s">
        <v>428</v>
      </c>
      <c r="D12" s="447" t="s">
        <v>1197</v>
      </c>
      <c r="E12" s="454" t="s">
        <v>429</v>
      </c>
      <c r="G12" s="446" t="s">
        <v>427</v>
      </c>
      <c r="H12" s="604" t="s">
        <v>428</v>
      </c>
      <c r="I12" s="447" t="s">
        <v>1197</v>
      </c>
      <c r="J12" s="454" t="s">
        <v>429</v>
      </c>
      <c r="M12" s="246"/>
      <c r="N12" s="1221" t="s">
        <v>1381</v>
      </c>
      <c r="O12" s="1221" t="s">
        <v>1382</v>
      </c>
    </row>
    <row r="13" spans="1:252" ht="24" customHeight="1">
      <c r="A13" s="867" t="str">
        <f>IF(OR(N13=0,N13=3),"","未入力があります")</f>
        <v/>
      </c>
      <c r="B13" s="448" t="s">
        <v>1734</v>
      </c>
      <c r="C13" s="449"/>
      <c r="D13" s="450"/>
      <c r="E13" s="600"/>
      <c r="F13" s="867" t="str">
        <f>IF(OR(O13=0,O13=3),"","未入力があります")</f>
        <v/>
      </c>
      <c r="G13" s="448" t="s">
        <v>425</v>
      </c>
      <c r="H13" s="449"/>
      <c r="I13" s="450"/>
      <c r="J13" s="600"/>
      <c r="M13" s="246"/>
      <c r="N13" s="1221">
        <f>COUNTBLANK(C13:E13)</f>
        <v>3</v>
      </c>
      <c r="O13" s="1221">
        <f>COUNTBLANK(H13:J13)</f>
        <v>3</v>
      </c>
    </row>
    <row r="14" spans="1:252" ht="24" customHeight="1">
      <c r="A14" s="867" t="str">
        <f t="shared" ref="A14:A18" si="0">IF(OR(N14=0,N14=3),"","未入力があります")</f>
        <v/>
      </c>
      <c r="B14" s="448" t="s">
        <v>426</v>
      </c>
      <c r="C14" s="449"/>
      <c r="D14" s="449"/>
      <c r="E14" s="601"/>
      <c r="F14" s="867" t="str">
        <f t="shared" ref="F14:F18" si="1">IF(OR(O14=0,O14=3),"","未入力があります")</f>
        <v/>
      </c>
      <c r="G14" s="448" t="s">
        <v>426</v>
      </c>
      <c r="H14" s="449"/>
      <c r="I14" s="449"/>
      <c r="J14" s="601"/>
      <c r="N14" s="1221">
        <f t="shared" ref="N14:N18" si="2">COUNTBLANK(C14:E14)</f>
        <v>3</v>
      </c>
      <c r="O14" s="1221">
        <f t="shared" ref="O14:O18" si="3">COUNTBLANK(H14:J14)</f>
        <v>3</v>
      </c>
    </row>
    <row r="15" spans="1:252" ht="24" customHeight="1">
      <c r="A15" s="867" t="str">
        <f t="shared" si="0"/>
        <v/>
      </c>
      <c r="B15" s="448" t="s">
        <v>1016</v>
      </c>
      <c r="C15" s="449"/>
      <c r="D15" s="449"/>
      <c r="E15" s="601"/>
      <c r="F15" s="867" t="str">
        <f t="shared" si="1"/>
        <v/>
      </c>
      <c r="G15" s="448" t="s">
        <v>1016</v>
      </c>
      <c r="H15" s="449"/>
      <c r="I15" s="449"/>
      <c r="J15" s="601"/>
      <c r="N15" s="1221">
        <f t="shared" si="2"/>
        <v>3</v>
      </c>
      <c r="O15" s="1221">
        <f t="shared" si="3"/>
        <v>3</v>
      </c>
    </row>
    <row r="16" spans="1:252" ht="24" customHeight="1">
      <c r="A16" s="867" t="str">
        <f t="shared" si="0"/>
        <v/>
      </c>
      <c r="B16" s="448" t="s">
        <v>941</v>
      </c>
      <c r="C16" s="449"/>
      <c r="D16" s="449"/>
      <c r="E16" s="601"/>
      <c r="F16" s="867" t="str">
        <f t="shared" si="1"/>
        <v/>
      </c>
      <c r="G16" s="448" t="s">
        <v>941</v>
      </c>
      <c r="H16" s="449"/>
      <c r="I16" s="449"/>
      <c r="J16" s="601"/>
      <c r="N16" s="1221">
        <f t="shared" si="2"/>
        <v>3</v>
      </c>
      <c r="O16" s="1221">
        <f t="shared" si="3"/>
        <v>3</v>
      </c>
    </row>
    <row r="17" spans="1:252" ht="24" customHeight="1">
      <c r="A17" s="867" t="str">
        <f t="shared" si="0"/>
        <v/>
      </c>
      <c r="B17" s="448" t="s">
        <v>862</v>
      </c>
      <c r="C17" s="449"/>
      <c r="D17" s="449"/>
      <c r="E17" s="601"/>
      <c r="F17" s="867" t="str">
        <f t="shared" si="1"/>
        <v/>
      </c>
      <c r="G17" s="448" t="s">
        <v>862</v>
      </c>
      <c r="H17" s="449"/>
      <c r="I17" s="449"/>
      <c r="J17" s="601"/>
      <c r="N17" s="1221">
        <f t="shared" si="2"/>
        <v>3</v>
      </c>
      <c r="O17" s="1221">
        <f t="shared" si="3"/>
        <v>3</v>
      </c>
    </row>
    <row r="18" spans="1:252" ht="24" customHeight="1">
      <c r="A18" s="867" t="str">
        <f t="shared" si="0"/>
        <v/>
      </c>
      <c r="B18" s="451" t="s">
        <v>1496</v>
      </c>
      <c r="C18" s="452"/>
      <c r="D18" s="452"/>
      <c r="E18" s="603"/>
      <c r="F18" s="867" t="str">
        <f t="shared" si="1"/>
        <v/>
      </c>
      <c r="G18" s="451" t="s">
        <v>1496</v>
      </c>
      <c r="H18" s="452"/>
      <c r="I18" s="452"/>
      <c r="J18" s="603"/>
      <c r="N18" s="1221">
        <f t="shared" si="2"/>
        <v>3</v>
      </c>
      <c r="O18" s="1221">
        <f t="shared" si="3"/>
        <v>3</v>
      </c>
      <c r="IR18" s="713"/>
    </row>
    <row r="19" spans="1:252" s="442" customFormat="1" ht="13.5">
      <c r="A19" s="422"/>
      <c r="B19" s="422"/>
      <c r="C19" s="422"/>
      <c r="D19" s="422"/>
      <c r="E19" s="422"/>
      <c r="G19" s="443"/>
    </row>
    <row r="21" spans="1:252" ht="13.5">
      <c r="A21" s="440"/>
      <c r="B21" s="440"/>
      <c r="C21" s="440"/>
      <c r="D21" s="440"/>
      <c r="E21" s="440"/>
      <c r="F21" s="440"/>
      <c r="G21" s="440"/>
      <c r="H21" s="440"/>
      <c r="I21" s="440"/>
      <c r="J21" s="440"/>
    </row>
    <row r="22" spans="1:252" ht="13.5">
      <c r="A22" s="440"/>
      <c r="B22" s="440"/>
      <c r="C22" s="440"/>
      <c r="D22" s="440"/>
      <c r="E22" s="440"/>
      <c r="F22" s="440"/>
      <c r="G22" s="440"/>
      <c r="H22" s="440"/>
      <c r="I22" s="440"/>
      <c r="J22" s="440"/>
    </row>
    <row r="23" spans="1:252" ht="13.5">
      <c r="A23" s="440"/>
      <c r="B23" s="440"/>
      <c r="C23" s="440"/>
      <c r="D23" s="440"/>
      <c r="E23" s="440"/>
      <c r="F23" s="440"/>
      <c r="G23" s="440"/>
      <c r="H23" s="440"/>
      <c r="I23" s="440"/>
      <c r="J23" s="440"/>
    </row>
    <row r="24" spans="1:252" ht="13.5">
      <c r="A24" s="440"/>
      <c r="B24" s="440"/>
      <c r="C24" s="440"/>
      <c r="D24" s="440"/>
      <c r="E24" s="440"/>
      <c r="F24" s="440"/>
      <c r="G24" s="440"/>
      <c r="H24" s="440"/>
      <c r="I24" s="440"/>
      <c r="J24" s="440"/>
    </row>
    <row r="25" spans="1:252" ht="13.5">
      <c r="A25" s="440"/>
      <c r="B25" s="440"/>
      <c r="C25" s="440"/>
      <c r="D25" s="440"/>
      <c r="E25" s="440"/>
      <c r="F25" s="440"/>
      <c r="G25" s="440"/>
      <c r="H25" s="440"/>
      <c r="I25" s="440"/>
      <c r="J25" s="440"/>
    </row>
    <row r="26" spans="1:252" ht="13.5">
      <c r="A26" s="440"/>
      <c r="B26" s="440"/>
      <c r="C26" s="440"/>
      <c r="D26" s="440"/>
      <c r="E26" s="440"/>
      <c r="F26" s="440"/>
      <c r="G26" s="440"/>
      <c r="H26" s="440"/>
      <c r="I26" s="440"/>
      <c r="J26" s="440"/>
    </row>
  </sheetData>
  <sheetProtection password="D8D3" sheet="1" objects="1" scenarios="1"/>
  <mergeCells count="6">
    <mergeCell ref="G11:J11"/>
    <mergeCell ref="C2:D2"/>
    <mergeCell ref="B4:B5"/>
    <mergeCell ref="B11:E11"/>
    <mergeCell ref="A2:B2"/>
    <mergeCell ref="A3:D3"/>
  </mergeCells>
  <phoneticPr fontId="3"/>
  <dataValidations count="2">
    <dataValidation type="whole" operator="greaterThanOrEqual" allowBlank="1" showInputMessage="1" showErrorMessage="1" error="整数値を入力してください" sqref="C13:C18 H13:H18" xr:uid="{00000000-0002-0000-1400-000000000000}">
      <formula1>0</formula1>
    </dataValidation>
    <dataValidation operator="greaterThanOrEqual" allowBlank="1" showInputMessage="1" showErrorMessage="1" error="数値を入力してください" sqref="E13:E18 J13:J18" xr:uid="{00000000-0002-0000-14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43"/>
    <pageSetUpPr fitToPage="1"/>
  </sheetPr>
  <dimension ref="A1:IP52"/>
  <sheetViews>
    <sheetView showGridLines="0" zoomScaleNormal="100" zoomScaleSheetLayoutView="75" workbookViewId="0">
      <selection activeCell="C13" sqref="C13"/>
    </sheetView>
  </sheetViews>
  <sheetFormatPr defaultRowHeight="12"/>
  <cols>
    <col min="1" max="1" width="11.375" style="422" customWidth="1"/>
    <col min="2" max="2" width="37.125" style="422" customWidth="1"/>
    <col min="3" max="3" width="13.125" style="422" customWidth="1"/>
    <col min="4" max="4" width="25.875" style="422" customWidth="1"/>
    <col min="5" max="5" width="13.125" style="422" customWidth="1"/>
    <col min="6" max="6" width="11.375" style="422" customWidth="1"/>
    <col min="7" max="7" width="37.125" style="431" customWidth="1"/>
    <col min="8" max="8" width="13.125" style="422" customWidth="1"/>
    <col min="9" max="9" width="25.875" style="422" customWidth="1"/>
    <col min="10" max="10" width="13.125" style="422" customWidth="1"/>
    <col min="11" max="11" width="7.25" style="422" customWidth="1"/>
    <col min="12" max="12" width="9" style="422"/>
    <col min="13" max="16" width="0" style="422" hidden="1" customWidth="1"/>
    <col min="17" max="16384" width="9" style="422"/>
  </cols>
  <sheetData>
    <row r="1" spans="1:250" ht="15">
      <c r="A1" s="870" t="s">
        <v>1672</v>
      </c>
      <c r="C1" s="423" t="s">
        <v>208</v>
      </c>
      <c r="D1" s="424" t="str">
        <f>IF(C2&lt;&gt;"","注意","OK")</f>
        <v>OK</v>
      </c>
      <c r="E1" s="425"/>
      <c r="F1" s="426"/>
      <c r="G1" s="422"/>
      <c r="IP1" s="422" t="s">
        <v>1072</v>
      </c>
    </row>
    <row r="2" spans="1:250" s="430" customFormat="1" ht="21" customHeight="1">
      <c r="A2" s="2381" t="s">
        <v>858</v>
      </c>
      <c r="B2" s="2382"/>
      <c r="C2" s="2377" t="str">
        <f>IF(AND(C5&lt;&gt;C10,H5&lt;&gt;H10)=TRUE,"A1とA2・B1とB2の両方で金額が一致してません",IF(C5&lt;&gt;C10,"A1とA2の金額が一致してません",IF(H5&lt;&gt;H10,"B1とB2の金額が一致してません","")))</f>
        <v/>
      </c>
      <c r="D2" s="2378"/>
      <c r="E2" s="427"/>
      <c r="F2" s="428"/>
      <c r="G2" s="429"/>
    </row>
    <row r="3" spans="1:250" ht="14.25" customHeight="1" thickBot="1">
      <c r="A3" s="2381"/>
      <c r="B3" s="2381"/>
      <c r="C3" s="2381"/>
      <c r="D3" s="2381"/>
    </row>
    <row r="4" spans="1:250" ht="24" customHeight="1" thickBot="1">
      <c r="B4" s="2379" t="s">
        <v>1670</v>
      </c>
      <c r="C4" s="432" t="s">
        <v>368</v>
      </c>
      <c r="D4" s="433"/>
      <c r="E4" s="433"/>
      <c r="F4" s="434"/>
      <c r="H4" s="435" t="s">
        <v>246</v>
      </c>
      <c r="I4" s="436"/>
      <c r="J4" s="436"/>
    </row>
    <row r="5" spans="1:250" ht="24" customHeight="1" thickBot="1">
      <c r="B5" s="2380"/>
      <c r="C5" s="437">
        <f>'6_工事費'!H103</f>
        <v>0</v>
      </c>
      <c r="D5" s="438" t="s">
        <v>233</v>
      </c>
      <c r="E5" s="438"/>
      <c r="H5" s="437">
        <f>'6_工事費'!EB103-C5</f>
        <v>0</v>
      </c>
      <c r="I5" s="439" t="s">
        <v>234</v>
      </c>
      <c r="J5" s="438"/>
    </row>
    <row r="6" spans="1:250" ht="9" customHeight="1">
      <c r="C6" s="441"/>
      <c r="D6" s="441"/>
      <c r="E6" s="441"/>
      <c r="F6" s="441"/>
    </row>
    <row r="7" spans="1:250" s="442" customFormat="1" ht="10.5" customHeight="1">
      <c r="G7" s="443"/>
    </row>
    <row r="8" spans="1:250" s="442" customFormat="1" ht="13.5">
      <c r="B8" s="253" t="s">
        <v>456</v>
      </c>
      <c r="G8" s="443"/>
    </row>
    <row r="9" spans="1:250" s="442" customFormat="1" ht="10.5" customHeight="1">
      <c r="G9" s="443"/>
    </row>
    <row r="10" spans="1:250" ht="18.75" customHeight="1">
      <c r="B10" s="729" t="s">
        <v>457</v>
      </c>
      <c r="C10" s="444">
        <f>SUM(C13:C16)</f>
        <v>0</v>
      </c>
      <c r="D10" s="438" t="s">
        <v>860</v>
      </c>
      <c r="E10" s="445"/>
      <c r="G10" s="729" t="s">
        <v>457</v>
      </c>
      <c r="H10" s="444">
        <f>SUM(H13:H16)</f>
        <v>0</v>
      </c>
      <c r="I10" s="439" t="s">
        <v>861</v>
      </c>
      <c r="J10" s="445"/>
    </row>
    <row r="11" spans="1:250" s="442" customFormat="1" ht="18" customHeight="1">
      <c r="B11" s="2373" t="s">
        <v>368</v>
      </c>
      <c r="C11" s="2374"/>
      <c r="D11" s="2375"/>
      <c r="E11" s="2376"/>
      <c r="G11" s="2373" t="s">
        <v>453</v>
      </c>
      <c r="H11" s="2374"/>
      <c r="I11" s="2375"/>
      <c r="J11" s="2376"/>
      <c r="N11" s="1221" t="s">
        <v>1380</v>
      </c>
      <c r="O11" s="1221"/>
    </row>
    <row r="12" spans="1:250" ht="51.75" customHeight="1">
      <c r="B12" s="446" t="s">
        <v>427</v>
      </c>
      <c r="C12" s="604" t="s">
        <v>428</v>
      </c>
      <c r="D12" s="447" t="s">
        <v>1197</v>
      </c>
      <c r="E12" s="454" t="s">
        <v>429</v>
      </c>
      <c r="G12" s="446" t="s">
        <v>427</v>
      </c>
      <c r="H12" s="604" t="s">
        <v>428</v>
      </c>
      <c r="I12" s="447" t="s">
        <v>1197</v>
      </c>
      <c r="J12" s="454" t="s">
        <v>429</v>
      </c>
      <c r="N12" s="1221" t="s">
        <v>1381</v>
      </c>
      <c r="O12" s="1221" t="s">
        <v>1382</v>
      </c>
    </row>
    <row r="13" spans="1:250" ht="24" customHeight="1">
      <c r="A13" s="867" t="str">
        <f>IF(OR(N13=0,N13=3),"","未入力があります")</f>
        <v/>
      </c>
      <c r="B13" s="448" t="s">
        <v>1885</v>
      </c>
      <c r="C13" s="449"/>
      <c r="D13" s="450"/>
      <c r="E13" s="600"/>
      <c r="F13" s="867" t="str">
        <f>IF(OR(O13=0,O13=3),"","未入力があります")</f>
        <v/>
      </c>
      <c r="G13" s="448" t="s">
        <v>1886</v>
      </c>
      <c r="H13" s="449"/>
      <c r="I13" s="450"/>
      <c r="J13" s="600"/>
      <c r="N13" s="1221">
        <f>COUNTBLANK(C13:E13)</f>
        <v>3</v>
      </c>
      <c r="O13" s="1221">
        <f>COUNTBLANK(H13:J13)</f>
        <v>3</v>
      </c>
    </row>
    <row r="14" spans="1:250" ht="24" customHeight="1">
      <c r="A14" s="867" t="str">
        <f t="shared" ref="A14:A16" si="0">IF(OR(N14=0,N14=3),"","未入力があります")</f>
        <v/>
      </c>
      <c r="B14" s="448" t="s">
        <v>406</v>
      </c>
      <c r="C14" s="449"/>
      <c r="D14" s="449"/>
      <c r="E14" s="601"/>
      <c r="F14" s="867" t="str">
        <f t="shared" ref="F14:F16" si="1">IF(OR(O14=0,O14=3),"","未入力があります")</f>
        <v/>
      </c>
      <c r="G14" s="448" t="s">
        <v>406</v>
      </c>
      <c r="H14" s="449"/>
      <c r="I14" s="449"/>
      <c r="J14" s="601"/>
      <c r="N14" s="1221">
        <f>COUNTBLANK(C14:E14)</f>
        <v>3</v>
      </c>
      <c r="O14" s="1221">
        <f>COUNTBLANK(H14:J14)</f>
        <v>3</v>
      </c>
    </row>
    <row r="15" spans="1:250" ht="24" customHeight="1">
      <c r="A15" s="867" t="str">
        <f t="shared" si="0"/>
        <v/>
      </c>
      <c r="B15" s="448" t="s">
        <v>2404</v>
      </c>
      <c r="C15" s="449"/>
      <c r="D15" s="449"/>
      <c r="E15" s="601"/>
      <c r="F15" s="867" t="str">
        <f t="shared" si="1"/>
        <v/>
      </c>
      <c r="G15" s="448" t="s">
        <v>2404</v>
      </c>
      <c r="H15" s="449"/>
      <c r="I15" s="449"/>
      <c r="J15" s="601"/>
      <c r="N15" s="1221">
        <f>COUNTBLANK(C15:E15)</f>
        <v>3</v>
      </c>
      <c r="O15" s="1221">
        <f>COUNTBLANK(H15:J15)</f>
        <v>3</v>
      </c>
    </row>
    <row r="16" spans="1:250" ht="24" customHeight="1">
      <c r="A16" s="867" t="str">
        <f t="shared" si="0"/>
        <v/>
      </c>
      <c r="B16" s="1690" t="s">
        <v>2372</v>
      </c>
      <c r="C16" s="1691"/>
      <c r="D16" s="1691"/>
      <c r="E16" s="1692"/>
      <c r="F16" s="867" t="str">
        <f t="shared" si="1"/>
        <v/>
      </c>
      <c r="G16" s="1690" t="s">
        <v>2372</v>
      </c>
      <c r="H16" s="1691"/>
      <c r="I16" s="1691"/>
      <c r="J16" s="1692"/>
      <c r="IP16" s="713"/>
    </row>
    <row r="17" spans="1:10" s="442" customFormat="1" ht="13.5">
      <c r="A17" s="422"/>
      <c r="B17" s="422"/>
      <c r="C17" s="422"/>
      <c r="D17" s="422"/>
      <c r="E17" s="422"/>
      <c r="G17" s="443"/>
    </row>
    <row r="19" spans="1:10" ht="13.5">
      <c r="A19" s="440"/>
      <c r="B19" s="1695" t="s">
        <v>2380</v>
      </c>
      <c r="C19" s="1695"/>
      <c r="D19" s="1695"/>
      <c r="E19" s="440"/>
      <c r="F19" s="440"/>
      <c r="G19" s="1695" t="s">
        <v>2380</v>
      </c>
      <c r="H19" s="1695"/>
      <c r="I19" s="1695"/>
      <c r="J19" s="440"/>
    </row>
    <row r="20" spans="1:10" ht="22.5" customHeight="1">
      <c r="A20" s="440"/>
      <c r="B20" s="1696"/>
      <c r="C20" s="1697" t="s">
        <v>457</v>
      </c>
      <c r="D20" s="328">
        <f>SUM(D23:D52)</f>
        <v>0</v>
      </c>
      <c r="E20" s="440"/>
      <c r="F20" s="440"/>
      <c r="G20" s="1696"/>
      <c r="H20" s="1697" t="s">
        <v>457</v>
      </c>
      <c r="I20" s="328">
        <f>SUM(I23:I52)</f>
        <v>0</v>
      </c>
      <c r="J20" s="440"/>
    </row>
    <row r="21" spans="1:10" ht="18" customHeight="1">
      <c r="A21" s="440"/>
      <c r="B21" s="2274" t="s">
        <v>368</v>
      </c>
      <c r="C21" s="1931"/>
      <c r="D21" s="1932"/>
      <c r="E21" s="440"/>
      <c r="F21" s="440"/>
      <c r="G21" s="2274" t="s">
        <v>368</v>
      </c>
      <c r="H21" s="1931"/>
      <c r="I21" s="1932"/>
      <c r="J21" s="440"/>
    </row>
    <row r="22" spans="1:10" ht="45.75" customHeight="1">
      <c r="A22" s="440"/>
      <c r="B22" s="2319" t="s">
        <v>2381</v>
      </c>
      <c r="C22" s="2320"/>
      <c r="D22" s="300" t="s">
        <v>1073</v>
      </c>
      <c r="E22" s="440"/>
      <c r="F22" s="440"/>
      <c r="G22" s="2319" t="s">
        <v>2381</v>
      </c>
      <c r="H22" s="2320"/>
      <c r="I22" s="300" t="s">
        <v>1073</v>
      </c>
      <c r="J22" s="440"/>
    </row>
    <row r="23" spans="1:10" ht="13.5">
      <c r="A23" s="440"/>
      <c r="B23" s="2387" t="s">
        <v>2382</v>
      </c>
      <c r="C23" s="2388"/>
      <c r="D23" s="316"/>
      <c r="E23" s="440"/>
      <c r="F23" s="440"/>
      <c r="G23" s="2387" t="s">
        <v>2382</v>
      </c>
      <c r="H23" s="2388"/>
      <c r="I23" s="316"/>
      <c r="J23" s="440"/>
    </row>
    <row r="24" spans="1:10" ht="13.5">
      <c r="A24" s="440"/>
      <c r="B24" s="2387" t="s">
        <v>2383</v>
      </c>
      <c r="C24" s="2388"/>
      <c r="D24" s="262"/>
      <c r="E24" s="440"/>
      <c r="F24" s="440"/>
      <c r="G24" s="2387" t="s">
        <v>2383</v>
      </c>
      <c r="H24" s="2388"/>
      <c r="I24" s="262"/>
      <c r="J24" s="440"/>
    </row>
    <row r="25" spans="1:10">
      <c r="B25" s="2387" t="s">
        <v>2384</v>
      </c>
      <c r="C25" s="2388"/>
      <c r="D25" s="262"/>
      <c r="G25" s="2387" t="s">
        <v>2384</v>
      </c>
      <c r="H25" s="2388"/>
      <c r="I25" s="262"/>
    </row>
    <row r="26" spans="1:10">
      <c r="B26" s="2387" t="s">
        <v>2385</v>
      </c>
      <c r="C26" s="2388"/>
      <c r="D26" s="262"/>
      <c r="G26" s="2387" t="s">
        <v>2385</v>
      </c>
      <c r="H26" s="2388"/>
      <c r="I26" s="262"/>
    </row>
    <row r="27" spans="1:10">
      <c r="B27" s="2387" t="s">
        <v>2386</v>
      </c>
      <c r="C27" s="2388"/>
      <c r="D27" s="262"/>
      <c r="G27" s="2387" t="s">
        <v>2386</v>
      </c>
      <c r="H27" s="2388"/>
      <c r="I27" s="262"/>
    </row>
    <row r="28" spans="1:10">
      <c r="B28" s="2387" t="s">
        <v>2387</v>
      </c>
      <c r="C28" s="2388"/>
      <c r="D28" s="262"/>
      <c r="G28" s="2387" t="s">
        <v>2387</v>
      </c>
      <c r="H28" s="2388"/>
      <c r="I28" s="262"/>
    </row>
    <row r="29" spans="1:10">
      <c r="B29" s="2387" t="s">
        <v>2388</v>
      </c>
      <c r="C29" s="2388"/>
      <c r="D29" s="262"/>
      <c r="G29" s="2387" t="s">
        <v>2388</v>
      </c>
      <c r="H29" s="2388"/>
      <c r="I29" s="262"/>
    </row>
    <row r="30" spans="1:10">
      <c r="B30" s="2387" t="s">
        <v>2389</v>
      </c>
      <c r="C30" s="2388"/>
      <c r="D30" s="262"/>
      <c r="G30" s="2387" t="s">
        <v>2389</v>
      </c>
      <c r="H30" s="2388"/>
      <c r="I30" s="262"/>
    </row>
    <row r="31" spans="1:10">
      <c r="B31" s="2387" t="s">
        <v>2390</v>
      </c>
      <c r="C31" s="2388"/>
      <c r="D31" s="262"/>
      <c r="G31" s="2387" t="s">
        <v>2390</v>
      </c>
      <c r="H31" s="2388"/>
      <c r="I31" s="262"/>
    </row>
    <row r="32" spans="1:10">
      <c r="B32" s="2387" t="s">
        <v>2391</v>
      </c>
      <c r="C32" s="2388"/>
      <c r="D32" s="262"/>
      <c r="G32" s="2387" t="s">
        <v>2391</v>
      </c>
      <c r="H32" s="2388"/>
      <c r="I32" s="262"/>
    </row>
    <row r="33" spans="2:9">
      <c r="B33" s="2387" t="s">
        <v>2392</v>
      </c>
      <c r="C33" s="2388"/>
      <c r="D33" s="262"/>
      <c r="G33" s="2387" t="s">
        <v>2392</v>
      </c>
      <c r="H33" s="2388"/>
      <c r="I33" s="262"/>
    </row>
    <row r="34" spans="2:9">
      <c r="B34" s="2387" t="s">
        <v>2393</v>
      </c>
      <c r="C34" s="2388"/>
      <c r="D34" s="262"/>
      <c r="G34" s="2387" t="s">
        <v>2393</v>
      </c>
      <c r="H34" s="2388"/>
      <c r="I34" s="262"/>
    </row>
    <row r="35" spans="2:9">
      <c r="B35" s="2387" t="s">
        <v>2394</v>
      </c>
      <c r="C35" s="2388"/>
      <c r="D35" s="262"/>
      <c r="G35" s="2387" t="s">
        <v>2394</v>
      </c>
      <c r="H35" s="2388"/>
      <c r="I35" s="262"/>
    </row>
    <row r="36" spans="2:9">
      <c r="B36" s="2387" t="s">
        <v>2395</v>
      </c>
      <c r="C36" s="2388"/>
      <c r="D36" s="262"/>
      <c r="G36" s="2387" t="s">
        <v>2395</v>
      </c>
      <c r="H36" s="2388"/>
      <c r="I36" s="262"/>
    </row>
    <row r="37" spans="2:9">
      <c r="B37" s="895" t="s">
        <v>2396</v>
      </c>
      <c r="C37" s="1698"/>
      <c r="D37" s="262"/>
      <c r="G37" s="895" t="s">
        <v>2396</v>
      </c>
      <c r="H37" s="1698"/>
      <c r="I37" s="262"/>
    </row>
    <row r="38" spans="2:9">
      <c r="B38" s="895" t="s">
        <v>2397</v>
      </c>
      <c r="C38" s="1698"/>
      <c r="D38" s="262"/>
      <c r="G38" s="895" t="s">
        <v>2397</v>
      </c>
      <c r="H38" s="1698"/>
      <c r="I38" s="262"/>
    </row>
    <row r="39" spans="2:9">
      <c r="B39" s="895" t="s">
        <v>2398</v>
      </c>
      <c r="C39" s="1698"/>
      <c r="D39" s="262"/>
      <c r="G39" s="895" t="s">
        <v>2398</v>
      </c>
      <c r="H39" s="1698"/>
      <c r="I39" s="262"/>
    </row>
    <row r="40" spans="2:9">
      <c r="B40" s="895" t="s">
        <v>2399</v>
      </c>
      <c r="C40" s="1698"/>
      <c r="D40" s="262"/>
      <c r="G40" s="895" t="s">
        <v>2399</v>
      </c>
      <c r="H40" s="1698"/>
      <c r="I40" s="262"/>
    </row>
    <row r="41" spans="2:9">
      <c r="B41" s="895" t="s">
        <v>2400</v>
      </c>
      <c r="C41" s="1698"/>
      <c r="D41" s="262"/>
      <c r="G41" s="895" t="s">
        <v>2400</v>
      </c>
      <c r="H41" s="1698"/>
      <c r="I41" s="262"/>
    </row>
    <row r="42" spans="2:9">
      <c r="B42" s="895" t="s">
        <v>2401</v>
      </c>
      <c r="C42" s="1698"/>
      <c r="D42" s="262"/>
      <c r="G42" s="895" t="s">
        <v>2401</v>
      </c>
      <c r="H42" s="1698"/>
      <c r="I42" s="262"/>
    </row>
    <row r="43" spans="2:9">
      <c r="B43" s="895" t="s">
        <v>2402</v>
      </c>
      <c r="C43" s="1698"/>
      <c r="D43" s="262"/>
      <c r="G43" s="895" t="s">
        <v>2402</v>
      </c>
      <c r="H43" s="1698"/>
      <c r="I43" s="262"/>
    </row>
    <row r="44" spans="2:9">
      <c r="B44" s="895" t="s">
        <v>2403</v>
      </c>
      <c r="C44" s="1698"/>
      <c r="D44" s="262"/>
      <c r="G44" s="895" t="s">
        <v>2403</v>
      </c>
      <c r="H44" s="1698"/>
      <c r="I44" s="262"/>
    </row>
    <row r="45" spans="2:9">
      <c r="B45" s="2383"/>
      <c r="C45" s="2384"/>
      <c r="D45" s="262"/>
      <c r="G45" s="2383"/>
      <c r="H45" s="2384"/>
      <c r="I45" s="262"/>
    </row>
    <row r="46" spans="2:9">
      <c r="B46" s="2383"/>
      <c r="C46" s="2384"/>
      <c r="D46" s="262"/>
      <c r="G46" s="2383"/>
      <c r="H46" s="2384"/>
      <c r="I46" s="262"/>
    </row>
    <row r="47" spans="2:9">
      <c r="B47" s="2383"/>
      <c r="C47" s="2384"/>
      <c r="D47" s="262"/>
      <c r="G47" s="2383"/>
      <c r="H47" s="2384"/>
      <c r="I47" s="262"/>
    </row>
    <row r="48" spans="2:9">
      <c r="B48" s="2383"/>
      <c r="C48" s="2384"/>
      <c r="D48" s="262"/>
      <c r="G48" s="2383"/>
      <c r="H48" s="2384"/>
      <c r="I48" s="262"/>
    </row>
    <row r="49" spans="2:9">
      <c r="B49" s="2383"/>
      <c r="C49" s="2384"/>
      <c r="D49" s="262"/>
      <c r="G49" s="2383"/>
      <c r="H49" s="2384"/>
      <c r="I49" s="262"/>
    </row>
    <row r="50" spans="2:9">
      <c r="B50" s="2383"/>
      <c r="C50" s="2384"/>
      <c r="D50" s="262"/>
      <c r="G50" s="2383"/>
      <c r="H50" s="2384"/>
      <c r="I50" s="262"/>
    </row>
    <row r="51" spans="2:9">
      <c r="B51" s="2383"/>
      <c r="C51" s="2384"/>
      <c r="D51" s="262"/>
      <c r="G51" s="2383"/>
      <c r="H51" s="2384"/>
      <c r="I51" s="262"/>
    </row>
    <row r="52" spans="2:9">
      <c r="B52" s="2385"/>
      <c r="C52" s="2386"/>
      <c r="D52" s="320"/>
      <c r="G52" s="2385"/>
      <c r="H52" s="2386"/>
      <c r="I52" s="320"/>
    </row>
  </sheetData>
  <sheetProtection algorithmName="SHA-512" hashValue="XYJoDI60Mouxa0P3Cu4TNgThg2U2OB/MnmVaxzY/3SLZChdl3YUUNSNhADZErGX2VjDGE8RocSkyFUUJMZmoaQ==" saltValue="cMGCIjik5S74PIoj8M76Yg==" spinCount="100000" sheet="1" objects="1" scenarios="1"/>
  <mergeCells count="54">
    <mergeCell ref="G11:J11"/>
    <mergeCell ref="C2:D2"/>
    <mergeCell ref="B4:B5"/>
    <mergeCell ref="B11:E11"/>
    <mergeCell ref="A2:B2"/>
    <mergeCell ref="A3:D3"/>
    <mergeCell ref="B21:D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45:C45"/>
    <mergeCell ref="B46:C46"/>
    <mergeCell ref="B47:C47"/>
    <mergeCell ref="B48:C48"/>
    <mergeCell ref="B49:C49"/>
    <mergeCell ref="B50:C50"/>
    <mergeCell ref="B51:C51"/>
    <mergeCell ref="B52:C52"/>
    <mergeCell ref="G21:I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45:H45"/>
    <mergeCell ref="G51:H51"/>
    <mergeCell ref="G52:H52"/>
    <mergeCell ref="G46:H46"/>
    <mergeCell ref="G47:H47"/>
    <mergeCell ref="G48:H48"/>
    <mergeCell ref="G49:H49"/>
    <mergeCell ref="G50:H50"/>
  </mergeCells>
  <phoneticPr fontId="3"/>
  <dataValidations count="4">
    <dataValidation type="whole" operator="greaterThanOrEqual" allowBlank="1" showInputMessage="1" showErrorMessage="1" error="整数値を入力してください" sqref="C13:C16 H13:H16" xr:uid="{00000000-0002-0000-1500-000000000000}">
      <formula1>0</formula1>
    </dataValidation>
    <dataValidation operator="greaterThanOrEqual" allowBlank="1" showInputMessage="1" showErrorMessage="1" error="数値を入力してください" sqref="E13:E16 J13:J16" xr:uid="{00000000-0002-0000-1500-000001000000}"/>
    <dataValidation allowBlank="1" showInputMessage="1" prompt="その他の熱中症対策を実施していたら記入して下さい。" sqref="B45:C52 G45:H52" xr:uid="{97575F79-0B53-4589-8950-8C6A4157AB36}"/>
    <dataValidation type="whole" operator="greaterThanOrEqual" allowBlank="1" showInputMessage="1" showErrorMessage="1" error="整数値を入力してください。" sqref="D23:D52 I23:I52" xr:uid="{599C7611-88DB-4027-9FFF-926156735944}">
      <formula1>0</formula1>
    </dataValidation>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43"/>
    <pageSetUpPr fitToPage="1"/>
  </sheetPr>
  <dimension ref="A1:IR30"/>
  <sheetViews>
    <sheetView showGridLines="0" zoomScaleNormal="100" zoomScaleSheetLayoutView="75" workbookViewId="0">
      <selection activeCell="C13" sqref="C13"/>
    </sheetView>
  </sheetViews>
  <sheetFormatPr defaultRowHeight="12"/>
  <cols>
    <col min="1" max="1" width="11.375" style="422" customWidth="1"/>
    <col min="2" max="2" width="36.25" style="422" customWidth="1"/>
    <col min="3" max="3" width="13.125" style="422" customWidth="1"/>
    <col min="4" max="4" width="25.875" style="422" customWidth="1"/>
    <col min="5" max="5" width="13.125" style="422" customWidth="1"/>
    <col min="6" max="6" width="11.375" style="422" customWidth="1"/>
    <col min="7" max="7" width="36.25" style="431" customWidth="1"/>
    <col min="8" max="8" width="13.125" style="422" customWidth="1"/>
    <col min="9" max="9" width="25.875" style="422" customWidth="1"/>
    <col min="10" max="10" width="13.125" style="422" customWidth="1"/>
    <col min="11" max="11" width="7.25" style="422" customWidth="1"/>
    <col min="12" max="12" width="9" style="422"/>
    <col min="13" max="16" width="0" style="422" hidden="1" customWidth="1"/>
    <col min="17" max="16384" width="9" style="422"/>
  </cols>
  <sheetData>
    <row r="1" spans="1:252" ht="15">
      <c r="A1" s="421" t="s">
        <v>1673</v>
      </c>
      <c r="C1" s="423" t="s">
        <v>208</v>
      </c>
      <c r="D1" s="424" t="str">
        <f>IF(C2&lt;&gt;"","注意","OK")</f>
        <v>OK</v>
      </c>
      <c r="E1" s="425"/>
      <c r="F1" s="426"/>
      <c r="G1" s="422"/>
      <c r="IR1" s="422" t="s">
        <v>1071</v>
      </c>
    </row>
    <row r="2" spans="1:252" s="430" customFormat="1" ht="21" customHeight="1">
      <c r="A2" s="2381" t="s">
        <v>1736</v>
      </c>
      <c r="B2" s="2382"/>
      <c r="C2" s="2377" t="str">
        <f>IF(AND(C5&lt;&gt;C10,H5&lt;&gt;H10)=TRUE,"A1とA2・B1とB2の両方で金額が一致してません",IF(C5&lt;&gt;C10,"A1とA2の金額が一致してません",IF(H5&lt;&gt;H10,"B1とB2の金額が一致してません","")))</f>
        <v/>
      </c>
      <c r="D2" s="2378"/>
      <c r="E2" s="427"/>
      <c r="F2" s="428"/>
      <c r="G2" s="429"/>
    </row>
    <row r="3" spans="1:252" ht="14.25" customHeight="1" thickBot="1">
      <c r="A3" s="2381"/>
      <c r="B3" s="2381"/>
      <c r="C3" s="2381"/>
      <c r="D3" s="2381"/>
    </row>
    <row r="4" spans="1:252" ht="24" customHeight="1" thickBot="1">
      <c r="B4" s="2379" t="s">
        <v>1735</v>
      </c>
      <c r="C4" s="432" t="s">
        <v>368</v>
      </c>
      <c r="D4" s="433"/>
      <c r="E4" s="433"/>
      <c r="F4" s="434"/>
      <c r="H4" s="435" t="s">
        <v>246</v>
      </c>
      <c r="I4" s="436"/>
      <c r="J4" s="436"/>
    </row>
    <row r="5" spans="1:252" ht="24" customHeight="1" thickBot="1">
      <c r="B5" s="2380"/>
      <c r="C5" s="437">
        <f>'6_工事費'!H104</f>
        <v>0</v>
      </c>
      <c r="D5" s="438" t="s">
        <v>233</v>
      </c>
      <c r="E5" s="438"/>
      <c r="H5" s="437">
        <f>'6_工事費'!EB104-C5</f>
        <v>0</v>
      </c>
      <c r="I5" s="439" t="s">
        <v>234</v>
      </c>
      <c r="J5" s="438"/>
    </row>
    <row r="6" spans="1:252" ht="9" customHeight="1">
      <c r="C6" s="441"/>
      <c r="D6" s="441"/>
      <c r="E6" s="441"/>
      <c r="F6" s="441"/>
    </row>
    <row r="7" spans="1:252" s="442" customFormat="1" ht="10.5" customHeight="1">
      <c r="G7" s="443"/>
    </row>
    <row r="8" spans="1:252" s="442" customFormat="1" ht="13.5">
      <c r="B8" s="253" t="s">
        <v>456</v>
      </c>
      <c r="G8" s="443"/>
    </row>
    <row r="9" spans="1:252" s="442" customFormat="1" ht="10.5" customHeight="1">
      <c r="G9" s="443"/>
    </row>
    <row r="10" spans="1:252" ht="18.75" customHeight="1">
      <c r="B10" s="729" t="s">
        <v>457</v>
      </c>
      <c r="C10" s="444">
        <f>SUM(C13:C22)</f>
        <v>0</v>
      </c>
      <c r="D10" s="438" t="s">
        <v>860</v>
      </c>
      <c r="E10" s="445"/>
      <c r="G10" s="729" t="s">
        <v>457</v>
      </c>
      <c r="H10" s="444">
        <f>SUM(H13:H22)</f>
        <v>0</v>
      </c>
      <c r="I10" s="439" t="s">
        <v>861</v>
      </c>
      <c r="J10" s="445"/>
    </row>
    <row r="11" spans="1:252" s="442" customFormat="1" ht="18" customHeight="1">
      <c r="B11" s="2373" t="s">
        <v>368</v>
      </c>
      <c r="C11" s="2374"/>
      <c r="D11" s="2375"/>
      <c r="E11" s="2376"/>
      <c r="G11" s="2373" t="s">
        <v>453</v>
      </c>
      <c r="H11" s="2374"/>
      <c r="I11" s="2375"/>
      <c r="J11" s="2376"/>
      <c r="N11" s="1221" t="s">
        <v>1380</v>
      </c>
      <c r="O11" s="1221"/>
    </row>
    <row r="12" spans="1:252" ht="51.75" customHeight="1">
      <c r="B12" s="446" t="s">
        <v>427</v>
      </c>
      <c r="C12" s="604" t="s">
        <v>428</v>
      </c>
      <c r="D12" s="447" t="s">
        <v>1197</v>
      </c>
      <c r="E12" s="454" t="s">
        <v>429</v>
      </c>
      <c r="G12" s="446" t="s">
        <v>427</v>
      </c>
      <c r="H12" s="604" t="s">
        <v>428</v>
      </c>
      <c r="I12" s="447" t="s">
        <v>1197</v>
      </c>
      <c r="J12" s="454" t="s">
        <v>429</v>
      </c>
      <c r="N12" s="1221" t="s">
        <v>1381</v>
      </c>
      <c r="O12" s="1221" t="s">
        <v>1382</v>
      </c>
    </row>
    <row r="13" spans="1:252" ht="24" customHeight="1">
      <c r="A13" s="867" t="str">
        <f>IF(OR(N13=0,N13=3),"","未入力があります")</f>
        <v/>
      </c>
      <c r="B13" s="448" t="s">
        <v>424</v>
      </c>
      <c r="C13" s="449"/>
      <c r="D13" s="450"/>
      <c r="E13" s="600"/>
      <c r="F13" s="867" t="str">
        <f>IF(OR(O13=0,O13=3),"","未入力があります")</f>
        <v/>
      </c>
      <c r="G13" s="448" t="s">
        <v>424</v>
      </c>
      <c r="H13" s="449"/>
      <c r="I13" s="450"/>
      <c r="J13" s="600"/>
      <c r="N13" s="1221">
        <f>COUNTBLANK(C13:E13)</f>
        <v>3</v>
      </c>
      <c r="O13" s="1221">
        <f>COUNTBLANK(H13:J13)</f>
        <v>3</v>
      </c>
    </row>
    <row r="14" spans="1:252" ht="24" customHeight="1">
      <c r="A14" s="867" t="str">
        <f t="shared" ref="A14:A22" si="0">IF(OR(N14=0,N14=3),"","未入力があります")</f>
        <v/>
      </c>
      <c r="B14" s="448" t="s">
        <v>887</v>
      </c>
      <c r="C14" s="449"/>
      <c r="D14" s="449"/>
      <c r="E14" s="601"/>
      <c r="F14" s="867" t="str">
        <f t="shared" ref="F14:F22" si="1">IF(OR(O14=0,O14=3),"","未入力があります")</f>
        <v/>
      </c>
      <c r="G14" s="448" t="s">
        <v>887</v>
      </c>
      <c r="H14" s="449"/>
      <c r="I14" s="449"/>
      <c r="J14" s="601"/>
      <c r="N14" s="1221">
        <f t="shared" ref="N14:N21" si="2">COUNTBLANK(C14:E14)</f>
        <v>3</v>
      </c>
      <c r="O14" s="1221">
        <f t="shared" ref="O14:O21" si="3">COUNTBLANK(H14:J14)</f>
        <v>3</v>
      </c>
    </row>
    <row r="15" spans="1:252" ht="24" customHeight="1">
      <c r="A15" s="867" t="str">
        <f t="shared" si="0"/>
        <v/>
      </c>
      <c r="B15" s="448" t="s">
        <v>243</v>
      </c>
      <c r="C15" s="449"/>
      <c r="D15" s="449"/>
      <c r="E15" s="601"/>
      <c r="F15" s="867" t="str">
        <f t="shared" si="1"/>
        <v/>
      </c>
      <c r="G15" s="448" t="s">
        <v>243</v>
      </c>
      <c r="H15" s="449"/>
      <c r="I15" s="449"/>
      <c r="J15" s="601"/>
      <c r="N15" s="1221">
        <f t="shared" si="2"/>
        <v>3</v>
      </c>
      <c r="O15" s="1221">
        <f t="shared" si="3"/>
        <v>3</v>
      </c>
    </row>
    <row r="16" spans="1:252" ht="24" customHeight="1">
      <c r="A16" s="867" t="str">
        <f t="shared" si="0"/>
        <v/>
      </c>
      <c r="B16" s="448" t="s">
        <v>826</v>
      </c>
      <c r="C16" s="449"/>
      <c r="D16" s="449"/>
      <c r="E16" s="601"/>
      <c r="F16" s="867" t="str">
        <f t="shared" si="1"/>
        <v/>
      </c>
      <c r="G16" s="448" t="s">
        <v>826</v>
      </c>
      <c r="H16" s="449"/>
      <c r="I16" s="449"/>
      <c r="J16" s="601"/>
      <c r="N16" s="1221">
        <f t="shared" si="2"/>
        <v>3</v>
      </c>
      <c r="O16" s="1221">
        <f t="shared" si="3"/>
        <v>3</v>
      </c>
    </row>
    <row r="17" spans="1:252" ht="24" customHeight="1">
      <c r="A17" s="867" t="str">
        <f t="shared" si="0"/>
        <v/>
      </c>
      <c r="B17" s="448" t="s">
        <v>257</v>
      </c>
      <c r="C17" s="449"/>
      <c r="D17" s="449"/>
      <c r="E17" s="601"/>
      <c r="F17" s="867" t="str">
        <f t="shared" si="1"/>
        <v/>
      </c>
      <c r="G17" s="448" t="s">
        <v>257</v>
      </c>
      <c r="H17" s="449"/>
      <c r="I17" s="449"/>
      <c r="J17" s="601"/>
      <c r="N17" s="1221">
        <f t="shared" si="2"/>
        <v>3</v>
      </c>
      <c r="O17" s="1221">
        <f t="shared" si="3"/>
        <v>3</v>
      </c>
    </row>
    <row r="18" spans="1:252" ht="24" customHeight="1">
      <c r="A18" s="867" t="str">
        <f t="shared" si="0"/>
        <v/>
      </c>
      <c r="B18" s="448" t="s">
        <v>203</v>
      </c>
      <c r="C18" s="449"/>
      <c r="D18" s="449"/>
      <c r="E18" s="601"/>
      <c r="F18" s="867" t="str">
        <f t="shared" si="1"/>
        <v/>
      </c>
      <c r="G18" s="448" t="s">
        <v>203</v>
      </c>
      <c r="H18" s="449"/>
      <c r="I18" s="449"/>
      <c r="J18" s="601"/>
      <c r="N18" s="1221">
        <f t="shared" si="2"/>
        <v>3</v>
      </c>
      <c r="O18" s="1221">
        <f t="shared" si="3"/>
        <v>3</v>
      </c>
    </row>
    <row r="19" spans="1:252" ht="24" customHeight="1">
      <c r="A19" s="867" t="str">
        <f t="shared" si="0"/>
        <v/>
      </c>
      <c r="B19" s="448" t="s">
        <v>204</v>
      </c>
      <c r="C19" s="449"/>
      <c r="D19" s="449"/>
      <c r="E19" s="601"/>
      <c r="F19" s="867" t="str">
        <f t="shared" si="1"/>
        <v/>
      </c>
      <c r="G19" s="448" t="s">
        <v>204</v>
      </c>
      <c r="H19" s="449"/>
      <c r="I19" s="449"/>
      <c r="J19" s="601"/>
      <c r="N19" s="1221">
        <f t="shared" si="2"/>
        <v>3</v>
      </c>
      <c r="O19" s="1221">
        <f t="shared" si="3"/>
        <v>3</v>
      </c>
    </row>
    <row r="20" spans="1:252" ht="24" customHeight="1">
      <c r="A20" s="867" t="str">
        <f t="shared" si="0"/>
        <v/>
      </c>
      <c r="B20" s="448" t="s">
        <v>35</v>
      </c>
      <c r="C20" s="449"/>
      <c r="D20" s="449"/>
      <c r="E20" s="601"/>
      <c r="F20" s="867" t="str">
        <f t="shared" si="1"/>
        <v/>
      </c>
      <c r="G20" s="448" t="s">
        <v>35</v>
      </c>
      <c r="H20" s="449"/>
      <c r="I20" s="449"/>
      <c r="J20" s="601"/>
      <c r="N20" s="1221">
        <f t="shared" si="2"/>
        <v>3</v>
      </c>
      <c r="O20" s="1221">
        <f t="shared" si="3"/>
        <v>3</v>
      </c>
    </row>
    <row r="21" spans="1:252" ht="24" customHeight="1">
      <c r="A21" s="867" t="str">
        <f t="shared" si="0"/>
        <v/>
      </c>
      <c r="B21" s="451" t="s">
        <v>36</v>
      </c>
      <c r="C21" s="452"/>
      <c r="D21" s="452"/>
      <c r="E21" s="603"/>
      <c r="F21" s="867" t="str">
        <f t="shared" si="1"/>
        <v/>
      </c>
      <c r="G21" s="451" t="s">
        <v>36</v>
      </c>
      <c r="H21" s="452"/>
      <c r="I21" s="452"/>
      <c r="J21" s="603"/>
      <c r="N21" s="1221">
        <f t="shared" si="2"/>
        <v>3</v>
      </c>
      <c r="O21" s="1221">
        <f t="shared" si="3"/>
        <v>3</v>
      </c>
    </row>
    <row r="22" spans="1:252" ht="24" hidden="1" customHeight="1">
      <c r="A22" s="867" t="str">
        <f t="shared" si="0"/>
        <v/>
      </c>
      <c r="B22" s="722" t="s">
        <v>370</v>
      </c>
      <c r="C22" s="723"/>
      <c r="D22" s="723"/>
      <c r="E22" s="724"/>
      <c r="F22" s="867" t="str">
        <f t="shared" si="1"/>
        <v/>
      </c>
      <c r="G22" s="722" t="s">
        <v>370</v>
      </c>
      <c r="H22" s="723"/>
      <c r="I22" s="723"/>
      <c r="J22" s="724"/>
      <c r="IR22" s="713"/>
    </row>
    <row r="23" spans="1:252" s="442" customFormat="1" ht="13.5">
      <c r="A23" s="422"/>
      <c r="B23" s="422"/>
      <c r="C23" s="422"/>
      <c r="D23" s="422"/>
      <c r="E23" s="422"/>
      <c r="G23" s="443"/>
    </row>
    <row r="25" spans="1:252" ht="13.5">
      <c r="A25" s="440"/>
      <c r="B25" s="440"/>
      <c r="C25" s="440"/>
      <c r="D25" s="440"/>
      <c r="E25" s="440"/>
      <c r="F25" s="440"/>
      <c r="G25" s="440"/>
      <c r="H25" s="440"/>
      <c r="I25" s="440"/>
      <c r="J25" s="440"/>
    </row>
    <row r="26" spans="1:252" ht="13.5">
      <c r="A26" s="440"/>
      <c r="B26" s="440"/>
      <c r="C26" s="440"/>
      <c r="D26" s="440"/>
      <c r="E26" s="440"/>
      <c r="F26" s="440"/>
      <c r="G26" s="440"/>
      <c r="H26" s="440"/>
      <c r="I26" s="440"/>
      <c r="J26" s="440"/>
    </row>
    <row r="27" spans="1:252" ht="13.5">
      <c r="A27" s="440"/>
      <c r="B27" s="440"/>
      <c r="C27" s="440"/>
      <c r="D27" s="440"/>
      <c r="E27" s="440"/>
      <c r="F27" s="440"/>
      <c r="G27" s="440"/>
      <c r="H27" s="440"/>
      <c r="I27" s="440"/>
      <c r="J27" s="440"/>
    </row>
    <row r="28" spans="1:252" ht="13.5">
      <c r="A28" s="440"/>
      <c r="B28" s="440"/>
      <c r="C28" s="440"/>
      <c r="D28" s="440"/>
      <c r="E28" s="440"/>
      <c r="F28" s="440"/>
      <c r="G28" s="440"/>
      <c r="H28" s="440"/>
      <c r="I28" s="440"/>
      <c r="J28" s="440"/>
    </row>
    <row r="29" spans="1:252" ht="13.5">
      <c r="A29" s="440"/>
      <c r="B29" s="440"/>
      <c r="C29" s="440"/>
      <c r="D29" s="440"/>
      <c r="E29" s="440"/>
      <c r="F29" s="440"/>
      <c r="G29" s="440"/>
      <c r="H29" s="440"/>
      <c r="I29" s="440"/>
      <c r="J29" s="440"/>
    </row>
    <row r="30" spans="1:252" ht="13.5">
      <c r="A30" s="440"/>
      <c r="B30" s="440"/>
      <c r="C30" s="440"/>
      <c r="D30" s="440"/>
      <c r="E30" s="440"/>
      <c r="F30" s="440"/>
      <c r="G30" s="440"/>
      <c r="H30" s="440"/>
      <c r="I30" s="440"/>
      <c r="J30" s="440"/>
    </row>
  </sheetData>
  <sheetProtection password="D8D3" sheet="1" objects="1" scenarios="1"/>
  <mergeCells count="6">
    <mergeCell ref="G11:J11"/>
    <mergeCell ref="C2:D2"/>
    <mergeCell ref="B4:B5"/>
    <mergeCell ref="B11:E11"/>
    <mergeCell ref="A2:B2"/>
    <mergeCell ref="A3:D3"/>
  </mergeCells>
  <phoneticPr fontId="3"/>
  <dataValidations count="2">
    <dataValidation type="whole" operator="greaterThanOrEqual" allowBlank="1" showInputMessage="1" showErrorMessage="1" error="整数値を入力してください" sqref="C13:C22 H13:H22" xr:uid="{00000000-0002-0000-1600-000000000000}">
      <formula1>0</formula1>
    </dataValidation>
    <dataValidation operator="greaterThanOrEqual" allowBlank="1" showInputMessage="1" showErrorMessage="1" error="数値を入力してください" sqref="E13:E22 J13:J22" xr:uid="{00000000-0002-0000-16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1">
    <tabColor indexed="43"/>
    <pageSetUpPr fitToPage="1"/>
  </sheetPr>
  <dimension ref="A1:Q30"/>
  <sheetViews>
    <sheetView showGridLines="0" zoomScaleNormal="100" zoomScaleSheetLayoutView="75" workbookViewId="0">
      <selection activeCell="C5" sqref="C5"/>
    </sheetView>
  </sheetViews>
  <sheetFormatPr defaultRowHeight="12"/>
  <cols>
    <col min="1" max="1" width="11.375" style="422" customWidth="1"/>
    <col min="2" max="2" width="36.25" style="422" customWidth="1"/>
    <col min="3" max="3" width="13.125" style="422" customWidth="1"/>
    <col min="4" max="4" width="25.875" style="422" customWidth="1"/>
    <col min="5" max="5" width="13.125" style="422" customWidth="1"/>
    <col min="6" max="6" width="11.375" style="422" customWidth="1"/>
    <col min="7" max="7" width="36.25" style="431" customWidth="1"/>
    <col min="8" max="8" width="13.125" style="422" customWidth="1"/>
    <col min="9" max="9" width="25.875" style="422" customWidth="1"/>
    <col min="10" max="10" width="13.125" style="422" customWidth="1"/>
    <col min="11" max="11" width="7.25" style="422" customWidth="1"/>
    <col min="12" max="18" width="0" style="422" hidden="1" customWidth="1"/>
    <col min="19" max="16384" width="9" style="422"/>
  </cols>
  <sheetData>
    <row r="1" spans="1:17" ht="15">
      <c r="A1" s="421" t="s">
        <v>1672</v>
      </c>
      <c r="C1" s="423" t="s">
        <v>208</v>
      </c>
      <c r="D1" s="424" t="str">
        <f>IF(H5="","",IF(OR(C5&lt;&gt;C10,H5&lt;&gt;H10)=TRUE,"注意","OK"))</f>
        <v>OK</v>
      </c>
      <c r="E1" s="425"/>
      <c r="F1" s="426"/>
      <c r="G1" s="422"/>
    </row>
    <row r="2" spans="1:17" s="430" customFormat="1" ht="21" customHeight="1">
      <c r="A2" s="2381" t="s">
        <v>37</v>
      </c>
      <c r="B2" s="2382"/>
      <c r="C2" s="2377" t="str">
        <f>IF(AND(C5&lt;&gt;C10,H5&lt;&gt;H10)=TRUE,"A1とA2・B1とB2の両方で金額が一致してません",IF(C5&lt;&gt;C10,"A1とA2の金額が一致してません",IF(H5&lt;&gt;H10,"B1とB2の金額が一致してません","")))</f>
        <v/>
      </c>
      <c r="D2" s="2378"/>
      <c r="E2" s="427"/>
      <c r="F2" s="428"/>
      <c r="G2" s="429"/>
    </row>
    <row r="3" spans="1:17" ht="14.25" customHeight="1" thickBot="1">
      <c r="A3" s="2381"/>
      <c r="B3" s="2381"/>
      <c r="C3" s="2381"/>
      <c r="D3" s="2381"/>
    </row>
    <row r="4" spans="1:17" ht="24" customHeight="1" thickBot="1">
      <c r="B4" s="2379" t="s">
        <v>1671</v>
      </c>
      <c r="C4" s="432" t="s">
        <v>368</v>
      </c>
      <c r="D4" s="433"/>
      <c r="E4" s="433"/>
      <c r="F4" s="434"/>
      <c r="H4" s="435" t="s">
        <v>246</v>
      </c>
      <c r="I4" s="436"/>
      <c r="J4" s="436"/>
    </row>
    <row r="5" spans="1:17" ht="24" customHeight="1" thickBot="1">
      <c r="B5" s="2380"/>
      <c r="C5" s="437">
        <f>'6_工事費'!H105</f>
        <v>0</v>
      </c>
      <c r="D5" s="438" t="s">
        <v>233</v>
      </c>
      <c r="E5" s="438"/>
      <c r="H5" s="599">
        <f>'6_工事費'!EB105-C5</f>
        <v>0</v>
      </c>
      <c r="I5" s="439" t="s">
        <v>234</v>
      </c>
      <c r="J5" s="438"/>
    </row>
    <row r="6" spans="1:17" ht="9" customHeight="1">
      <c r="C6" s="441"/>
      <c r="D6" s="441"/>
      <c r="E6" s="441"/>
      <c r="F6" s="441"/>
    </row>
    <row r="7" spans="1:17" s="442" customFormat="1" ht="10.5" customHeight="1">
      <c r="G7" s="443"/>
    </row>
    <row r="8" spans="1:17" s="442" customFormat="1" ht="13.5">
      <c r="B8" s="253" t="s">
        <v>456</v>
      </c>
      <c r="G8" s="443"/>
    </row>
    <row r="9" spans="1:17" s="442" customFormat="1" ht="10.5" customHeight="1">
      <c r="G9" s="443"/>
    </row>
    <row r="10" spans="1:17" ht="18.75" customHeight="1">
      <c r="B10" s="729" t="s">
        <v>457</v>
      </c>
      <c r="C10" s="444">
        <f>SUM(C13:C22)</f>
        <v>0</v>
      </c>
      <c r="D10" s="438" t="s">
        <v>860</v>
      </c>
      <c r="E10" s="445"/>
      <c r="G10" s="729" t="s">
        <v>457</v>
      </c>
      <c r="H10" s="444">
        <f>SUM(H13:H22)</f>
        <v>0</v>
      </c>
      <c r="I10" s="439" t="s">
        <v>861</v>
      </c>
      <c r="J10" s="445"/>
    </row>
    <row r="11" spans="1:17" s="442" customFormat="1" ht="18" customHeight="1">
      <c r="B11" s="2373" t="s">
        <v>368</v>
      </c>
      <c r="C11" s="2374"/>
      <c r="D11" s="2375"/>
      <c r="E11" s="2376"/>
      <c r="G11" s="2373" t="s">
        <v>453</v>
      </c>
      <c r="H11" s="2374"/>
      <c r="I11" s="2375"/>
      <c r="J11" s="2376"/>
      <c r="N11" s="1221" t="s">
        <v>1380</v>
      </c>
      <c r="O11" s="1221"/>
      <c r="P11" s="1223" t="s">
        <v>1393</v>
      </c>
      <c r="Q11" s="1223"/>
    </row>
    <row r="12" spans="1:17" ht="51.75" customHeight="1">
      <c r="B12" s="446" t="s">
        <v>1196</v>
      </c>
      <c r="C12" s="604" t="s">
        <v>428</v>
      </c>
      <c r="D12" s="447" t="s">
        <v>1197</v>
      </c>
      <c r="E12" s="454" t="s">
        <v>429</v>
      </c>
      <c r="G12" s="446" t="s">
        <v>1196</v>
      </c>
      <c r="H12" s="604" t="s">
        <v>428</v>
      </c>
      <c r="I12" s="447" t="s">
        <v>1197</v>
      </c>
      <c r="J12" s="454" t="s">
        <v>429</v>
      </c>
      <c r="N12" s="1222" t="s">
        <v>1381</v>
      </c>
      <c r="O12" s="1222" t="s">
        <v>1382</v>
      </c>
      <c r="P12" s="1222" t="s">
        <v>1381</v>
      </c>
      <c r="Q12" s="1222" t="s">
        <v>1382</v>
      </c>
    </row>
    <row r="13" spans="1:17" ht="24" customHeight="1">
      <c r="A13" s="867" t="str">
        <f>IF(OR(P13=0,P13=4),"","未入力があります")</f>
        <v/>
      </c>
      <c r="B13" s="450" t="s">
        <v>1453</v>
      </c>
      <c r="C13" s="449"/>
      <c r="D13" s="450"/>
      <c r="E13" s="600"/>
      <c r="F13" s="867" t="str">
        <f>IF(OR(Q13=0,Q13=4),"","未入力があります")</f>
        <v/>
      </c>
      <c r="G13" s="450" t="s">
        <v>1383</v>
      </c>
      <c r="H13" s="449"/>
      <c r="I13" s="450"/>
      <c r="J13" s="600"/>
      <c r="M13" s="423" t="s">
        <v>1383</v>
      </c>
      <c r="N13" s="1221">
        <f>COUNTBLANK(C13:E13)</f>
        <v>3</v>
      </c>
      <c r="O13" s="1221">
        <f>COUNTBLANK(H13:J13)</f>
        <v>3</v>
      </c>
      <c r="P13" s="423">
        <f>IF(B13=M13,N13+1,N13)</f>
        <v>4</v>
      </c>
      <c r="Q13" s="423">
        <f>IF(G13=M13,O13+1,O13)</f>
        <v>4</v>
      </c>
    </row>
    <row r="14" spans="1:17" ht="24" customHeight="1">
      <c r="A14" s="867" t="str">
        <f t="shared" ref="A14:A22" si="0">IF(OR(P14=0,P14=4),"","未入力があります")</f>
        <v/>
      </c>
      <c r="B14" s="449" t="s">
        <v>1454</v>
      </c>
      <c r="C14" s="449"/>
      <c r="D14" s="449"/>
      <c r="E14" s="601"/>
      <c r="F14" s="867" t="str">
        <f t="shared" ref="F14:F22" si="1">IF(OR(Q14=0,Q14=4),"","未入力があります")</f>
        <v/>
      </c>
      <c r="G14" s="449" t="s">
        <v>1384</v>
      </c>
      <c r="H14" s="449"/>
      <c r="I14" s="449"/>
      <c r="J14" s="601"/>
      <c r="M14" s="423" t="s">
        <v>1384</v>
      </c>
      <c r="N14" s="1221">
        <f t="shared" ref="N14:N22" si="2">COUNTBLANK(C14:E14)</f>
        <v>3</v>
      </c>
      <c r="O14" s="1221">
        <f t="shared" ref="O14:O22" si="3">COUNTBLANK(H14:J14)</f>
        <v>3</v>
      </c>
      <c r="P14" s="423">
        <f t="shared" ref="P14:P22" si="4">IF(B14=M14,N14+1,N14)</f>
        <v>4</v>
      </c>
      <c r="Q14" s="423">
        <f t="shared" ref="Q14:Q22" si="5">IF(G14=M14,O14+1,O14)</f>
        <v>4</v>
      </c>
    </row>
    <row r="15" spans="1:17" ht="24" customHeight="1">
      <c r="A15" s="867" t="str">
        <f t="shared" si="0"/>
        <v/>
      </c>
      <c r="B15" s="449" t="s">
        <v>1455</v>
      </c>
      <c r="C15" s="449"/>
      <c r="D15" s="449"/>
      <c r="E15" s="601"/>
      <c r="F15" s="867" t="str">
        <f t="shared" si="1"/>
        <v/>
      </c>
      <c r="G15" s="449" t="s">
        <v>1385</v>
      </c>
      <c r="H15" s="449"/>
      <c r="I15" s="449"/>
      <c r="J15" s="601"/>
      <c r="M15" s="423" t="s">
        <v>1385</v>
      </c>
      <c r="N15" s="1221">
        <f t="shared" si="2"/>
        <v>3</v>
      </c>
      <c r="O15" s="1221">
        <f t="shared" si="3"/>
        <v>3</v>
      </c>
      <c r="P15" s="423">
        <f t="shared" si="4"/>
        <v>4</v>
      </c>
      <c r="Q15" s="423">
        <f t="shared" si="5"/>
        <v>4</v>
      </c>
    </row>
    <row r="16" spans="1:17" ht="24" customHeight="1">
      <c r="A16" s="867" t="str">
        <f t="shared" si="0"/>
        <v/>
      </c>
      <c r="B16" s="449" t="s">
        <v>1456</v>
      </c>
      <c r="C16" s="449"/>
      <c r="D16" s="449"/>
      <c r="E16" s="601"/>
      <c r="F16" s="867" t="str">
        <f t="shared" si="1"/>
        <v/>
      </c>
      <c r="G16" s="449" t="s">
        <v>1386</v>
      </c>
      <c r="H16" s="449"/>
      <c r="I16" s="449"/>
      <c r="J16" s="601"/>
      <c r="M16" s="423" t="s">
        <v>1386</v>
      </c>
      <c r="N16" s="1221">
        <f t="shared" si="2"/>
        <v>3</v>
      </c>
      <c r="O16" s="1221">
        <f t="shared" si="3"/>
        <v>3</v>
      </c>
      <c r="P16" s="423">
        <f t="shared" si="4"/>
        <v>4</v>
      </c>
      <c r="Q16" s="423">
        <f t="shared" si="5"/>
        <v>4</v>
      </c>
    </row>
    <row r="17" spans="1:17" ht="24" customHeight="1">
      <c r="A17" s="867" t="str">
        <f t="shared" si="0"/>
        <v/>
      </c>
      <c r="B17" s="449" t="s">
        <v>1457</v>
      </c>
      <c r="C17" s="449"/>
      <c r="D17" s="449"/>
      <c r="E17" s="601"/>
      <c r="F17" s="867" t="str">
        <f t="shared" si="1"/>
        <v/>
      </c>
      <c r="G17" s="449" t="s">
        <v>1387</v>
      </c>
      <c r="H17" s="449"/>
      <c r="I17" s="449"/>
      <c r="J17" s="601"/>
      <c r="M17" s="423" t="s">
        <v>1387</v>
      </c>
      <c r="N17" s="1221">
        <f t="shared" si="2"/>
        <v>3</v>
      </c>
      <c r="O17" s="1221">
        <f t="shared" si="3"/>
        <v>3</v>
      </c>
      <c r="P17" s="423">
        <f t="shared" si="4"/>
        <v>4</v>
      </c>
      <c r="Q17" s="423">
        <f t="shared" si="5"/>
        <v>4</v>
      </c>
    </row>
    <row r="18" spans="1:17" ht="24" customHeight="1">
      <c r="A18" s="867" t="str">
        <f t="shared" si="0"/>
        <v/>
      </c>
      <c r="B18" s="449" t="s">
        <v>1458</v>
      </c>
      <c r="C18" s="449"/>
      <c r="D18" s="449"/>
      <c r="E18" s="601"/>
      <c r="F18" s="867" t="str">
        <f t="shared" si="1"/>
        <v/>
      </c>
      <c r="G18" s="449" t="s">
        <v>1388</v>
      </c>
      <c r="H18" s="449"/>
      <c r="I18" s="449"/>
      <c r="J18" s="601"/>
      <c r="M18" s="423" t="s">
        <v>1388</v>
      </c>
      <c r="N18" s="1221">
        <f t="shared" si="2"/>
        <v>3</v>
      </c>
      <c r="O18" s="1221">
        <f t="shared" si="3"/>
        <v>3</v>
      </c>
      <c r="P18" s="423">
        <f t="shared" si="4"/>
        <v>4</v>
      </c>
      <c r="Q18" s="423">
        <f t="shared" si="5"/>
        <v>4</v>
      </c>
    </row>
    <row r="19" spans="1:17" ht="24" customHeight="1">
      <c r="A19" s="867" t="str">
        <f t="shared" si="0"/>
        <v/>
      </c>
      <c r="B19" s="449" t="s">
        <v>1459</v>
      </c>
      <c r="C19" s="449"/>
      <c r="D19" s="449"/>
      <c r="E19" s="601"/>
      <c r="F19" s="867" t="str">
        <f t="shared" si="1"/>
        <v/>
      </c>
      <c r="G19" s="449" t="s">
        <v>1389</v>
      </c>
      <c r="H19" s="449"/>
      <c r="I19" s="449"/>
      <c r="J19" s="601"/>
      <c r="M19" s="423" t="s">
        <v>1389</v>
      </c>
      <c r="N19" s="1221">
        <f t="shared" si="2"/>
        <v>3</v>
      </c>
      <c r="O19" s="1221">
        <f t="shared" si="3"/>
        <v>3</v>
      </c>
      <c r="P19" s="423">
        <f t="shared" si="4"/>
        <v>4</v>
      </c>
      <c r="Q19" s="423">
        <f t="shared" si="5"/>
        <v>4</v>
      </c>
    </row>
    <row r="20" spans="1:17" ht="24" customHeight="1">
      <c r="A20" s="867" t="str">
        <f t="shared" si="0"/>
        <v/>
      </c>
      <c r="B20" s="449" t="s">
        <v>1460</v>
      </c>
      <c r="C20" s="449"/>
      <c r="D20" s="449"/>
      <c r="E20" s="601"/>
      <c r="F20" s="867" t="str">
        <f t="shared" si="1"/>
        <v/>
      </c>
      <c r="G20" s="449" t="s">
        <v>1390</v>
      </c>
      <c r="H20" s="449"/>
      <c r="I20" s="449"/>
      <c r="J20" s="601"/>
      <c r="M20" s="423" t="s">
        <v>1390</v>
      </c>
      <c r="N20" s="1221">
        <f t="shared" si="2"/>
        <v>3</v>
      </c>
      <c r="O20" s="1221">
        <f t="shared" si="3"/>
        <v>3</v>
      </c>
      <c r="P20" s="423">
        <f t="shared" si="4"/>
        <v>4</v>
      </c>
      <c r="Q20" s="423">
        <f t="shared" si="5"/>
        <v>4</v>
      </c>
    </row>
    <row r="21" spans="1:17" ht="24" customHeight="1">
      <c r="A21" s="867" t="str">
        <f t="shared" si="0"/>
        <v/>
      </c>
      <c r="B21" s="449" t="s">
        <v>1461</v>
      </c>
      <c r="C21" s="449"/>
      <c r="D21" s="449"/>
      <c r="E21" s="601"/>
      <c r="F21" s="867" t="str">
        <f t="shared" si="1"/>
        <v/>
      </c>
      <c r="G21" s="449" t="s">
        <v>1391</v>
      </c>
      <c r="H21" s="449"/>
      <c r="I21" s="449"/>
      <c r="J21" s="601"/>
      <c r="M21" s="423" t="s">
        <v>1391</v>
      </c>
      <c r="N21" s="1221">
        <f t="shared" si="2"/>
        <v>3</v>
      </c>
      <c r="O21" s="1221">
        <f t="shared" si="3"/>
        <v>3</v>
      </c>
      <c r="P21" s="423">
        <f t="shared" si="4"/>
        <v>4</v>
      </c>
      <c r="Q21" s="423">
        <f t="shared" si="5"/>
        <v>4</v>
      </c>
    </row>
    <row r="22" spans="1:17" ht="24" customHeight="1">
      <c r="A22" s="867" t="str">
        <f t="shared" si="0"/>
        <v/>
      </c>
      <c r="B22" s="453" t="s">
        <v>1462</v>
      </c>
      <c r="C22" s="452"/>
      <c r="D22" s="453"/>
      <c r="E22" s="602"/>
      <c r="F22" s="867" t="str">
        <f t="shared" si="1"/>
        <v/>
      </c>
      <c r="G22" s="453" t="s">
        <v>1392</v>
      </c>
      <c r="H22" s="452"/>
      <c r="I22" s="453"/>
      <c r="J22" s="602"/>
      <c r="M22" s="423" t="s">
        <v>1392</v>
      </c>
      <c r="N22" s="1221">
        <f t="shared" si="2"/>
        <v>3</v>
      </c>
      <c r="O22" s="1221">
        <f t="shared" si="3"/>
        <v>3</v>
      </c>
      <c r="P22" s="423">
        <f t="shared" si="4"/>
        <v>4</v>
      </c>
      <c r="Q22" s="423">
        <f t="shared" si="5"/>
        <v>4</v>
      </c>
    </row>
    <row r="23" spans="1:17" s="442" customFormat="1" ht="13.5">
      <c r="A23" s="422"/>
      <c r="B23" s="422"/>
      <c r="C23" s="422"/>
      <c r="D23" s="422"/>
      <c r="E23" s="422"/>
      <c r="G23" s="443"/>
    </row>
    <row r="25" spans="1:17" ht="13.5">
      <c r="A25" s="440"/>
      <c r="B25" s="440"/>
      <c r="C25" s="440"/>
      <c r="D25" s="440"/>
      <c r="E25" s="440"/>
      <c r="F25" s="440"/>
      <c r="G25" s="440"/>
      <c r="H25" s="440"/>
      <c r="I25" s="440"/>
      <c r="J25" s="440"/>
    </row>
    <row r="26" spans="1:17" ht="13.5">
      <c r="A26" s="440"/>
      <c r="B26" s="440"/>
      <c r="C26" s="440"/>
      <c r="D26" s="440"/>
      <c r="E26" s="440"/>
      <c r="F26" s="440"/>
      <c r="G26" s="440"/>
      <c r="H26" s="440"/>
      <c r="I26" s="440"/>
      <c r="J26" s="440"/>
    </row>
    <row r="27" spans="1:17" ht="13.5">
      <c r="A27" s="440"/>
      <c r="B27" s="440"/>
      <c r="C27" s="440"/>
      <c r="D27" s="440"/>
      <c r="E27" s="440"/>
      <c r="F27" s="440"/>
      <c r="G27" s="440"/>
      <c r="H27" s="440"/>
      <c r="I27" s="440"/>
      <c r="J27" s="440"/>
    </row>
    <row r="28" spans="1:17" ht="13.5">
      <c r="A28" s="440"/>
      <c r="B28" s="440"/>
      <c r="C28" s="440"/>
      <c r="D28" s="440"/>
      <c r="E28" s="440"/>
      <c r="F28" s="440"/>
      <c r="G28" s="440"/>
      <c r="H28" s="440"/>
      <c r="I28" s="440"/>
      <c r="J28" s="440"/>
    </row>
    <row r="29" spans="1:17" ht="13.5">
      <c r="A29" s="440"/>
      <c r="B29" s="440"/>
      <c r="C29" s="440"/>
      <c r="D29" s="440"/>
      <c r="E29" s="440"/>
      <c r="F29" s="440"/>
      <c r="G29" s="440"/>
      <c r="H29" s="440"/>
      <c r="I29" s="440"/>
      <c r="J29" s="440"/>
    </row>
    <row r="30" spans="1:17" ht="13.5">
      <c r="A30" s="440"/>
      <c r="B30" s="440"/>
      <c r="C30" s="440"/>
      <c r="D30" s="440"/>
      <c r="E30" s="440"/>
      <c r="F30" s="440"/>
      <c r="G30" s="440"/>
      <c r="H30" s="440"/>
      <c r="I30" s="440"/>
      <c r="J30" s="440"/>
    </row>
  </sheetData>
  <sheetProtection password="D8D3" sheet="1" objects="1" scenarios="1"/>
  <mergeCells count="6">
    <mergeCell ref="G11:J11"/>
    <mergeCell ref="C2:D2"/>
    <mergeCell ref="B4:B5"/>
    <mergeCell ref="B11:E11"/>
    <mergeCell ref="A2:B2"/>
    <mergeCell ref="A3:D3"/>
  </mergeCells>
  <phoneticPr fontId="3"/>
  <dataValidations count="2">
    <dataValidation type="whole" operator="greaterThanOrEqual" allowBlank="1" showInputMessage="1" showErrorMessage="1" error="整数値を入力してください" sqref="C13:C22 H13:H22" xr:uid="{00000000-0002-0000-1700-000000000000}">
      <formula1>0</formula1>
    </dataValidation>
    <dataValidation operator="greaterThanOrEqual" allowBlank="1" showInputMessage="1" showErrorMessage="1" error="数値を入力してください" sqref="E13:E22 J13:J22" xr:uid="{00000000-0002-0000-1700-000001000000}"/>
  </dataValidations>
  <pageMargins left="0.75" right="0.44" top="0.64" bottom="0.49" header="0.51200000000000001" footer="0.21"/>
  <pageSetup paperSize="9" scale="60" orientation="landscape" horizontalDpi="300" verticalDpi="300" r:id="rId1"/>
  <headerFooter alignWithMargins="0">
    <oddFooter>&amp;C&amp;P/&amp;N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FFFF99"/>
  </sheetPr>
  <dimension ref="A1:Z889"/>
  <sheetViews>
    <sheetView showGridLines="0" zoomScaleNormal="100" workbookViewId="0">
      <selection activeCell="B12" sqref="B12:C12"/>
    </sheetView>
  </sheetViews>
  <sheetFormatPr defaultRowHeight="12"/>
  <cols>
    <col min="1" max="2" width="2.875" style="42" customWidth="1"/>
    <col min="3" max="3" width="4.375" style="42" customWidth="1"/>
    <col min="4" max="4" width="11.25" style="42" customWidth="1"/>
    <col min="5" max="5" width="24.25" style="42" customWidth="1"/>
    <col min="6" max="6" width="10.625" style="42" customWidth="1"/>
    <col min="7" max="9" width="9" style="42"/>
    <col min="10" max="10" width="2.875" style="42" customWidth="1"/>
    <col min="11" max="11" width="4.375" style="42" customWidth="1"/>
    <col min="12" max="12" width="11.25" style="42" customWidth="1"/>
    <col min="13" max="13" width="24.25" style="42" customWidth="1"/>
    <col min="14" max="14" width="10.625" style="42" customWidth="1"/>
    <col min="15" max="16" width="9" style="1607"/>
    <col min="17" max="17" width="9" style="1607" customWidth="1"/>
    <col min="18" max="26" width="9" style="42" hidden="1" customWidth="1"/>
    <col min="27" max="16384" width="9" style="42"/>
  </cols>
  <sheetData>
    <row r="1" spans="1:26" ht="17.25">
      <c r="A1" s="252" t="s">
        <v>1450</v>
      </c>
      <c r="B1" s="252"/>
      <c r="Q1" s="1609"/>
      <c r="R1" s="1284"/>
      <c r="S1" s="1284"/>
      <c r="T1" s="1284"/>
      <c r="U1" s="1284"/>
      <c r="V1" s="1284"/>
      <c r="W1" s="1284"/>
      <c r="X1" s="1284"/>
      <c r="Y1" s="1284"/>
      <c r="Z1" s="1284"/>
    </row>
    <row r="2" spans="1:26" ht="12.75" thickBot="1"/>
    <row r="3" spans="1:26" ht="26.25" customHeight="1" thickBot="1">
      <c r="B3" s="2289" t="s">
        <v>1440</v>
      </c>
      <c r="C3" s="2290"/>
      <c r="D3" s="2290"/>
      <c r="E3" s="2410"/>
      <c r="F3" s="432" t="s">
        <v>368</v>
      </c>
      <c r="J3" s="2289" t="s">
        <v>1440</v>
      </c>
      <c r="K3" s="2290"/>
      <c r="L3" s="2290"/>
      <c r="M3" s="2410"/>
      <c r="N3" s="435" t="s">
        <v>246</v>
      </c>
    </row>
    <row r="4" spans="1:26" ht="26.25" customHeight="1" thickBot="1">
      <c r="B4" s="2411"/>
      <c r="C4" s="2412"/>
      <c r="D4" s="2412"/>
      <c r="E4" s="2413"/>
      <c r="F4" s="297">
        <f>'6_工事費'!H124</f>
        <v>0</v>
      </c>
      <c r="G4" s="1141"/>
      <c r="J4" s="2411"/>
      <c r="K4" s="2412"/>
      <c r="L4" s="2412"/>
      <c r="M4" s="2413"/>
      <c r="N4" s="297">
        <f>'6_工事費'!EB124-F4</f>
        <v>0</v>
      </c>
      <c r="O4" s="1608"/>
    </row>
    <row r="6" spans="1:26" ht="13.5">
      <c r="B6" s="253" t="s">
        <v>164</v>
      </c>
      <c r="J6" s="253"/>
    </row>
    <row r="7" spans="1:26" ht="24" customHeight="1">
      <c r="B7" s="253" t="s">
        <v>165</v>
      </c>
      <c r="J7" s="900" t="str">
        <f>IF(AND($N$4&gt;0,N7=""),"※",IF(AND($N$4&gt;0,N7=0),"E",""))</f>
        <v/>
      </c>
      <c r="K7" s="728" t="s">
        <v>494</v>
      </c>
      <c r="L7" s="901"/>
      <c r="M7" s="902"/>
      <c r="N7" s="903"/>
      <c r="O7" s="2389" t="str">
        <f>IF(J7="E","費用計上があります。1以上を入力してください","")</f>
        <v/>
      </c>
      <c r="P7" s="2390"/>
      <c r="Q7" s="2390"/>
    </row>
    <row r="8" spans="1:26" ht="6.75" customHeight="1"/>
    <row r="9" spans="1:26" ht="13.5">
      <c r="B9" s="880" t="s">
        <v>544</v>
      </c>
      <c r="J9" s="880" t="s">
        <v>544</v>
      </c>
      <c r="N9" s="904">
        <v>1</v>
      </c>
    </row>
    <row r="10" spans="1:26">
      <c r="B10" s="42" t="s">
        <v>166</v>
      </c>
      <c r="J10" s="42" t="s">
        <v>166</v>
      </c>
    </row>
    <row r="11" spans="1:26" ht="21.75" customHeight="1">
      <c r="B11" s="276"/>
      <c r="C11" s="905"/>
      <c r="D11" s="2409" t="s">
        <v>504</v>
      </c>
      <c r="E11" s="2409"/>
      <c r="F11" s="906"/>
      <c r="J11" s="883" t="str">
        <f>IF(AND($N$4&gt;0,$N$7&gt;=N9,M11=""),"※","")</f>
        <v/>
      </c>
      <c r="K11" s="907" t="s">
        <v>495</v>
      </c>
      <c r="L11" s="901"/>
      <c r="M11" s="2406"/>
      <c r="N11" s="2407"/>
    </row>
    <row r="12" spans="1:26" ht="30.75" customHeight="1">
      <c r="B12" s="881" t="str">
        <f>IF(AND($F$4&gt;0,C12=""),"※","")</f>
        <v/>
      </c>
      <c r="C12" s="882"/>
      <c r="D12" s="2408" t="s">
        <v>545</v>
      </c>
      <c r="E12" s="2408"/>
      <c r="F12" s="2408"/>
      <c r="J12" s="883" t="str">
        <f>IF(AND($N$4&gt;0,$N$7&gt;=N9,K12=""),"※","")</f>
        <v/>
      </c>
      <c r="K12" s="882"/>
      <c r="L12" s="2408" t="s">
        <v>545</v>
      </c>
      <c r="M12" s="2408"/>
      <c r="N12" s="2408"/>
    </row>
    <row r="13" spans="1:26" ht="30.75" customHeight="1">
      <c r="B13" s="884" t="str">
        <f t="shared" ref="B13:B19" si="0">IF(AND($F$4&gt;0,C13=""),"※","")</f>
        <v/>
      </c>
      <c r="C13" s="885"/>
      <c r="D13" s="2403" t="s">
        <v>1026</v>
      </c>
      <c r="E13" s="2403"/>
      <c r="F13" s="2403"/>
      <c r="J13" s="886" t="str">
        <f>IF(AND($N$4&gt;0,$N$7&gt;=N9,K13=""),"※","")</f>
        <v/>
      </c>
      <c r="K13" s="885"/>
      <c r="L13" s="2403" t="s">
        <v>1026</v>
      </c>
      <c r="M13" s="2403"/>
      <c r="N13" s="2403"/>
    </row>
    <row r="14" spans="1:26" ht="30.75" customHeight="1">
      <c r="B14" s="884" t="str">
        <f t="shared" si="0"/>
        <v/>
      </c>
      <c r="C14" s="885"/>
      <c r="D14" s="2403" t="s">
        <v>1027</v>
      </c>
      <c r="E14" s="2403"/>
      <c r="F14" s="2403"/>
      <c r="J14" s="886" t="str">
        <f>IF(AND($N$4&gt;0,$N$7&gt;=N9,K14=""),"※","")</f>
        <v/>
      </c>
      <c r="K14" s="885"/>
      <c r="L14" s="2403" t="s">
        <v>1027</v>
      </c>
      <c r="M14" s="2403"/>
      <c r="N14" s="2403"/>
    </row>
    <row r="15" spans="1:26" ht="30.75" customHeight="1">
      <c r="B15" s="884" t="str">
        <f t="shared" si="0"/>
        <v/>
      </c>
      <c r="C15" s="885"/>
      <c r="D15" s="2403" t="s">
        <v>1028</v>
      </c>
      <c r="E15" s="2403"/>
      <c r="F15" s="2403"/>
      <c r="J15" s="886" t="str">
        <f>IF(AND($N$4&gt;0,$N$7&gt;=N9,K15=""),"※","")</f>
        <v/>
      </c>
      <c r="K15" s="885"/>
      <c r="L15" s="2403" t="s">
        <v>1028</v>
      </c>
      <c r="M15" s="2403"/>
      <c r="N15" s="2403"/>
    </row>
    <row r="16" spans="1:26" ht="30.75" customHeight="1">
      <c r="B16" s="884" t="str">
        <f t="shared" si="0"/>
        <v/>
      </c>
      <c r="C16" s="885"/>
      <c r="D16" s="2403" t="s">
        <v>1029</v>
      </c>
      <c r="E16" s="2403"/>
      <c r="F16" s="2403"/>
      <c r="J16" s="886" t="str">
        <f>IF(AND($N$4&gt;0,$N$7&gt;=N9,K16=""),"※","")</f>
        <v/>
      </c>
      <c r="K16" s="885"/>
      <c r="L16" s="2403" t="s">
        <v>1029</v>
      </c>
      <c r="M16" s="2403"/>
      <c r="N16" s="2403"/>
    </row>
    <row r="17" spans="2:25" ht="30.75" customHeight="1">
      <c r="B17" s="884" t="str">
        <f t="shared" si="0"/>
        <v/>
      </c>
      <c r="C17" s="885"/>
      <c r="D17" s="2403" t="s">
        <v>167</v>
      </c>
      <c r="E17" s="2403"/>
      <c r="F17" s="2403"/>
      <c r="J17" s="886" t="str">
        <f>IF(AND($N$4&gt;0,$N$7&gt;=N9,K17=""),"※","")</f>
        <v/>
      </c>
      <c r="K17" s="885"/>
      <c r="L17" s="2403" t="s">
        <v>167</v>
      </c>
      <c r="M17" s="2403"/>
      <c r="N17" s="2403"/>
    </row>
    <row r="18" spans="2:25" ht="30.75" customHeight="1">
      <c r="B18" s="884" t="str">
        <f t="shared" si="0"/>
        <v/>
      </c>
      <c r="C18" s="885"/>
      <c r="D18" s="2403" t="s">
        <v>1030</v>
      </c>
      <c r="E18" s="2403"/>
      <c r="F18" s="2403"/>
      <c r="J18" s="886" t="str">
        <f>IF(AND($N$4&gt;0,$N$7&gt;=N9,K18=""),"※","")</f>
        <v/>
      </c>
      <c r="K18" s="885"/>
      <c r="L18" s="2403" t="s">
        <v>1030</v>
      </c>
      <c r="M18" s="2403"/>
      <c r="N18" s="2403"/>
    </row>
    <row r="19" spans="2:25" ht="30.75" customHeight="1">
      <c r="B19" s="884" t="str">
        <f t="shared" si="0"/>
        <v/>
      </c>
      <c r="C19" s="885"/>
      <c r="D19" s="2403" t="s">
        <v>1031</v>
      </c>
      <c r="E19" s="2403"/>
      <c r="F19" s="2403"/>
      <c r="J19" s="886" t="str">
        <f>IF(AND($N$4&gt;0,$N$7&gt;=N9,K19=""),"※","")</f>
        <v/>
      </c>
      <c r="K19" s="885"/>
      <c r="L19" s="2403" t="s">
        <v>1031</v>
      </c>
      <c r="M19" s="2403"/>
      <c r="N19" s="2403"/>
    </row>
    <row r="20" spans="2:25" ht="30.75" customHeight="1">
      <c r="B20" s="887" t="str">
        <f>IF(AND($F$4&gt;0,C20=""),"※","")</f>
        <v/>
      </c>
      <c r="C20" s="888"/>
      <c r="D20" s="2405" t="s">
        <v>1032</v>
      </c>
      <c r="E20" s="2405"/>
      <c r="F20" s="2405"/>
      <c r="J20" s="889" t="str">
        <f>IF(AND($N$4&gt;0,$N$7&gt;=N9,K20=""),"※","")</f>
        <v/>
      </c>
      <c r="K20" s="888"/>
      <c r="L20" s="2405" t="s">
        <v>1033</v>
      </c>
      <c r="M20" s="2405"/>
      <c r="N20" s="2405"/>
    </row>
    <row r="21" spans="2:25">
      <c r="C21" s="1140">
        <f>COUNTIF(C12:C20,"○")</f>
        <v>0</v>
      </c>
      <c r="K21" s="1140">
        <f>COUNTIF(K12:K20,"○")</f>
        <v>0</v>
      </c>
    </row>
    <row r="22" spans="2:25" ht="13.5">
      <c r="B22" s="880" t="s">
        <v>1034</v>
      </c>
      <c r="J22" s="880" t="s">
        <v>1034</v>
      </c>
      <c r="R22" s="880" t="s">
        <v>1471</v>
      </c>
    </row>
    <row r="23" spans="2:25">
      <c r="B23" s="42" t="s">
        <v>166</v>
      </c>
      <c r="J23" s="42" t="s">
        <v>166</v>
      </c>
      <c r="R23" s="1280" t="s">
        <v>1472</v>
      </c>
      <c r="S23" s="1281"/>
      <c r="T23" s="1281"/>
      <c r="U23" s="1282"/>
      <c r="V23" s="1280" t="s">
        <v>1473</v>
      </c>
      <c r="W23" s="1281"/>
      <c r="X23" s="1281"/>
      <c r="Y23" s="1282"/>
    </row>
    <row r="24" spans="2:25" ht="21.75" customHeight="1">
      <c r="B24" s="276"/>
      <c r="C24" s="905"/>
      <c r="D24" s="2409" t="s">
        <v>504</v>
      </c>
      <c r="E24" s="2409"/>
      <c r="F24" s="906"/>
      <c r="J24" s="883"/>
      <c r="K24" s="907" t="s">
        <v>495</v>
      </c>
      <c r="L24" s="901"/>
      <c r="M24" s="2399" t="str">
        <f>IF(M11="","",M11)</f>
        <v/>
      </c>
      <c r="N24" s="2400"/>
      <c r="R24" s="1283" t="s">
        <v>1474</v>
      </c>
      <c r="S24" s="1283" t="s">
        <v>1475</v>
      </c>
      <c r="T24" s="1283" t="s">
        <v>1476</v>
      </c>
      <c r="U24" s="1283" t="s">
        <v>1477</v>
      </c>
      <c r="V24" s="1283" t="s">
        <v>1474</v>
      </c>
      <c r="W24" s="1283" t="s">
        <v>1475</v>
      </c>
      <c r="X24" s="1283" t="s">
        <v>1476</v>
      </c>
      <c r="Y24" s="1283" t="s">
        <v>1477</v>
      </c>
    </row>
    <row r="25" spans="2:25" ht="30.75" customHeight="1">
      <c r="B25" s="881" t="str">
        <f>T25</f>
        <v/>
      </c>
      <c r="C25" s="882"/>
      <c r="D25" s="890" t="s">
        <v>168</v>
      </c>
      <c r="E25" s="908"/>
      <c r="F25" s="892" t="s">
        <v>1091</v>
      </c>
      <c r="G25" s="2389" t="str">
        <f>U25</f>
        <v/>
      </c>
      <c r="H25" s="2390"/>
      <c r="I25" s="2391"/>
      <c r="J25" s="881" t="str">
        <f>X25</f>
        <v/>
      </c>
      <c r="K25" s="882"/>
      <c r="L25" s="277" t="s">
        <v>1035</v>
      </c>
      <c r="M25" s="908"/>
      <c r="N25" s="413" t="s">
        <v>1091</v>
      </c>
      <c r="O25" s="2389" t="str">
        <f>Y25</f>
        <v/>
      </c>
      <c r="P25" s="2394"/>
      <c r="Q25" s="2394"/>
      <c r="R25" s="248" t="str">
        <f>IF(AND(C21&gt;0,C25&lt;&gt;"×"),IF(OR(C25="",E25=""),"×",""),"")</f>
        <v/>
      </c>
      <c r="S25" s="248" t="str">
        <f>IF(C21&gt;0,IF(AND(C25="○",C26="○"),"×",""),"")</f>
        <v/>
      </c>
      <c r="T25" s="248" t="str">
        <f>IF(S25="×","E",IF(R25="×","※",""))</f>
        <v/>
      </c>
      <c r="U25" s="248" t="str">
        <f>IF(T25="E","どちらか一方に「○」を入力してください",IF(AND(C25="○",E25=""),"支払限度額を入力してください",IF(AND(C25&lt;&gt;"○",E25&lt;&gt;""),"金額が入力されています。1工事あたりに「○」を入力してください","")))</f>
        <v/>
      </c>
      <c r="V25" s="248" t="str">
        <f>IF(AND(K21&gt;0,K25&lt;&gt;"×"),IF(OR(K25="",M25=""),"×",""),"")</f>
        <v/>
      </c>
      <c r="W25" s="248" t="str">
        <f>IF(K21&gt;0,IF(AND(K25="○",K26="○"),"×",""),"")</f>
        <v/>
      </c>
      <c r="X25" s="248" t="str">
        <f>IF(W25="×","E",IF(V25="×","※",""))</f>
        <v/>
      </c>
      <c r="Y25" s="248" t="str">
        <f>IF(X25="E","どちらか一方に「○」を入力してください",IF(AND(K25="○",M25=""),"支払限度額を入力してください",IF(AND(K25&lt;&gt;"○",M25&lt;&gt;""),"金額が入力されています。1工事あたりに「○」を入力してください","")))</f>
        <v/>
      </c>
    </row>
    <row r="26" spans="2:25" ht="30.75" customHeight="1">
      <c r="B26" s="887" t="str">
        <f>T26</f>
        <v/>
      </c>
      <c r="C26" s="888"/>
      <c r="D26" s="653" t="s">
        <v>561</v>
      </c>
      <c r="E26" s="910"/>
      <c r="F26" s="909" t="s">
        <v>1091</v>
      </c>
      <c r="G26" s="2389" t="str">
        <f>U26</f>
        <v/>
      </c>
      <c r="H26" s="2390"/>
      <c r="I26" s="2391"/>
      <c r="J26" s="887" t="str">
        <f>X26</f>
        <v/>
      </c>
      <c r="K26" s="888"/>
      <c r="L26" s="893" t="s">
        <v>1036</v>
      </c>
      <c r="M26" s="910"/>
      <c r="N26" s="899" t="s">
        <v>1091</v>
      </c>
      <c r="O26" s="2389" t="str">
        <f>Y26</f>
        <v/>
      </c>
      <c r="P26" s="2394"/>
      <c r="Q26" s="2394"/>
      <c r="R26" s="248" t="str">
        <f>IF(AND(C21&gt;0,C26&lt;&gt;"×"),IF(OR(C26="",E26=""),"×",""),"")</f>
        <v/>
      </c>
      <c r="S26" s="248" t="str">
        <f>IF(C21&gt;0,IF(AND(C26="○",C25="○"),"×",""),"")</f>
        <v/>
      </c>
      <c r="T26" s="248" t="str">
        <f>IF(S26="×","E",IF(R26="×","※",""))</f>
        <v/>
      </c>
      <c r="U26" s="248" t="str">
        <f>IF(T26="E","どちらか一方に「○」を入力してください",IF(AND(C26="○",E26=""),"請負金額を入力してください",IF(AND(C26&lt;&gt;"○",E26&lt;&gt;""),"金額が入力されています。請負金額に「○」を入力してください","")))</f>
        <v/>
      </c>
      <c r="V26" s="248" t="str">
        <f>IF(AND(K21&gt;0,K26&lt;&gt;"×"),IF(OR(K26="",M26=""),"×",""),"")</f>
        <v/>
      </c>
      <c r="W26" s="248" t="str">
        <f>IF(K21&gt;0,IF(AND(K26="○",K25="○"),"×",""),"")</f>
        <v/>
      </c>
      <c r="X26" s="248" t="str">
        <f>IF(W26="×","E",IF(V26="×","※",""))</f>
        <v/>
      </c>
      <c r="Y26" s="248" t="str">
        <f>IF(X26="E","どちらか一方に「○」を入力してください",IF(AND(K26="○",M26=""),"請負金額を入力してください",IF(AND(K26&lt;&gt;"○",M26&lt;&gt;""),"金額が入力されています。請負金額に「○」を入力してください","")))</f>
        <v/>
      </c>
    </row>
    <row r="28" spans="2:25" ht="13.5">
      <c r="B28" s="880" t="s">
        <v>1037</v>
      </c>
      <c r="J28" s="880" t="s">
        <v>1037</v>
      </c>
    </row>
    <row r="29" spans="2:25">
      <c r="B29" s="42" t="s">
        <v>169</v>
      </c>
      <c r="J29" s="42" t="s">
        <v>169</v>
      </c>
    </row>
    <row r="30" spans="2:25">
      <c r="B30" s="258" t="s">
        <v>170</v>
      </c>
      <c r="J30" s="258" t="s">
        <v>170</v>
      </c>
    </row>
    <row r="31" spans="2:25">
      <c r="B31" s="258" t="s">
        <v>171</v>
      </c>
      <c r="J31" s="258" t="s">
        <v>171</v>
      </c>
    </row>
    <row r="32" spans="2:25">
      <c r="B32" s="42" t="s">
        <v>166</v>
      </c>
      <c r="J32" s="42" t="s">
        <v>166</v>
      </c>
    </row>
    <row r="33" spans="2:17" ht="21.75" customHeight="1">
      <c r="B33" s="276"/>
      <c r="C33" s="905"/>
      <c r="D33" s="2409" t="s">
        <v>504</v>
      </c>
      <c r="E33" s="2409"/>
      <c r="F33" s="906"/>
      <c r="J33" s="883"/>
      <c r="K33" s="907" t="s">
        <v>495</v>
      </c>
      <c r="L33" s="901"/>
      <c r="M33" s="2399" t="str">
        <f>IF(M11="","",M11)</f>
        <v/>
      </c>
      <c r="N33" s="2400"/>
    </row>
    <row r="34" spans="2:17" ht="30.75" customHeight="1">
      <c r="B34" s="890"/>
      <c r="C34" s="882"/>
      <c r="D34" s="2402" t="s">
        <v>1038</v>
      </c>
      <c r="E34" s="2402"/>
      <c r="F34" s="2402"/>
      <c r="J34" s="890"/>
      <c r="K34" s="882"/>
      <c r="L34" s="2402" t="s">
        <v>1038</v>
      </c>
      <c r="M34" s="2402"/>
      <c r="N34" s="2402"/>
    </row>
    <row r="35" spans="2:17" ht="30.75" customHeight="1">
      <c r="B35" s="895"/>
      <c r="C35" s="885"/>
      <c r="D35" s="2403" t="s">
        <v>1039</v>
      </c>
      <c r="E35" s="2403"/>
      <c r="F35" s="2403"/>
      <c r="J35" s="895"/>
      <c r="K35" s="885"/>
      <c r="L35" s="2403" t="s">
        <v>1039</v>
      </c>
      <c r="M35" s="2403"/>
      <c r="N35" s="2403"/>
    </row>
    <row r="36" spans="2:17" ht="30.75" customHeight="1">
      <c r="B36" s="893"/>
      <c r="C36" s="888"/>
      <c r="D36" s="2404" t="s">
        <v>1040</v>
      </c>
      <c r="E36" s="2404"/>
      <c r="F36" s="2404"/>
      <c r="J36" s="893"/>
      <c r="K36" s="888"/>
      <c r="L36" s="2404" t="s">
        <v>1040</v>
      </c>
      <c r="M36" s="2404"/>
      <c r="N36" s="2404"/>
    </row>
    <row r="37" spans="2:17" ht="6.75" customHeight="1">
      <c r="B37" s="268"/>
      <c r="C37" s="268"/>
      <c r="D37" s="268"/>
      <c r="E37" s="268"/>
      <c r="J37" s="268"/>
      <c r="K37" s="268"/>
      <c r="L37" s="268"/>
      <c r="M37" s="268"/>
    </row>
    <row r="38" spans="2:17">
      <c r="B38" s="258" t="s">
        <v>172</v>
      </c>
      <c r="J38" s="258" t="s">
        <v>172</v>
      </c>
    </row>
    <row r="39" spans="2:17" ht="21.75" customHeight="1">
      <c r="B39" s="276"/>
      <c r="C39" s="905"/>
      <c r="D39" s="2409" t="s">
        <v>504</v>
      </c>
      <c r="E39" s="2409"/>
      <c r="F39" s="906"/>
      <c r="J39" s="900"/>
      <c r="K39" s="907" t="s">
        <v>495</v>
      </c>
      <c r="L39" s="901"/>
      <c r="M39" s="2399" t="str">
        <f>IF(M11="","",M11)</f>
        <v/>
      </c>
      <c r="N39" s="2400"/>
    </row>
    <row r="40" spans="2:17" ht="30.75" customHeight="1">
      <c r="B40" s="894" t="str">
        <f>IF(AND(COUNTIF(C34:C36,"○")&gt;=1,E40=""),"※","")</f>
        <v/>
      </c>
      <c r="C40" s="2397" t="s">
        <v>173</v>
      </c>
      <c r="D40" s="2398"/>
      <c r="E40" s="896"/>
      <c r="F40" s="382" t="s">
        <v>1091</v>
      </c>
      <c r="G40" s="2389" t="str">
        <f>IF(B40="※","支払限度額を入力してください","")</f>
        <v/>
      </c>
      <c r="H40" s="2390"/>
      <c r="I40" s="2391"/>
      <c r="J40" s="894" t="str">
        <f>IF(AND(OR(K34="○",K35="○",K36="○"),M40=""),"※","")</f>
        <v/>
      </c>
      <c r="K40" s="2397" t="s">
        <v>173</v>
      </c>
      <c r="L40" s="2398"/>
      <c r="M40" s="896"/>
      <c r="N40" s="382" t="s">
        <v>1091</v>
      </c>
      <c r="O40" s="2389" t="str">
        <f>IF(J40="※","支払限度額を入力してください","")</f>
        <v/>
      </c>
      <c r="P40" s="2390"/>
      <c r="Q40" s="2390"/>
    </row>
    <row r="42" spans="2:17">
      <c r="B42" s="258" t="s">
        <v>174</v>
      </c>
      <c r="J42" s="258" t="s">
        <v>174</v>
      </c>
    </row>
    <row r="43" spans="2:17">
      <c r="B43" s="258" t="s">
        <v>171</v>
      </c>
      <c r="J43" s="258" t="s">
        <v>171</v>
      </c>
    </row>
    <row r="44" spans="2:17">
      <c r="B44" s="42" t="s">
        <v>166</v>
      </c>
      <c r="J44" s="42" t="s">
        <v>166</v>
      </c>
    </row>
    <row r="45" spans="2:17" ht="21.75" customHeight="1">
      <c r="B45" s="276"/>
      <c r="C45" s="905"/>
      <c r="D45" s="2409" t="s">
        <v>504</v>
      </c>
      <c r="E45" s="2409"/>
      <c r="F45" s="906"/>
      <c r="J45" s="900"/>
      <c r="K45" s="907" t="s">
        <v>495</v>
      </c>
      <c r="L45" s="901"/>
      <c r="M45" s="2399" t="str">
        <f>IF(M11="","",M11)</f>
        <v/>
      </c>
      <c r="N45" s="2400"/>
    </row>
    <row r="46" spans="2:17" ht="30.75" customHeight="1">
      <c r="B46" s="897"/>
      <c r="C46" s="898"/>
      <c r="D46" s="2396" t="s">
        <v>560</v>
      </c>
      <c r="E46" s="2398"/>
      <c r="F46" s="2401"/>
      <c r="J46" s="897"/>
      <c r="K46" s="898"/>
      <c r="L46" s="2396" t="s">
        <v>560</v>
      </c>
      <c r="M46" s="2398"/>
      <c r="N46" s="2401"/>
    </row>
    <row r="47" spans="2:17" ht="6.75" customHeight="1">
      <c r="B47" s="268"/>
      <c r="C47" s="268"/>
      <c r="D47" s="268"/>
      <c r="E47" s="268"/>
      <c r="J47" s="268"/>
      <c r="K47" s="268"/>
      <c r="L47" s="268"/>
      <c r="M47" s="268"/>
    </row>
    <row r="48" spans="2:17">
      <c r="B48" s="258" t="s">
        <v>172</v>
      </c>
      <c r="J48" s="258" t="s">
        <v>172</v>
      </c>
    </row>
    <row r="49" spans="1:18" ht="21.75" customHeight="1">
      <c r="B49" s="276"/>
      <c r="C49" s="905"/>
      <c r="D49" s="2409" t="s">
        <v>504</v>
      </c>
      <c r="E49" s="2409"/>
      <c r="F49" s="906"/>
      <c r="J49" s="900"/>
      <c r="K49" s="907" t="s">
        <v>495</v>
      </c>
      <c r="L49" s="901"/>
      <c r="M49" s="2399" t="str">
        <f>IF(M11="","",M11)</f>
        <v/>
      </c>
      <c r="N49" s="2400"/>
    </row>
    <row r="50" spans="1:18" ht="30.75" customHeight="1">
      <c r="B50" s="894" t="str">
        <f>IF(AND(C46="○",E50=""),"※","")</f>
        <v/>
      </c>
      <c r="C50" s="2395" t="s">
        <v>173</v>
      </c>
      <c r="D50" s="2396"/>
      <c r="E50" s="896"/>
      <c r="F50" s="382" t="s">
        <v>1091</v>
      </c>
      <c r="G50" s="2389" t="str">
        <f>IF(B50="※","支払限度額を入力してください","")</f>
        <v/>
      </c>
      <c r="H50" s="2390"/>
      <c r="I50" s="2391"/>
      <c r="J50" s="894" t="str">
        <f>IF(AND(K46="○",M50=""),"※","")</f>
        <v/>
      </c>
      <c r="K50" s="2395" t="s">
        <v>173</v>
      </c>
      <c r="L50" s="2396"/>
      <c r="M50" s="896"/>
      <c r="N50" s="382" t="s">
        <v>1091</v>
      </c>
      <c r="O50" s="2389" t="str">
        <f>IF(J50="※","支払限度額を入力してください","")</f>
        <v/>
      </c>
      <c r="P50" s="2390"/>
      <c r="Q50" s="2390"/>
    </row>
    <row r="51" spans="1:18">
      <c r="A51" s="716"/>
      <c r="B51" s="716"/>
      <c r="C51" s="716"/>
      <c r="D51" s="716"/>
      <c r="E51" s="716"/>
      <c r="F51" s="716"/>
      <c r="G51" s="716"/>
      <c r="H51" s="716"/>
      <c r="I51" s="716"/>
    </row>
    <row r="52" spans="1:18" ht="13.5">
      <c r="A52" s="911"/>
      <c r="B52" s="913"/>
      <c r="C52" s="911"/>
      <c r="D52" s="911"/>
      <c r="E52" s="911"/>
      <c r="F52" s="911"/>
      <c r="G52" s="911"/>
      <c r="H52" s="911"/>
      <c r="I52" s="911"/>
      <c r="J52" s="880" t="s">
        <v>1041</v>
      </c>
      <c r="N52" s="904">
        <v>2</v>
      </c>
    </row>
    <row r="53" spans="1:18">
      <c r="A53" s="911"/>
      <c r="B53" s="911"/>
      <c r="C53" s="911"/>
      <c r="D53" s="911"/>
      <c r="E53" s="911"/>
      <c r="F53" s="911"/>
      <c r="G53" s="911"/>
      <c r="H53" s="911"/>
      <c r="I53" s="911"/>
      <c r="J53" s="42" t="s">
        <v>166</v>
      </c>
    </row>
    <row r="54" spans="1:18" ht="21.75" customHeight="1">
      <c r="A54" s="911"/>
      <c r="B54" s="911"/>
      <c r="C54" s="914"/>
      <c r="D54" s="914"/>
      <c r="E54" s="914"/>
      <c r="F54" s="914"/>
      <c r="G54" s="911"/>
      <c r="H54" s="911"/>
      <c r="I54" s="911"/>
      <c r="J54" s="883" t="str">
        <f>IF(AND($N$4&gt;0,$N$7&gt;=N52,M54=""),"※","")</f>
        <v/>
      </c>
      <c r="K54" s="907" t="s">
        <v>495</v>
      </c>
      <c r="L54" s="901"/>
      <c r="M54" s="2406"/>
      <c r="N54" s="2407"/>
      <c r="R54" s="254"/>
    </row>
    <row r="55" spans="1:18" ht="30.75" customHeight="1">
      <c r="A55" s="911"/>
      <c r="B55" s="915"/>
      <c r="C55" s="914"/>
      <c r="D55" s="911"/>
      <c r="E55" s="911"/>
      <c r="F55" s="911"/>
      <c r="G55" s="911"/>
      <c r="H55" s="911"/>
      <c r="I55" s="911"/>
      <c r="J55" s="883" t="str">
        <f>IF(AND($N$4&gt;0,$N$7&gt;=N52,K55=""),"※","")</f>
        <v/>
      </c>
      <c r="K55" s="882"/>
      <c r="L55" s="2408" t="s">
        <v>545</v>
      </c>
      <c r="M55" s="2408"/>
      <c r="N55" s="2408"/>
      <c r="R55" s="254"/>
    </row>
    <row r="56" spans="1:18" ht="30.75" customHeight="1">
      <c r="A56" s="911"/>
      <c r="B56" s="915"/>
      <c r="C56" s="914"/>
      <c r="D56" s="911"/>
      <c r="E56" s="911"/>
      <c r="F56" s="911"/>
      <c r="G56" s="911"/>
      <c r="H56" s="911"/>
      <c r="I56" s="911"/>
      <c r="J56" s="886" t="str">
        <f>IF(AND($N$4&gt;0,$N$7&gt;=N52,K56=""),"※","")</f>
        <v/>
      </c>
      <c r="K56" s="885"/>
      <c r="L56" s="2403" t="s">
        <v>546</v>
      </c>
      <c r="M56" s="2403"/>
      <c r="N56" s="2403"/>
      <c r="R56" s="254"/>
    </row>
    <row r="57" spans="1:18" ht="30.75" customHeight="1">
      <c r="A57" s="911"/>
      <c r="B57" s="915"/>
      <c r="C57" s="914"/>
      <c r="D57" s="911"/>
      <c r="E57" s="911"/>
      <c r="F57" s="911"/>
      <c r="G57" s="911"/>
      <c r="H57" s="911"/>
      <c r="I57" s="911"/>
      <c r="J57" s="886" t="str">
        <f>IF(AND($N$4&gt;0,$N$7&gt;=N52,K57=""),"※","")</f>
        <v/>
      </c>
      <c r="K57" s="885"/>
      <c r="L57" s="2403" t="s">
        <v>1042</v>
      </c>
      <c r="M57" s="2403"/>
      <c r="N57" s="2403"/>
      <c r="R57" s="254"/>
    </row>
    <row r="58" spans="1:18" ht="30.75" customHeight="1">
      <c r="A58" s="911"/>
      <c r="B58" s="915"/>
      <c r="C58" s="914"/>
      <c r="D58" s="911"/>
      <c r="E58" s="911"/>
      <c r="F58" s="911"/>
      <c r="G58" s="911"/>
      <c r="H58" s="911"/>
      <c r="I58" s="911"/>
      <c r="J58" s="886" t="str">
        <f>IF(AND($N$4&gt;0,$N$7&gt;=N52,K58=""),"※","")</f>
        <v/>
      </c>
      <c r="K58" s="885"/>
      <c r="L58" s="2403" t="s">
        <v>1043</v>
      </c>
      <c r="M58" s="2403"/>
      <c r="N58" s="2403"/>
      <c r="R58" s="254"/>
    </row>
    <row r="59" spans="1:18" ht="30.75" customHeight="1">
      <c r="A59" s="911"/>
      <c r="B59" s="915"/>
      <c r="C59" s="914"/>
      <c r="D59" s="911"/>
      <c r="E59" s="911"/>
      <c r="F59" s="911"/>
      <c r="G59" s="911"/>
      <c r="H59" s="911"/>
      <c r="I59" s="911"/>
      <c r="J59" s="886" t="str">
        <f>IF(AND($N$4&gt;0,$N$7&gt;=N52,K59=""),"※","")</f>
        <v/>
      </c>
      <c r="K59" s="885"/>
      <c r="L59" s="2403" t="s">
        <v>1044</v>
      </c>
      <c r="M59" s="2403"/>
      <c r="N59" s="2403"/>
      <c r="R59" s="254"/>
    </row>
    <row r="60" spans="1:18" ht="30.75" customHeight="1">
      <c r="A60" s="911"/>
      <c r="B60" s="915"/>
      <c r="C60" s="914"/>
      <c r="D60" s="911"/>
      <c r="E60" s="911"/>
      <c r="F60" s="911"/>
      <c r="G60" s="911"/>
      <c r="H60" s="911"/>
      <c r="I60" s="911"/>
      <c r="J60" s="886" t="str">
        <f>IF(AND($N$4&gt;0,$N$7&gt;=N52,K60=""),"※","")</f>
        <v/>
      </c>
      <c r="K60" s="885"/>
      <c r="L60" s="2403" t="s">
        <v>167</v>
      </c>
      <c r="M60" s="2403"/>
      <c r="N60" s="2403"/>
      <c r="R60" s="254"/>
    </row>
    <row r="61" spans="1:18" ht="30.75" customHeight="1">
      <c r="A61" s="911"/>
      <c r="B61" s="915"/>
      <c r="C61" s="914"/>
      <c r="D61" s="911"/>
      <c r="E61" s="911"/>
      <c r="F61" s="911"/>
      <c r="G61" s="911"/>
      <c r="H61" s="911"/>
      <c r="I61" s="911"/>
      <c r="J61" s="886" t="str">
        <f>IF(AND($N$4&gt;0,$N$7&gt;=N52,K61=""),"※","")</f>
        <v/>
      </c>
      <c r="K61" s="885"/>
      <c r="L61" s="2403" t="s">
        <v>1045</v>
      </c>
      <c r="M61" s="2403"/>
      <c r="N61" s="2403"/>
      <c r="R61" s="254"/>
    </row>
    <row r="62" spans="1:18" ht="30.75" customHeight="1">
      <c r="A62" s="911"/>
      <c r="B62" s="915"/>
      <c r="C62" s="914"/>
      <c r="D62" s="911"/>
      <c r="E62" s="911"/>
      <c r="F62" s="911"/>
      <c r="G62" s="911"/>
      <c r="H62" s="911"/>
      <c r="I62" s="911"/>
      <c r="J62" s="886" t="str">
        <f>IF(AND($N$4&gt;0,$N$7&gt;=N52,K62=""),"※","")</f>
        <v/>
      </c>
      <c r="K62" s="885"/>
      <c r="L62" s="2403" t="s">
        <v>1046</v>
      </c>
      <c r="M62" s="2403"/>
      <c r="N62" s="2403"/>
      <c r="R62" s="254"/>
    </row>
    <row r="63" spans="1:18" ht="30.75" customHeight="1">
      <c r="A63" s="911"/>
      <c r="B63" s="915"/>
      <c r="C63" s="914"/>
      <c r="D63" s="911"/>
      <c r="E63" s="911"/>
      <c r="F63" s="911"/>
      <c r="G63" s="911"/>
      <c r="H63" s="911"/>
      <c r="I63" s="911"/>
      <c r="J63" s="889" t="str">
        <f>IF(AND($N$4&gt;0,$N$7&gt;=N52,K63=""),"※","")</f>
        <v/>
      </c>
      <c r="K63" s="888"/>
      <c r="L63" s="2405" t="s">
        <v>1047</v>
      </c>
      <c r="M63" s="2405"/>
      <c r="N63" s="2405"/>
      <c r="R63" s="254"/>
    </row>
    <row r="64" spans="1:18">
      <c r="A64" s="911"/>
      <c r="B64" s="911"/>
      <c r="C64" s="911"/>
      <c r="D64" s="911"/>
      <c r="E64" s="911"/>
      <c r="F64" s="911"/>
      <c r="G64" s="911"/>
      <c r="H64" s="911"/>
      <c r="I64" s="911"/>
      <c r="K64" s="1140">
        <f>COUNTIF(K55:K63,"○")</f>
        <v>0</v>
      </c>
    </row>
    <row r="65" spans="1:25" ht="13.5">
      <c r="A65" s="911"/>
      <c r="B65" s="913"/>
      <c r="C65" s="911"/>
      <c r="D65" s="911"/>
      <c r="E65" s="911"/>
      <c r="F65" s="911"/>
      <c r="G65" s="911"/>
      <c r="H65" s="911"/>
      <c r="I65" s="911"/>
      <c r="J65" s="880" t="s">
        <v>551</v>
      </c>
      <c r="V65" s="880" t="s">
        <v>1471</v>
      </c>
    </row>
    <row r="66" spans="1:25">
      <c r="A66" s="911"/>
      <c r="B66" s="911"/>
      <c r="C66" s="911"/>
      <c r="D66" s="911"/>
      <c r="E66" s="911"/>
      <c r="F66" s="911"/>
      <c r="G66" s="911"/>
      <c r="H66" s="911"/>
      <c r="I66" s="911"/>
      <c r="J66" s="42" t="s">
        <v>166</v>
      </c>
      <c r="V66" s="1280" t="s">
        <v>1473</v>
      </c>
      <c r="W66" s="1281"/>
      <c r="X66" s="1281"/>
      <c r="Y66" s="1282"/>
    </row>
    <row r="67" spans="1:25" ht="21.75" customHeight="1">
      <c r="A67" s="911"/>
      <c r="B67" s="911"/>
      <c r="C67" s="914"/>
      <c r="D67" s="914"/>
      <c r="E67" s="914"/>
      <c r="F67" s="914"/>
      <c r="G67" s="911"/>
      <c r="H67" s="911"/>
      <c r="I67" s="911"/>
      <c r="J67" s="883"/>
      <c r="K67" s="907" t="s">
        <v>495</v>
      </c>
      <c r="L67" s="901"/>
      <c r="M67" s="2399" t="str">
        <f>IF(M54="","",M54)</f>
        <v/>
      </c>
      <c r="N67" s="2400"/>
      <c r="V67" s="1283" t="s">
        <v>1474</v>
      </c>
      <c r="W67" s="1283" t="s">
        <v>1475</v>
      </c>
      <c r="X67" s="1283" t="s">
        <v>1476</v>
      </c>
      <c r="Y67" s="1283" t="s">
        <v>1477</v>
      </c>
    </row>
    <row r="68" spans="1:25" ht="30.75" customHeight="1">
      <c r="A68" s="911"/>
      <c r="B68" s="915"/>
      <c r="C68" s="914"/>
      <c r="D68" s="911"/>
      <c r="E68" s="912"/>
      <c r="F68" s="911"/>
      <c r="G68" s="916"/>
      <c r="H68" s="916"/>
      <c r="I68" s="917"/>
      <c r="J68" s="881" t="str">
        <f>X68</f>
        <v/>
      </c>
      <c r="K68" s="882"/>
      <c r="L68" s="277" t="s">
        <v>1048</v>
      </c>
      <c r="M68" s="908"/>
      <c r="N68" s="413" t="s">
        <v>1091</v>
      </c>
      <c r="O68" s="2389" t="str">
        <f>Y68</f>
        <v/>
      </c>
      <c r="P68" s="2394"/>
      <c r="Q68" s="2394"/>
      <c r="V68" s="248" t="str">
        <f>IF(AND(K64&gt;0,K68&lt;&gt;"×"),IF(OR(K68="",M68=""),"×",""),"")</f>
        <v/>
      </c>
      <c r="W68" s="248" t="str">
        <f>IF(K64&gt;0,IF(AND(K68="○",K69="○"),"×",""),"")</f>
        <v/>
      </c>
      <c r="X68" s="248" t="str">
        <f>IF(W68="×","E",IF(V68="×","※",""))</f>
        <v/>
      </c>
      <c r="Y68" s="248" t="str">
        <f>IF(X68="E","どちらか一方に「○」を入力してください",IF(AND(K68="○",M68=""),"支払限度額を入力してください",IF(AND(K68&lt;&gt;"○",M68&lt;&gt;""),"金額が入力されています。1工事あたりに「○」を入力してください","")))</f>
        <v/>
      </c>
    </row>
    <row r="69" spans="1:25" ht="30.75" customHeight="1">
      <c r="A69" s="911"/>
      <c r="B69" s="915"/>
      <c r="C69" s="914"/>
      <c r="D69" s="911"/>
      <c r="E69" s="912"/>
      <c r="F69" s="911"/>
      <c r="G69" s="916"/>
      <c r="H69" s="911"/>
      <c r="I69" s="911"/>
      <c r="J69" s="887" t="str">
        <f>X69</f>
        <v/>
      </c>
      <c r="K69" s="888"/>
      <c r="L69" s="893" t="s">
        <v>1049</v>
      </c>
      <c r="M69" s="910"/>
      <c r="N69" s="899" t="s">
        <v>1091</v>
      </c>
      <c r="O69" s="2389" t="str">
        <f>Y69</f>
        <v/>
      </c>
      <c r="P69" s="2394"/>
      <c r="Q69" s="2394"/>
      <c r="V69" s="248" t="str">
        <f>IF(AND(K64&gt;0,K69&lt;&gt;"×"),IF(OR(K69="",M69=""),"×",""),"")</f>
        <v/>
      </c>
      <c r="W69" s="248" t="str">
        <f>IF(K64&gt;0,IF(AND(K69="○",K68="○"),"×",""),"")</f>
        <v/>
      </c>
      <c r="X69" s="248" t="str">
        <f>IF(W69="×","E",IF(V69="×","※",""))</f>
        <v/>
      </c>
      <c r="Y69" s="248" t="str">
        <f>IF(X69="E","どちらか一方に「○」を入力してください",IF(AND(K69="○",M69=""),"請負金額を入力してください",IF(AND(K69&lt;&gt;"○",M69&lt;&gt;""),"金額が入力されています。請負金額に「○」を入力してください","")))</f>
        <v/>
      </c>
    </row>
    <row r="70" spans="1:25">
      <c r="A70" s="911"/>
      <c r="B70" s="911"/>
      <c r="C70" s="911"/>
      <c r="D70" s="911"/>
      <c r="E70" s="911"/>
      <c r="F70" s="911"/>
      <c r="G70" s="911"/>
      <c r="H70" s="911"/>
      <c r="I70" s="911"/>
    </row>
    <row r="71" spans="1:25" ht="13.5">
      <c r="A71" s="911"/>
      <c r="B71" s="913"/>
      <c r="C71" s="911"/>
      <c r="D71" s="911"/>
      <c r="E71" s="911"/>
      <c r="F71" s="911"/>
      <c r="G71" s="911"/>
      <c r="H71" s="911"/>
      <c r="I71" s="911"/>
      <c r="J71" s="880" t="s">
        <v>1050</v>
      </c>
    </row>
    <row r="72" spans="1:25">
      <c r="A72" s="911"/>
      <c r="B72" s="911"/>
      <c r="C72" s="911"/>
      <c r="D72" s="911"/>
      <c r="E72" s="911"/>
      <c r="F72" s="911"/>
      <c r="G72" s="911"/>
      <c r="H72" s="911"/>
      <c r="I72" s="911"/>
      <c r="J72" s="42" t="s">
        <v>169</v>
      </c>
    </row>
    <row r="73" spans="1:25">
      <c r="A73" s="911"/>
      <c r="B73" s="918"/>
      <c r="C73" s="911"/>
      <c r="D73" s="911"/>
      <c r="E73" s="911"/>
      <c r="F73" s="911"/>
      <c r="G73" s="911"/>
      <c r="H73" s="911"/>
      <c r="I73" s="911"/>
      <c r="J73" s="258" t="s">
        <v>170</v>
      </c>
    </row>
    <row r="74" spans="1:25">
      <c r="A74" s="911"/>
      <c r="B74" s="918"/>
      <c r="C74" s="911"/>
      <c r="D74" s="911"/>
      <c r="E74" s="911"/>
      <c r="F74" s="911"/>
      <c r="G74" s="911"/>
      <c r="H74" s="911"/>
      <c r="I74" s="911"/>
      <c r="J74" s="258" t="s">
        <v>171</v>
      </c>
    </row>
    <row r="75" spans="1:25">
      <c r="A75" s="911"/>
      <c r="B75" s="911"/>
      <c r="C75" s="911"/>
      <c r="D75" s="911"/>
      <c r="E75" s="911"/>
      <c r="F75" s="911"/>
      <c r="G75" s="911"/>
      <c r="H75" s="911"/>
      <c r="I75" s="911"/>
      <c r="J75" s="42" t="s">
        <v>166</v>
      </c>
    </row>
    <row r="76" spans="1:25" ht="21.75" customHeight="1">
      <c r="A76" s="911"/>
      <c r="B76" s="911"/>
      <c r="C76" s="914"/>
      <c r="D76" s="914"/>
      <c r="E76" s="914"/>
      <c r="F76" s="914"/>
      <c r="G76" s="911"/>
      <c r="H76" s="911"/>
      <c r="I76" s="911"/>
      <c r="J76" s="883"/>
      <c r="K76" s="907" t="s">
        <v>495</v>
      </c>
      <c r="L76" s="901"/>
      <c r="M76" s="2399" t="str">
        <f>IF(M54="","",M54)</f>
        <v/>
      </c>
      <c r="N76" s="2400"/>
    </row>
    <row r="77" spans="1:25" ht="30.75" customHeight="1">
      <c r="A77" s="911"/>
      <c r="B77" s="911"/>
      <c r="C77" s="914"/>
      <c r="D77" s="911"/>
      <c r="E77" s="911"/>
      <c r="F77" s="911"/>
      <c r="G77" s="911"/>
      <c r="H77" s="911"/>
      <c r="I77" s="911"/>
      <c r="J77" s="890"/>
      <c r="K77" s="882"/>
      <c r="L77" s="2402" t="s">
        <v>1038</v>
      </c>
      <c r="M77" s="2402"/>
      <c r="N77" s="2402"/>
    </row>
    <row r="78" spans="1:25" ht="30.75" customHeight="1">
      <c r="A78" s="911"/>
      <c r="B78" s="911"/>
      <c r="C78" s="914"/>
      <c r="D78" s="911"/>
      <c r="E78" s="911"/>
      <c r="F78" s="911"/>
      <c r="G78" s="911"/>
      <c r="H78" s="911"/>
      <c r="I78" s="911"/>
      <c r="J78" s="895"/>
      <c r="K78" s="885"/>
      <c r="L78" s="2403" t="s">
        <v>1039</v>
      </c>
      <c r="M78" s="2403"/>
      <c r="N78" s="2403"/>
    </row>
    <row r="79" spans="1:25" ht="30.75" customHeight="1">
      <c r="A79" s="911"/>
      <c r="B79" s="911"/>
      <c r="C79" s="914"/>
      <c r="D79" s="911"/>
      <c r="E79" s="911"/>
      <c r="F79" s="911"/>
      <c r="G79" s="911"/>
      <c r="H79" s="911"/>
      <c r="I79" s="911"/>
      <c r="J79" s="893"/>
      <c r="K79" s="888"/>
      <c r="L79" s="2404" t="s">
        <v>1040</v>
      </c>
      <c r="M79" s="2404"/>
      <c r="N79" s="2404"/>
    </row>
    <row r="80" spans="1:25" ht="6.75" customHeight="1">
      <c r="A80" s="911"/>
      <c r="B80" s="911"/>
      <c r="C80" s="911"/>
      <c r="D80" s="911"/>
      <c r="E80" s="911"/>
      <c r="F80" s="911"/>
      <c r="G80" s="911"/>
      <c r="H80" s="911"/>
      <c r="I80" s="911"/>
      <c r="J80" s="268"/>
      <c r="K80" s="268"/>
      <c r="L80" s="268"/>
      <c r="M80" s="268"/>
    </row>
    <row r="81" spans="1:17">
      <c r="A81" s="911"/>
      <c r="B81" s="918"/>
      <c r="C81" s="911"/>
      <c r="D81" s="911"/>
      <c r="E81" s="911"/>
      <c r="F81" s="911"/>
      <c r="G81" s="911"/>
      <c r="H81" s="911"/>
      <c r="I81" s="911"/>
      <c r="J81" s="258" t="s">
        <v>172</v>
      </c>
    </row>
    <row r="82" spans="1:17" ht="21.75" customHeight="1">
      <c r="A82" s="911"/>
      <c r="B82" s="914"/>
      <c r="C82" s="914"/>
      <c r="D82" s="914"/>
      <c r="E82" s="914"/>
      <c r="F82" s="914"/>
      <c r="G82" s="911"/>
      <c r="H82" s="911"/>
      <c r="I82" s="911"/>
      <c r="J82" s="900"/>
      <c r="K82" s="907" t="s">
        <v>495</v>
      </c>
      <c r="L82" s="901"/>
      <c r="M82" s="2399" t="str">
        <f>IF(M54="","",M54)</f>
        <v/>
      </c>
      <c r="N82" s="2400"/>
    </row>
    <row r="83" spans="1:17" ht="30.75" customHeight="1">
      <c r="A83" s="911"/>
      <c r="B83" s="915"/>
      <c r="C83" s="911"/>
      <c r="D83" s="911"/>
      <c r="E83" s="912"/>
      <c r="F83" s="911"/>
      <c r="G83" s="916"/>
      <c r="H83" s="911"/>
      <c r="I83" s="911"/>
      <c r="J83" s="894" t="str">
        <f>IF(AND(OR(K77="○",K78="○",K79="○"),M83=""),"※","")</f>
        <v/>
      </c>
      <c r="K83" s="2397" t="s">
        <v>173</v>
      </c>
      <c r="L83" s="2398"/>
      <c r="M83" s="896"/>
      <c r="N83" s="382" t="s">
        <v>1091</v>
      </c>
      <c r="O83" s="2389" t="str">
        <f>IF(J83="※","支払限度額を入力してください","")</f>
        <v/>
      </c>
      <c r="P83" s="2390"/>
      <c r="Q83" s="2390"/>
    </row>
    <row r="84" spans="1:17">
      <c r="A84" s="911"/>
      <c r="B84" s="911"/>
      <c r="C84" s="911"/>
      <c r="D84" s="911"/>
      <c r="E84" s="911"/>
      <c r="F84" s="911"/>
      <c r="G84" s="911"/>
      <c r="H84" s="911"/>
      <c r="I84" s="911"/>
    </row>
    <row r="85" spans="1:17">
      <c r="A85" s="911"/>
      <c r="B85" s="918"/>
      <c r="C85" s="911"/>
      <c r="D85" s="911"/>
      <c r="E85" s="911"/>
      <c r="F85" s="911"/>
      <c r="G85" s="911"/>
      <c r="H85" s="911"/>
      <c r="I85" s="911"/>
      <c r="J85" s="258" t="s">
        <v>174</v>
      </c>
    </row>
    <row r="86" spans="1:17">
      <c r="A86" s="911"/>
      <c r="B86" s="918"/>
      <c r="C86" s="911"/>
      <c r="D86" s="911"/>
      <c r="E86" s="911"/>
      <c r="F86" s="911"/>
      <c r="G86" s="911"/>
      <c r="H86" s="911"/>
      <c r="I86" s="911"/>
      <c r="J86" s="258" t="s">
        <v>171</v>
      </c>
    </row>
    <row r="87" spans="1:17">
      <c r="A87" s="911"/>
      <c r="B87" s="911"/>
      <c r="C87" s="911"/>
      <c r="D87" s="911"/>
      <c r="E87" s="911"/>
      <c r="F87" s="911"/>
      <c r="G87" s="911"/>
      <c r="H87" s="911"/>
      <c r="I87" s="911"/>
      <c r="J87" s="42" t="s">
        <v>166</v>
      </c>
    </row>
    <row r="88" spans="1:17" ht="21.75" customHeight="1">
      <c r="A88" s="911"/>
      <c r="B88" s="911"/>
      <c r="C88" s="914"/>
      <c r="D88" s="914"/>
      <c r="E88" s="914"/>
      <c r="F88" s="914"/>
      <c r="G88" s="911"/>
      <c r="H88" s="911"/>
      <c r="I88" s="911"/>
      <c r="J88" s="900"/>
      <c r="K88" s="907" t="s">
        <v>495</v>
      </c>
      <c r="L88" s="901"/>
      <c r="M88" s="2399" t="str">
        <f>IF(M54="","",M54)</f>
        <v/>
      </c>
      <c r="N88" s="2400"/>
    </row>
    <row r="89" spans="1:17" ht="30.75" customHeight="1">
      <c r="A89" s="911"/>
      <c r="B89" s="911"/>
      <c r="C89" s="914"/>
      <c r="D89" s="911"/>
      <c r="E89" s="911"/>
      <c r="F89" s="911"/>
      <c r="G89" s="911"/>
      <c r="H89" s="911"/>
      <c r="I89" s="911"/>
      <c r="J89" s="897"/>
      <c r="K89" s="898"/>
      <c r="L89" s="2396" t="s">
        <v>560</v>
      </c>
      <c r="M89" s="2398"/>
      <c r="N89" s="2401"/>
    </row>
    <row r="90" spans="1:17" ht="6.75" customHeight="1">
      <c r="A90" s="911"/>
      <c r="B90" s="911"/>
      <c r="C90" s="911"/>
      <c r="D90" s="911"/>
      <c r="E90" s="911"/>
      <c r="F90" s="911"/>
      <c r="G90" s="911"/>
      <c r="H90" s="911"/>
      <c r="I90" s="911"/>
      <c r="J90" s="268"/>
      <c r="K90" s="268"/>
      <c r="L90" s="268"/>
      <c r="M90" s="268"/>
    </row>
    <row r="91" spans="1:17">
      <c r="A91" s="911"/>
      <c r="B91" s="918"/>
      <c r="C91" s="911"/>
      <c r="D91" s="911"/>
      <c r="E91" s="911"/>
      <c r="F91" s="911"/>
      <c r="G91" s="911"/>
      <c r="H91" s="911"/>
      <c r="I91" s="911"/>
      <c r="J91" s="258" t="s">
        <v>172</v>
      </c>
    </row>
    <row r="92" spans="1:17" ht="21.75" customHeight="1">
      <c r="A92" s="911"/>
      <c r="B92" s="911"/>
      <c r="C92" s="914"/>
      <c r="D92" s="914"/>
      <c r="E92" s="914"/>
      <c r="F92" s="914"/>
      <c r="G92" s="911"/>
      <c r="H92" s="911"/>
      <c r="I92" s="911"/>
      <c r="J92" s="900"/>
      <c r="K92" s="907" t="s">
        <v>495</v>
      </c>
      <c r="L92" s="901"/>
      <c r="M92" s="2399" t="str">
        <f>IF(M54="","",M54)</f>
        <v/>
      </c>
      <c r="N92" s="2400"/>
    </row>
    <row r="93" spans="1:17" ht="30.75" customHeight="1">
      <c r="A93" s="911"/>
      <c r="B93" s="915"/>
      <c r="C93" s="911"/>
      <c r="D93" s="911"/>
      <c r="E93" s="912"/>
      <c r="F93" s="911"/>
      <c r="G93" s="916"/>
      <c r="H93" s="911"/>
      <c r="I93" s="911"/>
      <c r="J93" s="894" t="str">
        <f>IF(AND(K89="○",M93=""),"※","")</f>
        <v/>
      </c>
      <c r="K93" s="2395" t="s">
        <v>173</v>
      </c>
      <c r="L93" s="2396"/>
      <c r="M93" s="896"/>
      <c r="N93" s="382" t="s">
        <v>1091</v>
      </c>
      <c r="O93" s="2389" t="str">
        <f>IF(J93="※","支払限度額を入力してください","")</f>
        <v/>
      </c>
      <c r="P93" s="2390"/>
      <c r="Q93" s="2390"/>
    </row>
    <row r="94" spans="1:17">
      <c r="A94" s="911"/>
      <c r="B94" s="911"/>
      <c r="C94" s="911"/>
      <c r="D94" s="911"/>
      <c r="E94" s="911"/>
      <c r="F94" s="911"/>
      <c r="G94" s="911"/>
      <c r="H94" s="911"/>
      <c r="I94" s="911"/>
    </row>
    <row r="95" spans="1:17" ht="13.5">
      <c r="A95" s="911"/>
      <c r="B95" s="913"/>
      <c r="C95" s="911"/>
      <c r="D95" s="911"/>
      <c r="E95" s="911"/>
      <c r="F95" s="911"/>
      <c r="G95" s="911"/>
      <c r="H95" s="911"/>
      <c r="I95" s="911"/>
      <c r="J95" s="880" t="s">
        <v>1051</v>
      </c>
      <c r="N95" s="904">
        <v>3</v>
      </c>
    </row>
    <row r="96" spans="1:17">
      <c r="A96" s="911"/>
      <c r="B96" s="911"/>
      <c r="C96" s="911"/>
      <c r="D96" s="911"/>
      <c r="E96" s="911"/>
      <c r="F96" s="911"/>
      <c r="G96" s="911"/>
      <c r="H96" s="911"/>
      <c r="I96" s="911"/>
      <c r="J96" s="42" t="s">
        <v>166</v>
      </c>
    </row>
    <row r="97" spans="1:25" ht="21.75" customHeight="1">
      <c r="A97" s="911"/>
      <c r="B97" s="911"/>
      <c r="C97" s="914"/>
      <c r="D97" s="914"/>
      <c r="E97" s="914"/>
      <c r="F97" s="914"/>
      <c r="G97" s="911"/>
      <c r="H97" s="911"/>
      <c r="I97" s="911"/>
      <c r="J97" s="883" t="str">
        <f>IF(AND($N$4&gt;0,$N$7&gt;=N95,M97=""),"※","")</f>
        <v/>
      </c>
      <c r="K97" s="907" t="s">
        <v>495</v>
      </c>
      <c r="L97" s="901"/>
      <c r="M97" s="2406"/>
      <c r="N97" s="2407"/>
      <c r="R97" s="254"/>
    </row>
    <row r="98" spans="1:25" ht="30.75" customHeight="1">
      <c r="A98" s="911"/>
      <c r="B98" s="915"/>
      <c r="C98" s="914"/>
      <c r="D98" s="911"/>
      <c r="E98" s="911"/>
      <c r="F98" s="911"/>
      <c r="G98" s="911"/>
      <c r="H98" s="911"/>
      <c r="I98" s="911"/>
      <c r="J98" s="883" t="str">
        <f>IF(AND($N$4&gt;0,$N$7&gt;=N95,K98=""),"※","")</f>
        <v/>
      </c>
      <c r="K98" s="882"/>
      <c r="L98" s="2408" t="s">
        <v>545</v>
      </c>
      <c r="M98" s="2408"/>
      <c r="N98" s="2408"/>
      <c r="R98" s="254"/>
    </row>
    <row r="99" spans="1:25" ht="30.75" customHeight="1">
      <c r="A99" s="911"/>
      <c r="B99" s="915"/>
      <c r="C99" s="914"/>
      <c r="D99" s="911"/>
      <c r="E99" s="911"/>
      <c r="F99" s="911"/>
      <c r="G99" s="911"/>
      <c r="H99" s="911"/>
      <c r="I99" s="911"/>
      <c r="J99" s="886" t="str">
        <f>IF(AND($N$4&gt;0,$N$7&gt;=N95,K99=""),"※","")</f>
        <v/>
      </c>
      <c r="K99" s="885"/>
      <c r="L99" s="2403" t="s">
        <v>546</v>
      </c>
      <c r="M99" s="2403"/>
      <c r="N99" s="2403"/>
      <c r="R99" s="254"/>
    </row>
    <row r="100" spans="1:25" ht="30.75" customHeight="1">
      <c r="A100" s="911"/>
      <c r="B100" s="915"/>
      <c r="C100" s="914"/>
      <c r="D100" s="911"/>
      <c r="E100" s="911"/>
      <c r="F100" s="911"/>
      <c r="G100" s="911"/>
      <c r="H100" s="911"/>
      <c r="I100" s="911"/>
      <c r="J100" s="886" t="str">
        <f>IF(AND($N$4&gt;0,$N$7&gt;=N95,K100=""),"※","")</f>
        <v/>
      </c>
      <c r="K100" s="885"/>
      <c r="L100" s="2403" t="s">
        <v>547</v>
      </c>
      <c r="M100" s="2403"/>
      <c r="N100" s="2403"/>
      <c r="R100" s="254"/>
    </row>
    <row r="101" spans="1:25" ht="30.75" customHeight="1">
      <c r="A101" s="911"/>
      <c r="B101" s="915"/>
      <c r="C101" s="914"/>
      <c r="D101" s="911"/>
      <c r="E101" s="911"/>
      <c r="F101" s="911"/>
      <c r="G101" s="911"/>
      <c r="H101" s="911"/>
      <c r="I101" s="911"/>
      <c r="J101" s="886" t="str">
        <f>IF(AND($N$4&gt;0,$N$7&gt;=N95,K101=""),"※","")</f>
        <v/>
      </c>
      <c r="K101" s="885"/>
      <c r="L101" s="2403" t="s">
        <v>1052</v>
      </c>
      <c r="M101" s="2403"/>
      <c r="N101" s="2403"/>
      <c r="R101" s="254"/>
    </row>
    <row r="102" spans="1:25" ht="30.75" customHeight="1">
      <c r="A102" s="911"/>
      <c r="B102" s="915"/>
      <c r="C102" s="914"/>
      <c r="D102" s="911"/>
      <c r="E102" s="911"/>
      <c r="F102" s="911"/>
      <c r="G102" s="911"/>
      <c r="H102" s="911"/>
      <c r="I102" s="911"/>
      <c r="J102" s="886" t="str">
        <f>IF(AND($N$4&gt;0,$N$7&gt;=N95,K102=""),"※","")</f>
        <v/>
      </c>
      <c r="K102" s="885"/>
      <c r="L102" s="2403" t="s">
        <v>1053</v>
      </c>
      <c r="M102" s="2403"/>
      <c r="N102" s="2403"/>
      <c r="R102" s="254"/>
    </row>
    <row r="103" spans="1:25" ht="30.75" customHeight="1">
      <c r="A103" s="911"/>
      <c r="B103" s="915"/>
      <c r="C103" s="914"/>
      <c r="D103" s="911"/>
      <c r="E103" s="911"/>
      <c r="F103" s="911"/>
      <c r="G103" s="911"/>
      <c r="H103" s="911"/>
      <c r="I103" s="911"/>
      <c r="J103" s="886" t="str">
        <f>IF(AND($N$4&gt;0,$N$7&gt;=N95,K103=""),"※","")</f>
        <v/>
      </c>
      <c r="K103" s="885"/>
      <c r="L103" s="2403" t="s">
        <v>167</v>
      </c>
      <c r="M103" s="2403"/>
      <c r="N103" s="2403"/>
      <c r="R103" s="254"/>
    </row>
    <row r="104" spans="1:25" ht="30.75" customHeight="1">
      <c r="A104" s="911"/>
      <c r="B104" s="915"/>
      <c r="C104" s="914"/>
      <c r="D104" s="911"/>
      <c r="E104" s="911"/>
      <c r="F104" s="911"/>
      <c r="G104" s="911"/>
      <c r="H104" s="911"/>
      <c r="I104" s="911"/>
      <c r="J104" s="886" t="str">
        <f>IF(AND($N$4&gt;0,$N$7&gt;=N95,K104=""),"※","")</f>
        <v/>
      </c>
      <c r="K104" s="885"/>
      <c r="L104" s="2403" t="s">
        <v>1054</v>
      </c>
      <c r="M104" s="2403"/>
      <c r="N104" s="2403"/>
      <c r="R104" s="254"/>
    </row>
    <row r="105" spans="1:25" ht="30.75" customHeight="1">
      <c r="A105" s="911"/>
      <c r="B105" s="915"/>
      <c r="C105" s="914"/>
      <c r="D105" s="911"/>
      <c r="E105" s="911"/>
      <c r="F105" s="911"/>
      <c r="G105" s="911"/>
      <c r="H105" s="911"/>
      <c r="I105" s="911"/>
      <c r="J105" s="886" t="str">
        <f>IF(AND($N$4&gt;0,$N$7&gt;=N95,K105=""),"※","")</f>
        <v/>
      </c>
      <c r="K105" s="885"/>
      <c r="L105" s="2403" t="s">
        <v>1055</v>
      </c>
      <c r="M105" s="2403"/>
      <c r="N105" s="2403"/>
      <c r="R105" s="254"/>
    </row>
    <row r="106" spans="1:25" ht="30.75" customHeight="1">
      <c r="A106" s="911"/>
      <c r="B106" s="915"/>
      <c r="C106" s="914"/>
      <c r="D106" s="911"/>
      <c r="E106" s="911"/>
      <c r="F106" s="911"/>
      <c r="G106" s="911"/>
      <c r="H106" s="911"/>
      <c r="I106" s="911"/>
      <c r="J106" s="889" t="str">
        <f>IF(AND($N$4&gt;0,$N$7&gt;=N95,K106=""),"※","")</f>
        <v/>
      </c>
      <c r="K106" s="888"/>
      <c r="L106" s="2405" t="s">
        <v>1033</v>
      </c>
      <c r="M106" s="2405"/>
      <c r="N106" s="2405"/>
      <c r="R106" s="254"/>
    </row>
    <row r="107" spans="1:25">
      <c r="A107" s="911"/>
      <c r="B107" s="911"/>
      <c r="C107" s="911"/>
      <c r="D107" s="911"/>
      <c r="E107" s="911"/>
      <c r="F107" s="911"/>
      <c r="G107" s="911"/>
      <c r="H107" s="911"/>
      <c r="I107" s="911"/>
      <c r="K107" s="1140">
        <f>COUNTIF(K98:K106,"○")</f>
        <v>0</v>
      </c>
    </row>
    <row r="108" spans="1:25" ht="13.5">
      <c r="A108" s="911"/>
      <c r="B108" s="913"/>
      <c r="C108" s="911"/>
      <c r="D108" s="911"/>
      <c r="E108" s="911"/>
      <c r="F108" s="911"/>
      <c r="G108" s="911"/>
      <c r="H108" s="911"/>
      <c r="I108" s="911"/>
      <c r="J108" s="880" t="s">
        <v>551</v>
      </c>
      <c r="V108" s="880" t="s">
        <v>1471</v>
      </c>
    </row>
    <row r="109" spans="1:25">
      <c r="A109" s="911"/>
      <c r="B109" s="911"/>
      <c r="C109" s="911"/>
      <c r="D109" s="911"/>
      <c r="E109" s="911"/>
      <c r="F109" s="911"/>
      <c r="G109" s="911"/>
      <c r="H109" s="911"/>
      <c r="I109" s="911"/>
      <c r="J109" s="42" t="s">
        <v>166</v>
      </c>
      <c r="V109" s="1280" t="s">
        <v>1473</v>
      </c>
      <c r="W109" s="1281"/>
      <c r="X109" s="1281"/>
      <c r="Y109" s="1282"/>
    </row>
    <row r="110" spans="1:25" ht="21.75" customHeight="1">
      <c r="A110" s="911"/>
      <c r="B110" s="911"/>
      <c r="C110" s="914"/>
      <c r="D110" s="914"/>
      <c r="E110" s="914"/>
      <c r="F110" s="914"/>
      <c r="G110" s="911"/>
      <c r="H110" s="911"/>
      <c r="I110" s="911"/>
      <c r="J110" s="883"/>
      <c r="K110" s="907" t="s">
        <v>495</v>
      </c>
      <c r="L110" s="901"/>
      <c r="M110" s="2399" t="str">
        <f>IF(M97="","",M97)</f>
        <v/>
      </c>
      <c r="N110" s="2400"/>
      <c r="V110" s="1283" t="s">
        <v>1474</v>
      </c>
      <c r="W110" s="1283" t="s">
        <v>1475</v>
      </c>
      <c r="X110" s="1283" t="s">
        <v>1476</v>
      </c>
      <c r="Y110" s="1283" t="s">
        <v>1477</v>
      </c>
    </row>
    <row r="111" spans="1:25" ht="30.75" customHeight="1">
      <c r="A111" s="911"/>
      <c r="B111" s="915"/>
      <c r="C111" s="914"/>
      <c r="D111" s="911"/>
      <c r="E111" s="912"/>
      <c r="F111" s="911"/>
      <c r="G111" s="916"/>
      <c r="H111" s="916"/>
      <c r="I111" s="917"/>
      <c r="J111" s="881" t="str">
        <f>X111</f>
        <v/>
      </c>
      <c r="K111" s="882"/>
      <c r="L111" s="277" t="s">
        <v>178</v>
      </c>
      <c r="M111" s="908"/>
      <c r="N111" s="413" t="s">
        <v>1091</v>
      </c>
      <c r="O111" s="2389" t="str">
        <f>Y111</f>
        <v/>
      </c>
      <c r="P111" s="2394"/>
      <c r="Q111" s="2394"/>
      <c r="V111" s="248" t="str">
        <f>IF(AND(K107&gt;0,K111&lt;&gt;"×"),IF(OR(K111="",M111=""),"×",""),"")</f>
        <v/>
      </c>
      <c r="W111" s="248" t="str">
        <f>IF(K107&gt;0,IF(AND(K111="○",K112="○"),"×",""),"")</f>
        <v/>
      </c>
      <c r="X111" s="248" t="str">
        <f>IF(W111="×","E",IF(V111="×","※",""))</f>
        <v/>
      </c>
      <c r="Y111" s="248" t="str">
        <f>IF(X111="E","どちらか一方に「○」を入力してください",IF(AND(K111="○",M111=""),"支払限度額を入力してください",IF(AND(K111&lt;&gt;"○",M111&lt;&gt;""),"金額が入力されています。1工事あたりに「○」を入力してください","")))</f>
        <v/>
      </c>
    </row>
    <row r="112" spans="1:25" ht="30.75" customHeight="1">
      <c r="A112" s="911"/>
      <c r="B112" s="915"/>
      <c r="C112" s="914"/>
      <c r="D112" s="911"/>
      <c r="E112" s="912"/>
      <c r="F112" s="911"/>
      <c r="G112" s="916"/>
      <c r="H112" s="911"/>
      <c r="I112" s="911"/>
      <c r="J112" s="887" t="str">
        <f>X112</f>
        <v/>
      </c>
      <c r="K112" s="888"/>
      <c r="L112" s="893" t="s">
        <v>1056</v>
      </c>
      <c r="M112" s="910"/>
      <c r="N112" s="899" t="s">
        <v>1091</v>
      </c>
      <c r="O112" s="2389" t="str">
        <f>Y112</f>
        <v/>
      </c>
      <c r="P112" s="2394"/>
      <c r="Q112" s="2394"/>
      <c r="V112" s="248" t="str">
        <f>IF(AND(K107&gt;0,K112&lt;&gt;"×"),IF(OR(K112="",M112=""),"×",""),"")</f>
        <v/>
      </c>
      <c r="W112" s="248" t="str">
        <f>IF(K107&gt;0,IF(AND(K112="○",K111="○"),"×",""),"")</f>
        <v/>
      </c>
      <c r="X112" s="248" t="str">
        <f>IF(W112="×","E",IF(V112="×","※",""))</f>
        <v/>
      </c>
      <c r="Y112" s="248" t="str">
        <f>IF(X112="E","どちらか一方に「○」を入力してください",IF(AND(K112="○",M112=""),"請負金額を入力してください",IF(AND(K112&lt;&gt;"○",M112&lt;&gt;""),"金額が入力されています。請負金額に「○」を入力してください","")))</f>
        <v/>
      </c>
    </row>
    <row r="113" spans="1:17">
      <c r="A113" s="911"/>
      <c r="B113" s="911"/>
      <c r="C113" s="911"/>
      <c r="D113" s="911"/>
      <c r="E113" s="911"/>
      <c r="F113" s="911"/>
      <c r="G113" s="911"/>
      <c r="H113" s="911"/>
      <c r="I113" s="911"/>
    </row>
    <row r="114" spans="1:17" ht="13.5">
      <c r="A114" s="911"/>
      <c r="B114" s="913"/>
      <c r="C114" s="911"/>
      <c r="D114" s="911"/>
      <c r="E114" s="911"/>
      <c r="F114" s="911"/>
      <c r="G114" s="911"/>
      <c r="H114" s="911"/>
      <c r="I114" s="911"/>
      <c r="J114" s="880" t="s">
        <v>1057</v>
      </c>
    </row>
    <row r="115" spans="1:17">
      <c r="A115" s="911"/>
      <c r="B115" s="911"/>
      <c r="C115" s="911"/>
      <c r="D115" s="911"/>
      <c r="E115" s="911"/>
      <c r="F115" s="911"/>
      <c r="G115" s="911"/>
      <c r="H115" s="911"/>
      <c r="I115" s="911"/>
      <c r="J115" s="42" t="s">
        <v>169</v>
      </c>
    </row>
    <row r="116" spans="1:17">
      <c r="A116" s="911"/>
      <c r="B116" s="918"/>
      <c r="C116" s="911"/>
      <c r="D116" s="911"/>
      <c r="E116" s="911"/>
      <c r="F116" s="911"/>
      <c r="G116" s="911"/>
      <c r="H116" s="911"/>
      <c r="I116" s="911"/>
      <c r="J116" s="258" t="s">
        <v>170</v>
      </c>
    </row>
    <row r="117" spans="1:17">
      <c r="A117" s="911"/>
      <c r="B117" s="918"/>
      <c r="C117" s="911"/>
      <c r="D117" s="911"/>
      <c r="E117" s="911"/>
      <c r="F117" s="911"/>
      <c r="G117" s="911"/>
      <c r="H117" s="911"/>
      <c r="I117" s="911"/>
      <c r="J117" s="258" t="s">
        <v>171</v>
      </c>
    </row>
    <row r="118" spans="1:17">
      <c r="A118" s="911"/>
      <c r="B118" s="911"/>
      <c r="C118" s="911"/>
      <c r="D118" s="911"/>
      <c r="E118" s="911"/>
      <c r="F118" s="911"/>
      <c r="G118" s="911"/>
      <c r="H118" s="911"/>
      <c r="I118" s="911"/>
      <c r="J118" s="42" t="s">
        <v>166</v>
      </c>
    </row>
    <row r="119" spans="1:17" ht="21.75" customHeight="1">
      <c r="A119" s="911"/>
      <c r="B119" s="911"/>
      <c r="C119" s="914"/>
      <c r="D119" s="914"/>
      <c r="E119" s="914"/>
      <c r="F119" s="914"/>
      <c r="G119" s="911"/>
      <c r="H119" s="911"/>
      <c r="I119" s="911"/>
      <c r="J119" s="883"/>
      <c r="K119" s="907" t="s">
        <v>495</v>
      </c>
      <c r="L119" s="901"/>
      <c r="M119" s="2399" t="str">
        <f>IF(M97="","",M97)</f>
        <v/>
      </c>
      <c r="N119" s="2400"/>
    </row>
    <row r="120" spans="1:17" ht="30.75" customHeight="1">
      <c r="A120" s="911"/>
      <c r="B120" s="911"/>
      <c r="C120" s="914"/>
      <c r="D120" s="911"/>
      <c r="E120" s="911"/>
      <c r="F120" s="911"/>
      <c r="G120" s="911"/>
      <c r="H120" s="911"/>
      <c r="I120" s="911"/>
      <c r="J120" s="890"/>
      <c r="K120" s="882"/>
      <c r="L120" s="2402" t="s">
        <v>1038</v>
      </c>
      <c r="M120" s="2402"/>
      <c r="N120" s="2402"/>
    </row>
    <row r="121" spans="1:17" ht="30.75" customHeight="1">
      <c r="A121" s="911"/>
      <c r="B121" s="911"/>
      <c r="C121" s="914"/>
      <c r="D121" s="911"/>
      <c r="E121" s="911"/>
      <c r="F121" s="911"/>
      <c r="G121" s="911"/>
      <c r="H121" s="911"/>
      <c r="I121" s="911"/>
      <c r="J121" s="895"/>
      <c r="K121" s="885"/>
      <c r="L121" s="2403" t="s">
        <v>1039</v>
      </c>
      <c r="M121" s="2403"/>
      <c r="N121" s="2403"/>
    </row>
    <row r="122" spans="1:17" ht="30.75" customHeight="1">
      <c r="A122" s="911"/>
      <c r="B122" s="911"/>
      <c r="C122" s="914"/>
      <c r="D122" s="911"/>
      <c r="E122" s="911"/>
      <c r="F122" s="911"/>
      <c r="G122" s="911"/>
      <c r="H122" s="911"/>
      <c r="I122" s="911"/>
      <c r="J122" s="893"/>
      <c r="K122" s="888"/>
      <c r="L122" s="2404" t="s">
        <v>1040</v>
      </c>
      <c r="M122" s="2404"/>
      <c r="N122" s="2404"/>
    </row>
    <row r="123" spans="1:17" ht="6.75" customHeight="1">
      <c r="A123" s="911"/>
      <c r="B123" s="911"/>
      <c r="C123" s="911"/>
      <c r="D123" s="911"/>
      <c r="E123" s="911"/>
      <c r="F123" s="911"/>
      <c r="G123" s="911"/>
      <c r="H123" s="911"/>
      <c r="I123" s="911"/>
      <c r="J123" s="268"/>
      <c r="K123" s="268"/>
      <c r="L123" s="268"/>
      <c r="M123" s="268"/>
    </row>
    <row r="124" spans="1:17">
      <c r="A124" s="911"/>
      <c r="B124" s="918"/>
      <c r="C124" s="911"/>
      <c r="D124" s="911"/>
      <c r="E124" s="911"/>
      <c r="F124" s="911"/>
      <c r="G124" s="911"/>
      <c r="H124" s="911"/>
      <c r="I124" s="911"/>
      <c r="J124" s="258" t="s">
        <v>172</v>
      </c>
    </row>
    <row r="125" spans="1:17" ht="21.75" customHeight="1">
      <c r="A125" s="911"/>
      <c r="B125" s="914"/>
      <c r="C125" s="914"/>
      <c r="D125" s="914"/>
      <c r="E125" s="914"/>
      <c r="F125" s="914"/>
      <c r="G125" s="911"/>
      <c r="H125" s="911"/>
      <c r="I125" s="911"/>
      <c r="J125" s="900"/>
      <c r="K125" s="907" t="s">
        <v>495</v>
      </c>
      <c r="L125" s="901"/>
      <c r="M125" s="2399" t="str">
        <f>IF(M97="","",M97)</f>
        <v/>
      </c>
      <c r="N125" s="2400"/>
    </row>
    <row r="126" spans="1:17" ht="30.75" customHeight="1">
      <c r="A126" s="911"/>
      <c r="B126" s="915"/>
      <c r="C126" s="911"/>
      <c r="D126" s="911"/>
      <c r="E126" s="912"/>
      <c r="F126" s="911"/>
      <c r="G126" s="916"/>
      <c r="H126" s="911"/>
      <c r="I126" s="911"/>
      <c r="J126" s="894" t="str">
        <f>IF(AND(OR(K120="○",K121="○",K122="○"),M126=""),"※","")</f>
        <v/>
      </c>
      <c r="K126" s="2397" t="s">
        <v>173</v>
      </c>
      <c r="L126" s="2398"/>
      <c r="M126" s="896"/>
      <c r="N126" s="382" t="s">
        <v>1091</v>
      </c>
      <c r="O126" s="2389" t="str">
        <f>IF(J126="※","支払限度額を入力してください","")</f>
        <v/>
      </c>
      <c r="P126" s="2390"/>
      <c r="Q126" s="2390"/>
    </row>
    <row r="127" spans="1:17">
      <c r="A127" s="911"/>
      <c r="B127" s="911"/>
      <c r="C127" s="911"/>
      <c r="D127" s="911"/>
      <c r="E127" s="911"/>
      <c r="F127" s="911"/>
      <c r="G127" s="911"/>
      <c r="H127" s="911"/>
      <c r="I127" s="911"/>
    </row>
    <row r="128" spans="1:17">
      <c r="A128" s="911"/>
      <c r="B128" s="918"/>
      <c r="C128" s="911"/>
      <c r="D128" s="911"/>
      <c r="E128" s="911"/>
      <c r="F128" s="911"/>
      <c r="G128" s="911"/>
      <c r="H128" s="911"/>
      <c r="I128" s="911"/>
      <c r="J128" s="258" t="s">
        <v>174</v>
      </c>
    </row>
    <row r="129" spans="1:18">
      <c r="A129" s="911"/>
      <c r="B129" s="918"/>
      <c r="C129" s="911"/>
      <c r="D129" s="911"/>
      <c r="E129" s="911"/>
      <c r="F129" s="911"/>
      <c r="G129" s="911"/>
      <c r="H129" s="911"/>
      <c r="I129" s="911"/>
      <c r="J129" s="258" t="s">
        <v>171</v>
      </c>
    </row>
    <row r="130" spans="1:18">
      <c r="A130" s="911"/>
      <c r="B130" s="911"/>
      <c r="C130" s="911"/>
      <c r="D130" s="911"/>
      <c r="E130" s="911"/>
      <c r="F130" s="911"/>
      <c r="G130" s="911"/>
      <c r="H130" s="911"/>
      <c r="I130" s="911"/>
      <c r="J130" s="42" t="s">
        <v>166</v>
      </c>
    </row>
    <row r="131" spans="1:18" ht="21.75" customHeight="1">
      <c r="A131" s="911"/>
      <c r="B131" s="911"/>
      <c r="C131" s="914"/>
      <c r="D131" s="914"/>
      <c r="E131" s="914"/>
      <c r="F131" s="914"/>
      <c r="G131" s="911"/>
      <c r="H131" s="911"/>
      <c r="I131" s="911"/>
      <c r="J131" s="900"/>
      <c r="K131" s="907" t="s">
        <v>495</v>
      </c>
      <c r="L131" s="901"/>
      <c r="M131" s="2399" t="str">
        <f>IF(M97="","",M97)</f>
        <v/>
      </c>
      <c r="N131" s="2400"/>
    </row>
    <row r="132" spans="1:18" ht="30.75" customHeight="1">
      <c r="A132" s="911"/>
      <c r="B132" s="911"/>
      <c r="C132" s="914"/>
      <c r="D132" s="911"/>
      <c r="E132" s="911"/>
      <c r="F132" s="911"/>
      <c r="G132" s="911"/>
      <c r="H132" s="911"/>
      <c r="I132" s="911"/>
      <c r="J132" s="897"/>
      <c r="K132" s="898"/>
      <c r="L132" s="2396" t="s">
        <v>560</v>
      </c>
      <c r="M132" s="2398"/>
      <c r="N132" s="2401"/>
    </row>
    <row r="133" spans="1:18" ht="6.75" customHeight="1">
      <c r="A133" s="911"/>
      <c r="B133" s="911"/>
      <c r="C133" s="911"/>
      <c r="D133" s="911"/>
      <c r="E133" s="911"/>
      <c r="F133" s="911"/>
      <c r="G133" s="911"/>
      <c r="H133" s="911"/>
      <c r="I133" s="911"/>
      <c r="J133" s="268"/>
      <c r="K133" s="268"/>
      <c r="L133" s="268"/>
      <c r="M133" s="268"/>
    </row>
    <row r="134" spans="1:18">
      <c r="A134" s="911"/>
      <c r="B134" s="918"/>
      <c r="C134" s="911"/>
      <c r="D134" s="911"/>
      <c r="E134" s="911"/>
      <c r="F134" s="911"/>
      <c r="G134" s="911"/>
      <c r="H134" s="911"/>
      <c r="I134" s="911"/>
      <c r="J134" s="258" t="s">
        <v>172</v>
      </c>
    </row>
    <row r="135" spans="1:18" ht="21.75" customHeight="1">
      <c r="A135" s="911"/>
      <c r="B135" s="911"/>
      <c r="C135" s="914"/>
      <c r="D135" s="914"/>
      <c r="E135" s="914"/>
      <c r="F135" s="914"/>
      <c r="G135" s="911"/>
      <c r="H135" s="911"/>
      <c r="I135" s="911"/>
      <c r="J135" s="900"/>
      <c r="K135" s="907" t="s">
        <v>495</v>
      </c>
      <c r="L135" s="901"/>
      <c r="M135" s="2399" t="str">
        <f>IF(M97="","",M97)</f>
        <v/>
      </c>
      <c r="N135" s="2400"/>
    </row>
    <row r="136" spans="1:18" ht="30.75" customHeight="1">
      <c r="A136" s="911"/>
      <c r="B136" s="915"/>
      <c r="C136" s="911"/>
      <c r="D136" s="911"/>
      <c r="E136" s="912"/>
      <c r="F136" s="911"/>
      <c r="G136" s="916"/>
      <c r="H136" s="911"/>
      <c r="I136" s="911"/>
      <c r="J136" s="894" t="str">
        <f>IF(AND(K132="○",M136=""),"※","")</f>
        <v/>
      </c>
      <c r="K136" s="2395" t="s">
        <v>173</v>
      </c>
      <c r="L136" s="2396"/>
      <c r="M136" s="896"/>
      <c r="N136" s="382" t="s">
        <v>1091</v>
      </c>
      <c r="O136" s="2389" t="str">
        <f>IF(J136="※","支払限度額を入力してください","")</f>
        <v/>
      </c>
      <c r="P136" s="2390"/>
      <c r="Q136" s="2390"/>
    </row>
    <row r="137" spans="1:18">
      <c r="A137" s="911"/>
      <c r="B137" s="911"/>
      <c r="C137" s="911"/>
      <c r="D137" s="911"/>
      <c r="E137" s="911"/>
      <c r="F137" s="911"/>
      <c r="G137" s="911"/>
      <c r="H137" s="911"/>
      <c r="I137" s="911"/>
    </row>
    <row r="138" spans="1:18" ht="13.5">
      <c r="A138" s="911"/>
      <c r="B138" s="913"/>
      <c r="C138" s="911"/>
      <c r="D138" s="911"/>
      <c r="E138" s="911"/>
      <c r="F138" s="911"/>
      <c r="G138" s="911"/>
      <c r="H138" s="911"/>
      <c r="I138" s="911"/>
      <c r="J138" s="880" t="s">
        <v>1058</v>
      </c>
      <c r="N138" s="904">
        <v>4</v>
      </c>
    </row>
    <row r="139" spans="1:18">
      <c r="A139" s="911"/>
      <c r="B139" s="911"/>
      <c r="C139" s="911"/>
      <c r="D139" s="911"/>
      <c r="E139" s="911"/>
      <c r="F139" s="911"/>
      <c r="G139" s="911"/>
      <c r="H139" s="911"/>
      <c r="I139" s="911"/>
      <c r="J139" s="42" t="s">
        <v>166</v>
      </c>
    </row>
    <row r="140" spans="1:18" ht="21.75" customHeight="1">
      <c r="A140" s="911"/>
      <c r="B140" s="911"/>
      <c r="C140" s="914"/>
      <c r="D140" s="914"/>
      <c r="E140" s="914"/>
      <c r="F140" s="914"/>
      <c r="G140" s="911"/>
      <c r="H140" s="911"/>
      <c r="I140" s="911"/>
      <c r="J140" s="883" t="str">
        <f>IF(AND($N$4&gt;0,$N$7&gt;=N138,M140=""),"※","")</f>
        <v/>
      </c>
      <c r="K140" s="907" t="s">
        <v>495</v>
      </c>
      <c r="L140" s="901"/>
      <c r="M140" s="2406"/>
      <c r="N140" s="2407"/>
      <c r="R140" s="254"/>
    </row>
    <row r="141" spans="1:18" ht="30.75" customHeight="1">
      <c r="A141" s="911"/>
      <c r="B141" s="915"/>
      <c r="C141" s="914"/>
      <c r="D141" s="911"/>
      <c r="E141" s="911"/>
      <c r="F141" s="911"/>
      <c r="G141" s="911"/>
      <c r="H141" s="911"/>
      <c r="I141" s="911"/>
      <c r="J141" s="883" t="str">
        <f>IF(AND($N$4&gt;0,$N$7&gt;=N138,K141=""),"※","")</f>
        <v/>
      </c>
      <c r="K141" s="882"/>
      <c r="L141" s="2408" t="s">
        <v>545</v>
      </c>
      <c r="M141" s="2408"/>
      <c r="N141" s="2408"/>
      <c r="R141" s="254"/>
    </row>
    <row r="142" spans="1:18" ht="30.75" customHeight="1">
      <c r="A142" s="911"/>
      <c r="B142" s="915"/>
      <c r="C142" s="914"/>
      <c r="D142" s="911"/>
      <c r="E142" s="911"/>
      <c r="F142" s="911"/>
      <c r="G142" s="911"/>
      <c r="H142" s="911"/>
      <c r="I142" s="911"/>
      <c r="J142" s="886" t="str">
        <f>IF(AND($N$4&gt;0,$N$7&gt;=N138,K142=""),"※","")</f>
        <v/>
      </c>
      <c r="K142" s="885"/>
      <c r="L142" s="2403" t="s">
        <v>546</v>
      </c>
      <c r="M142" s="2403"/>
      <c r="N142" s="2403"/>
      <c r="R142" s="254"/>
    </row>
    <row r="143" spans="1:18" ht="30.75" customHeight="1">
      <c r="A143" s="911"/>
      <c r="B143" s="915"/>
      <c r="C143" s="914"/>
      <c r="D143" s="911"/>
      <c r="E143" s="911"/>
      <c r="F143" s="911"/>
      <c r="G143" s="911"/>
      <c r="H143" s="911"/>
      <c r="I143" s="911"/>
      <c r="J143" s="886" t="str">
        <f>IF(AND($N$4&gt;0,$N$7&gt;=N138,K143=""),"※","")</f>
        <v/>
      </c>
      <c r="K143" s="885"/>
      <c r="L143" s="2403" t="s">
        <v>547</v>
      </c>
      <c r="M143" s="2403"/>
      <c r="N143" s="2403"/>
      <c r="R143" s="254"/>
    </row>
    <row r="144" spans="1:18" ht="30.75" customHeight="1">
      <c r="A144" s="911"/>
      <c r="B144" s="915"/>
      <c r="C144" s="914"/>
      <c r="D144" s="911"/>
      <c r="E144" s="911"/>
      <c r="F144" s="911"/>
      <c r="G144" s="911"/>
      <c r="H144" s="911"/>
      <c r="I144" s="911"/>
      <c r="J144" s="886" t="str">
        <f>IF(AND($N$4&gt;0,$N$7&gt;=N138,K144=""),"※","")</f>
        <v/>
      </c>
      <c r="K144" s="885"/>
      <c r="L144" s="2403" t="s">
        <v>1059</v>
      </c>
      <c r="M144" s="2403"/>
      <c r="N144" s="2403"/>
      <c r="R144" s="254"/>
    </row>
    <row r="145" spans="1:25" ht="30.75" customHeight="1">
      <c r="A145" s="911"/>
      <c r="B145" s="915"/>
      <c r="C145" s="914"/>
      <c r="D145" s="911"/>
      <c r="E145" s="911"/>
      <c r="F145" s="911"/>
      <c r="G145" s="911"/>
      <c r="H145" s="911"/>
      <c r="I145" s="911"/>
      <c r="J145" s="886" t="str">
        <f>IF(AND($N$4&gt;0,$N$7&gt;=N138,K145=""),"※","")</f>
        <v/>
      </c>
      <c r="K145" s="885"/>
      <c r="L145" s="2403" t="s">
        <v>600</v>
      </c>
      <c r="M145" s="2403"/>
      <c r="N145" s="2403"/>
      <c r="R145" s="254"/>
    </row>
    <row r="146" spans="1:25" ht="30.75" customHeight="1">
      <c r="A146" s="911"/>
      <c r="B146" s="915"/>
      <c r="C146" s="914"/>
      <c r="D146" s="911"/>
      <c r="E146" s="911"/>
      <c r="F146" s="911"/>
      <c r="G146" s="911"/>
      <c r="H146" s="911"/>
      <c r="I146" s="911"/>
      <c r="J146" s="886" t="str">
        <f>IF(AND($N$4&gt;0,$N$7&gt;=N138,K146=""),"※","")</f>
        <v/>
      </c>
      <c r="K146" s="885"/>
      <c r="L146" s="2403" t="s">
        <v>167</v>
      </c>
      <c r="M146" s="2403"/>
      <c r="N146" s="2403"/>
      <c r="R146" s="254"/>
    </row>
    <row r="147" spans="1:25" ht="30.75" customHeight="1">
      <c r="A147" s="911"/>
      <c r="B147" s="915"/>
      <c r="C147" s="914"/>
      <c r="D147" s="911"/>
      <c r="E147" s="911"/>
      <c r="F147" s="911"/>
      <c r="G147" s="911"/>
      <c r="H147" s="911"/>
      <c r="I147" s="911"/>
      <c r="J147" s="886" t="str">
        <f>IF(AND($N$4&gt;0,$N$7&gt;=N138,K147=""),"※","")</f>
        <v/>
      </c>
      <c r="K147" s="885"/>
      <c r="L147" s="2403" t="s">
        <v>558</v>
      </c>
      <c r="M147" s="2403"/>
      <c r="N147" s="2403"/>
      <c r="R147" s="254"/>
    </row>
    <row r="148" spans="1:25" ht="30.75" customHeight="1">
      <c r="A148" s="911"/>
      <c r="B148" s="915"/>
      <c r="C148" s="914"/>
      <c r="D148" s="911"/>
      <c r="E148" s="911"/>
      <c r="F148" s="911"/>
      <c r="G148" s="911"/>
      <c r="H148" s="911"/>
      <c r="I148" s="911"/>
      <c r="J148" s="886" t="str">
        <f>IF(AND($N$4&gt;0,$N$7&gt;=N138,K148=""),"※","")</f>
        <v/>
      </c>
      <c r="K148" s="885"/>
      <c r="L148" s="2403" t="s">
        <v>549</v>
      </c>
      <c r="M148" s="2403"/>
      <c r="N148" s="2403"/>
      <c r="R148" s="254"/>
    </row>
    <row r="149" spans="1:25" ht="30.75" customHeight="1">
      <c r="A149" s="911"/>
      <c r="B149" s="915"/>
      <c r="C149" s="914"/>
      <c r="D149" s="911"/>
      <c r="E149" s="911"/>
      <c r="F149" s="911"/>
      <c r="G149" s="911"/>
      <c r="H149" s="911"/>
      <c r="I149" s="911"/>
      <c r="J149" s="889" t="str">
        <f>IF(AND($N$4&gt;0,$N$7&gt;=N138,K149=""),"※","")</f>
        <v/>
      </c>
      <c r="K149" s="888"/>
      <c r="L149" s="2405" t="s">
        <v>1033</v>
      </c>
      <c r="M149" s="2405"/>
      <c r="N149" s="2405"/>
      <c r="R149" s="254"/>
    </row>
    <row r="150" spans="1:25">
      <c r="A150" s="911"/>
      <c r="B150" s="911"/>
      <c r="C150" s="911"/>
      <c r="D150" s="911"/>
      <c r="E150" s="911"/>
      <c r="F150" s="911"/>
      <c r="G150" s="911"/>
      <c r="H150" s="911"/>
      <c r="I150" s="911"/>
      <c r="K150" s="1140">
        <f>COUNTIF(K141:K149,"○")</f>
        <v>0</v>
      </c>
    </row>
    <row r="151" spans="1:25" ht="13.5">
      <c r="A151" s="911"/>
      <c r="B151" s="913"/>
      <c r="C151" s="911"/>
      <c r="D151" s="911"/>
      <c r="E151" s="911"/>
      <c r="F151" s="911"/>
      <c r="G151" s="911"/>
      <c r="H151" s="911"/>
      <c r="I151" s="911"/>
      <c r="J151" s="880" t="s">
        <v>551</v>
      </c>
      <c r="V151" s="880" t="s">
        <v>1471</v>
      </c>
    </row>
    <row r="152" spans="1:25">
      <c r="A152" s="911"/>
      <c r="B152" s="911"/>
      <c r="C152" s="911"/>
      <c r="D152" s="911"/>
      <c r="E152" s="911"/>
      <c r="F152" s="911"/>
      <c r="G152" s="911"/>
      <c r="H152" s="911"/>
      <c r="I152" s="911"/>
      <c r="J152" s="42" t="s">
        <v>166</v>
      </c>
      <c r="V152" s="1280" t="s">
        <v>1473</v>
      </c>
      <c r="W152" s="1281"/>
      <c r="X152" s="1281"/>
      <c r="Y152" s="1282"/>
    </row>
    <row r="153" spans="1:25" ht="21.75" customHeight="1">
      <c r="A153" s="911"/>
      <c r="B153" s="911"/>
      <c r="C153" s="914"/>
      <c r="D153" s="914"/>
      <c r="E153" s="914"/>
      <c r="F153" s="914"/>
      <c r="G153" s="911"/>
      <c r="H153" s="911"/>
      <c r="I153" s="911"/>
      <c r="J153" s="883"/>
      <c r="K153" s="907" t="s">
        <v>495</v>
      </c>
      <c r="L153" s="901"/>
      <c r="M153" s="2399" t="str">
        <f>IF(M140="","",M140)</f>
        <v/>
      </c>
      <c r="N153" s="2400"/>
      <c r="V153" s="1283" t="s">
        <v>1474</v>
      </c>
      <c r="W153" s="1283" t="s">
        <v>1475</v>
      </c>
      <c r="X153" s="1283" t="s">
        <v>1476</v>
      </c>
      <c r="Y153" s="1283" t="s">
        <v>1477</v>
      </c>
    </row>
    <row r="154" spans="1:25" ht="30.75" customHeight="1">
      <c r="A154" s="911"/>
      <c r="B154" s="915"/>
      <c r="C154" s="914"/>
      <c r="D154" s="911"/>
      <c r="E154" s="912"/>
      <c r="F154" s="911"/>
      <c r="G154" s="916"/>
      <c r="H154" s="916"/>
      <c r="I154" s="917"/>
      <c r="J154" s="881" t="str">
        <f>X154</f>
        <v/>
      </c>
      <c r="K154" s="882"/>
      <c r="L154" s="277" t="s">
        <v>1035</v>
      </c>
      <c r="M154" s="908"/>
      <c r="N154" s="413" t="s">
        <v>1091</v>
      </c>
      <c r="O154" s="2389" t="str">
        <f>Y154</f>
        <v/>
      </c>
      <c r="P154" s="2394"/>
      <c r="Q154" s="2394"/>
      <c r="V154" s="248" t="str">
        <f>IF(AND(K150&gt;0,K154&lt;&gt;"×"),IF(OR(K154="",M154=""),"×",""),"")</f>
        <v/>
      </c>
      <c r="W154" s="248" t="str">
        <f>IF(K150&gt;0,IF(AND(K154="○",K155="○"),"×",""),"")</f>
        <v/>
      </c>
      <c r="X154" s="248" t="str">
        <f>IF(W154="×","E",IF(V154="×","※",""))</f>
        <v/>
      </c>
      <c r="Y154" s="248" t="str">
        <f>IF(X154="E","どちらか一方に「○」を入力してください",IF(AND(K154="○",M154=""),"支払限度額を入力してください",IF(AND(K154&lt;&gt;"○",M154&lt;&gt;""),"金額が入力されています。1工事あたりに「○」を入力してください","")))</f>
        <v/>
      </c>
    </row>
    <row r="155" spans="1:25" ht="30.75" customHeight="1">
      <c r="A155" s="911"/>
      <c r="B155" s="915"/>
      <c r="C155" s="914"/>
      <c r="D155" s="911"/>
      <c r="E155" s="912"/>
      <c r="F155" s="911"/>
      <c r="G155" s="916"/>
      <c r="H155" s="911"/>
      <c r="I155" s="911"/>
      <c r="J155" s="887" t="str">
        <f>X155</f>
        <v/>
      </c>
      <c r="K155" s="888"/>
      <c r="L155" s="893" t="s">
        <v>1049</v>
      </c>
      <c r="M155" s="910"/>
      <c r="N155" s="899" t="s">
        <v>1091</v>
      </c>
      <c r="O155" s="2389" t="str">
        <f>Y155</f>
        <v/>
      </c>
      <c r="P155" s="2394"/>
      <c r="Q155" s="2394"/>
      <c r="V155" s="248" t="str">
        <f>IF(AND(K150&gt;0,K155&lt;&gt;"×"),IF(OR(K155="",M155=""),"×",""),"")</f>
        <v/>
      </c>
      <c r="W155" s="248" t="str">
        <f>IF(K150&gt;0,IF(AND(K155="○",K154="○"),"×",""),"")</f>
        <v/>
      </c>
      <c r="X155" s="248" t="str">
        <f>IF(W155="×","E",IF(V155="×","※",""))</f>
        <v/>
      </c>
      <c r="Y155" s="248" t="str">
        <f>IF(X155="E","どちらか一方に「○」を入力してください",IF(AND(K155="○",M155=""),"請負金額を入力してください",IF(AND(K155&lt;&gt;"○",M155&lt;&gt;""),"金額が入力されています。請負金額に「○」を入力してください","")))</f>
        <v/>
      </c>
    </row>
    <row r="156" spans="1:25">
      <c r="A156" s="911"/>
      <c r="B156" s="911"/>
      <c r="C156" s="911"/>
      <c r="D156" s="911"/>
      <c r="E156" s="911"/>
      <c r="F156" s="911"/>
      <c r="G156" s="911"/>
      <c r="H156" s="911"/>
      <c r="I156" s="911"/>
    </row>
    <row r="157" spans="1:25" ht="13.5">
      <c r="A157" s="911"/>
      <c r="B157" s="913"/>
      <c r="C157" s="911"/>
      <c r="D157" s="911"/>
      <c r="E157" s="911"/>
      <c r="F157" s="911"/>
      <c r="G157" s="911"/>
      <c r="H157" s="911"/>
      <c r="I157" s="911"/>
      <c r="J157" s="880" t="s">
        <v>559</v>
      </c>
    </row>
    <row r="158" spans="1:25">
      <c r="A158" s="911"/>
      <c r="B158" s="911"/>
      <c r="C158" s="911"/>
      <c r="D158" s="911"/>
      <c r="E158" s="911"/>
      <c r="F158" s="911"/>
      <c r="G158" s="911"/>
      <c r="H158" s="911"/>
      <c r="I158" s="911"/>
      <c r="J158" s="42" t="s">
        <v>169</v>
      </c>
    </row>
    <row r="159" spans="1:25">
      <c r="A159" s="911"/>
      <c r="B159" s="918"/>
      <c r="C159" s="911"/>
      <c r="D159" s="911"/>
      <c r="E159" s="911"/>
      <c r="F159" s="911"/>
      <c r="G159" s="911"/>
      <c r="H159" s="911"/>
      <c r="I159" s="911"/>
      <c r="J159" s="258" t="s">
        <v>170</v>
      </c>
    </row>
    <row r="160" spans="1:25">
      <c r="A160" s="911"/>
      <c r="B160" s="918"/>
      <c r="C160" s="911"/>
      <c r="D160" s="911"/>
      <c r="E160" s="911"/>
      <c r="F160" s="911"/>
      <c r="G160" s="911"/>
      <c r="H160" s="911"/>
      <c r="I160" s="911"/>
      <c r="J160" s="258" t="s">
        <v>171</v>
      </c>
    </row>
    <row r="161" spans="1:17">
      <c r="A161" s="911"/>
      <c r="B161" s="911"/>
      <c r="C161" s="911"/>
      <c r="D161" s="911"/>
      <c r="E161" s="911"/>
      <c r="F161" s="911"/>
      <c r="G161" s="911"/>
      <c r="H161" s="911"/>
      <c r="I161" s="911"/>
      <c r="J161" s="42" t="s">
        <v>166</v>
      </c>
    </row>
    <row r="162" spans="1:17" ht="21.75" customHeight="1">
      <c r="A162" s="911"/>
      <c r="B162" s="911"/>
      <c r="C162" s="914"/>
      <c r="D162" s="914"/>
      <c r="E162" s="914"/>
      <c r="F162" s="914"/>
      <c r="G162" s="911"/>
      <c r="H162" s="911"/>
      <c r="I162" s="911"/>
      <c r="J162" s="883"/>
      <c r="K162" s="907" t="s">
        <v>495</v>
      </c>
      <c r="L162" s="901"/>
      <c r="M162" s="2399" t="str">
        <f>IF(M140="","",M140)</f>
        <v/>
      </c>
      <c r="N162" s="2400"/>
    </row>
    <row r="163" spans="1:17" ht="30.75" customHeight="1">
      <c r="A163" s="911"/>
      <c r="B163" s="911"/>
      <c r="C163" s="914"/>
      <c r="D163" s="911"/>
      <c r="E163" s="911"/>
      <c r="F163" s="911"/>
      <c r="G163" s="911"/>
      <c r="H163" s="911"/>
      <c r="I163" s="911"/>
      <c r="J163" s="890"/>
      <c r="K163" s="882"/>
      <c r="L163" s="2402" t="s">
        <v>1038</v>
      </c>
      <c r="M163" s="2402"/>
      <c r="N163" s="2402"/>
    </row>
    <row r="164" spans="1:17" ht="30.75" customHeight="1">
      <c r="A164" s="911"/>
      <c r="B164" s="911"/>
      <c r="C164" s="914"/>
      <c r="D164" s="911"/>
      <c r="E164" s="911"/>
      <c r="F164" s="911"/>
      <c r="G164" s="911"/>
      <c r="H164" s="911"/>
      <c r="I164" s="911"/>
      <c r="J164" s="895"/>
      <c r="K164" s="885"/>
      <c r="L164" s="2403" t="s">
        <v>1039</v>
      </c>
      <c r="M164" s="2403"/>
      <c r="N164" s="2403"/>
    </row>
    <row r="165" spans="1:17" ht="30.75" customHeight="1">
      <c r="A165" s="911"/>
      <c r="B165" s="911"/>
      <c r="C165" s="914"/>
      <c r="D165" s="911"/>
      <c r="E165" s="911"/>
      <c r="F165" s="911"/>
      <c r="G165" s="911"/>
      <c r="H165" s="911"/>
      <c r="I165" s="911"/>
      <c r="J165" s="893"/>
      <c r="K165" s="888"/>
      <c r="L165" s="2404" t="s">
        <v>1040</v>
      </c>
      <c r="M165" s="2404"/>
      <c r="N165" s="2404"/>
    </row>
    <row r="166" spans="1:17" ht="6.75" customHeight="1">
      <c r="A166" s="911"/>
      <c r="B166" s="911"/>
      <c r="C166" s="911"/>
      <c r="D166" s="911"/>
      <c r="E166" s="911"/>
      <c r="F166" s="911"/>
      <c r="G166" s="911"/>
      <c r="H166" s="911"/>
      <c r="I166" s="911"/>
      <c r="J166" s="268"/>
      <c r="K166" s="268"/>
      <c r="L166" s="268"/>
      <c r="M166" s="268"/>
    </row>
    <row r="167" spans="1:17">
      <c r="A167" s="911"/>
      <c r="B167" s="918"/>
      <c r="C167" s="911"/>
      <c r="D167" s="911"/>
      <c r="E167" s="911"/>
      <c r="F167" s="911"/>
      <c r="G167" s="911"/>
      <c r="H167" s="911"/>
      <c r="I167" s="911"/>
      <c r="J167" s="258" t="s">
        <v>172</v>
      </c>
    </row>
    <row r="168" spans="1:17" ht="21.75" customHeight="1">
      <c r="A168" s="911"/>
      <c r="B168" s="914"/>
      <c r="C168" s="914"/>
      <c r="D168" s="914"/>
      <c r="E168" s="914"/>
      <c r="F168" s="914"/>
      <c r="G168" s="911"/>
      <c r="H168" s="911"/>
      <c r="I168" s="911"/>
      <c r="J168" s="900"/>
      <c r="K168" s="907" t="s">
        <v>495</v>
      </c>
      <c r="L168" s="901"/>
      <c r="M168" s="2399" t="str">
        <f>IF(M140="","",M140)</f>
        <v/>
      </c>
      <c r="N168" s="2400"/>
    </row>
    <row r="169" spans="1:17" ht="30.75" customHeight="1">
      <c r="A169" s="911"/>
      <c r="B169" s="915"/>
      <c r="C169" s="911"/>
      <c r="D169" s="911"/>
      <c r="E169" s="912"/>
      <c r="F169" s="911"/>
      <c r="G169" s="916"/>
      <c r="H169" s="911"/>
      <c r="I169" s="911"/>
      <c r="J169" s="894" t="str">
        <f>IF(AND(OR(K163="○",K164="○",K165="○"),M169=""),"※","")</f>
        <v/>
      </c>
      <c r="K169" s="2397" t="s">
        <v>173</v>
      </c>
      <c r="L169" s="2398"/>
      <c r="M169" s="896"/>
      <c r="N169" s="382" t="s">
        <v>1091</v>
      </c>
      <c r="O169" s="2389" t="str">
        <f>IF(J169="※","支払限度額を入力してください","")</f>
        <v/>
      </c>
      <c r="P169" s="2390"/>
      <c r="Q169" s="2390"/>
    </row>
    <row r="170" spans="1:17">
      <c r="A170" s="911"/>
      <c r="B170" s="911"/>
      <c r="C170" s="911"/>
      <c r="D170" s="911"/>
      <c r="E170" s="911"/>
      <c r="F170" s="911"/>
      <c r="G170" s="911"/>
      <c r="H170" s="911"/>
      <c r="I170" s="911"/>
    </row>
    <row r="171" spans="1:17">
      <c r="A171" s="911"/>
      <c r="B171" s="918"/>
      <c r="C171" s="911"/>
      <c r="D171" s="911"/>
      <c r="E171" s="911"/>
      <c r="F171" s="911"/>
      <c r="G171" s="911"/>
      <c r="H171" s="911"/>
      <c r="I171" s="911"/>
      <c r="J171" s="258" t="s">
        <v>174</v>
      </c>
    </row>
    <row r="172" spans="1:17">
      <c r="A172" s="911"/>
      <c r="B172" s="918"/>
      <c r="C172" s="911"/>
      <c r="D172" s="911"/>
      <c r="E172" s="911"/>
      <c r="F172" s="911"/>
      <c r="G172" s="911"/>
      <c r="H172" s="911"/>
      <c r="I172" s="911"/>
      <c r="J172" s="258" t="s">
        <v>171</v>
      </c>
    </row>
    <row r="173" spans="1:17">
      <c r="A173" s="911"/>
      <c r="B173" s="911"/>
      <c r="C173" s="911"/>
      <c r="D173" s="911"/>
      <c r="E173" s="911"/>
      <c r="F173" s="911"/>
      <c r="G173" s="911"/>
      <c r="H173" s="911"/>
      <c r="I173" s="911"/>
      <c r="J173" s="42" t="s">
        <v>166</v>
      </c>
    </row>
    <row r="174" spans="1:17" ht="21.75" customHeight="1">
      <c r="A174" s="911"/>
      <c r="B174" s="911"/>
      <c r="C174" s="914"/>
      <c r="D174" s="914"/>
      <c r="E174" s="914"/>
      <c r="F174" s="914"/>
      <c r="G174" s="911"/>
      <c r="H174" s="911"/>
      <c r="I174" s="911"/>
      <c r="J174" s="900"/>
      <c r="K174" s="907" t="s">
        <v>495</v>
      </c>
      <c r="L174" s="901"/>
      <c r="M174" s="2399" t="str">
        <f>IF(M140="","",M140)</f>
        <v/>
      </c>
      <c r="N174" s="2400"/>
    </row>
    <row r="175" spans="1:17" ht="30.75" customHeight="1">
      <c r="A175" s="911"/>
      <c r="B175" s="911"/>
      <c r="C175" s="914"/>
      <c r="D175" s="911"/>
      <c r="E175" s="911"/>
      <c r="F175" s="911"/>
      <c r="G175" s="911"/>
      <c r="H175" s="911"/>
      <c r="I175" s="911"/>
      <c r="J175" s="897"/>
      <c r="K175" s="898"/>
      <c r="L175" s="2396" t="s">
        <v>560</v>
      </c>
      <c r="M175" s="2398"/>
      <c r="N175" s="2401"/>
    </row>
    <row r="176" spans="1:17" ht="6.75" customHeight="1">
      <c r="A176" s="911"/>
      <c r="B176" s="911"/>
      <c r="C176" s="911"/>
      <c r="D176" s="911"/>
      <c r="E176" s="911"/>
      <c r="F176" s="911"/>
      <c r="G176" s="911"/>
      <c r="H176" s="911"/>
      <c r="I176" s="911"/>
      <c r="J176" s="268"/>
      <c r="K176" s="268"/>
      <c r="L176" s="268"/>
      <c r="M176" s="268"/>
    </row>
    <row r="177" spans="1:18">
      <c r="A177" s="911"/>
      <c r="B177" s="918"/>
      <c r="C177" s="911"/>
      <c r="D177" s="911"/>
      <c r="E177" s="911"/>
      <c r="F177" s="911"/>
      <c r="G177" s="911"/>
      <c r="H177" s="911"/>
      <c r="I177" s="911"/>
      <c r="J177" s="258" t="s">
        <v>172</v>
      </c>
    </row>
    <row r="178" spans="1:18" ht="21.75" customHeight="1">
      <c r="A178" s="911"/>
      <c r="B178" s="911"/>
      <c r="C178" s="914"/>
      <c r="D178" s="914"/>
      <c r="E178" s="914"/>
      <c r="F178" s="914"/>
      <c r="G178" s="911"/>
      <c r="H178" s="911"/>
      <c r="I178" s="911"/>
      <c r="J178" s="900"/>
      <c r="K178" s="907" t="s">
        <v>495</v>
      </c>
      <c r="L178" s="901"/>
      <c r="M178" s="2399" t="str">
        <f>IF(M140="","",M140)</f>
        <v/>
      </c>
      <c r="N178" s="2400"/>
    </row>
    <row r="179" spans="1:18" ht="30.75" customHeight="1">
      <c r="A179" s="911"/>
      <c r="B179" s="915"/>
      <c r="C179" s="911"/>
      <c r="D179" s="911"/>
      <c r="E179" s="912"/>
      <c r="F179" s="911"/>
      <c r="G179" s="916"/>
      <c r="H179" s="911"/>
      <c r="I179" s="911"/>
      <c r="J179" s="894" t="str">
        <f>IF(AND(K175="○",M179=""),"※","")</f>
        <v/>
      </c>
      <c r="K179" s="2395" t="s">
        <v>173</v>
      </c>
      <c r="L179" s="2396"/>
      <c r="M179" s="896"/>
      <c r="N179" s="382" t="s">
        <v>1091</v>
      </c>
      <c r="O179" s="2389" t="str">
        <f>IF(J179="※","支払限度額を入力してください","")</f>
        <v/>
      </c>
      <c r="P179" s="2390"/>
      <c r="Q179" s="2390"/>
    </row>
    <row r="180" spans="1:18">
      <c r="A180" s="911"/>
      <c r="B180" s="911"/>
      <c r="C180" s="911"/>
      <c r="D180" s="911"/>
      <c r="E180" s="911"/>
      <c r="F180" s="911"/>
      <c r="G180" s="911"/>
      <c r="H180" s="911"/>
      <c r="I180" s="911"/>
    </row>
    <row r="181" spans="1:18" ht="13.5">
      <c r="A181" s="911"/>
      <c r="B181" s="913"/>
      <c r="C181" s="911"/>
      <c r="D181" s="911"/>
      <c r="E181" s="911"/>
      <c r="F181" s="911"/>
      <c r="G181" s="911"/>
      <c r="H181" s="911"/>
      <c r="I181" s="911"/>
      <c r="J181" s="880" t="s">
        <v>1060</v>
      </c>
      <c r="N181" s="904">
        <v>5</v>
      </c>
    </row>
    <row r="182" spans="1:18">
      <c r="A182" s="911"/>
      <c r="B182" s="911"/>
      <c r="C182" s="911"/>
      <c r="D182" s="911"/>
      <c r="E182" s="911"/>
      <c r="F182" s="911"/>
      <c r="G182" s="911"/>
      <c r="H182" s="911"/>
      <c r="I182" s="911"/>
      <c r="J182" s="42" t="s">
        <v>166</v>
      </c>
    </row>
    <row r="183" spans="1:18" ht="21.75" customHeight="1">
      <c r="A183" s="911"/>
      <c r="B183" s="911"/>
      <c r="C183" s="914"/>
      <c r="D183" s="914"/>
      <c r="E183" s="914"/>
      <c r="F183" s="914"/>
      <c r="G183" s="911"/>
      <c r="H183" s="911"/>
      <c r="I183" s="911"/>
      <c r="J183" s="883" t="str">
        <f>IF(AND($N$4&gt;0,$N$7&gt;=N181,M183=""),"※","")</f>
        <v/>
      </c>
      <c r="K183" s="907" t="s">
        <v>495</v>
      </c>
      <c r="L183" s="901"/>
      <c r="M183" s="2406"/>
      <c r="N183" s="2407"/>
      <c r="R183" s="254"/>
    </row>
    <row r="184" spans="1:18" ht="30.75" customHeight="1">
      <c r="A184" s="911"/>
      <c r="B184" s="915"/>
      <c r="C184" s="914"/>
      <c r="D184" s="911"/>
      <c r="E184" s="911"/>
      <c r="F184" s="911"/>
      <c r="G184" s="911"/>
      <c r="H184" s="911"/>
      <c r="I184" s="911"/>
      <c r="J184" s="883" t="str">
        <f>IF(AND($N$4&gt;0,$N$7&gt;=N181,K184=""),"※","")</f>
        <v/>
      </c>
      <c r="K184" s="882"/>
      <c r="L184" s="2408" t="s">
        <v>545</v>
      </c>
      <c r="M184" s="2408"/>
      <c r="N184" s="2408"/>
      <c r="R184" s="254"/>
    </row>
    <row r="185" spans="1:18" ht="30.75" customHeight="1">
      <c r="A185" s="911"/>
      <c r="B185" s="915"/>
      <c r="C185" s="914"/>
      <c r="D185" s="911"/>
      <c r="E185" s="911"/>
      <c r="F185" s="911"/>
      <c r="G185" s="911"/>
      <c r="H185" s="911"/>
      <c r="I185" s="911"/>
      <c r="J185" s="886" t="str">
        <f>IF(AND($N$4&gt;0,$N$7&gt;=N181,K185=""),"※","")</f>
        <v/>
      </c>
      <c r="K185" s="885"/>
      <c r="L185" s="2403" t="s">
        <v>546</v>
      </c>
      <c r="M185" s="2403"/>
      <c r="N185" s="2403"/>
      <c r="R185" s="254"/>
    </row>
    <row r="186" spans="1:18" ht="30.75" customHeight="1">
      <c r="A186" s="911"/>
      <c r="B186" s="915"/>
      <c r="C186" s="914"/>
      <c r="D186" s="911"/>
      <c r="E186" s="911"/>
      <c r="F186" s="911"/>
      <c r="G186" s="911"/>
      <c r="H186" s="911"/>
      <c r="I186" s="911"/>
      <c r="J186" s="886" t="str">
        <f>IF(AND($N$4&gt;0,$N$7&gt;=N181,K186=""),"※","")</f>
        <v/>
      </c>
      <c r="K186" s="885"/>
      <c r="L186" s="2403" t="s">
        <v>547</v>
      </c>
      <c r="M186" s="2403"/>
      <c r="N186" s="2403"/>
      <c r="R186" s="254"/>
    </row>
    <row r="187" spans="1:18" ht="30.75" customHeight="1">
      <c r="A187" s="911"/>
      <c r="B187" s="915"/>
      <c r="C187" s="914"/>
      <c r="D187" s="911"/>
      <c r="E187" s="911"/>
      <c r="F187" s="911"/>
      <c r="G187" s="911"/>
      <c r="H187" s="911"/>
      <c r="I187" s="911"/>
      <c r="J187" s="886" t="str">
        <f>IF(AND($N$4&gt;0,$N$7&gt;=N181,K187=""),"※","")</f>
        <v/>
      </c>
      <c r="K187" s="885"/>
      <c r="L187" s="2403" t="s">
        <v>548</v>
      </c>
      <c r="M187" s="2403"/>
      <c r="N187" s="2403"/>
      <c r="R187" s="254"/>
    </row>
    <row r="188" spans="1:18" ht="30.75" customHeight="1">
      <c r="A188" s="911"/>
      <c r="B188" s="915"/>
      <c r="C188" s="914"/>
      <c r="D188" s="911"/>
      <c r="E188" s="911"/>
      <c r="F188" s="911"/>
      <c r="G188" s="911"/>
      <c r="H188" s="911"/>
      <c r="I188" s="911"/>
      <c r="J188" s="886" t="str">
        <f>IF(AND($N$4&gt;0,$N$7&gt;=N181,K188=""),"※","")</f>
        <v/>
      </c>
      <c r="K188" s="885"/>
      <c r="L188" s="2403" t="s">
        <v>1061</v>
      </c>
      <c r="M188" s="2403"/>
      <c r="N188" s="2403"/>
      <c r="R188" s="254"/>
    </row>
    <row r="189" spans="1:18" ht="30.75" customHeight="1">
      <c r="A189" s="911"/>
      <c r="B189" s="915"/>
      <c r="C189" s="914"/>
      <c r="D189" s="911"/>
      <c r="E189" s="911"/>
      <c r="F189" s="911"/>
      <c r="G189" s="911"/>
      <c r="H189" s="911"/>
      <c r="I189" s="911"/>
      <c r="J189" s="886" t="str">
        <f>IF(AND($N$4&gt;0,$N$7&gt;=N181,K189=""),"※","")</f>
        <v/>
      </c>
      <c r="K189" s="885"/>
      <c r="L189" s="2403" t="s">
        <v>167</v>
      </c>
      <c r="M189" s="2403"/>
      <c r="N189" s="2403"/>
      <c r="R189" s="254"/>
    </row>
    <row r="190" spans="1:18" ht="30.75" customHeight="1">
      <c r="A190" s="911"/>
      <c r="B190" s="915"/>
      <c r="C190" s="914"/>
      <c r="D190" s="911"/>
      <c r="E190" s="911"/>
      <c r="F190" s="911"/>
      <c r="G190" s="911"/>
      <c r="H190" s="911"/>
      <c r="I190" s="911"/>
      <c r="J190" s="886" t="str">
        <f>IF(AND($N$4&gt;0,$N$7&gt;=N181,K190=""),"※","")</f>
        <v/>
      </c>
      <c r="K190" s="885"/>
      <c r="L190" s="2403" t="s">
        <v>1062</v>
      </c>
      <c r="M190" s="2403"/>
      <c r="N190" s="2403"/>
      <c r="R190" s="254"/>
    </row>
    <row r="191" spans="1:18" ht="30.75" customHeight="1">
      <c r="A191" s="911"/>
      <c r="B191" s="915"/>
      <c r="C191" s="914"/>
      <c r="D191" s="911"/>
      <c r="E191" s="911"/>
      <c r="F191" s="911"/>
      <c r="G191" s="911"/>
      <c r="H191" s="911"/>
      <c r="I191" s="911"/>
      <c r="J191" s="886" t="str">
        <f>IF(AND($N$4&gt;0,$N$7&gt;=N181,K191=""),"※","")</f>
        <v/>
      </c>
      <c r="K191" s="885"/>
      <c r="L191" s="2403" t="s">
        <v>1063</v>
      </c>
      <c r="M191" s="2403"/>
      <c r="N191" s="2403"/>
      <c r="R191" s="254"/>
    </row>
    <row r="192" spans="1:18" ht="30.75" customHeight="1">
      <c r="A192" s="911"/>
      <c r="B192" s="915"/>
      <c r="C192" s="914"/>
      <c r="D192" s="911"/>
      <c r="E192" s="911"/>
      <c r="F192" s="911"/>
      <c r="G192" s="911"/>
      <c r="H192" s="911"/>
      <c r="I192" s="911"/>
      <c r="J192" s="889" t="str">
        <f>IF(AND($N$4&gt;0,$N$7&gt;=N181,K192=""),"※","")</f>
        <v/>
      </c>
      <c r="K192" s="888"/>
      <c r="L192" s="2405" t="s">
        <v>1064</v>
      </c>
      <c r="M192" s="2405"/>
      <c r="N192" s="2405"/>
      <c r="R192" s="254"/>
    </row>
    <row r="193" spans="1:25">
      <c r="A193" s="911"/>
      <c r="B193" s="911"/>
      <c r="C193" s="911"/>
      <c r="D193" s="911"/>
      <c r="E193" s="911"/>
      <c r="F193" s="911"/>
      <c r="G193" s="911"/>
      <c r="H193" s="911"/>
      <c r="I193" s="911"/>
      <c r="K193" s="1140">
        <f>COUNTIF(K184:K192,"○")</f>
        <v>0</v>
      </c>
    </row>
    <row r="194" spans="1:25" ht="13.5">
      <c r="A194" s="911"/>
      <c r="B194" s="913"/>
      <c r="C194" s="911"/>
      <c r="D194" s="911"/>
      <c r="E194" s="911"/>
      <c r="F194" s="911"/>
      <c r="G194" s="911"/>
      <c r="H194" s="911"/>
      <c r="I194" s="911"/>
      <c r="J194" s="880" t="s">
        <v>551</v>
      </c>
      <c r="V194" s="880" t="s">
        <v>1471</v>
      </c>
    </row>
    <row r="195" spans="1:25">
      <c r="A195" s="911"/>
      <c r="B195" s="911"/>
      <c r="C195" s="911"/>
      <c r="D195" s="911"/>
      <c r="E195" s="911"/>
      <c r="F195" s="911"/>
      <c r="G195" s="911"/>
      <c r="H195" s="911"/>
      <c r="I195" s="911"/>
      <c r="J195" s="42" t="s">
        <v>166</v>
      </c>
      <c r="V195" s="1280" t="s">
        <v>1473</v>
      </c>
      <c r="W195" s="1281"/>
      <c r="X195" s="1281"/>
      <c r="Y195" s="1282"/>
    </row>
    <row r="196" spans="1:25" ht="21.75" customHeight="1">
      <c r="A196" s="911"/>
      <c r="B196" s="911"/>
      <c r="C196" s="914"/>
      <c r="D196" s="914"/>
      <c r="E196" s="914"/>
      <c r="F196" s="914"/>
      <c r="G196" s="911"/>
      <c r="H196" s="911"/>
      <c r="I196" s="911"/>
      <c r="J196" s="883"/>
      <c r="K196" s="907" t="s">
        <v>495</v>
      </c>
      <c r="L196" s="901"/>
      <c r="M196" s="2399" t="str">
        <f>IF(M183="","",M183)</f>
        <v/>
      </c>
      <c r="N196" s="2400"/>
      <c r="V196" s="1283" t="s">
        <v>1474</v>
      </c>
      <c r="W196" s="1283" t="s">
        <v>1475</v>
      </c>
      <c r="X196" s="1283" t="s">
        <v>1476</v>
      </c>
      <c r="Y196" s="1283" t="s">
        <v>1477</v>
      </c>
    </row>
    <row r="197" spans="1:25" ht="30.75" customHeight="1">
      <c r="A197" s="911"/>
      <c r="B197" s="915"/>
      <c r="C197" s="914"/>
      <c r="D197" s="911"/>
      <c r="E197" s="912"/>
      <c r="F197" s="911"/>
      <c r="G197" s="916"/>
      <c r="H197" s="916"/>
      <c r="I197" s="917"/>
      <c r="J197" s="881" t="str">
        <f>X197</f>
        <v/>
      </c>
      <c r="K197" s="882"/>
      <c r="L197" s="277" t="s">
        <v>1048</v>
      </c>
      <c r="M197" s="908"/>
      <c r="N197" s="413" t="s">
        <v>1091</v>
      </c>
      <c r="O197" s="2389" t="str">
        <f>Y197</f>
        <v/>
      </c>
      <c r="P197" s="2394"/>
      <c r="Q197" s="2394"/>
      <c r="V197" s="248" t="str">
        <f>IF(AND(K193&gt;0,K197&lt;&gt;"×"),IF(OR(K197="",M197=""),"×",""),"")</f>
        <v/>
      </c>
      <c r="W197" s="248" t="str">
        <f>IF(K193&gt;0,IF(AND(K197="○",K198="○"),"×",""),"")</f>
        <v/>
      </c>
      <c r="X197" s="248" t="str">
        <f>IF(W197="×","E",IF(V197="×","※",""))</f>
        <v/>
      </c>
      <c r="Y197" s="248" t="str">
        <f>IF(X197="E","どちらか一方に「○」を入力してください",IF(AND(K197="○",M197=""),"支払限度額を入力してください",IF(AND(K197&lt;&gt;"○",M197&lt;&gt;""),"金額が入力されています。1工事あたりに「○」を入力してください","")))</f>
        <v/>
      </c>
    </row>
    <row r="198" spans="1:25" ht="30.75" customHeight="1">
      <c r="A198" s="911"/>
      <c r="B198" s="915"/>
      <c r="C198" s="914"/>
      <c r="D198" s="911"/>
      <c r="E198" s="912"/>
      <c r="F198" s="911"/>
      <c r="G198" s="916"/>
      <c r="H198" s="911"/>
      <c r="I198" s="911"/>
      <c r="J198" s="887" t="str">
        <f>X198</f>
        <v/>
      </c>
      <c r="K198" s="888"/>
      <c r="L198" s="893" t="s">
        <v>561</v>
      </c>
      <c r="M198" s="910"/>
      <c r="N198" s="899" t="s">
        <v>1091</v>
      </c>
      <c r="O198" s="2389" t="str">
        <f>Y198</f>
        <v/>
      </c>
      <c r="P198" s="2394"/>
      <c r="Q198" s="2394"/>
      <c r="V198" s="248" t="str">
        <f>IF(AND(K193&gt;0,K198&lt;&gt;"×"),IF(OR(K198="",M198=""),"×",""),"")</f>
        <v/>
      </c>
      <c r="W198" s="248" t="str">
        <f>IF(K193&gt;0,IF(AND(K198="○",K197="○"),"×",""),"")</f>
        <v/>
      </c>
      <c r="X198" s="248" t="str">
        <f>IF(W198="×","E",IF(V198="×","※",""))</f>
        <v/>
      </c>
      <c r="Y198" s="248" t="str">
        <f>IF(X198="E","どちらか一方に「○」を入力してください",IF(AND(K198="○",M198=""),"請負金額を入力してください",IF(AND(K198&lt;&gt;"○",M198&lt;&gt;""),"金額が入力されています。請負金額に「○」を入力してください","")))</f>
        <v/>
      </c>
    </row>
    <row r="199" spans="1:25">
      <c r="A199" s="911"/>
      <c r="B199" s="911"/>
      <c r="C199" s="911"/>
      <c r="D199" s="911"/>
      <c r="E199" s="911"/>
      <c r="F199" s="911"/>
      <c r="G199" s="911"/>
      <c r="H199" s="911"/>
      <c r="I199" s="911"/>
    </row>
    <row r="200" spans="1:25" ht="13.5">
      <c r="A200" s="911"/>
      <c r="B200" s="913"/>
      <c r="C200" s="911"/>
      <c r="D200" s="911"/>
      <c r="E200" s="911"/>
      <c r="F200" s="911"/>
      <c r="G200" s="911"/>
      <c r="H200" s="911"/>
      <c r="I200" s="911"/>
      <c r="J200" s="880" t="s">
        <v>559</v>
      </c>
    </row>
    <row r="201" spans="1:25">
      <c r="A201" s="911"/>
      <c r="B201" s="911"/>
      <c r="C201" s="911"/>
      <c r="D201" s="911"/>
      <c r="E201" s="911"/>
      <c r="F201" s="911"/>
      <c r="G201" s="911"/>
      <c r="H201" s="911"/>
      <c r="I201" s="911"/>
      <c r="J201" s="42" t="s">
        <v>169</v>
      </c>
    </row>
    <row r="202" spans="1:25">
      <c r="A202" s="911"/>
      <c r="B202" s="918"/>
      <c r="C202" s="911"/>
      <c r="D202" s="911"/>
      <c r="E202" s="911"/>
      <c r="F202" s="911"/>
      <c r="G202" s="911"/>
      <c r="H202" s="911"/>
      <c r="I202" s="911"/>
      <c r="J202" s="258" t="s">
        <v>170</v>
      </c>
    </row>
    <row r="203" spans="1:25">
      <c r="A203" s="911"/>
      <c r="B203" s="918"/>
      <c r="C203" s="911"/>
      <c r="D203" s="911"/>
      <c r="E203" s="911"/>
      <c r="F203" s="911"/>
      <c r="G203" s="911"/>
      <c r="H203" s="911"/>
      <c r="I203" s="911"/>
      <c r="J203" s="258" t="s">
        <v>171</v>
      </c>
    </row>
    <row r="204" spans="1:25">
      <c r="A204" s="911"/>
      <c r="B204" s="911"/>
      <c r="C204" s="911"/>
      <c r="D204" s="911"/>
      <c r="E204" s="911"/>
      <c r="F204" s="911"/>
      <c r="G204" s="911"/>
      <c r="H204" s="911"/>
      <c r="I204" s="911"/>
      <c r="J204" s="42" t="s">
        <v>166</v>
      </c>
    </row>
    <row r="205" spans="1:25" ht="21.75" customHeight="1">
      <c r="A205" s="911"/>
      <c r="B205" s="911"/>
      <c r="C205" s="914"/>
      <c r="D205" s="914"/>
      <c r="E205" s="914"/>
      <c r="F205" s="914"/>
      <c r="G205" s="911"/>
      <c r="H205" s="911"/>
      <c r="I205" s="911"/>
      <c r="J205" s="883"/>
      <c r="K205" s="907" t="s">
        <v>495</v>
      </c>
      <c r="L205" s="901"/>
      <c r="M205" s="2399" t="str">
        <f>IF(M183="","",M183)</f>
        <v/>
      </c>
      <c r="N205" s="2400"/>
    </row>
    <row r="206" spans="1:25" ht="30.75" customHeight="1">
      <c r="A206" s="911"/>
      <c r="B206" s="911"/>
      <c r="C206" s="914"/>
      <c r="D206" s="911"/>
      <c r="E206" s="911"/>
      <c r="F206" s="911"/>
      <c r="G206" s="911"/>
      <c r="H206" s="911"/>
      <c r="I206" s="911"/>
      <c r="J206" s="890"/>
      <c r="K206" s="882"/>
      <c r="L206" s="2402" t="s">
        <v>1038</v>
      </c>
      <c r="M206" s="2402"/>
      <c r="N206" s="2402"/>
    </row>
    <row r="207" spans="1:25" ht="30.75" customHeight="1">
      <c r="A207" s="911"/>
      <c r="B207" s="911"/>
      <c r="C207" s="914"/>
      <c r="D207" s="911"/>
      <c r="E207" s="911"/>
      <c r="F207" s="911"/>
      <c r="G207" s="911"/>
      <c r="H207" s="911"/>
      <c r="I207" s="911"/>
      <c r="J207" s="895"/>
      <c r="K207" s="885"/>
      <c r="L207" s="2403" t="s">
        <v>1039</v>
      </c>
      <c r="M207" s="2403"/>
      <c r="N207" s="2403"/>
    </row>
    <row r="208" spans="1:25" ht="30.75" customHeight="1">
      <c r="A208" s="911"/>
      <c r="B208" s="911"/>
      <c r="C208" s="914"/>
      <c r="D208" s="911"/>
      <c r="E208" s="911"/>
      <c r="F208" s="911"/>
      <c r="G208" s="911"/>
      <c r="H208" s="911"/>
      <c r="I208" s="911"/>
      <c r="J208" s="893"/>
      <c r="K208" s="888"/>
      <c r="L208" s="2404" t="s">
        <v>1040</v>
      </c>
      <c r="M208" s="2404"/>
      <c r="N208" s="2404"/>
    </row>
    <row r="209" spans="1:17" ht="6.75" customHeight="1">
      <c r="A209" s="911"/>
      <c r="B209" s="911"/>
      <c r="C209" s="911"/>
      <c r="D209" s="911"/>
      <c r="E209" s="911"/>
      <c r="F209" s="911"/>
      <c r="G209" s="911"/>
      <c r="H209" s="911"/>
      <c r="I209" s="911"/>
      <c r="J209" s="268"/>
      <c r="K209" s="268"/>
      <c r="L209" s="268"/>
      <c r="M209" s="268"/>
    </row>
    <row r="210" spans="1:17">
      <c r="A210" s="911"/>
      <c r="B210" s="918"/>
      <c r="C210" s="911"/>
      <c r="D210" s="911"/>
      <c r="E210" s="911"/>
      <c r="F210" s="911"/>
      <c r="G210" s="911"/>
      <c r="H210" s="911"/>
      <c r="I210" s="911"/>
      <c r="J210" s="258" t="s">
        <v>172</v>
      </c>
    </row>
    <row r="211" spans="1:17" ht="21.75" customHeight="1">
      <c r="A211" s="911"/>
      <c r="B211" s="914"/>
      <c r="C211" s="914"/>
      <c r="D211" s="914"/>
      <c r="E211" s="914"/>
      <c r="F211" s="914"/>
      <c r="G211" s="911"/>
      <c r="H211" s="911"/>
      <c r="I211" s="911"/>
      <c r="J211" s="900"/>
      <c r="K211" s="907" t="s">
        <v>495</v>
      </c>
      <c r="L211" s="901"/>
      <c r="M211" s="2399" t="str">
        <f>IF(M183="","",M183)</f>
        <v/>
      </c>
      <c r="N211" s="2400"/>
    </row>
    <row r="212" spans="1:17" ht="30.75" customHeight="1">
      <c r="A212" s="911"/>
      <c r="B212" s="915"/>
      <c r="C212" s="911"/>
      <c r="D212" s="911"/>
      <c r="E212" s="912"/>
      <c r="F212" s="911"/>
      <c r="G212" s="916"/>
      <c r="H212" s="911"/>
      <c r="I212" s="911"/>
      <c r="J212" s="894" t="str">
        <f>IF(AND(OR(K206="○",K207="○",K208="○"),M212=""),"※","")</f>
        <v/>
      </c>
      <c r="K212" s="2397" t="s">
        <v>173</v>
      </c>
      <c r="L212" s="2398"/>
      <c r="M212" s="896"/>
      <c r="N212" s="382" t="s">
        <v>1091</v>
      </c>
      <c r="O212" s="2389" t="str">
        <f>IF(J212="※","支払限度額を入力してください","")</f>
        <v/>
      </c>
      <c r="P212" s="2390"/>
      <c r="Q212" s="2390"/>
    </row>
    <row r="213" spans="1:17">
      <c r="A213" s="911"/>
      <c r="B213" s="911"/>
      <c r="C213" s="911"/>
      <c r="D213" s="911"/>
      <c r="E213" s="911"/>
      <c r="F213" s="911"/>
      <c r="G213" s="911"/>
      <c r="H213" s="911"/>
      <c r="I213" s="911"/>
    </row>
    <row r="214" spans="1:17">
      <c r="A214" s="911"/>
      <c r="B214" s="918"/>
      <c r="C214" s="911"/>
      <c r="D214" s="911"/>
      <c r="E214" s="911"/>
      <c r="F214" s="911"/>
      <c r="G214" s="911"/>
      <c r="H214" s="911"/>
      <c r="I214" s="911"/>
      <c r="J214" s="258" t="s">
        <v>174</v>
      </c>
    </row>
    <row r="215" spans="1:17">
      <c r="A215" s="911"/>
      <c r="B215" s="918"/>
      <c r="C215" s="911"/>
      <c r="D215" s="911"/>
      <c r="E215" s="911"/>
      <c r="F215" s="911"/>
      <c r="G215" s="911"/>
      <c r="H215" s="911"/>
      <c r="I215" s="911"/>
      <c r="J215" s="258" t="s">
        <v>171</v>
      </c>
    </row>
    <row r="216" spans="1:17">
      <c r="A216" s="911"/>
      <c r="B216" s="911"/>
      <c r="C216" s="911"/>
      <c r="D216" s="911"/>
      <c r="E216" s="911"/>
      <c r="F216" s="911"/>
      <c r="G216" s="911"/>
      <c r="H216" s="911"/>
      <c r="I216" s="911"/>
      <c r="J216" s="42" t="s">
        <v>166</v>
      </c>
    </row>
    <row r="217" spans="1:17" ht="21.75" customHeight="1">
      <c r="A217" s="911"/>
      <c r="B217" s="911"/>
      <c r="C217" s="914"/>
      <c r="D217" s="914"/>
      <c r="E217" s="914"/>
      <c r="F217" s="914"/>
      <c r="G217" s="911"/>
      <c r="H217" s="911"/>
      <c r="I217" s="911"/>
      <c r="J217" s="900"/>
      <c r="K217" s="907" t="s">
        <v>495</v>
      </c>
      <c r="L217" s="901"/>
      <c r="M217" s="2399" t="str">
        <f>IF(M183="","",M183)</f>
        <v/>
      </c>
      <c r="N217" s="2400"/>
    </row>
    <row r="218" spans="1:17" ht="30.75" customHeight="1">
      <c r="A218" s="911"/>
      <c r="B218" s="911"/>
      <c r="C218" s="914"/>
      <c r="D218" s="911"/>
      <c r="E218" s="911"/>
      <c r="F218" s="911"/>
      <c r="G218" s="911"/>
      <c r="H218" s="911"/>
      <c r="I218" s="911"/>
      <c r="J218" s="897"/>
      <c r="K218" s="898"/>
      <c r="L218" s="2396" t="s">
        <v>560</v>
      </c>
      <c r="M218" s="2398"/>
      <c r="N218" s="2401"/>
    </row>
    <row r="219" spans="1:17" ht="6.75" customHeight="1">
      <c r="A219" s="911"/>
      <c r="B219" s="911"/>
      <c r="C219" s="911"/>
      <c r="D219" s="911"/>
      <c r="E219" s="911"/>
      <c r="F219" s="911"/>
      <c r="G219" s="911"/>
      <c r="H219" s="911"/>
      <c r="I219" s="911"/>
      <c r="J219" s="268"/>
      <c r="K219" s="268"/>
      <c r="L219" s="268"/>
      <c r="M219" s="268"/>
    </row>
    <row r="220" spans="1:17">
      <c r="A220" s="911"/>
      <c r="B220" s="918"/>
      <c r="C220" s="911"/>
      <c r="D220" s="911"/>
      <c r="E220" s="911"/>
      <c r="F220" s="911"/>
      <c r="G220" s="911"/>
      <c r="H220" s="911"/>
      <c r="I220" s="911"/>
      <c r="J220" s="258" t="s">
        <v>172</v>
      </c>
    </row>
    <row r="221" spans="1:17" ht="21.75" customHeight="1">
      <c r="A221" s="911"/>
      <c r="B221" s="911"/>
      <c r="C221" s="914"/>
      <c r="D221" s="914"/>
      <c r="E221" s="914"/>
      <c r="F221" s="914"/>
      <c r="G221" s="911"/>
      <c r="H221" s="911"/>
      <c r="I221" s="911"/>
      <c r="J221" s="900"/>
      <c r="K221" s="907" t="s">
        <v>495</v>
      </c>
      <c r="L221" s="901"/>
      <c r="M221" s="2399" t="str">
        <f>IF(M183="","",M183)</f>
        <v/>
      </c>
      <c r="N221" s="2400"/>
    </row>
    <row r="222" spans="1:17" ht="30.75" customHeight="1">
      <c r="A222" s="911"/>
      <c r="B222" s="915"/>
      <c r="C222" s="911"/>
      <c r="D222" s="911"/>
      <c r="E222" s="912"/>
      <c r="F222" s="911"/>
      <c r="G222" s="916"/>
      <c r="H222" s="911"/>
      <c r="I222" s="911"/>
      <c r="J222" s="894" t="str">
        <f>IF(AND(K218="○",M222=""),"※","")</f>
        <v/>
      </c>
      <c r="K222" s="2395" t="s">
        <v>173</v>
      </c>
      <c r="L222" s="2396"/>
      <c r="M222" s="896"/>
      <c r="N222" s="382" t="s">
        <v>1091</v>
      </c>
      <c r="O222" s="2389" t="str">
        <f>IF(J222="※","支払限度額を入力してください","")</f>
        <v/>
      </c>
      <c r="P222" s="2390"/>
      <c r="Q222" s="2390"/>
    </row>
    <row r="223" spans="1:17">
      <c r="A223" s="911"/>
      <c r="B223" s="911"/>
      <c r="C223" s="911"/>
      <c r="D223" s="911"/>
      <c r="E223" s="911"/>
      <c r="F223" s="911"/>
      <c r="G223" s="911"/>
      <c r="H223" s="911"/>
      <c r="I223" s="911"/>
    </row>
    <row r="224" spans="1:17" ht="13.5">
      <c r="A224" s="911"/>
      <c r="B224" s="913"/>
      <c r="C224" s="911"/>
      <c r="D224" s="911"/>
      <c r="E224" s="911"/>
      <c r="F224" s="911"/>
      <c r="G224" s="911"/>
      <c r="H224" s="911"/>
      <c r="I224" s="911"/>
      <c r="J224" s="880" t="s">
        <v>1065</v>
      </c>
      <c r="N224" s="904">
        <v>6</v>
      </c>
    </row>
    <row r="225" spans="1:25">
      <c r="A225" s="911"/>
      <c r="B225" s="911"/>
      <c r="C225" s="911"/>
      <c r="D225" s="911"/>
      <c r="E225" s="911"/>
      <c r="F225" s="911"/>
      <c r="G225" s="911"/>
      <c r="H225" s="911"/>
      <c r="I225" s="911"/>
      <c r="J225" s="42" t="s">
        <v>166</v>
      </c>
    </row>
    <row r="226" spans="1:25" ht="21.75" customHeight="1">
      <c r="A226" s="911"/>
      <c r="B226" s="911"/>
      <c r="C226" s="914"/>
      <c r="D226" s="914"/>
      <c r="E226" s="914"/>
      <c r="F226" s="914"/>
      <c r="G226" s="911"/>
      <c r="H226" s="911"/>
      <c r="I226" s="911"/>
      <c r="J226" s="883" t="str">
        <f>IF(AND($N$4&gt;0,$N$7&gt;=N224,M226=""),"※","")</f>
        <v/>
      </c>
      <c r="K226" s="907" t="s">
        <v>495</v>
      </c>
      <c r="L226" s="901"/>
      <c r="M226" s="2406"/>
      <c r="N226" s="2407"/>
      <c r="R226" s="254"/>
    </row>
    <row r="227" spans="1:25" ht="30.75" customHeight="1">
      <c r="A227" s="911"/>
      <c r="B227" s="915"/>
      <c r="C227" s="914"/>
      <c r="D227" s="911"/>
      <c r="E227" s="911"/>
      <c r="F227" s="911"/>
      <c r="G227" s="911"/>
      <c r="H227" s="911"/>
      <c r="I227" s="911"/>
      <c r="J227" s="883" t="str">
        <f>IF(AND($N$4&gt;0,$N$7&gt;=N224,K227=""),"※","")</f>
        <v/>
      </c>
      <c r="K227" s="882"/>
      <c r="L227" s="2408" t="s">
        <v>545</v>
      </c>
      <c r="M227" s="2408"/>
      <c r="N227" s="2408"/>
      <c r="R227" s="254"/>
    </row>
    <row r="228" spans="1:25" ht="30.75" customHeight="1">
      <c r="A228" s="911"/>
      <c r="B228" s="915"/>
      <c r="C228" s="914"/>
      <c r="D228" s="911"/>
      <c r="E228" s="911"/>
      <c r="F228" s="911"/>
      <c r="G228" s="911"/>
      <c r="H228" s="911"/>
      <c r="I228" s="911"/>
      <c r="J228" s="886" t="str">
        <f>IF(AND($N$4&gt;0,$N$7&gt;=N224,K228=""),"※","")</f>
        <v/>
      </c>
      <c r="K228" s="885"/>
      <c r="L228" s="2403" t="s">
        <v>1066</v>
      </c>
      <c r="M228" s="2403"/>
      <c r="N228" s="2403"/>
      <c r="R228" s="254"/>
    </row>
    <row r="229" spans="1:25" ht="30.75" customHeight="1">
      <c r="A229" s="911"/>
      <c r="B229" s="915"/>
      <c r="C229" s="914"/>
      <c r="D229" s="911"/>
      <c r="E229" s="911"/>
      <c r="F229" s="911"/>
      <c r="G229" s="911"/>
      <c r="H229" s="911"/>
      <c r="I229" s="911"/>
      <c r="J229" s="886" t="str">
        <f>IF(AND($N$4&gt;0,$N$7&gt;=N224,K229=""),"※","")</f>
        <v/>
      </c>
      <c r="K229" s="885"/>
      <c r="L229" s="2403" t="s">
        <v>604</v>
      </c>
      <c r="M229" s="2403"/>
      <c r="N229" s="2403"/>
      <c r="R229" s="254"/>
    </row>
    <row r="230" spans="1:25" ht="30.75" customHeight="1">
      <c r="A230" s="911"/>
      <c r="B230" s="915"/>
      <c r="C230" s="914"/>
      <c r="D230" s="911"/>
      <c r="E230" s="911"/>
      <c r="F230" s="911"/>
      <c r="G230" s="911"/>
      <c r="H230" s="911"/>
      <c r="I230" s="911"/>
      <c r="J230" s="886" t="str">
        <f>IF(AND($N$4&gt;0,$N$7&gt;=N224,K230=""),"※","")</f>
        <v/>
      </c>
      <c r="K230" s="885"/>
      <c r="L230" s="2403" t="s">
        <v>599</v>
      </c>
      <c r="M230" s="2403"/>
      <c r="N230" s="2403"/>
      <c r="R230" s="254"/>
    </row>
    <row r="231" spans="1:25" ht="30.75" customHeight="1">
      <c r="A231" s="911"/>
      <c r="B231" s="915"/>
      <c r="C231" s="914"/>
      <c r="D231" s="911"/>
      <c r="E231" s="911"/>
      <c r="F231" s="911"/>
      <c r="G231" s="911"/>
      <c r="H231" s="911"/>
      <c r="I231" s="911"/>
      <c r="J231" s="886" t="str">
        <f>IF(AND($N$4&gt;0,$N$7&gt;=N224,K231=""),"※","")</f>
        <v/>
      </c>
      <c r="K231" s="885"/>
      <c r="L231" s="2403" t="s">
        <v>600</v>
      </c>
      <c r="M231" s="2403"/>
      <c r="N231" s="2403"/>
      <c r="R231" s="254"/>
    </row>
    <row r="232" spans="1:25" ht="30.75" customHeight="1">
      <c r="A232" s="911"/>
      <c r="B232" s="915"/>
      <c r="C232" s="914"/>
      <c r="D232" s="911"/>
      <c r="E232" s="911"/>
      <c r="F232" s="911"/>
      <c r="G232" s="911"/>
      <c r="H232" s="911"/>
      <c r="I232" s="911"/>
      <c r="J232" s="886" t="str">
        <f>IF(AND($N$4&gt;0,$N$7&gt;=N224,K232=""),"※","")</f>
        <v/>
      </c>
      <c r="K232" s="885"/>
      <c r="L232" s="2403" t="s">
        <v>167</v>
      </c>
      <c r="M232" s="2403"/>
      <c r="N232" s="2403"/>
      <c r="R232" s="254"/>
    </row>
    <row r="233" spans="1:25" ht="30.75" customHeight="1">
      <c r="A233" s="911"/>
      <c r="B233" s="915"/>
      <c r="C233" s="914"/>
      <c r="D233" s="911"/>
      <c r="E233" s="911"/>
      <c r="F233" s="911"/>
      <c r="G233" s="911"/>
      <c r="H233" s="911"/>
      <c r="I233" s="911"/>
      <c r="J233" s="886" t="str">
        <f>IF(AND($N$4&gt;0,$N$7&gt;=N224,K233=""),"※","")</f>
        <v/>
      </c>
      <c r="K233" s="885"/>
      <c r="L233" s="2403" t="s">
        <v>558</v>
      </c>
      <c r="M233" s="2403"/>
      <c r="N233" s="2403"/>
      <c r="R233" s="254"/>
    </row>
    <row r="234" spans="1:25" ht="30.75" customHeight="1">
      <c r="A234" s="911"/>
      <c r="B234" s="915"/>
      <c r="C234" s="914"/>
      <c r="D234" s="911"/>
      <c r="E234" s="911"/>
      <c r="F234" s="911"/>
      <c r="G234" s="911"/>
      <c r="H234" s="911"/>
      <c r="I234" s="911"/>
      <c r="J234" s="886" t="str">
        <f>IF(AND($N$4&gt;0,$N$7&gt;=N224,K234=""),"※","")</f>
        <v/>
      </c>
      <c r="K234" s="885"/>
      <c r="L234" s="2403" t="s">
        <v>549</v>
      </c>
      <c r="M234" s="2403"/>
      <c r="N234" s="2403"/>
      <c r="R234" s="254"/>
    </row>
    <row r="235" spans="1:25" ht="30.75" customHeight="1">
      <c r="A235" s="911"/>
      <c r="B235" s="915"/>
      <c r="C235" s="914"/>
      <c r="D235" s="911"/>
      <c r="E235" s="911"/>
      <c r="F235" s="911"/>
      <c r="G235" s="911"/>
      <c r="H235" s="911"/>
      <c r="I235" s="911"/>
      <c r="J235" s="889" t="str">
        <f>IF(AND($N$4&gt;0,$N$7&gt;=N224,K235=""),"※","")</f>
        <v/>
      </c>
      <c r="K235" s="888"/>
      <c r="L235" s="2405" t="s">
        <v>550</v>
      </c>
      <c r="M235" s="2405"/>
      <c r="N235" s="2405"/>
      <c r="R235" s="254"/>
    </row>
    <row r="236" spans="1:25">
      <c r="A236" s="911"/>
      <c r="B236" s="911"/>
      <c r="C236" s="911"/>
      <c r="D236" s="911"/>
      <c r="E236" s="911"/>
      <c r="F236" s="911"/>
      <c r="G236" s="911"/>
      <c r="H236" s="911"/>
      <c r="I236" s="911"/>
      <c r="K236" s="1140">
        <f>COUNTIF(K227:K235,"○")</f>
        <v>0</v>
      </c>
    </row>
    <row r="237" spans="1:25" ht="13.5">
      <c r="A237" s="911"/>
      <c r="B237" s="913"/>
      <c r="C237" s="911"/>
      <c r="D237" s="911"/>
      <c r="E237" s="911"/>
      <c r="F237" s="911"/>
      <c r="G237" s="911"/>
      <c r="H237" s="911"/>
      <c r="I237" s="911"/>
      <c r="J237" s="880" t="s">
        <v>551</v>
      </c>
      <c r="V237" s="880" t="s">
        <v>1471</v>
      </c>
    </row>
    <row r="238" spans="1:25">
      <c r="A238" s="911"/>
      <c r="B238" s="911"/>
      <c r="C238" s="911"/>
      <c r="D238" s="911"/>
      <c r="E238" s="911"/>
      <c r="F238" s="911"/>
      <c r="G238" s="911"/>
      <c r="H238" s="911"/>
      <c r="I238" s="911"/>
      <c r="J238" s="42" t="s">
        <v>166</v>
      </c>
      <c r="V238" s="1280" t="s">
        <v>1473</v>
      </c>
      <c r="W238" s="1281"/>
      <c r="X238" s="1281"/>
      <c r="Y238" s="1282"/>
    </row>
    <row r="239" spans="1:25" ht="21.75" customHeight="1">
      <c r="A239" s="911"/>
      <c r="B239" s="911"/>
      <c r="C239" s="914"/>
      <c r="D239" s="914"/>
      <c r="E239" s="914"/>
      <c r="F239" s="914"/>
      <c r="G239" s="911"/>
      <c r="H239" s="911"/>
      <c r="I239" s="911"/>
      <c r="J239" s="883"/>
      <c r="K239" s="907" t="s">
        <v>495</v>
      </c>
      <c r="L239" s="901"/>
      <c r="M239" s="2399" t="str">
        <f>IF(M226="","",M226)</f>
        <v/>
      </c>
      <c r="N239" s="2400"/>
      <c r="V239" s="1283" t="s">
        <v>1474</v>
      </c>
      <c r="W239" s="1283" t="s">
        <v>1475</v>
      </c>
      <c r="X239" s="1283" t="s">
        <v>1476</v>
      </c>
      <c r="Y239" s="1283" t="s">
        <v>1477</v>
      </c>
    </row>
    <row r="240" spans="1:25" ht="30.75" customHeight="1">
      <c r="A240" s="911"/>
      <c r="B240" s="915"/>
      <c r="C240" s="914"/>
      <c r="D240" s="911"/>
      <c r="E240" s="912"/>
      <c r="F240" s="911"/>
      <c r="G240" s="916"/>
      <c r="H240" s="916"/>
      <c r="I240" s="917"/>
      <c r="J240" s="881" t="str">
        <f>X240</f>
        <v/>
      </c>
      <c r="K240" s="882"/>
      <c r="L240" s="277" t="s">
        <v>562</v>
      </c>
      <c r="M240" s="908"/>
      <c r="N240" s="413" t="s">
        <v>1091</v>
      </c>
      <c r="O240" s="2389" t="str">
        <f>Y240</f>
        <v/>
      </c>
      <c r="P240" s="2394"/>
      <c r="Q240" s="2394"/>
      <c r="V240" s="248" t="str">
        <f>IF(AND(K236&gt;0,K240&lt;&gt;"×"),IF(OR(K240="",M240=""),"×",""),"")</f>
        <v/>
      </c>
      <c r="W240" s="248" t="str">
        <f>IF(K236&gt;0,IF(AND(K240="○",K241="○"),"×",""),"")</f>
        <v/>
      </c>
      <c r="X240" s="248" t="str">
        <f>IF(W240="×","E",IF(V240="×","※",""))</f>
        <v/>
      </c>
      <c r="Y240" s="248" t="str">
        <f>IF(X240="E","どちらか一方に「○」を入力してください",IF(AND(K240="○",M240=""),"支払限度額を入力してください",IF(AND(K240&lt;&gt;"○",M240&lt;&gt;""),"金額が入力されています。1工事あたりに「○」を入力してください","")))</f>
        <v/>
      </c>
    </row>
    <row r="241" spans="1:25" ht="30.75" customHeight="1">
      <c r="A241" s="911"/>
      <c r="B241" s="915"/>
      <c r="C241" s="914"/>
      <c r="D241" s="911"/>
      <c r="E241" s="912"/>
      <c r="F241" s="911"/>
      <c r="G241" s="916"/>
      <c r="H241" s="911"/>
      <c r="I241" s="911"/>
      <c r="J241" s="887" t="str">
        <f>X241</f>
        <v/>
      </c>
      <c r="K241" s="888"/>
      <c r="L241" s="893" t="s">
        <v>561</v>
      </c>
      <c r="M241" s="910"/>
      <c r="N241" s="899" t="s">
        <v>1091</v>
      </c>
      <c r="O241" s="2389" t="str">
        <f>Y241</f>
        <v/>
      </c>
      <c r="P241" s="2394"/>
      <c r="Q241" s="2394"/>
      <c r="V241" s="248" t="str">
        <f>IF(AND(K236&gt;0,K241&lt;&gt;"×"),IF(OR(K241="",M241=""),"×",""),"")</f>
        <v/>
      </c>
      <c r="W241" s="248" t="str">
        <f>IF(K236&gt;0,IF(AND(K241="○",K240="○"),"×",""),"")</f>
        <v/>
      </c>
      <c r="X241" s="248" t="str">
        <f>IF(W241="×","E",IF(V241="×","※",""))</f>
        <v/>
      </c>
      <c r="Y241" s="248" t="str">
        <f>IF(X241="E","どちらか一方に「○」を入力してください",IF(AND(K241="○",M241=""),"請負金額を入力してください",IF(AND(K241&lt;&gt;"○",M241&lt;&gt;""),"金額が入力されています。請負金額に「○」を入力してください","")))</f>
        <v/>
      </c>
    </row>
    <row r="242" spans="1:25">
      <c r="A242" s="911"/>
      <c r="B242" s="911"/>
      <c r="C242" s="911"/>
      <c r="D242" s="911"/>
      <c r="E242" s="911"/>
      <c r="F242" s="911"/>
      <c r="G242" s="911"/>
      <c r="H242" s="911"/>
      <c r="I242" s="911"/>
    </row>
    <row r="243" spans="1:25" ht="13.5">
      <c r="A243" s="911"/>
      <c r="B243" s="913"/>
      <c r="C243" s="911"/>
      <c r="D243" s="911"/>
      <c r="E243" s="911"/>
      <c r="F243" s="911"/>
      <c r="G243" s="911"/>
      <c r="H243" s="911"/>
      <c r="I243" s="911"/>
      <c r="J243" s="880" t="s">
        <v>552</v>
      </c>
    </row>
    <row r="244" spans="1:25">
      <c r="A244" s="911"/>
      <c r="B244" s="911"/>
      <c r="C244" s="911"/>
      <c r="D244" s="911"/>
      <c r="E244" s="911"/>
      <c r="F244" s="911"/>
      <c r="G244" s="911"/>
      <c r="H244" s="911"/>
      <c r="I244" s="911"/>
      <c r="J244" s="42" t="s">
        <v>169</v>
      </c>
    </row>
    <row r="245" spans="1:25">
      <c r="A245" s="911"/>
      <c r="B245" s="918"/>
      <c r="C245" s="911"/>
      <c r="D245" s="911"/>
      <c r="E245" s="911"/>
      <c r="F245" s="911"/>
      <c r="G245" s="911"/>
      <c r="H245" s="911"/>
      <c r="I245" s="911"/>
      <c r="J245" s="258" t="s">
        <v>170</v>
      </c>
    </row>
    <row r="246" spans="1:25">
      <c r="A246" s="911"/>
      <c r="B246" s="918"/>
      <c r="C246" s="911"/>
      <c r="D246" s="911"/>
      <c r="E246" s="911"/>
      <c r="F246" s="911"/>
      <c r="G246" s="911"/>
      <c r="H246" s="911"/>
      <c r="I246" s="911"/>
      <c r="J246" s="258" t="s">
        <v>171</v>
      </c>
    </row>
    <row r="247" spans="1:25">
      <c r="A247" s="911"/>
      <c r="B247" s="911"/>
      <c r="C247" s="911"/>
      <c r="D247" s="911"/>
      <c r="E247" s="911"/>
      <c r="F247" s="911"/>
      <c r="G247" s="911"/>
      <c r="H247" s="911"/>
      <c r="I247" s="911"/>
      <c r="J247" s="42" t="s">
        <v>166</v>
      </c>
    </row>
    <row r="248" spans="1:25" ht="21.75" customHeight="1">
      <c r="A248" s="911"/>
      <c r="B248" s="911"/>
      <c r="C248" s="914"/>
      <c r="D248" s="914"/>
      <c r="E248" s="914"/>
      <c r="F248" s="914"/>
      <c r="G248" s="911"/>
      <c r="H248" s="911"/>
      <c r="I248" s="911"/>
      <c r="J248" s="883"/>
      <c r="K248" s="907" t="s">
        <v>495</v>
      </c>
      <c r="L248" s="901"/>
      <c r="M248" s="2399" t="str">
        <f>IF(M226="","",M226)</f>
        <v/>
      </c>
      <c r="N248" s="2400"/>
    </row>
    <row r="249" spans="1:25" ht="30.75" customHeight="1">
      <c r="A249" s="911"/>
      <c r="B249" s="911"/>
      <c r="C249" s="914"/>
      <c r="D249" s="911"/>
      <c r="E249" s="911"/>
      <c r="F249" s="911"/>
      <c r="G249" s="911"/>
      <c r="H249" s="911"/>
      <c r="I249" s="911"/>
      <c r="J249" s="890"/>
      <c r="K249" s="882"/>
      <c r="L249" s="2402" t="s">
        <v>563</v>
      </c>
      <c r="M249" s="2402"/>
      <c r="N249" s="2402"/>
    </row>
    <row r="250" spans="1:25" ht="30.75" customHeight="1">
      <c r="A250" s="911"/>
      <c r="B250" s="911"/>
      <c r="C250" s="914"/>
      <c r="D250" s="911"/>
      <c r="E250" s="911"/>
      <c r="F250" s="911"/>
      <c r="G250" s="911"/>
      <c r="H250" s="911"/>
      <c r="I250" s="911"/>
      <c r="J250" s="895"/>
      <c r="K250" s="885"/>
      <c r="L250" s="2403" t="s">
        <v>564</v>
      </c>
      <c r="M250" s="2403"/>
      <c r="N250" s="2403"/>
    </row>
    <row r="251" spans="1:25" ht="30.75" customHeight="1">
      <c r="A251" s="911"/>
      <c r="B251" s="911"/>
      <c r="C251" s="914"/>
      <c r="D251" s="911"/>
      <c r="E251" s="911"/>
      <c r="F251" s="911"/>
      <c r="G251" s="911"/>
      <c r="H251" s="911"/>
      <c r="I251" s="911"/>
      <c r="J251" s="893"/>
      <c r="K251" s="888"/>
      <c r="L251" s="2404" t="s">
        <v>565</v>
      </c>
      <c r="M251" s="2404"/>
      <c r="N251" s="2404"/>
    </row>
    <row r="252" spans="1:25" ht="6.75" customHeight="1">
      <c r="A252" s="911"/>
      <c r="B252" s="911"/>
      <c r="C252" s="911"/>
      <c r="D252" s="911"/>
      <c r="E252" s="911"/>
      <c r="F252" s="911"/>
      <c r="G252" s="911"/>
      <c r="H252" s="911"/>
      <c r="I252" s="911"/>
      <c r="J252" s="268"/>
      <c r="K252" s="268"/>
      <c r="L252" s="268"/>
      <c r="M252" s="268"/>
    </row>
    <row r="253" spans="1:25">
      <c r="A253" s="911"/>
      <c r="B253" s="918"/>
      <c r="C253" s="911"/>
      <c r="D253" s="911"/>
      <c r="E253" s="911"/>
      <c r="F253" s="911"/>
      <c r="G253" s="911"/>
      <c r="H253" s="911"/>
      <c r="I253" s="911"/>
      <c r="J253" s="258" t="s">
        <v>172</v>
      </c>
    </row>
    <row r="254" spans="1:25" ht="21.75" customHeight="1">
      <c r="A254" s="911"/>
      <c r="B254" s="914"/>
      <c r="C254" s="914"/>
      <c r="D254" s="914"/>
      <c r="E254" s="914"/>
      <c r="F254" s="914"/>
      <c r="G254" s="911"/>
      <c r="H254" s="911"/>
      <c r="I254" s="911"/>
      <c r="J254" s="900"/>
      <c r="K254" s="907" t="s">
        <v>495</v>
      </c>
      <c r="L254" s="901"/>
      <c r="M254" s="2399" t="str">
        <f>IF(M226="","",M226)</f>
        <v/>
      </c>
      <c r="N254" s="2400"/>
    </row>
    <row r="255" spans="1:25" ht="30.75" customHeight="1">
      <c r="A255" s="911"/>
      <c r="B255" s="915"/>
      <c r="C255" s="911"/>
      <c r="D255" s="911"/>
      <c r="E255" s="912"/>
      <c r="F255" s="911"/>
      <c r="G255" s="916"/>
      <c r="H255" s="911"/>
      <c r="I255" s="911"/>
      <c r="J255" s="894" t="str">
        <f>IF(AND(OR(K249="○",K250="○",K251="○"),M255=""),"※","")</f>
        <v/>
      </c>
      <c r="K255" s="2397" t="s">
        <v>173</v>
      </c>
      <c r="L255" s="2398"/>
      <c r="M255" s="896"/>
      <c r="N255" s="382" t="s">
        <v>1091</v>
      </c>
      <c r="O255" s="2389" t="str">
        <f>IF(J255="※","支払限度額を入力してください","")</f>
        <v/>
      </c>
      <c r="P255" s="2390"/>
      <c r="Q255" s="2390"/>
    </row>
    <row r="256" spans="1:25">
      <c r="A256" s="911"/>
      <c r="B256" s="911"/>
      <c r="C256" s="911"/>
      <c r="D256" s="911"/>
      <c r="E256" s="911"/>
      <c r="F256" s="911"/>
      <c r="G256" s="911"/>
      <c r="H256" s="911"/>
      <c r="I256" s="911"/>
    </row>
    <row r="257" spans="1:18">
      <c r="A257" s="911"/>
      <c r="B257" s="918"/>
      <c r="C257" s="911"/>
      <c r="D257" s="911"/>
      <c r="E257" s="911"/>
      <c r="F257" s="911"/>
      <c r="G257" s="911"/>
      <c r="H257" s="911"/>
      <c r="I257" s="911"/>
      <c r="J257" s="258" t="s">
        <v>174</v>
      </c>
    </row>
    <row r="258" spans="1:18">
      <c r="A258" s="911"/>
      <c r="B258" s="918"/>
      <c r="C258" s="911"/>
      <c r="D258" s="911"/>
      <c r="E258" s="911"/>
      <c r="F258" s="911"/>
      <c r="G258" s="911"/>
      <c r="H258" s="911"/>
      <c r="I258" s="911"/>
      <c r="J258" s="258" t="s">
        <v>171</v>
      </c>
    </row>
    <row r="259" spans="1:18">
      <c r="A259" s="911"/>
      <c r="B259" s="911"/>
      <c r="C259" s="911"/>
      <c r="D259" s="911"/>
      <c r="E259" s="911"/>
      <c r="F259" s="911"/>
      <c r="G259" s="911"/>
      <c r="H259" s="911"/>
      <c r="I259" s="911"/>
      <c r="J259" s="42" t="s">
        <v>166</v>
      </c>
    </row>
    <row r="260" spans="1:18" ht="21.75" customHeight="1">
      <c r="A260" s="911"/>
      <c r="B260" s="911"/>
      <c r="C260" s="914"/>
      <c r="D260" s="914"/>
      <c r="E260" s="914"/>
      <c r="F260" s="914"/>
      <c r="G260" s="911"/>
      <c r="H260" s="911"/>
      <c r="I260" s="911"/>
      <c r="J260" s="900"/>
      <c r="K260" s="907" t="s">
        <v>495</v>
      </c>
      <c r="L260" s="901"/>
      <c r="M260" s="2399" t="str">
        <f>IF(M226="","",M226)</f>
        <v/>
      </c>
      <c r="N260" s="2400"/>
    </row>
    <row r="261" spans="1:18" ht="30.75" customHeight="1">
      <c r="A261" s="911"/>
      <c r="B261" s="911"/>
      <c r="C261" s="914"/>
      <c r="D261" s="911"/>
      <c r="E261" s="911"/>
      <c r="F261" s="911"/>
      <c r="G261" s="911"/>
      <c r="H261" s="911"/>
      <c r="I261" s="911"/>
      <c r="J261" s="897"/>
      <c r="K261" s="898"/>
      <c r="L261" s="2396" t="s">
        <v>566</v>
      </c>
      <c r="M261" s="2398"/>
      <c r="N261" s="2401"/>
    </row>
    <row r="262" spans="1:18" ht="6.75" customHeight="1">
      <c r="A262" s="911"/>
      <c r="B262" s="911"/>
      <c r="C262" s="911"/>
      <c r="D262" s="911"/>
      <c r="E262" s="911"/>
      <c r="F262" s="911"/>
      <c r="G262" s="911"/>
      <c r="H262" s="911"/>
      <c r="I262" s="911"/>
      <c r="J262" s="268"/>
      <c r="K262" s="268"/>
      <c r="L262" s="268"/>
      <c r="M262" s="268"/>
    </row>
    <row r="263" spans="1:18">
      <c r="A263" s="911"/>
      <c r="B263" s="918"/>
      <c r="C263" s="911"/>
      <c r="D263" s="911"/>
      <c r="E263" s="911"/>
      <c r="F263" s="911"/>
      <c r="G263" s="911"/>
      <c r="H263" s="911"/>
      <c r="I263" s="911"/>
      <c r="J263" s="258" t="s">
        <v>172</v>
      </c>
    </row>
    <row r="264" spans="1:18" ht="21.75" customHeight="1">
      <c r="A264" s="911"/>
      <c r="B264" s="911"/>
      <c r="C264" s="914"/>
      <c r="D264" s="914"/>
      <c r="E264" s="914"/>
      <c r="F264" s="914"/>
      <c r="G264" s="911"/>
      <c r="H264" s="911"/>
      <c r="I264" s="911"/>
      <c r="J264" s="900"/>
      <c r="K264" s="907" t="s">
        <v>495</v>
      </c>
      <c r="L264" s="901"/>
      <c r="M264" s="2399" t="str">
        <f>IF(M226="","",M226)</f>
        <v/>
      </c>
      <c r="N264" s="2400"/>
    </row>
    <row r="265" spans="1:18" ht="30.75" customHeight="1">
      <c r="A265" s="911"/>
      <c r="B265" s="915"/>
      <c r="C265" s="911"/>
      <c r="D265" s="911"/>
      <c r="E265" s="912"/>
      <c r="F265" s="911"/>
      <c r="G265" s="916"/>
      <c r="H265" s="911"/>
      <c r="I265" s="911"/>
      <c r="J265" s="894" t="str">
        <f>IF(AND(K261="○",M265=""),"※","")</f>
        <v/>
      </c>
      <c r="K265" s="2395" t="s">
        <v>173</v>
      </c>
      <c r="L265" s="2396"/>
      <c r="M265" s="896"/>
      <c r="N265" s="382" t="s">
        <v>1091</v>
      </c>
      <c r="O265" s="2389" t="str">
        <f>IF(J265="※","支払限度額を入力してください","")</f>
        <v/>
      </c>
      <c r="P265" s="2390"/>
      <c r="Q265" s="2390"/>
    </row>
    <row r="266" spans="1:18">
      <c r="A266" s="911"/>
      <c r="B266" s="911"/>
      <c r="C266" s="911"/>
      <c r="D266" s="911"/>
      <c r="E266" s="911"/>
      <c r="F266" s="911"/>
      <c r="G266" s="911"/>
      <c r="H266" s="911"/>
      <c r="I266" s="911"/>
    </row>
    <row r="267" spans="1:18" ht="13.5">
      <c r="A267" s="911"/>
      <c r="B267" s="913"/>
      <c r="C267" s="911"/>
      <c r="D267" s="911"/>
      <c r="E267" s="911"/>
      <c r="F267" s="911"/>
      <c r="G267" s="911"/>
      <c r="H267" s="911"/>
      <c r="I267" s="911"/>
      <c r="J267" s="880" t="s">
        <v>567</v>
      </c>
      <c r="N267" s="904">
        <v>7</v>
      </c>
    </row>
    <row r="268" spans="1:18">
      <c r="A268" s="911"/>
      <c r="B268" s="911"/>
      <c r="C268" s="911"/>
      <c r="D268" s="911"/>
      <c r="E268" s="911"/>
      <c r="F268" s="911"/>
      <c r="G268" s="911"/>
      <c r="H268" s="911"/>
      <c r="I268" s="911"/>
      <c r="J268" s="42" t="s">
        <v>166</v>
      </c>
    </row>
    <row r="269" spans="1:18" ht="21.75" customHeight="1">
      <c r="A269" s="911"/>
      <c r="B269" s="911"/>
      <c r="C269" s="914"/>
      <c r="D269" s="914"/>
      <c r="E269" s="914"/>
      <c r="F269" s="914"/>
      <c r="G269" s="911"/>
      <c r="H269" s="911"/>
      <c r="I269" s="911"/>
      <c r="J269" s="883" t="str">
        <f>IF(AND($N$4&gt;0,$N$7&gt;=N267,M269=""),"※","")</f>
        <v/>
      </c>
      <c r="K269" s="907" t="s">
        <v>495</v>
      </c>
      <c r="L269" s="901"/>
      <c r="M269" s="2406"/>
      <c r="N269" s="2407"/>
      <c r="R269" s="254"/>
    </row>
    <row r="270" spans="1:18" ht="30.75" customHeight="1">
      <c r="A270" s="911"/>
      <c r="B270" s="915"/>
      <c r="C270" s="914"/>
      <c r="D270" s="911"/>
      <c r="E270" s="911"/>
      <c r="F270" s="911"/>
      <c r="G270" s="911"/>
      <c r="H270" s="911"/>
      <c r="I270" s="911"/>
      <c r="J270" s="883" t="str">
        <f>IF(AND($N$4&gt;0,$N$7&gt;=N267,K270=""),"※","")</f>
        <v/>
      </c>
      <c r="K270" s="882"/>
      <c r="L270" s="2408" t="s">
        <v>545</v>
      </c>
      <c r="M270" s="2408"/>
      <c r="N270" s="2408"/>
      <c r="R270" s="254"/>
    </row>
    <row r="271" spans="1:18" ht="30.75" customHeight="1">
      <c r="A271" s="911"/>
      <c r="B271" s="915"/>
      <c r="C271" s="914"/>
      <c r="D271" s="911"/>
      <c r="E271" s="911"/>
      <c r="F271" s="911"/>
      <c r="G271" s="911"/>
      <c r="H271" s="911"/>
      <c r="I271" s="911"/>
      <c r="J271" s="886" t="str">
        <f>IF(AND($N$4&gt;0,$N$7&gt;=N267,K271=""),"※","")</f>
        <v/>
      </c>
      <c r="K271" s="885"/>
      <c r="L271" s="2403" t="s">
        <v>568</v>
      </c>
      <c r="M271" s="2403"/>
      <c r="N271" s="2403"/>
      <c r="R271" s="254"/>
    </row>
    <row r="272" spans="1:18" ht="30.75" customHeight="1">
      <c r="A272" s="911"/>
      <c r="B272" s="915"/>
      <c r="C272" s="914"/>
      <c r="D272" s="911"/>
      <c r="E272" s="911"/>
      <c r="F272" s="911"/>
      <c r="G272" s="911"/>
      <c r="H272" s="911"/>
      <c r="I272" s="911"/>
      <c r="J272" s="886" t="str">
        <f>IF(AND($N$4&gt;0,$N$7&gt;=N267,K272=""),"※","")</f>
        <v/>
      </c>
      <c r="K272" s="885"/>
      <c r="L272" s="2403" t="s">
        <v>569</v>
      </c>
      <c r="M272" s="2403"/>
      <c r="N272" s="2403"/>
      <c r="R272" s="254"/>
    </row>
    <row r="273" spans="1:25" ht="30.75" customHeight="1">
      <c r="A273" s="911"/>
      <c r="B273" s="915"/>
      <c r="C273" s="914"/>
      <c r="D273" s="911"/>
      <c r="E273" s="911"/>
      <c r="F273" s="911"/>
      <c r="G273" s="911"/>
      <c r="H273" s="911"/>
      <c r="I273" s="911"/>
      <c r="J273" s="886" t="str">
        <f>IF(AND($N$4&gt;0,$N$7&gt;=N267,K273=""),"※","")</f>
        <v/>
      </c>
      <c r="K273" s="885"/>
      <c r="L273" s="2403" t="s">
        <v>599</v>
      </c>
      <c r="M273" s="2403"/>
      <c r="N273" s="2403"/>
      <c r="R273" s="254"/>
    </row>
    <row r="274" spans="1:25" ht="30.75" customHeight="1">
      <c r="A274" s="911"/>
      <c r="B274" s="915"/>
      <c r="C274" s="914"/>
      <c r="D274" s="911"/>
      <c r="E274" s="911"/>
      <c r="F274" s="911"/>
      <c r="G274" s="911"/>
      <c r="H274" s="911"/>
      <c r="I274" s="911"/>
      <c r="J274" s="886" t="str">
        <f>IF(AND($N$4&gt;0,$N$7&gt;=N267,K274=""),"※","")</f>
        <v/>
      </c>
      <c r="K274" s="885"/>
      <c r="L274" s="2403" t="s">
        <v>600</v>
      </c>
      <c r="M274" s="2403"/>
      <c r="N274" s="2403"/>
      <c r="R274" s="254"/>
    </row>
    <row r="275" spans="1:25" ht="30.75" customHeight="1">
      <c r="A275" s="911"/>
      <c r="B275" s="915"/>
      <c r="C275" s="914"/>
      <c r="D275" s="911"/>
      <c r="E275" s="911"/>
      <c r="F275" s="911"/>
      <c r="G275" s="911"/>
      <c r="H275" s="911"/>
      <c r="I275" s="911"/>
      <c r="J275" s="886" t="str">
        <f>IF(AND($N$4&gt;0,$N$7&gt;=N267,K275=""),"※","")</f>
        <v/>
      </c>
      <c r="K275" s="885"/>
      <c r="L275" s="2403" t="s">
        <v>167</v>
      </c>
      <c r="M275" s="2403"/>
      <c r="N275" s="2403"/>
      <c r="R275" s="254"/>
    </row>
    <row r="276" spans="1:25" ht="30.75" customHeight="1">
      <c r="A276" s="911"/>
      <c r="B276" s="915"/>
      <c r="C276" s="914"/>
      <c r="D276" s="911"/>
      <c r="E276" s="911"/>
      <c r="F276" s="911"/>
      <c r="G276" s="911"/>
      <c r="H276" s="911"/>
      <c r="I276" s="911"/>
      <c r="J276" s="886" t="str">
        <f>IF(AND($N$4&gt;0,$N$7&gt;=N267,K276=""),"※","")</f>
        <v/>
      </c>
      <c r="K276" s="885"/>
      <c r="L276" s="2403" t="s">
        <v>558</v>
      </c>
      <c r="M276" s="2403"/>
      <c r="N276" s="2403"/>
      <c r="R276" s="254"/>
    </row>
    <row r="277" spans="1:25" ht="30.75" customHeight="1">
      <c r="A277" s="911"/>
      <c r="B277" s="915"/>
      <c r="C277" s="914"/>
      <c r="D277" s="911"/>
      <c r="E277" s="911"/>
      <c r="F277" s="911"/>
      <c r="G277" s="911"/>
      <c r="H277" s="911"/>
      <c r="I277" s="911"/>
      <c r="J277" s="886" t="str">
        <f>IF(AND($N$4&gt;0,$N$7&gt;=N267,K277=""),"※","")</f>
        <v/>
      </c>
      <c r="K277" s="885"/>
      <c r="L277" s="2403" t="s">
        <v>549</v>
      </c>
      <c r="M277" s="2403"/>
      <c r="N277" s="2403"/>
      <c r="R277" s="254"/>
    </row>
    <row r="278" spans="1:25" ht="30.75" customHeight="1">
      <c r="A278" s="911"/>
      <c r="B278" s="915"/>
      <c r="C278" s="914"/>
      <c r="D278" s="911"/>
      <c r="E278" s="911"/>
      <c r="F278" s="911"/>
      <c r="G278" s="911"/>
      <c r="H278" s="911"/>
      <c r="I278" s="911"/>
      <c r="J278" s="889" t="str">
        <f>IF(AND($N$4&gt;0,$N$7&gt;=N267,K278=""),"※","")</f>
        <v/>
      </c>
      <c r="K278" s="888"/>
      <c r="L278" s="2405" t="s">
        <v>550</v>
      </c>
      <c r="M278" s="2405"/>
      <c r="N278" s="2405"/>
      <c r="R278" s="254"/>
    </row>
    <row r="279" spans="1:25">
      <c r="A279" s="911"/>
      <c r="B279" s="911"/>
      <c r="C279" s="911"/>
      <c r="D279" s="911"/>
      <c r="E279" s="911"/>
      <c r="F279" s="911"/>
      <c r="G279" s="911"/>
      <c r="H279" s="911"/>
      <c r="I279" s="911"/>
      <c r="K279" s="1140">
        <f>COUNTIF(K270:K278,"○")</f>
        <v>0</v>
      </c>
    </row>
    <row r="280" spans="1:25" ht="13.5">
      <c r="A280" s="911"/>
      <c r="B280" s="913"/>
      <c r="C280" s="911"/>
      <c r="D280" s="911"/>
      <c r="E280" s="911"/>
      <c r="F280" s="911"/>
      <c r="G280" s="911"/>
      <c r="H280" s="911"/>
      <c r="I280" s="911"/>
      <c r="J280" s="880" t="s">
        <v>551</v>
      </c>
      <c r="V280" s="880" t="s">
        <v>1471</v>
      </c>
    </row>
    <row r="281" spans="1:25">
      <c r="A281" s="911"/>
      <c r="B281" s="911"/>
      <c r="C281" s="911"/>
      <c r="D281" s="911"/>
      <c r="E281" s="911"/>
      <c r="F281" s="911"/>
      <c r="G281" s="911"/>
      <c r="H281" s="911"/>
      <c r="I281" s="911"/>
      <c r="J281" s="42" t="s">
        <v>166</v>
      </c>
      <c r="V281" s="1280" t="s">
        <v>1473</v>
      </c>
      <c r="W281" s="1281"/>
      <c r="X281" s="1281"/>
      <c r="Y281" s="1282"/>
    </row>
    <row r="282" spans="1:25" ht="21.75" customHeight="1">
      <c r="A282" s="911"/>
      <c r="B282" s="911"/>
      <c r="C282" s="914"/>
      <c r="D282" s="914"/>
      <c r="E282" s="914"/>
      <c r="F282" s="914"/>
      <c r="G282" s="911"/>
      <c r="H282" s="911"/>
      <c r="I282" s="911"/>
      <c r="J282" s="883"/>
      <c r="K282" s="907" t="s">
        <v>495</v>
      </c>
      <c r="L282" s="901"/>
      <c r="M282" s="2399" t="str">
        <f>IF(M269="","",M269)</f>
        <v/>
      </c>
      <c r="N282" s="2400"/>
      <c r="V282" s="1283" t="s">
        <v>1474</v>
      </c>
      <c r="W282" s="1283" t="s">
        <v>1475</v>
      </c>
      <c r="X282" s="1283" t="s">
        <v>1476</v>
      </c>
      <c r="Y282" s="1283" t="s">
        <v>1477</v>
      </c>
    </row>
    <row r="283" spans="1:25" ht="30.75" customHeight="1">
      <c r="A283" s="911"/>
      <c r="B283" s="915"/>
      <c r="C283" s="914"/>
      <c r="D283" s="911"/>
      <c r="E283" s="912"/>
      <c r="F283" s="911"/>
      <c r="G283" s="916"/>
      <c r="H283" s="916"/>
      <c r="I283" s="917"/>
      <c r="J283" s="881" t="str">
        <f>X283</f>
        <v/>
      </c>
      <c r="K283" s="882"/>
      <c r="L283" s="277" t="s">
        <v>562</v>
      </c>
      <c r="M283" s="908"/>
      <c r="N283" s="413" t="s">
        <v>1091</v>
      </c>
      <c r="O283" s="2389" t="str">
        <f>Y283</f>
        <v/>
      </c>
      <c r="P283" s="2394"/>
      <c r="Q283" s="2394"/>
      <c r="V283" s="248" t="str">
        <f>IF(AND(K279&gt;0,K283&lt;&gt;"×"),IF(OR(K283="",M283=""),"×",""),"")</f>
        <v/>
      </c>
      <c r="W283" s="248" t="str">
        <f>IF(K279&gt;0,IF(AND(K283="○",K284="○"),"×",""),"")</f>
        <v/>
      </c>
      <c r="X283" s="248" t="str">
        <f>IF(W283="×","E",IF(V283="×","※",""))</f>
        <v/>
      </c>
      <c r="Y283" s="248" t="str">
        <f>IF(X283="E","どちらか一方に「○」を入力してください",IF(AND(K283="○",M283=""),"支払限度額を入力してください",IF(AND(K283&lt;&gt;"○",M283&lt;&gt;""),"金額が入力されています。1工事あたりに「○」を入力してください","")))</f>
        <v/>
      </c>
    </row>
    <row r="284" spans="1:25" ht="30.75" customHeight="1">
      <c r="A284" s="911"/>
      <c r="B284" s="915"/>
      <c r="C284" s="914"/>
      <c r="D284" s="911"/>
      <c r="E284" s="912"/>
      <c r="F284" s="911"/>
      <c r="G284" s="916"/>
      <c r="H284" s="911"/>
      <c r="I284" s="911"/>
      <c r="J284" s="887" t="str">
        <f>X284</f>
        <v/>
      </c>
      <c r="K284" s="888"/>
      <c r="L284" s="893" t="s">
        <v>561</v>
      </c>
      <c r="M284" s="910"/>
      <c r="N284" s="899" t="s">
        <v>1091</v>
      </c>
      <c r="O284" s="2389" t="str">
        <f>Y284</f>
        <v/>
      </c>
      <c r="P284" s="2394"/>
      <c r="Q284" s="2394"/>
      <c r="V284" s="248" t="str">
        <f>IF(AND(K279&gt;0,K284&lt;&gt;"×"),IF(OR(K284="",M284=""),"×",""),"")</f>
        <v/>
      </c>
      <c r="W284" s="248" t="str">
        <f>IF(K279&gt;0,IF(AND(K284="○",K283="○"),"×",""),"")</f>
        <v/>
      </c>
      <c r="X284" s="248" t="str">
        <f>IF(W284="×","E",IF(V284="×","※",""))</f>
        <v/>
      </c>
      <c r="Y284" s="248" t="str">
        <f>IF(X284="E","どちらか一方に「○」を入力してください",IF(AND(K284="○",M284=""),"請負金額を入力してください",IF(AND(K284&lt;&gt;"○",M284&lt;&gt;""),"金額が入力されています。請負金額に「○」を入力してください","")))</f>
        <v/>
      </c>
    </row>
    <row r="285" spans="1:25">
      <c r="A285" s="911"/>
      <c r="B285" s="911"/>
      <c r="C285" s="911"/>
      <c r="D285" s="911"/>
      <c r="E285" s="911"/>
      <c r="F285" s="911"/>
      <c r="G285" s="911"/>
      <c r="H285" s="911"/>
      <c r="I285" s="911"/>
    </row>
    <row r="286" spans="1:25" ht="13.5">
      <c r="A286" s="911"/>
      <c r="B286" s="913"/>
      <c r="C286" s="911"/>
      <c r="D286" s="911"/>
      <c r="E286" s="911"/>
      <c r="F286" s="911"/>
      <c r="G286" s="911"/>
      <c r="H286" s="911"/>
      <c r="I286" s="911"/>
      <c r="J286" s="880" t="s">
        <v>552</v>
      </c>
    </row>
    <row r="287" spans="1:25">
      <c r="A287" s="911"/>
      <c r="B287" s="911"/>
      <c r="C287" s="911"/>
      <c r="D287" s="911"/>
      <c r="E287" s="911"/>
      <c r="F287" s="911"/>
      <c r="G287" s="911"/>
      <c r="H287" s="911"/>
      <c r="I287" s="911"/>
      <c r="J287" s="42" t="s">
        <v>169</v>
      </c>
    </row>
    <row r="288" spans="1:25">
      <c r="A288" s="911"/>
      <c r="B288" s="918"/>
      <c r="C288" s="911"/>
      <c r="D288" s="911"/>
      <c r="E288" s="911"/>
      <c r="F288" s="911"/>
      <c r="G288" s="911"/>
      <c r="H288" s="911"/>
      <c r="I288" s="911"/>
      <c r="J288" s="258" t="s">
        <v>170</v>
      </c>
    </row>
    <row r="289" spans="1:17">
      <c r="A289" s="911"/>
      <c r="B289" s="918"/>
      <c r="C289" s="911"/>
      <c r="D289" s="911"/>
      <c r="E289" s="911"/>
      <c r="F289" s="911"/>
      <c r="G289" s="911"/>
      <c r="H289" s="911"/>
      <c r="I289" s="911"/>
      <c r="J289" s="258" t="s">
        <v>171</v>
      </c>
    </row>
    <row r="290" spans="1:17">
      <c r="A290" s="911"/>
      <c r="B290" s="911"/>
      <c r="C290" s="911"/>
      <c r="D290" s="911"/>
      <c r="E290" s="911"/>
      <c r="F290" s="911"/>
      <c r="G290" s="911"/>
      <c r="H290" s="911"/>
      <c r="I290" s="911"/>
      <c r="J290" s="42" t="s">
        <v>166</v>
      </c>
    </row>
    <row r="291" spans="1:17" ht="21.75" customHeight="1">
      <c r="A291" s="911"/>
      <c r="B291" s="911"/>
      <c r="C291" s="914"/>
      <c r="D291" s="914"/>
      <c r="E291" s="914"/>
      <c r="F291" s="914"/>
      <c r="G291" s="911"/>
      <c r="H291" s="911"/>
      <c r="I291" s="911"/>
      <c r="J291" s="883"/>
      <c r="K291" s="907" t="s">
        <v>495</v>
      </c>
      <c r="L291" s="901"/>
      <c r="M291" s="2399" t="str">
        <f>IF(M269="","",M269)</f>
        <v/>
      </c>
      <c r="N291" s="2400"/>
    </row>
    <row r="292" spans="1:17" ht="30.75" customHeight="1">
      <c r="A292" s="911"/>
      <c r="B292" s="911"/>
      <c r="C292" s="914"/>
      <c r="D292" s="911"/>
      <c r="E292" s="911"/>
      <c r="F292" s="911"/>
      <c r="G292" s="911"/>
      <c r="H292" s="911"/>
      <c r="I292" s="911"/>
      <c r="J292" s="890"/>
      <c r="K292" s="882"/>
      <c r="L292" s="2402" t="s">
        <v>563</v>
      </c>
      <c r="M292" s="2402"/>
      <c r="N292" s="2402"/>
    </row>
    <row r="293" spans="1:17" ht="30.75" customHeight="1">
      <c r="A293" s="911"/>
      <c r="B293" s="911"/>
      <c r="C293" s="914"/>
      <c r="D293" s="911"/>
      <c r="E293" s="911"/>
      <c r="F293" s="911"/>
      <c r="G293" s="911"/>
      <c r="H293" s="911"/>
      <c r="I293" s="911"/>
      <c r="J293" s="895"/>
      <c r="K293" s="885"/>
      <c r="L293" s="2403" t="s">
        <v>564</v>
      </c>
      <c r="M293" s="2403"/>
      <c r="N293" s="2403"/>
    </row>
    <row r="294" spans="1:17" ht="30.75" customHeight="1">
      <c r="A294" s="911"/>
      <c r="B294" s="911"/>
      <c r="C294" s="914"/>
      <c r="D294" s="911"/>
      <c r="E294" s="911"/>
      <c r="F294" s="911"/>
      <c r="G294" s="911"/>
      <c r="H294" s="911"/>
      <c r="I294" s="911"/>
      <c r="J294" s="893"/>
      <c r="K294" s="888"/>
      <c r="L294" s="2404" t="s">
        <v>565</v>
      </c>
      <c r="M294" s="2404"/>
      <c r="N294" s="2404"/>
    </row>
    <row r="295" spans="1:17" ht="6.75" customHeight="1">
      <c r="A295" s="911"/>
      <c r="B295" s="911"/>
      <c r="C295" s="911"/>
      <c r="D295" s="911"/>
      <c r="E295" s="911"/>
      <c r="F295" s="911"/>
      <c r="G295" s="911"/>
      <c r="H295" s="911"/>
      <c r="I295" s="911"/>
      <c r="J295" s="268"/>
      <c r="K295" s="268"/>
      <c r="L295" s="268"/>
      <c r="M295" s="268"/>
    </row>
    <row r="296" spans="1:17">
      <c r="A296" s="911"/>
      <c r="B296" s="918"/>
      <c r="C296" s="911"/>
      <c r="D296" s="911"/>
      <c r="E296" s="911"/>
      <c r="F296" s="911"/>
      <c r="G296" s="911"/>
      <c r="H296" s="911"/>
      <c r="I296" s="911"/>
      <c r="J296" s="258" t="s">
        <v>172</v>
      </c>
    </row>
    <row r="297" spans="1:17" ht="21.75" customHeight="1">
      <c r="A297" s="911"/>
      <c r="B297" s="914"/>
      <c r="C297" s="914"/>
      <c r="D297" s="914"/>
      <c r="E297" s="914"/>
      <c r="F297" s="914"/>
      <c r="G297" s="911"/>
      <c r="H297" s="911"/>
      <c r="I297" s="911"/>
      <c r="J297" s="900"/>
      <c r="K297" s="907" t="s">
        <v>495</v>
      </c>
      <c r="L297" s="901"/>
      <c r="M297" s="2399" t="str">
        <f>IF(M269="","",M269)</f>
        <v/>
      </c>
      <c r="N297" s="2400"/>
    </row>
    <row r="298" spans="1:17" ht="30.75" customHeight="1">
      <c r="A298" s="911"/>
      <c r="B298" s="915"/>
      <c r="C298" s="911"/>
      <c r="D298" s="911"/>
      <c r="E298" s="912"/>
      <c r="F298" s="911"/>
      <c r="G298" s="916"/>
      <c r="H298" s="911"/>
      <c r="I298" s="911"/>
      <c r="J298" s="894" t="str">
        <f>IF(AND(OR(K292="○",K293="○",K294="○"),M298=""),"※","")</f>
        <v/>
      </c>
      <c r="K298" s="2397" t="s">
        <v>173</v>
      </c>
      <c r="L298" s="2398"/>
      <c r="M298" s="896"/>
      <c r="N298" s="382" t="s">
        <v>1091</v>
      </c>
      <c r="O298" s="2389" t="str">
        <f>IF(J298="※","支払限度額を入力してください","")</f>
        <v/>
      </c>
      <c r="P298" s="2390"/>
      <c r="Q298" s="2390"/>
    </row>
    <row r="299" spans="1:17">
      <c r="A299" s="911"/>
      <c r="B299" s="911"/>
      <c r="C299" s="911"/>
      <c r="D299" s="911"/>
      <c r="E299" s="911"/>
      <c r="F299" s="911"/>
      <c r="G299" s="911"/>
      <c r="H299" s="911"/>
      <c r="I299" s="911"/>
    </row>
    <row r="300" spans="1:17">
      <c r="A300" s="911"/>
      <c r="B300" s="918"/>
      <c r="C300" s="911"/>
      <c r="D300" s="911"/>
      <c r="E300" s="911"/>
      <c r="F300" s="911"/>
      <c r="G300" s="911"/>
      <c r="H300" s="911"/>
      <c r="I300" s="911"/>
      <c r="J300" s="258" t="s">
        <v>174</v>
      </c>
    </row>
    <row r="301" spans="1:17">
      <c r="A301" s="911"/>
      <c r="B301" s="918"/>
      <c r="C301" s="911"/>
      <c r="D301" s="911"/>
      <c r="E301" s="911"/>
      <c r="F301" s="911"/>
      <c r="G301" s="911"/>
      <c r="H301" s="911"/>
      <c r="I301" s="911"/>
      <c r="J301" s="258" t="s">
        <v>171</v>
      </c>
    </row>
    <row r="302" spans="1:17">
      <c r="A302" s="911"/>
      <c r="B302" s="911"/>
      <c r="C302" s="911"/>
      <c r="D302" s="911"/>
      <c r="E302" s="911"/>
      <c r="F302" s="911"/>
      <c r="G302" s="911"/>
      <c r="H302" s="911"/>
      <c r="I302" s="911"/>
      <c r="J302" s="42" t="s">
        <v>166</v>
      </c>
    </row>
    <row r="303" spans="1:17" ht="21.75" customHeight="1">
      <c r="A303" s="911"/>
      <c r="B303" s="911"/>
      <c r="C303" s="914"/>
      <c r="D303" s="914"/>
      <c r="E303" s="914"/>
      <c r="F303" s="914"/>
      <c r="G303" s="911"/>
      <c r="H303" s="911"/>
      <c r="I303" s="911"/>
      <c r="J303" s="900"/>
      <c r="K303" s="907" t="s">
        <v>495</v>
      </c>
      <c r="L303" s="901"/>
      <c r="M303" s="2399" t="str">
        <f>IF(M269="","",M269)</f>
        <v/>
      </c>
      <c r="N303" s="2400"/>
    </row>
    <row r="304" spans="1:17" ht="30.75" customHeight="1">
      <c r="A304" s="911"/>
      <c r="B304" s="911"/>
      <c r="C304" s="914"/>
      <c r="D304" s="911"/>
      <c r="E304" s="911"/>
      <c r="F304" s="911"/>
      <c r="G304" s="911"/>
      <c r="H304" s="911"/>
      <c r="I304" s="911"/>
      <c r="J304" s="897"/>
      <c r="K304" s="898"/>
      <c r="L304" s="2396" t="s">
        <v>566</v>
      </c>
      <c r="M304" s="2398"/>
      <c r="N304" s="2401"/>
    </row>
    <row r="305" spans="1:18" ht="6.75" customHeight="1">
      <c r="A305" s="911"/>
      <c r="B305" s="911"/>
      <c r="C305" s="911"/>
      <c r="D305" s="911"/>
      <c r="E305" s="911"/>
      <c r="F305" s="911"/>
      <c r="G305" s="911"/>
      <c r="H305" s="911"/>
      <c r="I305" s="911"/>
      <c r="J305" s="268"/>
      <c r="K305" s="268"/>
      <c r="L305" s="268"/>
      <c r="M305" s="268"/>
    </row>
    <row r="306" spans="1:18">
      <c r="A306" s="911"/>
      <c r="B306" s="918"/>
      <c r="C306" s="911"/>
      <c r="D306" s="911"/>
      <c r="E306" s="911"/>
      <c r="F306" s="911"/>
      <c r="G306" s="911"/>
      <c r="H306" s="911"/>
      <c r="I306" s="911"/>
      <c r="J306" s="258" t="s">
        <v>172</v>
      </c>
    </row>
    <row r="307" spans="1:18" ht="21.75" customHeight="1">
      <c r="A307" s="911"/>
      <c r="B307" s="911"/>
      <c r="C307" s="914"/>
      <c r="D307" s="914"/>
      <c r="E307" s="914"/>
      <c r="F307" s="914"/>
      <c r="G307" s="911"/>
      <c r="H307" s="911"/>
      <c r="I307" s="911"/>
      <c r="J307" s="900"/>
      <c r="K307" s="907" t="s">
        <v>495</v>
      </c>
      <c r="L307" s="901"/>
      <c r="M307" s="2399" t="str">
        <f>IF(M269="","",M269)</f>
        <v/>
      </c>
      <c r="N307" s="2400"/>
    </row>
    <row r="308" spans="1:18" ht="30.75" customHeight="1">
      <c r="A308" s="911"/>
      <c r="B308" s="915"/>
      <c r="C308" s="911"/>
      <c r="D308" s="911"/>
      <c r="E308" s="912"/>
      <c r="F308" s="911"/>
      <c r="G308" s="916"/>
      <c r="H308" s="911"/>
      <c r="I308" s="911"/>
      <c r="J308" s="894" t="str">
        <f>IF(AND(K304="○",M308=""),"※","")</f>
        <v/>
      </c>
      <c r="K308" s="2395" t="s">
        <v>173</v>
      </c>
      <c r="L308" s="2396"/>
      <c r="M308" s="896"/>
      <c r="N308" s="382" t="s">
        <v>1091</v>
      </c>
      <c r="O308" s="2389" t="str">
        <f>IF(J308="※","支払限度額を入力してください","")</f>
        <v/>
      </c>
      <c r="P308" s="2390"/>
      <c r="Q308" s="2390"/>
    </row>
    <row r="309" spans="1:18">
      <c r="A309" s="911"/>
      <c r="B309" s="911"/>
      <c r="C309" s="911"/>
      <c r="D309" s="911"/>
      <c r="E309" s="911"/>
      <c r="F309" s="911"/>
      <c r="G309" s="911"/>
      <c r="H309" s="911"/>
      <c r="I309" s="911"/>
    </row>
    <row r="310" spans="1:18" ht="13.5">
      <c r="A310" s="911"/>
      <c r="B310" s="913"/>
      <c r="C310" s="911"/>
      <c r="D310" s="911"/>
      <c r="E310" s="911"/>
      <c r="F310" s="911"/>
      <c r="G310" s="911"/>
      <c r="H310" s="911"/>
      <c r="I310" s="911"/>
      <c r="J310" s="880" t="s">
        <v>567</v>
      </c>
      <c r="N310" s="904">
        <v>8</v>
      </c>
    </row>
    <row r="311" spans="1:18">
      <c r="A311" s="911"/>
      <c r="B311" s="911"/>
      <c r="C311" s="911"/>
      <c r="D311" s="911"/>
      <c r="E311" s="911"/>
      <c r="F311" s="911"/>
      <c r="G311" s="911"/>
      <c r="H311" s="911"/>
      <c r="I311" s="911"/>
      <c r="J311" s="42" t="s">
        <v>166</v>
      </c>
    </row>
    <row r="312" spans="1:18" ht="21.75" customHeight="1">
      <c r="A312" s="911"/>
      <c r="B312" s="911"/>
      <c r="C312" s="914"/>
      <c r="D312" s="914"/>
      <c r="E312" s="914"/>
      <c r="F312" s="914"/>
      <c r="G312" s="911"/>
      <c r="H312" s="911"/>
      <c r="I312" s="911"/>
      <c r="J312" s="883" t="str">
        <f>IF(AND($N$4&gt;0,$N$7&gt;=N310,M312=""),"※","")</f>
        <v/>
      </c>
      <c r="K312" s="907" t="s">
        <v>495</v>
      </c>
      <c r="L312" s="901"/>
      <c r="M312" s="2406"/>
      <c r="N312" s="2407"/>
      <c r="R312" s="254"/>
    </row>
    <row r="313" spans="1:18" ht="30.75" customHeight="1">
      <c r="A313" s="911"/>
      <c r="B313" s="915"/>
      <c r="C313" s="914"/>
      <c r="D313" s="911"/>
      <c r="E313" s="911"/>
      <c r="F313" s="911"/>
      <c r="G313" s="911"/>
      <c r="H313" s="911"/>
      <c r="I313" s="911"/>
      <c r="J313" s="883" t="str">
        <f>IF(AND($N$4&gt;0,$N$7&gt;=N310,K313=""),"※","")</f>
        <v/>
      </c>
      <c r="K313" s="882"/>
      <c r="L313" s="2408" t="s">
        <v>545</v>
      </c>
      <c r="M313" s="2408"/>
      <c r="N313" s="2408"/>
      <c r="R313" s="254"/>
    </row>
    <row r="314" spans="1:18" ht="30.75" customHeight="1">
      <c r="A314" s="911"/>
      <c r="B314" s="915"/>
      <c r="C314" s="914"/>
      <c r="D314" s="911"/>
      <c r="E314" s="911"/>
      <c r="F314" s="911"/>
      <c r="G314" s="911"/>
      <c r="H314" s="911"/>
      <c r="I314" s="911"/>
      <c r="J314" s="886" t="str">
        <f>IF(AND($N$4&gt;0,$N$7&gt;=N310,K314=""),"※","")</f>
        <v/>
      </c>
      <c r="K314" s="885"/>
      <c r="L314" s="2403" t="s">
        <v>568</v>
      </c>
      <c r="M314" s="2403"/>
      <c r="N314" s="2403"/>
      <c r="R314" s="254"/>
    </row>
    <row r="315" spans="1:18" ht="30.75" customHeight="1">
      <c r="A315" s="911"/>
      <c r="B315" s="915"/>
      <c r="C315" s="914"/>
      <c r="D315" s="911"/>
      <c r="E315" s="911"/>
      <c r="F315" s="911"/>
      <c r="G315" s="911"/>
      <c r="H315" s="911"/>
      <c r="I315" s="911"/>
      <c r="J315" s="886" t="str">
        <f>IF(AND($N$4&gt;0,$N$7&gt;=N310,K315=""),"※","")</f>
        <v/>
      </c>
      <c r="K315" s="885"/>
      <c r="L315" s="2403" t="s">
        <v>569</v>
      </c>
      <c r="M315" s="2403"/>
      <c r="N315" s="2403"/>
      <c r="R315" s="254"/>
    </row>
    <row r="316" spans="1:18" ht="30.75" customHeight="1">
      <c r="A316" s="911"/>
      <c r="B316" s="915"/>
      <c r="C316" s="914"/>
      <c r="D316" s="911"/>
      <c r="E316" s="911"/>
      <c r="F316" s="911"/>
      <c r="G316" s="911"/>
      <c r="H316" s="911"/>
      <c r="I316" s="911"/>
      <c r="J316" s="886" t="str">
        <f>IF(AND($N$4&gt;0,$N$7&gt;=N310,K316=""),"※","")</f>
        <v/>
      </c>
      <c r="K316" s="885"/>
      <c r="L316" s="2403" t="s">
        <v>599</v>
      </c>
      <c r="M316" s="2403"/>
      <c r="N316" s="2403"/>
      <c r="R316" s="254"/>
    </row>
    <row r="317" spans="1:18" ht="30.75" customHeight="1">
      <c r="A317" s="911"/>
      <c r="B317" s="915"/>
      <c r="C317" s="914"/>
      <c r="D317" s="911"/>
      <c r="E317" s="911"/>
      <c r="F317" s="911"/>
      <c r="G317" s="911"/>
      <c r="H317" s="911"/>
      <c r="I317" s="911"/>
      <c r="J317" s="886" t="str">
        <f>IF(AND($N$4&gt;0,$N$7&gt;=N310,K317=""),"※","")</f>
        <v/>
      </c>
      <c r="K317" s="885"/>
      <c r="L317" s="2403" t="s">
        <v>600</v>
      </c>
      <c r="M317" s="2403"/>
      <c r="N317" s="2403"/>
      <c r="R317" s="254"/>
    </row>
    <row r="318" spans="1:18" ht="30.75" customHeight="1">
      <c r="A318" s="911"/>
      <c r="B318" s="915"/>
      <c r="C318" s="914"/>
      <c r="D318" s="911"/>
      <c r="E318" s="911"/>
      <c r="F318" s="911"/>
      <c r="G318" s="911"/>
      <c r="H318" s="911"/>
      <c r="I318" s="911"/>
      <c r="J318" s="886" t="str">
        <f>IF(AND($N$4&gt;0,$N$7&gt;=N310,K318=""),"※","")</f>
        <v/>
      </c>
      <c r="K318" s="885"/>
      <c r="L318" s="2403" t="s">
        <v>167</v>
      </c>
      <c r="M318" s="2403"/>
      <c r="N318" s="2403"/>
      <c r="R318" s="254"/>
    </row>
    <row r="319" spans="1:18" ht="30.75" customHeight="1">
      <c r="A319" s="911"/>
      <c r="B319" s="915"/>
      <c r="C319" s="914"/>
      <c r="D319" s="911"/>
      <c r="E319" s="911"/>
      <c r="F319" s="911"/>
      <c r="G319" s="911"/>
      <c r="H319" s="911"/>
      <c r="I319" s="911"/>
      <c r="J319" s="886" t="str">
        <f>IF(AND($N$4&gt;0,$N$7&gt;=N310,K319=""),"※","")</f>
        <v/>
      </c>
      <c r="K319" s="885"/>
      <c r="L319" s="2403" t="s">
        <v>558</v>
      </c>
      <c r="M319" s="2403"/>
      <c r="N319" s="2403"/>
      <c r="R319" s="254"/>
    </row>
    <row r="320" spans="1:18" ht="30.75" customHeight="1">
      <c r="A320" s="911"/>
      <c r="B320" s="915"/>
      <c r="C320" s="914"/>
      <c r="D320" s="911"/>
      <c r="E320" s="911"/>
      <c r="F320" s="911"/>
      <c r="G320" s="911"/>
      <c r="H320" s="911"/>
      <c r="I320" s="911"/>
      <c r="J320" s="886" t="str">
        <f>IF(AND($N$4&gt;0,$N$7&gt;=N310,K320=""),"※","")</f>
        <v/>
      </c>
      <c r="K320" s="885"/>
      <c r="L320" s="2403" t="s">
        <v>549</v>
      </c>
      <c r="M320" s="2403"/>
      <c r="N320" s="2403"/>
      <c r="R320" s="254"/>
    </row>
    <row r="321" spans="1:25" ht="30.75" customHeight="1">
      <c r="A321" s="911"/>
      <c r="B321" s="915"/>
      <c r="C321" s="914"/>
      <c r="D321" s="911"/>
      <c r="E321" s="911"/>
      <c r="F321" s="911"/>
      <c r="G321" s="911"/>
      <c r="H321" s="911"/>
      <c r="I321" s="911"/>
      <c r="J321" s="889" t="str">
        <f>IF(AND($N$4&gt;0,$N$7&gt;=N310,K321=""),"※","")</f>
        <v/>
      </c>
      <c r="K321" s="888"/>
      <c r="L321" s="2405" t="s">
        <v>550</v>
      </c>
      <c r="M321" s="2405"/>
      <c r="N321" s="2405"/>
      <c r="R321" s="254"/>
    </row>
    <row r="322" spans="1:25">
      <c r="A322" s="911"/>
      <c r="B322" s="911"/>
      <c r="C322" s="911"/>
      <c r="D322" s="911"/>
      <c r="E322" s="911"/>
      <c r="F322" s="911"/>
      <c r="G322" s="911"/>
      <c r="H322" s="911"/>
      <c r="I322" s="911"/>
      <c r="K322" s="1140">
        <f>COUNTIF(K313:K321,"○")</f>
        <v>0</v>
      </c>
    </row>
    <row r="323" spans="1:25" ht="13.5">
      <c r="A323" s="911"/>
      <c r="B323" s="913"/>
      <c r="C323" s="911"/>
      <c r="D323" s="911"/>
      <c r="E323" s="911"/>
      <c r="F323" s="911"/>
      <c r="G323" s="911"/>
      <c r="H323" s="911"/>
      <c r="I323" s="911"/>
      <c r="J323" s="880" t="s">
        <v>551</v>
      </c>
      <c r="V323" s="880" t="s">
        <v>1471</v>
      </c>
    </row>
    <row r="324" spans="1:25">
      <c r="A324" s="911"/>
      <c r="B324" s="911"/>
      <c r="C324" s="911"/>
      <c r="D324" s="911"/>
      <c r="E324" s="911"/>
      <c r="F324" s="911"/>
      <c r="G324" s="911"/>
      <c r="H324" s="911"/>
      <c r="I324" s="911"/>
      <c r="J324" s="42" t="s">
        <v>166</v>
      </c>
      <c r="V324" s="1280" t="s">
        <v>1473</v>
      </c>
      <c r="W324" s="1281"/>
      <c r="X324" s="1281"/>
      <c r="Y324" s="1282"/>
    </row>
    <row r="325" spans="1:25" ht="21.75" customHeight="1">
      <c r="A325" s="911"/>
      <c r="B325" s="911"/>
      <c r="C325" s="914"/>
      <c r="D325" s="914"/>
      <c r="E325" s="914"/>
      <c r="F325" s="914"/>
      <c r="G325" s="911"/>
      <c r="H325" s="911"/>
      <c r="I325" s="911"/>
      <c r="J325" s="883"/>
      <c r="K325" s="907" t="s">
        <v>495</v>
      </c>
      <c r="L325" s="901"/>
      <c r="M325" s="2399" t="str">
        <f>IF(M312="","",M312)</f>
        <v/>
      </c>
      <c r="N325" s="2400"/>
      <c r="V325" s="1283" t="s">
        <v>1474</v>
      </c>
      <c r="W325" s="1283" t="s">
        <v>1475</v>
      </c>
      <c r="X325" s="1283" t="s">
        <v>1476</v>
      </c>
      <c r="Y325" s="1283" t="s">
        <v>1477</v>
      </c>
    </row>
    <row r="326" spans="1:25" ht="30.75" customHeight="1">
      <c r="A326" s="911"/>
      <c r="B326" s="915"/>
      <c r="C326" s="914"/>
      <c r="D326" s="911"/>
      <c r="E326" s="912"/>
      <c r="F326" s="911"/>
      <c r="G326" s="916"/>
      <c r="H326" s="916"/>
      <c r="I326" s="917"/>
      <c r="J326" s="881" t="str">
        <f>X326</f>
        <v/>
      </c>
      <c r="K326" s="882"/>
      <c r="L326" s="277" t="s">
        <v>562</v>
      </c>
      <c r="M326" s="908"/>
      <c r="N326" s="413" t="s">
        <v>1091</v>
      </c>
      <c r="O326" s="2389" t="str">
        <f>Y326</f>
        <v/>
      </c>
      <c r="P326" s="2394"/>
      <c r="Q326" s="2394"/>
      <c r="V326" s="248" t="str">
        <f>IF(AND(K322&gt;0,K326&lt;&gt;"×"),IF(OR(K326="",M326=""),"×",""),"")</f>
        <v/>
      </c>
      <c r="W326" s="248" t="str">
        <f>IF(K322&gt;0,IF(AND(K326="○",K327="○"),"×",""),"")</f>
        <v/>
      </c>
      <c r="X326" s="248" t="str">
        <f>IF(W326="×","E",IF(V326="×","※",""))</f>
        <v/>
      </c>
      <c r="Y326" s="248" t="str">
        <f>IF(X326="E","どちらか一方に「○」を入力してください",IF(AND(K326="○",M326=""),"支払限度額を入力してください",IF(AND(K326&lt;&gt;"○",M326&lt;&gt;""),"金額が入力されています。1工事あたりに「○」を入力してください","")))</f>
        <v/>
      </c>
    </row>
    <row r="327" spans="1:25" ht="30.75" customHeight="1">
      <c r="A327" s="911"/>
      <c r="B327" s="915"/>
      <c r="C327" s="914"/>
      <c r="D327" s="911"/>
      <c r="E327" s="912"/>
      <c r="F327" s="911"/>
      <c r="G327" s="916"/>
      <c r="H327" s="911"/>
      <c r="I327" s="911"/>
      <c r="J327" s="887" t="str">
        <f>X327</f>
        <v/>
      </c>
      <c r="K327" s="888"/>
      <c r="L327" s="893" t="s">
        <v>561</v>
      </c>
      <c r="M327" s="910"/>
      <c r="N327" s="899" t="s">
        <v>1091</v>
      </c>
      <c r="O327" s="2389" t="str">
        <f>Y327</f>
        <v/>
      </c>
      <c r="P327" s="2394"/>
      <c r="Q327" s="2394"/>
      <c r="V327" s="248" t="str">
        <f>IF(AND(K322&gt;0,K327&lt;&gt;"×"),IF(OR(K327="",M327=""),"×",""),"")</f>
        <v/>
      </c>
      <c r="W327" s="248" t="str">
        <f>IF(K322&gt;0,IF(AND(K327="○",K326="○"),"×",""),"")</f>
        <v/>
      </c>
      <c r="X327" s="248" t="str">
        <f>IF(W327="×","E",IF(V327="×","※",""))</f>
        <v/>
      </c>
      <c r="Y327" s="248" t="str">
        <f>IF(X327="E","どちらか一方に「○」を入力してください",IF(AND(K327="○",M327=""),"請負金額を入力してください",IF(AND(K327&lt;&gt;"○",M327&lt;&gt;""),"金額が入力されています。請負金額に「○」を入力してください","")))</f>
        <v/>
      </c>
    </row>
    <row r="328" spans="1:25">
      <c r="A328" s="911"/>
      <c r="B328" s="911"/>
      <c r="C328" s="911"/>
      <c r="D328" s="911"/>
      <c r="E328" s="911"/>
      <c r="F328" s="911"/>
      <c r="G328" s="911"/>
      <c r="H328" s="911"/>
      <c r="I328" s="911"/>
    </row>
    <row r="329" spans="1:25" ht="13.5">
      <c r="A329" s="911"/>
      <c r="B329" s="913"/>
      <c r="C329" s="911"/>
      <c r="D329" s="911"/>
      <c r="E329" s="911"/>
      <c r="F329" s="911"/>
      <c r="G329" s="911"/>
      <c r="H329" s="911"/>
      <c r="I329" s="911"/>
      <c r="J329" s="880" t="s">
        <v>552</v>
      </c>
    </row>
    <row r="330" spans="1:25">
      <c r="A330" s="911"/>
      <c r="B330" s="911"/>
      <c r="C330" s="911"/>
      <c r="D330" s="911"/>
      <c r="E330" s="911"/>
      <c r="F330" s="911"/>
      <c r="G330" s="911"/>
      <c r="H330" s="911"/>
      <c r="I330" s="911"/>
      <c r="J330" s="42" t="s">
        <v>169</v>
      </c>
    </row>
    <row r="331" spans="1:25">
      <c r="A331" s="911"/>
      <c r="B331" s="918"/>
      <c r="C331" s="911"/>
      <c r="D331" s="911"/>
      <c r="E331" s="911"/>
      <c r="F331" s="911"/>
      <c r="G331" s="911"/>
      <c r="H331" s="911"/>
      <c r="I331" s="911"/>
      <c r="J331" s="258" t="s">
        <v>170</v>
      </c>
    </row>
    <row r="332" spans="1:25">
      <c r="A332" s="911"/>
      <c r="B332" s="918"/>
      <c r="C332" s="911"/>
      <c r="D332" s="911"/>
      <c r="E332" s="911"/>
      <c r="F332" s="911"/>
      <c r="G332" s="911"/>
      <c r="H332" s="911"/>
      <c r="I332" s="911"/>
      <c r="J332" s="258" t="s">
        <v>171</v>
      </c>
    </row>
    <row r="333" spans="1:25">
      <c r="A333" s="911"/>
      <c r="B333" s="911"/>
      <c r="C333" s="911"/>
      <c r="D333" s="911"/>
      <c r="E333" s="911"/>
      <c r="F333" s="911"/>
      <c r="G333" s="911"/>
      <c r="H333" s="911"/>
      <c r="I333" s="911"/>
      <c r="J333" s="42" t="s">
        <v>166</v>
      </c>
    </row>
    <row r="334" spans="1:25" ht="21.75" customHeight="1">
      <c r="A334" s="911"/>
      <c r="B334" s="911"/>
      <c r="C334" s="914"/>
      <c r="D334" s="914"/>
      <c r="E334" s="914"/>
      <c r="F334" s="914"/>
      <c r="G334" s="911"/>
      <c r="H334" s="911"/>
      <c r="I334" s="911"/>
      <c r="J334" s="883"/>
      <c r="K334" s="907" t="s">
        <v>495</v>
      </c>
      <c r="L334" s="901"/>
      <c r="M334" s="2399" t="str">
        <f>IF(M312="","",M312)</f>
        <v/>
      </c>
      <c r="N334" s="2400"/>
    </row>
    <row r="335" spans="1:25" ht="30.75" customHeight="1">
      <c r="A335" s="911"/>
      <c r="B335" s="911"/>
      <c r="C335" s="914"/>
      <c r="D335" s="911"/>
      <c r="E335" s="911"/>
      <c r="F335" s="911"/>
      <c r="G335" s="911"/>
      <c r="H335" s="911"/>
      <c r="I335" s="911"/>
      <c r="J335" s="890"/>
      <c r="K335" s="882"/>
      <c r="L335" s="2402" t="s">
        <v>563</v>
      </c>
      <c r="M335" s="2402"/>
      <c r="N335" s="2402"/>
    </row>
    <row r="336" spans="1:25" ht="30.75" customHeight="1">
      <c r="A336" s="911"/>
      <c r="B336" s="911"/>
      <c r="C336" s="914"/>
      <c r="D336" s="911"/>
      <c r="E336" s="911"/>
      <c r="F336" s="911"/>
      <c r="G336" s="911"/>
      <c r="H336" s="911"/>
      <c r="I336" s="911"/>
      <c r="J336" s="895"/>
      <c r="K336" s="885"/>
      <c r="L336" s="2403" t="s">
        <v>564</v>
      </c>
      <c r="M336" s="2403"/>
      <c r="N336" s="2403"/>
    </row>
    <row r="337" spans="1:17" ht="30.75" customHeight="1">
      <c r="A337" s="911"/>
      <c r="B337" s="911"/>
      <c r="C337" s="914"/>
      <c r="D337" s="911"/>
      <c r="E337" s="911"/>
      <c r="F337" s="911"/>
      <c r="G337" s="911"/>
      <c r="H337" s="911"/>
      <c r="I337" s="911"/>
      <c r="J337" s="893"/>
      <c r="K337" s="888"/>
      <c r="L337" s="2404" t="s">
        <v>565</v>
      </c>
      <c r="M337" s="2404"/>
      <c r="N337" s="2404"/>
    </row>
    <row r="338" spans="1:17" ht="6.75" customHeight="1">
      <c r="A338" s="911"/>
      <c r="B338" s="911"/>
      <c r="C338" s="911"/>
      <c r="D338" s="911"/>
      <c r="E338" s="911"/>
      <c r="F338" s="911"/>
      <c r="G338" s="911"/>
      <c r="H338" s="911"/>
      <c r="I338" s="911"/>
      <c r="J338" s="268"/>
      <c r="K338" s="268"/>
      <c r="L338" s="268"/>
      <c r="M338" s="268"/>
    </row>
    <row r="339" spans="1:17">
      <c r="A339" s="911"/>
      <c r="B339" s="918"/>
      <c r="C339" s="911"/>
      <c r="D339" s="911"/>
      <c r="E339" s="911"/>
      <c r="F339" s="911"/>
      <c r="G339" s="911"/>
      <c r="H339" s="911"/>
      <c r="I339" s="911"/>
      <c r="J339" s="258" t="s">
        <v>172</v>
      </c>
    </row>
    <row r="340" spans="1:17" ht="21.75" customHeight="1">
      <c r="A340" s="911"/>
      <c r="B340" s="914"/>
      <c r="C340" s="914"/>
      <c r="D340" s="914"/>
      <c r="E340" s="914"/>
      <c r="F340" s="914"/>
      <c r="G340" s="911"/>
      <c r="H340" s="911"/>
      <c r="I340" s="911"/>
      <c r="J340" s="900"/>
      <c r="K340" s="907" t="s">
        <v>495</v>
      </c>
      <c r="L340" s="901"/>
      <c r="M340" s="2399" t="str">
        <f>IF(M312="","",M312)</f>
        <v/>
      </c>
      <c r="N340" s="2400"/>
    </row>
    <row r="341" spans="1:17" ht="30.75" customHeight="1">
      <c r="A341" s="911"/>
      <c r="B341" s="915"/>
      <c r="C341" s="911"/>
      <c r="D341" s="911"/>
      <c r="E341" s="912"/>
      <c r="F341" s="911"/>
      <c r="G341" s="916"/>
      <c r="H341" s="911"/>
      <c r="I341" s="911"/>
      <c r="J341" s="894" t="str">
        <f>IF(AND(OR(K335="○",K336="○",K337="○"),M341=""),"※","")</f>
        <v/>
      </c>
      <c r="K341" s="2397" t="s">
        <v>173</v>
      </c>
      <c r="L341" s="2398"/>
      <c r="M341" s="896"/>
      <c r="N341" s="382" t="s">
        <v>1091</v>
      </c>
      <c r="O341" s="2389" t="str">
        <f>IF(J341="※","支払限度額を入力してください","")</f>
        <v/>
      </c>
      <c r="P341" s="2390"/>
      <c r="Q341" s="2390"/>
    </row>
    <row r="342" spans="1:17">
      <c r="A342" s="911"/>
      <c r="B342" s="911"/>
      <c r="C342" s="911"/>
      <c r="D342" s="911"/>
      <c r="E342" s="911"/>
      <c r="F342" s="911"/>
      <c r="G342" s="911"/>
      <c r="H342" s="911"/>
      <c r="I342" s="911"/>
    </row>
    <row r="343" spans="1:17">
      <c r="A343" s="911"/>
      <c r="B343" s="918"/>
      <c r="C343" s="911"/>
      <c r="D343" s="911"/>
      <c r="E343" s="911"/>
      <c r="F343" s="911"/>
      <c r="G343" s="911"/>
      <c r="H343" s="911"/>
      <c r="I343" s="911"/>
      <c r="J343" s="258" t="s">
        <v>174</v>
      </c>
    </row>
    <row r="344" spans="1:17">
      <c r="A344" s="911"/>
      <c r="B344" s="918"/>
      <c r="C344" s="911"/>
      <c r="D344" s="911"/>
      <c r="E344" s="911"/>
      <c r="F344" s="911"/>
      <c r="G344" s="911"/>
      <c r="H344" s="911"/>
      <c r="I344" s="911"/>
      <c r="J344" s="258" t="s">
        <v>171</v>
      </c>
    </row>
    <row r="345" spans="1:17">
      <c r="A345" s="911"/>
      <c r="B345" s="911"/>
      <c r="C345" s="911"/>
      <c r="D345" s="911"/>
      <c r="E345" s="911"/>
      <c r="F345" s="911"/>
      <c r="G345" s="911"/>
      <c r="H345" s="911"/>
      <c r="I345" s="911"/>
      <c r="J345" s="42" t="s">
        <v>166</v>
      </c>
    </row>
    <row r="346" spans="1:17" ht="21.75" customHeight="1">
      <c r="A346" s="911"/>
      <c r="B346" s="911"/>
      <c r="C346" s="914"/>
      <c r="D346" s="914"/>
      <c r="E346" s="914"/>
      <c r="F346" s="914"/>
      <c r="G346" s="911"/>
      <c r="H346" s="911"/>
      <c r="I346" s="911"/>
      <c r="J346" s="900"/>
      <c r="K346" s="907" t="s">
        <v>495</v>
      </c>
      <c r="L346" s="901"/>
      <c r="M346" s="2399" t="str">
        <f>IF(M312="","",M312)</f>
        <v/>
      </c>
      <c r="N346" s="2400"/>
    </row>
    <row r="347" spans="1:17" ht="30.75" customHeight="1">
      <c r="A347" s="911"/>
      <c r="B347" s="911"/>
      <c r="C347" s="914"/>
      <c r="D347" s="911"/>
      <c r="E347" s="911"/>
      <c r="F347" s="911"/>
      <c r="G347" s="911"/>
      <c r="H347" s="911"/>
      <c r="I347" s="911"/>
      <c r="J347" s="897"/>
      <c r="K347" s="898"/>
      <c r="L347" s="2396" t="s">
        <v>566</v>
      </c>
      <c r="M347" s="2398"/>
      <c r="N347" s="2401"/>
    </row>
    <row r="348" spans="1:17" ht="6.75" customHeight="1">
      <c r="A348" s="911"/>
      <c r="B348" s="911"/>
      <c r="C348" s="911"/>
      <c r="D348" s="911"/>
      <c r="E348" s="911"/>
      <c r="F348" s="911"/>
      <c r="G348" s="911"/>
      <c r="H348" s="911"/>
      <c r="I348" s="911"/>
      <c r="J348" s="268"/>
      <c r="K348" s="268"/>
      <c r="L348" s="268"/>
      <c r="M348" s="268"/>
    </row>
    <row r="349" spans="1:17">
      <c r="A349" s="911"/>
      <c r="B349" s="918"/>
      <c r="C349" s="911"/>
      <c r="D349" s="911"/>
      <c r="E349" s="911"/>
      <c r="F349" s="911"/>
      <c r="G349" s="911"/>
      <c r="H349" s="911"/>
      <c r="I349" s="911"/>
      <c r="J349" s="258" t="s">
        <v>172</v>
      </c>
    </row>
    <row r="350" spans="1:17" ht="21.75" customHeight="1">
      <c r="A350" s="911"/>
      <c r="B350" s="911"/>
      <c r="C350" s="914"/>
      <c r="D350" s="914"/>
      <c r="E350" s="914"/>
      <c r="F350" s="914"/>
      <c r="G350" s="911"/>
      <c r="H350" s="911"/>
      <c r="I350" s="911"/>
      <c r="J350" s="900"/>
      <c r="K350" s="907" t="s">
        <v>495</v>
      </c>
      <c r="L350" s="901"/>
      <c r="M350" s="2399" t="str">
        <f>IF(M312="","",M312)</f>
        <v/>
      </c>
      <c r="N350" s="2400"/>
    </row>
    <row r="351" spans="1:17" ht="30.75" customHeight="1">
      <c r="A351" s="911"/>
      <c r="B351" s="915"/>
      <c r="C351" s="911"/>
      <c r="D351" s="911"/>
      <c r="E351" s="912"/>
      <c r="F351" s="911"/>
      <c r="G351" s="916"/>
      <c r="H351" s="911"/>
      <c r="I351" s="911"/>
      <c r="J351" s="894" t="str">
        <f>IF(AND(K347="○",M351=""),"※","")</f>
        <v/>
      </c>
      <c r="K351" s="2395" t="s">
        <v>173</v>
      </c>
      <c r="L351" s="2396"/>
      <c r="M351" s="896"/>
      <c r="N351" s="382" t="s">
        <v>1091</v>
      </c>
      <c r="O351" s="2389" t="str">
        <f>IF(J351="※","支払限度額を入力してください","")</f>
        <v/>
      </c>
      <c r="P351" s="2390"/>
      <c r="Q351" s="2390"/>
    </row>
    <row r="352" spans="1:17">
      <c r="A352" s="911"/>
      <c r="B352" s="911"/>
      <c r="C352" s="911"/>
      <c r="D352" s="911"/>
      <c r="E352" s="911"/>
      <c r="F352" s="911"/>
      <c r="G352" s="911"/>
      <c r="H352" s="911"/>
      <c r="I352" s="911"/>
    </row>
    <row r="353" spans="1:25" ht="13.5">
      <c r="A353" s="911"/>
      <c r="B353" s="913"/>
      <c r="C353" s="911"/>
      <c r="D353" s="911"/>
      <c r="E353" s="911"/>
      <c r="F353" s="911"/>
      <c r="G353" s="911"/>
      <c r="H353" s="911"/>
      <c r="I353" s="911"/>
      <c r="J353" s="880" t="s">
        <v>567</v>
      </c>
      <c r="N353" s="904">
        <v>9</v>
      </c>
    </row>
    <row r="354" spans="1:25">
      <c r="A354" s="911"/>
      <c r="B354" s="911"/>
      <c r="C354" s="911"/>
      <c r="D354" s="911"/>
      <c r="E354" s="911"/>
      <c r="F354" s="911"/>
      <c r="G354" s="911"/>
      <c r="H354" s="911"/>
      <c r="I354" s="911"/>
      <c r="J354" s="42" t="s">
        <v>166</v>
      </c>
    </row>
    <row r="355" spans="1:25" ht="21.75" customHeight="1">
      <c r="A355" s="911"/>
      <c r="B355" s="911"/>
      <c r="C355" s="914"/>
      <c r="D355" s="914"/>
      <c r="E355" s="914"/>
      <c r="F355" s="914"/>
      <c r="G355" s="911"/>
      <c r="H355" s="911"/>
      <c r="I355" s="911"/>
      <c r="J355" s="883" t="str">
        <f>IF(AND($N$4&gt;0,$N$7&gt;=N353,M355=""),"※","")</f>
        <v/>
      </c>
      <c r="K355" s="907" t="s">
        <v>495</v>
      </c>
      <c r="L355" s="901"/>
      <c r="M355" s="2406"/>
      <c r="N355" s="2407"/>
      <c r="R355" s="254"/>
    </row>
    <row r="356" spans="1:25" ht="30.75" customHeight="1">
      <c r="A356" s="911"/>
      <c r="B356" s="915"/>
      <c r="C356" s="914"/>
      <c r="D356" s="911"/>
      <c r="E356" s="911"/>
      <c r="F356" s="911"/>
      <c r="G356" s="911"/>
      <c r="H356" s="911"/>
      <c r="I356" s="911"/>
      <c r="J356" s="883" t="str">
        <f>IF(AND($N$4&gt;0,$N$7&gt;=N353,K356=""),"※","")</f>
        <v/>
      </c>
      <c r="K356" s="882"/>
      <c r="L356" s="2408" t="s">
        <v>545</v>
      </c>
      <c r="M356" s="2408"/>
      <c r="N356" s="2408"/>
      <c r="R356" s="254"/>
    </row>
    <row r="357" spans="1:25" ht="30.75" customHeight="1">
      <c r="A357" s="911"/>
      <c r="B357" s="915"/>
      <c r="C357" s="914"/>
      <c r="D357" s="911"/>
      <c r="E357" s="911"/>
      <c r="F357" s="911"/>
      <c r="G357" s="911"/>
      <c r="H357" s="911"/>
      <c r="I357" s="911"/>
      <c r="J357" s="886" t="str">
        <f>IF(AND($N$4&gt;0,$N$7&gt;=N353,K357=""),"※","")</f>
        <v/>
      </c>
      <c r="K357" s="885"/>
      <c r="L357" s="2403" t="s">
        <v>568</v>
      </c>
      <c r="M357" s="2403"/>
      <c r="N357" s="2403"/>
      <c r="R357" s="254"/>
    </row>
    <row r="358" spans="1:25" ht="30.75" customHeight="1">
      <c r="A358" s="911"/>
      <c r="B358" s="915"/>
      <c r="C358" s="914"/>
      <c r="D358" s="911"/>
      <c r="E358" s="911"/>
      <c r="F358" s="911"/>
      <c r="G358" s="911"/>
      <c r="H358" s="911"/>
      <c r="I358" s="911"/>
      <c r="J358" s="886" t="str">
        <f>IF(AND($N$4&gt;0,$N$7&gt;=N353,K358=""),"※","")</f>
        <v/>
      </c>
      <c r="K358" s="885"/>
      <c r="L358" s="2403" t="s">
        <v>569</v>
      </c>
      <c r="M358" s="2403"/>
      <c r="N358" s="2403"/>
      <c r="R358" s="254"/>
    </row>
    <row r="359" spans="1:25" ht="30.75" customHeight="1">
      <c r="A359" s="911"/>
      <c r="B359" s="915"/>
      <c r="C359" s="914"/>
      <c r="D359" s="911"/>
      <c r="E359" s="911"/>
      <c r="F359" s="911"/>
      <c r="G359" s="911"/>
      <c r="H359" s="911"/>
      <c r="I359" s="911"/>
      <c r="J359" s="886" t="str">
        <f>IF(AND($N$4&gt;0,$N$7&gt;=N353,K359=""),"※","")</f>
        <v/>
      </c>
      <c r="K359" s="885"/>
      <c r="L359" s="2403" t="s">
        <v>599</v>
      </c>
      <c r="M359" s="2403"/>
      <c r="N359" s="2403"/>
      <c r="R359" s="254"/>
    </row>
    <row r="360" spans="1:25" ht="30.75" customHeight="1">
      <c r="A360" s="911"/>
      <c r="B360" s="915"/>
      <c r="C360" s="914"/>
      <c r="D360" s="911"/>
      <c r="E360" s="911"/>
      <c r="F360" s="911"/>
      <c r="G360" s="911"/>
      <c r="H360" s="911"/>
      <c r="I360" s="911"/>
      <c r="J360" s="886" t="str">
        <f>IF(AND($N$4&gt;0,$N$7&gt;=N353,K360=""),"※","")</f>
        <v/>
      </c>
      <c r="K360" s="885"/>
      <c r="L360" s="2403" t="s">
        <v>600</v>
      </c>
      <c r="M360" s="2403"/>
      <c r="N360" s="2403"/>
      <c r="R360" s="254"/>
    </row>
    <row r="361" spans="1:25" ht="30.75" customHeight="1">
      <c r="A361" s="911"/>
      <c r="B361" s="915"/>
      <c r="C361" s="914"/>
      <c r="D361" s="911"/>
      <c r="E361" s="911"/>
      <c r="F361" s="911"/>
      <c r="G361" s="911"/>
      <c r="H361" s="911"/>
      <c r="I361" s="911"/>
      <c r="J361" s="886" t="str">
        <f>IF(AND($N$4&gt;0,$N$7&gt;=N353,K361=""),"※","")</f>
        <v/>
      </c>
      <c r="K361" s="885"/>
      <c r="L361" s="2403" t="s">
        <v>167</v>
      </c>
      <c r="M361" s="2403"/>
      <c r="N361" s="2403"/>
      <c r="R361" s="254"/>
    </row>
    <row r="362" spans="1:25" ht="30.75" customHeight="1">
      <c r="A362" s="911"/>
      <c r="B362" s="915"/>
      <c r="C362" s="914"/>
      <c r="D362" s="911"/>
      <c r="E362" s="911"/>
      <c r="F362" s="911"/>
      <c r="G362" s="911"/>
      <c r="H362" s="911"/>
      <c r="I362" s="911"/>
      <c r="J362" s="886" t="str">
        <f>IF(AND($N$4&gt;0,$N$7&gt;=N353,K362=""),"※","")</f>
        <v/>
      </c>
      <c r="K362" s="885"/>
      <c r="L362" s="2403" t="s">
        <v>558</v>
      </c>
      <c r="M362" s="2403"/>
      <c r="N362" s="2403"/>
      <c r="R362" s="254"/>
    </row>
    <row r="363" spans="1:25" ht="30.75" customHeight="1">
      <c r="A363" s="911"/>
      <c r="B363" s="915"/>
      <c r="C363" s="914"/>
      <c r="D363" s="911"/>
      <c r="E363" s="911"/>
      <c r="F363" s="911"/>
      <c r="G363" s="911"/>
      <c r="H363" s="911"/>
      <c r="I363" s="911"/>
      <c r="J363" s="886" t="str">
        <f>IF(AND($N$4&gt;0,$N$7&gt;=N353,K363=""),"※","")</f>
        <v/>
      </c>
      <c r="K363" s="885"/>
      <c r="L363" s="2403" t="s">
        <v>549</v>
      </c>
      <c r="M363" s="2403"/>
      <c r="N363" s="2403"/>
      <c r="R363" s="254"/>
    </row>
    <row r="364" spans="1:25" ht="30.75" customHeight="1">
      <c r="A364" s="911"/>
      <c r="B364" s="915"/>
      <c r="C364" s="914"/>
      <c r="D364" s="911"/>
      <c r="E364" s="911"/>
      <c r="F364" s="911"/>
      <c r="G364" s="911"/>
      <c r="H364" s="911"/>
      <c r="I364" s="911"/>
      <c r="J364" s="889" t="str">
        <f>IF(AND($N$4&gt;0,$N$7&gt;=N353,K364=""),"※","")</f>
        <v/>
      </c>
      <c r="K364" s="888"/>
      <c r="L364" s="2405" t="s">
        <v>550</v>
      </c>
      <c r="M364" s="2405"/>
      <c r="N364" s="2405"/>
      <c r="R364" s="254"/>
    </row>
    <row r="365" spans="1:25">
      <c r="A365" s="911"/>
      <c r="B365" s="911"/>
      <c r="C365" s="911"/>
      <c r="D365" s="911"/>
      <c r="E365" s="911"/>
      <c r="F365" s="911"/>
      <c r="G365" s="911"/>
      <c r="H365" s="911"/>
      <c r="I365" s="911"/>
      <c r="K365" s="1140">
        <f>COUNTIF(K356:K364,"○")</f>
        <v>0</v>
      </c>
    </row>
    <row r="366" spans="1:25" ht="13.5">
      <c r="A366" s="911"/>
      <c r="B366" s="913"/>
      <c r="C366" s="911"/>
      <c r="D366" s="911"/>
      <c r="E366" s="911"/>
      <c r="F366" s="911"/>
      <c r="G366" s="911"/>
      <c r="H366" s="911"/>
      <c r="I366" s="911"/>
      <c r="J366" s="880" t="s">
        <v>551</v>
      </c>
      <c r="V366" s="880" t="s">
        <v>1471</v>
      </c>
    </row>
    <row r="367" spans="1:25">
      <c r="A367" s="911"/>
      <c r="B367" s="911"/>
      <c r="C367" s="911"/>
      <c r="D367" s="911"/>
      <c r="E367" s="911"/>
      <c r="F367" s="911"/>
      <c r="G367" s="911"/>
      <c r="H367" s="911"/>
      <c r="I367" s="911"/>
      <c r="J367" s="42" t="s">
        <v>166</v>
      </c>
      <c r="V367" s="1280" t="s">
        <v>1473</v>
      </c>
      <c r="W367" s="1281"/>
      <c r="X367" s="1281"/>
      <c r="Y367" s="1282"/>
    </row>
    <row r="368" spans="1:25" ht="21.75" customHeight="1">
      <c r="A368" s="911"/>
      <c r="B368" s="911"/>
      <c r="C368" s="914"/>
      <c r="D368" s="914"/>
      <c r="E368" s="914"/>
      <c r="F368" s="914"/>
      <c r="G368" s="911"/>
      <c r="H368" s="911"/>
      <c r="I368" s="911"/>
      <c r="J368" s="883"/>
      <c r="K368" s="907" t="s">
        <v>495</v>
      </c>
      <c r="L368" s="901"/>
      <c r="M368" s="2399" t="str">
        <f>IF(M355="","",M355)</f>
        <v/>
      </c>
      <c r="N368" s="2400"/>
      <c r="V368" s="1283" t="s">
        <v>1474</v>
      </c>
      <c r="W368" s="1283" t="s">
        <v>1475</v>
      </c>
      <c r="X368" s="1283" t="s">
        <v>1476</v>
      </c>
      <c r="Y368" s="1283" t="s">
        <v>1477</v>
      </c>
    </row>
    <row r="369" spans="1:25" ht="30.75" customHeight="1">
      <c r="A369" s="911"/>
      <c r="B369" s="915"/>
      <c r="C369" s="914"/>
      <c r="D369" s="911"/>
      <c r="E369" s="912"/>
      <c r="F369" s="911"/>
      <c r="G369" s="916"/>
      <c r="H369" s="916"/>
      <c r="I369" s="917"/>
      <c r="J369" s="881" t="str">
        <f>X369</f>
        <v/>
      </c>
      <c r="K369" s="882"/>
      <c r="L369" s="277" t="s">
        <v>562</v>
      </c>
      <c r="M369" s="908"/>
      <c r="N369" s="413" t="s">
        <v>1091</v>
      </c>
      <c r="O369" s="2389" t="str">
        <f>Y369</f>
        <v/>
      </c>
      <c r="P369" s="2394"/>
      <c r="Q369" s="2394"/>
      <c r="V369" s="248" t="str">
        <f>IF(AND(K365&gt;0,K369&lt;&gt;"×"),IF(OR(K369="",M369=""),"×",""),"")</f>
        <v/>
      </c>
      <c r="W369" s="248" t="str">
        <f>IF(K365&gt;0,IF(AND(K369="○",K370="○"),"×",""),"")</f>
        <v/>
      </c>
      <c r="X369" s="248" t="str">
        <f>IF(W369="×","E",IF(V369="×","※",""))</f>
        <v/>
      </c>
      <c r="Y369" s="248" t="str">
        <f>IF(X369="E","どちらか一方に「○」を入力してください",IF(AND(K369="○",M369=""),"支払限度額を入力してください",IF(AND(K369&lt;&gt;"○",M369&lt;&gt;""),"金額が入力されています。1工事あたりに「○」を入力してください","")))</f>
        <v/>
      </c>
    </row>
    <row r="370" spans="1:25" ht="30.75" customHeight="1">
      <c r="A370" s="911"/>
      <c r="B370" s="915"/>
      <c r="C370" s="914"/>
      <c r="D370" s="911"/>
      <c r="E370" s="912"/>
      <c r="F370" s="911"/>
      <c r="G370" s="916"/>
      <c r="H370" s="911"/>
      <c r="I370" s="911"/>
      <c r="J370" s="887" t="str">
        <f>X370</f>
        <v/>
      </c>
      <c r="K370" s="888"/>
      <c r="L370" s="893" t="s">
        <v>561</v>
      </c>
      <c r="M370" s="910"/>
      <c r="N370" s="899" t="s">
        <v>1091</v>
      </c>
      <c r="O370" s="2389" t="str">
        <f>Y370</f>
        <v/>
      </c>
      <c r="P370" s="2394"/>
      <c r="Q370" s="2394"/>
      <c r="V370" s="248" t="str">
        <f>IF(AND(K365&gt;0,K370&lt;&gt;"×"),IF(OR(K370="",M370=""),"×",""),"")</f>
        <v/>
      </c>
      <c r="W370" s="248" t="str">
        <f>IF(K365&gt;0,IF(AND(K370="○",K369="○"),"×",""),"")</f>
        <v/>
      </c>
      <c r="X370" s="248" t="str">
        <f>IF(W370="×","E",IF(V370="×","※",""))</f>
        <v/>
      </c>
      <c r="Y370" s="248" t="str">
        <f>IF(X370="E","どちらか一方に「○」を入力してください",IF(AND(K370="○",M370=""),"請負金額を入力してください",IF(AND(K370&lt;&gt;"○",M370&lt;&gt;""),"金額が入力されています。請負金額に「○」を入力してください","")))</f>
        <v/>
      </c>
    </row>
    <row r="371" spans="1:25">
      <c r="A371" s="911"/>
      <c r="B371" s="911"/>
      <c r="C371" s="911"/>
      <c r="D371" s="911"/>
      <c r="E371" s="911"/>
      <c r="F371" s="911"/>
      <c r="G371" s="911"/>
      <c r="H371" s="911"/>
      <c r="I371" s="911"/>
    </row>
    <row r="372" spans="1:25" ht="13.5">
      <c r="A372" s="911"/>
      <c r="B372" s="913"/>
      <c r="C372" s="911"/>
      <c r="D372" s="911"/>
      <c r="E372" s="911"/>
      <c r="F372" s="911"/>
      <c r="G372" s="911"/>
      <c r="H372" s="911"/>
      <c r="I372" s="911"/>
      <c r="J372" s="880" t="s">
        <v>552</v>
      </c>
    </row>
    <row r="373" spans="1:25">
      <c r="A373" s="911"/>
      <c r="B373" s="911"/>
      <c r="C373" s="911"/>
      <c r="D373" s="911"/>
      <c r="E373" s="911"/>
      <c r="F373" s="911"/>
      <c r="G373" s="911"/>
      <c r="H373" s="911"/>
      <c r="I373" s="911"/>
      <c r="J373" s="42" t="s">
        <v>169</v>
      </c>
    </row>
    <row r="374" spans="1:25">
      <c r="A374" s="911"/>
      <c r="B374" s="918"/>
      <c r="C374" s="911"/>
      <c r="D374" s="911"/>
      <c r="E374" s="911"/>
      <c r="F374" s="911"/>
      <c r="G374" s="911"/>
      <c r="H374" s="911"/>
      <c r="I374" s="911"/>
      <c r="J374" s="258" t="s">
        <v>170</v>
      </c>
    </row>
    <row r="375" spans="1:25">
      <c r="A375" s="911"/>
      <c r="B375" s="918"/>
      <c r="C375" s="911"/>
      <c r="D375" s="911"/>
      <c r="E375" s="911"/>
      <c r="F375" s="911"/>
      <c r="G375" s="911"/>
      <c r="H375" s="911"/>
      <c r="I375" s="911"/>
      <c r="J375" s="258" t="s">
        <v>171</v>
      </c>
    </row>
    <row r="376" spans="1:25">
      <c r="A376" s="911"/>
      <c r="B376" s="911"/>
      <c r="C376" s="911"/>
      <c r="D376" s="911"/>
      <c r="E376" s="911"/>
      <c r="F376" s="911"/>
      <c r="G376" s="911"/>
      <c r="H376" s="911"/>
      <c r="I376" s="911"/>
      <c r="J376" s="42" t="s">
        <v>166</v>
      </c>
    </row>
    <row r="377" spans="1:25" ht="21.75" customHeight="1">
      <c r="A377" s="911"/>
      <c r="B377" s="911"/>
      <c r="C377" s="914"/>
      <c r="D377" s="914"/>
      <c r="E377" s="914"/>
      <c r="F377" s="914"/>
      <c r="G377" s="911"/>
      <c r="H377" s="911"/>
      <c r="I377" s="911"/>
      <c r="J377" s="883"/>
      <c r="K377" s="907" t="s">
        <v>495</v>
      </c>
      <c r="L377" s="901"/>
      <c r="M377" s="2399" t="str">
        <f>IF(M355="","",M355)</f>
        <v/>
      </c>
      <c r="N377" s="2400"/>
    </row>
    <row r="378" spans="1:25" ht="30.75" customHeight="1">
      <c r="A378" s="911"/>
      <c r="B378" s="911"/>
      <c r="C378" s="914"/>
      <c r="D378" s="911"/>
      <c r="E378" s="911"/>
      <c r="F378" s="911"/>
      <c r="G378" s="911"/>
      <c r="H378" s="911"/>
      <c r="I378" s="911"/>
      <c r="J378" s="890"/>
      <c r="K378" s="882"/>
      <c r="L378" s="2402" t="s">
        <v>563</v>
      </c>
      <c r="M378" s="2402"/>
      <c r="N378" s="2402"/>
    </row>
    <row r="379" spans="1:25" ht="30.75" customHeight="1">
      <c r="A379" s="911"/>
      <c r="B379" s="911"/>
      <c r="C379" s="914"/>
      <c r="D379" s="911"/>
      <c r="E379" s="911"/>
      <c r="F379" s="911"/>
      <c r="G379" s="911"/>
      <c r="H379" s="911"/>
      <c r="I379" s="911"/>
      <c r="J379" s="895"/>
      <c r="K379" s="885"/>
      <c r="L379" s="2403" t="s">
        <v>564</v>
      </c>
      <c r="M379" s="2403"/>
      <c r="N379" s="2403"/>
    </row>
    <row r="380" spans="1:25" ht="30.75" customHeight="1">
      <c r="A380" s="911"/>
      <c r="B380" s="911"/>
      <c r="C380" s="914"/>
      <c r="D380" s="911"/>
      <c r="E380" s="911"/>
      <c r="F380" s="911"/>
      <c r="G380" s="911"/>
      <c r="H380" s="911"/>
      <c r="I380" s="911"/>
      <c r="J380" s="893"/>
      <c r="K380" s="888"/>
      <c r="L380" s="2404" t="s">
        <v>565</v>
      </c>
      <c r="M380" s="2404"/>
      <c r="N380" s="2404"/>
    </row>
    <row r="381" spans="1:25" ht="6.75" customHeight="1">
      <c r="A381" s="911"/>
      <c r="B381" s="911"/>
      <c r="C381" s="911"/>
      <c r="D381" s="911"/>
      <c r="E381" s="911"/>
      <c r="F381" s="911"/>
      <c r="G381" s="911"/>
      <c r="H381" s="911"/>
      <c r="I381" s="911"/>
      <c r="J381" s="268"/>
      <c r="K381" s="268"/>
      <c r="L381" s="268"/>
      <c r="M381" s="268"/>
    </row>
    <row r="382" spans="1:25">
      <c r="A382" s="911"/>
      <c r="B382" s="918"/>
      <c r="C382" s="911"/>
      <c r="D382" s="911"/>
      <c r="E382" s="911"/>
      <c r="F382" s="911"/>
      <c r="G382" s="911"/>
      <c r="H382" s="911"/>
      <c r="I382" s="911"/>
      <c r="J382" s="258" t="s">
        <v>172</v>
      </c>
    </row>
    <row r="383" spans="1:25" ht="21.75" customHeight="1">
      <c r="A383" s="911"/>
      <c r="B383" s="914"/>
      <c r="C383" s="914"/>
      <c r="D383" s="914"/>
      <c r="E383" s="914"/>
      <c r="F383" s="914"/>
      <c r="G383" s="911"/>
      <c r="H383" s="911"/>
      <c r="I383" s="911"/>
      <c r="J383" s="900"/>
      <c r="K383" s="907" t="s">
        <v>495</v>
      </c>
      <c r="L383" s="901"/>
      <c r="M383" s="2399" t="str">
        <f>IF(M355="","",M355)</f>
        <v/>
      </c>
      <c r="N383" s="2400"/>
    </row>
    <row r="384" spans="1:25" ht="30.75" customHeight="1">
      <c r="A384" s="911"/>
      <c r="B384" s="915"/>
      <c r="C384" s="911"/>
      <c r="D384" s="911"/>
      <c r="E384" s="912"/>
      <c r="F384" s="911"/>
      <c r="G384" s="916"/>
      <c r="H384" s="911"/>
      <c r="I384" s="911"/>
      <c r="J384" s="894" t="str">
        <f>IF(AND(OR(K378="○",K379="○",K380="○"),M384=""),"※","")</f>
        <v/>
      </c>
      <c r="K384" s="2397" t="s">
        <v>173</v>
      </c>
      <c r="L384" s="2398"/>
      <c r="M384" s="896"/>
      <c r="N384" s="382" t="s">
        <v>1091</v>
      </c>
      <c r="O384" s="2392" t="str">
        <f>IF(J384="※","支払限度額を入力してください","")</f>
        <v/>
      </c>
      <c r="P384" s="2393"/>
      <c r="Q384" s="2393"/>
    </row>
    <row r="385" spans="1:18">
      <c r="A385" s="911"/>
      <c r="B385" s="911"/>
      <c r="C385" s="911"/>
      <c r="D385" s="911"/>
      <c r="E385" s="911"/>
      <c r="F385" s="911"/>
      <c r="G385" s="911"/>
      <c r="H385" s="911"/>
      <c r="I385" s="911"/>
    </row>
    <row r="386" spans="1:18">
      <c r="A386" s="911"/>
      <c r="B386" s="918"/>
      <c r="C386" s="911"/>
      <c r="D386" s="911"/>
      <c r="E386" s="911"/>
      <c r="F386" s="911"/>
      <c r="G386" s="911"/>
      <c r="H386" s="911"/>
      <c r="I386" s="911"/>
      <c r="J386" s="258" t="s">
        <v>174</v>
      </c>
    </row>
    <row r="387" spans="1:18">
      <c r="A387" s="911"/>
      <c r="B387" s="918"/>
      <c r="C387" s="911"/>
      <c r="D387" s="911"/>
      <c r="E387" s="911"/>
      <c r="F387" s="911"/>
      <c r="G387" s="911"/>
      <c r="H387" s="911"/>
      <c r="I387" s="911"/>
      <c r="J387" s="258" t="s">
        <v>171</v>
      </c>
    </row>
    <row r="388" spans="1:18">
      <c r="A388" s="911"/>
      <c r="B388" s="911"/>
      <c r="C388" s="911"/>
      <c r="D388" s="911"/>
      <c r="E388" s="911"/>
      <c r="F388" s="911"/>
      <c r="G388" s="911"/>
      <c r="H388" s="911"/>
      <c r="I388" s="911"/>
      <c r="J388" s="42" t="s">
        <v>166</v>
      </c>
    </row>
    <row r="389" spans="1:18" ht="21.75" customHeight="1">
      <c r="A389" s="911"/>
      <c r="B389" s="911"/>
      <c r="C389" s="914"/>
      <c r="D389" s="914"/>
      <c r="E389" s="914"/>
      <c r="F389" s="914"/>
      <c r="G389" s="911"/>
      <c r="H389" s="911"/>
      <c r="I389" s="911"/>
      <c r="J389" s="900"/>
      <c r="K389" s="907" t="s">
        <v>495</v>
      </c>
      <c r="L389" s="901"/>
      <c r="M389" s="2399" t="str">
        <f>IF(M355="","",M355)</f>
        <v/>
      </c>
      <c r="N389" s="2400"/>
    </row>
    <row r="390" spans="1:18" ht="30.75" customHeight="1">
      <c r="A390" s="911"/>
      <c r="B390" s="911"/>
      <c r="C390" s="914"/>
      <c r="D390" s="911"/>
      <c r="E390" s="911"/>
      <c r="F390" s="911"/>
      <c r="G390" s="911"/>
      <c r="H390" s="911"/>
      <c r="I390" s="911"/>
      <c r="J390" s="897"/>
      <c r="K390" s="898"/>
      <c r="L390" s="2396" t="s">
        <v>566</v>
      </c>
      <c r="M390" s="2398"/>
      <c r="N390" s="2401"/>
    </row>
    <row r="391" spans="1:18" ht="6.75" customHeight="1">
      <c r="A391" s="911"/>
      <c r="B391" s="911"/>
      <c r="C391" s="911"/>
      <c r="D391" s="911"/>
      <c r="E391" s="911"/>
      <c r="F391" s="911"/>
      <c r="G391" s="911"/>
      <c r="H391" s="911"/>
      <c r="I391" s="911"/>
      <c r="J391" s="268"/>
      <c r="K391" s="268"/>
      <c r="L391" s="268"/>
      <c r="M391" s="268"/>
    </row>
    <row r="392" spans="1:18">
      <c r="A392" s="911"/>
      <c r="B392" s="918"/>
      <c r="C392" s="911"/>
      <c r="D392" s="911"/>
      <c r="E392" s="911"/>
      <c r="F392" s="911"/>
      <c r="G392" s="911"/>
      <c r="H392" s="911"/>
      <c r="I392" s="911"/>
      <c r="J392" s="258" t="s">
        <v>172</v>
      </c>
    </row>
    <row r="393" spans="1:18" ht="21.75" customHeight="1">
      <c r="A393" s="911"/>
      <c r="B393" s="911"/>
      <c r="C393" s="914"/>
      <c r="D393" s="914"/>
      <c r="E393" s="914"/>
      <c r="F393" s="914"/>
      <c r="G393" s="911"/>
      <c r="H393" s="911"/>
      <c r="I393" s="911"/>
      <c r="J393" s="900"/>
      <c r="K393" s="907" t="s">
        <v>495</v>
      </c>
      <c r="L393" s="901"/>
      <c r="M393" s="2399" t="str">
        <f>IF(M355="","",M355)</f>
        <v/>
      </c>
      <c r="N393" s="2400"/>
    </row>
    <row r="394" spans="1:18" ht="30.75" customHeight="1">
      <c r="A394" s="911"/>
      <c r="B394" s="915"/>
      <c r="C394" s="911"/>
      <c r="D394" s="911"/>
      <c r="E394" s="912"/>
      <c r="F394" s="911"/>
      <c r="G394" s="916"/>
      <c r="H394" s="911"/>
      <c r="I394" s="911"/>
      <c r="J394" s="894" t="str">
        <f>IF(AND(K390="○",M394=""),"※","")</f>
        <v/>
      </c>
      <c r="K394" s="2395" t="s">
        <v>173</v>
      </c>
      <c r="L394" s="2396"/>
      <c r="M394" s="896"/>
      <c r="N394" s="382" t="s">
        <v>1091</v>
      </c>
      <c r="O394" s="2392" t="str">
        <f>IF(J394="※","支払限度額を入力してください","")</f>
        <v/>
      </c>
      <c r="P394" s="2393"/>
      <c r="Q394" s="2393"/>
    </row>
    <row r="395" spans="1:18">
      <c r="A395" s="911"/>
      <c r="B395" s="911"/>
      <c r="C395" s="911"/>
      <c r="D395" s="911"/>
      <c r="E395" s="911"/>
      <c r="F395" s="911"/>
      <c r="G395" s="911"/>
      <c r="H395" s="911"/>
      <c r="I395" s="911"/>
    </row>
    <row r="396" spans="1:18" ht="13.5">
      <c r="A396" s="911"/>
      <c r="B396" s="913"/>
      <c r="C396" s="911"/>
      <c r="D396" s="911"/>
      <c r="E396" s="911"/>
      <c r="F396" s="911"/>
      <c r="G396" s="911"/>
      <c r="H396" s="911"/>
      <c r="I396" s="911"/>
      <c r="J396" s="880" t="s">
        <v>567</v>
      </c>
      <c r="N396" s="904">
        <v>10</v>
      </c>
    </row>
    <row r="397" spans="1:18">
      <c r="A397" s="911"/>
      <c r="B397" s="911"/>
      <c r="C397" s="911"/>
      <c r="D397" s="911"/>
      <c r="E397" s="911"/>
      <c r="F397" s="911"/>
      <c r="G397" s="911"/>
      <c r="H397" s="911"/>
      <c r="I397" s="911"/>
      <c r="J397" s="42" t="s">
        <v>166</v>
      </c>
    </row>
    <row r="398" spans="1:18" ht="21.75" customHeight="1">
      <c r="A398" s="911"/>
      <c r="B398" s="911"/>
      <c r="C398" s="914"/>
      <c r="D398" s="914"/>
      <c r="E398" s="914"/>
      <c r="F398" s="914"/>
      <c r="G398" s="911"/>
      <c r="H398" s="911"/>
      <c r="I398" s="911"/>
      <c r="J398" s="883" t="str">
        <f>IF(AND($N$4&gt;0,$N$7&gt;=N396,M398=""),"※","")</f>
        <v/>
      </c>
      <c r="K398" s="907" t="s">
        <v>495</v>
      </c>
      <c r="L398" s="901"/>
      <c r="M398" s="2406"/>
      <c r="N398" s="2407"/>
      <c r="R398" s="254"/>
    </row>
    <row r="399" spans="1:18" ht="30.75" customHeight="1">
      <c r="A399" s="911"/>
      <c r="B399" s="915"/>
      <c r="C399" s="914"/>
      <c r="D399" s="911"/>
      <c r="E399" s="911"/>
      <c r="F399" s="911"/>
      <c r="G399" s="911"/>
      <c r="H399" s="911"/>
      <c r="I399" s="911"/>
      <c r="J399" s="883" t="str">
        <f>IF(AND($N$4&gt;0,$N$7&gt;=N396,K399=""),"※","")</f>
        <v/>
      </c>
      <c r="K399" s="882"/>
      <c r="L399" s="2408" t="s">
        <v>545</v>
      </c>
      <c r="M399" s="2408"/>
      <c r="N399" s="2408"/>
      <c r="R399" s="254"/>
    </row>
    <row r="400" spans="1:18" ht="30.75" customHeight="1">
      <c r="A400" s="911"/>
      <c r="B400" s="915"/>
      <c r="C400" s="914"/>
      <c r="D400" s="911"/>
      <c r="E400" s="911"/>
      <c r="F400" s="911"/>
      <c r="G400" s="911"/>
      <c r="H400" s="911"/>
      <c r="I400" s="911"/>
      <c r="J400" s="886" t="str">
        <f>IF(AND($N$4&gt;0,$N$7&gt;=N396,K400=""),"※","")</f>
        <v/>
      </c>
      <c r="K400" s="885"/>
      <c r="L400" s="2403" t="s">
        <v>568</v>
      </c>
      <c r="M400" s="2403"/>
      <c r="N400" s="2403"/>
      <c r="R400" s="254"/>
    </row>
    <row r="401" spans="1:25" ht="30.75" customHeight="1">
      <c r="A401" s="911"/>
      <c r="B401" s="915"/>
      <c r="C401" s="914"/>
      <c r="D401" s="911"/>
      <c r="E401" s="911"/>
      <c r="F401" s="911"/>
      <c r="G401" s="911"/>
      <c r="H401" s="911"/>
      <c r="I401" s="911"/>
      <c r="J401" s="886" t="str">
        <f>IF(AND($N$4&gt;0,$N$7&gt;=N396,K401=""),"※","")</f>
        <v/>
      </c>
      <c r="K401" s="885"/>
      <c r="L401" s="2403" t="s">
        <v>569</v>
      </c>
      <c r="M401" s="2403"/>
      <c r="N401" s="2403"/>
      <c r="R401" s="254"/>
    </row>
    <row r="402" spans="1:25" ht="30.75" customHeight="1">
      <c r="A402" s="911"/>
      <c r="B402" s="915"/>
      <c r="C402" s="914"/>
      <c r="D402" s="911"/>
      <c r="E402" s="911"/>
      <c r="F402" s="911"/>
      <c r="G402" s="911"/>
      <c r="H402" s="911"/>
      <c r="I402" s="911"/>
      <c r="J402" s="886" t="str">
        <f>IF(AND($N$4&gt;0,$N$7&gt;=N396,K402=""),"※","")</f>
        <v/>
      </c>
      <c r="K402" s="885"/>
      <c r="L402" s="2403" t="s">
        <v>599</v>
      </c>
      <c r="M402" s="2403"/>
      <c r="N402" s="2403"/>
      <c r="R402" s="254"/>
    </row>
    <row r="403" spans="1:25" ht="30.75" customHeight="1">
      <c r="A403" s="911"/>
      <c r="B403" s="915"/>
      <c r="C403" s="914"/>
      <c r="D403" s="911"/>
      <c r="E403" s="911"/>
      <c r="F403" s="911"/>
      <c r="G403" s="911"/>
      <c r="H403" s="911"/>
      <c r="I403" s="911"/>
      <c r="J403" s="886" t="str">
        <f>IF(AND($N$4&gt;0,$N$7&gt;=N396,K403=""),"※","")</f>
        <v/>
      </c>
      <c r="K403" s="885"/>
      <c r="L403" s="2403" t="s">
        <v>600</v>
      </c>
      <c r="M403" s="2403"/>
      <c r="N403" s="2403"/>
      <c r="R403" s="254"/>
    </row>
    <row r="404" spans="1:25" ht="30.75" customHeight="1">
      <c r="A404" s="911"/>
      <c r="B404" s="915"/>
      <c r="C404" s="914"/>
      <c r="D404" s="911"/>
      <c r="E404" s="911"/>
      <c r="F404" s="911"/>
      <c r="G404" s="911"/>
      <c r="H404" s="911"/>
      <c r="I404" s="911"/>
      <c r="J404" s="886" t="str">
        <f>IF(AND($N$4&gt;0,$N$7&gt;=N396,K404=""),"※","")</f>
        <v/>
      </c>
      <c r="K404" s="885"/>
      <c r="L404" s="2403" t="s">
        <v>167</v>
      </c>
      <c r="M404" s="2403"/>
      <c r="N404" s="2403"/>
      <c r="R404" s="254"/>
    </row>
    <row r="405" spans="1:25" ht="30.75" customHeight="1">
      <c r="A405" s="911"/>
      <c r="B405" s="915"/>
      <c r="C405" s="914"/>
      <c r="D405" s="911"/>
      <c r="E405" s="911"/>
      <c r="F405" s="911"/>
      <c r="G405" s="911"/>
      <c r="H405" s="911"/>
      <c r="I405" s="911"/>
      <c r="J405" s="886" t="str">
        <f>IF(AND($N$4&gt;0,$N$7&gt;=N396,K405=""),"※","")</f>
        <v/>
      </c>
      <c r="K405" s="885"/>
      <c r="L405" s="2403" t="s">
        <v>558</v>
      </c>
      <c r="M405" s="2403"/>
      <c r="N405" s="2403"/>
      <c r="R405" s="254"/>
    </row>
    <row r="406" spans="1:25" ht="30.75" customHeight="1">
      <c r="A406" s="911"/>
      <c r="B406" s="915"/>
      <c r="C406" s="914"/>
      <c r="D406" s="911"/>
      <c r="E406" s="911"/>
      <c r="F406" s="911"/>
      <c r="G406" s="911"/>
      <c r="H406" s="911"/>
      <c r="I406" s="911"/>
      <c r="J406" s="886" t="str">
        <f>IF(AND($N$4&gt;0,$N$7&gt;=N396,K406=""),"※","")</f>
        <v/>
      </c>
      <c r="K406" s="885"/>
      <c r="L406" s="2403" t="s">
        <v>549</v>
      </c>
      <c r="M406" s="2403"/>
      <c r="N406" s="2403"/>
      <c r="R406" s="254"/>
    </row>
    <row r="407" spans="1:25" ht="30.75" customHeight="1">
      <c r="A407" s="911"/>
      <c r="B407" s="915"/>
      <c r="C407" s="914"/>
      <c r="D407" s="911"/>
      <c r="E407" s="911"/>
      <c r="F407" s="911"/>
      <c r="G407" s="911"/>
      <c r="H407" s="911"/>
      <c r="I407" s="911"/>
      <c r="J407" s="889" t="str">
        <f>IF(AND($N$4&gt;0,$N$7&gt;=N396,K407=""),"※","")</f>
        <v/>
      </c>
      <c r="K407" s="888"/>
      <c r="L407" s="2405" t="s">
        <v>550</v>
      </c>
      <c r="M407" s="2405"/>
      <c r="N407" s="2405"/>
      <c r="R407" s="254"/>
    </row>
    <row r="408" spans="1:25">
      <c r="A408" s="911"/>
      <c r="B408" s="911"/>
      <c r="C408" s="911"/>
      <c r="D408" s="911"/>
      <c r="E408" s="911"/>
      <c r="F408" s="911"/>
      <c r="G408" s="911"/>
      <c r="H408" s="911"/>
      <c r="I408" s="911"/>
      <c r="K408" s="1140">
        <f>COUNTIF(K399:K407,"○")</f>
        <v>0</v>
      </c>
    </row>
    <row r="409" spans="1:25" ht="13.5">
      <c r="A409" s="911"/>
      <c r="B409" s="913"/>
      <c r="C409" s="911"/>
      <c r="D409" s="911"/>
      <c r="E409" s="911"/>
      <c r="F409" s="911"/>
      <c r="G409" s="911"/>
      <c r="H409" s="911"/>
      <c r="I409" s="911"/>
      <c r="J409" s="880" t="s">
        <v>551</v>
      </c>
      <c r="V409" s="880" t="s">
        <v>1471</v>
      </c>
    </row>
    <row r="410" spans="1:25">
      <c r="A410" s="911"/>
      <c r="B410" s="911"/>
      <c r="C410" s="911"/>
      <c r="D410" s="911"/>
      <c r="E410" s="911"/>
      <c r="F410" s="911"/>
      <c r="G410" s="911"/>
      <c r="H410" s="911"/>
      <c r="I410" s="911"/>
      <c r="J410" s="42" t="s">
        <v>166</v>
      </c>
      <c r="V410" s="1280" t="s">
        <v>1473</v>
      </c>
      <c r="W410" s="1281"/>
      <c r="X410" s="1281"/>
      <c r="Y410" s="1282"/>
    </row>
    <row r="411" spans="1:25" ht="21.75" customHeight="1">
      <c r="A411" s="911"/>
      <c r="B411" s="911"/>
      <c r="C411" s="914"/>
      <c r="D411" s="914"/>
      <c r="E411" s="914"/>
      <c r="F411" s="914"/>
      <c r="G411" s="911"/>
      <c r="H411" s="911"/>
      <c r="I411" s="911"/>
      <c r="J411" s="883"/>
      <c r="K411" s="907" t="s">
        <v>495</v>
      </c>
      <c r="L411" s="901"/>
      <c r="M411" s="2399" t="str">
        <f>IF(M398="","",M398)</f>
        <v/>
      </c>
      <c r="N411" s="2400"/>
      <c r="V411" s="1283" t="s">
        <v>1474</v>
      </c>
      <c r="W411" s="1283" t="s">
        <v>1475</v>
      </c>
      <c r="X411" s="1283" t="s">
        <v>1476</v>
      </c>
      <c r="Y411" s="1283" t="s">
        <v>1477</v>
      </c>
    </row>
    <row r="412" spans="1:25" ht="30.75" customHeight="1">
      <c r="A412" s="911"/>
      <c r="B412" s="915"/>
      <c r="C412" s="914"/>
      <c r="D412" s="911"/>
      <c r="E412" s="912"/>
      <c r="F412" s="911"/>
      <c r="G412" s="916"/>
      <c r="H412" s="916"/>
      <c r="I412" s="917"/>
      <c r="J412" s="881" t="str">
        <f>X412</f>
        <v/>
      </c>
      <c r="K412" s="882"/>
      <c r="L412" s="277" t="s">
        <v>562</v>
      </c>
      <c r="M412" s="908"/>
      <c r="N412" s="413" t="s">
        <v>1091</v>
      </c>
      <c r="O412" s="2389" t="str">
        <f>Y412</f>
        <v/>
      </c>
      <c r="P412" s="2394"/>
      <c r="Q412" s="2394"/>
      <c r="V412" s="248" t="str">
        <f>IF(AND(K408&gt;0,K412&lt;&gt;"×"),IF(OR(K412="",M412=""),"×",""),"")</f>
        <v/>
      </c>
      <c r="W412" s="248" t="str">
        <f>IF(K408&gt;0,IF(AND(K412="○",K413="○"),"×",""),"")</f>
        <v/>
      </c>
      <c r="X412" s="248" t="str">
        <f>IF(W412="×","E",IF(V412="×","※",""))</f>
        <v/>
      </c>
      <c r="Y412" s="248" t="str">
        <f>IF(X412="E","どちらか一方に「○」を入力してください",IF(AND(K412="○",M412=""),"支払限度額を入力してください",IF(AND(K412&lt;&gt;"○",M412&lt;&gt;""),"金額が入力されています。1工事あたりに「○」を入力してください","")))</f>
        <v/>
      </c>
    </row>
    <row r="413" spans="1:25" ht="30.75" customHeight="1">
      <c r="A413" s="911"/>
      <c r="B413" s="915"/>
      <c r="C413" s="914"/>
      <c r="D413" s="911"/>
      <c r="E413" s="912"/>
      <c r="F413" s="911"/>
      <c r="G413" s="916"/>
      <c r="H413" s="911"/>
      <c r="I413" s="911"/>
      <c r="J413" s="887" t="str">
        <f>X413</f>
        <v/>
      </c>
      <c r="K413" s="888"/>
      <c r="L413" s="893" t="s">
        <v>561</v>
      </c>
      <c r="M413" s="910"/>
      <c r="N413" s="899" t="s">
        <v>1091</v>
      </c>
      <c r="O413" s="2389" t="str">
        <f>Y413</f>
        <v/>
      </c>
      <c r="P413" s="2394"/>
      <c r="Q413" s="2394"/>
      <c r="V413" s="248" t="str">
        <f>IF(AND(K408&gt;0,K413&lt;&gt;"×"),IF(OR(K413="",M413=""),"×",""),"")</f>
        <v/>
      </c>
      <c r="W413" s="248" t="str">
        <f>IF(K408&gt;0,IF(AND(K413="○",K412="○"),"×",""),"")</f>
        <v/>
      </c>
      <c r="X413" s="248" t="str">
        <f>IF(W413="×","E",IF(V413="×","※",""))</f>
        <v/>
      </c>
      <c r="Y413" s="248" t="str">
        <f>IF(X413="E","どちらか一方に「○」を入力してください",IF(AND(K413="○",M413=""),"請負金額を入力してください",IF(AND(K413&lt;&gt;"○",M413&lt;&gt;""),"金額が入力されています。請負金額に「○」を入力してください","")))</f>
        <v/>
      </c>
    </row>
    <row r="414" spans="1:25">
      <c r="A414" s="911"/>
      <c r="B414" s="911"/>
      <c r="C414" s="911"/>
      <c r="D414" s="911"/>
      <c r="E414" s="911"/>
      <c r="F414" s="911"/>
      <c r="G414" s="911"/>
      <c r="H414" s="911"/>
      <c r="I414" s="911"/>
    </row>
    <row r="415" spans="1:25" ht="13.5">
      <c r="A415" s="911"/>
      <c r="B415" s="913"/>
      <c r="C415" s="911"/>
      <c r="D415" s="911"/>
      <c r="E415" s="911"/>
      <c r="F415" s="911"/>
      <c r="G415" s="911"/>
      <c r="H415" s="911"/>
      <c r="I415" s="911"/>
      <c r="J415" s="880" t="s">
        <v>552</v>
      </c>
    </row>
    <row r="416" spans="1:25">
      <c r="A416" s="911"/>
      <c r="B416" s="911"/>
      <c r="C416" s="911"/>
      <c r="D416" s="911"/>
      <c r="E416" s="911"/>
      <c r="F416" s="911"/>
      <c r="G416" s="911"/>
      <c r="H416" s="911"/>
      <c r="I416" s="911"/>
      <c r="J416" s="42" t="s">
        <v>169</v>
      </c>
    </row>
    <row r="417" spans="1:17">
      <c r="A417" s="911"/>
      <c r="B417" s="918"/>
      <c r="C417" s="911"/>
      <c r="D417" s="911"/>
      <c r="E417" s="911"/>
      <c r="F417" s="911"/>
      <c r="G417" s="911"/>
      <c r="H417" s="911"/>
      <c r="I417" s="911"/>
      <c r="J417" s="258" t="s">
        <v>170</v>
      </c>
    </row>
    <row r="418" spans="1:17">
      <c r="A418" s="911"/>
      <c r="B418" s="918"/>
      <c r="C418" s="911"/>
      <c r="D418" s="911"/>
      <c r="E418" s="911"/>
      <c r="F418" s="911"/>
      <c r="G418" s="911"/>
      <c r="H418" s="911"/>
      <c r="I418" s="911"/>
      <c r="J418" s="258" t="s">
        <v>171</v>
      </c>
    </row>
    <row r="419" spans="1:17">
      <c r="A419" s="911"/>
      <c r="B419" s="911"/>
      <c r="C419" s="911"/>
      <c r="D419" s="911"/>
      <c r="E419" s="911"/>
      <c r="F419" s="911"/>
      <c r="G419" s="911"/>
      <c r="H419" s="911"/>
      <c r="I419" s="911"/>
      <c r="J419" s="42" t="s">
        <v>166</v>
      </c>
    </row>
    <row r="420" spans="1:17" ht="21.75" customHeight="1">
      <c r="A420" s="911"/>
      <c r="B420" s="911"/>
      <c r="C420" s="914"/>
      <c r="D420" s="914"/>
      <c r="E420" s="914"/>
      <c r="F420" s="914"/>
      <c r="G420" s="911"/>
      <c r="H420" s="911"/>
      <c r="I420" s="911"/>
      <c r="J420" s="883"/>
      <c r="K420" s="907" t="s">
        <v>495</v>
      </c>
      <c r="L420" s="901"/>
      <c r="M420" s="2399" t="str">
        <f>IF(M398="","",M398)</f>
        <v/>
      </c>
      <c r="N420" s="2400"/>
    </row>
    <row r="421" spans="1:17" ht="30.75" customHeight="1">
      <c r="A421" s="911"/>
      <c r="B421" s="911"/>
      <c r="C421" s="914"/>
      <c r="D421" s="911"/>
      <c r="E421" s="911"/>
      <c r="F421" s="911"/>
      <c r="G421" s="911"/>
      <c r="H421" s="911"/>
      <c r="I421" s="911"/>
      <c r="J421" s="890"/>
      <c r="K421" s="882"/>
      <c r="L421" s="2402" t="s">
        <v>563</v>
      </c>
      <c r="M421" s="2402"/>
      <c r="N421" s="2402"/>
    </row>
    <row r="422" spans="1:17" ht="30.75" customHeight="1">
      <c r="A422" s="911"/>
      <c r="B422" s="911"/>
      <c r="C422" s="914"/>
      <c r="D422" s="911"/>
      <c r="E422" s="911"/>
      <c r="F422" s="911"/>
      <c r="G422" s="911"/>
      <c r="H422" s="911"/>
      <c r="I422" s="911"/>
      <c r="J422" s="895"/>
      <c r="K422" s="885"/>
      <c r="L422" s="2403" t="s">
        <v>564</v>
      </c>
      <c r="M422" s="2403"/>
      <c r="N422" s="2403"/>
    </row>
    <row r="423" spans="1:17" ht="30.75" customHeight="1">
      <c r="A423" s="911"/>
      <c r="B423" s="911"/>
      <c r="C423" s="914"/>
      <c r="D423" s="911"/>
      <c r="E423" s="911"/>
      <c r="F423" s="911"/>
      <c r="G423" s="911"/>
      <c r="H423" s="911"/>
      <c r="I423" s="911"/>
      <c r="J423" s="893"/>
      <c r="K423" s="888"/>
      <c r="L423" s="2404" t="s">
        <v>565</v>
      </c>
      <c r="M423" s="2404"/>
      <c r="N423" s="2404"/>
    </row>
    <row r="424" spans="1:17" ht="6.75" customHeight="1">
      <c r="A424" s="911"/>
      <c r="B424" s="911"/>
      <c r="C424" s="911"/>
      <c r="D424" s="911"/>
      <c r="E424" s="911"/>
      <c r="F424" s="911"/>
      <c r="G424" s="911"/>
      <c r="H424" s="911"/>
      <c r="I424" s="911"/>
      <c r="J424" s="268"/>
      <c r="K424" s="268"/>
      <c r="L424" s="268"/>
      <c r="M424" s="268"/>
    </row>
    <row r="425" spans="1:17">
      <c r="A425" s="911"/>
      <c r="B425" s="918"/>
      <c r="C425" s="911"/>
      <c r="D425" s="911"/>
      <c r="E425" s="911"/>
      <c r="F425" s="911"/>
      <c r="G425" s="911"/>
      <c r="H425" s="911"/>
      <c r="I425" s="911"/>
      <c r="J425" s="258" t="s">
        <v>172</v>
      </c>
    </row>
    <row r="426" spans="1:17" ht="21.75" customHeight="1">
      <c r="A426" s="911"/>
      <c r="B426" s="914"/>
      <c r="C426" s="914"/>
      <c r="D426" s="914"/>
      <c r="E426" s="914"/>
      <c r="F426" s="914"/>
      <c r="G426" s="911"/>
      <c r="H426" s="911"/>
      <c r="I426" s="911"/>
      <c r="J426" s="900"/>
      <c r="K426" s="907" t="s">
        <v>495</v>
      </c>
      <c r="L426" s="901"/>
      <c r="M426" s="2399" t="str">
        <f>IF(M398="","",M398)</f>
        <v/>
      </c>
      <c r="N426" s="2400"/>
    </row>
    <row r="427" spans="1:17" ht="30.75" customHeight="1">
      <c r="A427" s="911"/>
      <c r="B427" s="915"/>
      <c r="C427" s="911"/>
      <c r="D427" s="911"/>
      <c r="E427" s="912"/>
      <c r="F427" s="911"/>
      <c r="G427" s="916"/>
      <c r="H427" s="911"/>
      <c r="I427" s="911"/>
      <c r="J427" s="894" t="str">
        <f>IF(AND(OR(K421="○",K422="○",K423="○"),M427=""),"※","")</f>
        <v/>
      </c>
      <c r="K427" s="2397" t="s">
        <v>173</v>
      </c>
      <c r="L427" s="2398"/>
      <c r="M427" s="896"/>
      <c r="N427" s="382" t="s">
        <v>1091</v>
      </c>
      <c r="O427" s="2392" t="str">
        <f>IF(J427="※","支払限度額を入力してください","")</f>
        <v/>
      </c>
      <c r="P427" s="2393"/>
      <c r="Q427" s="2393"/>
    </row>
    <row r="428" spans="1:17">
      <c r="A428" s="911"/>
      <c r="B428" s="911"/>
      <c r="C428" s="911"/>
      <c r="D428" s="911"/>
      <c r="E428" s="911"/>
      <c r="F428" s="911"/>
      <c r="G428" s="911"/>
      <c r="H428" s="911"/>
      <c r="I428" s="911"/>
    </row>
    <row r="429" spans="1:17">
      <c r="A429" s="911"/>
      <c r="B429" s="918"/>
      <c r="C429" s="911"/>
      <c r="D429" s="911"/>
      <c r="E429" s="911"/>
      <c r="F429" s="911"/>
      <c r="G429" s="911"/>
      <c r="H429" s="911"/>
      <c r="I429" s="911"/>
      <c r="J429" s="258" t="s">
        <v>174</v>
      </c>
    </row>
    <row r="430" spans="1:17">
      <c r="A430" s="911"/>
      <c r="B430" s="918"/>
      <c r="C430" s="911"/>
      <c r="D430" s="911"/>
      <c r="E430" s="911"/>
      <c r="F430" s="911"/>
      <c r="G430" s="911"/>
      <c r="H430" s="911"/>
      <c r="I430" s="911"/>
      <c r="J430" s="258" t="s">
        <v>171</v>
      </c>
    </row>
    <row r="431" spans="1:17">
      <c r="A431" s="911"/>
      <c r="B431" s="911"/>
      <c r="C431" s="911"/>
      <c r="D431" s="911"/>
      <c r="E431" s="911"/>
      <c r="F431" s="911"/>
      <c r="G431" s="911"/>
      <c r="H431" s="911"/>
      <c r="I431" s="911"/>
      <c r="J431" s="42" t="s">
        <v>166</v>
      </c>
    </row>
    <row r="432" spans="1:17" ht="21.75" customHeight="1">
      <c r="A432" s="911"/>
      <c r="B432" s="911"/>
      <c r="C432" s="914"/>
      <c r="D432" s="914"/>
      <c r="E432" s="914"/>
      <c r="F432" s="914"/>
      <c r="G432" s="911"/>
      <c r="H432" s="911"/>
      <c r="I432" s="911"/>
      <c r="J432" s="900"/>
      <c r="K432" s="907" t="s">
        <v>495</v>
      </c>
      <c r="L432" s="901"/>
      <c r="M432" s="2399" t="str">
        <f>IF(M398="","",M398)</f>
        <v/>
      </c>
      <c r="N432" s="2400"/>
    </row>
    <row r="433" spans="1:18" ht="30.75" customHeight="1">
      <c r="A433" s="911"/>
      <c r="B433" s="911"/>
      <c r="C433" s="914"/>
      <c r="D433" s="911"/>
      <c r="E433" s="911"/>
      <c r="F433" s="911"/>
      <c r="G433" s="911"/>
      <c r="H433" s="911"/>
      <c r="I433" s="911"/>
      <c r="J433" s="897"/>
      <c r="K433" s="898"/>
      <c r="L433" s="2396" t="s">
        <v>566</v>
      </c>
      <c r="M433" s="2398"/>
      <c r="N433" s="2401"/>
    </row>
    <row r="434" spans="1:18" ht="6.75" customHeight="1">
      <c r="A434" s="911"/>
      <c r="B434" s="911"/>
      <c r="C434" s="911"/>
      <c r="D434" s="911"/>
      <c r="E434" s="911"/>
      <c r="F434" s="911"/>
      <c r="G434" s="911"/>
      <c r="H434" s="911"/>
      <c r="I434" s="911"/>
      <c r="J434" s="268"/>
      <c r="K434" s="268"/>
      <c r="L434" s="268"/>
      <c r="M434" s="268"/>
    </row>
    <row r="435" spans="1:18">
      <c r="A435" s="911"/>
      <c r="B435" s="918"/>
      <c r="C435" s="911"/>
      <c r="D435" s="911"/>
      <c r="E435" s="911"/>
      <c r="F435" s="911"/>
      <c r="G435" s="911"/>
      <c r="H435" s="911"/>
      <c r="I435" s="911"/>
      <c r="J435" s="258" t="s">
        <v>172</v>
      </c>
    </row>
    <row r="436" spans="1:18" ht="21.75" customHeight="1">
      <c r="A436" s="911"/>
      <c r="B436" s="911"/>
      <c r="C436" s="914"/>
      <c r="D436" s="914"/>
      <c r="E436" s="914"/>
      <c r="F436" s="914"/>
      <c r="G436" s="911"/>
      <c r="H436" s="911"/>
      <c r="I436" s="911"/>
      <c r="J436" s="900"/>
      <c r="K436" s="907" t="s">
        <v>495</v>
      </c>
      <c r="L436" s="901"/>
      <c r="M436" s="2399" t="str">
        <f>IF(M398="","",M398)</f>
        <v/>
      </c>
      <c r="N436" s="2400"/>
    </row>
    <row r="437" spans="1:18" ht="30.75" customHeight="1">
      <c r="A437" s="911"/>
      <c r="B437" s="915"/>
      <c r="C437" s="911"/>
      <c r="D437" s="911"/>
      <c r="E437" s="912"/>
      <c r="F437" s="911"/>
      <c r="G437" s="916"/>
      <c r="H437" s="911"/>
      <c r="I437" s="911"/>
      <c r="J437" s="894" t="str">
        <f>IF(AND(K433="○",M437=""),"※","")</f>
        <v/>
      </c>
      <c r="K437" s="2395" t="s">
        <v>173</v>
      </c>
      <c r="L437" s="2396"/>
      <c r="M437" s="896"/>
      <c r="N437" s="382" t="s">
        <v>1091</v>
      </c>
      <c r="O437" s="2392" t="str">
        <f>IF(J437="※","支払限度額を入力してください","")</f>
        <v/>
      </c>
      <c r="P437" s="2393"/>
      <c r="Q437" s="2393"/>
    </row>
    <row r="438" spans="1:18">
      <c r="A438" s="911"/>
      <c r="B438" s="911"/>
      <c r="C438" s="911"/>
      <c r="D438" s="911"/>
      <c r="E438" s="911"/>
      <c r="F438" s="911"/>
      <c r="G438" s="911"/>
      <c r="H438" s="911"/>
      <c r="I438" s="911"/>
    </row>
    <row r="439" spans="1:18" ht="13.5">
      <c r="A439" s="911"/>
      <c r="B439" s="913"/>
      <c r="C439" s="911"/>
      <c r="D439" s="911"/>
      <c r="E439" s="911"/>
      <c r="F439" s="911"/>
      <c r="G439" s="911"/>
      <c r="H439" s="911"/>
      <c r="I439" s="911"/>
      <c r="J439" s="880" t="s">
        <v>567</v>
      </c>
      <c r="N439" s="904">
        <v>11</v>
      </c>
    </row>
    <row r="440" spans="1:18">
      <c r="A440" s="911"/>
      <c r="B440" s="911"/>
      <c r="C440" s="911"/>
      <c r="D440" s="911"/>
      <c r="E440" s="911"/>
      <c r="F440" s="911"/>
      <c r="G440" s="911"/>
      <c r="H440" s="911"/>
      <c r="I440" s="911"/>
      <c r="J440" s="42" t="s">
        <v>166</v>
      </c>
    </row>
    <row r="441" spans="1:18" ht="21.75" customHeight="1">
      <c r="A441" s="911"/>
      <c r="B441" s="911"/>
      <c r="C441" s="914"/>
      <c r="D441" s="914"/>
      <c r="E441" s="914"/>
      <c r="F441" s="914"/>
      <c r="G441" s="911"/>
      <c r="H441" s="911"/>
      <c r="I441" s="911"/>
      <c r="J441" s="883" t="str">
        <f>IF(AND($N$4&gt;0,$N$7&gt;=N439,M441=""),"※","")</f>
        <v/>
      </c>
      <c r="K441" s="907" t="s">
        <v>495</v>
      </c>
      <c r="L441" s="901"/>
      <c r="M441" s="2406"/>
      <c r="N441" s="2407"/>
      <c r="R441" s="254"/>
    </row>
    <row r="442" spans="1:18" ht="30.75" customHeight="1">
      <c r="A442" s="911"/>
      <c r="B442" s="915"/>
      <c r="C442" s="914"/>
      <c r="D442" s="911"/>
      <c r="E442" s="911"/>
      <c r="F442" s="911"/>
      <c r="G442" s="911"/>
      <c r="H442" s="911"/>
      <c r="I442" s="911"/>
      <c r="J442" s="883" t="str">
        <f>IF(AND($N$4&gt;0,$N$7&gt;=N439,K442=""),"※","")</f>
        <v/>
      </c>
      <c r="K442" s="882"/>
      <c r="L442" s="2408" t="s">
        <v>545</v>
      </c>
      <c r="M442" s="2408"/>
      <c r="N442" s="2408"/>
      <c r="R442" s="254"/>
    </row>
    <row r="443" spans="1:18" ht="30.75" customHeight="1">
      <c r="A443" s="911"/>
      <c r="B443" s="915"/>
      <c r="C443" s="914"/>
      <c r="D443" s="911"/>
      <c r="E443" s="911"/>
      <c r="F443" s="911"/>
      <c r="G443" s="911"/>
      <c r="H443" s="911"/>
      <c r="I443" s="911"/>
      <c r="J443" s="886" t="str">
        <f>IF(AND($N$4&gt;0,$N$7&gt;=N439,K443=""),"※","")</f>
        <v/>
      </c>
      <c r="K443" s="885"/>
      <c r="L443" s="2403" t="s">
        <v>568</v>
      </c>
      <c r="M443" s="2403"/>
      <c r="N443" s="2403"/>
      <c r="R443" s="254"/>
    </row>
    <row r="444" spans="1:18" ht="30.75" customHeight="1">
      <c r="A444" s="911"/>
      <c r="B444" s="915"/>
      <c r="C444" s="914"/>
      <c r="D444" s="911"/>
      <c r="E444" s="911"/>
      <c r="F444" s="911"/>
      <c r="G444" s="911"/>
      <c r="H444" s="911"/>
      <c r="I444" s="911"/>
      <c r="J444" s="886" t="str">
        <f>IF(AND($N$4&gt;0,$N$7&gt;=N439,K444=""),"※","")</f>
        <v/>
      </c>
      <c r="K444" s="885"/>
      <c r="L444" s="2403" t="s">
        <v>569</v>
      </c>
      <c r="M444" s="2403"/>
      <c r="N444" s="2403"/>
      <c r="R444" s="254"/>
    </row>
    <row r="445" spans="1:18" ht="30.75" customHeight="1">
      <c r="A445" s="911"/>
      <c r="B445" s="915"/>
      <c r="C445" s="914"/>
      <c r="D445" s="911"/>
      <c r="E445" s="911"/>
      <c r="F445" s="911"/>
      <c r="G445" s="911"/>
      <c r="H445" s="911"/>
      <c r="I445" s="911"/>
      <c r="J445" s="886" t="str">
        <f>IF(AND($N$4&gt;0,$N$7&gt;=N439,K445=""),"※","")</f>
        <v/>
      </c>
      <c r="K445" s="885"/>
      <c r="L445" s="2403" t="s">
        <v>599</v>
      </c>
      <c r="M445" s="2403"/>
      <c r="N445" s="2403"/>
      <c r="R445" s="254"/>
    </row>
    <row r="446" spans="1:18" ht="30.75" customHeight="1">
      <c r="A446" s="911"/>
      <c r="B446" s="915"/>
      <c r="C446" s="914"/>
      <c r="D446" s="911"/>
      <c r="E446" s="911"/>
      <c r="F446" s="911"/>
      <c r="G446" s="911"/>
      <c r="H446" s="911"/>
      <c r="I446" s="911"/>
      <c r="J446" s="886" t="str">
        <f>IF(AND($N$4&gt;0,$N$7&gt;=N439,K446=""),"※","")</f>
        <v/>
      </c>
      <c r="K446" s="885"/>
      <c r="L446" s="2403" t="s">
        <v>600</v>
      </c>
      <c r="M446" s="2403"/>
      <c r="N446" s="2403"/>
      <c r="R446" s="254"/>
    </row>
    <row r="447" spans="1:18" ht="30.75" customHeight="1">
      <c r="A447" s="911"/>
      <c r="B447" s="915"/>
      <c r="C447" s="914"/>
      <c r="D447" s="911"/>
      <c r="E447" s="911"/>
      <c r="F447" s="911"/>
      <c r="G447" s="911"/>
      <c r="H447" s="911"/>
      <c r="I447" s="911"/>
      <c r="J447" s="886" t="str">
        <f>IF(AND($N$4&gt;0,$N$7&gt;=N439,K447=""),"※","")</f>
        <v/>
      </c>
      <c r="K447" s="885"/>
      <c r="L447" s="2403" t="s">
        <v>167</v>
      </c>
      <c r="M447" s="2403"/>
      <c r="N447" s="2403"/>
      <c r="R447" s="254"/>
    </row>
    <row r="448" spans="1:18" ht="30.75" customHeight="1">
      <c r="A448" s="911"/>
      <c r="B448" s="915"/>
      <c r="C448" s="914"/>
      <c r="D448" s="911"/>
      <c r="E448" s="911"/>
      <c r="F448" s="911"/>
      <c r="G448" s="911"/>
      <c r="H448" s="911"/>
      <c r="I448" s="911"/>
      <c r="J448" s="886" t="str">
        <f>IF(AND($N$4&gt;0,$N$7&gt;=N439,K448=""),"※","")</f>
        <v/>
      </c>
      <c r="K448" s="885"/>
      <c r="L448" s="2403" t="s">
        <v>558</v>
      </c>
      <c r="M448" s="2403"/>
      <c r="N448" s="2403"/>
      <c r="R448" s="254"/>
    </row>
    <row r="449" spans="1:25" ht="30.75" customHeight="1">
      <c r="A449" s="911"/>
      <c r="B449" s="915"/>
      <c r="C449" s="914"/>
      <c r="D449" s="911"/>
      <c r="E449" s="911"/>
      <c r="F449" s="911"/>
      <c r="G449" s="911"/>
      <c r="H449" s="911"/>
      <c r="I449" s="911"/>
      <c r="J449" s="886" t="str">
        <f>IF(AND($N$4&gt;0,$N$7&gt;=N439,K449=""),"※","")</f>
        <v/>
      </c>
      <c r="K449" s="885"/>
      <c r="L449" s="2403" t="s">
        <v>549</v>
      </c>
      <c r="M449" s="2403"/>
      <c r="N449" s="2403"/>
      <c r="R449" s="254"/>
    </row>
    <row r="450" spans="1:25" ht="30.75" customHeight="1">
      <c r="A450" s="911"/>
      <c r="B450" s="915"/>
      <c r="C450" s="914"/>
      <c r="D450" s="911"/>
      <c r="E450" s="911"/>
      <c r="F450" s="911"/>
      <c r="G450" s="911"/>
      <c r="H450" s="911"/>
      <c r="I450" s="911"/>
      <c r="J450" s="889" t="str">
        <f>IF(AND($N$4&gt;0,$N$7&gt;=N439,K450=""),"※","")</f>
        <v/>
      </c>
      <c r="K450" s="888"/>
      <c r="L450" s="2405" t="s">
        <v>550</v>
      </c>
      <c r="M450" s="2405"/>
      <c r="N450" s="2405"/>
      <c r="R450" s="254"/>
    </row>
    <row r="451" spans="1:25">
      <c r="A451" s="911"/>
      <c r="B451" s="911"/>
      <c r="C451" s="911"/>
      <c r="D451" s="911"/>
      <c r="E451" s="911"/>
      <c r="F451" s="911"/>
      <c r="G451" s="911"/>
      <c r="H451" s="911"/>
      <c r="I451" s="911"/>
      <c r="K451" s="1140">
        <f>COUNTIF(K442:K450,"○")</f>
        <v>0</v>
      </c>
    </row>
    <row r="452" spans="1:25" ht="13.5">
      <c r="A452" s="911"/>
      <c r="B452" s="913"/>
      <c r="C452" s="911"/>
      <c r="D452" s="911"/>
      <c r="E452" s="911"/>
      <c r="F452" s="911"/>
      <c r="G452" s="911"/>
      <c r="H452" s="911"/>
      <c r="I452" s="911"/>
      <c r="J452" s="880" t="s">
        <v>551</v>
      </c>
      <c r="V452" s="880" t="s">
        <v>1471</v>
      </c>
    </row>
    <row r="453" spans="1:25">
      <c r="A453" s="911"/>
      <c r="B453" s="911"/>
      <c r="C453" s="911"/>
      <c r="D453" s="911"/>
      <c r="E453" s="911"/>
      <c r="F453" s="911"/>
      <c r="G453" s="911"/>
      <c r="H453" s="911"/>
      <c r="I453" s="911"/>
      <c r="J453" s="42" t="s">
        <v>166</v>
      </c>
      <c r="V453" s="1280" t="s">
        <v>1473</v>
      </c>
      <c r="W453" s="1281"/>
      <c r="X453" s="1281"/>
      <c r="Y453" s="1282"/>
    </row>
    <row r="454" spans="1:25" ht="21.75" customHeight="1">
      <c r="A454" s="911"/>
      <c r="B454" s="911"/>
      <c r="C454" s="914"/>
      <c r="D454" s="914"/>
      <c r="E454" s="914"/>
      <c r="F454" s="914"/>
      <c r="G454" s="911"/>
      <c r="H454" s="911"/>
      <c r="I454" s="911"/>
      <c r="J454" s="883"/>
      <c r="K454" s="907" t="s">
        <v>495</v>
      </c>
      <c r="L454" s="901"/>
      <c r="M454" s="2399" t="str">
        <f>IF(M441="","",M441)</f>
        <v/>
      </c>
      <c r="N454" s="2400"/>
      <c r="V454" s="1283" t="s">
        <v>1474</v>
      </c>
      <c r="W454" s="1283" t="s">
        <v>1475</v>
      </c>
      <c r="X454" s="1283" t="s">
        <v>1476</v>
      </c>
      <c r="Y454" s="1283" t="s">
        <v>1477</v>
      </c>
    </row>
    <row r="455" spans="1:25" ht="30.75" customHeight="1">
      <c r="A455" s="911"/>
      <c r="B455" s="915"/>
      <c r="C455" s="914"/>
      <c r="D455" s="911"/>
      <c r="E455" s="912"/>
      <c r="F455" s="911"/>
      <c r="G455" s="916"/>
      <c r="H455" s="916"/>
      <c r="I455" s="917"/>
      <c r="J455" s="881" t="str">
        <f>X455</f>
        <v/>
      </c>
      <c r="K455" s="882"/>
      <c r="L455" s="277" t="s">
        <v>562</v>
      </c>
      <c r="M455" s="908"/>
      <c r="N455" s="413" t="s">
        <v>1091</v>
      </c>
      <c r="O455" s="2389" t="str">
        <f>Y455</f>
        <v/>
      </c>
      <c r="P455" s="2394"/>
      <c r="Q455" s="2394"/>
      <c r="V455" s="248" t="str">
        <f>IF(AND(K451&gt;0,K455&lt;&gt;"×"),IF(OR(K455="",M455=""),"×",""),"")</f>
        <v/>
      </c>
      <c r="W455" s="248" t="str">
        <f>IF(K451&gt;0,IF(AND(K455="○",K456="○"),"×",""),"")</f>
        <v/>
      </c>
      <c r="X455" s="248" t="str">
        <f>IF(W455="×","E",IF(V455="×","※",""))</f>
        <v/>
      </c>
      <c r="Y455" s="248" t="str">
        <f>IF(X455="E","どちらか一方に「○」を入力してください",IF(AND(K455="○",M455=""),"支払限度額を入力してください",IF(AND(K455&lt;&gt;"○",M455&lt;&gt;""),"金額が入力されています。1工事あたりに「○」を入力してください","")))</f>
        <v/>
      </c>
    </row>
    <row r="456" spans="1:25" ht="30.75" customHeight="1">
      <c r="A456" s="911"/>
      <c r="B456" s="915"/>
      <c r="C456" s="914"/>
      <c r="D456" s="911"/>
      <c r="E456" s="912"/>
      <c r="F456" s="911"/>
      <c r="G456" s="916"/>
      <c r="H456" s="911"/>
      <c r="I456" s="911"/>
      <c r="J456" s="887" t="str">
        <f>X456</f>
        <v/>
      </c>
      <c r="K456" s="888"/>
      <c r="L456" s="893" t="s">
        <v>561</v>
      </c>
      <c r="M456" s="910"/>
      <c r="N456" s="899" t="s">
        <v>1091</v>
      </c>
      <c r="O456" s="2389" t="str">
        <f>Y456</f>
        <v/>
      </c>
      <c r="P456" s="2394"/>
      <c r="Q456" s="2394"/>
      <c r="V456" s="248" t="str">
        <f>IF(AND(K451&gt;0,K456&lt;&gt;"×"),IF(OR(K456="",M456=""),"×",""),"")</f>
        <v/>
      </c>
      <c r="W456" s="248" t="str">
        <f>IF(K451&gt;0,IF(AND(K456="○",K455="○"),"×",""),"")</f>
        <v/>
      </c>
      <c r="X456" s="248" t="str">
        <f>IF(W456="×","E",IF(V456="×","※",""))</f>
        <v/>
      </c>
      <c r="Y456" s="248" t="str">
        <f>IF(X456="E","どちらか一方に「○」を入力してください",IF(AND(K456="○",M456=""),"請負金額を入力してください",IF(AND(K456&lt;&gt;"○",M456&lt;&gt;""),"金額が入力されています。請負金額に「○」を入力してください","")))</f>
        <v/>
      </c>
    </row>
    <row r="457" spans="1:25">
      <c r="A457" s="911"/>
      <c r="B457" s="911"/>
      <c r="C457" s="911"/>
      <c r="D457" s="911"/>
      <c r="E457" s="911"/>
      <c r="F457" s="911"/>
      <c r="G457" s="911"/>
      <c r="H457" s="911"/>
      <c r="I457" s="911"/>
    </row>
    <row r="458" spans="1:25" ht="13.5">
      <c r="A458" s="911"/>
      <c r="B458" s="913"/>
      <c r="C458" s="911"/>
      <c r="D458" s="911"/>
      <c r="E458" s="911"/>
      <c r="F458" s="911"/>
      <c r="G458" s="911"/>
      <c r="H458" s="911"/>
      <c r="I458" s="911"/>
      <c r="J458" s="880" t="s">
        <v>552</v>
      </c>
    </row>
    <row r="459" spans="1:25">
      <c r="A459" s="911"/>
      <c r="B459" s="911"/>
      <c r="C459" s="911"/>
      <c r="D459" s="911"/>
      <c r="E459" s="911"/>
      <c r="F459" s="911"/>
      <c r="G459" s="911"/>
      <c r="H459" s="911"/>
      <c r="I459" s="911"/>
      <c r="J459" s="42" t="s">
        <v>169</v>
      </c>
    </row>
    <row r="460" spans="1:25">
      <c r="A460" s="911"/>
      <c r="B460" s="918"/>
      <c r="C460" s="911"/>
      <c r="D460" s="911"/>
      <c r="E460" s="911"/>
      <c r="F460" s="911"/>
      <c r="G460" s="911"/>
      <c r="H460" s="911"/>
      <c r="I460" s="911"/>
      <c r="J460" s="258" t="s">
        <v>170</v>
      </c>
    </row>
    <row r="461" spans="1:25">
      <c r="A461" s="911"/>
      <c r="B461" s="918"/>
      <c r="C461" s="911"/>
      <c r="D461" s="911"/>
      <c r="E461" s="911"/>
      <c r="F461" s="911"/>
      <c r="G461" s="911"/>
      <c r="H461" s="911"/>
      <c r="I461" s="911"/>
      <c r="J461" s="258" t="s">
        <v>171</v>
      </c>
    </row>
    <row r="462" spans="1:25">
      <c r="A462" s="911"/>
      <c r="B462" s="911"/>
      <c r="C462" s="911"/>
      <c r="D462" s="911"/>
      <c r="E462" s="911"/>
      <c r="F462" s="911"/>
      <c r="G462" s="911"/>
      <c r="H462" s="911"/>
      <c r="I462" s="911"/>
      <c r="J462" s="42" t="s">
        <v>166</v>
      </c>
    </row>
    <row r="463" spans="1:25" ht="21.75" customHeight="1">
      <c r="A463" s="911"/>
      <c r="B463" s="911"/>
      <c r="C463" s="914"/>
      <c r="D463" s="914"/>
      <c r="E463" s="914"/>
      <c r="F463" s="914"/>
      <c r="G463" s="911"/>
      <c r="H463" s="911"/>
      <c r="I463" s="911"/>
      <c r="J463" s="883"/>
      <c r="K463" s="907" t="s">
        <v>495</v>
      </c>
      <c r="L463" s="901"/>
      <c r="M463" s="2399" t="str">
        <f>IF(M441="","",M441)</f>
        <v/>
      </c>
      <c r="N463" s="2400"/>
    </row>
    <row r="464" spans="1:25" ht="30.75" customHeight="1">
      <c r="A464" s="911"/>
      <c r="B464" s="911"/>
      <c r="C464" s="914"/>
      <c r="D464" s="911"/>
      <c r="E464" s="911"/>
      <c r="F464" s="911"/>
      <c r="G464" s="911"/>
      <c r="H464" s="911"/>
      <c r="I464" s="911"/>
      <c r="J464" s="890"/>
      <c r="K464" s="882"/>
      <c r="L464" s="2402" t="s">
        <v>563</v>
      </c>
      <c r="M464" s="2402"/>
      <c r="N464" s="2402"/>
    </row>
    <row r="465" spans="1:17" ht="30.75" customHeight="1">
      <c r="A465" s="911"/>
      <c r="B465" s="911"/>
      <c r="C465" s="914"/>
      <c r="D465" s="911"/>
      <c r="E465" s="911"/>
      <c r="F465" s="911"/>
      <c r="G465" s="911"/>
      <c r="H465" s="911"/>
      <c r="I465" s="911"/>
      <c r="J465" s="895"/>
      <c r="K465" s="885"/>
      <c r="L465" s="2403" t="s">
        <v>564</v>
      </c>
      <c r="M465" s="2403"/>
      <c r="N465" s="2403"/>
    </row>
    <row r="466" spans="1:17" ht="30.75" customHeight="1">
      <c r="A466" s="911"/>
      <c r="B466" s="911"/>
      <c r="C466" s="914"/>
      <c r="D466" s="911"/>
      <c r="E466" s="911"/>
      <c r="F466" s="911"/>
      <c r="G466" s="911"/>
      <c r="H466" s="911"/>
      <c r="I466" s="911"/>
      <c r="J466" s="893"/>
      <c r="K466" s="888"/>
      <c r="L466" s="2404" t="s">
        <v>565</v>
      </c>
      <c r="M466" s="2404"/>
      <c r="N466" s="2404"/>
    </row>
    <row r="467" spans="1:17" ht="6.75" customHeight="1">
      <c r="A467" s="911"/>
      <c r="B467" s="911"/>
      <c r="C467" s="911"/>
      <c r="D467" s="911"/>
      <c r="E467" s="911"/>
      <c r="F467" s="911"/>
      <c r="G467" s="911"/>
      <c r="H467" s="911"/>
      <c r="I467" s="911"/>
      <c r="J467" s="268"/>
      <c r="K467" s="268"/>
      <c r="L467" s="268"/>
      <c r="M467" s="268"/>
    </row>
    <row r="468" spans="1:17">
      <c r="A468" s="911"/>
      <c r="B468" s="918"/>
      <c r="C468" s="911"/>
      <c r="D468" s="911"/>
      <c r="E468" s="911"/>
      <c r="F468" s="911"/>
      <c r="G468" s="911"/>
      <c r="H468" s="911"/>
      <c r="I468" s="911"/>
      <c r="J468" s="258" t="s">
        <v>172</v>
      </c>
    </row>
    <row r="469" spans="1:17" ht="21.75" customHeight="1">
      <c r="A469" s="911"/>
      <c r="B469" s="914"/>
      <c r="C469" s="914"/>
      <c r="D469" s="914"/>
      <c r="E469" s="914"/>
      <c r="F469" s="914"/>
      <c r="G469" s="911"/>
      <c r="H469" s="911"/>
      <c r="I469" s="911"/>
      <c r="J469" s="900"/>
      <c r="K469" s="907" t="s">
        <v>495</v>
      </c>
      <c r="L469" s="901"/>
      <c r="M469" s="2399" t="str">
        <f>IF(M441="","",M441)</f>
        <v/>
      </c>
      <c r="N469" s="2400"/>
    </row>
    <row r="470" spans="1:17" ht="30.75" customHeight="1">
      <c r="A470" s="911"/>
      <c r="B470" s="915"/>
      <c r="C470" s="911"/>
      <c r="D470" s="911"/>
      <c r="E470" s="912"/>
      <c r="F470" s="911"/>
      <c r="G470" s="916"/>
      <c r="H470" s="911"/>
      <c r="I470" s="911"/>
      <c r="J470" s="894" t="str">
        <f>IF(AND(OR(K464="○",K465="○",K466="○"),M470=""),"※","")</f>
        <v/>
      </c>
      <c r="K470" s="2397" t="s">
        <v>173</v>
      </c>
      <c r="L470" s="2398"/>
      <c r="M470" s="896"/>
      <c r="N470" s="382" t="s">
        <v>1091</v>
      </c>
      <c r="O470" s="2392" t="str">
        <f>IF(J470="※","支払限度額を入力してください","")</f>
        <v/>
      </c>
      <c r="P470" s="2393"/>
      <c r="Q470" s="2393"/>
    </row>
    <row r="471" spans="1:17">
      <c r="A471" s="911"/>
      <c r="B471" s="911"/>
      <c r="C471" s="911"/>
      <c r="D471" s="911"/>
      <c r="E471" s="911"/>
      <c r="F471" s="911"/>
      <c r="G471" s="911"/>
      <c r="H471" s="911"/>
      <c r="I471" s="911"/>
    </row>
    <row r="472" spans="1:17">
      <c r="A472" s="911"/>
      <c r="B472" s="918"/>
      <c r="C472" s="911"/>
      <c r="D472" s="911"/>
      <c r="E472" s="911"/>
      <c r="F472" s="911"/>
      <c r="G472" s="911"/>
      <c r="H472" s="911"/>
      <c r="I472" s="911"/>
      <c r="J472" s="258" t="s">
        <v>174</v>
      </c>
    </row>
    <row r="473" spans="1:17">
      <c r="A473" s="911"/>
      <c r="B473" s="918"/>
      <c r="C473" s="911"/>
      <c r="D473" s="911"/>
      <c r="E473" s="911"/>
      <c r="F473" s="911"/>
      <c r="G473" s="911"/>
      <c r="H473" s="911"/>
      <c r="I473" s="911"/>
      <c r="J473" s="258" t="s">
        <v>171</v>
      </c>
    </row>
    <row r="474" spans="1:17">
      <c r="A474" s="911"/>
      <c r="B474" s="911"/>
      <c r="C474" s="911"/>
      <c r="D474" s="911"/>
      <c r="E474" s="911"/>
      <c r="F474" s="911"/>
      <c r="G474" s="911"/>
      <c r="H474" s="911"/>
      <c r="I474" s="911"/>
      <c r="J474" s="42" t="s">
        <v>166</v>
      </c>
    </row>
    <row r="475" spans="1:17" ht="21.75" customHeight="1">
      <c r="A475" s="911"/>
      <c r="B475" s="911"/>
      <c r="C475" s="914"/>
      <c r="D475" s="914"/>
      <c r="E475" s="914"/>
      <c r="F475" s="914"/>
      <c r="G475" s="911"/>
      <c r="H475" s="911"/>
      <c r="I475" s="911"/>
      <c r="J475" s="900"/>
      <c r="K475" s="907" t="s">
        <v>495</v>
      </c>
      <c r="L475" s="901"/>
      <c r="M475" s="2399" t="str">
        <f>IF(M441="","",M441)</f>
        <v/>
      </c>
      <c r="N475" s="2400"/>
    </row>
    <row r="476" spans="1:17" ht="30.75" customHeight="1">
      <c r="A476" s="911"/>
      <c r="B476" s="911"/>
      <c r="C476" s="914"/>
      <c r="D476" s="911"/>
      <c r="E476" s="911"/>
      <c r="F476" s="911"/>
      <c r="G476" s="911"/>
      <c r="H476" s="911"/>
      <c r="I476" s="911"/>
      <c r="J476" s="897"/>
      <c r="K476" s="898"/>
      <c r="L476" s="2396" t="s">
        <v>566</v>
      </c>
      <c r="M476" s="2398"/>
      <c r="N476" s="2401"/>
    </row>
    <row r="477" spans="1:17" ht="6.75" customHeight="1">
      <c r="A477" s="911"/>
      <c r="B477" s="911"/>
      <c r="C477" s="911"/>
      <c r="D477" s="911"/>
      <c r="E477" s="911"/>
      <c r="F477" s="911"/>
      <c r="G477" s="911"/>
      <c r="H477" s="911"/>
      <c r="I477" s="911"/>
      <c r="J477" s="268"/>
      <c r="K477" s="268"/>
      <c r="L477" s="268"/>
      <c r="M477" s="268"/>
    </row>
    <row r="478" spans="1:17">
      <c r="A478" s="911"/>
      <c r="B478" s="918"/>
      <c r="C478" s="911"/>
      <c r="D478" s="911"/>
      <c r="E478" s="911"/>
      <c r="F478" s="911"/>
      <c r="G478" s="911"/>
      <c r="H478" s="911"/>
      <c r="I478" s="911"/>
      <c r="J478" s="258" t="s">
        <v>172</v>
      </c>
    </row>
    <row r="479" spans="1:17" ht="21.75" customHeight="1">
      <c r="A479" s="911"/>
      <c r="B479" s="911"/>
      <c r="C479" s="914"/>
      <c r="D479" s="914"/>
      <c r="E479" s="914"/>
      <c r="F479" s="914"/>
      <c r="G479" s="911"/>
      <c r="H479" s="911"/>
      <c r="I479" s="911"/>
      <c r="J479" s="900"/>
      <c r="K479" s="907" t="s">
        <v>495</v>
      </c>
      <c r="L479" s="901"/>
      <c r="M479" s="2399" t="str">
        <f>IF(M441="","",M441)</f>
        <v/>
      </c>
      <c r="N479" s="2400"/>
    </row>
    <row r="480" spans="1:17" ht="30.75" customHeight="1">
      <c r="A480" s="911"/>
      <c r="B480" s="915"/>
      <c r="C480" s="911"/>
      <c r="D480" s="911"/>
      <c r="E480" s="912"/>
      <c r="F480" s="911"/>
      <c r="G480" s="916"/>
      <c r="H480" s="911"/>
      <c r="I480" s="911"/>
      <c r="J480" s="894" t="str">
        <f>IF(AND(K476="○",M480=""),"※","")</f>
        <v/>
      </c>
      <c r="K480" s="2395" t="s">
        <v>173</v>
      </c>
      <c r="L480" s="2396"/>
      <c r="M480" s="896"/>
      <c r="N480" s="382" t="s">
        <v>1091</v>
      </c>
      <c r="O480" s="2392" t="str">
        <f>IF(J480="※","支払限度額を入力してください","")</f>
        <v/>
      </c>
      <c r="P480" s="2393"/>
      <c r="Q480" s="2393"/>
    </row>
    <row r="481" spans="1:25">
      <c r="A481" s="911"/>
      <c r="B481" s="911"/>
      <c r="C481" s="911"/>
      <c r="D481" s="911"/>
      <c r="E481" s="911"/>
      <c r="F481" s="911"/>
      <c r="G481" s="911"/>
      <c r="H481" s="911"/>
      <c r="I481" s="911"/>
    </row>
    <row r="482" spans="1:25" ht="13.5">
      <c r="A482" s="911"/>
      <c r="B482" s="913"/>
      <c r="C482" s="911"/>
      <c r="D482" s="911"/>
      <c r="E482" s="911"/>
      <c r="F482" s="911"/>
      <c r="G482" s="911"/>
      <c r="H482" s="911"/>
      <c r="I482" s="911"/>
      <c r="J482" s="880" t="s">
        <v>567</v>
      </c>
      <c r="N482" s="904">
        <v>12</v>
      </c>
    </row>
    <row r="483" spans="1:25">
      <c r="A483" s="911"/>
      <c r="B483" s="911"/>
      <c r="C483" s="911"/>
      <c r="D483" s="911"/>
      <c r="E483" s="911"/>
      <c r="F483" s="911"/>
      <c r="G483" s="911"/>
      <c r="H483" s="911"/>
      <c r="I483" s="911"/>
      <c r="J483" s="42" t="s">
        <v>166</v>
      </c>
    </row>
    <row r="484" spans="1:25" ht="21.75" customHeight="1">
      <c r="A484" s="911"/>
      <c r="B484" s="911"/>
      <c r="C484" s="914"/>
      <c r="D484" s="914"/>
      <c r="E484" s="914"/>
      <c r="F484" s="914"/>
      <c r="G484" s="911"/>
      <c r="H484" s="911"/>
      <c r="I484" s="911"/>
      <c r="J484" s="883" t="str">
        <f>IF(AND($N$4&gt;0,$N$7&gt;=N482,M484=""),"※","")</f>
        <v/>
      </c>
      <c r="K484" s="907" t="s">
        <v>495</v>
      </c>
      <c r="L484" s="901"/>
      <c r="M484" s="2406"/>
      <c r="N484" s="2407"/>
      <c r="R484" s="254"/>
    </row>
    <row r="485" spans="1:25" ht="30.75" customHeight="1">
      <c r="A485" s="911"/>
      <c r="B485" s="915"/>
      <c r="C485" s="914"/>
      <c r="D485" s="911"/>
      <c r="E485" s="911"/>
      <c r="F485" s="911"/>
      <c r="G485" s="911"/>
      <c r="H485" s="911"/>
      <c r="I485" s="911"/>
      <c r="J485" s="883" t="str">
        <f>IF(AND($N$4&gt;0,$N$7&gt;=N482,K485=""),"※","")</f>
        <v/>
      </c>
      <c r="K485" s="882"/>
      <c r="L485" s="2408" t="s">
        <v>545</v>
      </c>
      <c r="M485" s="2408"/>
      <c r="N485" s="2408"/>
      <c r="R485" s="254"/>
    </row>
    <row r="486" spans="1:25" ht="30.75" customHeight="1">
      <c r="A486" s="911"/>
      <c r="B486" s="915"/>
      <c r="C486" s="914"/>
      <c r="D486" s="911"/>
      <c r="E486" s="911"/>
      <c r="F486" s="911"/>
      <c r="G486" s="911"/>
      <c r="H486" s="911"/>
      <c r="I486" s="911"/>
      <c r="J486" s="886" t="str">
        <f>IF(AND($N$4&gt;0,$N$7&gt;=N482,K486=""),"※","")</f>
        <v/>
      </c>
      <c r="K486" s="885"/>
      <c r="L486" s="2403" t="s">
        <v>568</v>
      </c>
      <c r="M486" s="2403"/>
      <c r="N486" s="2403"/>
      <c r="R486" s="254"/>
    </row>
    <row r="487" spans="1:25" ht="30.75" customHeight="1">
      <c r="A487" s="911"/>
      <c r="B487" s="915"/>
      <c r="C487" s="914"/>
      <c r="D487" s="911"/>
      <c r="E487" s="911"/>
      <c r="F487" s="911"/>
      <c r="G487" s="911"/>
      <c r="H487" s="911"/>
      <c r="I487" s="911"/>
      <c r="J487" s="886" t="str">
        <f>IF(AND($N$4&gt;0,$N$7&gt;=N482,K487=""),"※","")</f>
        <v/>
      </c>
      <c r="K487" s="885"/>
      <c r="L487" s="2403" t="s">
        <v>569</v>
      </c>
      <c r="M487" s="2403"/>
      <c r="N487" s="2403"/>
      <c r="R487" s="254"/>
    </row>
    <row r="488" spans="1:25" ht="30.75" customHeight="1">
      <c r="A488" s="911"/>
      <c r="B488" s="915"/>
      <c r="C488" s="914"/>
      <c r="D488" s="911"/>
      <c r="E488" s="911"/>
      <c r="F488" s="911"/>
      <c r="G488" s="911"/>
      <c r="H488" s="911"/>
      <c r="I488" s="911"/>
      <c r="J488" s="886" t="str">
        <f>IF(AND($N$4&gt;0,$N$7&gt;=N482,K488=""),"※","")</f>
        <v/>
      </c>
      <c r="K488" s="885"/>
      <c r="L488" s="2403" t="s">
        <v>599</v>
      </c>
      <c r="M488" s="2403"/>
      <c r="N488" s="2403"/>
      <c r="R488" s="254"/>
    </row>
    <row r="489" spans="1:25" ht="30.75" customHeight="1">
      <c r="A489" s="911"/>
      <c r="B489" s="915"/>
      <c r="C489" s="914"/>
      <c r="D489" s="911"/>
      <c r="E489" s="911"/>
      <c r="F489" s="911"/>
      <c r="G489" s="911"/>
      <c r="H489" s="911"/>
      <c r="I489" s="911"/>
      <c r="J489" s="886" t="str">
        <f>IF(AND($N$4&gt;0,$N$7&gt;=N482,K489=""),"※","")</f>
        <v/>
      </c>
      <c r="K489" s="885"/>
      <c r="L489" s="2403" t="s">
        <v>600</v>
      </c>
      <c r="M489" s="2403"/>
      <c r="N489" s="2403"/>
      <c r="R489" s="254"/>
    </row>
    <row r="490" spans="1:25" ht="30.75" customHeight="1">
      <c r="A490" s="911"/>
      <c r="B490" s="915"/>
      <c r="C490" s="914"/>
      <c r="D490" s="911"/>
      <c r="E490" s="911"/>
      <c r="F490" s="911"/>
      <c r="G490" s="911"/>
      <c r="H490" s="911"/>
      <c r="I490" s="911"/>
      <c r="J490" s="886" t="str">
        <f>IF(AND($N$4&gt;0,$N$7&gt;=N482,K490=""),"※","")</f>
        <v/>
      </c>
      <c r="K490" s="885"/>
      <c r="L490" s="2403" t="s">
        <v>167</v>
      </c>
      <c r="M490" s="2403"/>
      <c r="N490" s="2403"/>
      <c r="R490" s="254"/>
    </row>
    <row r="491" spans="1:25" ht="30.75" customHeight="1">
      <c r="A491" s="911"/>
      <c r="B491" s="915"/>
      <c r="C491" s="914"/>
      <c r="D491" s="911"/>
      <c r="E491" s="911"/>
      <c r="F491" s="911"/>
      <c r="G491" s="911"/>
      <c r="H491" s="911"/>
      <c r="I491" s="911"/>
      <c r="J491" s="886" t="str">
        <f>IF(AND($N$4&gt;0,$N$7&gt;=N482,K491=""),"※","")</f>
        <v/>
      </c>
      <c r="K491" s="885"/>
      <c r="L491" s="2403" t="s">
        <v>558</v>
      </c>
      <c r="M491" s="2403"/>
      <c r="N491" s="2403"/>
      <c r="R491" s="254"/>
    </row>
    <row r="492" spans="1:25" ht="30.75" customHeight="1">
      <c r="A492" s="911"/>
      <c r="B492" s="915"/>
      <c r="C492" s="914"/>
      <c r="D492" s="911"/>
      <c r="E492" s="911"/>
      <c r="F492" s="911"/>
      <c r="G492" s="911"/>
      <c r="H492" s="911"/>
      <c r="I492" s="911"/>
      <c r="J492" s="886" t="str">
        <f>IF(AND($N$4&gt;0,$N$7&gt;=N482,K492=""),"※","")</f>
        <v/>
      </c>
      <c r="K492" s="885"/>
      <c r="L492" s="2403" t="s">
        <v>549</v>
      </c>
      <c r="M492" s="2403"/>
      <c r="N492" s="2403"/>
      <c r="R492" s="254"/>
    </row>
    <row r="493" spans="1:25" ht="30.75" customHeight="1">
      <c r="A493" s="911"/>
      <c r="B493" s="915"/>
      <c r="C493" s="914"/>
      <c r="D493" s="911"/>
      <c r="E493" s="911"/>
      <c r="F493" s="911"/>
      <c r="G493" s="911"/>
      <c r="H493" s="911"/>
      <c r="I493" s="911"/>
      <c r="J493" s="889" t="str">
        <f>IF(AND($N$4&gt;0,$N$7&gt;=N482,K493=""),"※","")</f>
        <v/>
      </c>
      <c r="K493" s="888"/>
      <c r="L493" s="2405" t="s">
        <v>550</v>
      </c>
      <c r="M493" s="2405"/>
      <c r="N493" s="2405"/>
      <c r="R493" s="254"/>
    </row>
    <row r="494" spans="1:25">
      <c r="A494" s="911"/>
      <c r="B494" s="911"/>
      <c r="C494" s="911"/>
      <c r="D494" s="911"/>
      <c r="E494" s="911"/>
      <c r="F494" s="911"/>
      <c r="G494" s="911"/>
      <c r="H494" s="911"/>
      <c r="I494" s="911"/>
      <c r="K494" s="1140">
        <f>COUNTIF(K485:K493,"○")</f>
        <v>0</v>
      </c>
    </row>
    <row r="495" spans="1:25" ht="13.5">
      <c r="A495" s="911"/>
      <c r="B495" s="913"/>
      <c r="C495" s="911"/>
      <c r="D495" s="911"/>
      <c r="E495" s="911"/>
      <c r="F495" s="911"/>
      <c r="G495" s="911"/>
      <c r="H495" s="911"/>
      <c r="I495" s="911"/>
      <c r="J495" s="880" t="s">
        <v>551</v>
      </c>
      <c r="V495" s="880" t="s">
        <v>1471</v>
      </c>
    </row>
    <row r="496" spans="1:25">
      <c r="A496" s="911"/>
      <c r="B496" s="911"/>
      <c r="C496" s="911"/>
      <c r="D496" s="911"/>
      <c r="E496" s="911"/>
      <c r="F496" s="911"/>
      <c r="G496" s="911"/>
      <c r="H496" s="911"/>
      <c r="I496" s="911"/>
      <c r="J496" s="42" t="s">
        <v>166</v>
      </c>
      <c r="V496" s="1280" t="s">
        <v>1473</v>
      </c>
      <c r="W496" s="1281"/>
      <c r="X496" s="1281"/>
      <c r="Y496" s="1282"/>
    </row>
    <row r="497" spans="1:25" ht="21.75" customHeight="1">
      <c r="A497" s="911"/>
      <c r="B497" s="911"/>
      <c r="C497" s="914"/>
      <c r="D497" s="914"/>
      <c r="E497" s="914"/>
      <c r="F497" s="914"/>
      <c r="G497" s="911"/>
      <c r="H497" s="911"/>
      <c r="I497" s="911"/>
      <c r="J497" s="883"/>
      <c r="K497" s="907" t="s">
        <v>495</v>
      </c>
      <c r="L497" s="901"/>
      <c r="M497" s="2399" t="str">
        <f>IF(M484="","",M484)</f>
        <v/>
      </c>
      <c r="N497" s="2400"/>
      <c r="V497" s="1283" t="s">
        <v>1474</v>
      </c>
      <c r="W497" s="1283" t="s">
        <v>1475</v>
      </c>
      <c r="X497" s="1283" t="s">
        <v>1476</v>
      </c>
      <c r="Y497" s="1283" t="s">
        <v>1477</v>
      </c>
    </row>
    <row r="498" spans="1:25" ht="30.75" customHeight="1">
      <c r="A498" s="911"/>
      <c r="B498" s="915"/>
      <c r="C498" s="914"/>
      <c r="D498" s="911"/>
      <c r="E498" s="912"/>
      <c r="F498" s="911"/>
      <c r="G498" s="916"/>
      <c r="H498" s="916"/>
      <c r="I498" s="917"/>
      <c r="J498" s="881" t="str">
        <f>X498</f>
        <v/>
      </c>
      <c r="K498" s="882"/>
      <c r="L498" s="277" t="s">
        <v>562</v>
      </c>
      <c r="M498" s="908"/>
      <c r="N498" s="413" t="s">
        <v>1091</v>
      </c>
      <c r="O498" s="2389" t="str">
        <f>Y498</f>
        <v/>
      </c>
      <c r="P498" s="2394"/>
      <c r="Q498" s="2394"/>
      <c r="V498" s="248" t="str">
        <f>IF(AND(K494&gt;0,K498&lt;&gt;"×"),IF(OR(K498="",M498=""),"×",""),"")</f>
        <v/>
      </c>
      <c r="W498" s="248" t="str">
        <f>IF(K494&gt;0,IF(AND(K498="○",K499="○"),"×",""),"")</f>
        <v/>
      </c>
      <c r="X498" s="248" t="str">
        <f>IF(W498="×","E",IF(V498="×","※",""))</f>
        <v/>
      </c>
      <c r="Y498" s="248" t="str">
        <f>IF(X498="E","どちらか一方に「○」を入力してください",IF(AND(K498="○",M498=""),"支払限度額を入力してください",IF(AND(K498&lt;&gt;"○",M498&lt;&gt;""),"金額が入力されています。1工事あたりに「○」を入力してください","")))</f>
        <v/>
      </c>
    </row>
    <row r="499" spans="1:25" ht="30.75" customHeight="1">
      <c r="A499" s="911"/>
      <c r="B499" s="915"/>
      <c r="C499" s="914"/>
      <c r="D499" s="911"/>
      <c r="E499" s="912"/>
      <c r="F499" s="911"/>
      <c r="G499" s="916"/>
      <c r="H499" s="911"/>
      <c r="I499" s="911"/>
      <c r="J499" s="887" t="str">
        <f>X499</f>
        <v/>
      </c>
      <c r="K499" s="888"/>
      <c r="L499" s="893" t="s">
        <v>561</v>
      </c>
      <c r="M499" s="910"/>
      <c r="N499" s="899" t="s">
        <v>1091</v>
      </c>
      <c r="O499" s="2389" t="str">
        <f>Y499</f>
        <v/>
      </c>
      <c r="P499" s="2394"/>
      <c r="Q499" s="2394"/>
      <c r="V499" s="248" t="str">
        <f>IF(AND(K494&gt;0,K499&lt;&gt;"×"),IF(OR(K499="",M499=""),"×",""),"")</f>
        <v/>
      </c>
      <c r="W499" s="248" t="str">
        <f>IF(K494&gt;0,IF(AND(K499="○",K498="○"),"×",""),"")</f>
        <v/>
      </c>
      <c r="X499" s="248" t="str">
        <f>IF(W499="×","E",IF(V499="×","※",""))</f>
        <v/>
      </c>
      <c r="Y499" s="248" t="str">
        <f>IF(X499="E","どちらか一方に「○」を入力してください",IF(AND(K499="○",M499=""),"請負金額を入力してください",IF(AND(K499&lt;&gt;"○",M499&lt;&gt;""),"金額が入力されています。請負金額に「○」を入力してください","")))</f>
        <v/>
      </c>
    </row>
    <row r="500" spans="1:25">
      <c r="A500" s="911"/>
      <c r="B500" s="911"/>
      <c r="C500" s="911"/>
      <c r="D500" s="911"/>
      <c r="E500" s="911"/>
      <c r="F500" s="911"/>
      <c r="G500" s="911"/>
      <c r="H500" s="911"/>
      <c r="I500" s="911"/>
    </row>
    <row r="501" spans="1:25" ht="13.5">
      <c r="A501" s="911"/>
      <c r="B501" s="913"/>
      <c r="C501" s="911"/>
      <c r="D501" s="911"/>
      <c r="E501" s="911"/>
      <c r="F501" s="911"/>
      <c r="G501" s="911"/>
      <c r="H501" s="911"/>
      <c r="I501" s="911"/>
      <c r="J501" s="880" t="s">
        <v>552</v>
      </c>
    </row>
    <row r="502" spans="1:25">
      <c r="A502" s="911"/>
      <c r="B502" s="911"/>
      <c r="C502" s="911"/>
      <c r="D502" s="911"/>
      <c r="E502" s="911"/>
      <c r="F502" s="911"/>
      <c r="G502" s="911"/>
      <c r="H502" s="911"/>
      <c r="I502" s="911"/>
      <c r="J502" s="42" t="s">
        <v>169</v>
      </c>
    </row>
    <row r="503" spans="1:25">
      <c r="A503" s="911"/>
      <c r="B503" s="918"/>
      <c r="C503" s="911"/>
      <c r="D503" s="911"/>
      <c r="E503" s="911"/>
      <c r="F503" s="911"/>
      <c r="G503" s="911"/>
      <c r="H503" s="911"/>
      <c r="I503" s="911"/>
      <c r="J503" s="258" t="s">
        <v>170</v>
      </c>
    </row>
    <row r="504" spans="1:25">
      <c r="A504" s="911"/>
      <c r="B504" s="918"/>
      <c r="C504" s="911"/>
      <c r="D504" s="911"/>
      <c r="E504" s="911"/>
      <c r="F504" s="911"/>
      <c r="G504" s="911"/>
      <c r="H504" s="911"/>
      <c r="I504" s="911"/>
      <c r="J504" s="258" t="s">
        <v>171</v>
      </c>
    </row>
    <row r="505" spans="1:25">
      <c r="A505" s="911"/>
      <c r="B505" s="911"/>
      <c r="C505" s="911"/>
      <c r="D505" s="911"/>
      <c r="E505" s="911"/>
      <c r="F505" s="911"/>
      <c r="G505" s="911"/>
      <c r="H505" s="911"/>
      <c r="I505" s="911"/>
      <c r="J505" s="42" t="s">
        <v>166</v>
      </c>
    </row>
    <row r="506" spans="1:25" ht="21.75" customHeight="1">
      <c r="A506" s="911"/>
      <c r="B506" s="911"/>
      <c r="C506" s="914"/>
      <c r="D506" s="914"/>
      <c r="E506" s="914"/>
      <c r="F506" s="914"/>
      <c r="G506" s="911"/>
      <c r="H506" s="911"/>
      <c r="I506" s="911"/>
      <c r="J506" s="883"/>
      <c r="K506" s="907" t="s">
        <v>495</v>
      </c>
      <c r="L506" s="901"/>
      <c r="M506" s="2399" t="str">
        <f>IF(M484="","",M484)</f>
        <v/>
      </c>
      <c r="N506" s="2400"/>
    </row>
    <row r="507" spans="1:25" ht="30.75" customHeight="1">
      <c r="A507" s="911"/>
      <c r="B507" s="911"/>
      <c r="C507" s="914"/>
      <c r="D507" s="911"/>
      <c r="E507" s="911"/>
      <c r="F507" s="911"/>
      <c r="G507" s="911"/>
      <c r="H507" s="911"/>
      <c r="I507" s="911"/>
      <c r="J507" s="890"/>
      <c r="K507" s="882"/>
      <c r="L507" s="2402" t="s">
        <v>563</v>
      </c>
      <c r="M507" s="2402"/>
      <c r="N507" s="2402"/>
    </row>
    <row r="508" spans="1:25" ht="30.75" customHeight="1">
      <c r="A508" s="911"/>
      <c r="B508" s="911"/>
      <c r="C508" s="914"/>
      <c r="D508" s="911"/>
      <c r="E508" s="911"/>
      <c r="F508" s="911"/>
      <c r="G508" s="911"/>
      <c r="H508" s="911"/>
      <c r="I508" s="911"/>
      <c r="J508" s="895"/>
      <c r="K508" s="885"/>
      <c r="L508" s="2403" t="s">
        <v>564</v>
      </c>
      <c r="M508" s="2403"/>
      <c r="N508" s="2403"/>
    </row>
    <row r="509" spans="1:25" ht="30.75" customHeight="1">
      <c r="A509" s="911"/>
      <c r="B509" s="911"/>
      <c r="C509" s="914"/>
      <c r="D509" s="911"/>
      <c r="E509" s="911"/>
      <c r="F509" s="911"/>
      <c r="G509" s="911"/>
      <c r="H509" s="911"/>
      <c r="I509" s="911"/>
      <c r="J509" s="893"/>
      <c r="K509" s="888"/>
      <c r="L509" s="2404" t="s">
        <v>565</v>
      </c>
      <c r="M509" s="2404"/>
      <c r="N509" s="2404"/>
    </row>
    <row r="510" spans="1:25" ht="6.75" customHeight="1">
      <c r="A510" s="911"/>
      <c r="B510" s="911"/>
      <c r="C510" s="911"/>
      <c r="D510" s="911"/>
      <c r="E510" s="911"/>
      <c r="F510" s="911"/>
      <c r="G510" s="911"/>
      <c r="H510" s="911"/>
      <c r="I510" s="911"/>
      <c r="J510" s="268"/>
      <c r="K510" s="268"/>
      <c r="L510" s="268"/>
      <c r="M510" s="268"/>
    </row>
    <row r="511" spans="1:25">
      <c r="A511" s="911"/>
      <c r="B511" s="918"/>
      <c r="C511" s="911"/>
      <c r="D511" s="911"/>
      <c r="E511" s="911"/>
      <c r="F511" s="911"/>
      <c r="G511" s="911"/>
      <c r="H511" s="911"/>
      <c r="I511" s="911"/>
      <c r="J511" s="258" t="s">
        <v>172</v>
      </c>
    </row>
    <row r="512" spans="1:25" ht="21.75" customHeight="1">
      <c r="A512" s="911"/>
      <c r="B512" s="914"/>
      <c r="C512" s="914"/>
      <c r="D512" s="914"/>
      <c r="E512" s="914"/>
      <c r="F512" s="914"/>
      <c r="G512" s="911"/>
      <c r="H512" s="911"/>
      <c r="I512" s="911"/>
      <c r="J512" s="900"/>
      <c r="K512" s="907" t="s">
        <v>495</v>
      </c>
      <c r="L512" s="901"/>
      <c r="M512" s="2399" t="str">
        <f>IF(M484="","",M484)</f>
        <v/>
      </c>
      <c r="N512" s="2400"/>
    </row>
    <row r="513" spans="1:18" ht="30.75" customHeight="1">
      <c r="A513" s="911"/>
      <c r="B513" s="915"/>
      <c r="C513" s="911"/>
      <c r="D513" s="911"/>
      <c r="E513" s="912"/>
      <c r="F513" s="911"/>
      <c r="G513" s="916"/>
      <c r="H513" s="911"/>
      <c r="I513" s="911"/>
      <c r="J513" s="894" t="str">
        <f>IF(AND(OR(K507="○",K508="○",K509="○"),M513=""),"※","")</f>
        <v/>
      </c>
      <c r="K513" s="2397" t="s">
        <v>173</v>
      </c>
      <c r="L513" s="2398"/>
      <c r="M513" s="896"/>
      <c r="N513" s="382" t="s">
        <v>1091</v>
      </c>
      <c r="O513" s="2392" t="str">
        <f>IF(J513="※","支払限度額を入力してください","")</f>
        <v/>
      </c>
      <c r="P513" s="2393"/>
      <c r="Q513" s="2393"/>
    </row>
    <row r="514" spans="1:18">
      <c r="A514" s="911"/>
      <c r="B514" s="911"/>
      <c r="C514" s="911"/>
      <c r="D514" s="911"/>
      <c r="E514" s="911"/>
      <c r="F514" s="911"/>
      <c r="G514" s="911"/>
      <c r="H514" s="911"/>
      <c r="I514" s="911"/>
    </row>
    <row r="515" spans="1:18">
      <c r="A515" s="911"/>
      <c r="B515" s="918"/>
      <c r="C515" s="911"/>
      <c r="D515" s="911"/>
      <c r="E515" s="911"/>
      <c r="F515" s="911"/>
      <c r="G515" s="911"/>
      <c r="H515" s="911"/>
      <c r="I515" s="911"/>
      <c r="J515" s="258" t="s">
        <v>174</v>
      </c>
    </row>
    <row r="516" spans="1:18">
      <c r="A516" s="911"/>
      <c r="B516" s="918"/>
      <c r="C516" s="911"/>
      <c r="D516" s="911"/>
      <c r="E516" s="911"/>
      <c r="F516" s="911"/>
      <c r="G516" s="911"/>
      <c r="H516" s="911"/>
      <c r="I516" s="911"/>
      <c r="J516" s="258" t="s">
        <v>171</v>
      </c>
    </row>
    <row r="517" spans="1:18">
      <c r="A517" s="911"/>
      <c r="B517" s="911"/>
      <c r="C517" s="911"/>
      <c r="D517" s="911"/>
      <c r="E517" s="911"/>
      <c r="F517" s="911"/>
      <c r="G517" s="911"/>
      <c r="H517" s="911"/>
      <c r="I517" s="911"/>
      <c r="J517" s="42" t="s">
        <v>166</v>
      </c>
    </row>
    <row r="518" spans="1:18" ht="21.75" customHeight="1">
      <c r="A518" s="911"/>
      <c r="B518" s="911"/>
      <c r="C518" s="914"/>
      <c r="D518" s="914"/>
      <c r="E518" s="914"/>
      <c r="F518" s="914"/>
      <c r="G518" s="911"/>
      <c r="H518" s="911"/>
      <c r="I518" s="911"/>
      <c r="J518" s="900"/>
      <c r="K518" s="907" t="s">
        <v>495</v>
      </c>
      <c r="L518" s="901"/>
      <c r="M518" s="2399" t="str">
        <f>IF(M484="","",M484)</f>
        <v/>
      </c>
      <c r="N518" s="2400"/>
    </row>
    <row r="519" spans="1:18" ht="30.75" customHeight="1">
      <c r="A519" s="911"/>
      <c r="B519" s="911"/>
      <c r="C519" s="914"/>
      <c r="D519" s="911"/>
      <c r="E519" s="911"/>
      <c r="F519" s="911"/>
      <c r="G519" s="911"/>
      <c r="H519" s="911"/>
      <c r="I519" s="911"/>
      <c r="J519" s="897"/>
      <c r="K519" s="898"/>
      <c r="L519" s="2396" t="s">
        <v>566</v>
      </c>
      <c r="M519" s="2398"/>
      <c r="N519" s="2401"/>
    </row>
    <row r="520" spans="1:18" ht="6.75" customHeight="1">
      <c r="A520" s="911"/>
      <c r="B520" s="911"/>
      <c r="C520" s="911"/>
      <c r="D520" s="911"/>
      <c r="E520" s="911"/>
      <c r="F520" s="911"/>
      <c r="G520" s="911"/>
      <c r="H520" s="911"/>
      <c r="I520" s="911"/>
      <c r="J520" s="268"/>
      <c r="K520" s="268"/>
      <c r="L520" s="268"/>
      <c r="M520" s="268"/>
    </row>
    <row r="521" spans="1:18">
      <c r="A521" s="911"/>
      <c r="B521" s="918"/>
      <c r="C521" s="911"/>
      <c r="D521" s="911"/>
      <c r="E521" s="911"/>
      <c r="F521" s="911"/>
      <c r="G521" s="911"/>
      <c r="H521" s="911"/>
      <c r="I521" s="911"/>
      <c r="J521" s="258" t="s">
        <v>172</v>
      </c>
    </row>
    <row r="522" spans="1:18" ht="21.75" customHeight="1">
      <c r="A522" s="911"/>
      <c r="B522" s="911"/>
      <c r="C522" s="914"/>
      <c r="D522" s="914"/>
      <c r="E522" s="914"/>
      <c r="F522" s="914"/>
      <c r="G522" s="911"/>
      <c r="H522" s="911"/>
      <c r="I522" s="911"/>
      <c r="J522" s="900"/>
      <c r="K522" s="907" t="s">
        <v>495</v>
      </c>
      <c r="L522" s="901"/>
      <c r="M522" s="2399" t="str">
        <f>IF(M484="","",M484)</f>
        <v/>
      </c>
      <c r="N522" s="2400"/>
    </row>
    <row r="523" spans="1:18" ht="30.75" customHeight="1">
      <c r="A523" s="911"/>
      <c r="B523" s="915"/>
      <c r="C523" s="911"/>
      <c r="D523" s="911"/>
      <c r="E523" s="912"/>
      <c r="F523" s="911"/>
      <c r="G523" s="916"/>
      <c r="H523" s="911"/>
      <c r="I523" s="911"/>
      <c r="J523" s="894" t="str">
        <f>IF(AND(K519="○",M523=""),"※","")</f>
        <v/>
      </c>
      <c r="K523" s="2395" t="s">
        <v>173</v>
      </c>
      <c r="L523" s="2396"/>
      <c r="M523" s="896"/>
      <c r="N523" s="382" t="s">
        <v>1091</v>
      </c>
      <c r="O523" s="2392" t="str">
        <f>IF(J523="※","支払限度額を入力してください","")</f>
        <v/>
      </c>
      <c r="P523" s="2393"/>
      <c r="Q523" s="2393"/>
    </row>
    <row r="524" spans="1:18">
      <c r="A524" s="911"/>
      <c r="B524" s="911"/>
      <c r="C524" s="911"/>
      <c r="D524" s="911"/>
      <c r="E524" s="911"/>
      <c r="F524" s="911"/>
      <c r="G524" s="911"/>
      <c r="H524" s="911"/>
      <c r="I524" s="911"/>
    </row>
    <row r="525" spans="1:18" ht="13.5">
      <c r="A525" s="911"/>
      <c r="B525" s="913"/>
      <c r="C525" s="911"/>
      <c r="D525" s="911"/>
      <c r="E525" s="911"/>
      <c r="F525" s="911"/>
      <c r="G525" s="911"/>
      <c r="H525" s="911"/>
      <c r="I525" s="911"/>
      <c r="J525" s="880" t="s">
        <v>567</v>
      </c>
      <c r="N525" s="904">
        <v>13</v>
      </c>
    </row>
    <row r="526" spans="1:18">
      <c r="A526" s="911"/>
      <c r="B526" s="911"/>
      <c r="C526" s="911"/>
      <c r="D526" s="911"/>
      <c r="E526" s="911"/>
      <c r="F526" s="911"/>
      <c r="G526" s="911"/>
      <c r="H526" s="911"/>
      <c r="I526" s="911"/>
      <c r="J526" s="42" t="s">
        <v>166</v>
      </c>
    </row>
    <row r="527" spans="1:18" ht="21.75" customHeight="1">
      <c r="A527" s="911"/>
      <c r="B527" s="911"/>
      <c r="C527" s="914"/>
      <c r="D527" s="914"/>
      <c r="E527" s="914"/>
      <c r="F527" s="914"/>
      <c r="G527" s="911"/>
      <c r="H527" s="911"/>
      <c r="I527" s="911"/>
      <c r="J527" s="883" t="str">
        <f>IF(AND($N$4&gt;0,$N$7&gt;=N525,M527=""),"※","")</f>
        <v/>
      </c>
      <c r="K527" s="907" t="s">
        <v>495</v>
      </c>
      <c r="L527" s="901"/>
      <c r="M527" s="2406"/>
      <c r="N527" s="2407"/>
      <c r="R527" s="254"/>
    </row>
    <row r="528" spans="1:18" ht="30.75" customHeight="1">
      <c r="A528" s="911"/>
      <c r="B528" s="915"/>
      <c r="C528" s="914"/>
      <c r="D528" s="911"/>
      <c r="E528" s="911"/>
      <c r="F528" s="911"/>
      <c r="G528" s="911"/>
      <c r="H528" s="911"/>
      <c r="I528" s="911"/>
      <c r="J528" s="883" t="str">
        <f>IF(AND($N$4&gt;0,$N$7&gt;=N525,K528=""),"※","")</f>
        <v/>
      </c>
      <c r="K528" s="882"/>
      <c r="L528" s="2408" t="s">
        <v>545</v>
      </c>
      <c r="M528" s="2408"/>
      <c r="N528" s="2408"/>
      <c r="R528" s="254"/>
    </row>
    <row r="529" spans="1:25" ht="30.75" customHeight="1">
      <c r="A529" s="911"/>
      <c r="B529" s="915"/>
      <c r="C529" s="914"/>
      <c r="D529" s="911"/>
      <c r="E529" s="911"/>
      <c r="F529" s="911"/>
      <c r="G529" s="911"/>
      <c r="H529" s="911"/>
      <c r="I529" s="911"/>
      <c r="J529" s="886" t="str">
        <f>IF(AND($N$4&gt;0,$N$7&gt;=N525,K529=""),"※","")</f>
        <v/>
      </c>
      <c r="K529" s="885"/>
      <c r="L529" s="2403" t="s">
        <v>568</v>
      </c>
      <c r="M529" s="2403"/>
      <c r="N529" s="2403"/>
      <c r="R529" s="254"/>
    </row>
    <row r="530" spans="1:25" ht="30.75" customHeight="1">
      <c r="A530" s="911"/>
      <c r="B530" s="915"/>
      <c r="C530" s="914"/>
      <c r="D530" s="911"/>
      <c r="E530" s="911"/>
      <c r="F530" s="911"/>
      <c r="G530" s="911"/>
      <c r="H530" s="911"/>
      <c r="I530" s="911"/>
      <c r="J530" s="886" t="str">
        <f>IF(AND($N$4&gt;0,$N$7&gt;=N525,K530=""),"※","")</f>
        <v/>
      </c>
      <c r="K530" s="885"/>
      <c r="L530" s="2403" t="s">
        <v>569</v>
      </c>
      <c r="M530" s="2403"/>
      <c r="N530" s="2403"/>
      <c r="R530" s="254"/>
    </row>
    <row r="531" spans="1:25" ht="30.75" customHeight="1">
      <c r="A531" s="911"/>
      <c r="B531" s="915"/>
      <c r="C531" s="914"/>
      <c r="D531" s="911"/>
      <c r="E531" s="911"/>
      <c r="F531" s="911"/>
      <c r="G531" s="911"/>
      <c r="H531" s="911"/>
      <c r="I531" s="911"/>
      <c r="J531" s="886" t="str">
        <f>IF(AND($N$4&gt;0,$N$7&gt;=N525,K531=""),"※","")</f>
        <v/>
      </c>
      <c r="K531" s="885"/>
      <c r="L531" s="2403" t="s">
        <v>599</v>
      </c>
      <c r="M531" s="2403"/>
      <c r="N531" s="2403"/>
      <c r="R531" s="254"/>
    </row>
    <row r="532" spans="1:25" ht="30.75" customHeight="1">
      <c r="A532" s="911"/>
      <c r="B532" s="915"/>
      <c r="C532" s="914"/>
      <c r="D532" s="911"/>
      <c r="E532" s="911"/>
      <c r="F532" s="911"/>
      <c r="G532" s="911"/>
      <c r="H532" s="911"/>
      <c r="I532" s="911"/>
      <c r="J532" s="886" t="str">
        <f>IF(AND($N$4&gt;0,$N$7&gt;=N525,K532=""),"※","")</f>
        <v/>
      </c>
      <c r="K532" s="885"/>
      <c r="L532" s="2403" t="s">
        <v>600</v>
      </c>
      <c r="M532" s="2403"/>
      <c r="N532" s="2403"/>
      <c r="R532" s="254"/>
    </row>
    <row r="533" spans="1:25" ht="30.75" customHeight="1">
      <c r="A533" s="911"/>
      <c r="B533" s="915"/>
      <c r="C533" s="914"/>
      <c r="D533" s="911"/>
      <c r="E533" s="911"/>
      <c r="F533" s="911"/>
      <c r="G533" s="911"/>
      <c r="H533" s="911"/>
      <c r="I533" s="911"/>
      <c r="J533" s="886" t="str">
        <f>IF(AND($N$4&gt;0,$N$7&gt;=N525,K533=""),"※","")</f>
        <v/>
      </c>
      <c r="K533" s="885"/>
      <c r="L533" s="2403" t="s">
        <v>167</v>
      </c>
      <c r="M533" s="2403"/>
      <c r="N533" s="2403"/>
      <c r="R533" s="254"/>
    </row>
    <row r="534" spans="1:25" ht="30.75" customHeight="1">
      <c r="A534" s="911"/>
      <c r="B534" s="915"/>
      <c r="C534" s="914"/>
      <c r="D534" s="911"/>
      <c r="E534" s="911"/>
      <c r="F534" s="911"/>
      <c r="G534" s="911"/>
      <c r="H534" s="911"/>
      <c r="I534" s="911"/>
      <c r="J534" s="886" t="str">
        <f>IF(AND($N$4&gt;0,$N$7&gt;=N525,K534=""),"※","")</f>
        <v/>
      </c>
      <c r="K534" s="885"/>
      <c r="L534" s="2403" t="s">
        <v>558</v>
      </c>
      <c r="M534" s="2403"/>
      <c r="N534" s="2403"/>
      <c r="R534" s="254"/>
    </row>
    <row r="535" spans="1:25" ht="30.75" customHeight="1">
      <c r="A535" s="911"/>
      <c r="B535" s="915"/>
      <c r="C535" s="914"/>
      <c r="D535" s="911"/>
      <c r="E535" s="911"/>
      <c r="F535" s="911"/>
      <c r="G535" s="911"/>
      <c r="H535" s="911"/>
      <c r="I535" s="911"/>
      <c r="J535" s="886" t="str">
        <f>IF(AND($N$4&gt;0,$N$7&gt;=N525,K535=""),"※","")</f>
        <v/>
      </c>
      <c r="K535" s="885"/>
      <c r="L535" s="2403" t="s">
        <v>549</v>
      </c>
      <c r="M535" s="2403"/>
      <c r="N535" s="2403"/>
      <c r="R535" s="254"/>
    </row>
    <row r="536" spans="1:25" ht="30.75" customHeight="1">
      <c r="A536" s="911"/>
      <c r="B536" s="915"/>
      <c r="C536" s="914"/>
      <c r="D536" s="911"/>
      <c r="E536" s="911"/>
      <c r="F536" s="911"/>
      <c r="G536" s="911"/>
      <c r="H536" s="911"/>
      <c r="I536" s="911"/>
      <c r="J536" s="889" t="str">
        <f>IF(AND($N$4&gt;0,$N$7&gt;=N525,K536=""),"※","")</f>
        <v/>
      </c>
      <c r="K536" s="888"/>
      <c r="L536" s="2405" t="s">
        <v>550</v>
      </c>
      <c r="M536" s="2405"/>
      <c r="N536" s="2405"/>
      <c r="R536" s="254"/>
    </row>
    <row r="537" spans="1:25">
      <c r="A537" s="911"/>
      <c r="B537" s="911"/>
      <c r="C537" s="911"/>
      <c r="D537" s="911"/>
      <c r="E537" s="911"/>
      <c r="F537" s="911"/>
      <c r="G537" s="911"/>
      <c r="H537" s="911"/>
      <c r="I537" s="911"/>
      <c r="K537" s="1140">
        <f>COUNTIF(K528:K536,"○")</f>
        <v>0</v>
      </c>
    </row>
    <row r="538" spans="1:25" ht="13.5">
      <c r="A538" s="911"/>
      <c r="B538" s="913"/>
      <c r="C538" s="911"/>
      <c r="D538" s="911"/>
      <c r="E538" s="911"/>
      <c r="F538" s="911"/>
      <c r="G538" s="911"/>
      <c r="H538" s="911"/>
      <c r="I538" s="911"/>
      <c r="J538" s="880" t="s">
        <v>551</v>
      </c>
      <c r="V538" s="880" t="s">
        <v>1471</v>
      </c>
    </row>
    <row r="539" spans="1:25">
      <c r="A539" s="911"/>
      <c r="B539" s="911"/>
      <c r="C539" s="911"/>
      <c r="D539" s="911"/>
      <c r="E539" s="911"/>
      <c r="F539" s="911"/>
      <c r="G539" s="911"/>
      <c r="H539" s="911"/>
      <c r="I539" s="911"/>
      <c r="J539" s="42" t="s">
        <v>166</v>
      </c>
      <c r="V539" s="1280" t="s">
        <v>1473</v>
      </c>
      <c r="W539" s="1281"/>
      <c r="X539" s="1281"/>
      <c r="Y539" s="1282"/>
    </row>
    <row r="540" spans="1:25" ht="21.75" customHeight="1">
      <c r="A540" s="911"/>
      <c r="B540" s="911"/>
      <c r="C540" s="914"/>
      <c r="D540" s="914"/>
      <c r="E540" s="914"/>
      <c r="F540" s="914"/>
      <c r="G540" s="911"/>
      <c r="H540" s="911"/>
      <c r="I540" s="911"/>
      <c r="J540" s="883"/>
      <c r="K540" s="907" t="s">
        <v>495</v>
      </c>
      <c r="L540" s="901"/>
      <c r="M540" s="2399" t="str">
        <f>IF(M527="","",M527)</f>
        <v/>
      </c>
      <c r="N540" s="2400"/>
      <c r="V540" s="1283" t="s">
        <v>1474</v>
      </c>
      <c r="W540" s="1283" t="s">
        <v>1475</v>
      </c>
      <c r="X540" s="1283" t="s">
        <v>1476</v>
      </c>
      <c r="Y540" s="1283" t="s">
        <v>1477</v>
      </c>
    </row>
    <row r="541" spans="1:25" ht="30.75" customHeight="1">
      <c r="A541" s="911"/>
      <c r="B541" s="915"/>
      <c r="C541" s="914"/>
      <c r="D541" s="911"/>
      <c r="E541" s="912"/>
      <c r="F541" s="911"/>
      <c r="G541" s="916"/>
      <c r="H541" s="916"/>
      <c r="I541" s="917"/>
      <c r="J541" s="881" t="str">
        <f>X541</f>
        <v/>
      </c>
      <c r="K541" s="882"/>
      <c r="L541" s="277" t="s">
        <v>562</v>
      </c>
      <c r="M541" s="908"/>
      <c r="N541" s="413" t="s">
        <v>1091</v>
      </c>
      <c r="O541" s="2389" t="str">
        <f>Y541</f>
        <v/>
      </c>
      <c r="P541" s="2394"/>
      <c r="Q541" s="2394"/>
      <c r="V541" s="248" t="str">
        <f>IF(AND(K537&gt;0,K541&lt;&gt;"×"),IF(OR(K541="",M541=""),"×",""),"")</f>
        <v/>
      </c>
      <c r="W541" s="248" t="str">
        <f>IF(K537&gt;0,IF(AND(K541="○",K542="○"),"×",""),"")</f>
        <v/>
      </c>
      <c r="X541" s="248" t="str">
        <f>IF(W541="×","E",IF(V541="×","※",""))</f>
        <v/>
      </c>
      <c r="Y541" s="248" t="str">
        <f>IF(X541="E","どちらか一方に「○」を入力してください",IF(AND(K541="○",M541=""),"支払限度額を入力してください",IF(AND(K541&lt;&gt;"○",M541&lt;&gt;""),"金額が入力されています。1工事あたりに「○」を入力してください","")))</f>
        <v/>
      </c>
    </row>
    <row r="542" spans="1:25" ht="30.75" customHeight="1">
      <c r="A542" s="911"/>
      <c r="B542" s="915"/>
      <c r="C542" s="914"/>
      <c r="D542" s="911"/>
      <c r="E542" s="912"/>
      <c r="F542" s="911"/>
      <c r="G542" s="916"/>
      <c r="H542" s="911"/>
      <c r="I542" s="911"/>
      <c r="J542" s="887" t="str">
        <f>X542</f>
        <v/>
      </c>
      <c r="K542" s="888"/>
      <c r="L542" s="893" t="s">
        <v>561</v>
      </c>
      <c r="M542" s="910"/>
      <c r="N542" s="899" t="s">
        <v>1091</v>
      </c>
      <c r="O542" s="2389" t="str">
        <f>Y542</f>
        <v/>
      </c>
      <c r="P542" s="2394"/>
      <c r="Q542" s="2394"/>
      <c r="V542" s="248" t="str">
        <f>IF(AND(K537&gt;0,K542&lt;&gt;"×"),IF(OR(K542="",M542=""),"×",""),"")</f>
        <v/>
      </c>
      <c r="W542" s="248" t="str">
        <f>IF(K537&gt;0,IF(AND(K542="○",K541="○"),"×",""),"")</f>
        <v/>
      </c>
      <c r="X542" s="248" t="str">
        <f>IF(W542="×","E",IF(V542="×","※",""))</f>
        <v/>
      </c>
      <c r="Y542" s="248" t="str">
        <f>IF(X542="E","どちらか一方に「○」を入力してください",IF(AND(K542="○",M542=""),"請負金額を入力してください",IF(AND(K542&lt;&gt;"○",M542&lt;&gt;""),"金額が入力されています。請負金額に「○」を入力してください","")))</f>
        <v/>
      </c>
    </row>
    <row r="543" spans="1:25">
      <c r="A543" s="911"/>
      <c r="B543" s="911"/>
      <c r="C543" s="911"/>
      <c r="D543" s="911"/>
      <c r="E543" s="911"/>
      <c r="F543" s="911"/>
      <c r="G543" s="911"/>
      <c r="H543" s="911"/>
      <c r="I543" s="911"/>
    </row>
    <row r="544" spans="1:25" ht="13.5">
      <c r="A544" s="911"/>
      <c r="B544" s="913"/>
      <c r="C544" s="911"/>
      <c r="D544" s="911"/>
      <c r="E544" s="911"/>
      <c r="F544" s="911"/>
      <c r="G544" s="911"/>
      <c r="H544" s="911"/>
      <c r="I544" s="911"/>
      <c r="J544" s="880" t="s">
        <v>552</v>
      </c>
    </row>
    <row r="545" spans="1:17">
      <c r="A545" s="911"/>
      <c r="B545" s="911"/>
      <c r="C545" s="911"/>
      <c r="D545" s="911"/>
      <c r="E545" s="911"/>
      <c r="F545" s="911"/>
      <c r="G545" s="911"/>
      <c r="H545" s="911"/>
      <c r="I545" s="911"/>
      <c r="J545" s="42" t="s">
        <v>169</v>
      </c>
    </row>
    <row r="546" spans="1:17">
      <c r="A546" s="911"/>
      <c r="B546" s="918"/>
      <c r="C546" s="911"/>
      <c r="D546" s="911"/>
      <c r="E546" s="911"/>
      <c r="F546" s="911"/>
      <c r="G546" s="911"/>
      <c r="H546" s="911"/>
      <c r="I546" s="911"/>
      <c r="J546" s="258" t="s">
        <v>170</v>
      </c>
    </row>
    <row r="547" spans="1:17">
      <c r="A547" s="911"/>
      <c r="B547" s="918"/>
      <c r="C547" s="911"/>
      <c r="D547" s="911"/>
      <c r="E547" s="911"/>
      <c r="F547" s="911"/>
      <c r="G547" s="911"/>
      <c r="H547" s="911"/>
      <c r="I547" s="911"/>
      <c r="J547" s="258" t="s">
        <v>171</v>
      </c>
    </row>
    <row r="548" spans="1:17">
      <c r="A548" s="911"/>
      <c r="B548" s="911"/>
      <c r="C548" s="911"/>
      <c r="D548" s="911"/>
      <c r="E548" s="911"/>
      <c r="F548" s="911"/>
      <c r="G548" s="911"/>
      <c r="H548" s="911"/>
      <c r="I548" s="911"/>
      <c r="J548" s="42" t="s">
        <v>166</v>
      </c>
    </row>
    <row r="549" spans="1:17" ht="21.75" customHeight="1">
      <c r="A549" s="911"/>
      <c r="B549" s="911"/>
      <c r="C549" s="914"/>
      <c r="D549" s="914"/>
      <c r="E549" s="914"/>
      <c r="F549" s="914"/>
      <c r="G549" s="911"/>
      <c r="H549" s="911"/>
      <c r="I549" s="911"/>
      <c r="J549" s="883"/>
      <c r="K549" s="907" t="s">
        <v>495</v>
      </c>
      <c r="L549" s="901"/>
      <c r="M549" s="2399" t="str">
        <f>IF(M527="","",M527)</f>
        <v/>
      </c>
      <c r="N549" s="2400"/>
    </row>
    <row r="550" spans="1:17" ht="30.75" customHeight="1">
      <c r="A550" s="911"/>
      <c r="B550" s="911"/>
      <c r="C550" s="914"/>
      <c r="D550" s="911"/>
      <c r="E550" s="911"/>
      <c r="F550" s="911"/>
      <c r="G550" s="911"/>
      <c r="H550" s="911"/>
      <c r="I550" s="911"/>
      <c r="J550" s="890"/>
      <c r="K550" s="882"/>
      <c r="L550" s="2402" t="s">
        <v>563</v>
      </c>
      <c r="M550" s="2402"/>
      <c r="N550" s="2402"/>
    </row>
    <row r="551" spans="1:17" ht="30.75" customHeight="1">
      <c r="A551" s="911"/>
      <c r="B551" s="911"/>
      <c r="C551" s="914"/>
      <c r="D551" s="911"/>
      <c r="E551" s="911"/>
      <c r="F551" s="911"/>
      <c r="G551" s="911"/>
      <c r="H551" s="911"/>
      <c r="I551" s="911"/>
      <c r="J551" s="895"/>
      <c r="K551" s="885"/>
      <c r="L551" s="2403" t="s">
        <v>564</v>
      </c>
      <c r="M551" s="2403"/>
      <c r="N551" s="2403"/>
    </row>
    <row r="552" spans="1:17" ht="30.75" customHeight="1">
      <c r="A552" s="911"/>
      <c r="B552" s="911"/>
      <c r="C552" s="914"/>
      <c r="D552" s="911"/>
      <c r="E552" s="911"/>
      <c r="F552" s="911"/>
      <c r="G552" s="911"/>
      <c r="H552" s="911"/>
      <c r="I552" s="911"/>
      <c r="J552" s="893"/>
      <c r="K552" s="888"/>
      <c r="L552" s="2404" t="s">
        <v>565</v>
      </c>
      <c r="M552" s="2404"/>
      <c r="N552" s="2404"/>
    </row>
    <row r="553" spans="1:17" ht="6.75" customHeight="1">
      <c r="A553" s="911"/>
      <c r="B553" s="911"/>
      <c r="C553" s="911"/>
      <c r="D553" s="911"/>
      <c r="E553" s="911"/>
      <c r="F553" s="911"/>
      <c r="G553" s="911"/>
      <c r="H553" s="911"/>
      <c r="I553" s="911"/>
      <c r="J553" s="268"/>
      <c r="K553" s="268"/>
      <c r="L553" s="268"/>
      <c r="M553" s="268"/>
    </row>
    <row r="554" spans="1:17">
      <c r="A554" s="911"/>
      <c r="B554" s="918"/>
      <c r="C554" s="911"/>
      <c r="D554" s="911"/>
      <c r="E554" s="911"/>
      <c r="F554" s="911"/>
      <c r="G554" s="911"/>
      <c r="H554" s="911"/>
      <c r="I554" s="911"/>
      <c r="J554" s="258" t="s">
        <v>172</v>
      </c>
    </row>
    <row r="555" spans="1:17" ht="21.75" customHeight="1">
      <c r="A555" s="911"/>
      <c r="B555" s="914"/>
      <c r="C555" s="914"/>
      <c r="D555" s="914"/>
      <c r="E555" s="914"/>
      <c r="F555" s="914"/>
      <c r="G555" s="911"/>
      <c r="H555" s="911"/>
      <c r="I555" s="911"/>
      <c r="J555" s="900"/>
      <c r="K555" s="907" t="s">
        <v>495</v>
      </c>
      <c r="L555" s="901"/>
      <c r="M555" s="2399" t="str">
        <f>IF(M527="","",M527)</f>
        <v/>
      </c>
      <c r="N555" s="2400"/>
    </row>
    <row r="556" spans="1:17" ht="30.75" customHeight="1">
      <c r="A556" s="911"/>
      <c r="B556" s="915"/>
      <c r="C556" s="911"/>
      <c r="D556" s="911"/>
      <c r="E556" s="912"/>
      <c r="F556" s="911"/>
      <c r="G556" s="916"/>
      <c r="H556" s="911"/>
      <c r="I556" s="911"/>
      <c r="J556" s="894" t="str">
        <f>IF(AND(OR(K550="○",K551="○",K552="○"),M556=""),"※","")</f>
        <v/>
      </c>
      <c r="K556" s="2397" t="s">
        <v>173</v>
      </c>
      <c r="L556" s="2398"/>
      <c r="M556" s="896"/>
      <c r="N556" s="382" t="s">
        <v>1091</v>
      </c>
      <c r="O556" s="2392" t="str">
        <f>IF(J556="※","支払限度額を入力してください","")</f>
        <v/>
      </c>
      <c r="P556" s="2393"/>
      <c r="Q556" s="2393"/>
    </row>
    <row r="557" spans="1:17">
      <c r="A557" s="911"/>
      <c r="B557" s="911"/>
      <c r="C557" s="911"/>
      <c r="D557" s="911"/>
      <c r="E557" s="911"/>
      <c r="F557" s="911"/>
      <c r="G557" s="911"/>
      <c r="H557" s="911"/>
      <c r="I557" s="911"/>
    </row>
    <row r="558" spans="1:17">
      <c r="A558" s="911"/>
      <c r="B558" s="918"/>
      <c r="C558" s="911"/>
      <c r="D558" s="911"/>
      <c r="E558" s="911"/>
      <c r="F558" s="911"/>
      <c r="G558" s="911"/>
      <c r="H558" s="911"/>
      <c r="I558" s="911"/>
      <c r="J558" s="258" t="s">
        <v>174</v>
      </c>
    </row>
    <row r="559" spans="1:17">
      <c r="A559" s="911"/>
      <c r="B559" s="918"/>
      <c r="C559" s="911"/>
      <c r="D559" s="911"/>
      <c r="E559" s="911"/>
      <c r="F559" s="911"/>
      <c r="G559" s="911"/>
      <c r="H559" s="911"/>
      <c r="I559" s="911"/>
      <c r="J559" s="258" t="s">
        <v>171</v>
      </c>
    </row>
    <row r="560" spans="1:17">
      <c r="A560" s="911"/>
      <c r="B560" s="911"/>
      <c r="C560" s="911"/>
      <c r="D560" s="911"/>
      <c r="E560" s="911"/>
      <c r="F560" s="911"/>
      <c r="G560" s="911"/>
      <c r="H560" s="911"/>
      <c r="I560" s="911"/>
      <c r="J560" s="42" t="s">
        <v>166</v>
      </c>
    </row>
    <row r="561" spans="1:18" ht="21.75" customHeight="1">
      <c r="A561" s="911"/>
      <c r="B561" s="911"/>
      <c r="C561" s="914"/>
      <c r="D561" s="914"/>
      <c r="E561" s="914"/>
      <c r="F561" s="914"/>
      <c r="G561" s="911"/>
      <c r="H561" s="911"/>
      <c r="I561" s="911"/>
      <c r="J561" s="900"/>
      <c r="K561" s="907" t="s">
        <v>495</v>
      </c>
      <c r="L561" s="901"/>
      <c r="M561" s="2399" t="str">
        <f>IF(M527="","",M527)</f>
        <v/>
      </c>
      <c r="N561" s="2400"/>
    </row>
    <row r="562" spans="1:18" ht="30.75" customHeight="1">
      <c r="A562" s="911"/>
      <c r="B562" s="911"/>
      <c r="C562" s="914"/>
      <c r="D562" s="911"/>
      <c r="E562" s="911"/>
      <c r="F562" s="911"/>
      <c r="G562" s="911"/>
      <c r="H562" s="911"/>
      <c r="I562" s="911"/>
      <c r="J562" s="897"/>
      <c r="K562" s="898"/>
      <c r="L562" s="2396" t="s">
        <v>566</v>
      </c>
      <c r="M562" s="2398"/>
      <c r="N562" s="2401"/>
    </row>
    <row r="563" spans="1:18" ht="6.75" customHeight="1">
      <c r="A563" s="911"/>
      <c r="B563" s="911"/>
      <c r="C563" s="911"/>
      <c r="D563" s="911"/>
      <c r="E563" s="911"/>
      <c r="F563" s="911"/>
      <c r="G563" s="911"/>
      <c r="H563" s="911"/>
      <c r="I563" s="911"/>
      <c r="J563" s="268"/>
      <c r="K563" s="268"/>
      <c r="L563" s="268"/>
      <c r="M563" s="268"/>
    </row>
    <row r="564" spans="1:18">
      <c r="A564" s="911"/>
      <c r="B564" s="918"/>
      <c r="C564" s="911"/>
      <c r="D564" s="911"/>
      <c r="E564" s="911"/>
      <c r="F564" s="911"/>
      <c r="G564" s="911"/>
      <c r="H564" s="911"/>
      <c r="I564" s="911"/>
      <c r="J564" s="258" t="s">
        <v>172</v>
      </c>
    </row>
    <row r="565" spans="1:18" ht="21.75" customHeight="1">
      <c r="A565" s="911"/>
      <c r="B565" s="911"/>
      <c r="C565" s="914"/>
      <c r="D565" s="914"/>
      <c r="E565" s="914"/>
      <c r="F565" s="914"/>
      <c r="G565" s="911"/>
      <c r="H565" s="911"/>
      <c r="I565" s="911"/>
      <c r="J565" s="900"/>
      <c r="K565" s="907" t="s">
        <v>495</v>
      </c>
      <c r="L565" s="901"/>
      <c r="M565" s="2399" t="str">
        <f>IF(M527="","",M527)</f>
        <v/>
      </c>
      <c r="N565" s="2400"/>
    </row>
    <row r="566" spans="1:18" ht="30.75" customHeight="1">
      <c r="A566" s="911"/>
      <c r="B566" s="915"/>
      <c r="C566" s="911"/>
      <c r="D566" s="911"/>
      <c r="E566" s="912"/>
      <c r="F566" s="911"/>
      <c r="G566" s="916"/>
      <c r="H566" s="911"/>
      <c r="I566" s="911"/>
      <c r="J566" s="894" t="str">
        <f>IF(AND(K562="○",M566=""),"※","")</f>
        <v/>
      </c>
      <c r="K566" s="2395" t="s">
        <v>173</v>
      </c>
      <c r="L566" s="2396"/>
      <c r="M566" s="896"/>
      <c r="N566" s="382" t="s">
        <v>1091</v>
      </c>
      <c r="O566" s="2392" t="str">
        <f>IF(J566="※","支払限度額を入力してください","")</f>
        <v/>
      </c>
      <c r="P566" s="2393"/>
      <c r="Q566" s="2393"/>
    </row>
    <row r="567" spans="1:18">
      <c r="A567" s="911"/>
      <c r="B567" s="911"/>
      <c r="C567" s="911"/>
      <c r="D567" s="911"/>
      <c r="E567" s="911"/>
      <c r="F567" s="911"/>
      <c r="G567" s="911"/>
      <c r="H567" s="911"/>
      <c r="I567" s="911"/>
    </row>
    <row r="568" spans="1:18" ht="13.5">
      <c r="A568" s="911"/>
      <c r="B568" s="913"/>
      <c r="C568" s="911"/>
      <c r="D568" s="911"/>
      <c r="E568" s="911"/>
      <c r="F568" s="911"/>
      <c r="G568" s="911"/>
      <c r="H568" s="911"/>
      <c r="I568" s="911"/>
      <c r="J568" s="880" t="s">
        <v>567</v>
      </c>
      <c r="N568" s="904">
        <v>14</v>
      </c>
    </row>
    <row r="569" spans="1:18">
      <c r="A569" s="911"/>
      <c r="B569" s="911"/>
      <c r="C569" s="911"/>
      <c r="D569" s="911"/>
      <c r="E569" s="911"/>
      <c r="F569" s="911"/>
      <c r="G569" s="911"/>
      <c r="H569" s="911"/>
      <c r="I569" s="911"/>
      <c r="J569" s="42" t="s">
        <v>166</v>
      </c>
    </row>
    <row r="570" spans="1:18" ht="21.75" customHeight="1">
      <c r="A570" s="911"/>
      <c r="B570" s="911"/>
      <c r="C570" s="914"/>
      <c r="D570" s="914"/>
      <c r="E570" s="914"/>
      <c r="F570" s="914"/>
      <c r="G570" s="911"/>
      <c r="H570" s="911"/>
      <c r="I570" s="911"/>
      <c r="J570" s="883" t="str">
        <f>IF(AND($N$4&gt;0,$N$7&gt;=N568,M570=""),"※","")</f>
        <v/>
      </c>
      <c r="K570" s="907" t="s">
        <v>495</v>
      </c>
      <c r="L570" s="901"/>
      <c r="M570" s="2406"/>
      <c r="N570" s="2407"/>
      <c r="R570" s="254"/>
    </row>
    <row r="571" spans="1:18" ht="30.75" customHeight="1">
      <c r="A571" s="911"/>
      <c r="B571" s="915"/>
      <c r="C571" s="914"/>
      <c r="D571" s="911"/>
      <c r="E571" s="911"/>
      <c r="F571" s="911"/>
      <c r="G571" s="911"/>
      <c r="H571" s="911"/>
      <c r="I571" s="911"/>
      <c r="J571" s="883" t="str">
        <f>IF(AND($N$4&gt;0,$N$7&gt;=N568,K571=""),"※","")</f>
        <v/>
      </c>
      <c r="K571" s="882"/>
      <c r="L571" s="2408" t="s">
        <v>545</v>
      </c>
      <c r="M571" s="2408"/>
      <c r="N571" s="2408"/>
      <c r="R571" s="254"/>
    </row>
    <row r="572" spans="1:18" ht="30.75" customHeight="1">
      <c r="A572" s="911"/>
      <c r="B572" s="915"/>
      <c r="C572" s="914"/>
      <c r="D572" s="911"/>
      <c r="E572" s="911"/>
      <c r="F572" s="911"/>
      <c r="G572" s="911"/>
      <c r="H572" s="911"/>
      <c r="I572" s="911"/>
      <c r="J572" s="886" t="str">
        <f>IF(AND($N$4&gt;0,$N$7&gt;=N568,K572=""),"※","")</f>
        <v/>
      </c>
      <c r="K572" s="885"/>
      <c r="L572" s="2403" t="s">
        <v>568</v>
      </c>
      <c r="M572" s="2403"/>
      <c r="N572" s="2403"/>
      <c r="R572" s="254"/>
    </row>
    <row r="573" spans="1:18" ht="30.75" customHeight="1">
      <c r="A573" s="911"/>
      <c r="B573" s="915"/>
      <c r="C573" s="914"/>
      <c r="D573" s="911"/>
      <c r="E573" s="911"/>
      <c r="F573" s="911"/>
      <c r="G573" s="911"/>
      <c r="H573" s="911"/>
      <c r="I573" s="911"/>
      <c r="J573" s="886" t="str">
        <f>IF(AND($N$4&gt;0,$N$7&gt;=N568,K573=""),"※","")</f>
        <v/>
      </c>
      <c r="K573" s="885"/>
      <c r="L573" s="2403" t="s">
        <v>569</v>
      </c>
      <c r="M573" s="2403"/>
      <c r="N573" s="2403"/>
      <c r="R573" s="254"/>
    </row>
    <row r="574" spans="1:18" ht="30.75" customHeight="1">
      <c r="A574" s="911"/>
      <c r="B574" s="915"/>
      <c r="C574" s="914"/>
      <c r="D574" s="911"/>
      <c r="E574" s="911"/>
      <c r="F574" s="911"/>
      <c r="G574" s="911"/>
      <c r="H574" s="911"/>
      <c r="I574" s="911"/>
      <c r="J574" s="886" t="str">
        <f>IF(AND($N$4&gt;0,$N$7&gt;=N568,K574=""),"※","")</f>
        <v/>
      </c>
      <c r="K574" s="885"/>
      <c r="L574" s="2403" t="s">
        <v>599</v>
      </c>
      <c r="M574" s="2403"/>
      <c r="N574" s="2403"/>
      <c r="R574" s="254"/>
    </row>
    <row r="575" spans="1:18" ht="30.75" customHeight="1">
      <c r="A575" s="911"/>
      <c r="B575" s="915"/>
      <c r="C575" s="914"/>
      <c r="D575" s="911"/>
      <c r="E575" s="911"/>
      <c r="F575" s="911"/>
      <c r="G575" s="911"/>
      <c r="H575" s="911"/>
      <c r="I575" s="911"/>
      <c r="J575" s="886" t="str">
        <f>IF(AND($N$4&gt;0,$N$7&gt;=N568,K575=""),"※","")</f>
        <v/>
      </c>
      <c r="K575" s="885"/>
      <c r="L575" s="2403" t="s">
        <v>600</v>
      </c>
      <c r="M575" s="2403"/>
      <c r="N575" s="2403"/>
      <c r="R575" s="254"/>
    </row>
    <row r="576" spans="1:18" ht="30.75" customHeight="1">
      <c r="A576" s="911"/>
      <c r="B576" s="915"/>
      <c r="C576" s="914"/>
      <c r="D576" s="911"/>
      <c r="E576" s="911"/>
      <c r="F576" s="911"/>
      <c r="G576" s="911"/>
      <c r="H576" s="911"/>
      <c r="I576" s="911"/>
      <c r="J576" s="886" t="str">
        <f>IF(AND($N$4&gt;0,$N$7&gt;=N568,K576=""),"※","")</f>
        <v/>
      </c>
      <c r="K576" s="885"/>
      <c r="L576" s="2403" t="s">
        <v>167</v>
      </c>
      <c r="M576" s="2403"/>
      <c r="N576" s="2403"/>
      <c r="R576" s="254"/>
    </row>
    <row r="577" spans="1:25" ht="30.75" customHeight="1">
      <c r="A577" s="911"/>
      <c r="B577" s="915"/>
      <c r="C577" s="914"/>
      <c r="D577" s="911"/>
      <c r="E577" s="911"/>
      <c r="F577" s="911"/>
      <c r="G577" s="911"/>
      <c r="H577" s="911"/>
      <c r="I577" s="911"/>
      <c r="J577" s="886" t="str">
        <f>IF(AND($N$4&gt;0,$N$7&gt;=N568,K577=""),"※","")</f>
        <v/>
      </c>
      <c r="K577" s="885"/>
      <c r="L577" s="2403" t="s">
        <v>558</v>
      </c>
      <c r="M577" s="2403"/>
      <c r="N577" s="2403"/>
      <c r="R577" s="254"/>
    </row>
    <row r="578" spans="1:25" ht="30.75" customHeight="1">
      <c r="A578" s="911"/>
      <c r="B578" s="915"/>
      <c r="C578" s="914"/>
      <c r="D578" s="911"/>
      <c r="E578" s="911"/>
      <c r="F578" s="911"/>
      <c r="G578" s="911"/>
      <c r="H578" s="911"/>
      <c r="I578" s="911"/>
      <c r="J578" s="886" t="str">
        <f>IF(AND($N$4&gt;0,$N$7&gt;=N568,K578=""),"※","")</f>
        <v/>
      </c>
      <c r="K578" s="885"/>
      <c r="L578" s="2403" t="s">
        <v>549</v>
      </c>
      <c r="M578" s="2403"/>
      <c r="N578" s="2403"/>
      <c r="R578" s="254"/>
    </row>
    <row r="579" spans="1:25" ht="30.75" customHeight="1">
      <c r="A579" s="911"/>
      <c r="B579" s="915"/>
      <c r="C579" s="914"/>
      <c r="D579" s="911"/>
      <c r="E579" s="911"/>
      <c r="F579" s="911"/>
      <c r="G579" s="911"/>
      <c r="H579" s="911"/>
      <c r="I579" s="911"/>
      <c r="J579" s="889" t="str">
        <f>IF(AND($N$4&gt;0,$N$7&gt;=N568,K579=""),"※","")</f>
        <v/>
      </c>
      <c r="K579" s="888"/>
      <c r="L579" s="2405" t="s">
        <v>550</v>
      </c>
      <c r="M579" s="2405"/>
      <c r="N579" s="2405"/>
      <c r="R579" s="254"/>
    </row>
    <row r="580" spans="1:25">
      <c r="A580" s="911"/>
      <c r="B580" s="911"/>
      <c r="C580" s="911"/>
      <c r="D580" s="911"/>
      <c r="E580" s="911"/>
      <c r="F580" s="911"/>
      <c r="G580" s="911"/>
      <c r="H580" s="911"/>
      <c r="I580" s="911"/>
      <c r="K580" s="1140">
        <f>COUNTIF(K571:K579,"○")</f>
        <v>0</v>
      </c>
    </row>
    <row r="581" spans="1:25" ht="13.5">
      <c r="A581" s="911"/>
      <c r="B581" s="913"/>
      <c r="C581" s="911"/>
      <c r="D581" s="911"/>
      <c r="E581" s="911"/>
      <c r="F581" s="911"/>
      <c r="G581" s="911"/>
      <c r="H581" s="911"/>
      <c r="I581" s="911"/>
      <c r="J581" s="880" t="s">
        <v>551</v>
      </c>
      <c r="V581" s="880" t="s">
        <v>1471</v>
      </c>
    </row>
    <row r="582" spans="1:25">
      <c r="A582" s="911"/>
      <c r="B582" s="911"/>
      <c r="C582" s="911"/>
      <c r="D582" s="911"/>
      <c r="E582" s="911"/>
      <c r="F582" s="911"/>
      <c r="G582" s="911"/>
      <c r="H582" s="911"/>
      <c r="I582" s="911"/>
      <c r="J582" s="42" t="s">
        <v>166</v>
      </c>
      <c r="V582" s="1280" t="s">
        <v>1473</v>
      </c>
      <c r="W582" s="1281"/>
      <c r="X582" s="1281"/>
      <c r="Y582" s="1282"/>
    </row>
    <row r="583" spans="1:25" ht="21.75" customHeight="1">
      <c r="A583" s="911"/>
      <c r="B583" s="911"/>
      <c r="C583" s="914"/>
      <c r="D583" s="914"/>
      <c r="E583" s="914"/>
      <c r="F583" s="914"/>
      <c r="G583" s="911"/>
      <c r="H583" s="911"/>
      <c r="I583" s="911"/>
      <c r="J583" s="883"/>
      <c r="K583" s="907" t="s">
        <v>495</v>
      </c>
      <c r="L583" s="901"/>
      <c r="M583" s="2399" t="str">
        <f>IF(M570="","",M570)</f>
        <v/>
      </c>
      <c r="N583" s="2400"/>
      <c r="V583" s="1283" t="s">
        <v>1474</v>
      </c>
      <c r="W583" s="1283" t="s">
        <v>1475</v>
      </c>
      <c r="X583" s="1283" t="s">
        <v>1476</v>
      </c>
      <c r="Y583" s="1283" t="s">
        <v>1477</v>
      </c>
    </row>
    <row r="584" spans="1:25" ht="30.75" customHeight="1">
      <c r="A584" s="911"/>
      <c r="B584" s="915"/>
      <c r="C584" s="914"/>
      <c r="D584" s="911"/>
      <c r="E584" s="912"/>
      <c r="F584" s="911"/>
      <c r="G584" s="916"/>
      <c r="H584" s="916"/>
      <c r="I584" s="917"/>
      <c r="J584" s="881" t="str">
        <f>X584</f>
        <v/>
      </c>
      <c r="K584" s="882"/>
      <c r="L584" s="277" t="s">
        <v>562</v>
      </c>
      <c r="M584" s="908"/>
      <c r="N584" s="413" t="s">
        <v>1091</v>
      </c>
      <c r="O584" s="2389" t="str">
        <f>Y584</f>
        <v/>
      </c>
      <c r="P584" s="2394"/>
      <c r="Q584" s="2394"/>
      <c r="V584" s="248" t="str">
        <f>IF(AND(K580&gt;0,K584&lt;&gt;"×"),IF(OR(K584="",M584=""),"×",""),"")</f>
        <v/>
      </c>
      <c r="W584" s="248" t="str">
        <f>IF(K580&gt;0,IF(AND(K584="○",K585="○"),"×",""),"")</f>
        <v/>
      </c>
      <c r="X584" s="248" t="str">
        <f>IF(W584="×","E",IF(V584="×","※",""))</f>
        <v/>
      </c>
      <c r="Y584" s="248" t="str">
        <f>IF(X584="E","どちらか一方に「○」を入力してください",IF(AND(K584="○",M584=""),"支払限度額を入力してください",IF(AND(K584&lt;&gt;"○",M584&lt;&gt;""),"金額が入力されています。1工事あたりに「○」を入力してください","")))</f>
        <v/>
      </c>
    </row>
    <row r="585" spans="1:25" ht="30.75" customHeight="1">
      <c r="A585" s="911"/>
      <c r="B585" s="915"/>
      <c r="C585" s="914"/>
      <c r="D585" s="911"/>
      <c r="E585" s="912"/>
      <c r="F585" s="911"/>
      <c r="G585" s="916"/>
      <c r="H585" s="911"/>
      <c r="I585" s="911"/>
      <c r="J585" s="887" t="str">
        <f>X585</f>
        <v/>
      </c>
      <c r="K585" s="888"/>
      <c r="L585" s="893" t="s">
        <v>561</v>
      </c>
      <c r="M585" s="910"/>
      <c r="N585" s="899" t="s">
        <v>1091</v>
      </c>
      <c r="O585" s="2389" t="str">
        <f>Y585</f>
        <v/>
      </c>
      <c r="P585" s="2394"/>
      <c r="Q585" s="2394"/>
      <c r="V585" s="248" t="str">
        <f>IF(AND(K580&gt;0,K585&lt;&gt;"×"),IF(OR(K585="",M585=""),"×",""),"")</f>
        <v/>
      </c>
      <c r="W585" s="248" t="str">
        <f>IF(K580&gt;0,IF(AND(K585="○",K584="○"),"×",""),"")</f>
        <v/>
      </c>
      <c r="X585" s="248" t="str">
        <f>IF(W585="×","E",IF(V585="×","※",""))</f>
        <v/>
      </c>
      <c r="Y585" s="248" t="str">
        <f>IF(X585="E","どちらか一方に「○」を入力してください",IF(AND(K585="○",M585=""),"請負金額を入力してください",IF(AND(K585&lt;&gt;"○",M585&lt;&gt;""),"金額が入力されています。請負金額に「○」を入力してください","")))</f>
        <v/>
      </c>
    </row>
    <row r="586" spans="1:25">
      <c r="A586" s="911"/>
      <c r="B586" s="911"/>
      <c r="C586" s="911"/>
      <c r="D586" s="911"/>
      <c r="E586" s="911"/>
      <c r="F586" s="911"/>
      <c r="G586" s="911"/>
      <c r="H586" s="911"/>
      <c r="I586" s="911"/>
    </row>
    <row r="587" spans="1:25" ht="13.5">
      <c r="A587" s="911"/>
      <c r="B587" s="913"/>
      <c r="C587" s="911"/>
      <c r="D587" s="911"/>
      <c r="E587" s="911"/>
      <c r="F587" s="911"/>
      <c r="G587" s="911"/>
      <c r="H587" s="911"/>
      <c r="I587" s="911"/>
      <c r="J587" s="880" t="s">
        <v>552</v>
      </c>
    </row>
    <row r="588" spans="1:25">
      <c r="A588" s="911"/>
      <c r="B588" s="911"/>
      <c r="C588" s="911"/>
      <c r="D588" s="911"/>
      <c r="E588" s="911"/>
      <c r="F588" s="911"/>
      <c r="G588" s="911"/>
      <c r="H588" s="911"/>
      <c r="I588" s="911"/>
      <c r="J588" s="42" t="s">
        <v>169</v>
      </c>
    </row>
    <row r="589" spans="1:25">
      <c r="A589" s="911"/>
      <c r="B589" s="918"/>
      <c r="C589" s="911"/>
      <c r="D589" s="911"/>
      <c r="E589" s="911"/>
      <c r="F589" s="911"/>
      <c r="G589" s="911"/>
      <c r="H589" s="911"/>
      <c r="I589" s="911"/>
      <c r="J589" s="258" t="s">
        <v>170</v>
      </c>
    </row>
    <row r="590" spans="1:25">
      <c r="A590" s="911"/>
      <c r="B590" s="918"/>
      <c r="C590" s="911"/>
      <c r="D590" s="911"/>
      <c r="E590" s="911"/>
      <c r="F590" s="911"/>
      <c r="G590" s="911"/>
      <c r="H590" s="911"/>
      <c r="I590" s="911"/>
      <c r="J590" s="258" t="s">
        <v>171</v>
      </c>
    </row>
    <row r="591" spans="1:25">
      <c r="A591" s="911"/>
      <c r="B591" s="911"/>
      <c r="C591" s="911"/>
      <c r="D591" s="911"/>
      <c r="E591" s="911"/>
      <c r="F591" s="911"/>
      <c r="G591" s="911"/>
      <c r="H591" s="911"/>
      <c r="I591" s="911"/>
      <c r="J591" s="42" t="s">
        <v>166</v>
      </c>
    </row>
    <row r="592" spans="1:25" ht="21.75" customHeight="1">
      <c r="A592" s="911"/>
      <c r="B592" s="911"/>
      <c r="C592" s="914"/>
      <c r="D592" s="914"/>
      <c r="E592" s="914"/>
      <c r="F592" s="914"/>
      <c r="G592" s="911"/>
      <c r="H592" s="911"/>
      <c r="I592" s="911"/>
      <c r="J592" s="883"/>
      <c r="K592" s="907" t="s">
        <v>495</v>
      </c>
      <c r="L592" s="901"/>
      <c r="M592" s="2399" t="str">
        <f>IF(M570="","",M570)</f>
        <v/>
      </c>
      <c r="N592" s="2400"/>
    </row>
    <row r="593" spans="1:17" ht="30.75" customHeight="1">
      <c r="A593" s="911"/>
      <c r="B593" s="911"/>
      <c r="C593" s="914"/>
      <c r="D593" s="911"/>
      <c r="E593" s="911"/>
      <c r="F593" s="911"/>
      <c r="G593" s="911"/>
      <c r="H593" s="911"/>
      <c r="I593" s="911"/>
      <c r="J593" s="890"/>
      <c r="K593" s="882"/>
      <c r="L593" s="2402" t="s">
        <v>563</v>
      </c>
      <c r="M593" s="2402"/>
      <c r="N593" s="2402"/>
    </row>
    <row r="594" spans="1:17" ht="30.75" customHeight="1">
      <c r="A594" s="911"/>
      <c r="B594" s="911"/>
      <c r="C594" s="914"/>
      <c r="D594" s="911"/>
      <c r="E594" s="911"/>
      <c r="F594" s="911"/>
      <c r="G594" s="911"/>
      <c r="H594" s="911"/>
      <c r="I594" s="911"/>
      <c r="J594" s="895"/>
      <c r="K594" s="885"/>
      <c r="L594" s="2403" t="s">
        <v>564</v>
      </c>
      <c r="M594" s="2403"/>
      <c r="N594" s="2403"/>
    </row>
    <row r="595" spans="1:17" ht="30.75" customHeight="1">
      <c r="A595" s="911"/>
      <c r="B595" s="911"/>
      <c r="C595" s="914"/>
      <c r="D595" s="911"/>
      <c r="E595" s="911"/>
      <c r="F595" s="911"/>
      <c r="G595" s="911"/>
      <c r="H595" s="911"/>
      <c r="I595" s="911"/>
      <c r="J595" s="893"/>
      <c r="K595" s="888"/>
      <c r="L595" s="2404" t="s">
        <v>565</v>
      </c>
      <c r="M595" s="2404"/>
      <c r="N595" s="2404"/>
    </row>
    <row r="596" spans="1:17" ht="6.75" customHeight="1">
      <c r="A596" s="911"/>
      <c r="B596" s="911"/>
      <c r="C596" s="911"/>
      <c r="D596" s="911"/>
      <c r="E596" s="911"/>
      <c r="F596" s="911"/>
      <c r="G596" s="911"/>
      <c r="H596" s="911"/>
      <c r="I596" s="911"/>
      <c r="J596" s="268"/>
      <c r="K596" s="268"/>
      <c r="L596" s="268"/>
      <c r="M596" s="268"/>
    </row>
    <row r="597" spans="1:17">
      <c r="A597" s="911"/>
      <c r="B597" s="918"/>
      <c r="C597" s="911"/>
      <c r="D597" s="911"/>
      <c r="E597" s="911"/>
      <c r="F597" s="911"/>
      <c r="G597" s="911"/>
      <c r="H597" s="911"/>
      <c r="I597" s="911"/>
      <c r="J597" s="258" t="s">
        <v>172</v>
      </c>
    </row>
    <row r="598" spans="1:17" ht="21.75" customHeight="1">
      <c r="A598" s="911"/>
      <c r="B598" s="914"/>
      <c r="C598" s="914"/>
      <c r="D598" s="914"/>
      <c r="E598" s="914"/>
      <c r="F598" s="914"/>
      <c r="G598" s="911"/>
      <c r="H598" s="911"/>
      <c r="I598" s="911"/>
      <c r="J598" s="900"/>
      <c r="K598" s="907" t="s">
        <v>495</v>
      </c>
      <c r="L598" s="901"/>
      <c r="M598" s="2399" t="str">
        <f>IF(M570="","",M570)</f>
        <v/>
      </c>
      <c r="N598" s="2400"/>
    </row>
    <row r="599" spans="1:17" ht="30.75" customHeight="1">
      <c r="A599" s="911"/>
      <c r="B599" s="915"/>
      <c r="C599" s="911"/>
      <c r="D599" s="911"/>
      <c r="E599" s="912"/>
      <c r="F599" s="911"/>
      <c r="G599" s="916"/>
      <c r="H599" s="911"/>
      <c r="I599" s="911"/>
      <c r="J599" s="894" t="str">
        <f>IF(AND(OR(K593="○",K594="○",K595="○"),M599=""),"※","")</f>
        <v/>
      </c>
      <c r="K599" s="2397" t="s">
        <v>173</v>
      </c>
      <c r="L599" s="2398"/>
      <c r="M599" s="896"/>
      <c r="N599" s="382" t="s">
        <v>1091</v>
      </c>
      <c r="O599" s="2392" t="str">
        <f>IF(J599="※","支払限度額を入力してください","")</f>
        <v/>
      </c>
      <c r="P599" s="2393"/>
      <c r="Q599" s="2393"/>
    </row>
    <row r="600" spans="1:17">
      <c r="A600" s="911"/>
      <c r="B600" s="911"/>
      <c r="C600" s="911"/>
      <c r="D600" s="911"/>
      <c r="E600" s="911"/>
      <c r="F600" s="911"/>
      <c r="G600" s="911"/>
      <c r="H600" s="911"/>
      <c r="I600" s="911"/>
    </row>
    <row r="601" spans="1:17">
      <c r="A601" s="911"/>
      <c r="B601" s="918"/>
      <c r="C601" s="911"/>
      <c r="D601" s="911"/>
      <c r="E601" s="911"/>
      <c r="F601" s="911"/>
      <c r="G601" s="911"/>
      <c r="H601" s="911"/>
      <c r="I601" s="911"/>
      <c r="J601" s="258" t="s">
        <v>174</v>
      </c>
    </row>
    <row r="602" spans="1:17">
      <c r="A602" s="911"/>
      <c r="B602" s="918"/>
      <c r="C602" s="911"/>
      <c r="D602" s="911"/>
      <c r="E602" s="911"/>
      <c r="F602" s="911"/>
      <c r="G602" s="911"/>
      <c r="H602" s="911"/>
      <c r="I602" s="911"/>
      <c r="J602" s="258" t="s">
        <v>171</v>
      </c>
    </row>
    <row r="603" spans="1:17">
      <c r="A603" s="911"/>
      <c r="B603" s="911"/>
      <c r="C603" s="911"/>
      <c r="D603" s="911"/>
      <c r="E603" s="911"/>
      <c r="F603" s="911"/>
      <c r="G603" s="911"/>
      <c r="H603" s="911"/>
      <c r="I603" s="911"/>
      <c r="J603" s="42" t="s">
        <v>166</v>
      </c>
    </row>
    <row r="604" spans="1:17" ht="21.75" customHeight="1">
      <c r="A604" s="911"/>
      <c r="B604" s="911"/>
      <c r="C604" s="914"/>
      <c r="D604" s="914"/>
      <c r="E604" s="914"/>
      <c r="F604" s="914"/>
      <c r="G604" s="911"/>
      <c r="H604" s="911"/>
      <c r="I604" s="911"/>
      <c r="J604" s="900"/>
      <c r="K604" s="907" t="s">
        <v>495</v>
      </c>
      <c r="L604" s="901"/>
      <c r="M604" s="2399" t="str">
        <f>IF(M570="","",M570)</f>
        <v/>
      </c>
      <c r="N604" s="2400"/>
    </row>
    <row r="605" spans="1:17" ht="30.75" customHeight="1">
      <c r="A605" s="911"/>
      <c r="B605" s="911"/>
      <c r="C605" s="914"/>
      <c r="D605" s="911"/>
      <c r="E605" s="911"/>
      <c r="F605" s="911"/>
      <c r="G605" s="911"/>
      <c r="H605" s="911"/>
      <c r="I605" s="911"/>
      <c r="J605" s="897"/>
      <c r="K605" s="898"/>
      <c r="L605" s="2396" t="s">
        <v>566</v>
      </c>
      <c r="M605" s="2398"/>
      <c r="N605" s="2401"/>
    </row>
    <row r="606" spans="1:17" ht="6.75" customHeight="1">
      <c r="A606" s="911"/>
      <c r="B606" s="911"/>
      <c r="C606" s="911"/>
      <c r="D606" s="911"/>
      <c r="E606" s="911"/>
      <c r="F606" s="911"/>
      <c r="G606" s="911"/>
      <c r="H606" s="911"/>
      <c r="I606" s="911"/>
      <c r="J606" s="268"/>
      <c r="K606" s="268"/>
      <c r="L606" s="268"/>
      <c r="M606" s="268"/>
    </row>
    <row r="607" spans="1:17">
      <c r="A607" s="911"/>
      <c r="B607" s="918"/>
      <c r="C607" s="911"/>
      <c r="D607" s="911"/>
      <c r="E607" s="911"/>
      <c r="F607" s="911"/>
      <c r="G607" s="911"/>
      <c r="H607" s="911"/>
      <c r="I607" s="911"/>
      <c r="J607" s="258" t="s">
        <v>172</v>
      </c>
    </row>
    <row r="608" spans="1:17" ht="21.75" customHeight="1">
      <c r="A608" s="911"/>
      <c r="B608" s="911"/>
      <c r="C608" s="914"/>
      <c r="D608" s="914"/>
      <c r="E608" s="914"/>
      <c r="F608" s="914"/>
      <c r="G608" s="911"/>
      <c r="H608" s="911"/>
      <c r="I608" s="911"/>
      <c r="J608" s="900"/>
      <c r="K608" s="907" t="s">
        <v>495</v>
      </c>
      <c r="L608" s="901"/>
      <c r="M608" s="2399" t="str">
        <f>IF(M570="","",M570)</f>
        <v/>
      </c>
      <c r="N608" s="2400"/>
    </row>
    <row r="609" spans="1:22" ht="30.75" customHeight="1">
      <c r="A609" s="911"/>
      <c r="B609" s="915"/>
      <c r="C609" s="911"/>
      <c r="D609" s="911"/>
      <c r="E609" s="912"/>
      <c r="F609" s="911"/>
      <c r="G609" s="916"/>
      <c r="H609" s="911"/>
      <c r="I609" s="911"/>
      <c r="J609" s="894" t="str">
        <f>IF(AND(K605="○",M609=""),"※","")</f>
        <v/>
      </c>
      <c r="K609" s="2395" t="s">
        <v>173</v>
      </c>
      <c r="L609" s="2396"/>
      <c r="M609" s="896"/>
      <c r="N609" s="382" t="s">
        <v>1091</v>
      </c>
      <c r="O609" s="2392" t="str">
        <f>IF(J609="※","支払限度額を入力してください","")</f>
        <v/>
      </c>
      <c r="P609" s="2393"/>
      <c r="Q609" s="2393"/>
    </row>
    <row r="610" spans="1:22">
      <c r="A610" s="911"/>
      <c r="B610" s="911"/>
      <c r="C610" s="911"/>
      <c r="D610" s="911"/>
      <c r="E610" s="911"/>
      <c r="F610" s="911"/>
      <c r="G610" s="911"/>
      <c r="H610" s="911"/>
      <c r="I610" s="911"/>
    </row>
    <row r="611" spans="1:22" ht="13.5">
      <c r="A611" s="911"/>
      <c r="B611" s="913"/>
      <c r="C611" s="911"/>
      <c r="D611" s="911"/>
      <c r="E611" s="911"/>
      <c r="F611" s="911"/>
      <c r="G611" s="911"/>
      <c r="H611" s="911"/>
      <c r="I611" s="911"/>
      <c r="J611" s="880" t="s">
        <v>567</v>
      </c>
      <c r="N611" s="904">
        <v>15</v>
      </c>
    </row>
    <row r="612" spans="1:22">
      <c r="A612" s="911"/>
      <c r="B612" s="911"/>
      <c r="C612" s="911"/>
      <c r="D612" s="911"/>
      <c r="E612" s="911"/>
      <c r="F612" s="911"/>
      <c r="G612" s="911"/>
      <c r="H612" s="911"/>
      <c r="I612" s="911"/>
      <c r="J612" s="42" t="s">
        <v>166</v>
      </c>
    </row>
    <row r="613" spans="1:22" ht="21.75" customHeight="1">
      <c r="A613" s="911"/>
      <c r="B613" s="911"/>
      <c r="C613" s="914"/>
      <c r="D613" s="914"/>
      <c r="E613" s="914"/>
      <c r="F613" s="914"/>
      <c r="G613" s="911"/>
      <c r="H613" s="911"/>
      <c r="I613" s="911"/>
      <c r="J613" s="883" t="str">
        <f>IF(AND($N$4&gt;0,$N$7&gt;=N611,M613=""),"※","")</f>
        <v/>
      </c>
      <c r="K613" s="907" t="s">
        <v>495</v>
      </c>
      <c r="L613" s="901"/>
      <c r="M613" s="2406"/>
      <c r="N613" s="2407"/>
      <c r="R613" s="254"/>
    </row>
    <row r="614" spans="1:22" ht="30.75" customHeight="1">
      <c r="A614" s="911"/>
      <c r="B614" s="915"/>
      <c r="C614" s="914"/>
      <c r="D614" s="911"/>
      <c r="E614" s="911"/>
      <c r="F614" s="911"/>
      <c r="G614" s="911"/>
      <c r="H614" s="911"/>
      <c r="I614" s="911"/>
      <c r="J614" s="883" t="str">
        <f>IF(AND($N$4&gt;0,$N$7&gt;=N611,K614=""),"※","")</f>
        <v/>
      </c>
      <c r="K614" s="882"/>
      <c r="L614" s="2408" t="s">
        <v>545</v>
      </c>
      <c r="M614" s="2408"/>
      <c r="N614" s="2408"/>
      <c r="R614" s="254"/>
    </row>
    <row r="615" spans="1:22" ht="30.75" customHeight="1">
      <c r="A615" s="911"/>
      <c r="B615" s="915"/>
      <c r="C615" s="914"/>
      <c r="D615" s="911"/>
      <c r="E615" s="911"/>
      <c r="F615" s="911"/>
      <c r="G615" s="911"/>
      <c r="H615" s="911"/>
      <c r="I615" s="911"/>
      <c r="J615" s="886" t="str">
        <f>IF(AND($N$4&gt;0,$N$7&gt;=N611,K615=""),"※","")</f>
        <v/>
      </c>
      <c r="K615" s="885"/>
      <c r="L615" s="2403" t="s">
        <v>568</v>
      </c>
      <c r="M615" s="2403"/>
      <c r="N615" s="2403"/>
      <c r="R615" s="254"/>
    </row>
    <row r="616" spans="1:22" ht="30.75" customHeight="1">
      <c r="A616" s="911"/>
      <c r="B616" s="915"/>
      <c r="C616" s="914"/>
      <c r="D616" s="911"/>
      <c r="E616" s="911"/>
      <c r="F616" s="911"/>
      <c r="G616" s="911"/>
      <c r="H616" s="911"/>
      <c r="I616" s="911"/>
      <c r="J616" s="886" t="str">
        <f>IF(AND($N$4&gt;0,$N$7&gt;=N611,K616=""),"※","")</f>
        <v/>
      </c>
      <c r="K616" s="885"/>
      <c r="L616" s="2403" t="s">
        <v>569</v>
      </c>
      <c r="M616" s="2403"/>
      <c r="N616" s="2403"/>
      <c r="R616" s="254"/>
    </row>
    <row r="617" spans="1:22" ht="30.75" customHeight="1">
      <c r="A617" s="911"/>
      <c r="B617" s="915"/>
      <c r="C617" s="914"/>
      <c r="D617" s="911"/>
      <c r="E617" s="911"/>
      <c r="F617" s="911"/>
      <c r="G617" s="911"/>
      <c r="H617" s="911"/>
      <c r="I617" s="911"/>
      <c r="J617" s="886" t="str">
        <f>IF(AND($N$4&gt;0,$N$7&gt;=N611,K617=""),"※","")</f>
        <v/>
      </c>
      <c r="K617" s="885"/>
      <c r="L617" s="2403" t="s">
        <v>599</v>
      </c>
      <c r="M617" s="2403"/>
      <c r="N617" s="2403"/>
      <c r="R617" s="254"/>
    </row>
    <row r="618" spans="1:22" ht="30.75" customHeight="1">
      <c r="A618" s="911"/>
      <c r="B618" s="915"/>
      <c r="C618" s="914"/>
      <c r="D618" s="911"/>
      <c r="E618" s="911"/>
      <c r="F618" s="911"/>
      <c r="G618" s="911"/>
      <c r="H618" s="911"/>
      <c r="I618" s="911"/>
      <c r="J618" s="886" t="str">
        <f>IF(AND($N$4&gt;0,$N$7&gt;=N611,K618=""),"※","")</f>
        <v/>
      </c>
      <c r="K618" s="885"/>
      <c r="L618" s="2403" t="s">
        <v>600</v>
      </c>
      <c r="M618" s="2403"/>
      <c r="N618" s="2403"/>
      <c r="R618" s="254"/>
    </row>
    <row r="619" spans="1:22" ht="30.75" customHeight="1">
      <c r="A619" s="911"/>
      <c r="B619" s="915"/>
      <c r="C619" s="914"/>
      <c r="D619" s="911"/>
      <c r="E619" s="911"/>
      <c r="F619" s="911"/>
      <c r="G619" s="911"/>
      <c r="H619" s="911"/>
      <c r="I619" s="911"/>
      <c r="J619" s="886" t="str">
        <f>IF(AND($N$4&gt;0,$N$7&gt;=N611,K619=""),"※","")</f>
        <v/>
      </c>
      <c r="K619" s="885"/>
      <c r="L619" s="2403" t="s">
        <v>167</v>
      </c>
      <c r="M619" s="2403"/>
      <c r="N619" s="2403"/>
      <c r="R619" s="254"/>
    </row>
    <row r="620" spans="1:22" ht="30.75" customHeight="1">
      <c r="A620" s="911"/>
      <c r="B620" s="915"/>
      <c r="C620" s="914"/>
      <c r="D620" s="911"/>
      <c r="E620" s="911"/>
      <c r="F620" s="911"/>
      <c r="G620" s="911"/>
      <c r="H620" s="911"/>
      <c r="I620" s="911"/>
      <c r="J620" s="886" t="str">
        <f>IF(AND($N$4&gt;0,$N$7&gt;=N611,K620=""),"※","")</f>
        <v/>
      </c>
      <c r="K620" s="885"/>
      <c r="L620" s="2403" t="s">
        <v>558</v>
      </c>
      <c r="M620" s="2403"/>
      <c r="N620" s="2403"/>
      <c r="R620" s="254"/>
    </row>
    <row r="621" spans="1:22" ht="30.75" customHeight="1">
      <c r="A621" s="911"/>
      <c r="B621" s="915"/>
      <c r="C621" s="914"/>
      <c r="D621" s="911"/>
      <c r="E621" s="911"/>
      <c r="F621" s="911"/>
      <c r="G621" s="911"/>
      <c r="H621" s="911"/>
      <c r="I621" s="911"/>
      <c r="J621" s="886" t="str">
        <f>IF(AND($N$4&gt;0,$N$7&gt;=N611,K621=""),"※","")</f>
        <v/>
      </c>
      <c r="K621" s="885"/>
      <c r="L621" s="2403" t="s">
        <v>549</v>
      </c>
      <c r="M621" s="2403"/>
      <c r="N621" s="2403"/>
      <c r="R621" s="254"/>
    </row>
    <row r="622" spans="1:22" ht="30.75" customHeight="1">
      <c r="A622" s="911"/>
      <c r="B622" s="915"/>
      <c r="C622" s="914"/>
      <c r="D622" s="911"/>
      <c r="E622" s="911"/>
      <c r="F622" s="911"/>
      <c r="G622" s="911"/>
      <c r="H622" s="911"/>
      <c r="I622" s="911"/>
      <c r="J622" s="889" t="str">
        <f>IF(AND($N$4&gt;0,$N$7&gt;=N611,K622=""),"※","")</f>
        <v/>
      </c>
      <c r="K622" s="888"/>
      <c r="L622" s="2405" t="s">
        <v>550</v>
      </c>
      <c r="M622" s="2405"/>
      <c r="N622" s="2405"/>
      <c r="R622" s="254"/>
    </row>
    <row r="623" spans="1:22">
      <c r="A623" s="911"/>
      <c r="B623" s="911"/>
      <c r="C623" s="911"/>
      <c r="D623" s="911"/>
      <c r="E623" s="911"/>
      <c r="F623" s="911"/>
      <c r="G623" s="911"/>
      <c r="H623" s="911"/>
      <c r="I623" s="911"/>
      <c r="K623" s="1140">
        <f>COUNTIF(K614:K622,"○")</f>
        <v>0</v>
      </c>
    </row>
    <row r="624" spans="1:22" ht="13.5">
      <c r="A624" s="911"/>
      <c r="B624" s="913"/>
      <c r="C624" s="911"/>
      <c r="D624" s="911"/>
      <c r="E624" s="911"/>
      <c r="F624" s="911"/>
      <c r="G624" s="911"/>
      <c r="H624" s="911"/>
      <c r="I624" s="911"/>
      <c r="J624" s="880" t="s">
        <v>551</v>
      </c>
      <c r="V624" s="880" t="s">
        <v>1471</v>
      </c>
    </row>
    <row r="625" spans="1:25">
      <c r="A625" s="911"/>
      <c r="B625" s="911"/>
      <c r="C625" s="911"/>
      <c r="D625" s="911"/>
      <c r="E625" s="911"/>
      <c r="F625" s="911"/>
      <c r="G625" s="911"/>
      <c r="H625" s="911"/>
      <c r="I625" s="911"/>
      <c r="J625" s="42" t="s">
        <v>166</v>
      </c>
      <c r="V625" s="1280" t="s">
        <v>1473</v>
      </c>
      <c r="W625" s="1281"/>
      <c r="X625" s="1281"/>
      <c r="Y625" s="1282"/>
    </row>
    <row r="626" spans="1:25" ht="21.75" customHeight="1">
      <c r="A626" s="911"/>
      <c r="B626" s="911"/>
      <c r="C626" s="914"/>
      <c r="D626" s="914"/>
      <c r="E626" s="914"/>
      <c r="F626" s="914"/>
      <c r="G626" s="911"/>
      <c r="H626" s="911"/>
      <c r="I626" s="911"/>
      <c r="J626" s="883"/>
      <c r="K626" s="907" t="s">
        <v>495</v>
      </c>
      <c r="L626" s="901"/>
      <c r="M626" s="2399" t="str">
        <f>IF(M613="","",M613)</f>
        <v/>
      </c>
      <c r="N626" s="2400"/>
      <c r="V626" s="1283" t="s">
        <v>1474</v>
      </c>
      <c r="W626" s="1283" t="s">
        <v>1475</v>
      </c>
      <c r="X626" s="1283" t="s">
        <v>1476</v>
      </c>
      <c r="Y626" s="1283" t="s">
        <v>1477</v>
      </c>
    </row>
    <row r="627" spans="1:25" ht="30.75" customHeight="1">
      <c r="A627" s="911"/>
      <c r="B627" s="915"/>
      <c r="C627" s="914"/>
      <c r="D627" s="911"/>
      <c r="E627" s="912"/>
      <c r="F627" s="911"/>
      <c r="G627" s="916"/>
      <c r="H627" s="916"/>
      <c r="I627" s="917"/>
      <c r="J627" s="881" t="str">
        <f>X627</f>
        <v/>
      </c>
      <c r="K627" s="882"/>
      <c r="L627" s="277" t="s">
        <v>562</v>
      </c>
      <c r="M627" s="908"/>
      <c r="N627" s="413" t="s">
        <v>1091</v>
      </c>
      <c r="O627" s="2389" t="str">
        <f>Y627</f>
        <v/>
      </c>
      <c r="P627" s="2394"/>
      <c r="Q627" s="2394"/>
      <c r="V627" s="248" t="str">
        <f>IF(AND(K623&gt;0,K627&lt;&gt;"×"),IF(OR(K627="",M627=""),"×",""),"")</f>
        <v/>
      </c>
      <c r="W627" s="248" t="str">
        <f>IF(K623&gt;0,IF(AND(K627="○",K628="○"),"×",""),"")</f>
        <v/>
      </c>
      <c r="X627" s="248" t="str">
        <f>IF(W627="×","E",IF(V627="×","※",""))</f>
        <v/>
      </c>
      <c r="Y627" s="248" t="str">
        <f>IF(X627="E","どちらか一方に「○」を入力してください",IF(AND(K627="○",M627=""),"支払限度額を入力してください",IF(AND(K627&lt;&gt;"○",M627&lt;&gt;""),"金額が入力されています。1工事あたりに「○」を入力してください","")))</f>
        <v/>
      </c>
    </row>
    <row r="628" spans="1:25" ht="30.75" customHeight="1">
      <c r="A628" s="911"/>
      <c r="B628" s="915"/>
      <c r="C628" s="914"/>
      <c r="D628" s="911"/>
      <c r="E628" s="912"/>
      <c r="F628" s="911"/>
      <c r="G628" s="916"/>
      <c r="H628" s="911"/>
      <c r="I628" s="911"/>
      <c r="J628" s="887" t="str">
        <f>X628</f>
        <v/>
      </c>
      <c r="K628" s="888"/>
      <c r="L628" s="893" t="s">
        <v>561</v>
      </c>
      <c r="M628" s="910"/>
      <c r="N628" s="899" t="s">
        <v>1091</v>
      </c>
      <c r="O628" s="2389" t="str">
        <f>Y628</f>
        <v/>
      </c>
      <c r="P628" s="2394"/>
      <c r="Q628" s="2394"/>
      <c r="V628" s="248" t="str">
        <f>IF(AND(K623&gt;0,K628&lt;&gt;"×"),IF(OR(K628="",M628=""),"×",""),"")</f>
        <v/>
      </c>
      <c r="W628" s="248" t="str">
        <f>IF(K623&gt;0,IF(AND(K628="○",K627="○"),"×",""),"")</f>
        <v/>
      </c>
      <c r="X628" s="248" t="str">
        <f>IF(W628="×","E",IF(V628="×","※",""))</f>
        <v/>
      </c>
      <c r="Y628" s="248" t="str">
        <f>IF(X628="E","どちらか一方に「○」を入力してください",IF(AND(K628="○",M628=""),"請負金額を入力してください",IF(AND(K628&lt;&gt;"○",M628&lt;&gt;""),"金額が入力されています。請負金額に「○」を入力してください","")))</f>
        <v/>
      </c>
    </row>
    <row r="629" spans="1:25">
      <c r="A629" s="911"/>
      <c r="B629" s="911"/>
      <c r="C629" s="911"/>
      <c r="D629" s="911"/>
      <c r="E629" s="911"/>
      <c r="F629" s="911"/>
      <c r="G629" s="911"/>
      <c r="H629" s="911"/>
      <c r="I629" s="911"/>
    </row>
    <row r="630" spans="1:25" ht="13.5">
      <c r="A630" s="911"/>
      <c r="B630" s="913"/>
      <c r="C630" s="911"/>
      <c r="D630" s="911"/>
      <c r="E630" s="911"/>
      <c r="F630" s="911"/>
      <c r="G630" s="911"/>
      <c r="H630" s="911"/>
      <c r="I630" s="911"/>
      <c r="J630" s="880" t="s">
        <v>552</v>
      </c>
    </row>
    <row r="631" spans="1:25">
      <c r="A631" s="911"/>
      <c r="B631" s="911"/>
      <c r="C631" s="911"/>
      <c r="D631" s="911"/>
      <c r="E631" s="911"/>
      <c r="F631" s="911"/>
      <c r="G631" s="911"/>
      <c r="H631" s="911"/>
      <c r="I631" s="911"/>
      <c r="J631" s="42" t="s">
        <v>169</v>
      </c>
    </row>
    <row r="632" spans="1:25">
      <c r="A632" s="911"/>
      <c r="B632" s="918"/>
      <c r="C632" s="911"/>
      <c r="D632" s="911"/>
      <c r="E632" s="911"/>
      <c r="F632" s="911"/>
      <c r="G632" s="911"/>
      <c r="H632" s="911"/>
      <c r="I632" s="911"/>
      <c r="J632" s="258" t="s">
        <v>170</v>
      </c>
    </row>
    <row r="633" spans="1:25">
      <c r="A633" s="911"/>
      <c r="B633" s="918"/>
      <c r="C633" s="911"/>
      <c r="D633" s="911"/>
      <c r="E633" s="911"/>
      <c r="F633" s="911"/>
      <c r="G633" s="911"/>
      <c r="H633" s="911"/>
      <c r="I633" s="911"/>
      <c r="J633" s="258" t="s">
        <v>171</v>
      </c>
    </row>
    <row r="634" spans="1:25">
      <c r="A634" s="911"/>
      <c r="B634" s="911"/>
      <c r="C634" s="911"/>
      <c r="D634" s="911"/>
      <c r="E634" s="911"/>
      <c r="F634" s="911"/>
      <c r="G634" s="911"/>
      <c r="H634" s="911"/>
      <c r="I634" s="911"/>
      <c r="J634" s="42" t="s">
        <v>166</v>
      </c>
    </row>
    <row r="635" spans="1:25" ht="21.75" customHeight="1">
      <c r="A635" s="911"/>
      <c r="B635" s="911"/>
      <c r="C635" s="914"/>
      <c r="D635" s="914"/>
      <c r="E635" s="914"/>
      <c r="F635" s="914"/>
      <c r="G635" s="911"/>
      <c r="H635" s="911"/>
      <c r="I635" s="911"/>
      <c r="J635" s="883"/>
      <c r="K635" s="907" t="s">
        <v>495</v>
      </c>
      <c r="L635" s="901"/>
      <c r="M635" s="2399" t="str">
        <f>IF(M613="","",M613)</f>
        <v/>
      </c>
      <c r="N635" s="2400"/>
    </row>
    <row r="636" spans="1:25" ht="30.75" customHeight="1">
      <c r="A636" s="911"/>
      <c r="B636" s="911"/>
      <c r="C636" s="914"/>
      <c r="D636" s="911"/>
      <c r="E636" s="911"/>
      <c r="F636" s="911"/>
      <c r="G636" s="911"/>
      <c r="H636" s="911"/>
      <c r="I636" s="911"/>
      <c r="J636" s="890"/>
      <c r="K636" s="882"/>
      <c r="L636" s="2402" t="s">
        <v>563</v>
      </c>
      <c r="M636" s="2402"/>
      <c r="N636" s="2402"/>
    </row>
    <row r="637" spans="1:25" ht="30.75" customHeight="1">
      <c r="A637" s="911"/>
      <c r="B637" s="911"/>
      <c r="C637" s="914"/>
      <c r="D637" s="911"/>
      <c r="E637" s="911"/>
      <c r="F637" s="911"/>
      <c r="G637" s="911"/>
      <c r="H637" s="911"/>
      <c r="I637" s="911"/>
      <c r="J637" s="895"/>
      <c r="K637" s="885"/>
      <c r="L637" s="2403" t="s">
        <v>564</v>
      </c>
      <c r="M637" s="2403"/>
      <c r="N637" s="2403"/>
    </row>
    <row r="638" spans="1:25" ht="30.75" customHeight="1">
      <c r="A638" s="911"/>
      <c r="B638" s="911"/>
      <c r="C638" s="914"/>
      <c r="D638" s="911"/>
      <c r="E638" s="911"/>
      <c r="F638" s="911"/>
      <c r="G638" s="911"/>
      <c r="H638" s="911"/>
      <c r="I638" s="911"/>
      <c r="J638" s="893"/>
      <c r="K638" s="888"/>
      <c r="L638" s="2404" t="s">
        <v>565</v>
      </c>
      <c r="M638" s="2404"/>
      <c r="N638" s="2404"/>
    </row>
    <row r="639" spans="1:25" ht="6.75" customHeight="1">
      <c r="A639" s="911"/>
      <c r="B639" s="911"/>
      <c r="C639" s="911"/>
      <c r="D639" s="911"/>
      <c r="E639" s="911"/>
      <c r="F639" s="911"/>
      <c r="G639" s="911"/>
      <c r="H639" s="911"/>
      <c r="I639" s="911"/>
      <c r="J639" s="268"/>
      <c r="K639" s="268"/>
      <c r="L639" s="268"/>
      <c r="M639" s="268"/>
    </row>
    <row r="640" spans="1:25">
      <c r="A640" s="911"/>
      <c r="B640" s="918"/>
      <c r="C640" s="911"/>
      <c r="D640" s="911"/>
      <c r="E640" s="911"/>
      <c r="F640" s="911"/>
      <c r="G640" s="911"/>
      <c r="H640" s="911"/>
      <c r="I640" s="911"/>
      <c r="J640" s="258" t="s">
        <v>172</v>
      </c>
    </row>
    <row r="641" spans="1:18" ht="21.75" customHeight="1">
      <c r="A641" s="911"/>
      <c r="B641" s="914"/>
      <c r="C641" s="914"/>
      <c r="D641" s="914"/>
      <c r="E641" s="914"/>
      <c r="F641" s="914"/>
      <c r="G641" s="911"/>
      <c r="H641" s="911"/>
      <c r="I641" s="911"/>
      <c r="J641" s="900"/>
      <c r="K641" s="907" t="s">
        <v>495</v>
      </c>
      <c r="L641" s="901"/>
      <c r="M641" s="2399" t="str">
        <f>IF(M613="","",M613)</f>
        <v/>
      </c>
      <c r="N641" s="2400"/>
    </row>
    <row r="642" spans="1:18" ht="30.75" customHeight="1">
      <c r="A642" s="911"/>
      <c r="B642" s="915"/>
      <c r="C642" s="911"/>
      <c r="D642" s="911"/>
      <c r="E642" s="912"/>
      <c r="F642" s="911"/>
      <c r="G642" s="916"/>
      <c r="H642" s="911"/>
      <c r="I642" s="911"/>
      <c r="J642" s="894" t="str">
        <f>IF(AND(OR(K636="○",K637="○",K638="○"),M642=""),"※","")</f>
        <v/>
      </c>
      <c r="K642" s="2397" t="s">
        <v>173</v>
      </c>
      <c r="L642" s="2398"/>
      <c r="M642" s="896"/>
      <c r="N642" s="382" t="s">
        <v>1091</v>
      </c>
      <c r="O642" s="2392" t="str">
        <f>IF(J642="※","支払限度額を入力してください","")</f>
        <v/>
      </c>
      <c r="P642" s="2393"/>
      <c r="Q642" s="2393"/>
    </row>
    <row r="643" spans="1:18">
      <c r="A643" s="911"/>
      <c r="B643" s="911"/>
      <c r="C643" s="911"/>
      <c r="D643" s="911"/>
      <c r="E643" s="911"/>
      <c r="F643" s="911"/>
      <c r="G643" s="911"/>
      <c r="H643" s="911"/>
      <c r="I643" s="911"/>
    </row>
    <row r="644" spans="1:18">
      <c r="A644" s="911"/>
      <c r="B644" s="918"/>
      <c r="C644" s="911"/>
      <c r="D644" s="911"/>
      <c r="E644" s="911"/>
      <c r="F644" s="911"/>
      <c r="G644" s="911"/>
      <c r="H644" s="911"/>
      <c r="I644" s="911"/>
      <c r="J644" s="258" t="s">
        <v>174</v>
      </c>
    </row>
    <row r="645" spans="1:18">
      <c r="A645" s="911"/>
      <c r="B645" s="918"/>
      <c r="C645" s="911"/>
      <c r="D645" s="911"/>
      <c r="E645" s="911"/>
      <c r="F645" s="911"/>
      <c r="G645" s="911"/>
      <c r="H645" s="911"/>
      <c r="I645" s="911"/>
      <c r="J645" s="258" t="s">
        <v>171</v>
      </c>
    </row>
    <row r="646" spans="1:18">
      <c r="A646" s="911"/>
      <c r="B646" s="911"/>
      <c r="C646" s="911"/>
      <c r="D646" s="911"/>
      <c r="E646" s="911"/>
      <c r="F646" s="911"/>
      <c r="G646" s="911"/>
      <c r="H646" s="911"/>
      <c r="I646" s="911"/>
      <c r="J646" s="42" t="s">
        <v>166</v>
      </c>
    </row>
    <row r="647" spans="1:18" ht="21.75" customHeight="1">
      <c r="A647" s="911"/>
      <c r="B647" s="911"/>
      <c r="C647" s="914"/>
      <c r="D647" s="914"/>
      <c r="E647" s="914"/>
      <c r="F647" s="914"/>
      <c r="G647" s="911"/>
      <c r="H647" s="911"/>
      <c r="I647" s="911"/>
      <c r="J647" s="900"/>
      <c r="K647" s="907" t="s">
        <v>495</v>
      </c>
      <c r="L647" s="901"/>
      <c r="M647" s="2399" t="str">
        <f>IF(M613="","",M613)</f>
        <v/>
      </c>
      <c r="N647" s="2400"/>
    </row>
    <row r="648" spans="1:18" ht="30.75" customHeight="1">
      <c r="A648" s="911"/>
      <c r="B648" s="911"/>
      <c r="C648" s="914"/>
      <c r="D648" s="911"/>
      <c r="E648" s="911"/>
      <c r="F648" s="911"/>
      <c r="G648" s="911"/>
      <c r="H648" s="911"/>
      <c r="I648" s="911"/>
      <c r="J648" s="897"/>
      <c r="K648" s="898"/>
      <c r="L648" s="2396" t="s">
        <v>566</v>
      </c>
      <c r="M648" s="2398"/>
      <c r="N648" s="2401"/>
    </row>
    <row r="649" spans="1:18" ht="6.75" customHeight="1">
      <c r="A649" s="911"/>
      <c r="B649" s="911"/>
      <c r="C649" s="911"/>
      <c r="D649" s="911"/>
      <c r="E649" s="911"/>
      <c r="F649" s="911"/>
      <c r="G649" s="911"/>
      <c r="H649" s="911"/>
      <c r="I649" s="911"/>
      <c r="J649" s="268"/>
      <c r="K649" s="268"/>
      <c r="L649" s="268"/>
      <c r="M649" s="268"/>
    </row>
    <row r="650" spans="1:18">
      <c r="A650" s="911"/>
      <c r="B650" s="918"/>
      <c r="C650" s="911"/>
      <c r="D650" s="911"/>
      <c r="E650" s="911"/>
      <c r="F650" s="911"/>
      <c r="G650" s="911"/>
      <c r="H650" s="911"/>
      <c r="I650" s="911"/>
      <c r="J650" s="258" t="s">
        <v>172</v>
      </c>
    </row>
    <row r="651" spans="1:18" ht="21.75" customHeight="1">
      <c r="A651" s="911"/>
      <c r="B651" s="911"/>
      <c r="C651" s="914"/>
      <c r="D651" s="914"/>
      <c r="E651" s="914"/>
      <c r="F651" s="914"/>
      <c r="G651" s="911"/>
      <c r="H651" s="911"/>
      <c r="I651" s="911"/>
      <c r="J651" s="900"/>
      <c r="K651" s="907" t="s">
        <v>495</v>
      </c>
      <c r="L651" s="901"/>
      <c r="M651" s="2399" t="str">
        <f>IF(M613="","",M613)</f>
        <v/>
      </c>
      <c r="N651" s="2400"/>
    </row>
    <row r="652" spans="1:18" ht="30.75" customHeight="1">
      <c r="A652" s="911"/>
      <c r="B652" s="915"/>
      <c r="C652" s="911"/>
      <c r="D652" s="911"/>
      <c r="E652" s="912"/>
      <c r="F652" s="911"/>
      <c r="G652" s="916"/>
      <c r="H652" s="911"/>
      <c r="I652" s="911"/>
      <c r="J652" s="894" t="str">
        <f>IF(AND(K648="○",M652=""),"※","")</f>
        <v/>
      </c>
      <c r="K652" s="2395" t="s">
        <v>173</v>
      </c>
      <c r="L652" s="2396"/>
      <c r="M652" s="896"/>
      <c r="N652" s="382" t="s">
        <v>1091</v>
      </c>
      <c r="O652" s="2392" t="str">
        <f>IF(J652="※","支払限度額を入力してください","")</f>
        <v/>
      </c>
      <c r="P652" s="2393"/>
      <c r="Q652" s="2393"/>
    </row>
    <row r="653" spans="1:18">
      <c r="A653" s="911"/>
      <c r="B653" s="911"/>
      <c r="C653" s="911"/>
      <c r="D653" s="911"/>
      <c r="E653" s="911"/>
      <c r="F653" s="911"/>
      <c r="G653" s="911"/>
      <c r="H653" s="911"/>
      <c r="I653" s="911"/>
    </row>
    <row r="654" spans="1:18" ht="13.5">
      <c r="A654" s="911"/>
      <c r="B654" s="913"/>
      <c r="C654" s="911"/>
      <c r="D654" s="911"/>
      <c r="E654" s="911"/>
      <c r="F654" s="911"/>
      <c r="G654" s="911"/>
      <c r="H654" s="911"/>
      <c r="I654" s="911"/>
      <c r="J654" s="880" t="s">
        <v>567</v>
      </c>
      <c r="N654" s="904">
        <v>16</v>
      </c>
    </row>
    <row r="655" spans="1:18">
      <c r="A655" s="911"/>
      <c r="B655" s="911"/>
      <c r="C655" s="911"/>
      <c r="D655" s="911"/>
      <c r="E655" s="911"/>
      <c r="F655" s="911"/>
      <c r="G655" s="911"/>
      <c r="H655" s="911"/>
      <c r="I655" s="911"/>
      <c r="J655" s="42" t="s">
        <v>166</v>
      </c>
    </row>
    <row r="656" spans="1:18" ht="21.75" customHeight="1">
      <c r="A656" s="911"/>
      <c r="B656" s="911"/>
      <c r="C656" s="914"/>
      <c r="D656" s="914"/>
      <c r="E656" s="914"/>
      <c r="F656" s="914"/>
      <c r="G656" s="911"/>
      <c r="H656" s="911"/>
      <c r="I656" s="911"/>
      <c r="J656" s="883" t="str">
        <f>IF(AND($N$4&gt;0,$N$7&gt;=N654,M656=""),"※","")</f>
        <v/>
      </c>
      <c r="K656" s="907" t="s">
        <v>495</v>
      </c>
      <c r="L656" s="901"/>
      <c r="M656" s="2406"/>
      <c r="N656" s="2407"/>
      <c r="R656" s="254"/>
    </row>
    <row r="657" spans="1:25" ht="30.75" customHeight="1">
      <c r="A657" s="911"/>
      <c r="B657" s="915"/>
      <c r="C657" s="914"/>
      <c r="D657" s="911"/>
      <c r="E657" s="911"/>
      <c r="F657" s="911"/>
      <c r="G657" s="911"/>
      <c r="H657" s="911"/>
      <c r="I657" s="911"/>
      <c r="J657" s="883" t="str">
        <f>IF(AND($N$4&gt;0,$N$7&gt;=N654,K657=""),"※","")</f>
        <v/>
      </c>
      <c r="K657" s="882"/>
      <c r="L657" s="2408" t="s">
        <v>545</v>
      </c>
      <c r="M657" s="2408"/>
      <c r="N657" s="2408"/>
      <c r="R657" s="254"/>
    </row>
    <row r="658" spans="1:25" ht="30.75" customHeight="1">
      <c r="A658" s="911"/>
      <c r="B658" s="915"/>
      <c r="C658" s="914"/>
      <c r="D658" s="911"/>
      <c r="E658" s="911"/>
      <c r="F658" s="911"/>
      <c r="G658" s="911"/>
      <c r="H658" s="911"/>
      <c r="I658" s="911"/>
      <c r="J658" s="886" t="str">
        <f>IF(AND($N$4&gt;0,$N$7&gt;=N654,K658=""),"※","")</f>
        <v/>
      </c>
      <c r="K658" s="885"/>
      <c r="L658" s="2403" t="s">
        <v>568</v>
      </c>
      <c r="M658" s="2403"/>
      <c r="N658" s="2403"/>
      <c r="R658" s="254"/>
    </row>
    <row r="659" spans="1:25" ht="30.75" customHeight="1">
      <c r="A659" s="911"/>
      <c r="B659" s="915"/>
      <c r="C659" s="914"/>
      <c r="D659" s="911"/>
      <c r="E659" s="911"/>
      <c r="F659" s="911"/>
      <c r="G659" s="911"/>
      <c r="H659" s="911"/>
      <c r="I659" s="911"/>
      <c r="J659" s="886" t="str">
        <f>IF(AND($N$4&gt;0,$N$7&gt;=N654,K659=""),"※","")</f>
        <v/>
      </c>
      <c r="K659" s="885"/>
      <c r="L659" s="2403" t="s">
        <v>569</v>
      </c>
      <c r="M659" s="2403"/>
      <c r="N659" s="2403"/>
      <c r="R659" s="254"/>
    </row>
    <row r="660" spans="1:25" ht="30.75" customHeight="1">
      <c r="A660" s="911"/>
      <c r="B660" s="915"/>
      <c r="C660" s="914"/>
      <c r="D660" s="911"/>
      <c r="E660" s="911"/>
      <c r="F660" s="911"/>
      <c r="G660" s="911"/>
      <c r="H660" s="911"/>
      <c r="I660" s="911"/>
      <c r="J660" s="886" t="str">
        <f>IF(AND($N$4&gt;0,$N$7&gt;=N654,K660=""),"※","")</f>
        <v/>
      </c>
      <c r="K660" s="885"/>
      <c r="L660" s="2403" t="s">
        <v>599</v>
      </c>
      <c r="M660" s="2403"/>
      <c r="N660" s="2403"/>
      <c r="R660" s="254"/>
    </row>
    <row r="661" spans="1:25" ht="30.75" customHeight="1">
      <c r="A661" s="911"/>
      <c r="B661" s="915"/>
      <c r="C661" s="914"/>
      <c r="D661" s="911"/>
      <c r="E661" s="911"/>
      <c r="F661" s="911"/>
      <c r="G661" s="911"/>
      <c r="H661" s="911"/>
      <c r="I661" s="911"/>
      <c r="J661" s="886" t="str">
        <f>IF(AND($N$4&gt;0,$N$7&gt;=N654,K661=""),"※","")</f>
        <v/>
      </c>
      <c r="K661" s="885"/>
      <c r="L661" s="2403" t="s">
        <v>600</v>
      </c>
      <c r="M661" s="2403"/>
      <c r="N661" s="2403"/>
      <c r="R661" s="254"/>
    </row>
    <row r="662" spans="1:25" ht="30.75" customHeight="1">
      <c r="A662" s="911"/>
      <c r="B662" s="915"/>
      <c r="C662" s="914"/>
      <c r="D662" s="911"/>
      <c r="E662" s="911"/>
      <c r="F662" s="911"/>
      <c r="G662" s="911"/>
      <c r="H662" s="911"/>
      <c r="I662" s="911"/>
      <c r="J662" s="886" t="str">
        <f>IF(AND($N$4&gt;0,$N$7&gt;=N654,K662=""),"※","")</f>
        <v/>
      </c>
      <c r="K662" s="885"/>
      <c r="L662" s="2403" t="s">
        <v>167</v>
      </c>
      <c r="M662" s="2403"/>
      <c r="N662" s="2403"/>
      <c r="R662" s="254"/>
    </row>
    <row r="663" spans="1:25" ht="30.75" customHeight="1">
      <c r="A663" s="911"/>
      <c r="B663" s="915"/>
      <c r="C663" s="914"/>
      <c r="D663" s="911"/>
      <c r="E663" s="911"/>
      <c r="F663" s="911"/>
      <c r="G663" s="911"/>
      <c r="H663" s="911"/>
      <c r="I663" s="911"/>
      <c r="J663" s="886" t="str">
        <f>IF(AND($N$4&gt;0,$N$7&gt;=N654,K663=""),"※","")</f>
        <v/>
      </c>
      <c r="K663" s="885"/>
      <c r="L663" s="2403" t="s">
        <v>558</v>
      </c>
      <c r="M663" s="2403"/>
      <c r="N663" s="2403"/>
      <c r="R663" s="254"/>
    </row>
    <row r="664" spans="1:25" ht="30.75" customHeight="1">
      <c r="A664" s="911"/>
      <c r="B664" s="915"/>
      <c r="C664" s="914"/>
      <c r="D664" s="911"/>
      <c r="E664" s="911"/>
      <c r="F664" s="911"/>
      <c r="G664" s="911"/>
      <c r="H664" s="911"/>
      <c r="I664" s="911"/>
      <c r="J664" s="886" t="str">
        <f>IF(AND($N$4&gt;0,$N$7&gt;=N654,K664=""),"※","")</f>
        <v/>
      </c>
      <c r="K664" s="885"/>
      <c r="L664" s="2403" t="s">
        <v>549</v>
      </c>
      <c r="M664" s="2403"/>
      <c r="N664" s="2403"/>
      <c r="R664" s="254"/>
    </row>
    <row r="665" spans="1:25" ht="30.75" customHeight="1">
      <c r="A665" s="911"/>
      <c r="B665" s="915"/>
      <c r="C665" s="914"/>
      <c r="D665" s="911"/>
      <c r="E665" s="911"/>
      <c r="F665" s="911"/>
      <c r="G665" s="911"/>
      <c r="H665" s="911"/>
      <c r="I665" s="911"/>
      <c r="J665" s="889" t="str">
        <f>IF(AND($N$4&gt;0,$N$7&gt;=N654,K665=""),"※","")</f>
        <v/>
      </c>
      <c r="K665" s="888"/>
      <c r="L665" s="2405" t="s">
        <v>550</v>
      </c>
      <c r="M665" s="2405"/>
      <c r="N665" s="2405"/>
      <c r="R665" s="254"/>
    </row>
    <row r="666" spans="1:25">
      <c r="A666" s="911"/>
      <c r="B666" s="911"/>
      <c r="C666" s="911"/>
      <c r="D666" s="911"/>
      <c r="E666" s="911"/>
      <c r="F666" s="911"/>
      <c r="G666" s="911"/>
      <c r="H666" s="911"/>
      <c r="I666" s="911"/>
      <c r="K666" s="1140">
        <f>COUNTIF(K657:K665,"○")</f>
        <v>0</v>
      </c>
    </row>
    <row r="667" spans="1:25" ht="13.5">
      <c r="A667" s="911"/>
      <c r="B667" s="913"/>
      <c r="C667" s="911"/>
      <c r="D667" s="911"/>
      <c r="E667" s="911"/>
      <c r="F667" s="911"/>
      <c r="G667" s="911"/>
      <c r="H667" s="911"/>
      <c r="I667" s="911"/>
      <c r="J667" s="880" t="s">
        <v>551</v>
      </c>
      <c r="V667" s="880" t="s">
        <v>1471</v>
      </c>
    </row>
    <row r="668" spans="1:25">
      <c r="A668" s="911"/>
      <c r="B668" s="911"/>
      <c r="C668" s="911"/>
      <c r="D668" s="911"/>
      <c r="E668" s="911"/>
      <c r="F668" s="911"/>
      <c r="G668" s="911"/>
      <c r="H668" s="911"/>
      <c r="I668" s="911"/>
      <c r="J668" s="42" t="s">
        <v>166</v>
      </c>
      <c r="V668" s="1280" t="s">
        <v>1473</v>
      </c>
      <c r="W668" s="1281"/>
      <c r="X668" s="1281"/>
      <c r="Y668" s="1282"/>
    </row>
    <row r="669" spans="1:25" ht="21.75" customHeight="1">
      <c r="A669" s="911"/>
      <c r="B669" s="911"/>
      <c r="C669" s="914"/>
      <c r="D669" s="914"/>
      <c r="E669" s="914"/>
      <c r="F669" s="914"/>
      <c r="G669" s="911"/>
      <c r="H669" s="911"/>
      <c r="I669" s="911"/>
      <c r="J669" s="883"/>
      <c r="K669" s="907" t="s">
        <v>495</v>
      </c>
      <c r="L669" s="901"/>
      <c r="M669" s="2399" t="str">
        <f>IF(M656="","",M656)</f>
        <v/>
      </c>
      <c r="N669" s="2400"/>
      <c r="V669" s="1283" t="s">
        <v>1474</v>
      </c>
      <c r="W669" s="1283" t="s">
        <v>1475</v>
      </c>
      <c r="X669" s="1283" t="s">
        <v>1476</v>
      </c>
      <c r="Y669" s="1283" t="s">
        <v>1477</v>
      </c>
    </row>
    <row r="670" spans="1:25" ht="30.75" customHeight="1">
      <c r="A670" s="911"/>
      <c r="B670" s="915"/>
      <c r="C670" s="914"/>
      <c r="D670" s="911"/>
      <c r="E670" s="912"/>
      <c r="F670" s="911"/>
      <c r="G670" s="916"/>
      <c r="H670" s="916"/>
      <c r="I670" s="917"/>
      <c r="J670" s="881" t="str">
        <f>X670</f>
        <v/>
      </c>
      <c r="K670" s="882"/>
      <c r="L670" s="277" t="s">
        <v>562</v>
      </c>
      <c r="M670" s="908"/>
      <c r="N670" s="413" t="s">
        <v>1091</v>
      </c>
      <c r="O670" s="2389" t="str">
        <f>Y670</f>
        <v/>
      </c>
      <c r="P670" s="2394"/>
      <c r="Q670" s="2394"/>
      <c r="V670" s="248" t="str">
        <f>IF(AND(K666&gt;0,K670&lt;&gt;"×"),IF(OR(K670="",M670=""),"×",""),"")</f>
        <v/>
      </c>
      <c r="W670" s="248" t="str">
        <f>IF(K666&gt;0,IF(AND(K670="○",K671="○"),"×",""),"")</f>
        <v/>
      </c>
      <c r="X670" s="248" t="str">
        <f>IF(W670="×","E",IF(V670="×","※",""))</f>
        <v/>
      </c>
      <c r="Y670" s="248" t="str">
        <f>IF(X670="E","どちらか一方に「○」を入力してください",IF(AND(K670="○",M670=""),"支払限度額を入力してください",IF(AND(K670&lt;&gt;"○",M670&lt;&gt;""),"金額が入力されています。1工事あたりに「○」を入力してください","")))</f>
        <v/>
      </c>
    </row>
    <row r="671" spans="1:25" ht="30.75" customHeight="1">
      <c r="A671" s="911"/>
      <c r="B671" s="915"/>
      <c r="C671" s="914"/>
      <c r="D671" s="911"/>
      <c r="E671" s="912"/>
      <c r="F671" s="911"/>
      <c r="G671" s="916"/>
      <c r="H671" s="911"/>
      <c r="I671" s="911"/>
      <c r="J671" s="887" t="str">
        <f>X671</f>
        <v/>
      </c>
      <c r="K671" s="888"/>
      <c r="L671" s="893" t="s">
        <v>561</v>
      </c>
      <c r="M671" s="910"/>
      <c r="N671" s="899" t="s">
        <v>1091</v>
      </c>
      <c r="O671" s="2389" t="str">
        <f>Y671</f>
        <v/>
      </c>
      <c r="P671" s="2394"/>
      <c r="Q671" s="2394"/>
      <c r="V671" s="248" t="str">
        <f>IF(AND(K666&gt;0,K671&lt;&gt;"×"),IF(OR(K671="",M671=""),"×",""),"")</f>
        <v/>
      </c>
      <c r="W671" s="248" t="str">
        <f>IF(K666&gt;0,IF(AND(K671="○",K670="○"),"×",""),"")</f>
        <v/>
      </c>
      <c r="X671" s="248" t="str">
        <f>IF(W671="×","E",IF(V671="×","※",""))</f>
        <v/>
      </c>
      <c r="Y671" s="248" t="str">
        <f>IF(X671="E","どちらか一方に「○」を入力してください",IF(AND(K671="○",M671=""),"請負金額を入力してください",IF(AND(K671&lt;&gt;"○",M671&lt;&gt;""),"金額が入力されています。請負金額に「○」を入力してください","")))</f>
        <v/>
      </c>
    </row>
    <row r="672" spans="1:25">
      <c r="A672" s="911"/>
      <c r="B672" s="911"/>
      <c r="C672" s="911"/>
      <c r="D672" s="911"/>
      <c r="E672" s="911"/>
      <c r="F672" s="911"/>
      <c r="G672" s="911"/>
      <c r="H672" s="911"/>
      <c r="I672" s="911"/>
    </row>
    <row r="673" spans="1:17" ht="13.5">
      <c r="A673" s="911"/>
      <c r="B673" s="913"/>
      <c r="C673" s="911"/>
      <c r="D673" s="911"/>
      <c r="E673" s="911"/>
      <c r="F673" s="911"/>
      <c r="G673" s="911"/>
      <c r="H673" s="911"/>
      <c r="I673" s="911"/>
      <c r="J673" s="880" t="s">
        <v>552</v>
      </c>
    </row>
    <row r="674" spans="1:17">
      <c r="A674" s="911"/>
      <c r="B674" s="911"/>
      <c r="C674" s="911"/>
      <c r="D674" s="911"/>
      <c r="E674" s="911"/>
      <c r="F674" s="911"/>
      <c r="G674" s="911"/>
      <c r="H674" s="911"/>
      <c r="I674" s="911"/>
      <c r="J674" s="42" t="s">
        <v>169</v>
      </c>
    </row>
    <row r="675" spans="1:17">
      <c r="A675" s="911"/>
      <c r="B675" s="918"/>
      <c r="C675" s="911"/>
      <c r="D675" s="911"/>
      <c r="E675" s="911"/>
      <c r="F675" s="911"/>
      <c r="G675" s="911"/>
      <c r="H675" s="911"/>
      <c r="I675" s="911"/>
      <c r="J675" s="258" t="s">
        <v>170</v>
      </c>
    </row>
    <row r="676" spans="1:17">
      <c r="A676" s="911"/>
      <c r="B676" s="918"/>
      <c r="C676" s="911"/>
      <c r="D676" s="911"/>
      <c r="E676" s="911"/>
      <c r="F676" s="911"/>
      <c r="G676" s="911"/>
      <c r="H676" s="911"/>
      <c r="I676" s="911"/>
      <c r="J676" s="258" t="s">
        <v>171</v>
      </c>
    </row>
    <row r="677" spans="1:17">
      <c r="A677" s="911"/>
      <c r="B677" s="911"/>
      <c r="C677" s="911"/>
      <c r="D677" s="911"/>
      <c r="E677" s="911"/>
      <c r="F677" s="911"/>
      <c r="G677" s="911"/>
      <c r="H677" s="911"/>
      <c r="I677" s="911"/>
      <c r="J677" s="42" t="s">
        <v>166</v>
      </c>
    </row>
    <row r="678" spans="1:17" ht="21.75" customHeight="1">
      <c r="A678" s="911"/>
      <c r="B678" s="911"/>
      <c r="C678" s="914"/>
      <c r="D678" s="914"/>
      <c r="E678" s="914"/>
      <c r="F678" s="914"/>
      <c r="G678" s="911"/>
      <c r="H678" s="911"/>
      <c r="I678" s="911"/>
      <c r="J678" s="883"/>
      <c r="K678" s="907" t="s">
        <v>495</v>
      </c>
      <c r="L678" s="901"/>
      <c r="M678" s="2399" t="str">
        <f>IF(M656="","",M656)</f>
        <v/>
      </c>
      <c r="N678" s="2400"/>
    </row>
    <row r="679" spans="1:17" ht="30.75" customHeight="1">
      <c r="A679" s="911"/>
      <c r="B679" s="911"/>
      <c r="C679" s="914"/>
      <c r="D679" s="911"/>
      <c r="E679" s="911"/>
      <c r="F679" s="911"/>
      <c r="G679" s="911"/>
      <c r="H679" s="911"/>
      <c r="I679" s="911"/>
      <c r="J679" s="890"/>
      <c r="K679" s="882"/>
      <c r="L679" s="2402" t="s">
        <v>563</v>
      </c>
      <c r="M679" s="2402"/>
      <c r="N679" s="2402"/>
    </row>
    <row r="680" spans="1:17" ht="30.75" customHeight="1">
      <c r="A680" s="911"/>
      <c r="B680" s="911"/>
      <c r="C680" s="914"/>
      <c r="D680" s="911"/>
      <c r="E680" s="911"/>
      <c r="F680" s="911"/>
      <c r="G680" s="911"/>
      <c r="H680" s="911"/>
      <c r="I680" s="911"/>
      <c r="J680" s="895"/>
      <c r="K680" s="885"/>
      <c r="L680" s="2403" t="s">
        <v>564</v>
      </c>
      <c r="M680" s="2403"/>
      <c r="N680" s="2403"/>
    </row>
    <row r="681" spans="1:17" ht="30.75" customHeight="1">
      <c r="A681" s="911"/>
      <c r="B681" s="911"/>
      <c r="C681" s="914"/>
      <c r="D681" s="911"/>
      <c r="E681" s="911"/>
      <c r="F681" s="911"/>
      <c r="G681" s="911"/>
      <c r="H681" s="911"/>
      <c r="I681" s="911"/>
      <c r="J681" s="893"/>
      <c r="K681" s="888"/>
      <c r="L681" s="2404" t="s">
        <v>565</v>
      </c>
      <c r="M681" s="2404"/>
      <c r="N681" s="2404"/>
    </row>
    <row r="682" spans="1:17" ht="6.75" customHeight="1">
      <c r="A682" s="911"/>
      <c r="B682" s="911"/>
      <c r="C682" s="911"/>
      <c r="D682" s="911"/>
      <c r="E682" s="911"/>
      <c r="F682" s="911"/>
      <c r="G682" s="911"/>
      <c r="H682" s="911"/>
      <c r="I682" s="911"/>
      <c r="J682" s="268"/>
      <c r="K682" s="268"/>
      <c r="L682" s="268"/>
      <c r="M682" s="268"/>
    </row>
    <row r="683" spans="1:17">
      <c r="A683" s="911"/>
      <c r="B683" s="918"/>
      <c r="C683" s="911"/>
      <c r="D683" s="911"/>
      <c r="E683" s="911"/>
      <c r="F683" s="911"/>
      <c r="G683" s="911"/>
      <c r="H683" s="911"/>
      <c r="I683" s="911"/>
      <c r="J683" s="258" t="s">
        <v>172</v>
      </c>
    </row>
    <row r="684" spans="1:17" ht="21.75" customHeight="1">
      <c r="A684" s="911"/>
      <c r="B684" s="914"/>
      <c r="C684" s="914"/>
      <c r="D684" s="914"/>
      <c r="E684" s="914"/>
      <c r="F684" s="914"/>
      <c r="G684" s="911"/>
      <c r="H684" s="911"/>
      <c r="I684" s="911"/>
      <c r="J684" s="900"/>
      <c r="K684" s="907" t="s">
        <v>495</v>
      </c>
      <c r="L684" s="901"/>
      <c r="M684" s="2399" t="str">
        <f>IF(M656="","",M656)</f>
        <v/>
      </c>
      <c r="N684" s="2400"/>
    </row>
    <row r="685" spans="1:17" ht="30.75" customHeight="1">
      <c r="A685" s="911"/>
      <c r="B685" s="915"/>
      <c r="C685" s="911"/>
      <c r="D685" s="911"/>
      <c r="E685" s="912"/>
      <c r="F685" s="911"/>
      <c r="G685" s="916"/>
      <c r="H685" s="911"/>
      <c r="I685" s="911"/>
      <c r="J685" s="894" t="str">
        <f>IF(AND(OR(K679="○",K680="○",K681="○"),M685=""),"※","")</f>
        <v/>
      </c>
      <c r="K685" s="2397" t="s">
        <v>173</v>
      </c>
      <c r="L685" s="2398"/>
      <c r="M685" s="896"/>
      <c r="N685" s="382" t="s">
        <v>1091</v>
      </c>
      <c r="O685" s="2392" t="str">
        <f>IF(J685="※","支払限度額を入力してください","")</f>
        <v/>
      </c>
      <c r="P685" s="2393"/>
      <c r="Q685" s="2393"/>
    </row>
    <row r="686" spans="1:17">
      <c r="A686" s="911"/>
      <c r="B686" s="911"/>
      <c r="C686" s="911"/>
      <c r="D686" s="911"/>
      <c r="E686" s="911"/>
      <c r="F686" s="911"/>
      <c r="G686" s="911"/>
      <c r="H686" s="911"/>
      <c r="I686" s="911"/>
    </row>
    <row r="687" spans="1:17">
      <c r="A687" s="911"/>
      <c r="B687" s="918"/>
      <c r="C687" s="911"/>
      <c r="D687" s="911"/>
      <c r="E687" s="911"/>
      <c r="F687" s="911"/>
      <c r="G687" s="911"/>
      <c r="H687" s="911"/>
      <c r="I687" s="911"/>
      <c r="J687" s="258" t="s">
        <v>174</v>
      </c>
    </row>
    <row r="688" spans="1:17">
      <c r="A688" s="911"/>
      <c r="B688" s="918"/>
      <c r="C688" s="911"/>
      <c r="D688" s="911"/>
      <c r="E688" s="911"/>
      <c r="F688" s="911"/>
      <c r="G688" s="911"/>
      <c r="H688" s="911"/>
      <c r="I688" s="911"/>
      <c r="J688" s="258" t="s">
        <v>171</v>
      </c>
    </row>
    <row r="689" spans="1:18">
      <c r="A689" s="911"/>
      <c r="B689" s="911"/>
      <c r="C689" s="911"/>
      <c r="D689" s="911"/>
      <c r="E689" s="911"/>
      <c r="F689" s="911"/>
      <c r="G689" s="911"/>
      <c r="H689" s="911"/>
      <c r="I689" s="911"/>
      <c r="J689" s="42" t="s">
        <v>166</v>
      </c>
    </row>
    <row r="690" spans="1:18" ht="21.75" customHeight="1">
      <c r="A690" s="911"/>
      <c r="B690" s="911"/>
      <c r="C690" s="914"/>
      <c r="D690" s="914"/>
      <c r="E690" s="914"/>
      <c r="F690" s="914"/>
      <c r="G690" s="911"/>
      <c r="H690" s="911"/>
      <c r="I690" s="911"/>
      <c r="J690" s="900"/>
      <c r="K690" s="907" t="s">
        <v>495</v>
      </c>
      <c r="L690" s="901"/>
      <c r="M690" s="2399" t="str">
        <f>IF(M656="","",M656)</f>
        <v/>
      </c>
      <c r="N690" s="2400"/>
    </row>
    <row r="691" spans="1:18" ht="30.75" customHeight="1">
      <c r="A691" s="911"/>
      <c r="B691" s="911"/>
      <c r="C691" s="914"/>
      <c r="D691" s="911"/>
      <c r="E691" s="911"/>
      <c r="F691" s="911"/>
      <c r="G691" s="911"/>
      <c r="H691" s="911"/>
      <c r="I691" s="911"/>
      <c r="J691" s="897"/>
      <c r="K691" s="898"/>
      <c r="L691" s="2396" t="s">
        <v>566</v>
      </c>
      <c r="M691" s="2398"/>
      <c r="N691" s="2401"/>
    </row>
    <row r="692" spans="1:18" ht="6.75" customHeight="1">
      <c r="A692" s="911"/>
      <c r="B692" s="911"/>
      <c r="C692" s="911"/>
      <c r="D692" s="911"/>
      <c r="E692" s="911"/>
      <c r="F692" s="911"/>
      <c r="G692" s="911"/>
      <c r="H692" s="911"/>
      <c r="I692" s="911"/>
      <c r="J692" s="268"/>
      <c r="K692" s="268"/>
      <c r="L692" s="268"/>
      <c r="M692" s="268"/>
    </row>
    <row r="693" spans="1:18">
      <c r="A693" s="911"/>
      <c r="B693" s="918"/>
      <c r="C693" s="911"/>
      <c r="D693" s="911"/>
      <c r="E693" s="911"/>
      <c r="F693" s="911"/>
      <c r="G693" s="911"/>
      <c r="H693" s="911"/>
      <c r="I693" s="911"/>
      <c r="J693" s="258" t="s">
        <v>172</v>
      </c>
    </row>
    <row r="694" spans="1:18" ht="21.75" customHeight="1">
      <c r="A694" s="911"/>
      <c r="B694" s="911"/>
      <c r="C694" s="914"/>
      <c r="D694" s="914"/>
      <c r="E694" s="914"/>
      <c r="F694" s="914"/>
      <c r="G694" s="911"/>
      <c r="H694" s="911"/>
      <c r="I694" s="911"/>
      <c r="J694" s="900"/>
      <c r="K694" s="907" t="s">
        <v>495</v>
      </c>
      <c r="L694" s="901"/>
      <c r="M694" s="2399" t="str">
        <f>IF(M656="","",M656)</f>
        <v/>
      </c>
      <c r="N694" s="2400"/>
    </row>
    <row r="695" spans="1:18" ht="30.75" customHeight="1">
      <c r="A695" s="911"/>
      <c r="B695" s="915"/>
      <c r="C695" s="911"/>
      <c r="D695" s="911"/>
      <c r="E695" s="912"/>
      <c r="F695" s="911"/>
      <c r="G695" s="916"/>
      <c r="H695" s="911"/>
      <c r="I695" s="911"/>
      <c r="J695" s="894" t="str">
        <f>IF(AND(K691="○",M695=""),"※","")</f>
        <v/>
      </c>
      <c r="K695" s="2395" t="s">
        <v>173</v>
      </c>
      <c r="L695" s="2396"/>
      <c r="M695" s="896"/>
      <c r="N695" s="382" t="s">
        <v>1091</v>
      </c>
      <c r="O695" s="2392" t="str">
        <f>IF(J695="※","支払限度額を入力してください","")</f>
        <v/>
      </c>
      <c r="P695" s="2393"/>
      <c r="Q695" s="2393"/>
    </row>
    <row r="696" spans="1:18">
      <c r="A696" s="911"/>
      <c r="B696" s="911"/>
      <c r="C696" s="911"/>
      <c r="D696" s="911"/>
      <c r="E696" s="911"/>
      <c r="F696" s="911"/>
      <c r="G696" s="911"/>
      <c r="H696" s="911"/>
      <c r="I696" s="911"/>
    </row>
    <row r="697" spans="1:18" ht="13.5">
      <c r="A697" s="911"/>
      <c r="B697" s="913"/>
      <c r="C697" s="911"/>
      <c r="D697" s="911"/>
      <c r="E697" s="911"/>
      <c r="F697" s="911"/>
      <c r="G697" s="911"/>
      <c r="H697" s="911"/>
      <c r="I697" s="911"/>
      <c r="J697" s="880" t="s">
        <v>567</v>
      </c>
      <c r="N697" s="904">
        <v>17</v>
      </c>
    </row>
    <row r="698" spans="1:18">
      <c r="A698" s="911"/>
      <c r="B698" s="911"/>
      <c r="C698" s="911"/>
      <c r="D698" s="911"/>
      <c r="E698" s="911"/>
      <c r="F698" s="911"/>
      <c r="G698" s="911"/>
      <c r="H698" s="911"/>
      <c r="I698" s="911"/>
      <c r="J698" s="42" t="s">
        <v>166</v>
      </c>
    </row>
    <row r="699" spans="1:18" ht="21.75" customHeight="1">
      <c r="A699" s="911"/>
      <c r="B699" s="911"/>
      <c r="C699" s="914"/>
      <c r="D699" s="914"/>
      <c r="E699" s="914"/>
      <c r="F699" s="914"/>
      <c r="G699" s="911"/>
      <c r="H699" s="911"/>
      <c r="I699" s="911"/>
      <c r="J699" s="883" t="str">
        <f>IF(AND($N$4&gt;0,$N$7&gt;=N697,M699=""),"※","")</f>
        <v/>
      </c>
      <c r="K699" s="907" t="s">
        <v>495</v>
      </c>
      <c r="L699" s="901"/>
      <c r="M699" s="2406"/>
      <c r="N699" s="2407"/>
      <c r="R699" s="254"/>
    </row>
    <row r="700" spans="1:18" ht="30.75" customHeight="1">
      <c r="A700" s="911"/>
      <c r="B700" s="915"/>
      <c r="C700" s="914"/>
      <c r="D700" s="911"/>
      <c r="E700" s="911"/>
      <c r="F700" s="911"/>
      <c r="G700" s="911"/>
      <c r="H700" s="911"/>
      <c r="I700" s="911"/>
      <c r="J700" s="883" t="str">
        <f>IF(AND($N$4&gt;0,$N$7&gt;=N697,K700=""),"※","")</f>
        <v/>
      </c>
      <c r="K700" s="882"/>
      <c r="L700" s="2408" t="s">
        <v>545</v>
      </c>
      <c r="M700" s="2408"/>
      <c r="N700" s="2408"/>
      <c r="R700" s="254"/>
    </row>
    <row r="701" spans="1:18" ht="30.75" customHeight="1">
      <c r="A701" s="911"/>
      <c r="B701" s="915"/>
      <c r="C701" s="914"/>
      <c r="D701" s="911"/>
      <c r="E701" s="911"/>
      <c r="F701" s="911"/>
      <c r="G701" s="911"/>
      <c r="H701" s="911"/>
      <c r="I701" s="911"/>
      <c r="J701" s="886" t="str">
        <f>IF(AND($N$4&gt;0,$N$7&gt;=N697,K701=""),"※","")</f>
        <v/>
      </c>
      <c r="K701" s="885"/>
      <c r="L701" s="2403" t="s">
        <v>568</v>
      </c>
      <c r="M701" s="2403"/>
      <c r="N701" s="2403"/>
      <c r="R701" s="254"/>
    </row>
    <row r="702" spans="1:18" ht="30.75" customHeight="1">
      <c r="A702" s="911"/>
      <c r="B702" s="915"/>
      <c r="C702" s="914"/>
      <c r="D702" s="911"/>
      <c r="E702" s="911"/>
      <c r="F702" s="911"/>
      <c r="G702" s="911"/>
      <c r="H702" s="911"/>
      <c r="I702" s="911"/>
      <c r="J702" s="886" t="str">
        <f>IF(AND($N$4&gt;0,$N$7&gt;=N697,K702=""),"※","")</f>
        <v/>
      </c>
      <c r="K702" s="885"/>
      <c r="L702" s="2403" t="s">
        <v>569</v>
      </c>
      <c r="M702" s="2403"/>
      <c r="N702" s="2403"/>
      <c r="R702" s="254"/>
    </row>
    <row r="703" spans="1:18" ht="30.75" customHeight="1">
      <c r="A703" s="911"/>
      <c r="B703" s="915"/>
      <c r="C703" s="914"/>
      <c r="D703" s="911"/>
      <c r="E703" s="911"/>
      <c r="F703" s="911"/>
      <c r="G703" s="911"/>
      <c r="H703" s="911"/>
      <c r="I703" s="911"/>
      <c r="J703" s="886" t="str">
        <f>IF(AND($N$4&gt;0,$N$7&gt;=N697,K703=""),"※","")</f>
        <v/>
      </c>
      <c r="K703" s="885"/>
      <c r="L703" s="2403" t="s">
        <v>599</v>
      </c>
      <c r="M703" s="2403"/>
      <c r="N703" s="2403"/>
      <c r="R703" s="254"/>
    </row>
    <row r="704" spans="1:18" ht="30.75" customHeight="1">
      <c r="A704" s="911"/>
      <c r="B704" s="915"/>
      <c r="C704" s="914"/>
      <c r="D704" s="911"/>
      <c r="E704" s="911"/>
      <c r="F704" s="911"/>
      <c r="G704" s="911"/>
      <c r="H704" s="911"/>
      <c r="I704" s="911"/>
      <c r="J704" s="886" t="str">
        <f>IF(AND($N$4&gt;0,$N$7&gt;=N697,K704=""),"※","")</f>
        <v/>
      </c>
      <c r="K704" s="885"/>
      <c r="L704" s="2403" t="s">
        <v>600</v>
      </c>
      <c r="M704" s="2403"/>
      <c r="N704" s="2403"/>
      <c r="R704" s="254"/>
    </row>
    <row r="705" spans="1:25" ht="30.75" customHeight="1">
      <c r="A705" s="911"/>
      <c r="B705" s="915"/>
      <c r="C705" s="914"/>
      <c r="D705" s="911"/>
      <c r="E705" s="911"/>
      <c r="F705" s="911"/>
      <c r="G705" s="911"/>
      <c r="H705" s="911"/>
      <c r="I705" s="911"/>
      <c r="J705" s="886" t="str">
        <f>IF(AND($N$4&gt;0,$N$7&gt;=N697,K705=""),"※","")</f>
        <v/>
      </c>
      <c r="K705" s="885"/>
      <c r="L705" s="2403" t="s">
        <v>167</v>
      </c>
      <c r="M705" s="2403"/>
      <c r="N705" s="2403"/>
      <c r="R705" s="254"/>
    </row>
    <row r="706" spans="1:25" ht="30.75" customHeight="1">
      <c r="A706" s="911"/>
      <c r="B706" s="915"/>
      <c r="C706" s="914"/>
      <c r="D706" s="911"/>
      <c r="E706" s="911"/>
      <c r="F706" s="911"/>
      <c r="G706" s="911"/>
      <c r="H706" s="911"/>
      <c r="I706" s="911"/>
      <c r="J706" s="886" t="str">
        <f>IF(AND($N$4&gt;0,$N$7&gt;=N697,K706=""),"※","")</f>
        <v/>
      </c>
      <c r="K706" s="885"/>
      <c r="L706" s="2403" t="s">
        <v>558</v>
      </c>
      <c r="M706" s="2403"/>
      <c r="N706" s="2403"/>
      <c r="R706" s="254"/>
    </row>
    <row r="707" spans="1:25" ht="30.75" customHeight="1">
      <c r="A707" s="911"/>
      <c r="B707" s="915"/>
      <c r="C707" s="914"/>
      <c r="D707" s="911"/>
      <c r="E707" s="911"/>
      <c r="F707" s="911"/>
      <c r="G707" s="911"/>
      <c r="H707" s="911"/>
      <c r="I707" s="911"/>
      <c r="J707" s="886" t="str">
        <f>IF(AND($N$4&gt;0,$N$7&gt;=N697,K707=""),"※","")</f>
        <v/>
      </c>
      <c r="K707" s="885"/>
      <c r="L707" s="2403" t="s">
        <v>549</v>
      </c>
      <c r="M707" s="2403"/>
      <c r="N707" s="2403"/>
      <c r="R707" s="254"/>
    </row>
    <row r="708" spans="1:25" ht="30.75" customHeight="1">
      <c r="A708" s="911"/>
      <c r="B708" s="915"/>
      <c r="C708" s="914"/>
      <c r="D708" s="911"/>
      <c r="E708" s="911"/>
      <c r="F708" s="911"/>
      <c r="G708" s="911"/>
      <c r="H708" s="911"/>
      <c r="I708" s="911"/>
      <c r="J708" s="889" t="str">
        <f>IF(AND($N$4&gt;0,$N$7&gt;=N697,K708=""),"※","")</f>
        <v/>
      </c>
      <c r="K708" s="888"/>
      <c r="L708" s="2405" t="s">
        <v>550</v>
      </c>
      <c r="M708" s="2405"/>
      <c r="N708" s="2405"/>
      <c r="R708" s="254"/>
    </row>
    <row r="709" spans="1:25">
      <c r="A709" s="911"/>
      <c r="B709" s="911"/>
      <c r="C709" s="911"/>
      <c r="D709" s="911"/>
      <c r="E709" s="911"/>
      <c r="F709" s="911"/>
      <c r="G709" s="911"/>
      <c r="H709" s="911"/>
      <c r="I709" s="911"/>
      <c r="K709" s="1140">
        <f>COUNTIF(K700:K708,"○")</f>
        <v>0</v>
      </c>
    </row>
    <row r="710" spans="1:25" ht="13.5">
      <c r="A710" s="911"/>
      <c r="B710" s="913"/>
      <c r="C710" s="911"/>
      <c r="D710" s="911"/>
      <c r="E710" s="911"/>
      <c r="F710" s="911"/>
      <c r="G710" s="911"/>
      <c r="H710" s="911"/>
      <c r="I710" s="911"/>
      <c r="J710" s="880" t="s">
        <v>551</v>
      </c>
      <c r="V710" s="880" t="s">
        <v>1471</v>
      </c>
    </row>
    <row r="711" spans="1:25">
      <c r="A711" s="911"/>
      <c r="B711" s="911"/>
      <c r="C711" s="911"/>
      <c r="D711" s="911"/>
      <c r="E711" s="911"/>
      <c r="F711" s="911"/>
      <c r="G711" s="911"/>
      <c r="H711" s="911"/>
      <c r="I711" s="911"/>
      <c r="J711" s="42" t="s">
        <v>166</v>
      </c>
      <c r="V711" s="1280" t="s">
        <v>1473</v>
      </c>
      <c r="W711" s="1281"/>
      <c r="X711" s="1281"/>
      <c r="Y711" s="1282"/>
    </row>
    <row r="712" spans="1:25" ht="21.75" customHeight="1">
      <c r="A712" s="911"/>
      <c r="B712" s="911"/>
      <c r="C712" s="914"/>
      <c r="D712" s="914"/>
      <c r="E712" s="914"/>
      <c r="F712" s="914"/>
      <c r="G712" s="911"/>
      <c r="H712" s="911"/>
      <c r="I712" s="911"/>
      <c r="J712" s="883"/>
      <c r="K712" s="907" t="s">
        <v>495</v>
      </c>
      <c r="L712" s="901"/>
      <c r="M712" s="2399" t="str">
        <f>IF(M699="","",M699)</f>
        <v/>
      </c>
      <c r="N712" s="2400"/>
      <c r="V712" s="1283" t="s">
        <v>1474</v>
      </c>
      <c r="W712" s="1283" t="s">
        <v>1475</v>
      </c>
      <c r="X712" s="1283" t="s">
        <v>1476</v>
      </c>
      <c r="Y712" s="1283" t="s">
        <v>1477</v>
      </c>
    </row>
    <row r="713" spans="1:25" ht="30.75" customHeight="1">
      <c r="A713" s="911"/>
      <c r="B713" s="915"/>
      <c r="C713" s="914"/>
      <c r="D713" s="911"/>
      <c r="E713" s="912"/>
      <c r="F713" s="911"/>
      <c r="G713" s="916"/>
      <c r="H713" s="916"/>
      <c r="I713" s="917"/>
      <c r="J713" s="881" t="str">
        <f>X713</f>
        <v/>
      </c>
      <c r="K713" s="882"/>
      <c r="L713" s="277" t="s">
        <v>562</v>
      </c>
      <c r="M713" s="908"/>
      <c r="N713" s="413" t="s">
        <v>1091</v>
      </c>
      <c r="O713" s="2389" t="str">
        <f>Y713</f>
        <v/>
      </c>
      <c r="P713" s="2394"/>
      <c r="Q713" s="2394"/>
      <c r="V713" s="248" t="str">
        <f>IF(AND(K709&gt;0,K713&lt;&gt;"×"),IF(OR(K713="",M713=""),"×",""),"")</f>
        <v/>
      </c>
      <c r="W713" s="248" t="str">
        <f>IF(K709&gt;0,IF(AND(K713="○",K714="○"),"×",""),"")</f>
        <v/>
      </c>
      <c r="X713" s="248" t="str">
        <f>IF(W713="×","E",IF(V713="×","※",""))</f>
        <v/>
      </c>
      <c r="Y713" s="248" t="str">
        <f>IF(X713="E","どちらか一方に「○」を入力してください",IF(AND(K713="○",M713=""),"支払限度額を入力してください",IF(AND(K713&lt;&gt;"○",M713&lt;&gt;""),"金額が入力されています。1工事あたりに「○」を入力してください","")))</f>
        <v/>
      </c>
    </row>
    <row r="714" spans="1:25" ht="30.75" customHeight="1">
      <c r="A714" s="911"/>
      <c r="B714" s="915"/>
      <c r="C714" s="914"/>
      <c r="D714" s="911"/>
      <c r="E714" s="912"/>
      <c r="F714" s="911"/>
      <c r="G714" s="916"/>
      <c r="H714" s="911"/>
      <c r="I714" s="911"/>
      <c r="J714" s="887" t="str">
        <f>X714</f>
        <v/>
      </c>
      <c r="K714" s="888"/>
      <c r="L714" s="893" t="s">
        <v>561</v>
      </c>
      <c r="M714" s="910"/>
      <c r="N714" s="899" t="s">
        <v>1091</v>
      </c>
      <c r="O714" s="2389" t="str">
        <f>Y714</f>
        <v/>
      </c>
      <c r="P714" s="2394"/>
      <c r="Q714" s="2394"/>
      <c r="V714" s="248" t="str">
        <f>IF(AND(K709&gt;0,K714&lt;&gt;"×"),IF(OR(K714="",M714=""),"×",""),"")</f>
        <v/>
      </c>
      <c r="W714" s="248" t="str">
        <f>IF(K709&gt;0,IF(AND(K714="○",K713="○"),"×",""),"")</f>
        <v/>
      </c>
      <c r="X714" s="248" t="str">
        <f>IF(W714="×","E",IF(V714="×","※",""))</f>
        <v/>
      </c>
      <c r="Y714" s="248" t="str">
        <f>IF(X714="E","どちらか一方に「○」を入力してください",IF(AND(K714="○",M714=""),"請負金額を入力してください",IF(AND(K714&lt;&gt;"○",M714&lt;&gt;""),"金額が入力されています。請負金額に「○」を入力してください","")))</f>
        <v/>
      </c>
    </row>
    <row r="715" spans="1:25">
      <c r="A715" s="911"/>
      <c r="B715" s="911"/>
      <c r="C715" s="911"/>
      <c r="D715" s="911"/>
      <c r="E715" s="911"/>
      <c r="F715" s="911"/>
      <c r="G715" s="911"/>
      <c r="H715" s="911"/>
      <c r="I715" s="911"/>
    </row>
    <row r="716" spans="1:25" ht="13.5">
      <c r="A716" s="911"/>
      <c r="B716" s="913"/>
      <c r="C716" s="911"/>
      <c r="D716" s="911"/>
      <c r="E716" s="911"/>
      <c r="F716" s="911"/>
      <c r="G716" s="911"/>
      <c r="H716" s="911"/>
      <c r="I716" s="911"/>
      <c r="J716" s="880" t="s">
        <v>552</v>
      </c>
    </row>
    <row r="717" spans="1:25">
      <c r="A717" s="911"/>
      <c r="B717" s="911"/>
      <c r="C717" s="911"/>
      <c r="D717" s="911"/>
      <c r="E717" s="911"/>
      <c r="F717" s="911"/>
      <c r="G717" s="911"/>
      <c r="H717" s="911"/>
      <c r="I717" s="911"/>
      <c r="J717" s="42" t="s">
        <v>169</v>
      </c>
    </row>
    <row r="718" spans="1:25">
      <c r="A718" s="911"/>
      <c r="B718" s="918"/>
      <c r="C718" s="911"/>
      <c r="D718" s="911"/>
      <c r="E718" s="911"/>
      <c r="F718" s="911"/>
      <c r="G718" s="911"/>
      <c r="H718" s="911"/>
      <c r="I718" s="911"/>
      <c r="J718" s="258" t="s">
        <v>170</v>
      </c>
    </row>
    <row r="719" spans="1:25">
      <c r="A719" s="911"/>
      <c r="B719" s="918"/>
      <c r="C719" s="911"/>
      <c r="D719" s="911"/>
      <c r="E719" s="911"/>
      <c r="F719" s="911"/>
      <c r="G719" s="911"/>
      <c r="H719" s="911"/>
      <c r="I719" s="911"/>
      <c r="J719" s="258" t="s">
        <v>171</v>
      </c>
    </row>
    <row r="720" spans="1:25">
      <c r="A720" s="911"/>
      <c r="B720" s="911"/>
      <c r="C720" s="911"/>
      <c r="D720" s="911"/>
      <c r="E720" s="911"/>
      <c r="F720" s="911"/>
      <c r="G720" s="911"/>
      <c r="H720" s="911"/>
      <c r="I720" s="911"/>
      <c r="J720" s="42" t="s">
        <v>166</v>
      </c>
    </row>
    <row r="721" spans="1:17" ht="21.75" customHeight="1">
      <c r="A721" s="911"/>
      <c r="B721" s="911"/>
      <c r="C721" s="914"/>
      <c r="D721" s="914"/>
      <c r="E721" s="914"/>
      <c r="F721" s="914"/>
      <c r="G721" s="911"/>
      <c r="H721" s="911"/>
      <c r="I721" s="911"/>
      <c r="J721" s="883"/>
      <c r="K721" s="907" t="s">
        <v>495</v>
      </c>
      <c r="L721" s="901"/>
      <c r="M721" s="2399" t="str">
        <f>IF(M699="","",M699)</f>
        <v/>
      </c>
      <c r="N721" s="2400"/>
    </row>
    <row r="722" spans="1:17" ht="30.75" customHeight="1">
      <c r="A722" s="911"/>
      <c r="B722" s="911"/>
      <c r="C722" s="914"/>
      <c r="D722" s="911"/>
      <c r="E722" s="911"/>
      <c r="F722" s="911"/>
      <c r="G722" s="911"/>
      <c r="H722" s="911"/>
      <c r="I722" s="911"/>
      <c r="J722" s="890"/>
      <c r="K722" s="882"/>
      <c r="L722" s="2402" t="s">
        <v>563</v>
      </c>
      <c r="M722" s="2402"/>
      <c r="N722" s="2402"/>
    </row>
    <row r="723" spans="1:17" ht="30.75" customHeight="1">
      <c r="A723" s="911"/>
      <c r="B723" s="911"/>
      <c r="C723" s="914"/>
      <c r="D723" s="911"/>
      <c r="E723" s="911"/>
      <c r="F723" s="911"/>
      <c r="G723" s="911"/>
      <c r="H723" s="911"/>
      <c r="I723" s="911"/>
      <c r="J723" s="895"/>
      <c r="K723" s="885"/>
      <c r="L723" s="2403" t="s">
        <v>564</v>
      </c>
      <c r="M723" s="2403"/>
      <c r="N723" s="2403"/>
    </row>
    <row r="724" spans="1:17" ht="30.75" customHeight="1">
      <c r="A724" s="911"/>
      <c r="B724" s="911"/>
      <c r="C724" s="914"/>
      <c r="D724" s="911"/>
      <c r="E724" s="911"/>
      <c r="F724" s="911"/>
      <c r="G724" s="911"/>
      <c r="H724" s="911"/>
      <c r="I724" s="911"/>
      <c r="J724" s="893"/>
      <c r="K724" s="888"/>
      <c r="L724" s="2404" t="s">
        <v>565</v>
      </c>
      <c r="M724" s="2404"/>
      <c r="N724" s="2404"/>
    </row>
    <row r="725" spans="1:17" ht="6.75" customHeight="1">
      <c r="A725" s="911"/>
      <c r="B725" s="911"/>
      <c r="C725" s="911"/>
      <c r="D725" s="911"/>
      <c r="E725" s="911"/>
      <c r="F725" s="911"/>
      <c r="G725" s="911"/>
      <c r="H725" s="911"/>
      <c r="I725" s="911"/>
      <c r="J725" s="268"/>
      <c r="K725" s="268"/>
      <c r="L725" s="268"/>
      <c r="M725" s="268"/>
    </row>
    <row r="726" spans="1:17">
      <c r="A726" s="911"/>
      <c r="B726" s="918"/>
      <c r="C726" s="911"/>
      <c r="D726" s="911"/>
      <c r="E726" s="911"/>
      <c r="F726" s="911"/>
      <c r="G726" s="911"/>
      <c r="H726" s="911"/>
      <c r="I726" s="911"/>
      <c r="J726" s="258" t="s">
        <v>172</v>
      </c>
    </row>
    <row r="727" spans="1:17" ht="21.75" customHeight="1">
      <c r="A727" s="911"/>
      <c r="B727" s="914"/>
      <c r="C727" s="914"/>
      <c r="D727" s="914"/>
      <c r="E727" s="914"/>
      <c r="F727" s="914"/>
      <c r="G727" s="911"/>
      <c r="H727" s="911"/>
      <c r="I727" s="911"/>
      <c r="J727" s="900"/>
      <c r="K727" s="907" t="s">
        <v>495</v>
      </c>
      <c r="L727" s="901"/>
      <c r="M727" s="2399" t="str">
        <f>IF(M699="","",M699)</f>
        <v/>
      </c>
      <c r="N727" s="2400"/>
    </row>
    <row r="728" spans="1:17" ht="30.75" customHeight="1">
      <c r="A728" s="911"/>
      <c r="B728" s="915"/>
      <c r="C728" s="911"/>
      <c r="D728" s="911"/>
      <c r="E728" s="912"/>
      <c r="F728" s="911"/>
      <c r="G728" s="916"/>
      <c r="H728" s="911"/>
      <c r="I728" s="911"/>
      <c r="J728" s="894" t="str">
        <f>IF(AND(OR(K722="○",K723="○",K724="○"),M728=""),"※","")</f>
        <v/>
      </c>
      <c r="K728" s="2397" t="s">
        <v>173</v>
      </c>
      <c r="L728" s="2398"/>
      <c r="M728" s="896"/>
      <c r="N728" s="382" t="s">
        <v>1091</v>
      </c>
      <c r="O728" s="2392" t="str">
        <f>IF(J728="※","支払限度額を入力してください","")</f>
        <v/>
      </c>
      <c r="P728" s="2393"/>
      <c r="Q728" s="2393"/>
    </row>
    <row r="729" spans="1:17">
      <c r="A729" s="911"/>
      <c r="B729" s="911"/>
      <c r="C729" s="911"/>
      <c r="D729" s="911"/>
      <c r="E729" s="911"/>
      <c r="F729" s="911"/>
      <c r="G729" s="911"/>
      <c r="H729" s="911"/>
      <c r="I729" s="911"/>
    </row>
    <row r="730" spans="1:17">
      <c r="A730" s="911"/>
      <c r="B730" s="918"/>
      <c r="C730" s="911"/>
      <c r="D730" s="911"/>
      <c r="E730" s="911"/>
      <c r="F730" s="911"/>
      <c r="G730" s="911"/>
      <c r="H730" s="911"/>
      <c r="I730" s="911"/>
      <c r="J730" s="258" t="s">
        <v>174</v>
      </c>
    </row>
    <row r="731" spans="1:17">
      <c r="A731" s="911"/>
      <c r="B731" s="918"/>
      <c r="C731" s="911"/>
      <c r="D731" s="911"/>
      <c r="E731" s="911"/>
      <c r="F731" s="911"/>
      <c r="G731" s="911"/>
      <c r="H731" s="911"/>
      <c r="I731" s="911"/>
      <c r="J731" s="258" t="s">
        <v>171</v>
      </c>
    </row>
    <row r="732" spans="1:17">
      <c r="A732" s="911"/>
      <c r="B732" s="911"/>
      <c r="C732" s="911"/>
      <c r="D732" s="911"/>
      <c r="E732" s="911"/>
      <c r="F732" s="911"/>
      <c r="G732" s="911"/>
      <c r="H732" s="911"/>
      <c r="I732" s="911"/>
      <c r="J732" s="42" t="s">
        <v>166</v>
      </c>
    </row>
    <row r="733" spans="1:17" ht="21.75" customHeight="1">
      <c r="A733" s="911"/>
      <c r="B733" s="911"/>
      <c r="C733" s="914"/>
      <c r="D733" s="914"/>
      <c r="E733" s="914"/>
      <c r="F733" s="914"/>
      <c r="G733" s="911"/>
      <c r="H733" s="911"/>
      <c r="I733" s="911"/>
      <c r="J733" s="900"/>
      <c r="K733" s="907" t="s">
        <v>495</v>
      </c>
      <c r="L733" s="901"/>
      <c r="M733" s="2399" t="str">
        <f>IF(M699="","",M699)</f>
        <v/>
      </c>
      <c r="N733" s="2400"/>
    </row>
    <row r="734" spans="1:17" ht="30.75" customHeight="1">
      <c r="A734" s="911"/>
      <c r="B734" s="911"/>
      <c r="C734" s="914"/>
      <c r="D734" s="911"/>
      <c r="E734" s="911"/>
      <c r="F734" s="911"/>
      <c r="G734" s="911"/>
      <c r="H734" s="911"/>
      <c r="I734" s="911"/>
      <c r="J734" s="897"/>
      <c r="K734" s="898"/>
      <c r="L734" s="2396" t="s">
        <v>566</v>
      </c>
      <c r="M734" s="2398"/>
      <c r="N734" s="2401"/>
    </row>
    <row r="735" spans="1:17" ht="6.75" customHeight="1">
      <c r="A735" s="911"/>
      <c r="B735" s="911"/>
      <c r="C735" s="911"/>
      <c r="D735" s="911"/>
      <c r="E735" s="911"/>
      <c r="F735" s="911"/>
      <c r="G735" s="911"/>
      <c r="H735" s="911"/>
      <c r="I735" s="911"/>
      <c r="J735" s="268"/>
      <c r="K735" s="268"/>
      <c r="L735" s="268"/>
      <c r="M735" s="268"/>
    </row>
    <row r="736" spans="1:17">
      <c r="A736" s="911"/>
      <c r="B736" s="918"/>
      <c r="C736" s="911"/>
      <c r="D736" s="911"/>
      <c r="E736" s="911"/>
      <c r="F736" s="911"/>
      <c r="G736" s="911"/>
      <c r="H736" s="911"/>
      <c r="I736" s="911"/>
      <c r="J736" s="258" t="s">
        <v>172</v>
      </c>
    </row>
    <row r="737" spans="1:18" ht="21.75" customHeight="1">
      <c r="A737" s="911"/>
      <c r="B737" s="911"/>
      <c r="C737" s="914"/>
      <c r="D737" s="914"/>
      <c r="E737" s="914"/>
      <c r="F737" s="914"/>
      <c r="G737" s="911"/>
      <c r="H737" s="911"/>
      <c r="I737" s="911"/>
      <c r="J737" s="900"/>
      <c r="K737" s="907" t="s">
        <v>495</v>
      </c>
      <c r="L737" s="901"/>
      <c r="M737" s="2399" t="str">
        <f>IF(M699="","",M699)</f>
        <v/>
      </c>
      <c r="N737" s="2400"/>
    </row>
    <row r="738" spans="1:18" ht="30.75" customHeight="1">
      <c r="A738" s="911"/>
      <c r="B738" s="915"/>
      <c r="C738" s="911"/>
      <c r="D738" s="911"/>
      <c r="E738" s="912"/>
      <c r="F738" s="911"/>
      <c r="G738" s="916"/>
      <c r="H738" s="911"/>
      <c r="I738" s="911"/>
      <c r="J738" s="894" t="str">
        <f>IF(AND(K734="○",M738=""),"※","")</f>
        <v/>
      </c>
      <c r="K738" s="2395" t="s">
        <v>173</v>
      </c>
      <c r="L738" s="2396"/>
      <c r="M738" s="896"/>
      <c r="N738" s="382" t="s">
        <v>1091</v>
      </c>
      <c r="O738" s="2392" t="str">
        <f>IF(J738="※","支払限度額を入力してください","")</f>
        <v/>
      </c>
      <c r="P738" s="2393"/>
      <c r="Q738" s="2393"/>
    </row>
    <row r="739" spans="1:18">
      <c r="A739" s="911"/>
      <c r="B739" s="911"/>
      <c r="C739" s="911"/>
      <c r="D739" s="911"/>
      <c r="E739" s="911"/>
      <c r="F739" s="911"/>
      <c r="G739" s="911"/>
      <c r="H739" s="911"/>
      <c r="I739" s="911"/>
    </row>
    <row r="740" spans="1:18" ht="13.5">
      <c r="A740" s="911"/>
      <c r="B740" s="913"/>
      <c r="C740" s="911"/>
      <c r="D740" s="911"/>
      <c r="E740" s="911"/>
      <c r="F740" s="911"/>
      <c r="G740" s="911"/>
      <c r="H740" s="911"/>
      <c r="I740" s="911"/>
      <c r="J740" s="880" t="s">
        <v>567</v>
      </c>
      <c r="N740" s="904">
        <v>18</v>
      </c>
    </row>
    <row r="741" spans="1:18">
      <c r="A741" s="911"/>
      <c r="B741" s="911"/>
      <c r="C741" s="911"/>
      <c r="D741" s="911"/>
      <c r="E741" s="911"/>
      <c r="F741" s="911"/>
      <c r="G741" s="911"/>
      <c r="H741" s="911"/>
      <c r="I741" s="911"/>
      <c r="J741" s="42" t="s">
        <v>166</v>
      </c>
    </row>
    <row r="742" spans="1:18" ht="21.75" customHeight="1">
      <c r="A742" s="911"/>
      <c r="B742" s="911"/>
      <c r="C742" s="914"/>
      <c r="D742" s="914"/>
      <c r="E742" s="914"/>
      <c r="F742" s="914"/>
      <c r="G742" s="911"/>
      <c r="H742" s="911"/>
      <c r="I742" s="911"/>
      <c r="J742" s="883" t="str">
        <f>IF(AND($N$4&gt;0,$N$7&gt;=N740,M742=""),"※","")</f>
        <v/>
      </c>
      <c r="K742" s="907" t="s">
        <v>495</v>
      </c>
      <c r="L742" s="901"/>
      <c r="M742" s="2406"/>
      <c r="N742" s="2407"/>
      <c r="R742" s="254"/>
    </row>
    <row r="743" spans="1:18" ht="30.75" customHeight="1">
      <c r="A743" s="911"/>
      <c r="B743" s="915"/>
      <c r="C743" s="914"/>
      <c r="D743" s="911"/>
      <c r="E743" s="911"/>
      <c r="F743" s="911"/>
      <c r="G743" s="911"/>
      <c r="H743" s="911"/>
      <c r="I743" s="911"/>
      <c r="J743" s="883" t="str">
        <f>IF(AND($N$4&gt;0,$N$7&gt;=N740,K743=""),"※","")</f>
        <v/>
      </c>
      <c r="K743" s="882"/>
      <c r="L743" s="2408" t="s">
        <v>545</v>
      </c>
      <c r="M743" s="2408"/>
      <c r="N743" s="2408"/>
      <c r="R743" s="254"/>
    </row>
    <row r="744" spans="1:18" ht="30.75" customHeight="1">
      <c r="A744" s="911"/>
      <c r="B744" s="915"/>
      <c r="C744" s="914"/>
      <c r="D744" s="911"/>
      <c r="E744" s="911"/>
      <c r="F744" s="911"/>
      <c r="G744" s="911"/>
      <c r="H744" s="911"/>
      <c r="I744" s="911"/>
      <c r="J744" s="886" t="str">
        <f>IF(AND($N$4&gt;0,$N$7&gt;=N740,K744=""),"※","")</f>
        <v/>
      </c>
      <c r="K744" s="885"/>
      <c r="L744" s="2403" t="s">
        <v>568</v>
      </c>
      <c r="M744" s="2403"/>
      <c r="N744" s="2403"/>
      <c r="R744" s="254"/>
    </row>
    <row r="745" spans="1:18" ht="30.75" customHeight="1">
      <c r="A745" s="911"/>
      <c r="B745" s="915"/>
      <c r="C745" s="914"/>
      <c r="D745" s="911"/>
      <c r="E745" s="911"/>
      <c r="F745" s="911"/>
      <c r="G745" s="911"/>
      <c r="H745" s="911"/>
      <c r="I745" s="911"/>
      <c r="J745" s="886" t="str">
        <f>IF(AND($N$4&gt;0,$N$7&gt;=N740,K745=""),"※","")</f>
        <v/>
      </c>
      <c r="K745" s="885"/>
      <c r="L745" s="2403" t="s">
        <v>569</v>
      </c>
      <c r="M745" s="2403"/>
      <c r="N745" s="2403"/>
      <c r="R745" s="254"/>
    </row>
    <row r="746" spans="1:18" ht="30.75" customHeight="1">
      <c r="A746" s="911"/>
      <c r="B746" s="915"/>
      <c r="C746" s="914"/>
      <c r="D746" s="911"/>
      <c r="E746" s="911"/>
      <c r="F746" s="911"/>
      <c r="G746" s="911"/>
      <c r="H746" s="911"/>
      <c r="I746" s="911"/>
      <c r="J746" s="886" t="str">
        <f>IF(AND($N$4&gt;0,$N$7&gt;=N740,K746=""),"※","")</f>
        <v/>
      </c>
      <c r="K746" s="885"/>
      <c r="L746" s="2403" t="s">
        <v>599</v>
      </c>
      <c r="M746" s="2403"/>
      <c r="N746" s="2403"/>
      <c r="R746" s="254"/>
    </row>
    <row r="747" spans="1:18" ht="30.75" customHeight="1">
      <c r="A747" s="911"/>
      <c r="B747" s="915"/>
      <c r="C747" s="914"/>
      <c r="D747" s="911"/>
      <c r="E747" s="911"/>
      <c r="F747" s="911"/>
      <c r="G747" s="911"/>
      <c r="H747" s="911"/>
      <c r="I747" s="911"/>
      <c r="J747" s="886" t="str">
        <f>IF(AND($N$4&gt;0,$N$7&gt;=N740,K747=""),"※","")</f>
        <v/>
      </c>
      <c r="K747" s="885"/>
      <c r="L747" s="2403" t="s">
        <v>600</v>
      </c>
      <c r="M747" s="2403"/>
      <c r="N747" s="2403"/>
      <c r="R747" s="254"/>
    </row>
    <row r="748" spans="1:18" ht="30.75" customHeight="1">
      <c r="A748" s="911"/>
      <c r="B748" s="915"/>
      <c r="C748" s="914"/>
      <c r="D748" s="911"/>
      <c r="E748" s="911"/>
      <c r="F748" s="911"/>
      <c r="G748" s="911"/>
      <c r="H748" s="911"/>
      <c r="I748" s="911"/>
      <c r="J748" s="886" t="str">
        <f>IF(AND($N$4&gt;0,$N$7&gt;=N740,K748=""),"※","")</f>
        <v/>
      </c>
      <c r="K748" s="885"/>
      <c r="L748" s="2403" t="s">
        <v>167</v>
      </c>
      <c r="M748" s="2403"/>
      <c r="N748" s="2403"/>
      <c r="R748" s="254"/>
    </row>
    <row r="749" spans="1:18" ht="30.75" customHeight="1">
      <c r="A749" s="911"/>
      <c r="B749" s="915"/>
      <c r="C749" s="914"/>
      <c r="D749" s="911"/>
      <c r="E749" s="911"/>
      <c r="F749" s="911"/>
      <c r="G749" s="911"/>
      <c r="H749" s="911"/>
      <c r="I749" s="911"/>
      <c r="J749" s="886" t="str">
        <f>IF(AND($N$4&gt;0,$N$7&gt;=N740,K749=""),"※","")</f>
        <v/>
      </c>
      <c r="K749" s="885"/>
      <c r="L749" s="2403" t="s">
        <v>558</v>
      </c>
      <c r="M749" s="2403"/>
      <c r="N749" s="2403"/>
      <c r="R749" s="254"/>
    </row>
    <row r="750" spans="1:18" ht="30.75" customHeight="1">
      <c r="A750" s="911"/>
      <c r="B750" s="915"/>
      <c r="C750" s="914"/>
      <c r="D750" s="911"/>
      <c r="E750" s="911"/>
      <c r="F750" s="911"/>
      <c r="G750" s="911"/>
      <c r="H750" s="911"/>
      <c r="I750" s="911"/>
      <c r="J750" s="886" t="str">
        <f>IF(AND($N$4&gt;0,$N$7&gt;=N740,K750=""),"※","")</f>
        <v/>
      </c>
      <c r="K750" s="885"/>
      <c r="L750" s="2403" t="s">
        <v>549</v>
      </c>
      <c r="M750" s="2403"/>
      <c r="N750" s="2403"/>
      <c r="R750" s="254"/>
    </row>
    <row r="751" spans="1:18" ht="30.75" customHeight="1">
      <c r="A751" s="911"/>
      <c r="B751" s="915"/>
      <c r="C751" s="914"/>
      <c r="D751" s="911"/>
      <c r="E751" s="911"/>
      <c r="F751" s="911"/>
      <c r="G751" s="911"/>
      <c r="H751" s="911"/>
      <c r="I751" s="911"/>
      <c r="J751" s="889" t="str">
        <f>IF(AND($N$4&gt;0,$N$7&gt;=N740,K751=""),"※","")</f>
        <v/>
      </c>
      <c r="K751" s="888"/>
      <c r="L751" s="2405" t="s">
        <v>550</v>
      </c>
      <c r="M751" s="2405"/>
      <c r="N751" s="2405"/>
      <c r="R751" s="254"/>
    </row>
    <row r="752" spans="1:18">
      <c r="A752" s="911"/>
      <c r="B752" s="911"/>
      <c r="C752" s="911"/>
      <c r="D752" s="911"/>
      <c r="E752" s="911"/>
      <c r="F752" s="911"/>
      <c r="G752" s="911"/>
      <c r="H752" s="911"/>
      <c r="I752" s="911"/>
      <c r="K752" s="1140">
        <f>COUNTIF(K743:K751,"○")</f>
        <v>0</v>
      </c>
    </row>
    <row r="753" spans="1:25" ht="13.5">
      <c r="A753" s="911"/>
      <c r="B753" s="913"/>
      <c r="C753" s="911"/>
      <c r="D753" s="911"/>
      <c r="E753" s="911"/>
      <c r="F753" s="911"/>
      <c r="G753" s="911"/>
      <c r="H753" s="911"/>
      <c r="I753" s="911"/>
      <c r="J753" s="880" t="s">
        <v>551</v>
      </c>
      <c r="V753" s="880" t="s">
        <v>1471</v>
      </c>
    </row>
    <row r="754" spans="1:25">
      <c r="A754" s="911"/>
      <c r="B754" s="911"/>
      <c r="C754" s="911"/>
      <c r="D754" s="911"/>
      <c r="E754" s="911"/>
      <c r="F754" s="911"/>
      <c r="G754" s="911"/>
      <c r="H754" s="911"/>
      <c r="I754" s="911"/>
      <c r="J754" s="42" t="s">
        <v>166</v>
      </c>
      <c r="V754" s="1280" t="s">
        <v>1473</v>
      </c>
      <c r="W754" s="1281"/>
      <c r="X754" s="1281"/>
      <c r="Y754" s="1282"/>
    </row>
    <row r="755" spans="1:25" ht="21.75" customHeight="1">
      <c r="A755" s="911"/>
      <c r="B755" s="911"/>
      <c r="C755" s="914"/>
      <c r="D755" s="914"/>
      <c r="E755" s="914"/>
      <c r="F755" s="914"/>
      <c r="G755" s="911"/>
      <c r="H755" s="911"/>
      <c r="I755" s="911"/>
      <c r="J755" s="883"/>
      <c r="K755" s="907" t="s">
        <v>495</v>
      </c>
      <c r="L755" s="901"/>
      <c r="M755" s="2399" t="str">
        <f>IF(M742="","",M742)</f>
        <v/>
      </c>
      <c r="N755" s="2400"/>
      <c r="V755" s="1283" t="s">
        <v>1474</v>
      </c>
      <c r="W755" s="1283" t="s">
        <v>1475</v>
      </c>
      <c r="X755" s="1283" t="s">
        <v>1476</v>
      </c>
      <c r="Y755" s="1283" t="s">
        <v>1477</v>
      </c>
    </row>
    <row r="756" spans="1:25" ht="30.75" customHeight="1">
      <c r="A756" s="911"/>
      <c r="B756" s="915"/>
      <c r="C756" s="914"/>
      <c r="D756" s="911"/>
      <c r="E756" s="912"/>
      <c r="F756" s="911"/>
      <c r="G756" s="916"/>
      <c r="H756" s="916"/>
      <c r="I756" s="917"/>
      <c r="J756" s="881" t="str">
        <f>X756</f>
        <v/>
      </c>
      <c r="K756" s="882"/>
      <c r="L756" s="277" t="s">
        <v>562</v>
      </c>
      <c r="M756" s="908"/>
      <c r="N756" s="413" t="s">
        <v>1091</v>
      </c>
      <c r="O756" s="2389" t="str">
        <f>Y756</f>
        <v/>
      </c>
      <c r="P756" s="2394"/>
      <c r="Q756" s="2394"/>
      <c r="V756" s="248" t="str">
        <f>IF(AND(K752&gt;0,K756&lt;&gt;"×"),IF(OR(K756="",M756=""),"×",""),"")</f>
        <v/>
      </c>
      <c r="W756" s="248" t="str">
        <f>IF(K752&gt;0,IF(AND(K756="○",K757="○"),"×",""),"")</f>
        <v/>
      </c>
      <c r="X756" s="248" t="str">
        <f>IF(W756="×","E",IF(V756="×","※",""))</f>
        <v/>
      </c>
      <c r="Y756" s="248" t="str">
        <f>IF(X756="E","どちらか一方に「○」を入力してください",IF(AND(K756="○",M756=""),"支払限度額を入力してください",IF(AND(K756&lt;&gt;"○",M756&lt;&gt;""),"金額が入力されています。1工事あたりに「○」を入力してください","")))</f>
        <v/>
      </c>
    </row>
    <row r="757" spans="1:25" ht="30.75" customHeight="1">
      <c r="A757" s="911"/>
      <c r="B757" s="915"/>
      <c r="C757" s="914"/>
      <c r="D757" s="911"/>
      <c r="E757" s="912"/>
      <c r="F757" s="911"/>
      <c r="G757" s="916"/>
      <c r="H757" s="911"/>
      <c r="I757" s="911"/>
      <c r="J757" s="887" t="str">
        <f>X757</f>
        <v/>
      </c>
      <c r="K757" s="888"/>
      <c r="L757" s="893" t="s">
        <v>561</v>
      </c>
      <c r="M757" s="910"/>
      <c r="N757" s="899" t="s">
        <v>1091</v>
      </c>
      <c r="O757" s="2389" t="str">
        <f>Y757</f>
        <v/>
      </c>
      <c r="P757" s="2394"/>
      <c r="Q757" s="2394"/>
      <c r="V757" s="248" t="str">
        <f>IF(AND(K752&gt;0,K757&lt;&gt;"×"),IF(OR(K757="",M757=""),"×",""),"")</f>
        <v/>
      </c>
      <c r="W757" s="248" t="str">
        <f>IF(K752&gt;0,IF(AND(K757="○",K756="○"),"×",""),"")</f>
        <v/>
      </c>
      <c r="X757" s="248" t="str">
        <f>IF(W757="×","E",IF(V757="×","※",""))</f>
        <v/>
      </c>
      <c r="Y757" s="248" t="str">
        <f>IF(X757="E","どちらか一方に「○」を入力してください",IF(AND(K757="○",M757=""),"請負金額を入力してください",IF(AND(K757&lt;&gt;"○",M757&lt;&gt;""),"金額が入力されています。請負金額に「○」を入力してください","")))</f>
        <v/>
      </c>
    </row>
    <row r="758" spans="1:25">
      <c r="A758" s="911"/>
      <c r="B758" s="911"/>
      <c r="C758" s="911"/>
      <c r="D758" s="911"/>
      <c r="E758" s="911"/>
      <c r="F758" s="911"/>
      <c r="G758" s="911"/>
      <c r="H758" s="911"/>
      <c r="I758" s="911"/>
    </row>
    <row r="759" spans="1:25" ht="13.5">
      <c r="A759" s="911"/>
      <c r="B759" s="913"/>
      <c r="C759" s="911"/>
      <c r="D759" s="911"/>
      <c r="E759" s="911"/>
      <c r="F759" s="911"/>
      <c r="G759" s="911"/>
      <c r="H759" s="911"/>
      <c r="I759" s="911"/>
      <c r="J759" s="880" t="s">
        <v>552</v>
      </c>
    </row>
    <row r="760" spans="1:25">
      <c r="A760" s="911"/>
      <c r="B760" s="911"/>
      <c r="C760" s="911"/>
      <c r="D760" s="911"/>
      <c r="E760" s="911"/>
      <c r="F760" s="911"/>
      <c r="G760" s="911"/>
      <c r="H760" s="911"/>
      <c r="I760" s="911"/>
      <c r="J760" s="42" t="s">
        <v>169</v>
      </c>
    </row>
    <row r="761" spans="1:25">
      <c r="A761" s="911"/>
      <c r="B761" s="918"/>
      <c r="C761" s="911"/>
      <c r="D761" s="911"/>
      <c r="E761" s="911"/>
      <c r="F761" s="911"/>
      <c r="G761" s="911"/>
      <c r="H761" s="911"/>
      <c r="I761" s="911"/>
      <c r="J761" s="258" t="s">
        <v>170</v>
      </c>
    </row>
    <row r="762" spans="1:25">
      <c r="A762" s="911"/>
      <c r="B762" s="918"/>
      <c r="C762" s="911"/>
      <c r="D762" s="911"/>
      <c r="E762" s="911"/>
      <c r="F762" s="911"/>
      <c r="G762" s="911"/>
      <c r="H762" s="911"/>
      <c r="I762" s="911"/>
      <c r="J762" s="258" t="s">
        <v>171</v>
      </c>
    </row>
    <row r="763" spans="1:25">
      <c r="A763" s="911"/>
      <c r="B763" s="911"/>
      <c r="C763" s="911"/>
      <c r="D763" s="911"/>
      <c r="E763" s="911"/>
      <c r="F763" s="911"/>
      <c r="G763" s="911"/>
      <c r="H763" s="911"/>
      <c r="I763" s="911"/>
      <c r="J763" s="42" t="s">
        <v>166</v>
      </c>
    </row>
    <row r="764" spans="1:25" ht="21.75" customHeight="1">
      <c r="A764" s="911"/>
      <c r="B764" s="911"/>
      <c r="C764" s="914"/>
      <c r="D764" s="914"/>
      <c r="E764" s="914"/>
      <c r="F764" s="914"/>
      <c r="G764" s="911"/>
      <c r="H764" s="911"/>
      <c r="I764" s="911"/>
      <c r="J764" s="883"/>
      <c r="K764" s="907" t="s">
        <v>495</v>
      </c>
      <c r="L764" s="901"/>
      <c r="M764" s="2399" t="str">
        <f>IF(M742="","",M742)</f>
        <v/>
      </c>
      <c r="N764" s="2400"/>
    </row>
    <row r="765" spans="1:25" ht="30.75" customHeight="1">
      <c r="A765" s="911"/>
      <c r="B765" s="911"/>
      <c r="C765" s="914"/>
      <c r="D765" s="911"/>
      <c r="E765" s="911"/>
      <c r="F765" s="911"/>
      <c r="G765" s="911"/>
      <c r="H765" s="911"/>
      <c r="I765" s="911"/>
      <c r="J765" s="890"/>
      <c r="K765" s="882"/>
      <c r="L765" s="2402" t="s">
        <v>563</v>
      </c>
      <c r="M765" s="2402"/>
      <c r="N765" s="2402"/>
    </row>
    <row r="766" spans="1:25" ht="30.75" customHeight="1">
      <c r="A766" s="911"/>
      <c r="B766" s="911"/>
      <c r="C766" s="914"/>
      <c r="D766" s="911"/>
      <c r="E766" s="911"/>
      <c r="F766" s="911"/>
      <c r="G766" s="911"/>
      <c r="H766" s="911"/>
      <c r="I766" s="911"/>
      <c r="J766" s="895"/>
      <c r="K766" s="885"/>
      <c r="L766" s="2403" t="s">
        <v>564</v>
      </c>
      <c r="M766" s="2403"/>
      <c r="N766" s="2403"/>
    </row>
    <row r="767" spans="1:25" ht="30.75" customHeight="1">
      <c r="A767" s="911"/>
      <c r="B767" s="911"/>
      <c r="C767" s="914"/>
      <c r="D767" s="911"/>
      <c r="E767" s="911"/>
      <c r="F767" s="911"/>
      <c r="G767" s="911"/>
      <c r="H767" s="911"/>
      <c r="I767" s="911"/>
      <c r="J767" s="893"/>
      <c r="K767" s="888"/>
      <c r="L767" s="2404" t="s">
        <v>565</v>
      </c>
      <c r="M767" s="2404"/>
      <c r="N767" s="2404"/>
    </row>
    <row r="768" spans="1:25" ht="6.75" customHeight="1">
      <c r="A768" s="911"/>
      <c r="B768" s="911"/>
      <c r="C768" s="911"/>
      <c r="D768" s="911"/>
      <c r="E768" s="911"/>
      <c r="F768" s="911"/>
      <c r="G768" s="911"/>
      <c r="H768" s="911"/>
      <c r="I768" s="911"/>
      <c r="J768" s="268"/>
      <c r="K768" s="268"/>
      <c r="L768" s="268"/>
      <c r="M768" s="268"/>
    </row>
    <row r="769" spans="1:17">
      <c r="A769" s="911"/>
      <c r="B769" s="918"/>
      <c r="C769" s="911"/>
      <c r="D769" s="911"/>
      <c r="E769" s="911"/>
      <c r="F769" s="911"/>
      <c r="G769" s="911"/>
      <c r="H769" s="911"/>
      <c r="I769" s="911"/>
      <c r="J769" s="258" t="s">
        <v>172</v>
      </c>
    </row>
    <row r="770" spans="1:17" ht="21.75" customHeight="1">
      <c r="A770" s="911"/>
      <c r="B770" s="914"/>
      <c r="C770" s="914"/>
      <c r="D770" s="914"/>
      <c r="E770" s="914"/>
      <c r="F770" s="914"/>
      <c r="G770" s="911"/>
      <c r="H770" s="911"/>
      <c r="I770" s="911"/>
      <c r="J770" s="900"/>
      <c r="K770" s="907" t="s">
        <v>495</v>
      </c>
      <c r="L770" s="901"/>
      <c r="M770" s="2399" t="str">
        <f>IF(M742="","",M742)</f>
        <v/>
      </c>
      <c r="N770" s="2400"/>
    </row>
    <row r="771" spans="1:17" ht="30.75" customHeight="1">
      <c r="A771" s="911"/>
      <c r="B771" s="915"/>
      <c r="C771" s="911"/>
      <c r="D771" s="911"/>
      <c r="E771" s="912"/>
      <c r="F771" s="911"/>
      <c r="G771" s="916"/>
      <c r="H771" s="911"/>
      <c r="I771" s="911"/>
      <c r="J771" s="894" t="str">
        <f>IF(AND(OR(K765="○",K766="○",K767="○"),M771=""),"※","")</f>
        <v/>
      </c>
      <c r="K771" s="2397" t="s">
        <v>173</v>
      </c>
      <c r="L771" s="2398"/>
      <c r="M771" s="896"/>
      <c r="N771" s="382" t="s">
        <v>1091</v>
      </c>
      <c r="O771" s="2392" t="str">
        <f>IF(J771="※","支払限度額を入力してください","")</f>
        <v/>
      </c>
      <c r="P771" s="2393"/>
      <c r="Q771" s="2393"/>
    </row>
    <row r="772" spans="1:17">
      <c r="A772" s="911"/>
      <c r="B772" s="911"/>
      <c r="C772" s="911"/>
      <c r="D772" s="911"/>
      <c r="E772" s="911"/>
      <c r="F772" s="911"/>
      <c r="G772" s="911"/>
      <c r="H772" s="911"/>
      <c r="I772" s="911"/>
    </row>
    <row r="773" spans="1:17">
      <c r="A773" s="911"/>
      <c r="B773" s="918"/>
      <c r="C773" s="911"/>
      <c r="D773" s="911"/>
      <c r="E773" s="911"/>
      <c r="F773" s="911"/>
      <c r="G773" s="911"/>
      <c r="H773" s="911"/>
      <c r="I773" s="911"/>
      <c r="J773" s="258" t="s">
        <v>174</v>
      </c>
    </row>
    <row r="774" spans="1:17">
      <c r="A774" s="911"/>
      <c r="B774" s="918"/>
      <c r="C774" s="911"/>
      <c r="D774" s="911"/>
      <c r="E774" s="911"/>
      <c r="F774" s="911"/>
      <c r="G774" s="911"/>
      <c r="H774" s="911"/>
      <c r="I774" s="911"/>
      <c r="J774" s="258" t="s">
        <v>171</v>
      </c>
    </row>
    <row r="775" spans="1:17">
      <c r="A775" s="911"/>
      <c r="B775" s="911"/>
      <c r="C775" s="911"/>
      <c r="D775" s="911"/>
      <c r="E775" s="911"/>
      <c r="F775" s="911"/>
      <c r="G775" s="911"/>
      <c r="H775" s="911"/>
      <c r="I775" s="911"/>
      <c r="J775" s="42" t="s">
        <v>166</v>
      </c>
    </row>
    <row r="776" spans="1:17" ht="21.75" customHeight="1">
      <c r="A776" s="911"/>
      <c r="B776" s="911"/>
      <c r="C776" s="914"/>
      <c r="D776" s="914"/>
      <c r="E776" s="914"/>
      <c r="F776" s="914"/>
      <c r="G776" s="911"/>
      <c r="H776" s="911"/>
      <c r="I776" s="911"/>
      <c r="J776" s="900"/>
      <c r="K776" s="907" t="s">
        <v>495</v>
      </c>
      <c r="L776" s="901"/>
      <c r="M776" s="2399" t="str">
        <f>IF(M742="","",M742)</f>
        <v/>
      </c>
      <c r="N776" s="2400"/>
    </row>
    <row r="777" spans="1:17" ht="30.75" customHeight="1">
      <c r="A777" s="911"/>
      <c r="B777" s="911"/>
      <c r="C777" s="914"/>
      <c r="D777" s="911"/>
      <c r="E777" s="911"/>
      <c r="F777" s="911"/>
      <c r="G777" s="911"/>
      <c r="H777" s="911"/>
      <c r="I777" s="911"/>
      <c r="J777" s="897"/>
      <c r="K777" s="898"/>
      <c r="L777" s="2396" t="s">
        <v>566</v>
      </c>
      <c r="M777" s="2398"/>
      <c r="N777" s="2401"/>
    </row>
    <row r="778" spans="1:17" ht="6.75" customHeight="1">
      <c r="A778" s="911"/>
      <c r="B778" s="911"/>
      <c r="C778" s="911"/>
      <c r="D778" s="911"/>
      <c r="E778" s="911"/>
      <c r="F778" s="911"/>
      <c r="G778" s="911"/>
      <c r="H778" s="911"/>
      <c r="I778" s="911"/>
      <c r="J778" s="268"/>
      <c r="K778" s="268"/>
      <c r="L778" s="268"/>
      <c r="M778" s="268"/>
    </row>
    <row r="779" spans="1:17">
      <c r="A779" s="911"/>
      <c r="B779" s="918"/>
      <c r="C779" s="911"/>
      <c r="D779" s="911"/>
      <c r="E779" s="911"/>
      <c r="F779" s="911"/>
      <c r="G779" s="911"/>
      <c r="H779" s="911"/>
      <c r="I779" s="911"/>
      <c r="J779" s="258" t="s">
        <v>172</v>
      </c>
    </row>
    <row r="780" spans="1:17" ht="21.75" customHeight="1">
      <c r="A780" s="911"/>
      <c r="B780" s="911"/>
      <c r="C780" s="914"/>
      <c r="D780" s="914"/>
      <c r="E780" s="914"/>
      <c r="F780" s="914"/>
      <c r="G780" s="911"/>
      <c r="H780" s="911"/>
      <c r="I780" s="911"/>
      <c r="J780" s="900"/>
      <c r="K780" s="907" t="s">
        <v>495</v>
      </c>
      <c r="L780" s="901"/>
      <c r="M780" s="2399" t="str">
        <f>IF(M742="","",M742)</f>
        <v/>
      </c>
      <c r="N780" s="2400"/>
    </row>
    <row r="781" spans="1:17" ht="30.75" customHeight="1">
      <c r="A781" s="911"/>
      <c r="B781" s="915"/>
      <c r="C781" s="911"/>
      <c r="D781" s="911"/>
      <c r="E781" s="912"/>
      <c r="F781" s="911"/>
      <c r="G781" s="916"/>
      <c r="H781" s="911"/>
      <c r="I781" s="911"/>
      <c r="J781" s="894" t="str">
        <f>IF(AND(K777="○",M781=""),"※","")</f>
        <v/>
      </c>
      <c r="K781" s="2395" t="s">
        <v>173</v>
      </c>
      <c r="L781" s="2396"/>
      <c r="M781" s="896"/>
      <c r="N781" s="382" t="s">
        <v>1091</v>
      </c>
      <c r="O781" s="2392" t="str">
        <f>IF(J781="※","支払限度額を入力してください","")</f>
        <v/>
      </c>
      <c r="P781" s="2393"/>
      <c r="Q781" s="2393"/>
    </row>
    <row r="782" spans="1:17">
      <c r="A782" s="911"/>
      <c r="B782" s="911"/>
      <c r="C782" s="911"/>
      <c r="D782" s="911"/>
      <c r="E782" s="911"/>
      <c r="F782" s="911"/>
      <c r="G782" s="911"/>
      <c r="H782" s="911"/>
      <c r="I782" s="911"/>
    </row>
    <row r="783" spans="1:17" ht="13.5">
      <c r="A783" s="911"/>
      <c r="B783" s="913"/>
      <c r="C783" s="911"/>
      <c r="D783" s="911"/>
      <c r="E783" s="911"/>
      <c r="F783" s="911"/>
      <c r="G783" s="911"/>
      <c r="H783" s="911"/>
      <c r="I783" s="911"/>
      <c r="J783" s="880" t="s">
        <v>567</v>
      </c>
      <c r="N783" s="904">
        <v>19</v>
      </c>
    </row>
    <row r="784" spans="1:17">
      <c r="A784" s="911"/>
      <c r="B784" s="911"/>
      <c r="C784" s="911"/>
      <c r="D784" s="911"/>
      <c r="E784" s="911"/>
      <c r="F784" s="911"/>
      <c r="G784" s="911"/>
      <c r="H784" s="911"/>
      <c r="I784" s="911"/>
      <c r="J784" s="42" t="s">
        <v>166</v>
      </c>
    </row>
    <row r="785" spans="1:25" ht="21.75" customHeight="1">
      <c r="A785" s="911"/>
      <c r="B785" s="911"/>
      <c r="C785" s="914"/>
      <c r="D785" s="914"/>
      <c r="E785" s="914"/>
      <c r="F785" s="914"/>
      <c r="G785" s="911"/>
      <c r="H785" s="911"/>
      <c r="I785" s="911"/>
      <c r="J785" s="883" t="str">
        <f>IF(AND($N$4&gt;0,$N$7&gt;=N783,M785=""),"※","")</f>
        <v/>
      </c>
      <c r="K785" s="907" t="s">
        <v>495</v>
      </c>
      <c r="L785" s="901"/>
      <c r="M785" s="2406"/>
      <c r="N785" s="2407"/>
      <c r="R785" s="254"/>
    </row>
    <row r="786" spans="1:25" ht="30.75" customHeight="1">
      <c r="A786" s="911"/>
      <c r="B786" s="915"/>
      <c r="C786" s="914"/>
      <c r="D786" s="911"/>
      <c r="E786" s="911"/>
      <c r="F786" s="911"/>
      <c r="G786" s="911"/>
      <c r="H786" s="911"/>
      <c r="I786" s="911"/>
      <c r="J786" s="883" t="str">
        <f>IF(AND($N$4&gt;0,$N$7&gt;=N783,K786=""),"※","")</f>
        <v/>
      </c>
      <c r="K786" s="882"/>
      <c r="L786" s="2408" t="s">
        <v>545</v>
      </c>
      <c r="M786" s="2408"/>
      <c r="N786" s="2408"/>
      <c r="R786" s="254"/>
    </row>
    <row r="787" spans="1:25" ht="30.75" customHeight="1">
      <c r="A787" s="911"/>
      <c r="B787" s="915"/>
      <c r="C787" s="914"/>
      <c r="D787" s="911"/>
      <c r="E787" s="911"/>
      <c r="F787" s="911"/>
      <c r="G787" s="911"/>
      <c r="H787" s="911"/>
      <c r="I787" s="911"/>
      <c r="J787" s="886" t="str">
        <f>IF(AND($N$4&gt;0,$N$7&gt;=N783,K787=""),"※","")</f>
        <v/>
      </c>
      <c r="K787" s="885"/>
      <c r="L787" s="2403" t="s">
        <v>568</v>
      </c>
      <c r="M787" s="2403"/>
      <c r="N787" s="2403"/>
      <c r="R787" s="254"/>
    </row>
    <row r="788" spans="1:25" ht="30.75" customHeight="1">
      <c r="A788" s="911"/>
      <c r="B788" s="915"/>
      <c r="C788" s="914"/>
      <c r="D788" s="911"/>
      <c r="E788" s="911"/>
      <c r="F788" s="911"/>
      <c r="G788" s="911"/>
      <c r="H788" s="911"/>
      <c r="I788" s="911"/>
      <c r="J788" s="886" t="str">
        <f>IF(AND($N$4&gt;0,$N$7&gt;=N783,K788=""),"※","")</f>
        <v/>
      </c>
      <c r="K788" s="885"/>
      <c r="L788" s="2403" t="s">
        <v>604</v>
      </c>
      <c r="M788" s="2403"/>
      <c r="N788" s="2403"/>
      <c r="R788" s="254"/>
    </row>
    <row r="789" spans="1:25" ht="30.75" customHeight="1">
      <c r="A789" s="911"/>
      <c r="B789" s="915"/>
      <c r="C789" s="914"/>
      <c r="D789" s="911"/>
      <c r="E789" s="911"/>
      <c r="F789" s="911"/>
      <c r="G789" s="911"/>
      <c r="H789" s="911"/>
      <c r="I789" s="911"/>
      <c r="J789" s="886" t="str">
        <f>IF(AND($N$4&gt;0,$N$7&gt;=N783,K789=""),"※","")</f>
        <v/>
      </c>
      <c r="K789" s="885"/>
      <c r="L789" s="2403" t="s">
        <v>599</v>
      </c>
      <c r="M789" s="2403"/>
      <c r="N789" s="2403"/>
      <c r="R789" s="254"/>
    </row>
    <row r="790" spans="1:25" ht="30.75" customHeight="1">
      <c r="A790" s="911"/>
      <c r="B790" s="915"/>
      <c r="C790" s="914"/>
      <c r="D790" s="911"/>
      <c r="E790" s="911"/>
      <c r="F790" s="911"/>
      <c r="G790" s="911"/>
      <c r="H790" s="911"/>
      <c r="I790" s="911"/>
      <c r="J790" s="886" t="str">
        <f>IF(AND($N$4&gt;0,$N$7&gt;=N783,K790=""),"※","")</f>
        <v/>
      </c>
      <c r="K790" s="885"/>
      <c r="L790" s="2403" t="s">
        <v>600</v>
      </c>
      <c r="M790" s="2403"/>
      <c r="N790" s="2403"/>
      <c r="R790" s="254"/>
    </row>
    <row r="791" spans="1:25" ht="30.75" customHeight="1">
      <c r="A791" s="911"/>
      <c r="B791" s="915"/>
      <c r="C791" s="914"/>
      <c r="D791" s="911"/>
      <c r="E791" s="911"/>
      <c r="F791" s="911"/>
      <c r="G791" s="911"/>
      <c r="H791" s="911"/>
      <c r="I791" s="911"/>
      <c r="J791" s="886" t="str">
        <f>IF(AND($N$4&gt;0,$N$7&gt;=N783,K791=""),"※","")</f>
        <v/>
      </c>
      <c r="K791" s="885"/>
      <c r="L791" s="2403" t="s">
        <v>167</v>
      </c>
      <c r="M791" s="2403"/>
      <c r="N791" s="2403"/>
      <c r="R791" s="254"/>
    </row>
    <row r="792" spans="1:25" ht="30.75" customHeight="1">
      <c r="A792" s="911"/>
      <c r="B792" s="915"/>
      <c r="C792" s="914"/>
      <c r="D792" s="911"/>
      <c r="E792" s="911"/>
      <c r="F792" s="911"/>
      <c r="G792" s="911"/>
      <c r="H792" s="911"/>
      <c r="I792" s="911"/>
      <c r="J792" s="886" t="str">
        <f>IF(AND($N$4&gt;0,$N$7&gt;=N783,K792=""),"※","")</f>
        <v/>
      </c>
      <c r="K792" s="885"/>
      <c r="L792" s="2403" t="s">
        <v>558</v>
      </c>
      <c r="M792" s="2403"/>
      <c r="N792" s="2403"/>
      <c r="R792" s="254"/>
    </row>
    <row r="793" spans="1:25" ht="30.75" customHeight="1">
      <c r="A793" s="911"/>
      <c r="B793" s="915"/>
      <c r="C793" s="914"/>
      <c r="D793" s="911"/>
      <c r="E793" s="911"/>
      <c r="F793" s="911"/>
      <c r="G793" s="911"/>
      <c r="H793" s="911"/>
      <c r="I793" s="911"/>
      <c r="J793" s="886" t="str">
        <f>IF(AND($N$4&gt;0,$N$7&gt;=N783,K793=""),"※","")</f>
        <v/>
      </c>
      <c r="K793" s="885"/>
      <c r="L793" s="2403" t="s">
        <v>549</v>
      </c>
      <c r="M793" s="2403"/>
      <c r="N793" s="2403"/>
      <c r="R793" s="254"/>
    </row>
    <row r="794" spans="1:25" ht="30.75" customHeight="1">
      <c r="A794" s="911"/>
      <c r="B794" s="915"/>
      <c r="C794" s="914"/>
      <c r="D794" s="911"/>
      <c r="E794" s="911"/>
      <c r="F794" s="911"/>
      <c r="G794" s="911"/>
      <c r="H794" s="911"/>
      <c r="I794" s="911"/>
      <c r="J794" s="889" t="str">
        <f>IF(AND($N$4&gt;0,$N$7&gt;=N783,K794=""),"※","")</f>
        <v/>
      </c>
      <c r="K794" s="888"/>
      <c r="L794" s="2405" t="s">
        <v>550</v>
      </c>
      <c r="M794" s="2405"/>
      <c r="N794" s="2405"/>
      <c r="R794" s="254"/>
    </row>
    <row r="795" spans="1:25">
      <c r="A795" s="911"/>
      <c r="B795" s="911"/>
      <c r="C795" s="911"/>
      <c r="D795" s="911"/>
      <c r="E795" s="911"/>
      <c r="F795" s="911"/>
      <c r="G795" s="911"/>
      <c r="H795" s="911"/>
      <c r="I795" s="911"/>
      <c r="K795" s="1140">
        <f>COUNTIF(K786:K794,"○")</f>
        <v>0</v>
      </c>
    </row>
    <row r="796" spans="1:25" ht="13.5">
      <c r="A796" s="911"/>
      <c r="B796" s="913"/>
      <c r="C796" s="911"/>
      <c r="D796" s="911"/>
      <c r="E796" s="911"/>
      <c r="F796" s="911"/>
      <c r="G796" s="911"/>
      <c r="H796" s="911"/>
      <c r="I796" s="911"/>
      <c r="J796" s="880" t="s">
        <v>551</v>
      </c>
      <c r="V796" s="880" t="s">
        <v>1471</v>
      </c>
    </row>
    <row r="797" spans="1:25">
      <c r="A797" s="911"/>
      <c r="B797" s="911"/>
      <c r="C797" s="911"/>
      <c r="D797" s="911"/>
      <c r="E797" s="911"/>
      <c r="F797" s="911"/>
      <c r="G797" s="911"/>
      <c r="H797" s="911"/>
      <c r="I797" s="911"/>
      <c r="J797" s="42" t="s">
        <v>166</v>
      </c>
      <c r="V797" s="1280" t="s">
        <v>1473</v>
      </c>
      <c r="W797" s="1281"/>
      <c r="X797" s="1281"/>
      <c r="Y797" s="1282"/>
    </row>
    <row r="798" spans="1:25" ht="21.75" customHeight="1">
      <c r="A798" s="911"/>
      <c r="B798" s="911"/>
      <c r="C798" s="914"/>
      <c r="D798" s="914"/>
      <c r="E798" s="914"/>
      <c r="F798" s="914"/>
      <c r="G798" s="911"/>
      <c r="H798" s="911"/>
      <c r="I798" s="911"/>
      <c r="J798" s="883"/>
      <c r="K798" s="907" t="s">
        <v>495</v>
      </c>
      <c r="L798" s="901"/>
      <c r="M798" s="2399" t="str">
        <f>IF(M785="","",M785)</f>
        <v/>
      </c>
      <c r="N798" s="2400"/>
      <c r="V798" s="1283" t="s">
        <v>1474</v>
      </c>
      <c r="W798" s="1283" t="s">
        <v>1475</v>
      </c>
      <c r="X798" s="1283" t="s">
        <v>1476</v>
      </c>
      <c r="Y798" s="1283" t="s">
        <v>1477</v>
      </c>
    </row>
    <row r="799" spans="1:25" ht="30.75" customHeight="1">
      <c r="A799" s="911"/>
      <c r="B799" s="915"/>
      <c r="C799" s="914"/>
      <c r="D799" s="911"/>
      <c r="E799" s="912"/>
      <c r="F799" s="911"/>
      <c r="G799" s="916"/>
      <c r="H799" s="916"/>
      <c r="I799" s="917"/>
      <c r="J799" s="881" t="str">
        <f>X799</f>
        <v/>
      </c>
      <c r="K799" s="882"/>
      <c r="L799" s="277" t="s">
        <v>562</v>
      </c>
      <c r="M799" s="908"/>
      <c r="N799" s="413" t="s">
        <v>1091</v>
      </c>
      <c r="O799" s="2389" t="str">
        <f>Y799</f>
        <v/>
      </c>
      <c r="P799" s="2394"/>
      <c r="Q799" s="2394"/>
      <c r="V799" s="248" t="str">
        <f>IF(AND(K795&gt;0,K799&lt;&gt;"×"),IF(OR(K799="",M799=""),"×",""),"")</f>
        <v/>
      </c>
      <c r="W799" s="248" t="str">
        <f>IF(K795&gt;0,IF(AND(K799="○",K800="○"),"×",""),"")</f>
        <v/>
      </c>
      <c r="X799" s="248" t="str">
        <f>IF(W799="×","E",IF(V799="×","※",""))</f>
        <v/>
      </c>
      <c r="Y799" s="248" t="str">
        <f>IF(X799="E","どちらか一方に「○」を入力してください",IF(AND(K799="○",M799=""),"支払限度額を入力してください",IF(AND(K799&lt;&gt;"○",M799&lt;&gt;""),"金額が入力されています。1工事あたりに「○」を入力してください","")))</f>
        <v/>
      </c>
    </row>
    <row r="800" spans="1:25" ht="30.75" customHeight="1">
      <c r="A800" s="911"/>
      <c r="B800" s="915"/>
      <c r="C800" s="914"/>
      <c r="D800" s="911"/>
      <c r="E800" s="912"/>
      <c r="F800" s="911"/>
      <c r="G800" s="916"/>
      <c r="H800" s="911"/>
      <c r="I800" s="911"/>
      <c r="J800" s="887" t="str">
        <f>X800</f>
        <v/>
      </c>
      <c r="K800" s="888"/>
      <c r="L800" s="893" t="s">
        <v>561</v>
      </c>
      <c r="M800" s="910"/>
      <c r="N800" s="899" t="s">
        <v>1091</v>
      </c>
      <c r="O800" s="2389" t="str">
        <f>Y800</f>
        <v/>
      </c>
      <c r="P800" s="2394"/>
      <c r="Q800" s="2394"/>
      <c r="V800" s="248" t="str">
        <f>IF(AND(K795&gt;0,K800&lt;&gt;"×"),IF(OR(K800="",M800=""),"×",""),"")</f>
        <v/>
      </c>
      <c r="W800" s="248" t="str">
        <f>IF(K795&gt;0,IF(AND(K800="○",K799="○"),"×",""),"")</f>
        <v/>
      </c>
      <c r="X800" s="248" t="str">
        <f>IF(W800="×","E",IF(V800="×","※",""))</f>
        <v/>
      </c>
      <c r="Y800" s="248" t="str">
        <f>IF(X800="E","どちらか一方に「○」を入力してください",IF(AND(K800="○",M800=""),"請負金額を入力してください",IF(AND(K800&lt;&gt;"○",M800&lt;&gt;""),"金額が入力されています。請負金額に「○」を入力してください","")))</f>
        <v/>
      </c>
    </row>
    <row r="801" spans="1:17">
      <c r="A801" s="911"/>
      <c r="B801" s="911"/>
      <c r="C801" s="911"/>
      <c r="D801" s="911"/>
      <c r="E801" s="911"/>
      <c r="F801" s="911"/>
      <c r="G801" s="911"/>
      <c r="H801" s="911"/>
      <c r="I801" s="911"/>
    </row>
    <row r="802" spans="1:17" ht="13.5">
      <c r="A802" s="911"/>
      <c r="B802" s="913"/>
      <c r="C802" s="911"/>
      <c r="D802" s="911"/>
      <c r="E802" s="911"/>
      <c r="F802" s="911"/>
      <c r="G802" s="911"/>
      <c r="H802" s="911"/>
      <c r="I802" s="911"/>
      <c r="J802" s="880" t="s">
        <v>552</v>
      </c>
    </row>
    <row r="803" spans="1:17">
      <c r="A803" s="911"/>
      <c r="B803" s="911"/>
      <c r="C803" s="911"/>
      <c r="D803" s="911"/>
      <c r="E803" s="911"/>
      <c r="F803" s="911"/>
      <c r="G803" s="911"/>
      <c r="H803" s="911"/>
      <c r="I803" s="911"/>
      <c r="J803" s="42" t="s">
        <v>169</v>
      </c>
    </row>
    <row r="804" spans="1:17">
      <c r="A804" s="911"/>
      <c r="B804" s="918"/>
      <c r="C804" s="911"/>
      <c r="D804" s="911"/>
      <c r="E804" s="911"/>
      <c r="F804" s="911"/>
      <c r="G804" s="911"/>
      <c r="H804" s="911"/>
      <c r="I804" s="911"/>
      <c r="J804" s="258" t="s">
        <v>170</v>
      </c>
    </row>
    <row r="805" spans="1:17">
      <c r="A805" s="911"/>
      <c r="B805" s="918"/>
      <c r="C805" s="911"/>
      <c r="D805" s="911"/>
      <c r="E805" s="911"/>
      <c r="F805" s="911"/>
      <c r="G805" s="911"/>
      <c r="H805" s="911"/>
      <c r="I805" s="911"/>
      <c r="J805" s="258" t="s">
        <v>171</v>
      </c>
    </row>
    <row r="806" spans="1:17">
      <c r="A806" s="911"/>
      <c r="B806" s="911"/>
      <c r="C806" s="911"/>
      <c r="D806" s="911"/>
      <c r="E806" s="911"/>
      <c r="F806" s="911"/>
      <c r="G806" s="911"/>
      <c r="H806" s="911"/>
      <c r="I806" s="911"/>
      <c r="J806" s="42" t="s">
        <v>166</v>
      </c>
    </row>
    <row r="807" spans="1:17" ht="21.75" customHeight="1">
      <c r="A807" s="911"/>
      <c r="B807" s="911"/>
      <c r="C807" s="914"/>
      <c r="D807" s="914"/>
      <c r="E807" s="914"/>
      <c r="F807" s="914"/>
      <c r="G807" s="911"/>
      <c r="H807" s="911"/>
      <c r="I807" s="911"/>
      <c r="J807" s="883"/>
      <c r="K807" s="907" t="s">
        <v>495</v>
      </c>
      <c r="L807" s="901"/>
      <c r="M807" s="2399" t="str">
        <f>IF(M785="","",M785)</f>
        <v/>
      </c>
      <c r="N807" s="2400"/>
    </row>
    <row r="808" spans="1:17" ht="30.75" customHeight="1">
      <c r="A808" s="911"/>
      <c r="B808" s="911"/>
      <c r="C808" s="914"/>
      <c r="D808" s="911"/>
      <c r="E808" s="911"/>
      <c r="F808" s="911"/>
      <c r="G808" s="911"/>
      <c r="H808" s="911"/>
      <c r="I808" s="911"/>
      <c r="J808" s="890"/>
      <c r="K808" s="882"/>
      <c r="L808" s="2402" t="s">
        <v>563</v>
      </c>
      <c r="M808" s="2402"/>
      <c r="N808" s="2402"/>
    </row>
    <row r="809" spans="1:17" ht="30.75" customHeight="1">
      <c r="A809" s="911"/>
      <c r="B809" s="911"/>
      <c r="C809" s="914"/>
      <c r="D809" s="911"/>
      <c r="E809" s="911"/>
      <c r="F809" s="911"/>
      <c r="G809" s="911"/>
      <c r="H809" s="911"/>
      <c r="I809" s="911"/>
      <c r="J809" s="895"/>
      <c r="K809" s="885"/>
      <c r="L809" s="2403" t="s">
        <v>564</v>
      </c>
      <c r="M809" s="2403"/>
      <c r="N809" s="2403"/>
    </row>
    <row r="810" spans="1:17" ht="30.75" customHeight="1">
      <c r="A810" s="911"/>
      <c r="B810" s="911"/>
      <c r="C810" s="914"/>
      <c r="D810" s="911"/>
      <c r="E810" s="911"/>
      <c r="F810" s="911"/>
      <c r="G810" s="911"/>
      <c r="H810" s="911"/>
      <c r="I810" s="911"/>
      <c r="J810" s="893"/>
      <c r="K810" s="888"/>
      <c r="L810" s="2404" t="s">
        <v>565</v>
      </c>
      <c r="M810" s="2404"/>
      <c r="N810" s="2404"/>
    </row>
    <row r="811" spans="1:17" ht="6.75" customHeight="1">
      <c r="A811" s="911"/>
      <c r="B811" s="911"/>
      <c r="C811" s="911"/>
      <c r="D811" s="911"/>
      <c r="E811" s="911"/>
      <c r="F811" s="911"/>
      <c r="G811" s="911"/>
      <c r="H811" s="911"/>
      <c r="I811" s="911"/>
      <c r="J811" s="268"/>
      <c r="K811" s="268"/>
      <c r="L811" s="268"/>
      <c r="M811" s="268"/>
    </row>
    <row r="812" spans="1:17">
      <c r="A812" s="911"/>
      <c r="B812" s="918"/>
      <c r="C812" s="911"/>
      <c r="D812" s="911"/>
      <c r="E812" s="911"/>
      <c r="F812" s="911"/>
      <c r="G812" s="911"/>
      <c r="H812" s="911"/>
      <c r="I812" s="911"/>
      <c r="J812" s="258" t="s">
        <v>172</v>
      </c>
    </row>
    <row r="813" spans="1:17" ht="21.75" customHeight="1">
      <c r="A813" s="911"/>
      <c r="B813" s="914"/>
      <c r="C813" s="914"/>
      <c r="D813" s="914"/>
      <c r="E813" s="914"/>
      <c r="F813" s="914"/>
      <c r="G813" s="911"/>
      <c r="H813" s="911"/>
      <c r="I813" s="911"/>
      <c r="J813" s="900"/>
      <c r="K813" s="907" t="s">
        <v>495</v>
      </c>
      <c r="L813" s="901"/>
      <c r="M813" s="2399" t="str">
        <f>IF(M785="","",M785)</f>
        <v/>
      </c>
      <c r="N813" s="2400"/>
    </row>
    <row r="814" spans="1:17" ht="30.75" customHeight="1">
      <c r="A814" s="911"/>
      <c r="B814" s="915"/>
      <c r="C814" s="911"/>
      <c r="D814" s="911"/>
      <c r="E814" s="912"/>
      <c r="F814" s="911"/>
      <c r="G814" s="916"/>
      <c r="H814" s="911"/>
      <c r="I814" s="911"/>
      <c r="J814" s="894" t="str">
        <f>IF(AND(OR(K808="○",K809="○",K810="○"),M814=""),"※","")</f>
        <v/>
      </c>
      <c r="K814" s="2397" t="s">
        <v>173</v>
      </c>
      <c r="L814" s="2398"/>
      <c r="M814" s="896"/>
      <c r="N814" s="382" t="s">
        <v>1091</v>
      </c>
      <c r="O814" s="2389" t="str">
        <f>IF(J814="※","支払限度額を入力してください","")</f>
        <v/>
      </c>
      <c r="P814" s="2390"/>
      <c r="Q814" s="2390"/>
    </row>
    <row r="815" spans="1:17">
      <c r="A815" s="911"/>
      <c r="B815" s="911"/>
      <c r="C815" s="911"/>
      <c r="D815" s="911"/>
      <c r="E815" s="911"/>
      <c r="F815" s="911"/>
      <c r="G815" s="911"/>
      <c r="H815" s="911"/>
      <c r="I815" s="911"/>
    </row>
    <row r="816" spans="1:17">
      <c r="A816" s="911"/>
      <c r="B816" s="918"/>
      <c r="C816" s="911"/>
      <c r="D816" s="911"/>
      <c r="E816" s="911"/>
      <c r="F816" s="911"/>
      <c r="G816" s="911"/>
      <c r="H816" s="911"/>
      <c r="I816" s="911"/>
      <c r="J816" s="258" t="s">
        <v>174</v>
      </c>
    </row>
    <row r="817" spans="1:18">
      <c r="A817" s="911"/>
      <c r="B817" s="918"/>
      <c r="C817" s="911"/>
      <c r="D817" s="911"/>
      <c r="E817" s="911"/>
      <c r="F817" s="911"/>
      <c r="G817" s="911"/>
      <c r="H817" s="911"/>
      <c r="I817" s="911"/>
      <c r="J817" s="258" t="s">
        <v>171</v>
      </c>
    </row>
    <row r="818" spans="1:18">
      <c r="A818" s="911"/>
      <c r="B818" s="911"/>
      <c r="C818" s="911"/>
      <c r="D818" s="911"/>
      <c r="E818" s="911"/>
      <c r="F818" s="911"/>
      <c r="G818" s="911"/>
      <c r="H818" s="911"/>
      <c r="I818" s="911"/>
      <c r="J818" s="42" t="s">
        <v>166</v>
      </c>
    </row>
    <row r="819" spans="1:18" ht="21.75" customHeight="1">
      <c r="A819" s="911"/>
      <c r="B819" s="911"/>
      <c r="C819" s="914"/>
      <c r="D819" s="914"/>
      <c r="E819" s="914"/>
      <c r="F819" s="914"/>
      <c r="G819" s="911"/>
      <c r="H819" s="911"/>
      <c r="I819" s="911"/>
      <c r="J819" s="900"/>
      <c r="K819" s="907" t="s">
        <v>495</v>
      </c>
      <c r="L819" s="901"/>
      <c r="M819" s="2399" t="str">
        <f>IF(M785="","",M785)</f>
        <v/>
      </c>
      <c r="N819" s="2400"/>
    </row>
    <row r="820" spans="1:18" ht="30.75" customHeight="1">
      <c r="A820" s="911"/>
      <c r="B820" s="911"/>
      <c r="C820" s="914"/>
      <c r="D820" s="911"/>
      <c r="E820" s="911"/>
      <c r="F820" s="911"/>
      <c r="G820" s="911"/>
      <c r="H820" s="911"/>
      <c r="I820" s="911"/>
      <c r="J820" s="897"/>
      <c r="K820" s="898"/>
      <c r="L820" s="2396" t="s">
        <v>566</v>
      </c>
      <c r="M820" s="2398"/>
      <c r="N820" s="2401"/>
    </row>
    <row r="821" spans="1:18" ht="6.75" customHeight="1">
      <c r="A821" s="911"/>
      <c r="B821" s="911"/>
      <c r="C821" s="911"/>
      <c r="D821" s="911"/>
      <c r="E821" s="911"/>
      <c r="F821" s="911"/>
      <c r="G821" s="911"/>
      <c r="H821" s="911"/>
      <c r="I821" s="911"/>
      <c r="J821" s="268"/>
      <c r="K821" s="268"/>
      <c r="L821" s="268"/>
      <c r="M821" s="268"/>
    </row>
    <row r="822" spans="1:18">
      <c r="A822" s="911"/>
      <c r="B822" s="918"/>
      <c r="C822" s="911"/>
      <c r="D822" s="911"/>
      <c r="E822" s="911"/>
      <c r="F822" s="911"/>
      <c r="G822" s="911"/>
      <c r="H822" s="911"/>
      <c r="I822" s="911"/>
      <c r="J822" s="258" t="s">
        <v>172</v>
      </c>
    </row>
    <row r="823" spans="1:18" ht="21.75" customHeight="1">
      <c r="A823" s="911"/>
      <c r="B823" s="911"/>
      <c r="C823" s="914"/>
      <c r="D823" s="914"/>
      <c r="E823" s="914"/>
      <c r="F823" s="914"/>
      <c r="G823" s="911"/>
      <c r="H823" s="911"/>
      <c r="I823" s="911"/>
      <c r="J823" s="900"/>
      <c r="K823" s="907" t="s">
        <v>495</v>
      </c>
      <c r="L823" s="901"/>
      <c r="M823" s="2399" t="str">
        <f>IF(M785="","",M785)</f>
        <v/>
      </c>
      <c r="N823" s="2400"/>
    </row>
    <row r="824" spans="1:18" ht="30.75" customHeight="1">
      <c r="A824" s="911"/>
      <c r="B824" s="915"/>
      <c r="C824" s="911"/>
      <c r="D824" s="911"/>
      <c r="E824" s="912"/>
      <c r="F824" s="911"/>
      <c r="G824" s="916"/>
      <c r="H824" s="911"/>
      <c r="I824" s="911"/>
      <c r="J824" s="894" t="str">
        <f>IF(AND(K820="○",M824=""),"※","")</f>
        <v/>
      </c>
      <c r="K824" s="2395" t="s">
        <v>173</v>
      </c>
      <c r="L824" s="2396"/>
      <c r="M824" s="896"/>
      <c r="N824" s="382" t="s">
        <v>1091</v>
      </c>
      <c r="O824" s="2389" t="str">
        <f>IF(J824="※","支払限度額を入力してください","")</f>
        <v/>
      </c>
      <c r="P824" s="2390"/>
      <c r="Q824" s="2390"/>
    </row>
    <row r="825" spans="1:18">
      <c r="A825" s="911"/>
      <c r="B825" s="911"/>
      <c r="C825" s="911"/>
      <c r="D825" s="911"/>
      <c r="E825" s="911"/>
      <c r="F825" s="911"/>
      <c r="G825" s="911"/>
      <c r="H825" s="911"/>
      <c r="I825" s="911"/>
    </row>
    <row r="826" spans="1:18" ht="13.5">
      <c r="A826" s="911"/>
      <c r="B826" s="913"/>
      <c r="C826" s="911"/>
      <c r="D826" s="911"/>
      <c r="E826" s="911"/>
      <c r="F826" s="911"/>
      <c r="G826" s="911"/>
      <c r="H826" s="911"/>
      <c r="I826" s="911"/>
      <c r="J826" s="880" t="s">
        <v>567</v>
      </c>
      <c r="N826" s="904">
        <v>20</v>
      </c>
    </row>
    <row r="827" spans="1:18">
      <c r="A827" s="911"/>
      <c r="B827" s="911"/>
      <c r="C827" s="911"/>
      <c r="D827" s="911"/>
      <c r="E827" s="911"/>
      <c r="F827" s="911"/>
      <c r="G827" s="911"/>
      <c r="H827" s="911"/>
      <c r="I827" s="911"/>
      <c r="J827" s="42" t="s">
        <v>166</v>
      </c>
    </row>
    <row r="828" spans="1:18" ht="21.75" customHeight="1">
      <c r="A828" s="911"/>
      <c r="B828" s="911"/>
      <c r="C828" s="914"/>
      <c r="D828" s="914"/>
      <c r="E828" s="914"/>
      <c r="F828" s="914"/>
      <c r="G828" s="911"/>
      <c r="H828" s="911"/>
      <c r="I828" s="911"/>
      <c r="J828" s="883" t="str">
        <f>IF(AND($N$4&gt;0,$N$7&gt;=N826,M828=""),"※","")</f>
        <v/>
      </c>
      <c r="K828" s="907" t="s">
        <v>495</v>
      </c>
      <c r="L828" s="901"/>
      <c r="M828" s="2406"/>
      <c r="N828" s="2407"/>
      <c r="R828" s="254"/>
    </row>
    <row r="829" spans="1:18" ht="30.75" customHeight="1">
      <c r="A829" s="911"/>
      <c r="B829" s="915"/>
      <c r="C829" s="914"/>
      <c r="D829" s="911"/>
      <c r="E829" s="911"/>
      <c r="F829" s="911"/>
      <c r="G829" s="911"/>
      <c r="H829" s="911"/>
      <c r="I829" s="911"/>
      <c r="J829" s="883" t="str">
        <f>IF(AND($N$4&gt;0,$N$7&gt;=N826,K829=""),"※","")</f>
        <v/>
      </c>
      <c r="K829" s="882"/>
      <c r="L829" s="2408" t="s">
        <v>545</v>
      </c>
      <c r="M829" s="2408"/>
      <c r="N829" s="2408"/>
      <c r="R829" s="254"/>
    </row>
    <row r="830" spans="1:18" ht="30.75" customHeight="1">
      <c r="A830" s="911"/>
      <c r="B830" s="915"/>
      <c r="C830" s="914"/>
      <c r="D830" s="911"/>
      <c r="E830" s="911"/>
      <c r="F830" s="911"/>
      <c r="G830" s="911"/>
      <c r="H830" s="911"/>
      <c r="I830" s="911"/>
      <c r="J830" s="886" t="str">
        <f>IF(AND($N$4&gt;0,$N$7&gt;=N826,K830=""),"※","")</f>
        <v/>
      </c>
      <c r="K830" s="885"/>
      <c r="L830" s="2403" t="s">
        <v>568</v>
      </c>
      <c r="M830" s="2403"/>
      <c r="N830" s="2403"/>
      <c r="R830" s="254"/>
    </row>
    <row r="831" spans="1:18" ht="30.75" customHeight="1">
      <c r="A831" s="911"/>
      <c r="B831" s="915"/>
      <c r="C831" s="914"/>
      <c r="D831" s="911"/>
      <c r="E831" s="911"/>
      <c r="F831" s="911"/>
      <c r="G831" s="911"/>
      <c r="H831" s="911"/>
      <c r="I831" s="911"/>
      <c r="J831" s="886" t="str">
        <f>IF(AND($N$4&gt;0,$N$7&gt;=N826,K831=""),"※","")</f>
        <v/>
      </c>
      <c r="K831" s="885"/>
      <c r="L831" s="2403" t="s">
        <v>569</v>
      </c>
      <c r="M831" s="2403"/>
      <c r="N831" s="2403"/>
      <c r="R831" s="254"/>
    </row>
    <row r="832" spans="1:18" ht="30.75" customHeight="1">
      <c r="A832" s="911"/>
      <c r="B832" s="915"/>
      <c r="C832" s="914"/>
      <c r="D832" s="911"/>
      <c r="E832" s="911"/>
      <c r="F832" s="911"/>
      <c r="G832" s="911"/>
      <c r="H832" s="911"/>
      <c r="I832" s="911"/>
      <c r="J832" s="886" t="str">
        <f>IF(AND($N$4&gt;0,$N$7&gt;=N826,K832=""),"※","")</f>
        <v/>
      </c>
      <c r="K832" s="885"/>
      <c r="L832" s="2403" t="s">
        <v>599</v>
      </c>
      <c r="M832" s="2403"/>
      <c r="N832" s="2403"/>
      <c r="R832" s="254"/>
    </row>
    <row r="833" spans="1:25" ht="30.75" customHeight="1">
      <c r="A833" s="911"/>
      <c r="B833" s="915"/>
      <c r="C833" s="914"/>
      <c r="D833" s="911"/>
      <c r="E833" s="911"/>
      <c r="F833" s="911"/>
      <c r="G833" s="911"/>
      <c r="H833" s="911"/>
      <c r="I833" s="911"/>
      <c r="J833" s="886" t="str">
        <f>IF(AND($N$4&gt;0,$N$7&gt;=N826,K833=""),"※","")</f>
        <v/>
      </c>
      <c r="K833" s="885"/>
      <c r="L833" s="2403" t="s">
        <v>600</v>
      </c>
      <c r="M833" s="2403"/>
      <c r="N833" s="2403"/>
      <c r="R833" s="254"/>
    </row>
    <row r="834" spans="1:25" ht="30.75" customHeight="1">
      <c r="A834" s="911"/>
      <c r="B834" s="915"/>
      <c r="C834" s="914"/>
      <c r="D834" s="911"/>
      <c r="E834" s="911"/>
      <c r="F834" s="911"/>
      <c r="G834" s="911"/>
      <c r="H834" s="911"/>
      <c r="I834" s="911"/>
      <c r="J834" s="886" t="str">
        <f>IF(AND($N$4&gt;0,$N$7&gt;=N826,K834=""),"※","")</f>
        <v/>
      </c>
      <c r="K834" s="885"/>
      <c r="L834" s="2403" t="s">
        <v>167</v>
      </c>
      <c r="M834" s="2403"/>
      <c r="N834" s="2403"/>
      <c r="R834" s="254"/>
    </row>
    <row r="835" spans="1:25" ht="30.75" customHeight="1">
      <c r="A835" s="911"/>
      <c r="B835" s="915"/>
      <c r="C835" s="914"/>
      <c r="D835" s="911"/>
      <c r="E835" s="911"/>
      <c r="F835" s="911"/>
      <c r="G835" s="911"/>
      <c r="H835" s="911"/>
      <c r="I835" s="911"/>
      <c r="J835" s="886" t="str">
        <f>IF(AND($N$4&gt;0,$N$7&gt;=N826,K835=""),"※","")</f>
        <v/>
      </c>
      <c r="K835" s="885"/>
      <c r="L835" s="2403" t="s">
        <v>558</v>
      </c>
      <c r="M835" s="2403"/>
      <c r="N835" s="2403"/>
      <c r="R835" s="254"/>
    </row>
    <row r="836" spans="1:25" ht="30.75" customHeight="1">
      <c r="A836" s="911"/>
      <c r="B836" s="915"/>
      <c r="C836" s="914"/>
      <c r="D836" s="911"/>
      <c r="E836" s="911"/>
      <c r="F836" s="911"/>
      <c r="G836" s="911"/>
      <c r="H836" s="911"/>
      <c r="I836" s="911"/>
      <c r="J836" s="886" t="str">
        <f>IF(AND($N$4&gt;0,$N$7&gt;=N826,K836=""),"※","")</f>
        <v/>
      </c>
      <c r="K836" s="885"/>
      <c r="L836" s="2403" t="s">
        <v>549</v>
      </c>
      <c r="M836" s="2403"/>
      <c r="N836" s="2403"/>
      <c r="R836" s="254"/>
    </row>
    <row r="837" spans="1:25" ht="30.75" customHeight="1">
      <c r="A837" s="911"/>
      <c r="B837" s="915"/>
      <c r="C837" s="914"/>
      <c r="D837" s="911"/>
      <c r="E837" s="911"/>
      <c r="F837" s="911"/>
      <c r="G837" s="911"/>
      <c r="H837" s="911"/>
      <c r="I837" s="911"/>
      <c r="J837" s="889" t="str">
        <f>IF(AND($N$4&gt;0,$N$7&gt;=N826,K837=""),"※","")</f>
        <v/>
      </c>
      <c r="K837" s="888"/>
      <c r="L837" s="2405" t="s">
        <v>550</v>
      </c>
      <c r="M837" s="2405"/>
      <c r="N837" s="2405"/>
      <c r="R837" s="254"/>
    </row>
    <row r="838" spans="1:25">
      <c r="A838" s="911"/>
      <c r="B838" s="911"/>
      <c r="C838" s="911"/>
      <c r="D838" s="911"/>
      <c r="E838" s="911"/>
      <c r="F838" s="911"/>
      <c r="G838" s="911"/>
      <c r="H838" s="911"/>
      <c r="I838" s="911"/>
      <c r="K838" s="1140">
        <f>COUNTIF(K829:K837,"○")</f>
        <v>0</v>
      </c>
    </row>
    <row r="839" spans="1:25" ht="13.5">
      <c r="A839" s="911"/>
      <c r="B839" s="913"/>
      <c r="C839" s="911"/>
      <c r="D839" s="911"/>
      <c r="E839" s="911"/>
      <c r="F839" s="911"/>
      <c r="G839" s="911"/>
      <c r="H839" s="911"/>
      <c r="I839" s="911"/>
      <c r="J839" s="880" t="s">
        <v>551</v>
      </c>
      <c r="V839" s="880" t="s">
        <v>1471</v>
      </c>
    </row>
    <row r="840" spans="1:25">
      <c r="A840" s="911"/>
      <c r="B840" s="911"/>
      <c r="C840" s="911"/>
      <c r="D840" s="911"/>
      <c r="E840" s="911"/>
      <c r="F840" s="911"/>
      <c r="G840" s="911"/>
      <c r="H840" s="911"/>
      <c r="I840" s="911"/>
      <c r="J840" s="42" t="s">
        <v>166</v>
      </c>
      <c r="V840" s="1280" t="s">
        <v>1473</v>
      </c>
      <c r="W840" s="1281"/>
      <c r="X840" s="1281"/>
      <c r="Y840" s="1282"/>
    </row>
    <row r="841" spans="1:25" ht="21.75" customHeight="1">
      <c r="A841" s="911"/>
      <c r="B841" s="911"/>
      <c r="C841" s="914"/>
      <c r="D841" s="914"/>
      <c r="E841" s="914"/>
      <c r="F841" s="914"/>
      <c r="G841" s="911"/>
      <c r="H841" s="911"/>
      <c r="I841" s="911"/>
      <c r="J841" s="883"/>
      <c r="K841" s="907" t="s">
        <v>495</v>
      </c>
      <c r="L841" s="901"/>
      <c r="M841" s="2399" t="str">
        <f>IF(M828="","",M828)</f>
        <v/>
      </c>
      <c r="N841" s="2400"/>
      <c r="V841" s="1283" t="s">
        <v>1474</v>
      </c>
      <c r="W841" s="1283" t="s">
        <v>1475</v>
      </c>
      <c r="X841" s="1283" t="s">
        <v>1476</v>
      </c>
      <c r="Y841" s="1283" t="s">
        <v>1477</v>
      </c>
    </row>
    <row r="842" spans="1:25" ht="30.75" customHeight="1">
      <c r="A842" s="911"/>
      <c r="B842" s="915"/>
      <c r="C842" s="914"/>
      <c r="D842" s="911"/>
      <c r="E842" s="912"/>
      <c r="F842" s="911"/>
      <c r="G842" s="916"/>
      <c r="H842" s="916"/>
      <c r="I842" s="917"/>
      <c r="J842" s="881" t="str">
        <f>X842</f>
        <v/>
      </c>
      <c r="K842" s="882"/>
      <c r="L842" s="277" t="s">
        <v>562</v>
      </c>
      <c r="M842" s="908"/>
      <c r="N842" s="413" t="s">
        <v>1091</v>
      </c>
      <c r="O842" s="2389" t="str">
        <f>Y842</f>
        <v/>
      </c>
      <c r="P842" s="2390"/>
      <c r="Q842" s="2390"/>
      <c r="V842" s="248" t="str">
        <f>IF(AND(K838&gt;0,K842&lt;&gt;"×"),IF(OR(K842="",M842=""),"×",""),"")</f>
        <v/>
      </c>
      <c r="W842" s="248" t="str">
        <f>IF(K838&gt;0,IF(AND(K842="○",K843="○"),"×",""),"")</f>
        <v/>
      </c>
      <c r="X842" s="248" t="str">
        <f>IF(W842="×","E",IF(V842="×","※",""))</f>
        <v/>
      </c>
      <c r="Y842" s="248" t="str">
        <f>IF(X842="E","どちらか一方に「○」を入力してください",IF(AND(K842="○",M842=""),"支払限度額を入力してください",IF(AND(K842&lt;&gt;"○",M842&lt;&gt;""),"金額が入力されています。1工事あたりに「○」を入力してください","")))</f>
        <v/>
      </c>
    </row>
    <row r="843" spans="1:25" ht="30.75" customHeight="1">
      <c r="A843" s="911"/>
      <c r="B843" s="915"/>
      <c r="C843" s="914"/>
      <c r="D843" s="911"/>
      <c r="E843" s="912"/>
      <c r="F843" s="911"/>
      <c r="G843" s="916"/>
      <c r="H843" s="911"/>
      <c r="I843" s="911"/>
      <c r="J843" s="887" t="str">
        <f>X843</f>
        <v/>
      </c>
      <c r="K843" s="888"/>
      <c r="L843" s="893" t="s">
        <v>561</v>
      </c>
      <c r="M843" s="910"/>
      <c r="N843" s="899" t="s">
        <v>1091</v>
      </c>
      <c r="O843" s="2389" t="str">
        <f>Y843</f>
        <v/>
      </c>
      <c r="P843" s="2390"/>
      <c r="Q843" s="2390"/>
      <c r="V843" s="248" t="str">
        <f>IF(AND(K838&gt;0,K843&lt;&gt;"×"),IF(OR(K843="",M843=""),"×",""),"")</f>
        <v/>
      </c>
      <c r="W843" s="248" t="str">
        <f>IF(K838&gt;0,IF(AND(K843="○",K842="○"),"×",""),"")</f>
        <v/>
      </c>
      <c r="X843" s="248" t="str">
        <f>IF(W843="×","E",IF(V843="×","※",""))</f>
        <v/>
      </c>
      <c r="Y843" s="248" t="str">
        <f>IF(X843="E","どちらか一方に「○」を入力してください",IF(AND(K843="○",M843=""),"請負金額を入力してください",IF(AND(K843&lt;&gt;"○",M843&lt;&gt;""),"金額が入力されています。請負金額に「○」を入力してください","")))</f>
        <v/>
      </c>
    </row>
    <row r="844" spans="1:25">
      <c r="A844" s="911"/>
      <c r="B844" s="911"/>
      <c r="C844" s="911"/>
      <c r="D844" s="911"/>
      <c r="E844" s="911"/>
      <c r="F844" s="911"/>
      <c r="G844" s="911"/>
      <c r="H844" s="911"/>
      <c r="I844" s="911"/>
    </row>
    <row r="845" spans="1:25" ht="13.5">
      <c r="A845" s="911"/>
      <c r="B845" s="913"/>
      <c r="C845" s="911"/>
      <c r="D845" s="911"/>
      <c r="E845" s="911"/>
      <c r="F845" s="911"/>
      <c r="G845" s="911"/>
      <c r="H845" s="911"/>
      <c r="I845" s="911"/>
      <c r="J845" s="880" t="s">
        <v>552</v>
      </c>
    </row>
    <row r="846" spans="1:25">
      <c r="A846" s="911"/>
      <c r="B846" s="911"/>
      <c r="C846" s="911"/>
      <c r="D846" s="911"/>
      <c r="E846" s="911"/>
      <c r="F846" s="911"/>
      <c r="G846" s="911"/>
      <c r="H846" s="911"/>
      <c r="I846" s="911"/>
      <c r="J846" s="42" t="s">
        <v>169</v>
      </c>
    </row>
    <row r="847" spans="1:25">
      <c r="A847" s="911"/>
      <c r="B847" s="918"/>
      <c r="C847" s="911"/>
      <c r="D847" s="911"/>
      <c r="E847" s="911"/>
      <c r="F847" s="911"/>
      <c r="G847" s="911"/>
      <c r="H847" s="911"/>
      <c r="I847" s="911"/>
      <c r="J847" s="258" t="s">
        <v>170</v>
      </c>
    </row>
    <row r="848" spans="1:25">
      <c r="A848" s="911"/>
      <c r="B848" s="918"/>
      <c r="C848" s="911"/>
      <c r="D848" s="911"/>
      <c r="E848" s="911"/>
      <c r="F848" s="911"/>
      <c r="G848" s="911"/>
      <c r="H848" s="911"/>
      <c r="I848" s="911"/>
      <c r="J848" s="258" t="s">
        <v>171</v>
      </c>
    </row>
    <row r="849" spans="1:17">
      <c r="A849" s="911"/>
      <c r="B849" s="911"/>
      <c r="C849" s="911"/>
      <c r="D849" s="911"/>
      <c r="E849" s="911"/>
      <c r="F849" s="911"/>
      <c r="G849" s="911"/>
      <c r="H849" s="911"/>
      <c r="I849" s="911"/>
      <c r="J849" s="42" t="s">
        <v>166</v>
      </c>
    </row>
    <row r="850" spans="1:17" ht="21.75" customHeight="1">
      <c r="A850" s="911"/>
      <c r="B850" s="911"/>
      <c r="C850" s="914"/>
      <c r="D850" s="914"/>
      <c r="E850" s="914"/>
      <c r="F850" s="914"/>
      <c r="G850" s="911"/>
      <c r="H850" s="911"/>
      <c r="I850" s="911"/>
      <c r="J850" s="883"/>
      <c r="K850" s="907" t="s">
        <v>495</v>
      </c>
      <c r="L850" s="901"/>
      <c r="M850" s="2399" t="str">
        <f>IF(M828="","",M828)</f>
        <v/>
      </c>
      <c r="N850" s="2400"/>
    </row>
    <row r="851" spans="1:17" ht="30.75" customHeight="1">
      <c r="A851" s="911"/>
      <c r="B851" s="911"/>
      <c r="C851" s="914"/>
      <c r="D851" s="911"/>
      <c r="E851" s="911"/>
      <c r="F851" s="911"/>
      <c r="G851" s="911"/>
      <c r="H851" s="911"/>
      <c r="I851" s="911"/>
      <c r="J851" s="890"/>
      <c r="K851" s="882"/>
      <c r="L851" s="2402" t="s">
        <v>555</v>
      </c>
      <c r="M851" s="2402"/>
      <c r="N851" s="2402"/>
    </row>
    <row r="852" spans="1:17" ht="30.75" customHeight="1">
      <c r="A852" s="911"/>
      <c r="B852" s="911"/>
      <c r="C852" s="914"/>
      <c r="D852" s="911"/>
      <c r="E852" s="911"/>
      <c r="F852" s="911"/>
      <c r="G852" s="911"/>
      <c r="H852" s="911"/>
      <c r="I852" s="911"/>
      <c r="J852" s="895"/>
      <c r="K852" s="885"/>
      <c r="L852" s="2403" t="s">
        <v>556</v>
      </c>
      <c r="M852" s="2403"/>
      <c r="N852" s="2403"/>
    </row>
    <row r="853" spans="1:17" ht="30.75" customHeight="1">
      <c r="A853" s="911"/>
      <c r="B853" s="911"/>
      <c r="C853" s="914"/>
      <c r="D853" s="911"/>
      <c r="E853" s="911"/>
      <c r="F853" s="911"/>
      <c r="G853" s="911"/>
      <c r="H853" s="911"/>
      <c r="I853" s="911"/>
      <c r="J853" s="893"/>
      <c r="K853" s="888"/>
      <c r="L853" s="2404" t="s">
        <v>553</v>
      </c>
      <c r="M853" s="2404"/>
      <c r="N853" s="2404"/>
    </row>
    <row r="854" spans="1:17" ht="6.75" customHeight="1">
      <c r="A854" s="911"/>
      <c r="B854" s="911"/>
      <c r="C854" s="911"/>
      <c r="D854" s="911"/>
      <c r="E854" s="911"/>
      <c r="F854" s="911"/>
      <c r="G854" s="911"/>
      <c r="H854" s="911"/>
      <c r="I854" s="911"/>
      <c r="J854" s="268"/>
      <c r="K854" s="268"/>
      <c r="L854" s="268"/>
      <c r="M854" s="268"/>
    </row>
    <row r="855" spans="1:17">
      <c r="A855" s="911"/>
      <c r="B855" s="918"/>
      <c r="C855" s="911"/>
      <c r="D855" s="911"/>
      <c r="E855" s="911"/>
      <c r="F855" s="911"/>
      <c r="G855" s="911"/>
      <c r="H855" s="911"/>
      <c r="I855" s="911"/>
      <c r="J855" s="258" t="s">
        <v>172</v>
      </c>
    </row>
    <row r="856" spans="1:17" ht="21.75" customHeight="1">
      <c r="A856" s="911"/>
      <c r="B856" s="914"/>
      <c r="C856" s="914"/>
      <c r="D856" s="914"/>
      <c r="E856" s="914"/>
      <c r="F856" s="914"/>
      <c r="G856" s="911"/>
      <c r="H856" s="911"/>
      <c r="I856" s="911"/>
      <c r="J856" s="900"/>
      <c r="K856" s="907" t="s">
        <v>495</v>
      </c>
      <c r="L856" s="901"/>
      <c r="M856" s="2399" t="str">
        <f>IF(M828="","",M828)</f>
        <v/>
      </c>
      <c r="N856" s="2400"/>
    </row>
    <row r="857" spans="1:17" ht="30.75" customHeight="1">
      <c r="A857" s="911"/>
      <c r="B857" s="915"/>
      <c r="C857" s="911"/>
      <c r="D857" s="911"/>
      <c r="E857" s="912"/>
      <c r="F857" s="911"/>
      <c r="G857" s="916"/>
      <c r="H857" s="911"/>
      <c r="I857" s="911"/>
      <c r="J857" s="894" t="str">
        <f>IF(AND(OR(K851="○",K852="○",K853="○"),M857=""),"※","")</f>
        <v/>
      </c>
      <c r="K857" s="2397" t="s">
        <v>173</v>
      </c>
      <c r="L857" s="2398"/>
      <c r="M857" s="896"/>
      <c r="N857" s="382" t="s">
        <v>1091</v>
      </c>
      <c r="O857" s="2389" t="str">
        <f>IF(J857="※","支払限度額を入力してください","")</f>
        <v/>
      </c>
      <c r="P857" s="2390"/>
      <c r="Q857" s="2390"/>
    </row>
    <row r="858" spans="1:17">
      <c r="A858" s="911"/>
      <c r="B858" s="911"/>
      <c r="C858" s="911"/>
      <c r="D858" s="911"/>
      <c r="E858" s="911"/>
      <c r="F858" s="911"/>
      <c r="G858" s="911"/>
      <c r="H858" s="911"/>
      <c r="I858" s="911"/>
    </row>
    <row r="859" spans="1:17">
      <c r="A859" s="911"/>
      <c r="B859" s="918"/>
      <c r="C859" s="911"/>
      <c r="D859" s="911"/>
      <c r="E859" s="911"/>
      <c r="F859" s="911"/>
      <c r="G859" s="911"/>
      <c r="H859" s="911"/>
      <c r="I859" s="911"/>
      <c r="J859" s="258" t="s">
        <v>174</v>
      </c>
    </row>
    <row r="860" spans="1:17">
      <c r="A860" s="911"/>
      <c r="B860" s="918"/>
      <c r="C860" s="911"/>
      <c r="D860" s="911"/>
      <c r="E860" s="911"/>
      <c r="F860" s="911"/>
      <c r="G860" s="911"/>
      <c r="H860" s="911"/>
      <c r="I860" s="911"/>
      <c r="J860" s="258" t="s">
        <v>171</v>
      </c>
    </row>
    <row r="861" spans="1:17">
      <c r="A861" s="911"/>
      <c r="B861" s="911"/>
      <c r="C861" s="911"/>
      <c r="D861" s="911"/>
      <c r="E861" s="911"/>
      <c r="F861" s="911"/>
      <c r="G861" s="911"/>
      <c r="H861" s="911"/>
      <c r="I861" s="911"/>
      <c r="J861" s="42" t="s">
        <v>166</v>
      </c>
    </row>
    <row r="862" spans="1:17" ht="21.75" customHeight="1">
      <c r="A862" s="911"/>
      <c r="B862" s="911"/>
      <c r="C862" s="914"/>
      <c r="D862" s="914"/>
      <c r="E862" s="914"/>
      <c r="F862" s="914"/>
      <c r="G862" s="911"/>
      <c r="H862" s="911"/>
      <c r="I862" s="911"/>
      <c r="J862" s="900"/>
      <c r="K862" s="907" t="s">
        <v>495</v>
      </c>
      <c r="L862" s="901"/>
      <c r="M862" s="2399" t="str">
        <f>IF(M828="","",M828)</f>
        <v/>
      </c>
      <c r="N862" s="2400"/>
    </row>
    <row r="863" spans="1:17" ht="30.75" customHeight="1">
      <c r="A863" s="911"/>
      <c r="B863" s="911"/>
      <c r="C863" s="914"/>
      <c r="D863" s="911"/>
      <c r="E863" s="911"/>
      <c r="F863" s="911"/>
      <c r="G863" s="911"/>
      <c r="H863" s="911"/>
      <c r="I863" s="911"/>
      <c r="J863" s="897"/>
      <c r="K863" s="898"/>
      <c r="L863" s="2396" t="s">
        <v>566</v>
      </c>
      <c r="M863" s="2398"/>
      <c r="N863" s="2401"/>
    </row>
    <row r="864" spans="1:17" ht="6.75" customHeight="1">
      <c r="A864" s="911"/>
      <c r="B864" s="911"/>
      <c r="C864" s="911"/>
      <c r="D864" s="911"/>
      <c r="E864" s="911"/>
      <c r="F864" s="911"/>
      <c r="G864" s="911"/>
      <c r="H864" s="911"/>
      <c r="I864" s="911"/>
      <c r="J864" s="268"/>
      <c r="K864" s="268"/>
      <c r="L864" s="268"/>
      <c r="M864" s="268"/>
    </row>
    <row r="865" spans="1:17">
      <c r="A865" s="911"/>
      <c r="B865" s="918"/>
      <c r="C865" s="911"/>
      <c r="D865" s="911"/>
      <c r="E865" s="911"/>
      <c r="F865" s="911"/>
      <c r="G865" s="911"/>
      <c r="H865" s="911"/>
      <c r="I865" s="911"/>
      <c r="J865" s="258" t="s">
        <v>172</v>
      </c>
    </row>
    <row r="866" spans="1:17" ht="21.75" customHeight="1">
      <c r="A866" s="911"/>
      <c r="B866" s="911"/>
      <c r="C866" s="914"/>
      <c r="D866" s="914"/>
      <c r="E866" s="914"/>
      <c r="F866" s="914"/>
      <c r="G866" s="911"/>
      <c r="H866" s="911"/>
      <c r="I866" s="911"/>
      <c r="J866" s="900"/>
      <c r="K866" s="907" t="s">
        <v>495</v>
      </c>
      <c r="L866" s="901"/>
      <c r="M866" s="2399" t="str">
        <f>IF(M828="","",M828)</f>
        <v/>
      </c>
      <c r="N866" s="2400"/>
    </row>
    <row r="867" spans="1:17" ht="30.75" customHeight="1">
      <c r="A867" s="911"/>
      <c r="B867" s="915"/>
      <c r="C867" s="911"/>
      <c r="D867" s="911"/>
      <c r="E867" s="912"/>
      <c r="F867" s="911"/>
      <c r="G867" s="916"/>
      <c r="H867" s="911"/>
      <c r="I867" s="911"/>
      <c r="J867" s="894" t="str">
        <f>IF(AND(K863="○",M867=""),"※","")</f>
        <v/>
      </c>
      <c r="K867" s="2395" t="s">
        <v>173</v>
      </c>
      <c r="L867" s="2396"/>
      <c r="M867" s="896"/>
      <c r="N867" s="382" t="s">
        <v>1091</v>
      </c>
      <c r="O867" s="2389" t="str">
        <f>IF(J867="※","支払限度額を入力してください","")</f>
        <v/>
      </c>
      <c r="P867" s="2390"/>
      <c r="Q867" s="2390"/>
    </row>
    <row r="868" spans="1:17">
      <c r="A868" s="716"/>
      <c r="B868" s="716"/>
      <c r="C868" s="716"/>
      <c r="D868" s="716"/>
      <c r="E868" s="716"/>
      <c r="F868" s="716"/>
      <c r="G868" s="716"/>
      <c r="H868" s="716"/>
      <c r="I868" s="716"/>
    </row>
    <row r="869" spans="1:17">
      <c r="A869" s="716"/>
      <c r="B869" s="716"/>
      <c r="C869" s="716"/>
      <c r="D869" s="716"/>
      <c r="E869" s="716"/>
      <c r="F869" s="716"/>
      <c r="G869" s="716"/>
      <c r="H869" s="716"/>
      <c r="I869" s="716"/>
    </row>
    <row r="870" spans="1:17">
      <c r="A870" s="716"/>
      <c r="B870" s="716"/>
      <c r="C870" s="716"/>
      <c r="D870" s="716"/>
      <c r="E870" s="716"/>
      <c r="F870" s="716"/>
      <c r="G870" s="716"/>
      <c r="H870" s="716"/>
      <c r="I870" s="716"/>
    </row>
    <row r="871" spans="1:17">
      <c r="A871" s="716"/>
      <c r="B871" s="716"/>
      <c r="C871" s="716"/>
      <c r="D871" s="716"/>
      <c r="E871" s="716"/>
      <c r="F871" s="716"/>
      <c r="G871" s="716"/>
      <c r="H871" s="716"/>
      <c r="I871" s="716"/>
    </row>
    <row r="872" spans="1:17">
      <c r="A872" s="716"/>
      <c r="B872" s="716"/>
      <c r="C872" s="716"/>
      <c r="D872" s="716"/>
      <c r="E872" s="716"/>
      <c r="F872" s="716"/>
      <c r="G872" s="716"/>
      <c r="H872" s="716"/>
      <c r="I872" s="716"/>
    </row>
    <row r="873" spans="1:17">
      <c r="A873" s="716"/>
      <c r="B873" s="716"/>
      <c r="C873" s="716"/>
      <c r="D873" s="716"/>
      <c r="E873" s="716"/>
      <c r="F873" s="716"/>
      <c r="G873" s="716"/>
      <c r="H873" s="716"/>
      <c r="I873" s="716"/>
    </row>
    <row r="874" spans="1:17">
      <c r="A874" s="716"/>
      <c r="B874" s="716"/>
      <c r="C874" s="716"/>
      <c r="D874" s="716"/>
      <c r="E874" s="716"/>
      <c r="F874" s="716"/>
      <c r="G874" s="716"/>
      <c r="H874" s="716"/>
      <c r="I874" s="716"/>
    </row>
    <row r="875" spans="1:17">
      <c r="A875" s="716"/>
      <c r="B875" s="716"/>
      <c r="C875" s="716"/>
      <c r="D875" s="716"/>
      <c r="E875" s="716"/>
      <c r="F875" s="716"/>
      <c r="G875" s="716"/>
      <c r="H875" s="716"/>
      <c r="I875" s="716"/>
    </row>
    <row r="876" spans="1:17">
      <c r="A876" s="716"/>
      <c r="B876" s="716"/>
      <c r="C876" s="716"/>
      <c r="D876" s="716"/>
      <c r="E876" s="716"/>
      <c r="F876" s="716"/>
      <c r="G876" s="716"/>
      <c r="H876" s="716"/>
      <c r="I876" s="716"/>
    </row>
    <row r="877" spans="1:17">
      <c r="A877" s="716"/>
      <c r="B877" s="716"/>
      <c r="C877" s="716"/>
      <c r="D877" s="716"/>
      <c r="E877" s="716"/>
      <c r="F877" s="716"/>
      <c r="G877" s="716"/>
      <c r="H877" s="716"/>
      <c r="I877" s="716"/>
    </row>
    <row r="878" spans="1:17">
      <c r="A878" s="716"/>
      <c r="B878" s="716"/>
      <c r="C878" s="716"/>
      <c r="D878" s="716"/>
      <c r="E878" s="716"/>
      <c r="F878" s="716"/>
      <c r="G878" s="716"/>
      <c r="H878" s="716"/>
      <c r="I878" s="716"/>
    </row>
    <row r="879" spans="1:17">
      <c r="A879" s="716"/>
      <c r="B879" s="716"/>
      <c r="C879" s="716"/>
      <c r="D879" s="716"/>
      <c r="E879" s="716"/>
      <c r="F879" s="716"/>
      <c r="G879" s="716"/>
      <c r="H879" s="716"/>
      <c r="I879" s="716"/>
    </row>
    <row r="880" spans="1:17">
      <c r="A880" s="716"/>
      <c r="B880" s="716"/>
      <c r="C880" s="716"/>
      <c r="D880" s="716"/>
      <c r="E880" s="716"/>
      <c r="F880" s="716"/>
      <c r="G880" s="716"/>
      <c r="H880" s="716"/>
      <c r="I880" s="716"/>
    </row>
    <row r="881" spans="1:9">
      <c r="A881" s="716"/>
      <c r="B881" s="716"/>
      <c r="C881" s="716"/>
      <c r="D881" s="716"/>
      <c r="E881" s="716"/>
      <c r="F881" s="716"/>
      <c r="G881" s="716"/>
      <c r="H881" s="716"/>
      <c r="I881" s="716"/>
    </row>
    <row r="882" spans="1:9">
      <c r="A882" s="716"/>
      <c r="B882" s="716"/>
      <c r="C882" s="716"/>
      <c r="D882" s="716"/>
      <c r="E882" s="716"/>
      <c r="F882" s="716"/>
      <c r="G882" s="716"/>
      <c r="H882" s="716"/>
      <c r="I882" s="716"/>
    </row>
    <row r="883" spans="1:9">
      <c r="A883" s="716"/>
      <c r="B883" s="716"/>
      <c r="C883" s="716"/>
      <c r="D883" s="716"/>
      <c r="E883" s="716"/>
      <c r="F883" s="716"/>
      <c r="G883" s="716"/>
      <c r="H883" s="716"/>
      <c r="I883" s="716"/>
    </row>
    <row r="884" spans="1:9">
      <c r="A884" s="716"/>
      <c r="B884" s="716"/>
      <c r="C884" s="716"/>
      <c r="D884" s="716"/>
      <c r="E884" s="716"/>
      <c r="F884" s="716"/>
      <c r="G884" s="716"/>
      <c r="H884" s="716"/>
      <c r="I884" s="716"/>
    </row>
    <row r="885" spans="1:9">
      <c r="A885" s="716"/>
      <c r="B885" s="716"/>
      <c r="C885" s="716"/>
      <c r="D885" s="716"/>
      <c r="E885" s="716"/>
      <c r="F885" s="716"/>
      <c r="G885" s="716"/>
      <c r="H885" s="716"/>
      <c r="I885" s="716"/>
    </row>
    <row r="886" spans="1:9">
      <c r="A886" s="716"/>
      <c r="B886" s="716"/>
      <c r="C886" s="716"/>
      <c r="D886" s="716"/>
      <c r="E886" s="716"/>
      <c r="F886" s="716"/>
      <c r="G886" s="716"/>
      <c r="H886" s="716"/>
      <c r="I886" s="716"/>
    </row>
    <row r="887" spans="1:9">
      <c r="A887" s="716"/>
      <c r="B887" s="716"/>
      <c r="C887" s="716"/>
      <c r="D887" s="716"/>
      <c r="E887" s="716"/>
      <c r="F887" s="716"/>
      <c r="G887" s="716"/>
      <c r="H887" s="716"/>
      <c r="I887" s="716"/>
    </row>
    <row r="888" spans="1:9">
      <c r="A888" s="716"/>
      <c r="B888" s="716"/>
      <c r="C888" s="716"/>
      <c r="D888" s="716"/>
      <c r="E888" s="716"/>
      <c r="F888" s="716"/>
      <c r="G888" s="716"/>
      <c r="H888" s="716"/>
      <c r="I888" s="716"/>
    </row>
    <row r="889" spans="1:9">
      <c r="A889" s="716"/>
      <c r="B889" s="716"/>
      <c r="C889" s="716"/>
      <c r="D889" s="716"/>
      <c r="E889" s="716"/>
      <c r="F889" s="716"/>
      <c r="G889" s="716"/>
      <c r="H889" s="716"/>
      <c r="I889" s="716"/>
    </row>
  </sheetData>
  <sheetProtection algorithmName="SHA-512" hashValue="BAOw6D7l+olp+kQakjjT06KZB09Y3zaIaTbLUyOkhqMeWBA+f6BdbBsicD9TXD62ty83TOGQ72O/YDSadarWsw==" saltValue="cMMHdA0PfzxGyPde93AESw==" spinCount="100000" sheet="1" objects="1" scenarios="1"/>
  <dataConsolidate/>
  <mergeCells count="528">
    <mergeCell ref="B3:E4"/>
    <mergeCell ref="J3:M4"/>
    <mergeCell ref="D11:E11"/>
    <mergeCell ref="M11:N11"/>
    <mergeCell ref="D14:F14"/>
    <mergeCell ref="L14:N14"/>
    <mergeCell ref="D16:F16"/>
    <mergeCell ref="L16:N16"/>
    <mergeCell ref="D17:F17"/>
    <mergeCell ref="L17:N17"/>
    <mergeCell ref="D15:F15"/>
    <mergeCell ref="L15:N15"/>
    <mergeCell ref="D12:F12"/>
    <mergeCell ref="L12:N12"/>
    <mergeCell ref="D13:F13"/>
    <mergeCell ref="L13:N13"/>
    <mergeCell ref="M45:N45"/>
    <mergeCell ref="D20:F20"/>
    <mergeCell ref="L20:N20"/>
    <mergeCell ref="D24:E24"/>
    <mergeCell ref="M24:N24"/>
    <mergeCell ref="D33:E33"/>
    <mergeCell ref="M33:N33"/>
    <mergeCell ref="D18:F18"/>
    <mergeCell ref="L18:N18"/>
    <mergeCell ref="D19:F19"/>
    <mergeCell ref="L19:N19"/>
    <mergeCell ref="G25:I25"/>
    <mergeCell ref="O25:Q25"/>
    <mergeCell ref="O26:Q26"/>
    <mergeCell ref="K40:L40"/>
    <mergeCell ref="L62:N62"/>
    <mergeCell ref="M54:N54"/>
    <mergeCell ref="L55:N55"/>
    <mergeCell ref="L56:N56"/>
    <mergeCell ref="L57:N57"/>
    <mergeCell ref="D36:F36"/>
    <mergeCell ref="L36:N36"/>
    <mergeCell ref="D39:E39"/>
    <mergeCell ref="M39:N39"/>
    <mergeCell ref="D34:F34"/>
    <mergeCell ref="L34:N34"/>
    <mergeCell ref="D35:F35"/>
    <mergeCell ref="L35:N35"/>
    <mergeCell ref="C50:D50"/>
    <mergeCell ref="K50:L50"/>
    <mergeCell ref="D46:F46"/>
    <mergeCell ref="L46:N46"/>
    <mergeCell ref="D49:E49"/>
    <mergeCell ref="M49:N49"/>
    <mergeCell ref="C40:D40"/>
    <mergeCell ref="D45:E45"/>
    <mergeCell ref="O69:Q69"/>
    <mergeCell ref="M76:N76"/>
    <mergeCell ref="L77:N77"/>
    <mergeCell ref="L78:N78"/>
    <mergeCell ref="M67:N67"/>
    <mergeCell ref="O68:Q68"/>
    <mergeCell ref="L58:N58"/>
    <mergeCell ref="L59:N59"/>
    <mergeCell ref="L60:N60"/>
    <mergeCell ref="L61:N61"/>
    <mergeCell ref="L63:N63"/>
    <mergeCell ref="L98:N98"/>
    <mergeCell ref="L99:N99"/>
    <mergeCell ref="L100:N100"/>
    <mergeCell ref="L101:N101"/>
    <mergeCell ref="L89:N89"/>
    <mergeCell ref="M92:N92"/>
    <mergeCell ref="K93:L93"/>
    <mergeCell ref="M97:N97"/>
    <mergeCell ref="L79:N79"/>
    <mergeCell ref="M82:N82"/>
    <mergeCell ref="K83:L83"/>
    <mergeCell ref="M88:N88"/>
    <mergeCell ref="K136:L136"/>
    <mergeCell ref="O111:Q111"/>
    <mergeCell ref="O112:Q112"/>
    <mergeCell ref="L102:N102"/>
    <mergeCell ref="L103:N103"/>
    <mergeCell ref="L104:N104"/>
    <mergeCell ref="L105:N105"/>
    <mergeCell ref="L106:N106"/>
    <mergeCell ref="M110:N110"/>
    <mergeCell ref="M125:N125"/>
    <mergeCell ref="K126:L126"/>
    <mergeCell ref="M131:N131"/>
    <mergeCell ref="L132:N132"/>
    <mergeCell ref="M119:N119"/>
    <mergeCell ref="L120:N120"/>
    <mergeCell ref="L121:N121"/>
    <mergeCell ref="L122:N122"/>
    <mergeCell ref="M135:N135"/>
    <mergeCell ref="L146:N146"/>
    <mergeCell ref="L147:N147"/>
    <mergeCell ref="L148:N148"/>
    <mergeCell ref="L149:N149"/>
    <mergeCell ref="L142:N142"/>
    <mergeCell ref="L143:N143"/>
    <mergeCell ref="L144:N144"/>
    <mergeCell ref="L145:N145"/>
    <mergeCell ref="M140:N140"/>
    <mergeCell ref="L141:N141"/>
    <mergeCell ref="K169:L169"/>
    <mergeCell ref="M174:N174"/>
    <mergeCell ref="L175:N175"/>
    <mergeCell ref="M178:N178"/>
    <mergeCell ref="L163:N163"/>
    <mergeCell ref="L164:N164"/>
    <mergeCell ref="L165:N165"/>
    <mergeCell ref="M168:N168"/>
    <mergeCell ref="M153:N153"/>
    <mergeCell ref="M162:N162"/>
    <mergeCell ref="L190:N190"/>
    <mergeCell ref="L191:N191"/>
    <mergeCell ref="L192:N192"/>
    <mergeCell ref="M196:N196"/>
    <mergeCell ref="L186:N186"/>
    <mergeCell ref="L187:N187"/>
    <mergeCell ref="L188:N188"/>
    <mergeCell ref="L189:N189"/>
    <mergeCell ref="K179:L179"/>
    <mergeCell ref="M183:N183"/>
    <mergeCell ref="L184:N184"/>
    <mergeCell ref="L185:N185"/>
    <mergeCell ref="L207:N207"/>
    <mergeCell ref="L208:N208"/>
    <mergeCell ref="M211:N211"/>
    <mergeCell ref="K212:L212"/>
    <mergeCell ref="O197:Q197"/>
    <mergeCell ref="O198:Q198"/>
    <mergeCell ref="M205:N205"/>
    <mergeCell ref="L206:N206"/>
    <mergeCell ref="O212:Q212"/>
    <mergeCell ref="L230:N230"/>
    <mergeCell ref="L231:N231"/>
    <mergeCell ref="L232:N232"/>
    <mergeCell ref="L233:N233"/>
    <mergeCell ref="M226:N226"/>
    <mergeCell ref="L227:N227"/>
    <mergeCell ref="L228:N228"/>
    <mergeCell ref="L229:N229"/>
    <mergeCell ref="M217:N217"/>
    <mergeCell ref="L218:N218"/>
    <mergeCell ref="M221:N221"/>
    <mergeCell ref="K222:L222"/>
    <mergeCell ref="M248:N248"/>
    <mergeCell ref="L249:N249"/>
    <mergeCell ref="L250:N250"/>
    <mergeCell ref="O255:Q255"/>
    <mergeCell ref="O265:Q265"/>
    <mergeCell ref="L234:N234"/>
    <mergeCell ref="L235:N235"/>
    <mergeCell ref="M239:N239"/>
    <mergeCell ref="O240:Q240"/>
    <mergeCell ref="L270:N270"/>
    <mergeCell ref="L271:N271"/>
    <mergeCell ref="L272:N272"/>
    <mergeCell ref="L273:N273"/>
    <mergeCell ref="L261:N261"/>
    <mergeCell ref="M264:N264"/>
    <mergeCell ref="K265:L265"/>
    <mergeCell ref="M269:N269"/>
    <mergeCell ref="L251:N251"/>
    <mergeCell ref="M254:N254"/>
    <mergeCell ref="K255:L255"/>
    <mergeCell ref="M260:N260"/>
    <mergeCell ref="K308:L308"/>
    <mergeCell ref="O283:Q283"/>
    <mergeCell ref="O284:Q284"/>
    <mergeCell ref="L274:N274"/>
    <mergeCell ref="L275:N275"/>
    <mergeCell ref="L276:N276"/>
    <mergeCell ref="L277:N277"/>
    <mergeCell ref="L278:N278"/>
    <mergeCell ref="M282:N282"/>
    <mergeCell ref="M297:N297"/>
    <mergeCell ref="K298:L298"/>
    <mergeCell ref="M303:N303"/>
    <mergeCell ref="L304:N304"/>
    <mergeCell ref="M291:N291"/>
    <mergeCell ref="L292:N292"/>
    <mergeCell ref="L293:N293"/>
    <mergeCell ref="L294:N294"/>
    <mergeCell ref="M307:N307"/>
    <mergeCell ref="L318:N318"/>
    <mergeCell ref="L319:N319"/>
    <mergeCell ref="L320:N320"/>
    <mergeCell ref="L321:N321"/>
    <mergeCell ref="L314:N314"/>
    <mergeCell ref="L315:N315"/>
    <mergeCell ref="L316:N316"/>
    <mergeCell ref="L317:N317"/>
    <mergeCell ref="M312:N312"/>
    <mergeCell ref="L313:N313"/>
    <mergeCell ref="K341:L341"/>
    <mergeCell ref="M346:N346"/>
    <mergeCell ref="L347:N347"/>
    <mergeCell ref="M350:N350"/>
    <mergeCell ref="L335:N335"/>
    <mergeCell ref="L336:N336"/>
    <mergeCell ref="L337:N337"/>
    <mergeCell ref="M340:N340"/>
    <mergeCell ref="M325:N325"/>
    <mergeCell ref="M334:N334"/>
    <mergeCell ref="L362:N362"/>
    <mergeCell ref="L363:N363"/>
    <mergeCell ref="L364:N364"/>
    <mergeCell ref="M368:N368"/>
    <mergeCell ref="L358:N358"/>
    <mergeCell ref="L359:N359"/>
    <mergeCell ref="L360:N360"/>
    <mergeCell ref="L361:N361"/>
    <mergeCell ref="K351:L351"/>
    <mergeCell ref="M355:N355"/>
    <mergeCell ref="L356:N356"/>
    <mergeCell ref="L357:N357"/>
    <mergeCell ref="M389:N389"/>
    <mergeCell ref="L390:N390"/>
    <mergeCell ref="M393:N393"/>
    <mergeCell ref="K394:L394"/>
    <mergeCell ref="L379:N379"/>
    <mergeCell ref="L380:N380"/>
    <mergeCell ref="M383:N383"/>
    <mergeCell ref="K384:L384"/>
    <mergeCell ref="O369:Q369"/>
    <mergeCell ref="O370:Q370"/>
    <mergeCell ref="M377:N377"/>
    <mergeCell ref="L378:N378"/>
    <mergeCell ref="L406:N406"/>
    <mergeCell ref="L407:N407"/>
    <mergeCell ref="M411:N411"/>
    <mergeCell ref="O412:Q412"/>
    <mergeCell ref="L402:N402"/>
    <mergeCell ref="L403:N403"/>
    <mergeCell ref="L404:N404"/>
    <mergeCell ref="L405:N405"/>
    <mergeCell ref="M398:N398"/>
    <mergeCell ref="L399:N399"/>
    <mergeCell ref="L400:N400"/>
    <mergeCell ref="L401:N401"/>
    <mergeCell ref="L433:N433"/>
    <mergeCell ref="M436:N436"/>
    <mergeCell ref="K437:L437"/>
    <mergeCell ref="M441:N441"/>
    <mergeCell ref="L423:N423"/>
    <mergeCell ref="M426:N426"/>
    <mergeCell ref="K427:L427"/>
    <mergeCell ref="M432:N432"/>
    <mergeCell ref="O413:Q413"/>
    <mergeCell ref="M420:N420"/>
    <mergeCell ref="L421:N421"/>
    <mergeCell ref="L422:N422"/>
    <mergeCell ref="L446:N446"/>
    <mergeCell ref="L447:N447"/>
    <mergeCell ref="L448:N448"/>
    <mergeCell ref="L449:N449"/>
    <mergeCell ref="L450:N450"/>
    <mergeCell ref="M454:N454"/>
    <mergeCell ref="L442:N442"/>
    <mergeCell ref="L443:N443"/>
    <mergeCell ref="L444:N444"/>
    <mergeCell ref="L445:N445"/>
    <mergeCell ref="M484:N484"/>
    <mergeCell ref="L485:N485"/>
    <mergeCell ref="M469:N469"/>
    <mergeCell ref="K470:L470"/>
    <mergeCell ref="M475:N475"/>
    <mergeCell ref="L476:N476"/>
    <mergeCell ref="M463:N463"/>
    <mergeCell ref="L464:N464"/>
    <mergeCell ref="L465:N465"/>
    <mergeCell ref="L466:N466"/>
    <mergeCell ref="M479:N479"/>
    <mergeCell ref="K480:L480"/>
    <mergeCell ref="O498:Q498"/>
    <mergeCell ref="O499:Q499"/>
    <mergeCell ref="M506:N506"/>
    <mergeCell ref="L490:N490"/>
    <mergeCell ref="L491:N491"/>
    <mergeCell ref="L492:N492"/>
    <mergeCell ref="L493:N493"/>
    <mergeCell ref="L486:N486"/>
    <mergeCell ref="L487:N487"/>
    <mergeCell ref="L488:N488"/>
    <mergeCell ref="L489:N489"/>
    <mergeCell ref="K513:L513"/>
    <mergeCell ref="M518:N518"/>
    <mergeCell ref="L519:N519"/>
    <mergeCell ref="M522:N522"/>
    <mergeCell ref="L507:N507"/>
    <mergeCell ref="L508:N508"/>
    <mergeCell ref="L509:N509"/>
    <mergeCell ref="M512:N512"/>
    <mergeCell ref="M497:N497"/>
    <mergeCell ref="L534:N534"/>
    <mergeCell ref="L535:N535"/>
    <mergeCell ref="L536:N536"/>
    <mergeCell ref="M540:N540"/>
    <mergeCell ref="L530:N530"/>
    <mergeCell ref="L531:N531"/>
    <mergeCell ref="L532:N532"/>
    <mergeCell ref="L533:N533"/>
    <mergeCell ref="K523:L523"/>
    <mergeCell ref="M527:N527"/>
    <mergeCell ref="L528:N528"/>
    <mergeCell ref="L529:N529"/>
    <mergeCell ref="M561:N561"/>
    <mergeCell ref="L562:N562"/>
    <mergeCell ref="M565:N565"/>
    <mergeCell ref="K566:L566"/>
    <mergeCell ref="L551:N551"/>
    <mergeCell ref="L552:N552"/>
    <mergeCell ref="M555:N555"/>
    <mergeCell ref="K556:L556"/>
    <mergeCell ref="O541:Q541"/>
    <mergeCell ref="O542:Q542"/>
    <mergeCell ref="M549:N549"/>
    <mergeCell ref="L550:N550"/>
    <mergeCell ref="L578:N578"/>
    <mergeCell ref="L579:N579"/>
    <mergeCell ref="M583:N583"/>
    <mergeCell ref="O584:Q584"/>
    <mergeCell ref="L574:N574"/>
    <mergeCell ref="L575:N575"/>
    <mergeCell ref="L576:N576"/>
    <mergeCell ref="L577:N577"/>
    <mergeCell ref="M570:N570"/>
    <mergeCell ref="L571:N571"/>
    <mergeCell ref="L572:N572"/>
    <mergeCell ref="L573:N573"/>
    <mergeCell ref="L605:N605"/>
    <mergeCell ref="M608:N608"/>
    <mergeCell ref="K609:L609"/>
    <mergeCell ref="M613:N613"/>
    <mergeCell ref="L595:N595"/>
    <mergeCell ref="M598:N598"/>
    <mergeCell ref="K599:L599"/>
    <mergeCell ref="M604:N604"/>
    <mergeCell ref="O585:Q585"/>
    <mergeCell ref="M592:N592"/>
    <mergeCell ref="L593:N593"/>
    <mergeCell ref="L594:N594"/>
    <mergeCell ref="O627:Q627"/>
    <mergeCell ref="O628:Q628"/>
    <mergeCell ref="L618:N618"/>
    <mergeCell ref="L619:N619"/>
    <mergeCell ref="L620:N620"/>
    <mergeCell ref="L621:N621"/>
    <mergeCell ref="L622:N622"/>
    <mergeCell ref="M626:N626"/>
    <mergeCell ref="L614:N614"/>
    <mergeCell ref="L615:N615"/>
    <mergeCell ref="L616:N616"/>
    <mergeCell ref="L617:N617"/>
    <mergeCell ref="M656:N656"/>
    <mergeCell ref="L657:N657"/>
    <mergeCell ref="M641:N641"/>
    <mergeCell ref="K642:L642"/>
    <mergeCell ref="M647:N647"/>
    <mergeCell ref="L648:N648"/>
    <mergeCell ref="M635:N635"/>
    <mergeCell ref="L636:N636"/>
    <mergeCell ref="L637:N637"/>
    <mergeCell ref="L638:N638"/>
    <mergeCell ref="M651:N651"/>
    <mergeCell ref="K652:L652"/>
    <mergeCell ref="O670:Q670"/>
    <mergeCell ref="O671:Q671"/>
    <mergeCell ref="M678:N678"/>
    <mergeCell ref="L662:N662"/>
    <mergeCell ref="L663:N663"/>
    <mergeCell ref="L664:N664"/>
    <mergeCell ref="L665:N665"/>
    <mergeCell ref="L658:N658"/>
    <mergeCell ref="L659:N659"/>
    <mergeCell ref="L660:N660"/>
    <mergeCell ref="L661:N661"/>
    <mergeCell ref="K685:L685"/>
    <mergeCell ref="M690:N690"/>
    <mergeCell ref="L691:N691"/>
    <mergeCell ref="M694:N694"/>
    <mergeCell ref="L679:N679"/>
    <mergeCell ref="L680:N680"/>
    <mergeCell ref="L681:N681"/>
    <mergeCell ref="M684:N684"/>
    <mergeCell ref="M669:N669"/>
    <mergeCell ref="L706:N706"/>
    <mergeCell ref="L707:N707"/>
    <mergeCell ref="L708:N708"/>
    <mergeCell ref="M712:N712"/>
    <mergeCell ref="L702:N702"/>
    <mergeCell ref="L703:N703"/>
    <mergeCell ref="L704:N704"/>
    <mergeCell ref="L705:N705"/>
    <mergeCell ref="K695:L695"/>
    <mergeCell ref="M699:N699"/>
    <mergeCell ref="L700:N700"/>
    <mergeCell ref="L701:N701"/>
    <mergeCell ref="M733:N733"/>
    <mergeCell ref="L734:N734"/>
    <mergeCell ref="M737:N737"/>
    <mergeCell ref="K738:L738"/>
    <mergeCell ref="L723:N723"/>
    <mergeCell ref="L724:N724"/>
    <mergeCell ref="M727:N727"/>
    <mergeCell ref="K728:L728"/>
    <mergeCell ref="O713:Q713"/>
    <mergeCell ref="O714:Q714"/>
    <mergeCell ref="M721:N721"/>
    <mergeCell ref="L722:N722"/>
    <mergeCell ref="L750:N750"/>
    <mergeCell ref="L751:N751"/>
    <mergeCell ref="M755:N755"/>
    <mergeCell ref="O756:Q756"/>
    <mergeCell ref="L746:N746"/>
    <mergeCell ref="L747:N747"/>
    <mergeCell ref="L748:N748"/>
    <mergeCell ref="L749:N749"/>
    <mergeCell ref="M742:N742"/>
    <mergeCell ref="L743:N743"/>
    <mergeCell ref="L744:N744"/>
    <mergeCell ref="L745:N745"/>
    <mergeCell ref="L777:N777"/>
    <mergeCell ref="M780:N780"/>
    <mergeCell ref="K781:L781"/>
    <mergeCell ref="M785:N785"/>
    <mergeCell ref="L767:N767"/>
    <mergeCell ref="M770:N770"/>
    <mergeCell ref="K771:L771"/>
    <mergeCell ref="M776:N776"/>
    <mergeCell ref="O757:Q757"/>
    <mergeCell ref="M764:N764"/>
    <mergeCell ref="L765:N765"/>
    <mergeCell ref="L766:N766"/>
    <mergeCell ref="L794:N794"/>
    <mergeCell ref="M798:N798"/>
    <mergeCell ref="O799:Q799"/>
    <mergeCell ref="O800:Q800"/>
    <mergeCell ref="L790:N790"/>
    <mergeCell ref="L791:N791"/>
    <mergeCell ref="L792:N792"/>
    <mergeCell ref="L793:N793"/>
    <mergeCell ref="L786:N786"/>
    <mergeCell ref="L787:N787"/>
    <mergeCell ref="L788:N788"/>
    <mergeCell ref="L789:N789"/>
    <mergeCell ref="M823:N823"/>
    <mergeCell ref="K824:L824"/>
    <mergeCell ref="M828:N828"/>
    <mergeCell ref="L829:N829"/>
    <mergeCell ref="M813:N813"/>
    <mergeCell ref="K814:L814"/>
    <mergeCell ref="M819:N819"/>
    <mergeCell ref="L820:N820"/>
    <mergeCell ref="M807:N807"/>
    <mergeCell ref="L808:N808"/>
    <mergeCell ref="L809:N809"/>
    <mergeCell ref="L810:N810"/>
    <mergeCell ref="M841:N841"/>
    <mergeCell ref="O842:Q842"/>
    <mergeCell ref="O843:Q843"/>
    <mergeCell ref="M850:N850"/>
    <mergeCell ref="L834:N834"/>
    <mergeCell ref="L835:N835"/>
    <mergeCell ref="L836:N836"/>
    <mergeCell ref="L837:N837"/>
    <mergeCell ref="L830:N830"/>
    <mergeCell ref="L831:N831"/>
    <mergeCell ref="L832:N832"/>
    <mergeCell ref="L833:N833"/>
    <mergeCell ref="K867:L867"/>
    <mergeCell ref="K857:L857"/>
    <mergeCell ref="M862:N862"/>
    <mergeCell ref="L863:N863"/>
    <mergeCell ref="M866:N866"/>
    <mergeCell ref="L851:N851"/>
    <mergeCell ref="L852:N852"/>
    <mergeCell ref="L853:N853"/>
    <mergeCell ref="M856:N856"/>
    <mergeCell ref="O341:Q341"/>
    <mergeCell ref="O351:Q351"/>
    <mergeCell ref="O384:Q384"/>
    <mergeCell ref="O394:Q394"/>
    <mergeCell ref="O427:Q427"/>
    <mergeCell ref="O437:Q437"/>
    <mergeCell ref="O470:Q470"/>
    <mergeCell ref="O7:Q7"/>
    <mergeCell ref="O40:Q40"/>
    <mergeCell ref="O50:Q50"/>
    <mergeCell ref="O83:Q83"/>
    <mergeCell ref="O93:Q93"/>
    <mergeCell ref="O126:Q126"/>
    <mergeCell ref="O136:Q136"/>
    <mergeCell ref="O169:Q169"/>
    <mergeCell ref="O179:Q179"/>
    <mergeCell ref="O455:Q455"/>
    <mergeCell ref="O456:Q456"/>
    <mergeCell ref="O326:Q326"/>
    <mergeCell ref="O327:Q327"/>
    <mergeCell ref="O241:Q241"/>
    <mergeCell ref="O222:Q222"/>
    <mergeCell ref="O154:Q154"/>
    <mergeCell ref="O155:Q155"/>
    <mergeCell ref="O867:Q867"/>
    <mergeCell ref="G26:I26"/>
    <mergeCell ref="G40:I40"/>
    <mergeCell ref="G50:I50"/>
    <mergeCell ref="O685:Q685"/>
    <mergeCell ref="O695:Q695"/>
    <mergeCell ref="O728:Q728"/>
    <mergeCell ref="O738:Q738"/>
    <mergeCell ref="O771:Q771"/>
    <mergeCell ref="O781:Q781"/>
    <mergeCell ref="O814:Q814"/>
    <mergeCell ref="O824:Q824"/>
    <mergeCell ref="O857:Q857"/>
    <mergeCell ref="O480:Q480"/>
    <mergeCell ref="O513:Q513"/>
    <mergeCell ref="O523:Q523"/>
    <mergeCell ref="O556:Q556"/>
    <mergeCell ref="O566:Q566"/>
    <mergeCell ref="O599:Q599"/>
    <mergeCell ref="O609:Q609"/>
    <mergeCell ref="O642:Q642"/>
    <mergeCell ref="O652:Q652"/>
    <mergeCell ref="O298:Q298"/>
    <mergeCell ref="O308:Q308"/>
  </mergeCells>
  <phoneticPr fontId="41"/>
  <dataValidations count="2">
    <dataValidation type="whole" operator="greaterThanOrEqual" allowBlank="1" showInputMessage="1" showErrorMessage="1" sqref="N7" xr:uid="{00000000-0002-0000-1800-000000000000}">
      <formula1>0</formula1>
    </dataValidation>
    <dataValidation type="list" allowBlank="1" showInputMessage="1" showErrorMessage="1" sqref="C12:C20 K12:K20 K25:K26 K34:K36 C34:C36 C46 K46 K55:K63 K68:K69 K77:K79 K89 K98:K106 K111:K112 K120:K122 K132 K141:K149 K154:K155 K163:K165 K175 K184:K192 K197:K198 K206:K208 K218 K227:K235 K240:K241 K249:K251 K261 K270:K278 K283:K284 K292:K294 K304 K313:K321 K326:K327 K335:K337 K347 K356:K364 K369:K370 K378:K380 K390 K399:K407 K412:K413 K421:K423 K433 K442:K450 K455:K456 K464:K466 K476 K485:K493 K498:K499 K507:K509 K519 K528:K536 K541:K542 K550:K552 K562 K571:K579 K584:K585 K593:K595 K605 K614:K622 K627:K628 K636:K638 K648 K657:K665 K670:K671 K679:K681 K691 K700:K708 K713:K714 K722:K724 K734 K743:K751 K756:K757 K765:K767 K777 K786:K794 K799:K800 K808:K810 K820 K829:K837 K842:K843 K851:K853 K863 C25:C26" xr:uid="{00000000-0002-0000-1800-000001000000}">
      <formula1>○×</formula1>
    </dataValidation>
  </dataValidations>
  <pageMargins left="0.75" right="0.75" top="1" bottom="1" header="0.51200000000000001" footer="0.51200000000000001"/>
  <pageSetup paperSize="9" orientation="portrait"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FFFF99"/>
  </sheetPr>
  <dimension ref="A1:Z894"/>
  <sheetViews>
    <sheetView showGridLines="0" zoomScaleNormal="100" workbookViewId="0">
      <selection activeCell="B12" sqref="B12:C12"/>
    </sheetView>
  </sheetViews>
  <sheetFormatPr defaultRowHeight="12"/>
  <cols>
    <col min="1" max="2" width="2.875" style="42" customWidth="1"/>
    <col min="3" max="3" width="4.375" style="42" customWidth="1"/>
    <col min="4" max="4" width="11.25" style="42" customWidth="1"/>
    <col min="5" max="5" width="24.25" style="42" customWidth="1"/>
    <col min="6" max="6" width="10.625" style="42" customWidth="1"/>
    <col min="7" max="9" width="9" style="42"/>
    <col min="10" max="10" width="2.875" style="42" customWidth="1"/>
    <col min="11" max="11" width="4.375" style="42" customWidth="1"/>
    <col min="12" max="12" width="11.25" style="42" customWidth="1"/>
    <col min="13" max="13" width="24.25" style="42" customWidth="1"/>
    <col min="14" max="14" width="10.625" style="42" customWidth="1"/>
    <col min="15" max="16" width="9" style="42"/>
    <col min="17" max="17" width="9" style="42" customWidth="1"/>
    <col min="18" max="26" width="9" style="42" hidden="1" customWidth="1"/>
    <col min="27" max="16384" width="9" style="42"/>
  </cols>
  <sheetData>
    <row r="1" spans="1:26" ht="17.25">
      <c r="A1" s="252" t="s">
        <v>1451</v>
      </c>
      <c r="B1" s="252"/>
      <c r="Q1" s="254"/>
      <c r="R1" s="1284"/>
      <c r="S1" s="1284"/>
      <c r="T1" s="1284"/>
      <c r="U1" s="1284"/>
      <c r="V1" s="1284"/>
      <c r="W1" s="1284"/>
      <c r="X1" s="1284"/>
      <c r="Y1" s="1284"/>
      <c r="Z1" s="1284"/>
    </row>
    <row r="2" spans="1:26" ht="12.75" thickBot="1"/>
    <row r="3" spans="1:26" ht="26.25" customHeight="1" thickBot="1">
      <c r="B3" s="2289" t="s">
        <v>1441</v>
      </c>
      <c r="C3" s="2290"/>
      <c r="D3" s="2290"/>
      <c r="E3" s="2410"/>
      <c r="F3" s="432" t="s">
        <v>368</v>
      </c>
      <c r="J3" s="2289" t="s">
        <v>1442</v>
      </c>
      <c r="K3" s="2290"/>
      <c r="L3" s="2290"/>
      <c r="M3" s="2410"/>
      <c r="N3" s="435" t="s">
        <v>246</v>
      </c>
    </row>
    <row r="4" spans="1:26" ht="26.25" customHeight="1" thickBot="1">
      <c r="B4" s="2411"/>
      <c r="C4" s="2412"/>
      <c r="D4" s="2412"/>
      <c r="E4" s="2413"/>
      <c r="F4" s="297">
        <f>'6_工事費'!H126</f>
        <v>0</v>
      </c>
      <c r="G4" s="1141"/>
      <c r="J4" s="2411"/>
      <c r="K4" s="2412"/>
      <c r="L4" s="2412"/>
      <c r="M4" s="2413"/>
      <c r="N4" s="297">
        <f>'6_工事費'!EB126-F4</f>
        <v>0</v>
      </c>
      <c r="O4" s="1141"/>
    </row>
    <row r="6" spans="1:26" ht="13.5">
      <c r="B6" s="253" t="s">
        <v>175</v>
      </c>
      <c r="J6" s="253"/>
    </row>
    <row r="7" spans="1:26" ht="24" customHeight="1">
      <c r="B7" s="253" t="s">
        <v>176</v>
      </c>
      <c r="J7" s="900" t="str">
        <f>IF(AND($N$4&gt;0,N7=""),"※",IF(AND($N$4&gt;0,N7=0),"E",""))</f>
        <v/>
      </c>
      <c r="K7" s="728" t="s">
        <v>602</v>
      </c>
      <c r="L7" s="901"/>
      <c r="M7" s="902"/>
      <c r="N7" s="903"/>
      <c r="O7" s="2389" t="str">
        <f>IF(J7="E","費用計上があります。1以上を入力してください","")</f>
        <v/>
      </c>
      <c r="P7" s="2390"/>
      <c r="Q7" s="2390"/>
    </row>
    <row r="8" spans="1:26" ht="6.75" customHeight="1"/>
    <row r="9" spans="1:26" ht="13.5">
      <c r="B9" s="880" t="s">
        <v>177</v>
      </c>
      <c r="J9" s="880" t="s">
        <v>177</v>
      </c>
      <c r="N9" s="904">
        <v>1</v>
      </c>
    </row>
    <row r="10" spans="1:26">
      <c r="B10" s="42" t="s">
        <v>166</v>
      </c>
      <c r="J10" s="42" t="s">
        <v>166</v>
      </c>
    </row>
    <row r="11" spans="1:26" ht="21.75" customHeight="1">
      <c r="B11" s="276"/>
      <c r="C11" s="905"/>
      <c r="D11" s="2409" t="s">
        <v>504</v>
      </c>
      <c r="E11" s="2409"/>
      <c r="F11" s="906"/>
      <c r="J11" s="883" t="str">
        <f>IF(AND($N$4&gt;0,$N$7&gt;=N9,M11=""),"※","")</f>
        <v/>
      </c>
      <c r="K11" s="907" t="s">
        <v>497</v>
      </c>
      <c r="L11" s="901"/>
      <c r="M11" s="2406"/>
      <c r="N11" s="2407"/>
      <c r="R11" s="254"/>
    </row>
    <row r="12" spans="1:26" ht="30.75" customHeight="1">
      <c r="B12" s="881" t="str">
        <f>IF(AND($F$4&gt;0,C12=""),"※","")</f>
        <v/>
      </c>
      <c r="C12" s="882"/>
      <c r="D12" s="2408" t="s">
        <v>545</v>
      </c>
      <c r="E12" s="2408"/>
      <c r="F12" s="2408"/>
      <c r="J12" s="883" t="str">
        <f>IF(AND($N$4&gt;0,$N$7&gt;=N9,K12=""),"※","")</f>
        <v/>
      </c>
      <c r="K12" s="882"/>
      <c r="L12" s="2408" t="s">
        <v>545</v>
      </c>
      <c r="M12" s="2408"/>
      <c r="N12" s="2408"/>
      <c r="R12" s="254"/>
    </row>
    <row r="13" spans="1:26" ht="30.75" customHeight="1">
      <c r="B13" s="884" t="str">
        <f t="shared" ref="B13:B19" si="0">IF(AND($F$4&gt;0,C13=""),"※","")</f>
        <v/>
      </c>
      <c r="C13" s="885"/>
      <c r="D13" s="2403" t="s">
        <v>557</v>
      </c>
      <c r="E13" s="2403"/>
      <c r="F13" s="2403"/>
      <c r="J13" s="886" t="str">
        <f>IF(AND($N$4&gt;0,$N$7&gt;=N9,K13=""),"※","")</f>
        <v/>
      </c>
      <c r="K13" s="885"/>
      <c r="L13" s="2403" t="s">
        <v>603</v>
      </c>
      <c r="M13" s="2403"/>
      <c r="N13" s="2403"/>
      <c r="R13" s="254"/>
    </row>
    <row r="14" spans="1:26" ht="30.75" customHeight="1">
      <c r="B14" s="884" t="str">
        <f t="shared" si="0"/>
        <v/>
      </c>
      <c r="C14" s="885"/>
      <c r="D14" s="2403" t="s">
        <v>604</v>
      </c>
      <c r="E14" s="2403"/>
      <c r="F14" s="2403"/>
      <c r="J14" s="886" t="str">
        <f>IF(AND($N$4&gt;0,$N$7&gt;=N9,K14=""),"※","")</f>
        <v/>
      </c>
      <c r="K14" s="885"/>
      <c r="L14" s="2403" t="s">
        <v>604</v>
      </c>
      <c r="M14" s="2403"/>
      <c r="N14" s="2403"/>
      <c r="R14" s="254"/>
    </row>
    <row r="15" spans="1:26" ht="30.75" customHeight="1">
      <c r="B15" s="884" t="str">
        <f t="shared" si="0"/>
        <v/>
      </c>
      <c r="C15" s="885"/>
      <c r="D15" s="2403" t="s">
        <v>599</v>
      </c>
      <c r="E15" s="2403"/>
      <c r="F15" s="2403"/>
      <c r="J15" s="886" t="str">
        <f>IF(AND($N$4&gt;0,$N$7&gt;=N9,K15=""),"※","")</f>
        <v/>
      </c>
      <c r="K15" s="885"/>
      <c r="L15" s="2403" t="s">
        <v>605</v>
      </c>
      <c r="M15" s="2403"/>
      <c r="N15" s="2403"/>
      <c r="R15" s="254"/>
    </row>
    <row r="16" spans="1:26" ht="30.75" customHeight="1">
      <c r="B16" s="884" t="str">
        <f t="shared" si="0"/>
        <v/>
      </c>
      <c r="C16" s="885"/>
      <c r="D16" s="2403" t="s">
        <v>600</v>
      </c>
      <c r="E16" s="2403"/>
      <c r="F16" s="2403"/>
      <c r="J16" s="886" t="str">
        <f>IF(AND($N$4&gt;0,$N$7&gt;=N9,K16=""),"※","")</f>
        <v/>
      </c>
      <c r="K16" s="885"/>
      <c r="L16" s="2403" t="s">
        <v>600</v>
      </c>
      <c r="M16" s="2403"/>
      <c r="N16" s="2403"/>
      <c r="R16" s="254"/>
    </row>
    <row r="17" spans="2:25" ht="30.75" customHeight="1">
      <c r="B17" s="884" t="str">
        <f t="shared" si="0"/>
        <v/>
      </c>
      <c r="C17" s="885"/>
      <c r="D17" s="2403" t="s">
        <v>167</v>
      </c>
      <c r="E17" s="2403"/>
      <c r="F17" s="2403"/>
      <c r="J17" s="886" t="str">
        <f>IF(AND($N$4&gt;0,$N$7&gt;=N9,K17=""),"※","")</f>
        <v/>
      </c>
      <c r="K17" s="885"/>
      <c r="L17" s="2403" t="s">
        <v>167</v>
      </c>
      <c r="M17" s="2403"/>
      <c r="N17" s="2403"/>
      <c r="R17" s="254"/>
    </row>
    <row r="18" spans="2:25" ht="30.75" customHeight="1">
      <c r="B18" s="884" t="str">
        <f t="shared" si="0"/>
        <v/>
      </c>
      <c r="C18" s="885"/>
      <c r="D18" s="2403" t="s">
        <v>558</v>
      </c>
      <c r="E18" s="2403"/>
      <c r="F18" s="2403"/>
      <c r="J18" s="886" t="str">
        <f>IF(AND($N$4&gt;0,$N$7&gt;=N9,K18=""),"※","")</f>
        <v/>
      </c>
      <c r="K18" s="885"/>
      <c r="L18" s="2403" t="s">
        <v>558</v>
      </c>
      <c r="M18" s="2403"/>
      <c r="N18" s="2403"/>
      <c r="R18" s="254"/>
    </row>
    <row r="19" spans="2:25" ht="30.75" customHeight="1">
      <c r="B19" s="884" t="str">
        <f t="shared" si="0"/>
        <v/>
      </c>
      <c r="C19" s="885"/>
      <c r="D19" s="2403" t="s">
        <v>606</v>
      </c>
      <c r="E19" s="2403"/>
      <c r="F19" s="2403"/>
      <c r="J19" s="886" t="str">
        <f>IF(AND($N$4&gt;0,$N$7&gt;=N9,K19=""),"※","")</f>
        <v/>
      </c>
      <c r="K19" s="885"/>
      <c r="L19" s="2403" t="s">
        <v>606</v>
      </c>
      <c r="M19" s="2403"/>
      <c r="N19" s="2403"/>
      <c r="R19" s="254"/>
    </row>
    <row r="20" spans="2:25" ht="30.75" customHeight="1">
      <c r="B20" s="887" t="str">
        <f>IF(AND($F$4&gt;0,C20=""),"※","")</f>
        <v/>
      </c>
      <c r="C20" s="888"/>
      <c r="D20" s="2405" t="s">
        <v>550</v>
      </c>
      <c r="E20" s="2405"/>
      <c r="F20" s="2405"/>
      <c r="J20" s="889" t="str">
        <f>IF(AND($N$4&gt;0,$N$7&gt;=N9,K20=""),"※","")</f>
        <v/>
      </c>
      <c r="K20" s="888"/>
      <c r="L20" s="2405" t="s">
        <v>550</v>
      </c>
      <c r="M20" s="2405"/>
      <c r="N20" s="2405"/>
      <c r="R20" s="254"/>
    </row>
    <row r="21" spans="2:25">
      <c r="C21" s="1140">
        <f>COUNTIF(C12:C20,"○")</f>
        <v>0</v>
      </c>
      <c r="K21" s="1140">
        <f>COUNTIF(K12:K20,"○")</f>
        <v>0</v>
      </c>
    </row>
    <row r="22" spans="2:25" ht="13.5">
      <c r="B22" s="880" t="s">
        <v>551</v>
      </c>
      <c r="J22" s="880" t="s">
        <v>551</v>
      </c>
      <c r="R22" s="880" t="s">
        <v>1471</v>
      </c>
    </row>
    <row r="23" spans="2:25">
      <c r="B23" s="42" t="s">
        <v>166</v>
      </c>
      <c r="J23" s="42" t="s">
        <v>166</v>
      </c>
      <c r="R23" s="1280" t="s">
        <v>1472</v>
      </c>
      <c r="S23" s="1281"/>
      <c r="T23" s="1281"/>
      <c r="U23" s="1282"/>
      <c r="V23" s="1280" t="s">
        <v>1473</v>
      </c>
      <c r="W23" s="1281"/>
      <c r="X23" s="1281"/>
      <c r="Y23" s="1282"/>
    </row>
    <row r="24" spans="2:25" ht="21.75" customHeight="1">
      <c r="B24" s="276"/>
      <c r="C24" s="905"/>
      <c r="D24" s="2409" t="s">
        <v>504</v>
      </c>
      <c r="E24" s="2409"/>
      <c r="F24" s="906"/>
      <c r="J24" s="883"/>
      <c r="K24" s="907" t="s">
        <v>503</v>
      </c>
      <c r="L24" s="901"/>
      <c r="M24" s="2399" t="str">
        <f>IF(M11="","",M11)</f>
        <v/>
      </c>
      <c r="N24" s="2400"/>
      <c r="R24" s="1283" t="s">
        <v>1474</v>
      </c>
      <c r="S24" s="1283" t="s">
        <v>1475</v>
      </c>
      <c r="T24" s="1283" t="s">
        <v>1476</v>
      </c>
      <c r="U24" s="1283" t="s">
        <v>1477</v>
      </c>
      <c r="V24" s="1283" t="s">
        <v>1474</v>
      </c>
      <c r="W24" s="1283" t="s">
        <v>1475</v>
      </c>
      <c r="X24" s="1283" t="s">
        <v>1476</v>
      </c>
      <c r="Y24" s="1283" t="s">
        <v>1477</v>
      </c>
    </row>
    <row r="25" spans="2:25" ht="30.75" customHeight="1">
      <c r="B25" s="881" t="str">
        <f>T25</f>
        <v/>
      </c>
      <c r="C25" s="882"/>
      <c r="D25" s="890" t="s">
        <v>562</v>
      </c>
      <c r="E25" s="891"/>
      <c r="F25" s="892" t="s">
        <v>1091</v>
      </c>
      <c r="G25" s="2392" t="str">
        <f>U25</f>
        <v/>
      </c>
      <c r="H25" s="2393"/>
      <c r="I25" s="2393"/>
      <c r="J25" s="881" t="str">
        <f>X25</f>
        <v/>
      </c>
      <c r="K25" s="882"/>
      <c r="L25" s="277" t="s">
        <v>607</v>
      </c>
      <c r="M25" s="908"/>
      <c r="N25" s="413" t="s">
        <v>1091</v>
      </c>
      <c r="O25" s="2392" t="str">
        <f>Y25</f>
        <v/>
      </c>
      <c r="P25" s="2393"/>
      <c r="Q25" s="2393"/>
      <c r="R25" s="248" t="str">
        <f>IF(AND(C21&gt;0,C25&lt;&gt;"×"),IF(OR(C25="",E25=""),"×",""),"")</f>
        <v/>
      </c>
      <c r="S25" s="248" t="str">
        <f>IF(C21&gt;0,IF(AND(C25="○",C26="○"),"×",""),"")</f>
        <v/>
      </c>
      <c r="T25" s="248" t="str">
        <f>IF(S25="×","E",IF(R25="×","※",""))</f>
        <v/>
      </c>
      <c r="U25" s="248" t="str">
        <f>IF(T25="E","どちらか一方に「○」を入力してください",IF(AND(C25="○",E25=""),"支払限度額を入力してください",IF(AND(C25&lt;&gt;"○",E25&lt;&gt;""),"金額が入力されています。1工事あたりに「○」を入力してください","")))</f>
        <v/>
      </c>
      <c r="V25" s="248" t="str">
        <f>IF(AND(K21&gt;0,K25&lt;&gt;"×"),IF(OR(K25="",M25=""),"×",""),"")</f>
        <v/>
      </c>
      <c r="W25" s="248" t="str">
        <f>IF(K21&gt;0,IF(AND(K25="○",K26="○"),"×",""),"")</f>
        <v/>
      </c>
      <c r="X25" s="248" t="str">
        <f>IF(W25="×","E",IF(V25="×","※",""))</f>
        <v/>
      </c>
      <c r="Y25" s="248" t="str">
        <f>IF(X25="E","どちらか一方に「○」を入力してください",IF(AND(K25="○",M25=""),"支払限度額を入力してください",IF(AND(K25&lt;&gt;"○",M25&lt;&gt;""),"金額が入力されています。1工事あたりに「○」を入力してください","")))</f>
        <v/>
      </c>
    </row>
    <row r="26" spans="2:25" ht="30.75" customHeight="1">
      <c r="B26" s="887" t="str">
        <f>T26</f>
        <v/>
      </c>
      <c r="C26" s="888"/>
      <c r="D26" s="653" t="s">
        <v>561</v>
      </c>
      <c r="E26" s="910"/>
      <c r="F26" s="909" t="s">
        <v>1091</v>
      </c>
      <c r="G26" s="2392" t="str">
        <f>U26</f>
        <v/>
      </c>
      <c r="H26" s="2393"/>
      <c r="I26" s="2393"/>
      <c r="J26" s="887" t="str">
        <f>X26</f>
        <v/>
      </c>
      <c r="K26" s="888"/>
      <c r="L26" s="893" t="s">
        <v>561</v>
      </c>
      <c r="M26" s="910"/>
      <c r="N26" s="899" t="s">
        <v>1091</v>
      </c>
      <c r="O26" s="2392" t="str">
        <f>Y26</f>
        <v/>
      </c>
      <c r="P26" s="2393"/>
      <c r="Q26" s="2393"/>
      <c r="R26" s="248" t="str">
        <f>IF(AND(C21&gt;0,C26&lt;&gt;"×"),IF(OR(C26="",E26=""),"×",""),"")</f>
        <v/>
      </c>
      <c r="S26" s="248" t="str">
        <f>IF(C21&gt;0,IF(AND(C26="○",C25="○"),"×",""),"")</f>
        <v/>
      </c>
      <c r="T26" s="248" t="str">
        <f>IF(S26="×","E",IF(R26="×","※",""))</f>
        <v/>
      </c>
      <c r="U26" s="248" t="str">
        <f>IF(T26="E","どちらか一方に「○」を入力してください",IF(AND(C26="○",E26=""),"請負金額を入力してください",IF(AND(C26&lt;&gt;"○",E26&lt;&gt;""),"金額が入力されています。請負金額に「○」を入力してください","")))</f>
        <v/>
      </c>
      <c r="V26" s="248" t="str">
        <f>IF(AND(K21&gt;0,K26&lt;&gt;"×"),IF(OR(K26="",M26=""),"×",""),"")</f>
        <v/>
      </c>
      <c r="W26" s="248" t="str">
        <f>IF(K21&gt;0,IF(AND(K26="○",K25="○"),"×",""),"")</f>
        <v/>
      </c>
      <c r="X26" s="248" t="str">
        <f>IF(W26="×","E",IF(V26="×","※",""))</f>
        <v/>
      </c>
      <c r="Y26" s="248" t="str">
        <f>IF(X26="E","どちらか一方に「○」を入力してください",IF(AND(K26="○",M26=""),"請負金額を入力してください",IF(AND(K26&lt;&gt;"○",M26&lt;&gt;""),"金額が入力されています。請負金額に「○」を入力してください","")))</f>
        <v/>
      </c>
    </row>
    <row r="28" spans="2:25" ht="13.5">
      <c r="B28" s="880" t="s">
        <v>179</v>
      </c>
      <c r="J28" s="880" t="s">
        <v>179</v>
      </c>
    </row>
    <row r="29" spans="2:25">
      <c r="B29" s="42" t="s">
        <v>180</v>
      </c>
      <c r="J29" s="42" t="s">
        <v>180</v>
      </c>
    </row>
    <row r="30" spans="2:25">
      <c r="B30" s="258" t="s">
        <v>170</v>
      </c>
      <c r="J30" s="258" t="s">
        <v>170</v>
      </c>
    </row>
    <row r="31" spans="2:25">
      <c r="B31" s="258" t="s">
        <v>171</v>
      </c>
      <c r="J31" s="258" t="s">
        <v>171</v>
      </c>
    </row>
    <row r="32" spans="2:25">
      <c r="B32" s="42" t="s">
        <v>166</v>
      </c>
      <c r="J32" s="42" t="s">
        <v>166</v>
      </c>
    </row>
    <row r="33" spans="2:17" ht="21.75" customHeight="1">
      <c r="B33" s="276"/>
      <c r="C33" s="905"/>
      <c r="D33" s="2409" t="s">
        <v>504</v>
      </c>
      <c r="E33" s="2409"/>
      <c r="F33" s="906"/>
      <c r="J33" s="883"/>
      <c r="K33" s="907" t="s">
        <v>497</v>
      </c>
      <c r="L33" s="901"/>
      <c r="M33" s="2399" t="str">
        <f>IF(M11="","",M11)</f>
        <v/>
      </c>
      <c r="N33" s="2400"/>
    </row>
    <row r="34" spans="2:17" ht="30.75" customHeight="1">
      <c r="B34" s="890"/>
      <c r="C34" s="882"/>
      <c r="D34" s="2402" t="s">
        <v>563</v>
      </c>
      <c r="E34" s="2402"/>
      <c r="F34" s="2402"/>
      <c r="J34" s="890"/>
      <c r="K34" s="882"/>
      <c r="L34" s="2402" t="s">
        <v>563</v>
      </c>
      <c r="M34" s="2402"/>
      <c r="N34" s="2402"/>
    </row>
    <row r="35" spans="2:17" ht="30.75" customHeight="1">
      <c r="B35" s="895"/>
      <c r="C35" s="885"/>
      <c r="D35" s="2403" t="s">
        <v>564</v>
      </c>
      <c r="E35" s="2403"/>
      <c r="F35" s="2403"/>
      <c r="J35" s="895"/>
      <c r="K35" s="885"/>
      <c r="L35" s="2403" t="s">
        <v>564</v>
      </c>
      <c r="M35" s="2403"/>
      <c r="N35" s="2403"/>
    </row>
    <row r="36" spans="2:17" ht="30.75" customHeight="1">
      <c r="B36" s="893"/>
      <c r="C36" s="888"/>
      <c r="D36" s="2404" t="s">
        <v>565</v>
      </c>
      <c r="E36" s="2404"/>
      <c r="F36" s="2404"/>
      <c r="J36" s="893"/>
      <c r="K36" s="888"/>
      <c r="L36" s="2404" t="s">
        <v>565</v>
      </c>
      <c r="M36" s="2404"/>
      <c r="N36" s="2404"/>
    </row>
    <row r="37" spans="2:17" ht="6.75" customHeight="1">
      <c r="B37" s="268"/>
      <c r="C37" s="268"/>
      <c r="D37" s="268"/>
      <c r="E37" s="268"/>
      <c r="J37" s="268"/>
      <c r="K37" s="268"/>
      <c r="L37" s="268"/>
      <c r="M37" s="268"/>
    </row>
    <row r="38" spans="2:17">
      <c r="B38" s="258" t="s">
        <v>172</v>
      </c>
      <c r="J38" s="258" t="s">
        <v>172</v>
      </c>
    </row>
    <row r="39" spans="2:17" ht="21.75" customHeight="1">
      <c r="B39" s="276"/>
      <c r="C39" s="905"/>
      <c r="D39" s="2409" t="s">
        <v>504</v>
      </c>
      <c r="E39" s="2409"/>
      <c r="F39" s="906"/>
      <c r="J39" s="900"/>
      <c r="K39" s="907" t="s">
        <v>503</v>
      </c>
      <c r="L39" s="901"/>
      <c r="M39" s="2399" t="str">
        <f>IF(M11="","",M11)</f>
        <v/>
      </c>
      <c r="N39" s="2400"/>
    </row>
    <row r="40" spans="2:17" ht="30.75" customHeight="1">
      <c r="B40" s="894" t="str">
        <f>IF(AND(OR(C34="○",C35="○",C36="○"),E40=""),"※","")</f>
        <v/>
      </c>
      <c r="C40" s="2397" t="s">
        <v>173</v>
      </c>
      <c r="D40" s="2398"/>
      <c r="E40" s="896"/>
      <c r="F40" s="382" t="s">
        <v>1091</v>
      </c>
      <c r="G40" s="2392" t="str">
        <f>IF(B40="※","支払限度額を入力してください","")</f>
        <v/>
      </c>
      <c r="H40" s="2393"/>
      <c r="I40" s="2393"/>
      <c r="J40" s="894" t="str">
        <f>IF(AND(OR(K34="○",K35="○",K36="○"),M40=""),"※","")</f>
        <v/>
      </c>
      <c r="K40" s="2397" t="s">
        <v>173</v>
      </c>
      <c r="L40" s="2398"/>
      <c r="M40" s="896"/>
      <c r="N40" s="382" t="s">
        <v>1091</v>
      </c>
      <c r="O40" s="2392" t="str">
        <f>IF(J40="※","支払限度額を入力してください","")</f>
        <v/>
      </c>
      <c r="P40" s="2393"/>
      <c r="Q40" s="2393"/>
    </row>
    <row r="42" spans="2:17">
      <c r="B42" s="258" t="s">
        <v>174</v>
      </c>
      <c r="J42" s="258" t="s">
        <v>174</v>
      </c>
    </row>
    <row r="43" spans="2:17">
      <c r="B43" s="258" t="s">
        <v>171</v>
      </c>
      <c r="J43" s="258" t="s">
        <v>171</v>
      </c>
    </row>
    <row r="44" spans="2:17">
      <c r="B44" s="42" t="s">
        <v>166</v>
      </c>
      <c r="J44" s="42" t="s">
        <v>166</v>
      </c>
    </row>
    <row r="45" spans="2:17" ht="21.75" customHeight="1">
      <c r="B45" s="276"/>
      <c r="C45" s="905"/>
      <c r="D45" s="2409" t="s">
        <v>504</v>
      </c>
      <c r="E45" s="2409"/>
      <c r="F45" s="906"/>
      <c r="J45" s="900"/>
      <c r="K45" s="907" t="s">
        <v>497</v>
      </c>
      <c r="L45" s="901"/>
      <c r="M45" s="2399" t="str">
        <f>IF(M11="","",M11)</f>
        <v/>
      </c>
      <c r="N45" s="2400"/>
    </row>
    <row r="46" spans="2:17" ht="30.75" customHeight="1">
      <c r="B46" s="897"/>
      <c r="C46" s="898"/>
      <c r="D46" s="2396" t="s">
        <v>566</v>
      </c>
      <c r="E46" s="2398"/>
      <c r="F46" s="2401"/>
      <c r="J46" s="897"/>
      <c r="K46" s="898"/>
      <c r="L46" s="2396" t="s">
        <v>566</v>
      </c>
      <c r="M46" s="2398"/>
      <c r="N46" s="2401"/>
    </row>
    <row r="47" spans="2:17" ht="6.75" customHeight="1">
      <c r="B47" s="268"/>
      <c r="C47" s="268"/>
      <c r="D47" s="268"/>
      <c r="E47" s="268"/>
      <c r="J47" s="268"/>
      <c r="K47" s="268"/>
      <c r="L47" s="268"/>
      <c r="M47" s="268"/>
    </row>
    <row r="48" spans="2:17">
      <c r="B48" s="258" t="s">
        <v>172</v>
      </c>
      <c r="J48" s="258" t="s">
        <v>172</v>
      </c>
    </row>
    <row r="49" spans="1:18" ht="21.75" customHeight="1">
      <c r="B49" s="276"/>
      <c r="C49" s="905"/>
      <c r="D49" s="2409" t="s">
        <v>504</v>
      </c>
      <c r="E49" s="2409"/>
      <c r="F49" s="906"/>
      <c r="J49" s="900"/>
      <c r="K49" s="907" t="s">
        <v>496</v>
      </c>
      <c r="L49" s="901"/>
      <c r="M49" s="2399" t="str">
        <f>IF(M11="","",M11)</f>
        <v/>
      </c>
      <c r="N49" s="2400"/>
    </row>
    <row r="50" spans="1:18" ht="30.75" customHeight="1">
      <c r="B50" s="894" t="str">
        <f>IF(AND(C46="○",E50=""),"※","")</f>
        <v/>
      </c>
      <c r="C50" s="2395" t="s">
        <v>173</v>
      </c>
      <c r="D50" s="2396"/>
      <c r="E50" s="896"/>
      <c r="F50" s="382" t="s">
        <v>1091</v>
      </c>
      <c r="G50" s="2392" t="str">
        <f>IF(B50="※","支払限度額を入力してください","")</f>
        <v/>
      </c>
      <c r="H50" s="2393"/>
      <c r="I50" s="2393"/>
      <c r="J50" s="894" t="str">
        <f>IF(AND(K46="○",M50=""),"※","")</f>
        <v/>
      </c>
      <c r="K50" s="2395" t="s">
        <v>173</v>
      </c>
      <c r="L50" s="2396"/>
      <c r="M50" s="896"/>
      <c r="N50" s="382" t="s">
        <v>1091</v>
      </c>
      <c r="O50" s="2392" t="str">
        <f>IF(J50="※","支払限度額を入力してください","")</f>
        <v/>
      </c>
      <c r="P50" s="2393"/>
      <c r="Q50" s="2393"/>
    </row>
    <row r="51" spans="1:18">
      <c r="A51" s="716"/>
      <c r="B51" s="716"/>
      <c r="C51" s="716"/>
      <c r="D51" s="716"/>
      <c r="E51" s="716"/>
      <c r="F51" s="716"/>
      <c r="G51" s="716"/>
      <c r="H51" s="716"/>
      <c r="I51" s="716"/>
    </row>
    <row r="52" spans="1:18" ht="13.5">
      <c r="A52" s="911"/>
      <c r="B52" s="913"/>
      <c r="C52" s="911"/>
      <c r="D52" s="911"/>
      <c r="E52" s="911"/>
      <c r="F52" s="911"/>
      <c r="G52" s="911"/>
      <c r="H52" s="911"/>
      <c r="I52" s="911"/>
      <c r="J52" s="880" t="s">
        <v>177</v>
      </c>
      <c r="N52" s="904">
        <v>2</v>
      </c>
    </row>
    <row r="53" spans="1:18">
      <c r="A53" s="911"/>
      <c r="B53" s="911"/>
      <c r="C53" s="911"/>
      <c r="D53" s="911"/>
      <c r="E53" s="911"/>
      <c r="F53" s="911"/>
      <c r="G53" s="911"/>
      <c r="H53" s="911"/>
      <c r="I53" s="911"/>
      <c r="J53" s="42" t="s">
        <v>166</v>
      </c>
    </row>
    <row r="54" spans="1:18" ht="21.75" customHeight="1">
      <c r="A54" s="911"/>
      <c r="B54" s="911"/>
      <c r="C54" s="914"/>
      <c r="D54" s="914"/>
      <c r="E54" s="914"/>
      <c r="F54" s="914"/>
      <c r="G54" s="911"/>
      <c r="H54" s="911"/>
      <c r="I54" s="911"/>
      <c r="J54" s="883" t="str">
        <f>IF(AND($N$4&gt;0,$N$7&gt;=N52,M54=""),"※","")</f>
        <v/>
      </c>
      <c r="K54" s="907" t="s">
        <v>497</v>
      </c>
      <c r="L54" s="901"/>
      <c r="M54" s="2406"/>
      <c r="N54" s="2407"/>
      <c r="R54" s="254"/>
    </row>
    <row r="55" spans="1:18" ht="30.75" customHeight="1">
      <c r="A55" s="911"/>
      <c r="B55" s="915"/>
      <c r="C55" s="914"/>
      <c r="D55" s="911"/>
      <c r="E55" s="911"/>
      <c r="F55" s="911"/>
      <c r="G55" s="911"/>
      <c r="H55" s="911"/>
      <c r="I55" s="911"/>
      <c r="J55" s="883" t="str">
        <f>IF(AND($N$4&gt;0,$N$7&gt;=N52,K55=""),"※","")</f>
        <v/>
      </c>
      <c r="K55" s="882"/>
      <c r="L55" s="2408" t="s">
        <v>545</v>
      </c>
      <c r="M55" s="2408"/>
      <c r="N55" s="2408"/>
      <c r="R55" s="254"/>
    </row>
    <row r="56" spans="1:18" ht="30.75" customHeight="1">
      <c r="A56" s="911"/>
      <c r="B56" s="915"/>
      <c r="C56" s="914"/>
      <c r="D56" s="911"/>
      <c r="E56" s="911"/>
      <c r="F56" s="911"/>
      <c r="G56" s="911"/>
      <c r="H56" s="911"/>
      <c r="I56" s="911"/>
      <c r="J56" s="886" t="str">
        <f>IF(AND($N$4&gt;0,$N$7&gt;=N52,K56=""),"※","")</f>
        <v/>
      </c>
      <c r="K56" s="885"/>
      <c r="L56" s="2403" t="s">
        <v>568</v>
      </c>
      <c r="M56" s="2403"/>
      <c r="N56" s="2403"/>
      <c r="R56" s="254"/>
    </row>
    <row r="57" spans="1:18" ht="30.75" customHeight="1">
      <c r="A57" s="911"/>
      <c r="B57" s="915"/>
      <c r="C57" s="914"/>
      <c r="D57" s="911"/>
      <c r="E57" s="911"/>
      <c r="F57" s="911"/>
      <c r="G57" s="911"/>
      <c r="H57" s="911"/>
      <c r="I57" s="911"/>
      <c r="J57" s="886" t="str">
        <f>IF(AND($N$4&gt;0,$N$7&gt;=N52,K57=""),"※","")</f>
        <v/>
      </c>
      <c r="K57" s="885"/>
      <c r="L57" s="2403" t="s">
        <v>569</v>
      </c>
      <c r="M57" s="2403"/>
      <c r="N57" s="2403"/>
      <c r="R57" s="254"/>
    </row>
    <row r="58" spans="1:18" ht="30.75" customHeight="1">
      <c r="A58" s="911"/>
      <c r="B58" s="915"/>
      <c r="C58" s="914"/>
      <c r="D58" s="911"/>
      <c r="E58" s="911"/>
      <c r="F58" s="911"/>
      <c r="G58" s="911"/>
      <c r="H58" s="911"/>
      <c r="I58" s="911"/>
      <c r="J58" s="886" t="str">
        <f>IF(AND($N$4&gt;0,$N$7&gt;=N52,K58=""),"※","")</f>
        <v/>
      </c>
      <c r="K58" s="885"/>
      <c r="L58" s="2403" t="s">
        <v>599</v>
      </c>
      <c r="M58" s="2403"/>
      <c r="N58" s="2403"/>
      <c r="R58" s="254"/>
    </row>
    <row r="59" spans="1:18" ht="30.75" customHeight="1">
      <c r="A59" s="911"/>
      <c r="B59" s="915"/>
      <c r="C59" s="914"/>
      <c r="D59" s="911"/>
      <c r="E59" s="911"/>
      <c r="F59" s="911"/>
      <c r="G59" s="911"/>
      <c r="H59" s="911"/>
      <c r="I59" s="911"/>
      <c r="J59" s="886" t="str">
        <f>IF(AND($N$4&gt;0,$N$7&gt;=N52,K59=""),"※","")</f>
        <v/>
      </c>
      <c r="K59" s="885"/>
      <c r="L59" s="2403" t="s">
        <v>600</v>
      </c>
      <c r="M59" s="2403"/>
      <c r="N59" s="2403"/>
      <c r="R59" s="254"/>
    </row>
    <row r="60" spans="1:18" ht="30.75" customHeight="1">
      <c r="A60" s="911"/>
      <c r="B60" s="915"/>
      <c r="C60" s="914"/>
      <c r="D60" s="911"/>
      <c r="E60" s="911"/>
      <c r="F60" s="911"/>
      <c r="G60" s="911"/>
      <c r="H60" s="911"/>
      <c r="I60" s="911"/>
      <c r="J60" s="886" t="str">
        <f>IF(AND($N$4&gt;0,$N$7&gt;=N52,K60=""),"※","")</f>
        <v/>
      </c>
      <c r="K60" s="885"/>
      <c r="L60" s="2403" t="s">
        <v>167</v>
      </c>
      <c r="M60" s="2403"/>
      <c r="N60" s="2403"/>
      <c r="R60" s="254"/>
    </row>
    <row r="61" spans="1:18" ht="30.75" customHeight="1">
      <c r="A61" s="911"/>
      <c r="B61" s="915"/>
      <c r="C61" s="914"/>
      <c r="D61" s="911"/>
      <c r="E61" s="911"/>
      <c r="F61" s="911"/>
      <c r="G61" s="911"/>
      <c r="H61" s="911"/>
      <c r="I61" s="911"/>
      <c r="J61" s="886" t="str">
        <f>IF(AND($N$4&gt;0,$N$7&gt;=N52,K61=""),"※","")</f>
        <v/>
      </c>
      <c r="K61" s="885"/>
      <c r="L61" s="2403" t="s">
        <v>558</v>
      </c>
      <c r="M61" s="2403"/>
      <c r="N61" s="2403"/>
      <c r="R61" s="254"/>
    </row>
    <row r="62" spans="1:18" ht="30.75" customHeight="1">
      <c r="A62" s="911"/>
      <c r="B62" s="915"/>
      <c r="C62" s="914"/>
      <c r="D62" s="911"/>
      <c r="E62" s="911"/>
      <c r="F62" s="911"/>
      <c r="G62" s="911"/>
      <c r="H62" s="911"/>
      <c r="I62" s="911"/>
      <c r="J62" s="886" t="str">
        <f>IF(AND($N$4&gt;0,$N$7&gt;=N52,K62=""),"※","")</f>
        <v/>
      </c>
      <c r="K62" s="885"/>
      <c r="L62" s="2403" t="s">
        <v>549</v>
      </c>
      <c r="M62" s="2403"/>
      <c r="N62" s="2403"/>
      <c r="R62" s="254"/>
    </row>
    <row r="63" spans="1:18" ht="30.75" customHeight="1">
      <c r="A63" s="911"/>
      <c r="B63" s="915"/>
      <c r="C63" s="914"/>
      <c r="D63" s="911"/>
      <c r="E63" s="911"/>
      <c r="F63" s="911"/>
      <c r="G63" s="911"/>
      <c r="H63" s="911"/>
      <c r="I63" s="911"/>
      <c r="J63" s="889" t="str">
        <f>IF(AND($N$4&gt;0,$N$7&gt;=N52,K63=""),"※","")</f>
        <v/>
      </c>
      <c r="K63" s="888"/>
      <c r="L63" s="2405" t="s">
        <v>550</v>
      </c>
      <c r="M63" s="2405"/>
      <c r="N63" s="2405"/>
      <c r="R63" s="254"/>
    </row>
    <row r="64" spans="1:18">
      <c r="A64" s="911"/>
      <c r="B64" s="911"/>
      <c r="C64" s="911"/>
      <c r="D64" s="911"/>
      <c r="E64" s="911"/>
      <c r="F64" s="911"/>
      <c r="G64" s="911"/>
      <c r="H64" s="911"/>
      <c r="I64" s="911"/>
      <c r="K64" s="1140">
        <f>COUNTIF(K55:K63,"○")</f>
        <v>0</v>
      </c>
    </row>
    <row r="65" spans="1:25" ht="13.5">
      <c r="A65" s="911"/>
      <c r="B65" s="913"/>
      <c r="C65" s="911"/>
      <c r="D65" s="911"/>
      <c r="E65" s="911"/>
      <c r="F65" s="911"/>
      <c r="G65" s="911"/>
      <c r="H65" s="911"/>
      <c r="I65" s="911"/>
      <c r="J65" s="880" t="s">
        <v>551</v>
      </c>
      <c r="V65" s="880" t="s">
        <v>1471</v>
      </c>
    </row>
    <row r="66" spans="1:25">
      <c r="A66" s="911"/>
      <c r="B66" s="911"/>
      <c r="C66" s="911"/>
      <c r="D66" s="911"/>
      <c r="E66" s="911"/>
      <c r="F66" s="911"/>
      <c r="G66" s="911"/>
      <c r="H66" s="911"/>
      <c r="I66" s="911"/>
      <c r="J66" s="42" t="s">
        <v>166</v>
      </c>
      <c r="V66" s="1280" t="s">
        <v>1473</v>
      </c>
      <c r="W66" s="1281"/>
      <c r="X66" s="1281"/>
      <c r="Y66" s="1282"/>
    </row>
    <row r="67" spans="1:25" ht="21.75" customHeight="1">
      <c r="A67" s="911"/>
      <c r="B67" s="911"/>
      <c r="C67" s="914"/>
      <c r="D67" s="914"/>
      <c r="E67" s="914"/>
      <c r="F67" s="914"/>
      <c r="G67" s="911"/>
      <c r="H67" s="911"/>
      <c r="I67" s="911"/>
      <c r="J67" s="883"/>
      <c r="K67" s="907" t="s">
        <v>498</v>
      </c>
      <c r="L67" s="901"/>
      <c r="M67" s="2399" t="str">
        <f>IF(M54="","",M54)</f>
        <v/>
      </c>
      <c r="N67" s="2400"/>
      <c r="V67" s="1283" t="s">
        <v>1474</v>
      </c>
      <c r="W67" s="1283" t="s">
        <v>1475</v>
      </c>
      <c r="X67" s="1283" t="s">
        <v>1476</v>
      </c>
      <c r="Y67" s="1283" t="s">
        <v>1477</v>
      </c>
    </row>
    <row r="68" spans="1:25" ht="30.75" customHeight="1">
      <c r="A68" s="911"/>
      <c r="B68" s="915"/>
      <c r="C68" s="914"/>
      <c r="D68" s="911"/>
      <c r="E68" s="912"/>
      <c r="F68" s="911"/>
      <c r="G68" s="916"/>
      <c r="H68" s="916"/>
      <c r="I68" s="917"/>
      <c r="J68" s="881" t="str">
        <f>X68</f>
        <v/>
      </c>
      <c r="K68" s="882"/>
      <c r="L68" s="277" t="s">
        <v>562</v>
      </c>
      <c r="M68" s="908"/>
      <c r="N68" s="413" t="s">
        <v>1091</v>
      </c>
      <c r="O68" s="2392" t="str">
        <f>Y68</f>
        <v/>
      </c>
      <c r="P68" s="2393"/>
      <c r="Q68" s="2393"/>
      <c r="V68" s="248" t="str">
        <f>IF(AND(K64&gt;0,K68&lt;&gt;"×"),IF(OR(K68="",M68=""),"×",""),"")</f>
        <v/>
      </c>
      <c r="W68" s="248" t="str">
        <f>IF(K64&gt;0,IF(AND(K68="○",K69="○"),"×",""),"")</f>
        <v/>
      </c>
      <c r="X68" s="248" t="str">
        <f>IF(W68="×","E",IF(V68="×","※",""))</f>
        <v/>
      </c>
      <c r="Y68" s="248" t="str">
        <f>IF(X68="E","どちらか一方に「○」を入力してください",IF(AND(K68="○",M68=""),"支払限度額を入力してください",IF(AND(K68&lt;&gt;"○",M68&lt;&gt;""),"金額が入力されています。1工事あたりに「○」を入力してください","")))</f>
        <v/>
      </c>
    </row>
    <row r="69" spans="1:25" ht="30.75" customHeight="1">
      <c r="A69" s="911"/>
      <c r="B69" s="915"/>
      <c r="C69" s="914"/>
      <c r="D69" s="911"/>
      <c r="E69" s="912"/>
      <c r="F69" s="911"/>
      <c r="G69" s="916"/>
      <c r="H69" s="911"/>
      <c r="I69" s="911"/>
      <c r="J69" s="887" t="str">
        <f>X69</f>
        <v/>
      </c>
      <c r="K69" s="888"/>
      <c r="L69" s="893" t="s">
        <v>561</v>
      </c>
      <c r="M69" s="910"/>
      <c r="N69" s="899" t="s">
        <v>1091</v>
      </c>
      <c r="O69" s="2392" t="str">
        <f>Y69</f>
        <v/>
      </c>
      <c r="P69" s="2393"/>
      <c r="Q69" s="2393"/>
      <c r="V69" s="248" t="str">
        <f>IF(AND(K64&gt;0,K69&lt;&gt;"×"),IF(OR(K69="",M69=""),"×",""),"")</f>
        <v/>
      </c>
      <c r="W69" s="248" t="str">
        <f>IF(K64&gt;0,IF(AND(K69="○",K68="○"),"×",""),"")</f>
        <v/>
      </c>
      <c r="X69" s="248" t="str">
        <f>IF(W69="×","E",IF(V69="×","※",""))</f>
        <v/>
      </c>
      <c r="Y69" s="248" t="str">
        <f>IF(X69="E","どちらか一方に「○」を入力してください",IF(AND(K69="○",M69=""),"請負金額を入力してください",IF(AND(K69&lt;&gt;"○",M69&lt;&gt;""),"金額が入力されています。請負金額に「○」を入力してください","")))</f>
        <v/>
      </c>
    </row>
    <row r="70" spans="1:25">
      <c r="A70" s="911"/>
      <c r="B70" s="911"/>
      <c r="C70" s="911"/>
      <c r="D70" s="911"/>
      <c r="E70" s="911"/>
      <c r="F70" s="911"/>
      <c r="G70" s="911"/>
      <c r="H70" s="911"/>
      <c r="I70" s="911"/>
    </row>
    <row r="71" spans="1:25" ht="13.5">
      <c r="A71" s="911"/>
      <c r="B71" s="913"/>
      <c r="C71" s="911"/>
      <c r="D71" s="911"/>
      <c r="E71" s="911"/>
      <c r="F71" s="911"/>
      <c r="G71" s="911"/>
      <c r="H71" s="911"/>
      <c r="I71" s="911"/>
      <c r="J71" s="880" t="s">
        <v>179</v>
      </c>
    </row>
    <row r="72" spans="1:25">
      <c r="A72" s="911"/>
      <c r="B72" s="911"/>
      <c r="C72" s="911"/>
      <c r="D72" s="911"/>
      <c r="E72" s="911"/>
      <c r="F72" s="911"/>
      <c r="G72" s="911"/>
      <c r="H72" s="911"/>
      <c r="I72" s="911"/>
      <c r="J72" s="42" t="s">
        <v>180</v>
      </c>
    </row>
    <row r="73" spans="1:25">
      <c r="A73" s="911"/>
      <c r="B73" s="918"/>
      <c r="C73" s="911"/>
      <c r="D73" s="911"/>
      <c r="E73" s="911"/>
      <c r="F73" s="911"/>
      <c r="G73" s="911"/>
      <c r="H73" s="911"/>
      <c r="I73" s="911"/>
      <c r="J73" s="258" t="s">
        <v>170</v>
      </c>
    </row>
    <row r="74" spans="1:25">
      <c r="A74" s="911"/>
      <c r="B74" s="918"/>
      <c r="C74" s="911"/>
      <c r="D74" s="911"/>
      <c r="E74" s="911"/>
      <c r="F74" s="911"/>
      <c r="G74" s="911"/>
      <c r="H74" s="911"/>
      <c r="I74" s="911"/>
      <c r="J74" s="258" t="s">
        <v>171</v>
      </c>
    </row>
    <row r="75" spans="1:25">
      <c r="A75" s="911"/>
      <c r="B75" s="911"/>
      <c r="C75" s="911"/>
      <c r="D75" s="911"/>
      <c r="E75" s="911"/>
      <c r="F75" s="911"/>
      <c r="G75" s="911"/>
      <c r="H75" s="911"/>
      <c r="I75" s="911"/>
      <c r="J75" s="42" t="s">
        <v>166</v>
      </c>
    </row>
    <row r="76" spans="1:25" ht="21.75" customHeight="1">
      <c r="A76" s="911"/>
      <c r="B76" s="911"/>
      <c r="C76" s="914"/>
      <c r="D76" s="914"/>
      <c r="E76" s="914"/>
      <c r="F76" s="914"/>
      <c r="G76" s="911"/>
      <c r="H76" s="911"/>
      <c r="I76" s="911"/>
      <c r="J76" s="883"/>
      <c r="K76" s="907" t="s">
        <v>496</v>
      </c>
      <c r="L76" s="901"/>
      <c r="M76" s="2399" t="str">
        <f>IF(M54="","",M54)</f>
        <v/>
      </c>
      <c r="N76" s="2400"/>
    </row>
    <row r="77" spans="1:25" ht="30.75" customHeight="1">
      <c r="A77" s="911"/>
      <c r="B77" s="911"/>
      <c r="C77" s="914"/>
      <c r="D77" s="911"/>
      <c r="E77" s="911"/>
      <c r="F77" s="911"/>
      <c r="G77" s="911"/>
      <c r="H77" s="911"/>
      <c r="I77" s="911"/>
      <c r="J77" s="890"/>
      <c r="K77" s="882"/>
      <c r="L77" s="2402" t="s">
        <v>563</v>
      </c>
      <c r="M77" s="2402"/>
      <c r="N77" s="2402"/>
    </row>
    <row r="78" spans="1:25" ht="30.75" customHeight="1">
      <c r="A78" s="911"/>
      <c r="B78" s="911"/>
      <c r="C78" s="914"/>
      <c r="D78" s="911"/>
      <c r="E78" s="911"/>
      <c r="F78" s="911"/>
      <c r="G78" s="911"/>
      <c r="H78" s="911"/>
      <c r="I78" s="911"/>
      <c r="J78" s="895"/>
      <c r="K78" s="885"/>
      <c r="L78" s="2403" t="s">
        <v>564</v>
      </c>
      <c r="M78" s="2403"/>
      <c r="N78" s="2403"/>
    </row>
    <row r="79" spans="1:25" ht="30.75" customHeight="1">
      <c r="A79" s="911"/>
      <c r="B79" s="911"/>
      <c r="C79" s="914"/>
      <c r="D79" s="911"/>
      <c r="E79" s="911"/>
      <c r="F79" s="911"/>
      <c r="G79" s="911"/>
      <c r="H79" s="911"/>
      <c r="I79" s="911"/>
      <c r="J79" s="893"/>
      <c r="K79" s="888"/>
      <c r="L79" s="2404" t="s">
        <v>565</v>
      </c>
      <c r="M79" s="2404"/>
      <c r="N79" s="2404"/>
    </row>
    <row r="80" spans="1:25" ht="6.75" customHeight="1">
      <c r="A80" s="911"/>
      <c r="B80" s="911"/>
      <c r="C80" s="911"/>
      <c r="D80" s="911"/>
      <c r="E80" s="911"/>
      <c r="F80" s="911"/>
      <c r="G80" s="911"/>
      <c r="H80" s="911"/>
      <c r="I80" s="911"/>
      <c r="J80" s="268"/>
      <c r="K80" s="268"/>
      <c r="L80" s="268"/>
      <c r="M80" s="268"/>
    </row>
    <row r="81" spans="1:17">
      <c r="A81" s="911"/>
      <c r="B81" s="918"/>
      <c r="C81" s="911"/>
      <c r="D81" s="911"/>
      <c r="E81" s="911"/>
      <c r="F81" s="911"/>
      <c r="G81" s="911"/>
      <c r="H81" s="911"/>
      <c r="I81" s="911"/>
      <c r="J81" s="258" t="s">
        <v>172</v>
      </c>
    </row>
    <row r="82" spans="1:17" ht="21.75" customHeight="1">
      <c r="A82" s="911"/>
      <c r="B82" s="914"/>
      <c r="C82" s="914"/>
      <c r="D82" s="914"/>
      <c r="E82" s="914"/>
      <c r="F82" s="914"/>
      <c r="G82" s="911"/>
      <c r="H82" s="911"/>
      <c r="I82" s="911"/>
      <c r="J82" s="900"/>
      <c r="K82" s="907" t="s">
        <v>499</v>
      </c>
      <c r="L82" s="901"/>
      <c r="M82" s="2399" t="str">
        <f>IF(M54="","",M54)</f>
        <v/>
      </c>
      <c r="N82" s="2400"/>
    </row>
    <row r="83" spans="1:17" ht="30.75" customHeight="1">
      <c r="A83" s="911"/>
      <c r="B83" s="915"/>
      <c r="C83" s="911"/>
      <c r="D83" s="911"/>
      <c r="E83" s="912"/>
      <c r="F83" s="911"/>
      <c r="G83" s="916"/>
      <c r="H83" s="911"/>
      <c r="I83" s="911"/>
      <c r="J83" s="894" t="str">
        <f>IF(AND(OR(K77="○",K78="○",K79="○"),M83=""),"※","")</f>
        <v/>
      </c>
      <c r="K83" s="2397" t="s">
        <v>173</v>
      </c>
      <c r="L83" s="2398"/>
      <c r="M83" s="896"/>
      <c r="N83" s="382" t="s">
        <v>1091</v>
      </c>
      <c r="O83" s="2392" t="str">
        <f>IF(J83="※","支払限度額を入力してください","")</f>
        <v/>
      </c>
      <c r="P83" s="2393"/>
      <c r="Q83" s="2393"/>
    </row>
    <row r="84" spans="1:17">
      <c r="A84" s="911"/>
      <c r="B84" s="911"/>
      <c r="C84" s="911"/>
      <c r="D84" s="911"/>
      <c r="E84" s="911"/>
      <c r="F84" s="911"/>
      <c r="G84" s="911"/>
      <c r="H84" s="911"/>
      <c r="I84" s="911"/>
    </row>
    <row r="85" spans="1:17">
      <c r="A85" s="911"/>
      <c r="B85" s="918"/>
      <c r="C85" s="911"/>
      <c r="D85" s="911"/>
      <c r="E85" s="911"/>
      <c r="F85" s="911"/>
      <c r="G85" s="911"/>
      <c r="H85" s="911"/>
      <c r="I85" s="911"/>
      <c r="J85" s="258" t="s">
        <v>174</v>
      </c>
    </row>
    <row r="86" spans="1:17">
      <c r="A86" s="911"/>
      <c r="B86" s="918"/>
      <c r="C86" s="911"/>
      <c r="D86" s="911"/>
      <c r="E86" s="911"/>
      <c r="F86" s="911"/>
      <c r="G86" s="911"/>
      <c r="H86" s="911"/>
      <c r="I86" s="911"/>
      <c r="J86" s="258" t="s">
        <v>171</v>
      </c>
    </row>
    <row r="87" spans="1:17">
      <c r="A87" s="911"/>
      <c r="B87" s="911"/>
      <c r="C87" s="911"/>
      <c r="D87" s="911"/>
      <c r="E87" s="911"/>
      <c r="F87" s="911"/>
      <c r="G87" s="911"/>
      <c r="H87" s="911"/>
      <c r="I87" s="911"/>
      <c r="J87" s="42" t="s">
        <v>166</v>
      </c>
    </row>
    <row r="88" spans="1:17" ht="21.75" customHeight="1">
      <c r="A88" s="911"/>
      <c r="B88" s="911"/>
      <c r="C88" s="914"/>
      <c r="D88" s="914"/>
      <c r="E88" s="914"/>
      <c r="F88" s="914"/>
      <c r="G88" s="911"/>
      <c r="H88" s="911"/>
      <c r="I88" s="911"/>
      <c r="J88" s="900"/>
      <c r="K88" s="907" t="s">
        <v>497</v>
      </c>
      <c r="L88" s="901"/>
      <c r="M88" s="2399" t="str">
        <f>IF(M54="","",M54)</f>
        <v/>
      </c>
      <c r="N88" s="2400"/>
    </row>
    <row r="89" spans="1:17" ht="30.75" customHeight="1">
      <c r="A89" s="911"/>
      <c r="B89" s="911"/>
      <c r="C89" s="914"/>
      <c r="D89" s="911"/>
      <c r="E89" s="911"/>
      <c r="F89" s="911"/>
      <c r="G89" s="911"/>
      <c r="H89" s="911"/>
      <c r="I89" s="911"/>
      <c r="J89" s="897"/>
      <c r="K89" s="898"/>
      <c r="L89" s="2396" t="s">
        <v>566</v>
      </c>
      <c r="M89" s="2398"/>
      <c r="N89" s="2401"/>
    </row>
    <row r="90" spans="1:17" ht="6.75" customHeight="1">
      <c r="A90" s="911"/>
      <c r="B90" s="911"/>
      <c r="C90" s="911"/>
      <c r="D90" s="911"/>
      <c r="E90" s="911"/>
      <c r="F90" s="911"/>
      <c r="G90" s="911"/>
      <c r="H90" s="911"/>
      <c r="I90" s="911"/>
      <c r="J90" s="268"/>
      <c r="K90" s="268"/>
      <c r="L90" s="268"/>
      <c r="M90" s="268"/>
    </row>
    <row r="91" spans="1:17">
      <c r="A91" s="911"/>
      <c r="B91" s="918"/>
      <c r="C91" s="911"/>
      <c r="D91" s="911"/>
      <c r="E91" s="911"/>
      <c r="F91" s="911"/>
      <c r="G91" s="911"/>
      <c r="H91" s="911"/>
      <c r="I91" s="911"/>
      <c r="J91" s="258" t="s">
        <v>172</v>
      </c>
    </row>
    <row r="92" spans="1:17" ht="21.75" customHeight="1">
      <c r="A92" s="911"/>
      <c r="B92" s="911"/>
      <c r="C92" s="914"/>
      <c r="D92" s="914"/>
      <c r="E92" s="914"/>
      <c r="F92" s="914"/>
      <c r="G92" s="911"/>
      <c r="H92" s="911"/>
      <c r="I92" s="911"/>
      <c r="J92" s="900"/>
      <c r="K92" s="907" t="s">
        <v>497</v>
      </c>
      <c r="L92" s="901"/>
      <c r="M92" s="2399" t="str">
        <f>IF(M54="","",M54)</f>
        <v/>
      </c>
      <c r="N92" s="2400"/>
    </row>
    <row r="93" spans="1:17" ht="30.75" customHeight="1">
      <c r="A93" s="911"/>
      <c r="B93" s="915"/>
      <c r="C93" s="911"/>
      <c r="D93" s="911"/>
      <c r="E93" s="912"/>
      <c r="F93" s="911"/>
      <c r="G93" s="916"/>
      <c r="H93" s="911"/>
      <c r="I93" s="911"/>
      <c r="J93" s="894" t="str">
        <f>IF(AND(K89="○",M93=""),"※","")</f>
        <v/>
      </c>
      <c r="K93" s="2395" t="s">
        <v>173</v>
      </c>
      <c r="L93" s="2396"/>
      <c r="M93" s="896"/>
      <c r="N93" s="382" t="s">
        <v>1091</v>
      </c>
      <c r="O93" s="2392" t="str">
        <f>IF(J93="※","支払限度額を入力してください","")</f>
        <v/>
      </c>
      <c r="P93" s="2393"/>
      <c r="Q93" s="2393"/>
    </row>
    <row r="94" spans="1:17">
      <c r="A94" s="911"/>
      <c r="B94" s="911"/>
      <c r="C94" s="911"/>
      <c r="D94" s="911"/>
      <c r="E94" s="911"/>
      <c r="F94" s="911"/>
      <c r="G94" s="911"/>
      <c r="H94" s="911"/>
      <c r="I94" s="911"/>
    </row>
    <row r="95" spans="1:17" ht="13.5">
      <c r="A95" s="911"/>
      <c r="B95" s="913"/>
      <c r="C95" s="911"/>
      <c r="D95" s="911"/>
      <c r="E95" s="911"/>
      <c r="F95" s="911"/>
      <c r="G95" s="911"/>
      <c r="H95" s="911"/>
      <c r="I95" s="911"/>
      <c r="J95" s="880" t="s">
        <v>177</v>
      </c>
      <c r="N95" s="904">
        <v>3</v>
      </c>
    </row>
    <row r="96" spans="1:17">
      <c r="A96" s="911"/>
      <c r="B96" s="911"/>
      <c r="C96" s="911"/>
      <c r="D96" s="911"/>
      <c r="E96" s="911"/>
      <c r="F96" s="911"/>
      <c r="G96" s="911"/>
      <c r="H96" s="911"/>
      <c r="I96" s="911"/>
      <c r="J96" s="42" t="s">
        <v>166</v>
      </c>
    </row>
    <row r="97" spans="1:25" ht="21.75" customHeight="1">
      <c r="A97" s="911"/>
      <c r="B97" s="911"/>
      <c r="C97" s="914"/>
      <c r="D97" s="914"/>
      <c r="E97" s="914"/>
      <c r="F97" s="914"/>
      <c r="G97" s="911"/>
      <c r="H97" s="911"/>
      <c r="I97" s="911"/>
      <c r="J97" s="883" t="str">
        <f>IF(AND($N$4&gt;0,$N$7&gt;=N95,M97=""),"※","")</f>
        <v/>
      </c>
      <c r="K97" s="907" t="s">
        <v>497</v>
      </c>
      <c r="L97" s="901"/>
      <c r="M97" s="2406"/>
      <c r="N97" s="2407"/>
      <c r="R97" s="254"/>
    </row>
    <row r="98" spans="1:25" ht="30.75" customHeight="1">
      <c r="A98" s="911"/>
      <c r="B98" s="915"/>
      <c r="C98" s="914"/>
      <c r="D98" s="911"/>
      <c r="E98" s="911"/>
      <c r="F98" s="911"/>
      <c r="G98" s="911"/>
      <c r="H98" s="911"/>
      <c r="I98" s="911"/>
      <c r="J98" s="883" t="str">
        <f>IF(AND($N$4&gt;0,$N$7&gt;=N95,K98=""),"※","")</f>
        <v/>
      </c>
      <c r="K98" s="882"/>
      <c r="L98" s="2408" t="s">
        <v>545</v>
      </c>
      <c r="M98" s="2408"/>
      <c r="N98" s="2408"/>
      <c r="R98" s="254"/>
    </row>
    <row r="99" spans="1:25" ht="30.75" customHeight="1">
      <c r="A99" s="911"/>
      <c r="B99" s="915"/>
      <c r="C99" s="914"/>
      <c r="D99" s="911"/>
      <c r="E99" s="911"/>
      <c r="F99" s="911"/>
      <c r="G99" s="911"/>
      <c r="H99" s="911"/>
      <c r="I99" s="911"/>
      <c r="J99" s="886" t="str">
        <f>IF(AND($N$4&gt;0,$N$7&gt;=N95,K99=""),"※","")</f>
        <v/>
      </c>
      <c r="K99" s="885"/>
      <c r="L99" s="2403" t="s">
        <v>568</v>
      </c>
      <c r="M99" s="2403"/>
      <c r="N99" s="2403"/>
      <c r="R99" s="254"/>
    </row>
    <row r="100" spans="1:25" ht="30.75" customHeight="1">
      <c r="A100" s="911"/>
      <c r="B100" s="915"/>
      <c r="C100" s="914"/>
      <c r="D100" s="911"/>
      <c r="E100" s="911"/>
      <c r="F100" s="911"/>
      <c r="G100" s="911"/>
      <c r="H100" s="911"/>
      <c r="I100" s="911"/>
      <c r="J100" s="886" t="str">
        <f>IF(AND($N$4&gt;0,$N$7&gt;=N95,K100=""),"※","")</f>
        <v/>
      </c>
      <c r="K100" s="885"/>
      <c r="L100" s="2403" t="s">
        <v>569</v>
      </c>
      <c r="M100" s="2403"/>
      <c r="N100" s="2403"/>
      <c r="R100" s="254"/>
    </row>
    <row r="101" spans="1:25" ht="30.75" customHeight="1">
      <c r="A101" s="911"/>
      <c r="B101" s="915"/>
      <c r="C101" s="914"/>
      <c r="D101" s="911"/>
      <c r="E101" s="911"/>
      <c r="F101" s="911"/>
      <c r="G101" s="911"/>
      <c r="H101" s="911"/>
      <c r="I101" s="911"/>
      <c r="J101" s="886" t="str">
        <f>IF(AND($N$4&gt;0,$N$7&gt;=N95,K101=""),"※","")</f>
        <v/>
      </c>
      <c r="K101" s="885"/>
      <c r="L101" s="2403" t="s">
        <v>599</v>
      </c>
      <c r="M101" s="2403"/>
      <c r="N101" s="2403"/>
      <c r="R101" s="254"/>
    </row>
    <row r="102" spans="1:25" ht="30.75" customHeight="1">
      <c r="A102" s="911"/>
      <c r="B102" s="915"/>
      <c r="C102" s="914"/>
      <c r="D102" s="911"/>
      <c r="E102" s="911"/>
      <c r="F102" s="911"/>
      <c r="G102" s="911"/>
      <c r="H102" s="911"/>
      <c r="I102" s="911"/>
      <c r="J102" s="886" t="str">
        <f>IF(AND($N$4&gt;0,$N$7&gt;=N95,K102=""),"※","")</f>
        <v/>
      </c>
      <c r="K102" s="885"/>
      <c r="L102" s="2403" t="s">
        <v>600</v>
      </c>
      <c r="M102" s="2403"/>
      <c r="N102" s="2403"/>
      <c r="R102" s="254"/>
    </row>
    <row r="103" spans="1:25" ht="30.75" customHeight="1">
      <c r="A103" s="911"/>
      <c r="B103" s="915"/>
      <c r="C103" s="914"/>
      <c r="D103" s="911"/>
      <c r="E103" s="911"/>
      <c r="F103" s="911"/>
      <c r="G103" s="911"/>
      <c r="H103" s="911"/>
      <c r="I103" s="911"/>
      <c r="J103" s="886" t="str">
        <f>IF(AND($N$4&gt;0,$N$7&gt;=N95,K103=""),"※","")</f>
        <v/>
      </c>
      <c r="K103" s="885"/>
      <c r="L103" s="2403" t="s">
        <v>167</v>
      </c>
      <c r="M103" s="2403"/>
      <c r="N103" s="2403"/>
      <c r="R103" s="254"/>
    </row>
    <row r="104" spans="1:25" ht="30.75" customHeight="1">
      <c r="A104" s="911"/>
      <c r="B104" s="915"/>
      <c r="C104" s="914"/>
      <c r="D104" s="911"/>
      <c r="E104" s="911"/>
      <c r="F104" s="911"/>
      <c r="G104" s="911"/>
      <c r="H104" s="911"/>
      <c r="I104" s="911"/>
      <c r="J104" s="886" t="str">
        <f>IF(AND($N$4&gt;0,$N$7&gt;=N95,K104=""),"※","")</f>
        <v/>
      </c>
      <c r="K104" s="885"/>
      <c r="L104" s="2403" t="s">
        <v>558</v>
      </c>
      <c r="M104" s="2403"/>
      <c r="N104" s="2403"/>
      <c r="R104" s="254"/>
    </row>
    <row r="105" spans="1:25" ht="30.75" customHeight="1">
      <c r="A105" s="911"/>
      <c r="B105" s="915"/>
      <c r="C105" s="914"/>
      <c r="D105" s="911"/>
      <c r="E105" s="911"/>
      <c r="F105" s="911"/>
      <c r="G105" s="911"/>
      <c r="H105" s="911"/>
      <c r="I105" s="911"/>
      <c r="J105" s="886" t="str">
        <f>IF(AND($N$4&gt;0,$N$7&gt;=N95,K105=""),"※","")</f>
        <v/>
      </c>
      <c r="K105" s="885"/>
      <c r="L105" s="2403" t="s">
        <v>549</v>
      </c>
      <c r="M105" s="2403"/>
      <c r="N105" s="2403"/>
      <c r="R105" s="254"/>
    </row>
    <row r="106" spans="1:25" ht="30.75" customHeight="1">
      <c r="A106" s="911"/>
      <c r="B106" s="915"/>
      <c r="C106" s="914"/>
      <c r="D106" s="911"/>
      <c r="E106" s="911"/>
      <c r="F106" s="911"/>
      <c r="G106" s="911"/>
      <c r="H106" s="911"/>
      <c r="I106" s="911"/>
      <c r="J106" s="889" t="str">
        <f>IF(AND($N$4&gt;0,$N$7&gt;=N95,K106=""),"※","")</f>
        <v/>
      </c>
      <c r="K106" s="888"/>
      <c r="L106" s="2405" t="s">
        <v>550</v>
      </c>
      <c r="M106" s="2405"/>
      <c r="N106" s="2405"/>
      <c r="R106" s="254"/>
    </row>
    <row r="107" spans="1:25">
      <c r="A107" s="911"/>
      <c r="B107" s="911"/>
      <c r="C107" s="911"/>
      <c r="D107" s="911"/>
      <c r="E107" s="911"/>
      <c r="F107" s="911"/>
      <c r="G107" s="911"/>
      <c r="H107" s="911"/>
      <c r="I107" s="911"/>
      <c r="K107" s="1140">
        <f>COUNTIF(K98:K106,"○")</f>
        <v>0</v>
      </c>
    </row>
    <row r="108" spans="1:25" ht="13.5">
      <c r="A108" s="911"/>
      <c r="B108" s="913"/>
      <c r="C108" s="911"/>
      <c r="D108" s="911"/>
      <c r="E108" s="911"/>
      <c r="F108" s="911"/>
      <c r="G108" s="911"/>
      <c r="H108" s="911"/>
      <c r="I108" s="911"/>
      <c r="J108" s="880" t="s">
        <v>551</v>
      </c>
      <c r="V108" s="880" t="s">
        <v>1471</v>
      </c>
    </row>
    <row r="109" spans="1:25">
      <c r="A109" s="911"/>
      <c r="B109" s="911"/>
      <c r="C109" s="911"/>
      <c r="D109" s="911"/>
      <c r="E109" s="911"/>
      <c r="F109" s="911"/>
      <c r="G109" s="911"/>
      <c r="H109" s="911"/>
      <c r="I109" s="911"/>
      <c r="J109" s="42" t="s">
        <v>166</v>
      </c>
      <c r="V109" s="1280" t="s">
        <v>1473</v>
      </c>
      <c r="W109" s="1281"/>
      <c r="X109" s="1281"/>
      <c r="Y109" s="1282"/>
    </row>
    <row r="110" spans="1:25" ht="21.75" customHeight="1">
      <c r="A110" s="911"/>
      <c r="B110" s="911"/>
      <c r="C110" s="914"/>
      <c r="D110" s="914"/>
      <c r="E110" s="914"/>
      <c r="F110" s="914"/>
      <c r="G110" s="911"/>
      <c r="H110" s="911"/>
      <c r="I110" s="911"/>
      <c r="J110" s="883"/>
      <c r="K110" s="907" t="s">
        <v>500</v>
      </c>
      <c r="L110" s="901"/>
      <c r="M110" s="2399" t="str">
        <f>IF(M97="","",M97)</f>
        <v/>
      </c>
      <c r="N110" s="2400"/>
      <c r="V110" s="1283" t="s">
        <v>1474</v>
      </c>
      <c r="W110" s="1283" t="s">
        <v>1475</v>
      </c>
      <c r="X110" s="1283" t="s">
        <v>1476</v>
      </c>
      <c r="Y110" s="1283" t="s">
        <v>1477</v>
      </c>
    </row>
    <row r="111" spans="1:25" ht="30.75" customHeight="1">
      <c r="A111" s="911"/>
      <c r="B111" s="915"/>
      <c r="C111" s="914"/>
      <c r="D111" s="911"/>
      <c r="E111" s="912"/>
      <c r="F111" s="911"/>
      <c r="G111" s="916"/>
      <c r="H111" s="916"/>
      <c r="I111" s="917"/>
      <c r="J111" s="881" t="str">
        <f>X111</f>
        <v/>
      </c>
      <c r="K111" s="882"/>
      <c r="L111" s="277" t="s">
        <v>562</v>
      </c>
      <c r="M111" s="908"/>
      <c r="N111" s="413" t="s">
        <v>1091</v>
      </c>
      <c r="O111" s="2392" t="str">
        <f>Y111</f>
        <v/>
      </c>
      <c r="P111" s="2393"/>
      <c r="Q111" s="2393"/>
      <c r="V111" s="248" t="str">
        <f>IF(AND(K107&gt;0,K111&lt;&gt;"×"),IF(OR(K111="",M111=""),"×",""),"")</f>
        <v/>
      </c>
      <c r="W111" s="248" t="str">
        <f>IF(K107&gt;0,IF(AND(K111="○",K112="○"),"×",""),"")</f>
        <v/>
      </c>
      <c r="X111" s="248" t="str">
        <f>IF(W111="×","E",IF(V111="×","※",""))</f>
        <v/>
      </c>
      <c r="Y111" s="248" t="str">
        <f>IF(X111="E","どちらか一方に「○」を入力してください",IF(AND(K111="○",M111=""),"支払限度額を入力してください",IF(AND(K111&lt;&gt;"○",M111&lt;&gt;""),"金額が入力されています。1工事あたりに「○」を入力してください","")))</f>
        <v/>
      </c>
    </row>
    <row r="112" spans="1:25" ht="30.75" customHeight="1">
      <c r="A112" s="911"/>
      <c r="B112" s="915"/>
      <c r="C112" s="914"/>
      <c r="D112" s="911"/>
      <c r="E112" s="912"/>
      <c r="F112" s="911"/>
      <c r="G112" s="916"/>
      <c r="H112" s="911"/>
      <c r="I112" s="911"/>
      <c r="J112" s="887" t="str">
        <f>X112</f>
        <v/>
      </c>
      <c r="K112" s="888"/>
      <c r="L112" s="893" t="s">
        <v>561</v>
      </c>
      <c r="M112" s="910"/>
      <c r="N112" s="899" t="s">
        <v>1091</v>
      </c>
      <c r="O112" s="2392" t="str">
        <f>Y112</f>
        <v/>
      </c>
      <c r="P112" s="2393"/>
      <c r="Q112" s="2393"/>
      <c r="V112" s="248" t="str">
        <f>IF(AND(K107&gt;0,K112&lt;&gt;"×"),IF(OR(K112="",M112=""),"×",""),"")</f>
        <v/>
      </c>
      <c r="W112" s="248" t="str">
        <f>IF(K107&gt;0,IF(AND(K112="○",K111="○"),"×",""),"")</f>
        <v/>
      </c>
      <c r="X112" s="248" t="str">
        <f>IF(W112="×","E",IF(V112="×","※",""))</f>
        <v/>
      </c>
      <c r="Y112" s="248" t="str">
        <f>IF(X112="E","どちらか一方に「○」を入力してください",IF(AND(K112="○",M112=""),"請負金額を入力してください",IF(AND(K112&lt;&gt;"○",M112&lt;&gt;""),"金額が入力されています。請負金額に「○」を入力してください","")))</f>
        <v/>
      </c>
    </row>
    <row r="113" spans="1:17">
      <c r="A113" s="911"/>
      <c r="B113" s="911"/>
      <c r="C113" s="911"/>
      <c r="D113" s="911"/>
      <c r="E113" s="911"/>
      <c r="F113" s="911"/>
      <c r="G113" s="911"/>
      <c r="H113" s="911"/>
      <c r="I113" s="911"/>
    </row>
    <row r="114" spans="1:17" ht="13.5">
      <c r="A114" s="911"/>
      <c r="B114" s="913"/>
      <c r="C114" s="911"/>
      <c r="D114" s="911"/>
      <c r="E114" s="911"/>
      <c r="F114" s="911"/>
      <c r="G114" s="911"/>
      <c r="H114" s="911"/>
      <c r="I114" s="911"/>
      <c r="J114" s="880" t="s">
        <v>179</v>
      </c>
    </row>
    <row r="115" spans="1:17">
      <c r="A115" s="911"/>
      <c r="B115" s="911"/>
      <c r="C115" s="911"/>
      <c r="D115" s="911"/>
      <c r="E115" s="911"/>
      <c r="F115" s="911"/>
      <c r="G115" s="911"/>
      <c r="H115" s="911"/>
      <c r="I115" s="911"/>
      <c r="J115" s="42" t="s">
        <v>180</v>
      </c>
    </row>
    <row r="116" spans="1:17">
      <c r="A116" s="911"/>
      <c r="B116" s="918"/>
      <c r="C116" s="911"/>
      <c r="D116" s="911"/>
      <c r="E116" s="911"/>
      <c r="F116" s="911"/>
      <c r="G116" s="911"/>
      <c r="H116" s="911"/>
      <c r="I116" s="911"/>
      <c r="J116" s="258" t="s">
        <v>170</v>
      </c>
    </row>
    <row r="117" spans="1:17">
      <c r="A117" s="911"/>
      <c r="B117" s="918"/>
      <c r="C117" s="911"/>
      <c r="D117" s="911"/>
      <c r="E117" s="911"/>
      <c r="F117" s="911"/>
      <c r="G117" s="911"/>
      <c r="H117" s="911"/>
      <c r="I117" s="911"/>
      <c r="J117" s="258" t="s">
        <v>171</v>
      </c>
    </row>
    <row r="118" spans="1:17">
      <c r="A118" s="911"/>
      <c r="B118" s="911"/>
      <c r="C118" s="911"/>
      <c r="D118" s="911"/>
      <c r="E118" s="911"/>
      <c r="F118" s="911"/>
      <c r="G118" s="911"/>
      <c r="H118" s="911"/>
      <c r="I118" s="911"/>
      <c r="J118" s="42" t="s">
        <v>166</v>
      </c>
    </row>
    <row r="119" spans="1:17" ht="21.75" customHeight="1">
      <c r="A119" s="911"/>
      <c r="B119" s="911"/>
      <c r="C119" s="914"/>
      <c r="D119" s="914"/>
      <c r="E119" s="914"/>
      <c r="F119" s="914"/>
      <c r="G119" s="911"/>
      <c r="H119" s="911"/>
      <c r="I119" s="911"/>
      <c r="J119" s="883"/>
      <c r="K119" s="907" t="s">
        <v>501</v>
      </c>
      <c r="L119" s="901"/>
      <c r="M119" s="2399" t="str">
        <f>IF(M97="","",M97)</f>
        <v/>
      </c>
      <c r="N119" s="2400"/>
    </row>
    <row r="120" spans="1:17" ht="30.75" customHeight="1">
      <c r="A120" s="911"/>
      <c r="B120" s="911"/>
      <c r="C120" s="914"/>
      <c r="D120" s="911"/>
      <c r="E120" s="911"/>
      <c r="F120" s="911"/>
      <c r="G120" s="911"/>
      <c r="H120" s="911"/>
      <c r="I120" s="911"/>
      <c r="J120" s="890"/>
      <c r="K120" s="882"/>
      <c r="L120" s="2402" t="s">
        <v>563</v>
      </c>
      <c r="M120" s="2402"/>
      <c r="N120" s="2402"/>
    </row>
    <row r="121" spans="1:17" ht="30.75" customHeight="1">
      <c r="A121" s="911"/>
      <c r="B121" s="911"/>
      <c r="C121" s="914"/>
      <c r="D121" s="911"/>
      <c r="E121" s="911"/>
      <c r="F121" s="911"/>
      <c r="G121" s="911"/>
      <c r="H121" s="911"/>
      <c r="I121" s="911"/>
      <c r="J121" s="895"/>
      <c r="K121" s="885"/>
      <c r="L121" s="2403" t="s">
        <v>564</v>
      </c>
      <c r="M121" s="2403"/>
      <c r="N121" s="2403"/>
    </row>
    <row r="122" spans="1:17" ht="30.75" customHeight="1">
      <c r="A122" s="911"/>
      <c r="B122" s="911"/>
      <c r="C122" s="914"/>
      <c r="D122" s="911"/>
      <c r="E122" s="911"/>
      <c r="F122" s="911"/>
      <c r="G122" s="911"/>
      <c r="H122" s="911"/>
      <c r="I122" s="911"/>
      <c r="J122" s="893"/>
      <c r="K122" s="888"/>
      <c r="L122" s="2404" t="s">
        <v>565</v>
      </c>
      <c r="M122" s="2404"/>
      <c r="N122" s="2404"/>
    </row>
    <row r="123" spans="1:17" ht="6.75" customHeight="1">
      <c r="A123" s="911"/>
      <c r="B123" s="911"/>
      <c r="C123" s="911"/>
      <c r="D123" s="911"/>
      <c r="E123" s="911"/>
      <c r="F123" s="911"/>
      <c r="G123" s="911"/>
      <c r="H123" s="911"/>
      <c r="I123" s="911"/>
      <c r="J123" s="268"/>
      <c r="K123" s="268"/>
      <c r="L123" s="268"/>
      <c r="M123" s="268"/>
    </row>
    <row r="124" spans="1:17">
      <c r="A124" s="911"/>
      <c r="B124" s="918"/>
      <c r="C124" s="911"/>
      <c r="D124" s="911"/>
      <c r="E124" s="911"/>
      <c r="F124" s="911"/>
      <c r="G124" s="911"/>
      <c r="H124" s="911"/>
      <c r="I124" s="911"/>
      <c r="J124" s="258" t="s">
        <v>172</v>
      </c>
    </row>
    <row r="125" spans="1:17" ht="21.75" customHeight="1">
      <c r="A125" s="911"/>
      <c r="B125" s="914"/>
      <c r="C125" s="914"/>
      <c r="D125" s="914"/>
      <c r="E125" s="914"/>
      <c r="F125" s="914"/>
      <c r="G125" s="911"/>
      <c r="H125" s="911"/>
      <c r="I125" s="911"/>
      <c r="J125" s="900"/>
      <c r="K125" s="907" t="s">
        <v>497</v>
      </c>
      <c r="L125" s="901"/>
      <c r="M125" s="2399" t="str">
        <f>IF(M97="","",M97)</f>
        <v/>
      </c>
      <c r="N125" s="2400"/>
    </row>
    <row r="126" spans="1:17" ht="30.75" customHeight="1">
      <c r="A126" s="911"/>
      <c r="B126" s="915"/>
      <c r="C126" s="911"/>
      <c r="D126" s="911"/>
      <c r="E126" s="912"/>
      <c r="F126" s="911"/>
      <c r="G126" s="916"/>
      <c r="H126" s="911"/>
      <c r="I126" s="911"/>
      <c r="J126" s="894" t="str">
        <f>IF(AND(OR(K120="○",K121="○",K122="○"),M126=""),"※","")</f>
        <v/>
      </c>
      <c r="K126" s="2397" t="s">
        <v>173</v>
      </c>
      <c r="L126" s="2398"/>
      <c r="M126" s="896"/>
      <c r="N126" s="382" t="s">
        <v>1091</v>
      </c>
      <c r="O126" s="2392" t="str">
        <f>IF(J126="※","支払限度額を入力してください","")</f>
        <v/>
      </c>
      <c r="P126" s="2393"/>
      <c r="Q126" s="2393"/>
    </row>
    <row r="127" spans="1:17">
      <c r="A127" s="911"/>
      <c r="B127" s="911"/>
      <c r="C127" s="911"/>
      <c r="D127" s="911"/>
      <c r="E127" s="911"/>
      <c r="F127" s="911"/>
      <c r="G127" s="911"/>
      <c r="H127" s="911"/>
      <c r="I127" s="911"/>
    </row>
    <row r="128" spans="1:17">
      <c r="A128" s="911"/>
      <c r="B128" s="918"/>
      <c r="C128" s="911"/>
      <c r="D128" s="911"/>
      <c r="E128" s="911"/>
      <c r="F128" s="911"/>
      <c r="G128" s="911"/>
      <c r="H128" s="911"/>
      <c r="I128" s="911"/>
      <c r="J128" s="258" t="s">
        <v>174</v>
      </c>
    </row>
    <row r="129" spans="1:18">
      <c r="A129" s="911"/>
      <c r="B129" s="918"/>
      <c r="C129" s="911"/>
      <c r="D129" s="911"/>
      <c r="E129" s="911"/>
      <c r="F129" s="911"/>
      <c r="G129" s="911"/>
      <c r="H129" s="911"/>
      <c r="I129" s="911"/>
      <c r="J129" s="258" t="s">
        <v>171</v>
      </c>
    </row>
    <row r="130" spans="1:18">
      <c r="A130" s="911"/>
      <c r="B130" s="911"/>
      <c r="C130" s="911"/>
      <c r="D130" s="911"/>
      <c r="E130" s="911"/>
      <c r="F130" s="911"/>
      <c r="G130" s="911"/>
      <c r="H130" s="911"/>
      <c r="I130" s="911"/>
      <c r="J130" s="42" t="s">
        <v>166</v>
      </c>
    </row>
    <row r="131" spans="1:18" ht="21.75" customHeight="1">
      <c r="A131" s="911"/>
      <c r="B131" s="911"/>
      <c r="C131" s="914"/>
      <c r="D131" s="914"/>
      <c r="E131" s="914"/>
      <c r="F131" s="914"/>
      <c r="G131" s="911"/>
      <c r="H131" s="911"/>
      <c r="I131" s="911"/>
      <c r="J131" s="900"/>
      <c r="K131" s="907" t="s">
        <v>501</v>
      </c>
      <c r="L131" s="901"/>
      <c r="M131" s="2399" t="str">
        <f>IF(M97="","",M97)</f>
        <v/>
      </c>
      <c r="N131" s="2400"/>
    </row>
    <row r="132" spans="1:18" ht="30.75" customHeight="1">
      <c r="A132" s="911"/>
      <c r="B132" s="911"/>
      <c r="C132" s="914"/>
      <c r="D132" s="911"/>
      <c r="E132" s="911"/>
      <c r="F132" s="911"/>
      <c r="G132" s="911"/>
      <c r="H132" s="911"/>
      <c r="I132" s="911"/>
      <c r="J132" s="897"/>
      <c r="K132" s="898"/>
      <c r="L132" s="2396" t="s">
        <v>566</v>
      </c>
      <c r="M132" s="2398"/>
      <c r="N132" s="2401"/>
    </row>
    <row r="133" spans="1:18" ht="6.75" customHeight="1">
      <c r="A133" s="911"/>
      <c r="B133" s="911"/>
      <c r="C133" s="911"/>
      <c r="D133" s="911"/>
      <c r="E133" s="911"/>
      <c r="F133" s="911"/>
      <c r="G133" s="911"/>
      <c r="H133" s="911"/>
      <c r="I133" s="911"/>
      <c r="J133" s="268"/>
      <c r="K133" s="268"/>
      <c r="L133" s="268"/>
      <c r="M133" s="268"/>
    </row>
    <row r="134" spans="1:18">
      <c r="A134" s="911"/>
      <c r="B134" s="918"/>
      <c r="C134" s="911"/>
      <c r="D134" s="911"/>
      <c r="E134" s="911"/>
      <c r="F134" s="911"/>
      <c r="G134" s="911"/>
      <c r="H134" s="911"/>
      <c r="I134" s="911"/>
      <c r="J134" s="258" t="s">
        <v>172</v>
      </c>
    </row>
    <row r="135" spans="1:18" ht="21.75" customHeight="1">
      <c r="A135" s="911"/>
      <c r="B135" s="911"/>
      <c r="C135" s="914"/>
      <c r="D135" s="914"/>
      <c r="E135" s="914"/>
      <c r="F135" s="914"/>
      <c r="G135" s="911"/>
      <c r="H135" s="911"/>
      <c r="I135" s="911"/>
      <c r="J135" s="900"/>
      <c r="K135" s="907" t="s">
        <v>497</v>
      </c>
      <c r="L135" s="901"/>
      <c r="M135" s="2399" t="str">
        <f>IF(M97="","",M97)</f>
        <v/>
      </c>
      <c r="N135" s="2400"/>
    </row>
    <row r="136" spans="1:18" ht="30.75" customHeight="1">
      <c r="A136" s="911"/>
      <c r="B136" s="915"/>
      <c r="C136" s="911"/>
      <c r="D136" s="911"/>
      <c r="E136" s="912"/>
      <c r="F136" s="911"/>
      <c r="G136" s="916"/>
      <c r="H136" s="911"/>
      <c r="I136" s="911"/>
      <c r="J136" s="894" t="str">
        <f>IF(AND(K132="○",M136=""),"※","")</f>
        <v/>
      </c>
      <c r="K136" s="2395" t="s">
        <v>173</v>
      </c>
      <c r="L136" s="2396"/>
      <c r="M136" s="896"/>
      <c r="N136" s="382" t="s">
        <v>1091</v>
      </c>
      <c r="O136" s="2392" t="str">
        <f>IF(J136="※","支払限度額を入力してください","")</f>
        <v/>
      </c>
      <c r="P136" s="2393"/>
      <c r="Q136" s="2393"/>
    </row>
    <row r="137" spans="1:18">
      <c r="A137" s="911"/>
      <c r="B137" s="911"/>
      <c r="C137" s="911"/>
      <c r="D137" s="911"/>
      <c r="E137" s="911"/>
      <c r="F137" s="911"/>
      <c r="G137" s="911"/>
      <c r="H137" s="911"/>
      <c r="I137" s="911"/>
    </row>
    <row r="138" spans="1:18" ht="13.5">
      <c r="A138" s="911"/>
      <c r="B138" s="913"/>
      <c r="C138" s="911"/>
      <c r="D138" s="911"/>
      <c r="E138" s="911"/>
      <c r="F138" s="911"/>
      <c r="G138" s="911"/>
      <c r="H138" s="911"/>
      <c r="I138" s="911"/>
      <c r="J138" s="880" t="s">
        <v>177</v>
      </c>
      <c r="N138" s="904">
        <v>4</v>
      </c>
    </row>
    <row r="139" spans="1:18">
      <c r="A139" s="911"/>
      <c r="B139" s="911"/>
      <c r="C139" s="911"/>
      <c r="D139" s="911"/>
      <c r="E139" s="911"/>
      <c r="F139" s="911"/>
      <c r="G139" s="911"/>
      <c r="H139" s="911"/>
      <c r="I139" s="911"/>
      <c r="J139" s="42" t="s">
        <v>166</v>
      </c>
    </row>
    <row r="140" spans="1:18" ht="21.75" customHeight="1">
      <c r="A140" s="911"/>
      <c r="B140" s="911"/>
      <c r="C140" s="914"/>
      <c r="D140" s="914"/>
      <c r="E140" s="914"/>
      <c r="F140" s="914"/>
      <c r="G140" s="911"/>
      <c r="H140" s="911"/>
      <c r="I140" s="911"/>
      <c r="J140" s="883" t="str">
        <f>IF(AND($N$4&gt;0,$N$7&gt;=N138,M140=""),"※","")</f>
        <v/>
      </c>
      <c r="K140" s="907" t="s">
        <v>497</v>
      </c>
      <c r="L140" s="901"/>
      <c r="M140" s="2406"/>
      <c r="N140" s="2407"/>
      <c r="R140" s="254"/>
    </row>
    <row r="141" spans="1:18" ht="30.75" customHeight="1">
      <c r="A141" s="911"/>
      <c r="B141" s="915"/>
      <c r="C141" s="914"/>
      <c r="D141" s="911"/>
      <c r="E141" s="911"/>
      <c r="F141" s="911"/>
      <c r="G141" s="911"/>
      <c r="H141" s="911"/>
      <c r="I141" s="911"/>
      <c r="J141" s="883" t="str">
        <f>IF(AND($N$4&gt;0,$N$7&gt;=N138,K141=""),"※","")</f>
        <v/>
      </c>
      <c r="K141" s="882"/>
      <c r="L141" s="2408" t="s">
        <v>545</v>
      </c>
      <c r="M141" s="2408"/>
      <c r="N141" s="2408"/>
      <c r="R141" s="254"/>
    </row>
    <row r="142" spans="1:18" ht="30.75" customHeight="1">
      <c r="A142" s="911"/>
      <c r="B142" s="915"/>
      <c r="C142" s="914"/>
      <c r="D142" s="911"/>
      <c r="E142" s="911"/>
      <c r="F142" s="911"/>
      <c r="G142" s="911"/>
      <c r="H142" s="911"/>
      <c r="I142" s="911"/>
      <c r="J142" s="886" t="str">
        <f>IF(AND($N$4&gt;0,$N$7&gt;=N138,K142=""),"※","")</f>
        <v/>
      </c>
      <c r="K142" s="885"/>
      <c r="L142" s="2403" t="s">
        <v>568</v>
      </c>
      <c r="M142" s="2403"/>
      <c r="N142" s="2403"/>
      <c r="R142" s="254"/>
    </row>
    <row r="143" spans="1:18" ht="30.75" customHeight="1">
      <c r="A143" s="911"/>
      <c r="B143" s="915"/>
      <c r="C143" s="914"/>
      <c r="D143" s="911"/>
      <c r="E143" s="911"/>
      <c r="F143" s="911"/>
      <c r="G143" s="911"/>
      <c r="H143" s="911"/>
      <c r="I143" s="911"/>
      <c r="J143" s="886" t="str">
        <f>IF(AND($N$4&gt;0,$N$7&gt;=N138,K143=""),"※","")</f>
        <v/>
      </c>
      <c r="K143" s="885"/>
      <c r="L143" s="2403" t="s">
        <v>569</v>
      </c>
      <c r="M143" s="2403"/>
      <c r="N143" s="2403"/>
      <c r="R143" s="254"/>
    </row>
    <row r="144" spans="1:18" ht="30.75" customHeight="1">
      <c r="A144" s="911"/>
      <c r="B144" s="915"/>
      <c r="C144" s="914"/>
      <c r="D144" s="911"/>
      <c r="E144" s="911"/>
      <c r="F144" s="911"/>
      <c r="G144" s="911"/>
      <c r="H144" s="911"/>
      <c r="I144" s="911"/>
      <c r="J144" s="886" t="str">
        <f>IF(AND($N$4&gt;0,$N$7&gt;=N138,K144=""),"※","")</f>
        <v/>
      </c>
      <c r="K144" s="885"/>
      <c r="L144" s="2403" t="s">
        <v>599</v>
      </c>
      <c r="M144" s="2403"/>
      <c r="N144" s="2403"/>
      <c r="R144" s="254"/>
    </row>
    <row r="145" spans="1:25" ht="30.75" customHeight="1">
      <c r="A145" s="911"/>
      <c r="B145" s="915"/>
      <c r="C145" s="914"/>
      <c r="D145" s="911"/>
      <c r="E145" s="911"/>
      <c r="F145" s="911"/>
      <c r="G145" s="911"/>
      <c r="H145" s="911"/>
      <c r="I145" s="911"/>
      <c r="J145" s="886" t="str">
        <f>IF(AND($N$4&gt;0,$N$7&gt;=N138,K145=""),"※","")</f>
        <v/>
      </c>
      <c r="K145" s="885"/>
      <c r="L145" s="2403" t="s">
        <v>600</v>
      </c>
      <c r="M145" s="2403"/>
      <c r="N145" s="2403"/>
      <c r="R145" s="254"/>
    </row>
    <row r="146" spans="1:25" ht="30.75" customHeight="1">
      <c r="A146" s="911"/>
      <c r="B146" s="915"/>
      <c r="C146" s="914"/>
      <c r="D146" s="911"/>
      <c r="E146" s="911"/>
      <c r="F146" s="911"/>
      <c r="G146" s="911"/>
      <c r="H146" s="911"/>
      <c r="I146" s="911"/>
      <c r="J146" s="886" t="str">
        <f>IF(AND($N$4&gt;0,$N$7&gt;=N138,K146=""),"※","")</f>
        <v/>
      </c>
      <c r="K146" s="885"/>
      <c r="L146" s="2403" t="s">
        <v>167</v>
      </c>
      <c r="M146" s="2403"/>
      <c r="N146" s="2403"/>
      <c r="R146" s="254"/>
    </row>
    <row r="147" spans="1:25" ht="30.75" customHeight="1">
      <c r="A147" s="911"/>
      <c r="B147" s="915"/>
      <c r="C147" s="914"/>
      <c r="D147" s="911"/>
      <c r="E147" s="911"/>
      <c r="F147" s="911"/>
      <c r="G147" s="911"/>
      <c r="H147" s="911"/>
      <c r="I147" s="911"/>
      <c r="J147" s="886" t="str">
        <f>IF(AND($N$4&gt;0,$N$7&gt;=N138,K147=""),"※","")</f>
        <v/>
      </c>
      <c r="K147" s="885"/>
      <c r="L147" s="2403" t="s">
        <v>558</v>
      </c>
      <c r="M147" s="2403"/>
      <c r="N147" s="2403"/>
      <c r="R147" s="254"/>
    </row>
    <row r="148" spans="1:25" ht="30.75" customHeight="1">
      <c r="A148" s="911"/>
      <c r="B148" s="915"/>
      <c r="C148" s="914"/>
      <c r="D148" s="911"/>
      <c r="E148" s="911"/>
      <c r="F148" s="911"/>
      <c r="G148" s="911"/>
      <c r="H148" s="911"/>
      <c r="I148" s="911"/>
      <c r="J148" s="886" t="str">
        <f>IF(AND($N$4&gt;0,$N$7&gt;=N138,K148=""),"※","")</f>
        <v/>
      </c>
      <c r="K148" s="885"/>
      <c r="L148" s="2403" t="s">
        <v>549</v>
      </c>
      <c r="M148" s="2403"/>
      <c r="N148" s="2403"/>
      <c r="R148" s="254"/>
    </row>
    <row r="149" spans="1:25" ht="30.75" customHeight="1">
      <c r="A149" s="911"/>
      <c r="B149" s="915"/>
      <c r="C149" s="914"/>
      <c r="D149" s="911"/>
      <c r="E149" s="911"/>
      <c r="F149" s="911"/>
      <c r="G149" s="911"/>
      <c r="H149" s="911"/>
      <c r="I149" s="911"/>
      <c r="J149" s="889" t="str">
        <f>IF(AND($N$4&gt;0,$N$7&gt;=N138,K149=""),"※","")</f>
        <v/>
      </c>
      <c r="K149" s="888"/>
      <c r="L149" s="2405" t="s">
        <v>550</v>
      </c>
      <c r="M149" s="2405"/>
      <c r="N149" s="2405"/>
      <c r="R149" s="254"/>
    </row>
    <row r="150" spans="1:25">
      <c r="A150" s="911"/>
      <c r="B150" s="911"/>
      <c r="C150" s="911"/>
      <c r="D150" s="911"/>
      <c r="E150" s="911"/>
      <c r="F150" s="911"/>
      <c r="G150" s="911"/>
      <c r="H150" s="911"/>
      <c r="I150" s="911"/>
      <c r="K150" s="1140">
        <f>COUNTIF(K141:K149,"○")</f>
        <v>0</v>
      </c>
    </row>
    <row r="151" spans="1:25" ht="13.5">
      <c r="A151" s="911"/>
      <c r="B151" s="913"/>
      <c r="C151" s="911"/>
      <c r="D151" s="911"/>
      <c r="E151" s="911"/>
      <c r="F151" s="911"/>
      <c r="G151" s="911"/>
      <c r="H151" s="911"/>
      <c r="I151" s="911"/>
      <c r="J151" s="880" t="s">
        <v>551</v>
      </c>
      <c r="V151" s="880" t="s">
        <v>1471</v>
      </c>
    </row>
    <row r="152" spans="1:25">
      <c r="A152" s="911"/>
      <c r="B152" s="911"/>
      <c r="C152" s="911"/>
      <c r="D152" s="911"/>
      <c r="E152" s="911"/>
      <c r="F152" s="911"/>
      <c r="G152" s="911"/>
      <c r="H152" s="911"/>
      <c r="I152" s="911"/>
      <c r="J152" s="42" t="s">
        <v>166</v>
      </c>
      <c r="V152" s="1280" t="s">
        <v>1473</v>
      </c>
      <c r="W152" s="1281"/>
      <c r="X152" s="1281"/>
      <c r="Y152" s="1282"/>
    </row>
    <row r="153" spans="1:25" ht="21.75" customHeight="1">
      <c r="A153" s="911"/>
      <c r="B153" s="911"/>
      <c r="C153" s="914"/>
      <c r="D153" s="914"/>
      <c r="E153" s="914"/>
      <c r="F153" s="914"/>
      <c r="G153" s="911"/>
      <c r="H153" s="911"/>
      <c r="I153" s="911"/>
      <c r="J153" s="883"/>
      <c r="K153" s="907" t="s">
        <v>497</v>
      </c>
      <c r="L153" s="901"/>
      <c r="M153" s="2399" t="str">
        <f>IF(M140="","",M140)</f>
        <v/>
      </c>
      <c r="N153" s="2400"/>
      <c r="V153" s="1283" t="s">
        <v>1474</v>
      </c>
      <c r="W153" s="1283" t="s">
        <v>1475</v>
      </c>
      <c r="X153" s="1283" t="s">
        <v>1476</v>
      </c>
      <c r="Y153" s="1283" t="s">
        <v>1477</v>
      </c>
    </row>
    <row r="154" spans="1:25" ht="30.75" customHeight="1">
      <c r="A154" s="911"/>
      <c r="B154" s="915"/>
      <c r="C154" s="914"/>
      <c r="D154" s="911"/>
      <c r="E154" s="912"/>
      <c r="F154" s="911"/>
      <c r="G154" s="916"/>
      <c r="H154" s="916"/>
      <c r="I154" s="917"/>
      <c r="J154" s="881" t="str">
        <f>X154</f>
        <v/>
      </c>
      <c r="K154" s="882"/>
      <c r="L154" s="277" t="s">
        <v>562</v>
      </c>
      <c r="M154" s="908"/>
      <c r="N154" s="413" t="s">
        <v>1091</v>
      </c>
      <c r="O154" s="2392" t="str">
        <f>Y154</f>
        <v/>
      </c>
      <c r="P154" s="2393"/>
      <c r="Q154" s="2393"/>
      <c r="V154" s="248" t="str">
        <f>IF(AND(K150&gt;0,K154&lt;&gt;"×"),IF(OR(K154="",M154=""),"×",""),"")</f>
        <v/>
      </c>
      <c r="W154" s="248" t="str">
        <f>IF(K150&gt;0,IF(AND(K154="○",K155="○"),"×",""),"")</f>
        <v/>
      </c>
      <c r="X154" s="248" t="str">
        <f>IF(W154="×","E",IF(V154="×","※",""))</f>
        <v/>
      </c>
      <c r="Y154" s="248" t="str">
        <f>IF(X154="E","どちらか一方に「○」を入力してください",IF(AND(K154="○",M154=""),"支払限度額を入力してください",IF(AND(K154&lt;&gt;"○",M154&lt;&gt;""),"金額が入力されています。1工事あたりに「○」を入力してください","")))</f>
        <v/>
      </c>
    </row>
    <row r="155" spans="1:25" ht="30.75" customHeight="1">
      <c r="A155" s="911"/>
      <c r="B155" s="915"/>
      <c r="C155" s="914"/>
      <c r="D155" s="911"/>
      <c r="E155" s="912"/>
      <c r="F155" s="911"/>
      <c r="G155" s="916"/>
      <c r="H155" s="911"/>
      <c r="I155" s="911"/>
      <c r="J155" s="887" t="str">
        <f>X155</f>
        <v/>
      </c>
      <c r="K155" s="888"/>
      <c r="L155" s="893" t="s">
        <v>561</v>
      </c>
      <c r="M155" s="910"/>
      <c r="N155" s="899" t="s">
        <v>1091</v>
      </c>
      <c r="O155" s="2392" t="str">
        <f>Y155</f>
        <v/>
      </c>
      <c r="P155" s="2393"/>
      <c r="Q155" s="2393"/>
      <c r="V155" s="248" t="str">
        <f>IF(AND(K150&gt;0,K155&lt;&gt;"×"),IF(OR(K155="",M155=""),"×",""),"")</f>
        <v/>
      </c>
      <c r="W155" s="248" t="str">
        <f>IF(K150&gt;0,IF(AND(K155="○",K154="○"),"×",""),"")</f>
        <v/>
      </c>
      <c r="X155" s="248" t="str">
        <f>IF(W155="×","E",IF(V155="×","※",""))</f>
        <v/>
      </c>
      <c r="Y155" s="248" t="str">
        <f>IF(X155="E","どちらか一方に「○」を入力してください",IF(AND(K155="○",M155=""),"請負金額を入力してください",IF(AND(K155&lt;&gt;"○",M155&lt;&gt;""),"金額が入力されています。請負金額に「○」を入力してください","")))</f>
        <v/>
      </c>
    </row>
    <row r="156" spans="1:25">
      <c r="A156" s="911"/>
      <c r="B156" s="911"/>
      <c r="C156" s="911"/>
      <c r="D156" s="911"/>
      <c r="E156" s="911"/>
      <c r="F156" s="911"/>
      <c r="G156" s="911"/>
      <c r="H156" s="911"/>
      <c r="I156" s="911"/>
    </row>
    <row r="157" spans="1:25" ht="13.5">
      <c r="A157" s="911"/>
      <c r="B157" s="913"/>
      <c r="C157" s="911"/>
      <c r="D157" s="911"/>
      <c r="E157" s="911"/>
      <c r="F157" s="911"/>
      <c r="G157" s="911"/>
      <c r="H157" s="911"/>
      <c r="I157" s="911"/>
      <c r="J157" s="880" t="s">
        <v>179</v>
      </c>
    </row>
    <row r="158" spans="1:25">
      <c r="A158" s="911"/>
      <c r="B158" s="911"/>
      <c r="C158" s="911"/>
      <c r="D158" s="911"/>
      <c r="E158" s="911"/>
      <c r="F158" s="911"/>
      <c r="G158" s="911"/>
      <c r="H158" s="911"/>
      <c r="I158" s="911"/>
      <c r="J158" s="42" t="s">
        <v>180</v>
      </c>
    </row>
    <row r="159" spans="1:25">
      <c r="A159" s="911"/>
      <c r="B159" s="918"/>
      <c r="C159" s="911"/>
      <c r="D159" s="911"/>
      <c r="E159" s="911"/>
      <c r="F159" s="911"/>
      <c r="G159" s="911"/>
      <c r="H159" s="911"/>
      <c r="I159" s="911"/>
      <c r="J159" s="258" t="s">
        <v>170</v>
      </c>
    </row>
    <row r="160" spans="1:25">
      <c r="A160" s="911"/>
      <c r="B160" s="918"/>
      <c r="C160" s="911"/>
      <c r="D160" s="911"/>
      <c r="E160" s="911"/>
      <c r="F160" s="911"/>
      <c r="G160" s="911"/>
      <c r="H160" s="911"/>
      <c r="I160" s="911"/>
      <c r="J160" s="258" t="s">
        <v>171</v>
      </c>
    </row>
    <row r="161" spans="1:17">
      <c r="A161" s="911"/>
      <c r="B161" s="911"/>
      <c r="C161" s="911"/>
      <c r="D161" s="911"/>
      <c r="E161" s="911"/>
      <c r="F161" s="911"/>
      <c r="G161" s="911"/>
      <c r="H161" s="911"/>
      <c r="I161" s="911"/>
      <c r="J161" s="42" t="s">
        <v>166</v>
      </c>
    </row>
    <row r="162" spans="1:17" ht="21.75" customHeight="1">
      <c r="A162" s="911"/>
      <c r="B162" s="911"/>
      <c r="C162" s="914"/>
      <c r="D162" s="914"/>
      <c r="E162" s="914"/>
      <c r="F162" s="914"/>
      <c r="G162" s="911"/>
      <c r="H162" s="911"/>
      <c r="I162" s="911"/>
      <c r="J162" s="883"/>
      <c r="K162" s="907" t="s">
        <v>499</v>
      </c>
      <c r="L162" s="901"/>
      <c r="M162" s="2399" t="str">
        <f>IF(M140="","",M140)</f>
        <v/>
      </c>
      <c r="N162" s="2400"/>
    </row>
    <row r="163" spans="1:17" ht="30.75" customHeight="1">
      <c r="A163" s="911"/>
      <c r="B163" s="911"/>
      <c r="C163" s="914"/>
      <c r="D163" s="911"/>
      <c r="E163" s="911"/>
      <c r="F163" s="911"/>
      <c r="G163" s="911"/>
      <c r="H163" s="911"/>
      <c r="I163" s="911"/>
      <c r="J163" s="890"/>
      <c r="K163" s="882"/>
      <c r="L163" s="2402" t="s">
        <v>563</v>
      </c>
      <c r="M163" s="2402"/>
      <c r="N163" s="2402"/>
    </row>
    <row r="164" spans="1:17" ht="30.75" customHeight="1">
      <c r="A164" s="911"/>
      <c r="B164" s="911"/>
      <c r="C164" s="914"/>
      <c r="D164" s="911"/>
      <c r="E164" s="911"/>
      <c r="F164" s="911"/>
      <c r="G164" s="911"/>
      <c r="H164" s="911"/>
      <c r="I164" s="911"/>
      <c r="J164" s="895"/>
      <c r="K164" s="885"/>
      <c r="L164" s="2403" t="s">
        <v>564</v>
      </c>
      <c r="M164" s="2403"/>
      <c r="N164" s="2403"/>
    </row>
    <row r="165" spans="1:17" ht="30.75" customHeight="1">
      <c r="A165" s="911"/>
      <c r="B165" s="911"/>
      <c r="C165" s="914"/>
      <c r="D165" s="911"/>
      <c r="E165" s="911"/>
      <c r="F165" s="911"/>
      <c r="G165" s="911"/>
      <c r="H165" s="911"/>
      <c r="I165" s="911"/>
      <c r="J165" s="893"/>
      <c r="K165" s="888"/>
      <c r="L165" s="2404" t="s">
        <v>565</v>
      </c>
      <c r="M165" s="2404"/>
      <c r="N165" s="2404"/>
    </row>
    <row r="166" spans="1:17" ht="6.75" customHeight="1">
      <c r="A166" s="911"/>
      <c r="B166" s="911"/>
      <c r="C166" s="911"/>
      <c r="D166" s="911"/>
      <c r="E166" s="911"/>
      <c r="F166" s="911"/>
      <c r="G166" s="911"/>
      <c r="H166" s="911"/>
      <c r="I166" s="911"/>
      <c r="J166" s="268"/>
      <c r="K166" s="268"/>
      <c r="L166" s="268"/>
      <c r="M166" s="268"/>
    </row>
    <row r="167" spans="1:17">
      <c r="A167" s="911"/>
      <c r="B167" s="918"/>
      <c r="C167" s="911"/>
      <c r="D167" s="911"/>
      <c r="E167" s="911"/>
      <c r="F167" s="911"/>
      <c r="G167" s="911"/>
      <c r="H167" s="911"/>
      <c r="I167" s="911"/>
      <c r="J167" s="258" t="s">
        <v>172</v>
      </c>
    </row>
    <row r="168" spans="1:17" ht="21.75" customHeight="1">
      <c r="A168" s="911"/>
      <c r="B168" s="914"/>
      <c r="C168" s="914"/>
      <c r="D168" s="914"/>
      <c r="E168" s="914"/>
      <c r="F168" s="914"/>
      <c r="G168" s="911"/>
      <c r="H168" s="911"/>
      <c r="I168" s="911"/>
      <c r="J168" s="900"/>
      <c r="K168" s="907" t="s">
        <v>497</v>
      </c>
      <c r="L168" s="901"/>
      <c r="M168" s="2399" t="str">
        <f>IF(M140="","",M140)</f>
        <v/>
      </c>
      <c r="N168" s="2400"/>
    </row>
    <row r="169" spans="1:17" ht="30.75" customHeight="1">
      <c r="A169" s="911"/>
      <c r="B169" s="915"/>
      <c r="C169" s="911"/>
      <c r="D169" s="911"/>
      <c r="E169" s="912"/>
      <c r="F169" s="911"/>
      <c r="G169" s="916"/>
      <c r="H169" s="911"/>
      <c r="I169" s="911"/>
      <c r="J169" s="894" t="str">
        <f>IF(AND(OR(K163="○",K164="○",K165="○"),M169=""),"※","")</f>
        <v/>
      </c>
      <c r="K169" s="2397" t="s">
        <v>173</v>
      </c>
      <c r="L169" s="2398"/>
      <c r="M169" s="896"/>
      <c r="N169" s="382" t="s">
        <v>1091</v>
      </c>
      <c r="O169" s="2392" t="str">
        <f>IF(J169="※","支払限度額を入力してください","")</f>
        <v/>
      </c>
      <c r="P169" s="2393"/>
      <c r="Q169" s="2393"/>
    </row>
    <row r="170" spans="1:17">
      <c r="A170" s="911"/>
      <c r="B170" s="911"/>
      <c r="C170" s="911"/>
      <c r="D170" s="911"/>
      <c r="E170" s="911"/>
      <c r="F170" s="911"/>
      <c r="G170" s="911"/>
      <c r="H170" s="911"/>
      <c r="I170" s="911"/>
    </row>
    <row r="171" spans="1:17">
      <c r="A171" s="911"/>
      <c r="B171" s="918"/>
      <c r="C171" s="911"/>
      <c r="D171" s="911"/>
      <c r="E171" s="911"/>
      <c r="F171" s="911"/>
      <c r="G171" s="911"/>
      <c r="H171" s="911"/>
      <c r="I171" s="911"/>
      <c r="J171" s="258" t="s">
        <v>174</v>
      </c>
    </row>
    <row r="172" spans="1:17">
      <c r="A172" s="911"/>
      <c r="B172" s="918"/>
      <c r="C172" s="911"/>
      <c r="D172" s="911"/>
      <c r="E172" s="911"/>
      <c r="F172" s="911"/>
      <c r="G172" s="911"/>
      <c r="H172" s="911"/>
      <c r="I172" s="911"/>
      <c r="J172" s="258" t="s">
        <v>171</v>
      </c>
    </row>
    <row r="173" spans="1:17">
      <c r="A173" s="911"/>
      <c r="B173" s="911"/>
      <c r="C173" s="911"/>
      <c r="D173" s="911"/>
      <c r="E173" s="911"/>
      <c r="F173" s="911"/>
      <c r="G173" s="911"/>
      <c r="H173" s="911"/>
      <c r="I173" s="911"/>
      <c r="J173" s="42" t="s">
        <v>166</v>
      </c>
    </row>
    <row r="174" spans="1:17" ht="21.75" customHeight="1">
      <c r="A174" s="911"/>
      <c r="B174" s="911"/>
      <c r="C174" s="914"/>
      <c r="D174" s="914"/>
      <c r="E174" s="914"/>
      <c r="F174" s="914"/>
      <c r="G174" s="911"/>
      <c r="H174" s="911"/>
      <c r="I174" s="911"/>
      <c r="J174" s="900"/>
      <c r="K174" s="907" t="s">
        <v>502</v>
      </c>
      <c r="L174" s="901"/>
      <c r="M174" s="2399" t="str">
        <f>IF(M140="","",M140)</f>
        <v/>
      </c>
      <c r="N174" s="2400"/>
    </row>
    <row r="175" spans="1:17" ht="30.75" customHeight="1">
      <c r="A175" s="911"/>
      <c r="B175" s="911"/>
      <c r="C175" s="914"/>
      <c r="D175" s="911"/>
      <c r="E175" s="911"/>
      <c r="F175" s="911"/>
      <c r="G175" s="911"/>
      <c r="H175" s="911"/>
      <c r="I175" s="911"/>
      <c r="J175" s="897"/>
      <c r="K175" s="898"/>
      <c r="L175" s="2396" t="s">
        <v>566</v>
      </c>
      <c r="M175" s="2398"/>
      <c r="N175" s="2401"/>
    </row>
    <row r="176" spans="1:17" ht="6.75" customHeight="1">
      <c r="A176" s="911"/>
      <c r="B176" s="911"/>
      <c r="C176" s="911"/>
      <c r="D176" s="911"/>
      <c r="E176" s="911"/>
      <c r="F176" s="911"/>
      <c r="G176" s="911"/>
      <c r="H176" s="911"/>
      <c r="I176" s="911"/>
      <c r="J176" s="268"/>
      <c r="K176" s="268"/>
      <c r="L176" s="268"/>
      <c r="M176" s="268"/>
    </row>
    <row r="177" spans="1:18">
      <c r="A177" s="911"/>
      <c r="B177" s="918"/>
      <c r="C177" s="911"/>
      <c r="D177" s="911"/>
      <c r="E177" s="911"/>
      <c r="F177" s="911"/>
      <c r="G177" s="911"/>
      <c r="H177" s="911"/>
      <c r="I177" s="911"/>
      <c r="J177" s="258" t="s">
        <v>172</v>
      </c>
    </row>
    <row r="178" spans="1:18" ht="21.75" customHeight="1">
      <c r="A178" s="911"/>
      <c r="B178" s="911"/>
      <c r="C178" s="914"/>
      <c r="D178" s="914"/>
      <c r="E178" s="914"/>
      <c r="F178" s="914"/>
      <c r="G178" s="911"/>
      <c r="H178" s="911"/>
      <c r="I178" s="911"/>
      <c r="J178" s="900"/>
      <c r="K178" s="907" t="s">
        <v>497</v>
      </c>
      <c r="L178" s="901"/>
      <c r="M178" s="2399" t="str">
        <f>IF(M140="","",M140)</f>
        <v/>
      </c>
      <c r="N178" s="2400"/>
    </row>
    <row r="179" spans="1:18" ht="30.75" customHeight="1">
      <c r="A179" s="911"/>
      <c r="B179" s="915"/>
      <c r="C179" s="911"/>
      <c r="D179" s="911"/>
      <c r="E179" s="912"/>
      <c r="F179" s="911"/>
      <c r="G179" s="916"/>
      <c r="H179" s="911"/>
      <c r="I179" s="911"/>
      <c r="J179" s="894" t="str">
        <f>IF(AND(K175="○",M179=""),"※","")</f>
        <v/>
      </c>
      <c r="K179" s="2395" t="s">
        <v>173</v>
      </c>
      <c r="L179" s="2396"/>
      <c r="M179" s="896"/>
      <c r="N179" s="382" t="s">
        <v>1091</v>
      </c>
      <c r="O179" s="2392" t="str">
        <f>IF(J179="※","支払限度額を入力してください","")</f>
        <v/>
      </c>
      <c r="P179" s="2393"/>
      <c r="Q179" s="2393"/>
    </row>
    <row r="180" spans="1:18">
      <c r="A180" s="911"/>
      <c r="B180" s="911"/>
      <c r="C180" s="911"/>
      <c r="D180" s="911"/>
      <c r="E180" s="911"/>
      <c r="F180" s="911"/>
      <c r="G180" s="911"/>
      <c r="H180" s="911"/>
      <c r="I180" s="911"/>
    </row>
    <row r="181" spans="1:18" ht="13.5">
      <c r="A181" s="911"/>
      <c r="B181" s="913"/>
      <c r="C181" s="911"/>
      <c r="D181" s="911"/>
      <c r="E181" s="911"/>
      <c r="F181" s="911"/>
      <c r="G181" s="911"/>
      <c r="H181" s="911"/>
      <c r="I181" s="911"/>
      <c r="J181" s="880" t="s">
        <v>177</v>
      </c>
      <c r="N181" s="904">
        <v>5</v>
      </c>
    </row>
    <row r="182" spans="1:18">
      <c r="A182" s="911"/>
      <c r="B182" s="911"/>
      <c r="C182" s="911"/>
      <c r="D182" s="911"/>
      <c r="E182" s="911"/>
      <c r="F182" s="911"/>
      <c r="G182" s="911"/>
      <c r="H182" s="911"/>
      <c r="I182" s="911"/>
      <c r="J182" s="42" t="s">
        <v>166</v>
      </c>
    </row>
    <row r="183" spans="1:18" ht="21.75" customHeight="1">
      <c r="A183" s="911"/>
      <c r="B183" s="911"/>
      <c r="C183" s="914"/>
      <c r="D183" s="914"/>
      <c r="E183" s="914"/>
      <c r="F183" s="914"/>
      <c r="G183" s="911"/>
      <c r="H183" s="911"/>
      <c r="I183" s="911"/>
      <c r="J183" s="883" t="str">
        <f>IF(AND($N$4&gt;0,$N$7&gt;=N181,M183=""),"※","")</f>
        <v/>
      </c>
      <c r="K183" s="907" t="s">
        <v>497</v>
      </c>
      <c r="L183" s="901"/>
      <c r="M183" s="2406"/>
      <c r="N183" s="2407"/>
      <c r="R183" s="254"/>
    </row>
    <row r="184" spans="1:18" ht="30.75" customHeight="1">
      <c r="A184" s="911"/>
      <c r="B184" s="915"/>
      <c r="C184" s="914"/>
      <c r="D184" s="911"/>
      <c r="E184" s="911"/>
      <c r="F184" s="911"/>
      <c r="G184" s="911"/>
      <c r="H184" s="911"/>
      <c r="I184" s="911"/>
      <c r="J184" s="883" t="str">
        <f>IF(AND($N$4&gt;0,$N$7&gt;=N181,K184=""),"※","")</f>
        <v/>
      </c>
      <c r="K184" s="882"/>
      <c r="L184" s="2408" t="s">
        <v>545</v>
      </c>
      <c r="M184" s="2408"/>
      <c r="N184" s="2408"/>
      <c r="R184" s="254"/>
    </row>
    <row r="185" spans="1:18" ht="30.75" customHeight="1">
      <c r="A185" s="911"/>
      <c r="B185" s="915"/>
      <c r="C185" s="914"/>
      <c r="D185" s="911"/>
      <c r="E185" s="911"/>
      <c r="F185" s="911"/>
      <c r="G185" s="911"/>
      <c r="H185" s="911"/>
      <c r="I185" s="911"/>
      <c r="J185" s="886" t="str">
        <f>IF(AND($N$4&gt;0,$N$7&gt;=N181,K185=""),"※","")</f>
        <v/>
      </c>
      <c r="K185" s="885"/>
      <c r="L185" s="2403" t="s">
        <v>568</v>
      </c>
      <c r="M185" s="2403"/>
      <c r="N185" s="2403"/>
      <c r="R185" s="254"/>
    </row>
    <row r="186" spans="1:18" ht="30.75" customHeight="1">
      <c r="A186" s="911"/>
      <c r="B186" s="915"/>
      <c r="C186" s="914"/>
      <c r="D186" s="911"/>
      <c r="E186" s="911"/>
      <c r="F186" s="911"/>
      <c r="G186" s="911"/>
      <c r="H186" s="911"/>
      <c r="I186" s="911"/>
      <c r="J186" s="886" t="str">
        <f>IF(AND($N$4&gt;0,$N$7&gt;=N181,K186=""),"※","")</f>
        <v/>
      </c>
      <c r="K186" s="885"/>
      <c r="L186" s="2403" t="s">
        <v>569</v>
      </c>
      <c r="M186" s="2403"/>
      <c r="N186" s="2403"/>
      <c r="R186" s="254"/>
    </row>
    <row r="187" spans="1:18" ht="30.75" customHeight="1">
      <c r="A187" s="911"/>
      <c r="B187" s="915"/>
      <c r="C187" s="914"/>
      <c r="D187" s="911"/>
      <c r="E187" s="911"/>
      <c r="F187" s="911"/>
      <c r="G187" s="911"/>
      <c r="H187" s="911"/>
      <c r="I187" s="911"/>
      <c r="J187" s="886" t="str">
        <f>IF(AND($N$4&gt;0,$N$7&gt;=N181,K187=""),"※","")</f>
        <v/>
      </c>
      <c r="K187" s="885"/>
      <c r="L187" s="2403" t="s">
        <v>599</v>
      </c>
      <c r="M187" s="2403"/>
      <c r="N187" s="2403"/>
      <c r="R187" s="254"/>
    </row>
    <row r="188" spans="1:18" ht="30.75" customHeight="1">
      <c r="A188" s="911"/>
      <c r="B188" s="915"/>
      <c r="C188" s="914"/>
      <c r="D188" s="911"/>
      <c r="E188" s="911"/>
      <c r="F188" s="911"/>
      <c r="G188" s="911"/>
      <c r="H188" s="911"/>
      <c r="I188" s="911"/>
      <c r="J188" s="886" t="str">
        <f>IF(AND($N$4&gt;0,$N$7&gt;=N181,K188=""),"※","")</f>
        <v/>
      </c>
      <c r="K188" s="885"/>
      <c r="L188" s="2403" t="s">
        <v>600</v>
      </c>
      <c r="M188" s="2403"/>
      <c r="N188" s="2403"/>
      <c r="R188" s="254"/>
    </row>
    <row r="189" spans="1:18" ht="30.75" customHeight="1">
      <c r="A189" s="911"/>
      <c r="B189" s="915"/>
      <c r="C189" s="914"/>
      <c r="D189" s="911"/>
      <c r="E189" s="911"/>
      <c r="F189" s="911"/>
      <c r="G189" s="911"/>
      <c r="H189" s="911"/>
      <c r="I189" s="911"/>
      <c r="J189" s="886" t="str">
        <f>IF(AND($N$4&gt;0,$N$7&gt;=N181,K189=""),"※","")</f>
        <v/>
      </c>
      <c r="K189" s="885"/>
      <c r="L189" s="2403" t="s">
        <v>167</v>
      </c>
      <c r="M189" s="2403"/>
      <c r="N189" s="2403"/>
      <c r="R189" s="254"/>
    </row>
    <row r="190" spans="1:18" ht="30.75" customHeight="1">
      <c r="A190" s="911"/>
      <c r="B190" s="915"/>
      <c r="C190" s="914"/>
      <c r="D190" s="911"/>
      <c r="E190" s="911"/>
      <c r="F190" s="911"/>
      <c r="G190" s="911"/>
      <c r="H190" s="911"/>
      <c r="I190" s="911"/>
      <c r="J190" s="886" t="str">
        <f>IF(AND($N$4&gt;0,$N$7&gt;=N181,K190=""),"※","")</f>
        <v/>
      </c>
      <c r="K190" s="885"/>
      <c r="L190" s="2403" t="s">
        <v>558</v>
      </c>
      <c r="M190" s="2403"/>
      <c r="N190" s="2403"/>
      <c r="R190" s="254"/>
    </row>
    <row r="191" spans="1:18" ht="30.75" customHeight="1">
      <c r="A191" s="911"/>
      <c r="B191" s="915"/>
      <c r="C191" s="914"/>
      <c r="D191" s="911"/>
      <c r="E191" s="911"/>
      <c r="F191" s="911"/>
      <c r="G191" s="911"/>
      <c r="H191" s="911"/>
      <c r="I191" s="911"/>
      <c r="J191" s="886" t="str">
        <f>IF(AND($N$4&gt;0,$N$7&gt;=N181,K191=""),"※","")</f>
        <v/>
      </c>
      <c r="K191" s="885"/>
      <c r="L191" s="2403" t="s">
        <v>549</v>
      </c>
      <c r="M191" s="2403"/>
      <c r="N191" s="2403"/>
      <c r="R191" s="254"/>
    </row>
    <row r="192" spans="1:18" ht="30.75" customHeight="1">
      <c r="A192" s="911"/>
      <c r="B192" s="915"/>
      <c r="C192" s="914"/>
      <c r="D192" s="911"/>
      <c r="E192" s="911"/>
      <c r="F192" s="911"/>
      <c r="G192" s="911"/>
      <c r="H192" s="911"/>
      <c r="I192" s="911"/>
      <c r="J192" s="889" t="str">
        <f>IF(AND($N$4&gt;0,$N$7&gt;=N181,K192=""),"※","")</f>
        <v/>
      </c>
      <c r="K192" s="888"/>
      <c r="L192" s="2405" t="s">
        <v>550</v>
      </c>
      <c r="M192" s="2405"/>
      <c r="N192" s="2405"/>
      <c r="R192" s="254"/>
    </row>
    <row r="193" spans="1:25">
      <c r="A193" s="911"/>
      <c r="B193" s="911"/>
      <c r="C193" s="911"/>
      <c r="D193" s="911"/>
      <c r="E193" s="911"/>
      <c r="F193" s="911"/>
      <c r="G193" s="911"/>
      <c r="H193" s="911"/>
      <c r="I193" s="911"/>
      <c r="K193" s="1140">
        <f>COUNTIF(K184:K192,"○")</f>
        <v>0</v>
      </c>
    </row>
    <row r="194" spans="1:25" ht="13.5">
      <c r="A194" s="911"/>
      <c r="B194" s="913"/>
      <c r="C194" s="911"/>
      <c r="D194" s="911"/>
      <c r="E194" s="911"/>
      <c r="F194" s="911"/>
      <c r="G194" s="911"/>
      <c r="H194" s="911"/>
      <c r="I194" s="911"/>
      <c r="J194" s="880" t="s">
        <v>551</v>
      </c>
      <c r="V194" s="880" t="s">
        <v>1471</v>
      </c>
    </row>
    <row r="195" spans="1:25">
      <c r="A195" s="911"/>
      <c r="B195" s="911"/>
      <c r="C195" s="911"/>
      <c r="D195" s="911"/>
      <c r="E195" s="911"/>
      <c r="F195" s="911"/>
      <c r="G195" s="911"/>
      <c r="H195" s="911"/>
      <c r="I195" s="911"/>
      <c r="J195" s="42" t="s">
        <v>166</v>
      </c>
      <c r="V195" s="1280" t="s">
        <v>1473</v>
      </c>
      <c r="W195" s="1281"/>
      <c r="X195" s="1281"/>
      <c r="Y195" s="1282"/>
    </row>
    <row r="196" spans="1:25" ht="21.75" customHeight="1">
      <c r="A196" s="911"/>
      <c r="B196" s="911"/>
      <c r="C196" s="914"/>
      <c r="D196" s="914"/>
      <c r="E196" s="914"/>
      <c r="F196" s="914"/>
      <c r="G196" s="911"/>
      <c r="H196" s="911"/>
      <c r="I196" s="911"/>
      <c r="J196" s="883"/>
      <c r="K196" s="907" t="s">
        <v>500</v>
      </c>
      <c r="L196" s="901"/>
      <c r="M196" s="2399" t="str">
        <f>IF(M183="","",M183)</f>
        <v/>
      </c>
      <c r="N196" s="2400"/>
      <c r="V196" s="1283" t="s">
        <v>1474</v>
      </c>
      <c r="W196" s="1283" t="s">
        <v>1475</v>
      </c>
      <c r="X196" s="1283" t="s">
        <v>1476</v>
      </c>
      <c r="Y196" s="1283" t="s">
        <v>1477</v>
      </c>
    </row>
    <row r="197" spans="1:25" ht="30.75" customHeight="1">
      <c r="A197" s="911"/>
      <c r="B197" s="915"/>
      <c r="C197" s="914"/>
      <c r="D197" s="911"/>
      <c r="E197" s="912"/>
      <c r="F197" s="911"/>
      <c r="G197" s="916"/>
      <c r="H197" s="916"/>
      <c r="I197" s="917"/>
      <c r="J197" s="881" t="str">
        <f>X197</f>
        <v/>
      </c>
      <c r="K197" s="882"/>
      <c r="L197" s="277" t="s">
        <v>562</v>
      </c>
      <c r="M197" s="908"/>
      <c r="N197" s="413" t="s">
        <v>1091</v>
      </c>
      <c r="O197" s="2392" t="str">
        <f>Y197</f>
        <v/>
      </c>
      <c r="P197" s="2393"/>
      <c r="Q197" s="2393"/>
      <c r="V197" s="248" t="str">
        <f>IF(AND(K193&gt;0,K197&lt;&gt;"×"),IF(OR(K197="",M197=""),"×",""),"")</f>
        <v/>
      </c>
      <c r="W197" s="248" t="str">
        <f>IF(K193&gt;0,IF(AND(K197="○",K198="○"),"×",""),"")</f>
        <v/>
      </c>
      <c r="X197" s="248" t="str">
        <f>IF(W197="×","E",IF(V197="×","※",""))</f>
        <v/>
      </c>
      <c r="Y197" s="248" t="str">
        <f>IF(X197="E","どちらか一方に「○」を入力してください",IF(AND(K197="○",M197=""),"支払限度額を入力してください",IF(AND(K197&lt;&gt;"○",M197&lt;&gt;""),"金額が入力されています。1工事あたりに「○」を入力してください","")))</f>
        <v/>
      </c>
    </row>
    <row r="198" spans="1:25" ht="30.75" customHeight="1">
      <c r="A198" s="911"/>
      <c r="B198" s="915"/>
      <c r="C198" s="914"/>
      <c r="D198" s="911"/>
      <c r="E198" s="912"/>
      <c r="F198" s="911"/>
      <c r="G198" s="916"/>
      <c r="H198" s="911"/>
      <c r="I198" s="911"/>
      <c r="J198" s="887" t="str">
        <f>X198</f>
        <v/>
      </c>
      <c r="K198" s="888"/>
      <c r="L198" s="893" t="s">
        <v>561</v>
      </c>
      <c r="M198" s="910"/>
      <c r="N198" s="899" t="s">
        <v>1091</v>
      </c>
      <c r="O198" s="2392" t="str">
        <f>Y198</f>
        <v/>
      </c>
      <c r="P198" s="2393"/>
      <c r="Q198" s="2393"/>
      <c r="V198" s="248" t="str">
        <f>IF(AND(K193&gt;0,K198&lt;&gt;"×"),IF(OR(K198="",M198=""),"×",""),"")</f>
        <v/>
      </c>
      <c r="W198" s="248" t="str">
        <f>IF(K193&gt;0,IF(AND(K198="○",K197="○"),"×",""),"")</f>
        <v/>
      </c>
      <c r="X198" s="248" t="str">
        <f>IF(W198="×","E",IF(V198="×","※",""))</f>
        <v/>
      </c>
      <c r="Y198" s="248" t="str">
        <f>IF(X198="E","どちらか一方に「○」を入力してください",IF(AND(K198="○",M198=""),"請負金額を入力してください",IF(AND(K198&lt;&gt;"○",M198&lt;&gt;""),"金額が入力されています。請負金額に「○」を入力してください","")))</f>
        <v/>
      </c>
    </row>
    <row r="199" spans="1:25">
      <c r="A199" s="911"/>
      <c r="B199" s="911"/>
      <c r="C199" s="911"/>
      <c r="D199" s="911"/>
      <c r="E199" s="911"/>
      <c r="F199" s="911"/>
      <c r="G199" s="911"/>
      <c r="H199" s="911"/>
      <c r="I199" s="911"/>
    </row>
    <row r="200" spans="1:25" ht="13.5">
      <c r="A200" s="911"/>
      <c r="B200" s="913"/>
      <c r="C200" s="911"/>
      <c r="D200" s="911"/>
      <c r="E200" s="911"/>
      <c r="F200" s="911"/>
      <c r="G200" s="911"/>
      <c r="H200" s="911"/>
      <c r="I200" s="911"/>
      <c r="J200" s="880" t="s">
        <v>179</v>
      </c>
    </row>
    <row r="201" spans="1:25">
      <c r="A201" s="911"/>
      <c r="B201" s="911"/>
      <c r="C201" s="911"/>
      <c r="D201" s="911"/>
      <c r="E201" s="911"/>
      <c r="F201" s="911"/>
      <c r="G201" s="911"/>
      <c r="H201" s="911"/>
      <c r="I201" s="911"/>
      <c r="J201" s="42" t="s">
        <v>180</v>
      </c>
    </row>
    <row r="202" spans="1:25">
      <c r="A202" s="911"/>
      <c r="B202" s="918"/>
      <c r="C202" s="911"/>
      <c r="D202" s="911"/>
      <c r="E202" s="911"/>
      <c r="F202" s="911"/>
      <c r="G202" s="911"/>
      <c r="H202" s="911"/>
      <c r="I202" s="911"/>
      <c r="J202" s="258" t="s">
        <v>170</v>
      </c>
    </row>
    <row r="203" spans="1:25">
      <c r="A203" s="911"/>
      <c r="B203" s="918"/>
      <c r="C203" s="911"/>
      <c r="D203" s="911"/>
      <c r="E203" s="911"/>
      <c r="F203" s="911"/>
      <c r="G203" s="911"/>
      <c r="H203" s="911"/>
      <c r="I203" s="911"/>
      <c r="J203" s="258" t="s">
        <v>171</v>
      </c>
    </row>
    <row r="204" spans="1:25">
      <c r="A204" s="911"/>
      <c r="B204" s="911"/>
      <c r="C204" s="911"/>
      <c r="D204" s="911"/>
      <c r="E204" s="911"/>
      <c r="F204" s="911"/>
      <c r="G204" s="911"/>
      <c r="H204" s="911"/>
      <c r="I204" s="911"/>
      <c r="J204" s="42" t="s">
        <v>166</v>
      </c>
    </row>
    <row r="205" spans="1:25" ht="21.75" customHeight="1">
      <c r="A205" s="911"/>
      <c r="B205" s="911"/>
      <c r="C205" s="914"/>
      <c r="D205" s="914"/>
      <c r="E205" s="914"/>
      <c r="F205" s="914"/>
      <c r="G205" s="911"/>
      <c r="H205" s="911"/>
      <c r="I205" s="911"/>
      <c r="J205" s="883"/>
      <c r="K205" s="907" t="s">
        <v>501</v>
      </c>
      <c r="L205" s="901"/>
      <c r="M205" s="2399" t="str">
        <f>IF(M183="","",M183)</f>
        <v/>
      </c>
      <c r="N205" s="2400"/>
    </row>
    <row r="206" spans="1:25" ht="30.75" customHeight="1">
      <c r="A206" s="911"/>
      <c r="B206" s="911"/>
      <c r="C206" s="914"/>
      <c r="D206" s="911"/>
      <c r="E206" s="911"/>
      <c r="F206" s="911"/>
      <c r="G206" s="911"/>
      <c r="H206" s="911"/>
      <c r="I206" s="911"/>
      <c r="J206" s="890"/>
      <c r="K206" s="882"/>
      <c r="L206" s="2402" t="s">
        <v>563</v>
      </c>
      <c r="M206" s="2402"/>
      <c r="N206" s="2402"/>
    </row>
    <row r="207" spans="1:25" ht="30.75" customHeight="1">
      <c r="A207" s="911"/>
      <c r="B207" s="911"/>
      <c r="C207" s="914"/>
      <c r="D207" s="911"/>
      <c r="E207" s="911"/>
      <c r="F207" s="911"/>
      <c r="G207" s="911"/>
      <c r="H207" s="911"/>
      <c r="I207" s="911"/>
      <c r="J207" s="895"/>
      <c r="K207" s="885"/>
      <c r="L207" s="2403" t="s">
        <v>564</v>
      </c>
      <c r="M207" s="2403"/>
      <c r="N207" s="2403"/>
    </row>
    <row r="208" spans="1:25" ht="30.75" customHeight="1">
      <c r="A208" s="911"/>
      <c r="B208" s="911"/>
      <c r="C208" s="914"/>
      <c r="D208" s="911"/>
      <c r="E208" s="911"/>
      <c r="F208" s="911"/>
      <c r="G208" s="911"/>
      <c r="H208" s="911"/>
      <c r="I208" s="911"/>
      <c r="J208" s="893"/>
      <c r="K208" s="888"/>
      <c r="L208" s="2404" t="s">
        <v>565</v>
      </c>
      <c r="M208" s="2404"/>
      <c r="N208" s="2404"/>
    </row>
    <row r="209" spans="1:17" ht="6.75" customHeight="1">
      <c r="A209" s="911"/>
      <c r="B209" s="911"/>
      <c r="C209" s="911"/>
      <c r="D209" s="911"/>
      <c r="E209" s="911"/>
      <c r="F209" s="911"/>
      <c r="G209" s="911"/>
      <c r="H209" s="911"/>
      <c r="I209" s="911"/>
      <c r="J209" s="268"/>
      <c r="K209" s="268"/>
      <c r="L209" s="268"/>
      <c r="M209" s="268"/>
    </row>
    <row r="210" spans="1:17">
      <c r="A210" s="911"/>
      <c r="B210" s="918"/>
      <c r="C210" s="911"/>
      <c r="D210" s="911"/>
      <c r="E210" s="911"/>
      <c r="F210" s="911"/>
      <c r="G210" s="911"/>
      <c r="H210" s="911"/>
      <c r="I210" s="911"/>
      <c r="J210" s="258" t="s">
        <v>172</v>
      </c>
    </row>
    <row r="211" spans="1:17" ht="21.75" customHeight="1">
      <c r="A211" s="911"/>
      <c r="B211" s="914"/>
      <c r="C211" s="914"/>
      <c r="D211" s="914"/>
      <c r="E211" s="914"/>
      <c r="F211" s="914"/>
      <c r="G211" s="911"/>
      <c r="H211" s="911"/>
      <c r="I211" s="911"/>
      <c r="J211" s="900"/>
      <c r="K211" s="907" t="s">
        <v>497</v>
      </c>
      <c r="L211" s="901"/>
      <c r="M211" s="2399" t="str">
        <f>IF(M183="","",M183)</f>
        <v/>
      </c>
      <c r="N211" s="2400"/>
    </row>
    <row r="212" spans="1:17" ht="30.75" customHeight="1">
      <c r="A212" s="911"/>
      <c r="B212" s="915"/>
      <c r="C212" s="911"/>
      <c r="D212" s="911"/>
      <c r="E212" s="912"/>
      <c r="F212" s="911"/>
      <c r="G212" s="916"/>
      <c r="H212" s="911"/>
      <c r="I212" s="911"/>
      <c r="J212" s="894" t="str">
        <f>IF(AND(OR(K206="○",K207="○",K208="○"),M212=""),"※","")</f>
        <v/>
      </c>
      <c r="K212" s="2397" t="s">
        <v>173</v>
      </c>
      <c r="L212" s="2398"/>
      <c r="M212" s="896"/>
      <c r="N212" s="382" t="s">
        <v>1091</v>
      </c>
      <c r="O212" s="2392" t="str">
        <f>IF(J212="※","支払限度額を入力してください","")</f>
        <v/>
      </c>
      <c r="P212" s="2393"/>
      <c r="Q212" s="2393"/>
    </row>
    <row r="213" spans="1:17">
      <c r="A213" s="911"/>
      <c r="B213" s="911"/>
      <c r="C213" s="911"/>
      <c r="D213" s="911"/>
      <c r="E213" s="911"/>
      <c r="F213" s="911"/>
      <c r="G213" s="911"/>
      <c r="H213" s="911"/>
      <c r="I213" s="911"/>
    </row>
    <row r="214" spans="1:17">
      <c r="A214" s="911"/>
      <c r="B214" s="918"/>
      <c r="C214" s="911"/>
      <c r="D214" s="911"/>
      <c r="E214" s="911"/>
      <c r="F214" s="911"/>
      <c r="G214" s="911"/>
      <c r="H214" s="911"/>
      <c r="I214" s="911"/>
      <c r="J214" s="258" t="s">
        <v>174</v>
      </c>
    </row>
    <row r="215" spans="1:17">
      <c r="A215" s="911"/>
      <c r="B215" s="918"/>
      <c r="C215" s="911"/>
      <c r="D215" s="911"/>
      <c r="E215" s="911"/>
      <c r="F215" s="911"/>
      <c r="G215" s="911"/>
      <c r="H215" s="911"/>
      <c r="I215" s="911"/>
      <c r="J215" s="258" t="s">
        <v>171</v>
      </c>
    </row>
    <row r="216" spans="1:17">
      <c r="A216" s="911"/>
      <c r="B216" s="911"/>
      <c r="C216" s="911"/>
      <c r="D216" s="911"/>
      <c r="E216" s="911"/>
      <c r="F216" s="911"/>
      <c r="G216" s="911"/>
      <c r="H216" s="911"/>
      <c r="I216" s="911"/>
      <c r="J216" s="42" t="s">
        <v>166</v>
      </c>
    </row>
    <row r="217" spans="1:17" ht="21.75" customHeight="1">
      <c r="A217" s="911"/>
      <c r="B217" s="911"/>
      <c r="C217" s="914"/>
      <c r="D217" s="914"/>
      <c r="E217" s="914"/>
      <c r="F217" s="914"/>
      <c r="G217" s="911"/>
      <c r="H217" s="911"/>
      <c r="I217" s="911"/>
      <c r="J217" s="900"/>
      <c r="K217" s="907" t="s">
        <v>501</v>
      </c>
      <c r="L217" s="901"/>
      <c r="M217" s="2399" t="str">
        <f>IF(M183="","",M183)</f>
        <v/>
      </c>
      <c r="N217" s="2400"/>
    </row>
    <row r="218" spans="1:17" ht="30.75" customHeight="1">
      <c r="A218" s="911"/>
      <c r="B218" s="911"/>
      <c r="C218" s="914"/>
      <c r="D218" s="911"/>
      <c r="E218" s="911"/>
      <c r="F218" s="911"/>
      <c r="G218" s="911"/>
      <c r="H218" s="911"/>
      <c r="I218" s="911"/>
      <c r="J218" s="897"/>
      <c r="K218" s="898"/>
      <c r="L218" s="2396" t="s">
        <v>566</v>
      </c>
      <c r="M218" s="2398"/>
      <c r="N218" s="2401"/>
    </row>
    <row r="219" spans="1:17" ht="6.75" customHeight="1">
      <c r="A219" s="911"/>
      <c r="B219" s="911"/>
      <c r="C219" s="911"/>
      <c r="D219" s="911"/>
      <c r="E219" s="911"/>
      <c r="F219" s="911"/>
      <c r="G219" s="911"/>
      <c r="H219" s="911"/>
      <c r="I219" s="911"/>
      <c r="J219" s="268"/>
      <c r="K219" s="268"/>
      <c r="L219" s="268"/>
      <c r="M219" s="268"/>
    </row>
    <row r="220" spans="1:17">
      <c r="A220" s="911"/>
      <c r="B220" s="918"/>
      <c r="C220" s="911"/>
      <c r="D220" s="911"/>
      <c r="E220" s="911"/>
      <c r="F220" s="911"/>
      <c r="G220" s="911"/>
      <c r="H220" s="911"/>
      <c r="I220" s="911"/>
      <c r="J220" s="258" t="s">
        <v>172</v>
      </c>
    </row>
    <row r="221" spans="1:17" ht="21.75" customHeight="1">
      <c r="A221" s="911"/>
      <c r="B221" s="911"/>
      <c r="C221" s="914"/>
      <c r="D221" s="914"/>
      <c r="E221" s="914"/>
      <c r="F221" s="914"/>
      <c r="G221" s="911"/>
      <c r="H221" s="911"/>
      <c r="I221" s="911"/>
      <c r="J221" s="900"/>
      <c r="K221" s="907" t="s">
        <v>497</v>
      </c>
      <c r="L221" s="901"/>
      <c r="M221" s="2399" t="str">
        <f>IF(M183="","",M183)</f>
        <v/>
      </c>
      <c r="N221" s="2400"/>
    </row>
    <row r="222" spans="1:17" ht="30.75" customHeight="1">
      <c r="A222" s="911"/>
      <c r="B222" s="915"/>
      <c r="C222" s="911"/>
      <c r="D222" s="911"/>
      <c r="E222" s="912"/>
      <c r="F222" s="911"/>
      <c r="G222" s="916"/>
      <c r="H222" s="911"/>
      <c r="I222" s="911"/>
      <c r="J222" s="894" t="str">
        <f>IF(AND(K218="○",M222=""),"※","")</f>
        <v/>
      </c>
      <c r="K222" s="2395" t="s">
        <v>173</v>
      </c>
      <c r="L222" s="2396"/>
      <c r="M222" s="896"/>
      <c r="N222" s="382" t="s">
        <v>1091</v>
      </c>
      <c r="O222" s="2392" t="str">
        <f>IF(J222="※","支払限度額を入力してください","")</f>
        <v/>
      </c>
      <c r="P222" s="2393"/>
      <c r="Q222" s="2393"/>
    </row>
    <row r="223" spans="1:17">
      <c r="A223" s="911"/>
      <c r="B223" s="911"/>
      <c r="C223" s="911"/>
      <c r="D223" s="911"/>
      <c r="E223" s="911"/>
      <c r="F223" s="911"/>
      <c r="G223" s="911"/>
      <c r="H223" s="911"/>
      <c r="I223" s="911"/>
    </row>
    <row r="224" spans="1:17" ht="13.5">
      <c r="A224" s="911"/>
      <c r="B224" s="913"/>
      <c r="C224" s="911"/>
      <c r="D224" s="911"/>
      <c r="E224" s="911"/>
      <c r="F224" s="911"/>
      <c r="G224" s="911"/>
      <c r="H224" s="911"/>
      <c r="I224" s="911"/>
      <c r="J224" s="880" t="s">
        <v>177</v>
      </c>
      <c r="N224" s="904">
        <v>6</v>
      </c>
    </row>
    <row r="225" spans="1:25">
      <c r="A225" s="911"/>
      <c r="B225" s="911"/>
      <c r="C225" s="911"/>
      <c r="D225" s="911"/>
      <c r="E225" s="911"/>
      <c r="F225" s="911"/>
      <c r="G225" s="911"/>
      <c r="H225" s="911"/>
      <c r="I225" s="911"/>
      <c r="J225" s="42" t="s">
        <v>166</v>
      </c>
    </row>
    <row r="226" spans="1:25" ht="21.75" customHeight="1">
      <c r="A226" s="911"/>
      <c r="B226" s="911"/>
      <c r="C226" s="914"/>
      <c r="D226" s="914"/>
      <c r="E226" s="914"/>
      <c r="F226" s="914"/>
      <c r="G226" s="911"/>
      <c r="H226" s="911"/>
      <c r="I226" s="911"/>
      <c r="J226" s="883" t="str">
        <f>IF(AND($N$4&gt;0,$N$7&gt;=N224,M226=""),"※","")</f>
        <v/>
      </c>
      <c r="K226" s="907" t="s">
        <v>497</v>
      </c>
      <c r="L226" s="901"/>
      <c r="M226" s="2406"/>
      <c r="N226" s="2407"/>
      <c r="R226" s="254"/>
    </row>
    <row r="227" spans="1:25" ht="30.75" customHeight="1">
      <c r="A227" s="911"/>
      <c r="B227" s="915"/>
      <c r="C227" s="914"/>
      <c r="D227" s="911"/>
      <c r="E227" s="911"/>
      <c r="F227" s="911"/>
      <c r="G227" s="911"/>
      <c r="H227" s="911"/>
      <c r="I227" s="911"/>
      <c r="J227" s="883" t="str">
        <f>IF(AND($N$4&gt;0,$N$7&gt;=N224,K227=""),"※","")</f>
        <v/>
      </c>
      <c r="K227" s="882"/>
      <c r="L227" s="2408" t="s">
        <v>545</v>
      </c>
      <c r="M227" s="2408"/>
      <c r="N227" s="2408"/>
      <c r="R227" s="254"/>
    </row>
    <row r="228" spans="1:25" ht="30.75" customHeight="1">
      <c r="A228" s="911"/>
      <c r="B228" s="915"/>
      <c r="C228" s="914"/>
      <c r="D228" s="911"/>
      <c r="E228" s="911"/>
      <c r="F228" s="911"/>
      <c r="G228" s="911"/>
      <c r="H228" s="911"/>
      <c r="I228" s="911"/>
      <c r="J228" s="886" t="str">
        <f>IF(AND($N$4&gt;0,$N$7&gt;=N224,K228=""),"※","")</f>
        <v/>
      </c>
      <c r="K228" s="885"/>
      <c r="L228" s="2403" t="s">
        <v>568</v>
      </c>
      <c r="M228" s="2403"/>
      <c r="N228" s="2403"/>
      <c r="R228" s="254"/>
    </row>
    <row r="229" spans="1:25" ht="30.75" customHeight="1">
      <c r="A229" s="911"/>
      <c r="B229" s="915"/>
      <c r="C229" s="914"/>
      <c r="D229" s="911"/>
      <c r="E229" s="911"/>
      <c r="F229" s="911"/>
      <c r="G229" s="911"/>
      <c r="H229" s="911"/>
      <c r="I229" s="911"/>
      <c r="J229" s="886" t="str">
        <f>IF(AND($N$4&gt;0,$N$7&gt;=N224,K229=""),"※","")</f>
        <v/>
      </c>
      <c r="K229" s="885"/>
      <c r="L229" s="2403" t="s">
        <v>569</v>
      </c>
      <c r="M229" s="2403"/>
      <c r="N229" s="2403"/>
      <c r="R229" s="254"/>
    </row>
    <row r="230" spans="1:25" ht="30.75" customHeight="1">
      <c r="A230" s="911"/>
      <c r="B230" s="915"/>
      <c r="C230" s="914"/>
      <c r="D230" s="911"/>
      <c r="E230" s="911"/>
      <c r="F230" s="911"/>
      <c r="G230" s="911"/>
      <c r="H230" s="911"/>
      <c r="I230" s="911"/>
      <c r="J230" s="886" t="str">
        <f>IF(AND($N$4&gt;0,$N$7&gt;=N224,K230=""),"※","")</f>
        <v/>
      </c>
      <c r="K230" s="885"/>
      <c r="L230" s="2403" t="s">
        <v>599</v>
      </c>
      <c r="M230" s="2403"/>
      <c r="N230" s="2403"/>
      <c r="R230" s="254"/>
    </row>
    <row r="231" spans="1:25" ht="30.75" customHeight="1">
      <c r="A231" s="911"/>
      <c r="B231" s="915"/>
      <c r="C231" s="914"/>
      <c r="D231" s="911"/>
      <c r="E231" s="911"/>
      <c r="F231" s="911"/>
      <c r="G231" s="911"/>
      <c r="H231" s="911"/>
      <c r="I231" s="911"/>
      <c r="J231" s="886" t="str">
        <f>IF(AND($N$4&gt;0,$N$7&gt;=N224,K231=""),"※","")</f>
        <v/>
      </c>
      <c r="K231" s="885"/>
      <c r="L231" s="2403" t="s">
        <v>600</v>
      </c>
      <c r="M231" s="2403"/>
      <c r="N231" s="2403"/>
      <c r="R231" s="254"/>
    </row>
    <row r="232" spans="1:25" ht="30.75" customHeight="1">
      <c r="A232" s="911"/>
      <c r="B232" s="915"/>
      <c r="C232" s="914"/>
      <c r="D232" s="911"/>
      <c r="E232" s="911"/>
      <c r="F232" s="911"/>
      <c r="G232" s="911"/>
      <c r="H232" s="911"/>
      <c r="I232" s="911"/>
      <c r="J232" s="886" t="str">
        <f>IF(AND($N$4&gt;0,$N$7&gt;=N224,K232=""),"※","")</f>
        <v/>
      </c>
      <c r="K232" s="885"/>
      <c r="L232" s="2403" t="s">
        <v>167</v>
      </c>
      <c r="M232" s="2403"/>
      <c r="N232" s="2403"/>
      <c r="R232" s="254"/>
    </row>
    <row r="233" spans="1:25" ht="30.75" customHeight="1">
      <c r="A233" s="911"/>
      <c r="B233" s="915"/>
      <c r="C233" s="914"/>
      <c r="D233" s="911"/>
      <c r="E233" s="911"/>
      <c r="F233" s="911"/>
      <c r="G233" s="911"/>
      <c r="H233" s="911"/>
      <c r="I233" s="911"/>
      <c r="J233" s="886" t="str">
        <f>IF(AND($N$4&gt;0,$N$7&gt;=N224,K233=""),"※","")</f>
        <v/>
      </c>
      <c r="K233" s="885"/>
      <c r="L233" s="2403" t="s">
        <v>558</v>
      </c>
      <c r="M233" s="2403"/>
      <c r="N233" s="2403"/>
      <c r="R233" s="254"/>
    </row>
    <row r="234" spans="1:25" ht="30.75" customHeight="1">
      <c r="A234" s="911"/>
      <c r="B234" s="915"/>
      <c r="C234" s="914"/>
      <c r="D234" s="911"/>
      <c r="E234" s="911"/>
      <c r="F234" s="911"/>
      <c r="G234" s="911"/>
      <c r="H234" s="911"/>
      <c r="I234" s="911"/>
      <c r="J234" s="886" t="str">
        <f>IF(AND($N$4&gt;0,$N$7&gt;=N224,K234=""),"※","")</f>
        <v/>
      </c>
      <c r="K234" s="885"/>
      <c r="L234" s="2403" t="s">
        <v>549</v>
      </c>
      <c r="M234" s="2403"/>
      <c r="N234" s="2403"/>
      <c r="R234" s="254"/>
    </row>
    <row r="235" spans="1:25" ht="30.75" customHeight="1">
      <c r="A235" s="911"/>
      <c r="B235" s="915"/>
      <c r="C235" s="914"/>
      <c r="D235" s="911"/>
      <c r="E235" s="911"/>
      <c r="F235" s="911"/>
      <c r="G235" s="911"/>
      <c r="H235" s="911"/>
      <c r="I235" s="911"/>
      <c r="J235" s="889" t="str">
        <f>IF(AND($N$4&gt;0,$N$7&gt;=N224,K235=""),"※","")</f>
        <v/>
      </c>
      <c r="K235" s="888"/>
      <c r="L235" s="2405" t="s">
        <v>550</v>
      </c>
      <c r="M235" s="2405"/>
      <c r="N235" s="2405"/>
      <c r="R235" s="254"/>
    </row>
    <row r="236" spans="1:25">
      <c r="A236" s="911"/>
      <c r="B236" s="911"/>
      <c r="C236" s="911"/>
      <c r="D236" s="911"/>
      <c r="E236" s="911"/>
      <c r="F236" s="911"/>
      <c r="G236" s="911"/>
      <c r="H236" s="911"/>
      <c r="I236" s="911"/>
      <c r="K236" s="1140">
        <f>COUNTIF(K227:K235,"○")</f>
        <v>0</v>
      </c>
    </row>
    <row r="237" spans="1:25" ht="13.5">
      <c r="A237" s="911"/>
      <c r="B237" s="913"/>
      <c r="C237" s="911"/>
      <c r="D237" s="911"/>
      <c r="E237" s="911"/>
      <c r="F237" s="911"/>
      <c r="G237" s="911"/>
      <c r="H237" s="911"/>
      <c r="I237" s="911"/>
      <c r="J237" s="880" t="s">
        <v>551</v>
      </c>
      <c r="V237" s="880" t="s">
        <v>1471</v>
      </c>
    </row>
    <row r="238" spans="1:25">
      <c r="A238" s="911"/>
      <c r="B238" s="911"/>
      <c r="C238" s="911"/>
      <c r="D238" s="911"/>
      <c r="E238" s="911"/>
      <c r="F238" s="911"/>
      <c r="G238" s="911"/>
      <c r="H238" s="911"/>
      <c r="I238" s="911"/>
      <c r="J238" s="42" t="s">
        <v>166</v>
      </c>
      <c r="V238" s="1280" t="s">
        <v>1473</v>
      </c>
      <c r="W238" s="1281"/>
      <c r="X238" s="1281"/>
      <c r="Y238" s="1282"/>
    </row>
    <row r="239" spans="1:25" ht="21.75" customHeight="1">
      <c r="A239" s="911"/>
      <c r="B239" s="911"/>
      <c r="C239" s="914"/>
      <c r="D239" s="914"/>
      <c r="E239" s="914"/>
      <c r="F239" s="914"/>
      <c r="G239" s="911"/>
      <c r="H239" s="911"/>
      <c r="I239" s="911"/>
      <c r="J239" s="883"/>
      <c r="K239" s="907" t="s">
        <v>500</v>
      </c>
      <c r="L239" s="901"/>
      <c r="M239" s="2399" t="str">
        <f>IF(M226="","",M226)</f>
        <v/>
      </c>
      <c r="N239" s="2400"/>
      <c r="V239" s="1283" t="s">
        <v>1474</v>
      </c>
      <c r="W239" s="1283" t="s">
        <v>1475</v>
      </c>
      <c r="X239" s="1283" t="s">
        <v>1476</v>
      </c>
      <c r="Y239" s="1283" t="s">
        <v>1477</v>
      </c>
    </row>
    <row r="240" spans="1:25" ht="30.75" customHeight="1">
      <c r="A240" s="911"/>
      <c r="B240" s="915"/>
      <c r="C240" s="914"/>
      <c r="D240" s="911"/>
      <c r="E240" s="912"/>
      <c r="F240" s="911"/>
      <c r="G240" s="916"/>
      <c r="H240" s="916"/>
      <c r="I240" s="917"/>
      <c r="J240" s="881" t="str">
        <f>X240</f>
        <v/>
      </c>
      <c r="K240" s="882"/>
      <c r="L240" s="277" t="s">
        <v>562</v>
      </c>
      <c r="M240" s="908"/>
      <c r="N240" s="413" t="s">
        <v>1091</v>
      </c>
      <c r="O240" s="2392" t="str">
        <f>Y240</f>
        <v/>
      </c>
      <c r="P240" s="2393"/>
      <c r="Q240" s="2393"/>
      <c r="V240" s="248" t="str">
        <f>IF(AND(K236&gt;0,K240&lt;&gt;"×"),IF(OR(K240="",M240=""),"×",""),"")</f>
        <v/>
      </c>
      <c r="W240" s="248" t="str">
        <f>IF(K236&gt;0,IF(AND(K240="○",K241="○"),"×",""),"")</f>
        <v/>
      </c>
      <c r="X240" s="248" t="str">
        <f>IF(W240="×","E",IF(V240="×","※",""))</f>
        <v/>
      </c>
      <c r="Y240" s="248" t="str">
        <f>IF(X240="E","どちらか一方に「○」を入力してください",IF(AND(K240="○",M240=""),"支払限度額を入力してください",IF(AND(K240&lt;&gt;"○",M240&lt;&gt;""),"金額が入力されています。1工事あたりに「○」を入力してください","")))</f>
        <v/>
      </c>
    </row>
    <row r="241" spans="1:25" ht="30.75" customHeight="1">
      <c r="A241" s="911"/>
      <c r="B241" s="915"/>
      <c r="C241" s="914"/>
      <c r="D241" s="911"/>
      <c r="E241" s="912"/>
      <c r="F241" s="911"/>
      <c r="G241" s="916"/>
      <c r="H241" s="911"/>
      <c r="I241" s="911"/>
      <c r="J241" s="887" t="str">
        <f>X241</f>
        <v/>
      </c>
      <c r="K241" s="888"/>
      <c r="L241" s="893" t="s">
        <v>561</v>
      </c>
      <c r="M241" s="910"/>
      <c r="N241" s="899" t="s">
        <v>1091</v>
      </c>
      <c r="O241" s="2392" t="str">
        <f>Y241</f>
        <v/>
      </c>
      <c r="P241" s="2393"/>
      <c r="Q241" s="2393"/>
      <c r="V241" s="248" t="str">
        <f>IF(AND(K236&gt;0,K241&lt;&gt;"×"),IF(OR(K241="",M241=""),"×",""),"")</f>
        <v/>
      </c>
      <c r="W241" s="248" t="str">
        <f>IF(K236&gt;0,IF(AND(K241="○",K240="○"),"×",""),"")</f>
        <v/>
      </c>
      <c r="X241" s="248" t="str">
        <f>IF(W241="×","E",IF(V241="×","※",""))</f>
        <v/>
      </c>
      <c r="Y241" s="248" t="str">
        <f>IF(X241="E","どちらか一方に「○」を入力してください",IF(AND(K241="○",M241=""),"請負金額を入力してください",IF(AND(K241&lt;&gt;"○",M241&lt;&gt;""),"金額が入力されています。請負金額に「○」を入力してください","")))</f>
        <v/>
      </c>
    </row>
    <row r="242" spans="1:25">
      <c r="A242" s="911"/>
      <c r="B242" s="911"/>
      <c r="C242" s="911"/>
      <c r="D242" s="911"/>
      <c r="E242" s="911"/>
      <c r="F242" s="911"/>
      <c r="G242" s="911"/>
      <c r="H242" s="911"/>
      <c r="I242" s="911"/>
    </row>
    <row r="243" spans="1:25" ht="13.5">
      <c r="A243" s="911"/>
      <c r="B243" s="913"/>
      <c r="C243" s="911"/>
      <c r="D243" s="911"/>
      <c r="E243" s="911"/>
      <c r="F243" s="911"/>
      <c r="G243" s="911"/>
      <c r="H243" s="911"/>
      <c r="I243" s="911"/>
      <c r="J243" s="880" t="s">
        <v>179</v>
      </c>
    </row>
    <row r="244" spans="1:25">
      <c r="A244" s="911"/>
      <c r="B244" s="911"/>
      <c r="C244" s="911"/>
      <c r="D244" s="911"/>
      <c r="E244" s="911"/>
      <c r="F244" s="911"/>
      <c r="G244" s="911"/>
      <c r="H244" s="911"/>
      <c r="I244" s="911"/>
      <c r="J244" s="42" t="s">
        <v>180</v>
      </c>
    </row>
    <row r="245" spans="1:25">
      <c r="A245" s="911"/>
      <c r="B245" s="918"/>
      <c r="C245" s="911"/>
      <c r="D245" s="911"/>
      <c r="E245" s="911"/>
      <c r="F245" s="911"/>
      <c r="G245" s="911"/>
      <c r="H245" s="911"/>
      <c r="I245" s="911"/>
      <c r="J245" s="258" t="s">
        <v>170</v>
      </c>
    </row>
    <row r="246" spans="1:25">
      <c r="A246" s="911"/>
      <c r="B246" s="918"/>
      <c r="C246" s="911"/>
      <c r="D246" s="911"/>
      <c r="E246" s="911"/>
      <c r="F246" s="911"/>
      <c r="G246" s="911"/>
      <c r="H246" s="911"/>
      <c r="I246" s="911"/>
      <c r="J246" s="258" t="s">
        <v>171</v>
      </c>
    </row>
    <row r="247" spans="1:25">
      <c r="A247" s="911"/>
      <c r="B247" s="911"/>
      <c r="C247" s="911"/>
      <c r="D247" s="911"/>
      <c r="E247" s="911"/>
      <c r="F247" s="911"/>
      <c r="G247" s="911"/>
      <c r="H247" s="911"/>
      <c r="I247" s="911"/>
      <c r="J247" s="42" t="s">
        <v>166</v>
      </c>
    </row>
    <row r="248" spans="1:25" ht="21.75" customHeight="1">
      <c r="A248" s="911"/>
      <c r="B248" s="911"/>
      <c r="C248" s="914"/>
      <c r="D248" s="914"/>
      <c r="E248" s="914"/>
      <c r="F248" s="914"/>
      <c r="G248" s="911"/>
      <c r="H248" s="911"/>
      <c r="I248" s="911"/>
      <c r="J248" s="883"/>
      <c r="K248" s="907" t="s">
        <v>501</v>
      </c>
      <c r="L248" s="901"/>
      <c r="M248" s="2399" t="str">
        <f>IF(M226="","",M226)</f>
        <v/>
      </c>
      <c r="N248" s="2400"/>
    </row>
    <row r="249" spans="1:25" ht="30.75" customHeight="1">
      <c r="A249" s="911"/>
      <c r="B249" s="911"/>
      <c r="C249" s="914"/>
      <c r="D249" s="911"/>
      <c r="E249" s="911"/>
      <c r="F249" s="911"/>
      <c r="G249" s="911"/>
      <c r="H249" s="911"/>
      <c r="I249" s="911"/>
      <c r="J249" s="890"/>
      <c r="K249" s="882"/>
      <c r="L249" s="2402" t="s">
        <v>563</v>
      </c>
      <c r="M249" s="2402"/>
      <c r="N249" s="2402"/>
    </row>
    <row r="250" spans="1:25" ht="30.75" customHeight="1">
      <c r="A250" s="911"/>
      <c r="B250" s="911"/>
      <c r="C250" s="914"/>
      <c r="D250" s="911"/>
      <c r="E250" s="911"/>
      <c r="F250" s="911"/>
      <c r="G250" s="911"/>
      <c r="H250" s="911"/>
      <c r="I250" s="911"/>
      <c r="J250" s="895"/>
      <c r="K250" s="885"/>
      <c r="L250" s="2403" t="s">
        <v>564</v>
      </c>
      <c r="M250" s="2403"/>
      <c r="N250" s="2403"/>
    </row>
    <row r="251" spans="1:25" ht="30.75" customHeight="1">
      <c r="A251" s="911"/>
      <c r="B251" s="911"/>
      <c r="C251" s="914"/>
      <c r="D251" s="911"/>
      <c r="E251" s="911"/>
      <c r="F251" s="911"/>
      <c r="G251" s="911"/>
      <c r="H251" s="911"/>
      <c r="I251" s="911"/>
      <c r="J251" s="893"/>
      <c r="K251" s="888"/>
      <c r="L251" s="2404" t="s">
        <v>565</v>
      </c>
      <c r="M251" s="2404"/>
      <c r="N251" s="2404"/>
    </row>
    <row r="252" spans="1:25" ht="6.75" customHeight="1">
      <c r="A252" s="911"/>
      <c r="B252" s="911"/>
      <c r="C252" s="911"/>
      <c r="D252" s="911"/>
      <c r="E252" s="911"/>
      <c r="F252" s="911"/>
      <c r="G252" s="911"/>
      <c r="H252" s="911"/>
      <c r="I252" s="911"/>
      <c r="J252" s="268"/>
      <c r="K252" s="268"/>
      <c r="L252" s="268"/>
      <c r="M252" s="268"/>
    </row>
    <row r="253" spans="1:25">
      <c r="A253" s="911"/>
      <c r="B253" s="918"/>
      <c r="C253" s="911"/>
      <c r="D253" s="911"/>
      <c r="E253" s="911"/>
      <c r="F253" s="911"/>
      <c r="G253" s="911"/>
      <c r="H253" s="911"/>
      <c r="I253" s="911"/>
      <c r="J253" s="258" t="s">
        <v>172</v>
      </c>
    </row>
    <row r="254" spans="1:25" ht="21.75" customHeight="1">
      <c r="A254" s="911"/>
      <c r="B254" s="914"/>
      <c r="C254" s="914"/>
      <c r="D254" s="914"/>
      <c r="E254" s="914"/>
      <c r="F254" s="914"/>
      <c r="G254" s="911"/>
      <c r="H254" s="911"/>
      <c r="I254" s="911"/>
      <c r="J254" s="900"/>
      <c r="K254" s="907" t="s">
        <v>497</v>
      </c>
      <c r="L254" s="901"/>
      <c r="M254" s="2399" t="str">
        <f>IF(M226="","",M226)</f>
        <v/>
      </c>
      <c r="N254" s="2400"/>
    </row>
    <row r="255" spans="1:25" ht="30.75" customHeight="1">
      <c r="A255" s="911"/>
      <c r="B255" s="915"/>
      <c r="C255" s="911"/>
      <c r="D255" s="911"/>
      <c r="E255" s="912"/>
      <c r="F255" s="911"/>
      <c r="G255" s="916"/>
      <c r="H255" s="911"/>
      <c r="I255" s="911"/>
      <c r="J255" s="894" t="str">
        <f>IF(AND(OR(K249="○",K250="○",K251="○"),M255=""),"※","")</f>
        <v/>
      </c>
      <c r="K255" s="2397" t="s">
        <v>173</v>
      </c>
      <c r="L255" s="2398"/>
      <c r="M255" s="896"/>
      <c r="N255" s="382" t="s">
        <v>1091</v>
      </c>
      <c r="O255" s="2392" t="str">
        <f>IF(J255="※","支払限度額を入力してください","")</f>
        <v/>
      </c>
      <c r="P255" s="2393"/>
      <c r="Q255" s="2393"/>
    </row>
    <row r="256" spans="1:25">
      <c r="A256" s="911"/>
      <c r="B256" s="911"/>
      <c r="C256" s="911"/>
      <c r="D256" s="911"/>
      <c r="E256" s="911"/>
      <c r="F256" s="911"/>
      <c r="G256" s="911"/>
      <c r="H256" s="911"/>
      <c r="I256" s="911"/>
    </row>
    <row r="257" spans="1:18">
      <c r="A257" s="911"/>
      <c r="B257" s="918"/>
      <c r="C257" s="911"/>
      <c r="D257" s="911"/>
      <c r="E257" s="911"/>
      <c r="F257" s="911"/>
      <c r="G257" s="911"/>
      <c r="H257" s="911"/>
      <c r="I257" s="911"/>
      <c r="J257" s="258" t="s">
        <v>174</v>
      </c>
    </row>
    <row r="258" spans="1:18">
      <c r="A258" s="911"/>
      <c r="B258" s="918"/>
      <c r="C258" s="911"/>
      <c r="D258" s="911"/>
      <c r="E258" s="911"/>
      <c r="F258" s="911"/>
      <c r="G258" s="911"/>
      <c r="H258" s="911"/>
      <c r="I258" s="911"/>
      <c r="J258" s="258" t="s">
        <v>171</v>
      </c>
    </row>
    <row r="259" spans="1:18">
      <c r="A259" s="911"/>
      <c r="B259" s="911"/>
      <c r="C259" s="911"/>
      <c r="D259" s="911"/>
      <c r="E259" s="911"/>
      <c r="F259" s="911"/>
      <c r="G259" s="911"/>
      <c r="H259" s="911"/>
      <c r="I259" s="911"/>
      <c r="J259" s="42" t="s">
        <v>166</v>
      </c>
    </row>
    <row r="260" spans="1:18" ht="21.75" customHeight="1">
      <c r="A260" s="911"/>
      <c r="B260" s="911"/>
      <c r="C260" s="914"/>
      <c r="D260" s="914"/>
      <c r="E260" s="914"/>
      <c r="F260" s="914"/>
      <c r="G260" s="911"/>
      <c r="H260" s="911"/>
      <c r="I260" s="911"/>
      <c r="J260" s="900"/>
      <c r="K260" s="907" t="s">
        <v>501</v>
      </c>
      <c r="L260" s="901"/>
      <c r="M260" s="2399" t="str">
        <f>IF(M226="","",M226)</f>
        <v/>
      </c>
      <c r="N260" s="2400"/>
    </row>
    <row r="261" spans="1:18" ht="30.75" customHeight="1">
      <c r="A261" s="911"/>
      <c r="B261" s="911"/>
      <c r="C261" s="914"/>
      <c r="D261" s="911"/>
      <c r="E261" s="911"/>
      <c r="F261" s="911"/>
      <c r="G261" s="911"/>
      <c r="H261" s="911"/>
      <c r="I261" s="911"/>
      <c r="J261" s="897"/>
      <c r="K261" s="898"/>
      <c r="L261" s="2396" t="s">
        <v>566</v>
      </c>
      <c r="M261" s="2398"/>
      <c r="N261" s="2401"/>
    </row>
    <row r="262" spans="1:18" ht="6.75" customHeight="1">
      <c r="A262" s="911"/>
      <c r="B262" s="911"/>
      <c r="C262" s="911"/>
      <c r="D262" s="911"/>
      <c r="E262" s="911"/>
      <c r="F262" s="911"/>
      <c r="G262" s="911"/>
      <c r="H262" s="911"/>
      <c r="I262" s="911"/>
      <c r="J262" s="268"/>
      <c r="K262" s="268"/>
      <c r="L262" s="268"/>
      <c r="M262" s="268"/>
    </row>
    <row r="263" spans="1:18">
      <c r="A263" s="911"/>
      <c r="B263" s="918"/>
      <c r="C263" s="911"/>
      <c r="D263" s="911"/>
      <c r="E263" s="911"/>
      <c r="F263" s="911"/>
      <c r="G263" s="911"/>
      <c r="H263" s="911"/>
      <c r="I263" s="911"/>
      <c r="J263" s="258" t="s">
        <v>172</v>
      </c>
    </row>
    <row r="264" spans="1:18" ht="21.75" customHeight="1">
      <c r="A264" s="911"/>
      <c r="B264" s="911"/>
      <c r="C264" s="914"/>
      <c r="D264" s="914"/>
      <c r="E264" s="914"/>
      <c r="F264" s="914"/>
      <c r="G264" s="911"/>
      <c r="H264" s="911"/>
      <c r="I264" s="911"/>
      <c r="J264" s="900"/>
      <c r="K264" s="907" t="s">
        <v>497</v>
      </c>
      <c r="L264" s="901"/>
      <c r="M264" s="2399" t="str">
        <f>IF(M226="","",M226)</f>
        <v/>
      </c>
      <c r="N264" s="2400"/>
    </row>
    <row r="265" spans="1:18" ht="30.75" customHeight="1">
      <c r="A265" s="911"/>
      <c r="B265" s="915"/>
      <c r="C265" s="911"/>
      <c r="D265" s="911"/>
      <c r="E265" s="912"/>
      <c r="F265" s="911"/>
      <c r="G265" s="916"/>
      <c r="H265" s="911"/>
      <c r="I265" s="911"/>
      <c r="J265" s="894" t="str">
        <f>IF(AND(K261="○",M265=""),"※","")</f>
        <v/>
      </c>
      <c r="K265" s="2395" t="s">
        <v>173</v>
      </c>
      <c r="L265" s="2396"/>
      <c r="M265" s="896"/>
      <c r="N265" s="382" t="s">
        <v>1091</v>
      </c>
      <c r="O265" s="2392" t="str">
        <f>IF(J265="※","支払限度額を入力してください","")</f>
        <v/>
      </c>
      <c r="P265" s="2393"/>
      <c r="Q265" s="2393"/>
    </row>
    <row r="266" spans="1:18">
      <c r="A266" s="911"/>
      <c r="B266" s="911"/>
      <c r="C266" s="911"/>
      <c r="D266" s="911"/>
      <c r="E266" s="911"/>
      <c r="F266" s="911"/>
      <c r="G266" s="911"/>
      <c r="H266" s="911"/>
      <c r="I266" s="911"/>
    </row>
    <row r="267" spans="1:18" ht="13.5">
      <c r="A267" s="911"/>
      <c r="B267" s="913"/>
      <c r="C267" s="911"/>
      <c r="D267" s="911"/>
      <c r="E267" s="911"/>
      <c r="F267" s="911"/>
      <c r="G267" s="911"/>
      <c r="H267" s="911"/>
      <c r="I267" s="911"/>
      <c r="J267" s="880" t="s">
        <v>177</v>
      </c>
      <c r="N267" s="904">
        <v>7</v>
      </c>
    </row>
    <row r="268" spans="1:18">
      <c r="A268" s="911"/>
      <c r="B268" s="911"/>
      <c r="C268" s="911"/>
      <c r="D268" s="911"/>
      <c r="E268" s="911"/>
      <c r="F268" s="911"/>
      <c r="G268" s="911"/>
      <c r="H268" s="911"/>
      <c r="I268" s="911"/>
      <c r="J268" s="42" t="s">
        <v>166</v>
      </c>
    </row>
    <row r="269" spans="1:18" ht="21.75" customHeight="1">
      <c r="A269" s="911"/>
      <c r="B269" s="911"/>
      <c r="C269" s="914"/>
      <c r="D269" s="914"/>
      <c r="E269" s="914"/>
      <c r="F269" s="914"/>
      <c r="G269" s="911"/>
      <c r="H269" s="911"/>
      <c r="I269" s="911"/>
      <c r="J269" s="883" t="str">
        <f>IF(AND($N$4&gt;0,$N$7&gt;=N267,M269=""),"※","")</f>
        <v/>
      </c>
      <c r="K269" s="907" t="s">
        <v>497</v>
      </c>
      <c r="L269" s="901"/>
      <c r="M269" s="2406"/>
      <c r="N269" s="2407"/>
      <c r="R269" s="254"/>
    </row>
    <row r="270" spans="1:18" ht="30.75" customHeight="1">
      <c r="A270" s="911"/>
      <c r="B270" s="915"/>
      <c r="C270" s="914"/>
      <c r="D270" s="911"/>
      <c r="E270" s="911"/>
      <c r="F270" s="911"/>
      <c r="G270" s="911"/>
      <c r="H270" s="911"/>
      <c r="I270" s="911"/>
      <c r="J270" s="883" t="str">
        <f>IF(AND($N$4&gt;0,$N$7&gt;=N267,K270=""),"※","")</f>
        <v/>
      </c>
      <c r="K270" s="882"/>
      <c r="L270" s="2408" t="s">
        <v>545</v>
      </c>
      <c r="M270" s="2408"/>
      <c r="N270" s="2408"/>
      <c r="R270" s="254"/>
    </row>
    <row r="271" spans="1:18" ht="30.75" customHeight="1">
      <c r="A271" s="911"/>
      <c r="B271" s="915"/>
      <c r="C271" s="914"/>
      <c r="D271" s="911"/>
      <c r="E271" s="911"/>
      <c r="F271" s="911"/>
      <c r="G271" s="911"/>
      <c r="H271" s="911"/>
      <c r="I271" s="911"/>
      <c r="J271" s="886" t="str">
        <f>IF(AND($N$4&gt;0,$N$7&gt;=N267,K271=""),"※","")</f>
        <v/>
      </c>
      <c r="K271" s="885"/>
      <c r="L271" s="2403" t="s">
        <v>568</v>
      </c>
      <c r="M271" s="2403"/>
      <c r="N271" s="2403"/>
      <c r="R271" s="254"/>
    </row>
    <row r="272" spans="1:18" ht="30.75" customHeight="1">
      <c r="A272" s="911"/>
      <c r="B272" s="915"/>
      <c r="C272" s="914"/>
      <c r="D272" s="911"/>
      <c r="E272" s="911"/>
      <c r="F272" s="911"/>
      <c r="G272" s="911"/>
      <c r="H272" s="911"/>
      <c r="I272" s="911"/>
      <c r="J272" s="886" t="str">
        <f>IF(AND($N$4&gt;0,$N$7&gt;=N267,K272=""),"※","")</f>
        <v/>
      </c>
      <c r="K272" s="885"/>
      <c r="L272" s="2403" t="s">
        <v>569</v>
      </c>
      <c r="M272" s="2403"/>
      <c r="N272" s="2403"/>
      <c r="R272" s="254"/>
    </row>
    <row r="273" spans="1:25" ht="30.75" customHeight="1">
      <c r="A273" s="911"/>
      <c r="B273" s="915"/>
      <c r="C273" s="914"/>
      <c r="D273" s="911"/>
      <c r="E273" s="911"/>
      <c r="F273" s="911"/>
      <c r="G273" s="911"/>
      <c r="H273" s="911"/>
      <c r="I273" s="911"/>
      <c r="J273" s="886" t="str">
        <f>IF(AND($N$4&gt;0,$N$7&gt;=N267,K273=""),"※","")</f>
        <v/>
      </c>
      <c r="K273" s="885"/>
      <c r="L273" s="2403" t="s">
        <v>599</v>
      </c>
      <c r="M273" s="2403"/>
      <c r="N273" s="2403"/>
      <c r="R273" s="254"/>
    </row>
    <row r="274" spans="1:25" ht="30.75" customHeight="1">
      <c r="A274" s="911"/>
      <c r="B274" s="915"/>
      <c r="C274" s="914"/>
      <c r="D274" s="911"/>
      <c r="E274" s="911"/>
      <c r="F274" s="911"/>
      <c r="G274" s="911"/>
      <c r="H274" s="911"/>
      <c r="I274" s="911"/>
      <c r="J274" s="886" t="str">
        <f>IF(AND($N$4&gt;0,$N$7&gt;=N267,K274=""),"※","")</f>
        <v/>
      </c>
      <c r="K274" s="885"/>
      <c r="L274" s="2403" t="s">
        <v>600</v>
      </c>
      <c r="M274" s="2403"/>
      <c r="N274" s="2403"/>
      <c r="R274" s="254"/>
    </row>
    <row r="275" spans="1:25" ht="30.75" customHeight="1">
      <c r="A275" s="911"/>
      <c r="B275" s="915"/>
      <c r="C275" s="914"/>
      <c r="D275" s="911"/>
      <c r="E275" s="911"/>
      <c r="F275" s="911"/>
      <c r="G275" s="911"/>
      <c r="H275" s="911"/>
      <c r="I275" s="911"/>
      <c r="J275" s="886" t="str">
        <f>IF(AND($N$4&gt;0,$N$7&gt;=N267,K275=""),"※","")</f>
        <v/>
      </c>
      <c r="K275" s="885"/>
      <c r="L275" s="2403" t="s">
        <v>167</v>
      </c>
      <c r="M275" s="2403"/>
      <c r="N275" s="2403"/>
      <c r="R275" s="254"/>
    </row>
    <row r="276" spans="1:25" ht="30.75" customHeight="1">
      <c r="A276" s="911"/>
      <c r="B276" s="915"/>
      <c r="C276" s="914"/>
      <c r="D276" s="911"/>
      <c r="E276" s="911"/>
      <c r="F276" s="911"/>
      <c r="G276" s="911"/>
      <c r="H276" s="911"/>
      <c r="I276" s="911"/>
      <c r="J276" s="886" t="str">
        <f>IF(AND($N$4&gt;0,$N$7&gt;=N267,K276=""),"※","")</f>
        <v/>
      </c>
      <c r="K276" s="885"/>
      <c r="L276" s="2403" t="s">
        <v>558</v>
      </c>
      <c r="M276" s="2403"/>
      <c r="N276" s="2403"/>
      <c r="R276" s="254"/>
    </row>
    <row r="277" spans="1:25" ht="30.75" customHeight="1">
      <c r="A277" s="911"/>
      <c r="B277" s="915"/>
      <c r="C277" s="914"/>
      <c r="D277" s="911"/>
      <c r="E277" s="911"/>
      <c r="F277" s="911"/>
      <c r="G277" s="911"/>
      <c r="H277" s="911"/>
      <c r="I277" s="911"/>
      <c r="J277" s="886" t="str">
        <f>IF(AND($N$4&gt;0,$N$7&gt;=N267,K277=""),"※","")</f>
        <v/>
      </c>
      <c r="K277" s="885"/>
      <c r="L277" s="2403" t="s">
        <v>549</v>
      </c>
      <c r="M277" s="2403"/>
      <c r="N277" s="2403"/>
      <c r="R277" s="254"/>
    </row>
    <row r="278" spans="1:25" ht="30.75" customHeight="1">
      <c r="A278" s="911"/>
      <c r="B278" s="915"/>
      <c r="C278" s="914"/>
      <c r="D278" s="911"/>
      <c r="E278" s="911"/>
      <c r="F278" s="911"/>
      <c r="G278" s="911"/>
      <c r="H278" s="911"/>
      <c r="I278" s="911"/>
      <c r="J278" s="889" t="str">
        <f>IF(AND($N$4&gt;0,$N$7&gt;=N267,K278=""),"※","")</f>
        <v/>
      </c>
      <c r="K278" s="888"/>
      <c r="L278" s="2405" t="s">
        <v>550</v>
      </c>
      <c r="M278" s="2405"/>
      <c r="N278" s="2405"/>
      <c r="R278" s="254"/>
    </row>
    <row r="279" spans="1:25">
      <c r="A279" s="911"/>
      <c r="B279" s="911"/>
      <c r="C279" s="911"/>
      <c r="D279" s="911"/>
      <c r="E279" s="911"/>
      <c r="F279" s="911"/>
      <c r="G279" s="911"/>
      <c r="H279" s="911"/>
      <c r="I279" s="911"/>
      <c r="K279" s="1140">
        <f>COUNTIF(K270:K278,"○")</f>
        <v>0</v>
      </c>
    </row>
    <row r="280" spans="1:25" ht="13.5">
      <c r="A280" s="911"/>
      <c r="B280" s="913"/>
      <c r="C280" s="911"/>
      <c r="D280" s="911"/>
      <c r="E280" s="911"/>
      <c r="F280" s="911"/>
      <c r="G280" s="911"/>
      <c r="H280" s="911"/>
      <c r="I280" s="911"/>
      <c r="J280" s="880" t="s">
        <v>551</v>
      </c>
      <c r="V280" s="880" t="s">
        <v>1471</v>
      </c>
    </row>
    <row r="281" spans="1:25">
      <c r="A281" s="911"/>
      <c r="B281" s="911"/>
      <c r="C281" s="911"/>
      <c r="D281" s="911"/>
      <c r="E281" s="911"/>
      <c r="F281" s="911"/>
      <c r="G281" s="911"/>
      <c r="H281" s="911"/>
      <c r="I281" s="911"/>
      <c r="J281" s="42" t="s">
        <v>166</v>
      </c>
      <c r="V281" s="1280" t="s">
        <v>1473</v>
      </c>
      <c r="W281" s="1281"/>
      <c r="X281" s="1281"/>
      <c r="Y281" s="1282"/>
    </row>
    <row r="282" spans="1:25" ht="21.75" customHeight="1">
      <c r="A282" s="911"/>
      <c r="B282" s="911"/>
      <c r="C282" s="914"/>
      <c r="D282" s="914"/>
      <c r="E282" s="914"/>
      <c r="F282" s="914"/>
      <c r="G282" s="911"/>
      <c r="H282" s="911"/>
      <c r="I282" s="911"/>
      <c r="J282" s="883"/>
      <c r="K282" s="907" t="s">
        <v>500</v>
      </c>
      <c r="L282" s="901"/>
      <c r="M282" s="2399" t="str">
        <f>IF(M269="","",M269)</f>
        <v/>
      </c>
      <c r="N282" s="2400"/>
      <c r="V282" s="1283" t="s">
        <v>1474</v>
      </c>
      <c r="W282" s="1283" t="s">
        <v>1475</v>
      </c>
      <c r="X282" s="1283" t="s">
        <v>1476</v>
      </c>
      <c r="Y282" s="1283" t="s">
        <v>1477</v>
      </c>
    </row>
    <row r="283" spans="1:25" ht="30.75" customHeight="1">
      <c r="A283" s="911"/>
      <c r="B283" s="915"/>
      <c r="C283" s="914"/>
      <c r="D283" s="911"/>
      <c r="E283" s="912"/>
      <c r="F283" s="911"/>
      <c r="G283" s="916"/>
      <c r="H283" s="916"/>
      <c r="I283" s="917"/>
      <c r="J283" s="881" t="str">
        <f>X283</f>
        <v/>
      </c>
      <c r="K283" s="882"/>
      <c r="L283" s="277" t="s">
        <v>562</v>
      </c>
      <c r="M283" s="908"/>
      <c r="N283" s="413" t="s">
        <v>1091</v>
      </c>
      <c r="O283" s="2392" t="str">
        <f>Y283</f>
        <v/>
      </c>
      <c r="P283" s="2393"/>
      <c r="Q283" s="2393"/>
      <c r="V283" s="248" t="str">
        <f>IF(AND(K279&gt;0,K283&lt;&gt;"×"),IF(OR(K283="",M283=""),"×",""),"")</f>
        <v/>
      </c>
      <c r="W283" s="248" t="str">
        <f>IF(K279&gt;0,IF(AND(K283="○",K284="○"),"×",""),"")</f>
        <v/>
      </c>
      <c r="X283" s="248" t="str">
        <f>IF(W283="×","E",IF(V283="×","※",""))</f>
        <v/>
      </c>
      <c r="Y283" s="248" t="str">
        <f>IF(X283="E","どちらか一方に「○」を入力してください",IF(AND(K283="○",M283=""),"支払限度額を入力してください",IF(AND(K283&lt;&gt;"○",M283&lt;&gt;""),"金額が入力されています。1工事あたりに「○」を入力してください","")))</f>
        <v/>
      </c>
    </row>
    <row r="284" spans="1:25" ht="30.75" customHeight="1">
      <c r="A284" s="911"/>
      <c r="B284" s="915"/>
      <c r="C284" s="914"/>
      <c r="D284" s="911"/>
      <c r="E284" s="912"/>
      <c r="F284" s="911"/>
      <c r="G284" s="916"/>
      <c r="H284" s="911"/>
      <c r="I284" s="911"/>
      <c r="J284" s="887" t="str">
        <f>X284</f>
        <v/>
      </c>
      <c r="K284" s="888"/>
      <c r="L284" s="893" t="s">
        <v>561</v>
      </c>
      <c r="M284" s="910"/>
      <c r="N284" s="899" t="s">
        <v>1091</v>
      </c>
      <c r="O284" s="2392" t="str">
        <f>Y284</f>
        <v/>
      </c>
      <c r="P284" s="2393"/>
      <c r="Q284" s="2393"/>
      <c r="V284" s="248" t="str">
        <f>IF(AND(K279&gt;0,K284&lt;&gt;"×"),IF(OR(K284="",M284=""),"×",""),"")</f>
        <v/>
      </c>
      <c r="W284" s="248" t="str">
        <f>IF(K279&gt;0,IF(AND(K284="○",K283="○"),"×",""),"")</f>
        <v/>
      </c>
      <c r="X284" s="248" t="str">
        <f>IF(W284="×","E",IF(V284="×","※",""))</f>
        <v/>
      </c>
      <c r="Y284" s="248" t="str">
        <f>IF(X284="E","どちらか一方に「○」を入力してください",IF(AND(K284="○",M284=""),"請負金額を入力してください",IF(AND(K284&lt;&gt;"○",M284&lt;&gt;""),"金額が入力されています。請負金額に「○」を入力してください","")))</f>
        <v/>
      </c>
    </row>
    <row r="285" spans="1:25">
      <c r="A285" s="911"/>
      <c r="B285" s="911"/>
      <c r="C285" s="911"/>
      <c r="D285" s="911"/>
      <c r="E285" s="911"/>
      <c r="F285" s="911"/>
      <c r="G285" s="911"/>
      <c r="H285" s="911"/>
      <c r="I285" s="911"/>
    </row>
    <row r="286" spans="1:25" ht="13.5">
      <c r="A286" s="911"/>
      <c r="B286" s="913"/>
      <c r="C286" s="911"/>
      <c r="D286" s="911"/>
      <c r="E286" s="911"/>
      <c r="F286" s="911"/>
      <c r="G286" s="911"/>
      <c r="H286" s="911"/>
      <c r="I286" s="911"/>
      <c r="J286" s="880" t="s">
        <v>179</v>
      </c>
    </row>
    <row r="287" spans="1:25">
      <c r="A287" s="911"/>
      <c r="B287" s="911"/>
      <c r="C287" s="911"/>
      <c r="D287" s="911"/>
      <c r="E287" s="911"/>
      <c r="F287" s="911"/>
      <c r="G287" s="911"/>
      <c r="H287" s="911"/>
      <c r="I287" s="911"/>
      <c r="J287" s="42" t="s">
        <v>180</v>
      </c>
    </row>
    <row r="288" spans="1:25">
      <c r="A288" s="911"/>
      <c r="B288" s="918"/>
      <c r="C288" s="911"/>
      <c r="D288" s="911"/>
      <c r="E288" s="911"/>
      <c r="F288" s="911"/>
      <c r="G288" s="911"/>
      <c r="H288" s="911"/>
      <c r="I288" s="911"/>
      <c r="J288" s="258" t="s">
        <v>170</v>
      </c>
    </row>
    <row r="289" spans="1:17">
      <c r="A289" s="911"/>
      <c r="B289" s="918"/>
      <c r="C289" s="911"/>
      <c r="D289" s="911"/>
      <c r="E289" s="911"/>
      <c r="F289" s="911"/>
      <c r="G289" s="911"/>
      <c r="H289" s="911"/>
      <c r="I289" s="911"/>
      <c r="J289" s="258" t="s">
        <v>171</v>
      </c>
    </row>
    <row r="290" spans="1:17">
      <c r="A290" s="911"/>
      <c r="B290" s="911"/>
      <c r="C290" s="911"/>
      <c r="D290" s="911"/>
      <c r="E290" s="911"/>
      <c r="F290" s="911"/>
      <c r="G290" s="911"/>
      <c r="H290" s="911"/>
      <c r="I290" s="911"/>
      <c r="J290" s="42" t="s">
        <v>166</v>
      </c>
    </row>
    <row r="291" spans="1:17" ht="21.75" customHeight="1">
      <c r="A291" s="911"/>
      <c r="B291" s="911"/>
      <c r="C291" s="914"/>
      <c r="D291" s="914"/>
      <c r="E291" s="914"/>
      <c r="F291" s="914"/>
      <c r="G291" s="911"/>
      <c r="H291" s="911"/>
      <c r="I291" s="911"/>
      <c r="J291" s="883"/>
      <c r="K291" s="907" t="s">
        <v>501</v>
      </c>
      <c r="L291" s="901"/>
      <c r="M291" s="2399" t="str">
        <f>IF(M269="","",M269)</f>
        <v/>
      </c>
      <c r="N291" s="2400"/>
    </row>
    <row r="292" spans="1:17" ht="30.75" customHeight="1">
      <c r="A292" s="911"/>
      <c r="B292" s="911"/>
      <c r="C292" s="914"/>
      <c r="D292" s="911"/>
      <c r="E292" s="911"/>
      <c r="F292" s="911"/>
      <c r="G292" s="911"/>
      <c r="H292" s="911"/>
      <c r="I292" s="911"/>
      <c r="J292" s="890"/>
      <c r="K292" s="882"/>
      <c r="L292" s="2402" t="s">
        <v>563</v>
      </c>
      <c r="M292" s="2402"/>
      <c r="N292" s="2402"/>
    </row>
    <row r="293" spans="1:17" ht="30.75" customHeight="1">
      <c r="A293" s="911"/>
      <c r="B293" s="911"/>
      <c r="C293" s="914"/>
      <c r="D293" s="911"/>
      <c r="E293" s="911"/>
      <c r="F293" s="911"/>
      <c r="G293" s="911"/>
      <c r="H293" s="911"/>
      <c r="I293" s="911"/>
      <c r="J293" s="895"/>
      <c r="K293" s="885"/>
      <c r="L293" s="2403" t="s">
        <v>564</v>
      </c>
      <c r="M293" s="2403"/>
      <c r="N293" s="2403"/>
    </row>
    <row r="294" spans="1:17" ht="30.75" customHeight="1">
      <c r="A294" s="911"/>
      <c r="B294" s="911"/>
      <c r="C294" s="914"/>
      <c r="D294" s="911"/>
      <c r="E294" s="911"/>
      <c r="F294" s="911"/>
      <c r="G294" s="911"/>
      <c r="H294" s="911"/>
      <c r="I294" s="911"/>
      <c r="J294" s="893"/>
      <c r="K294" s="888"/>
      <c r="L294" s="2404" t="s">
        <v>565</v>
      </c>
      <c r="M294" s="2404"/>
      <c r="N294" s="2404"/>
    </row>
    <row r="295" spans="1:17" ht="6.75" customHeight="1">
      <c r="A295" s="911"/>
      <c r="B295" s="911"/>
      <c r="C295" s="911"/>
      <c r="D295" s="911"/>
      <c r="E295" s="911"/>
      <c r="F295" s="911"/>
      <c r="G295" s="911"/>
      <c r="H295" s="911"/>
      <c r="I295" s="911"/>
      <c r="J295" s="268"/>
      <c r="K295" s="268"/>
      <c r="L295" s="268"/>
      <c r="M295" s="268"/>
    </row>
    <row r="296" spans="1:17">
      <c r="A296" s="911"/>
      <c r="B296" s="918"/>
      <c r="C296" s="911"/>
      <c r="D296" s="911"/>
      <c r="E296" s="911"/>
      <c r="F296" s="911"/>
      <c r="G296" s="911"/>
      <c r="H296" s="911"/>
      <c r="I296" s="911"/>
      <c r="J296" s="258" t="s">
        <v>172</v>
      </c>
    </row>
    <row r="297" spans="1:17" ht="21.75" customHeight="1">
      <c r="A297" s="911"/>
      <c r="B297" s="914"/>
      <c r="C297" s="914"/>
      <c r="D297" s="914"/>
      <c r="E297" s="914"/>
      <c r="F297" s="914"/>
      <c r="G297" s="911"/>
      <c r="H297" s="911"/>
      <c r="I297" s="911"/>
      <c r="J297" s="900"/>
      <c r="K297" s="907" t="s">
        <v>497</v>
      </c>
      <c r="L297" s="901"/>
      <c r="M297" s="2399" t="str">
        <f>IF(M269="","",M269)</f>
        <v/>
      </c>
      <c r="N297" s="2400"/>
    </row>
    <row r="298" spans="1:17" ht="30.75" customHeight="1">
      <c r="A298" s="911"/>
      <c r="B298" s="915"/>
      <c r="C298" s="911"/>
      <c r="D298" s="911"/>
      <c r="E298" s="912"/>
      <c r="F298" s="911"/>
      <c r="G298" s="916"/>
      <c r="H298" s="911"/>
      <c r="I298" s="911"/>
      <c r="J298" s="894" t="str">
        <f>IF(AND(OR(K292="○",K293="○",K294="○"),M298=""),"※","")</f>
        <v/>
      </c>
      <c r="K298" s="2397" t="s">
        <v>173</v>
      </c>
      <c r="L298" s="2398"/>
      <c r="M298" s="896"/>
      <c r="N298" s="382" t="s">
        <v>1091</v>
      </c>
      <c r="O298" s="2392" t="str">
        <f>IF(J298="※","支払限度額を入力してください","")</f>
        <v/>
      </c>
      <c r="P298" s="2393"/>
      <c r="Q298" s="2393"/>
    </row>
    <row r="299" spans="1:17">
      <c r="A299" s="911"/>
      <c r="B299" s="911"/>
      <c r="C299" s="911"/>
      <c r="D299" s="911"/>
      <c r="E299" s="911"/>
      <c r="F299" s="911"/>
      <c r="G299" s="911"/>
      <c r="H299" s="911"/>
      <c r="I299" s="911"/>
    </row>
    <row r="300" spans="1:17">
      <c r="A300" s="911"/>
      <c r="B300" s="918"/>
      <c r="C300" s="911"/>
      <c r="D300" s="911"/>
      <c r="E300" s="911"/>
      <c r="F300" s="911"/>
      <c r="G300" s="911"/>
      <c r="H300" s="911"/>
      <c r="I300" s="911"/>
      <c r="J300" s="258" t="s">
        <v>174</v>
      </c>
    </row>
    <row r="301" spans="1:17">
      <c r="A301" s="911"/>
      <c r="B301" s="918"/>
      <c r="C301" s="911"/>
      <c r="D301" s="911"/>
      <c r="E301" s="911"/>
      <c r="F301" s="911"/>
      <c r="G301" s="911"/>
      <c r="H301" s="911"/>
      <c r="I301" s="911"/>
      <c r="J301" s="258" t="s">
        <v>171</v>
      </c>
    </row>
    <row r="302" spans="1:17">
      <c r="A302" s="911"/>
      <c r="B302" s="911"/>
      <c r="C302" s="911"/>
      <c r="D302" s="911"/>
      <c r="E302" s="911"/>
      <c r="F302" s="911"/>
      <c r="G302" s="911"/>
      <c r="H302" s="911"/>
      <c r="I302" s="911"/>
      <c r="J302" s="42" t="s">
        <v>166</v>
      </c>
    </row>
    <row r="303" spans="1:17" ht="21.75" customHeight="1">
      <c r="A303" s="911"/>
      <c r="B303" s="911"/>
      <c r="C303" s="914"/>
      <c r="D303" s="914"/>
      <c r="E303" s="914"/>
      <c r="F303" s="914"/>
      <c r="G303" s="911"/>
      <c r="H303" s="911"/>
      <c r="I303" s="911"/>
      <c r="J303" s="900"/>
      <c r="K303" s="907" t="s">
        <v>501</v>
      </c>
      <c r="L303" s="901"/>
      <c r="M303" s="2399" t="str">
        <f>IF(M269="","",M269)</f>
        <v/>
      </c>
      <c r="N303" s="2400"/>
    </row>
    <row r="304" spans="1:17" ht="30.75" customHeight="1">
      <c r="A304" s="911"/>
      <c r="B304" s="911"/>
      <c r="C304" s="914"/>
      <c r="D304" s="911"/>
      <c r="E304" s="911"/>
      <c r="F304" s="911"/>
      <c r="G304" s="911"/>
      <c r="H304" s="911"/>
      <c r="I304" s="911"/>
      <c r="J304" s="897"/>
      <c r="K304" s="898"/>
      <c r="L304" s="2396" t="s">
        <v>566</v>
      </c>
      <c r="M304" s="2398"/>
      <c r="N304" s="2401"/>
    </row>
    <row r="305" spans="1:18" ht="6.75" customHeight="1">
      <c r="A305" s="911"/>
      <c r="B305" s="911"/>
      <c r="C305" s="911"/>
      <c r="D305" s="911"/>
      <c r="E305" s="911"/>
      <c r="F305" s="911"/>
      <c r="G305" s="911"/>
      <c r="H305" s="911"/>
      <c r="I305" s="911"/>
      <c r="J305" s="268"/>
      <c r="K305" s="268"/>
      <c r="L305" s="268"/>
      <c r="M305" s="268"/>
    </row>
    <row r="306" spans="1:18">
      <c r="A306" s="911"/>
      <c r="B306" s="918"/>
      <c r="C306" s="911"/>
      <c r="D306" s="911"/>
      <c r="E306" s="911"/>
      <c r="F306" s="911"/>
      <c r="G306" s="911"/>
      <c r="H306" s="911"/>
      <c r="I306" s="911"/>
      <c r="J306" s="258" t="s">
        <v>172</v>
      </c>
    </row>
    <row r="307" spans="1:18" ht="21.75" customHeight="1">
      <c r="A307" s="911"/>
      <c r="B307" s="911"/>
      <c r="C307" s="914"/>
      <c r="D307" s="914"/>
      <c r="E307" s="914"/>
      <c r="F307" s="914"/>
      <c r="G307" s="911"/>
      <c r="H307" s="911"/>
      <c r="I307" s="911"/>
      <c r="J307" s="900"/>
      <c r="K307" s="907" t="s">
        <v>497</v>
      </c>
      <c r="L307" s="901"/>
      <c r="M307" s="2399" t="str">
        <f>IF(M269="","",M269)</f>
        <v/>
      </c>
      <c r="N307" s="2400"/>
    </row>
    <row r="308" spans="1:18" ht="30.75" customHeight="1">
      <c r="A308" s="911"/>
      <c r="B308" s="915"/>
      <c r="C308" s="911"/>
      <c r="D308" s="911"/>
      <c r="E308" s="912"/>
      <c r="F308" s="911"/>
      <c r="G308" s="916"/>
      <c r="H308" s="911"/>
      <c r="I308" s="911"/>
      <c r="J308" s="894" t="str">
        <f>IF(AND(K304="○",M308=""),"※","")</f>
        <v/>
      </c>
      <c r="K308" s="2395" t="s">
        <v>173</v>
      </c>
      <c r="L308" s="2396"/>
      <c r="M308" s="896"/>
      <c r="N308" s="382" t="s">
        <v>1091</v>
      </c>
      <c r="O308" s="2392" t="str">
        <f>IF(J308="※","支払限度額を入力してください","")</f>
        <v/>
      </c>
      <c r="P308" s="2393"/>
      <c r="Q308" s="2393"/>
    </row>
    <row r="309" spans="1:18">
      <c r="A309" s="911"/>
      <c r="B309" s="911"/>
      <c r="C309" s="911"/>
      <c r="D309" s="911"/>
      <c r="E309" s="911"/>
      <c r="F309" s="911"/>
      <c r="G309" s="911"/>
      <c r="H309" s="911"/>
      <c r="I309" s="911"/>
    </row>
    <row r="310" spans="1:18" ht="13.5">
      <c r="A310" s="911"/>
      <c r="B310" s="913"/>
      <c r="C310" s="911"/>
      <c r="D310" s="911"/>
      <c r="E310" s="911"/>
      <c r="F310" s="911"/>
      <c r="G310" s="911"/>
      <c r="H310" s="911"/>
      <c r="I310" s="911"/>
      <c r="J310" s="880" t="s">
        <v>177</v>
      </c>
      <c r="N310" s="904">
        <v>8</v>
      </c>
    </row>
    <row r="311" spans="1:18">
      <c r="A311" s="911"/>
      <c r="B311" s="911"/>
      <c r="C311" s="911"/>
      <c r="D311" s="911"/>
      <c r="E311" s="911"/>
      <c r="F311" s="911"/>
      <c r="G311" s="911"/>
      <c r="H311" s="911"/>
      <c r="I311" s="911"/>
      <c r="J311" s="42" t="s">
        <v>166</v>
      </c>
    </row>
    <row r="312" spans="1:18" ht="21.75" customHeight="1">
      <c r="A312" s="911"/>
      <c r="B312" s="911"/>
      <c r="C312" s="914"/>
      <c r="D312" s="914"/>
      <c r="E312" s="914"/>
      <c r="F312" s="914"/>
      <c r="G312" s="911"/>
      <c r="H312" s="911"/>
      <c r="I312" s="911"/>
      <c r="J312" s="883" t="str">
        <f>IF(AND($N$4&gt;0,$N$7&gt;=N310,M312=""),"※","")</f>
        <v/>
      </c>
      <c r="K312" s="907" t="s">
        <v>497</v>
      </c>
      <c r="L312" s="901"/>
      <c r="M312" s="2406"/>
      <c r="N312" s="2407"/>
      <c r="R312" s="254"/>
    </row>
    <row r="313" spans="1:18" ht="30.75" customHeight="1">
      <c r="A313" s="911"/>
      <c r="B313" s="915"/>
      <c r="C313" s="914"/>
      <c r="D313" s="911"/>
      <c r="E313" s="911"/>
      <c r="F313" s="911"/>
      <c r="G313" s="911"/>
      <c r="H313" s="911"/>
      <c r="I313" s="911"/>
      <c r="J313" s="883" t="str">
        <f>IF(AND($N$4&gt;0,$N$7&gt;=N310,K313=""),"※","")</f>
        <v/>
      </c>
      <c r="K313" s="882"/>
      <c r="L313" s="2408" t="s">
        <v>545</v>
      </c>
      <c r="M313" s="2408"/>
      <c r="N313" s="2408"/>
      <c r="R313" s="254"/>
    </row>
    <row r="314" spans="1:18" ht="30.75" customHeight="1">
      <c r="A314" s="911"/>
      <c r="B314" s="915"/>
      <c r="C314" s="914"/>
      <c r="D314" s="911"/>
      <c r="E314" s="911"/>
      <c r="F314" s="911"/>
      <c r="G314" s="911"/>
      <c r="H314" s="911"/>
      <c r="I314" s="911"/>
      <c r="J314" s="886" t="str">
        <f>IF(AND($N$4&gt;0,$N$7&gt;=N310,K314=""),"※","")</f>
        <v/>
      </c>
      <c r="K314" s="885"/>
      <c r="L314" s="2403" t="s">
        <v>568</v>
      </c>
      <c r="M314" s="2403"/>
      <c r="N314" s="2403"/>
      <c r="R314" s="254"/>
    </row>
    <row r="315" spans="1:18" ht="30.75" customHeight="1">
      <c r="A315" s="911"/>
      <c r="B315" s="915"/>
      <c r="C315" s="914"/>
      <c r="D315" s="911"/>
      <c r="E315" s="911"/>
      <c r="F315" s="911"/>
      <c r="G315" s="911"/>
      <c r="H315" s="911"/>
      <c r="I315" s="911"/>
      <c r="J315" s="886" t="str">
        <f>IF(AND($N$4&gt;0,$N$7&gt;=N310,K315=""),"※","")</f>
        <v/>
      </c>
      <c r="K315" s="885"/>
      <c r="L315" s="2403" t="s">
        <v>569</v>
      </c>
      <c r="M315" s="2403"/>
      <c r="N315" s="2403"/>
      <c r="R315" s="254"/>
    </row>
    <row r="316" spans="1:18" ht="30.75" customHeight="1">
      <c r="A316" s="911"/>
      <c r="B316" s="915"/>
      <c r="C316" s="914"/>
      <c r="D316" s="911"/>
      <c r="E316" s="911"/>
      <c r="F316" s="911"/>
      <c r="G316" s="911"/>
      <c r="H316" s="911"/>
      <c r="I316" s="911"/>
      <c r="J316" s="886" t="str">
        <f>IF(AND($N$4&gt;0,$N$7&gt;=N310,K316=""),"※","")</f>
        <v/>
      </c>
      <c r="K316" s="885"/>
      <c r="L316" s="2403" t="s">
        <v>599</v>
      </c>
      <c r="M316" s="2403"/>
      <c r="N316" s="2403"/>
      <c r="R316" s="254"/>
    </row>
    <row r="317" spans="1:18" ht="30.75" customHeight="1">
      <c r="A317" s="911"/>
      <c r="B317" s="915"/>
      <c r="C317" s="914"/>
      <c r="D317" s="911"/>
      <c r="E317" s="911"/>
      <c r="F317" s="911"/>
      <c r="G317" s="911"/>
      <c r="H317" s="911"/>
      <c r="I317" s="911"/>
      <c r="J317" s="886" t="str">
        <f>IF(AND($N$4&gt;0,$N$7&gt;=N310,K317=""),"※","")</f>
        <v/>
      </c>
      <c r="K317" s="885"/>
      <c r="L317" s="2403" t="s">
        <v>600</v>
      </c>
      <c r="M317" s="2403"/>
      <c r="N317" s="2403"/>
      <c r="R317" s="254"/>
    </row>
    <row r="318" spans="1:18" ht="30.75" customHeight="1">
      <c r="A318" s="911"/>
      <c r="B318" s="915"/>
      <c r="C318" s="914"/>
      <c r="D318" s="911"/>
      <c r="E318" s="911"/>
      <c r="F318" s="911"/>
      <c r="G318" s="911"/>
      <c r="H318" s="911"/>
      <c r="I318" s="911"/>
      <c r="J318" s="886" t="str">
        <f>IF(AND($N$4&gt;0,$N$7&gt;=N310,K318=""),"※","")</f>
        <v/>
      </c>
      <c r="K318" s="885"/>
      <c r="L318" s="2403" t="s">
        <v>167</v>
      </c>
      <c r="M318" s="2403"/>
      <c r="N318" s="2403"/>
      <c r="R318" s="254"/>
    </row>
    <row r="319" spans="1:18" ht="30.75" customHeight="1">
      <c r="A319" s="911"/>
      <c r="B319" s="915"/>
      <c r="C319" s="914"/>
      <c r="D319" s="911"/>
      <c r="E319" s="911"/>
      <c r="F319" s="911"/>
      <c r="G319" s="911"/>
      <c r="H319" s="911"/>
      <c r="I319" s="911"/>
      <c r="J319" s="886" t="str">
        <f>IF(AND($N$4&gt;0,$N$7&gt;=N310,K319=""),"※","")</f>
        <v/>
      </c>
      <c r="K319" s="885"/>
      <c r="L319" s="2403" t="s">
        <v>558</v>
      </c>
      <c r="M319" s="2403"/>
      <c r="N319" s="2403"/>
      <c r="R319" s="254"/>
    </row>
    <row r="320" spans="1:18" ht="30.75" customHeight="1">
      <c r="A320" s="911"/>
      <c r="B320" s="915"/>
      <c r="C320" s="914"/>
      <c r="D320" s="911"/>
      <c r="E320" s="911"/>
      <c r="F320" s="911"/>
      <c r="G320" s="911"/>
      <c r="H320" s="911"/>
      <c r="I320" s="911"/>
      <c r="J320" s="886" t="str">
        <f>IF(AND($N$4&gt;0,$N$7&gt;=N310,K320=""),"※","")</f>
        <v/>
      </c>
      <c r="K320" s="885"/>
      <c r="L320" s="2403" t="s">
        <v>549</v>
      </c>
      <c r="M320" s="2403"/>
      <c r="N320" s="2403"/>
      <c r="R320" s="254"/>
    </row>
    <row r="321" spans="1:25" ht="30.75" customHeight="1">
      <c r="A321" s="911"/>
      <c r="B321" s="915"/>
      <c r="C321" s="914"/>
      <c r="D321" s="911"/>
      <c r="E321" s="911"/>
      <c r="F321" s="911"/>
      <c r="G321" s="911"/>
      <c r="H321" s="911"/>
      <c r="I321" s="911"/>
      <c r="J321" s="889" t="str">
        <f>IF(AND($N$4&gt;0,$N$7&gt;=N310,K321=""),"※","")</f>
        <v/>
      </c>
      <c r="K321" s="888"/>
      <c r="L321" s="2405" t="s">
        <v>550</v>
      </c>
      <c r="M321" s="2405"/>
      <c r="N321" s="2405"/>
      <c r="R321" s="254"/>
    </row>
    <row r="322" spans="1:25">
      <c r="A322" s="911"/>
      <c r="B322" s="911"/>
      <c r="C322" s="911"/>
      <c r="D322" s="911"/>
      <c r="E322" s="911"/>
      <c r="F322" s="911"/>
      <c r="G322" s="911"/>
      <c r="H322" s="911"/>
      <c r="I322" s="911"/>
      <c r="K322" s="1140">
        <f>COUNTIF(K313:K321,"○")</f>
        <v>0</v>
      </c>
    </row>
    <row r="323" spans="1:25" ht="13.5">
      <c r="A323" s="911"/>
      <c r="B323" s="913"/>
      <c r="C323" s="911"/>
      <c r="D323" s="911"/>
      <c r="E323" s="911"/>
      <c r="F323" s="911"/>
      <c r="G323" s="911"/>
      <c r="H323" s="911"/>
      <c r="I323" s="911"/>
      <c r="J323" s="880" t="s">
        <v>551</v>
      </c>
      <c r="V323" s="880" t="s">
        <v>1471</v>
      </c>
    </row>
    <row r="324" spans="1:25">
      <c r="A324" s="911"/>
      <c r="B324" s="911"/>
      <c r="C324" s="911"/>
      <c r="D324" s="911"/>
      <c r="E324" s="911"/>
      <c r="F324" s="911"/>
      <c r="G324" s="911"/>
      <c r="H324" s="911"/>
      <c r="I324" s="911"/>
      <c r="J324" s="42" t="s">
        <v>166</v>
      </c>
      <c r="V324" s="1280" t="s">
        <v>1473</v>
      </c>
      <c r="W324" s="1281"/>
      <c r="X324" s="1281"/>
      <c r="Y324" s="1282"/>
    </row>
    <row r="325" spans="1:25" ht="21.75" customHeight="1">
      <c r="A325" s="911"/>
      <c r="B325" s="911"/>
      <c r="C325" s="914"/>
      <c r="D325" s="914"/>
      <c r="E325" s="914"/>
      <c r="F325" s="914"/>
      <c r="G325" s="911"/>
      <c r="H325" s="911"/>
      <c r="I325" s="911"/>
      <c r="J325" s="883"/>
      <c r="K325" s="907" t="s">
        <v>500</v>
      </c>
      <c r="L325" s="901"/>
      <c r="M325" s="2399" t="str">
        <f>IF(M312="","",M312)</f>
        <v/>
      </c>
      <c r="N325" s="2400"/>
      <c r="V325" s="1283" t="s">
        <v>1474</v>
      </c>
      <c r="W325" s="1283" t="s">
        <v>1475</v>
      </c>
      <c r="X325" s="1283" t="s">
        <v>1476</v>
      </c>
      <c r="Y325" s="1283" t="s">
        <v>1477</v>
      </c>
    </row>
    <row r="326" spans="1:25" ht="30.75" customHeight="1">
      <c r="A326" s="911"/>
      <c r="B326" s="915"/>
      <c r="C326" s="914"/>
      <c r="D326" s="911"/>
      <c r="E326" s="912"/>
      <c r="F326" s="911"/>
      <c r="G326" s="916"/>
      <c r="H326" s="916"/>
      <c r="I326" s="917"/>
      <c r="J326" s="881" t="str">
        <f>X326</f>
        <v/>
      </c>
      <c r="K326" s="882"/>
      <c r="L326" s="277" t="s">
        <v>562</v>
      </c>
      <c r="M326" s="908"/>
      <c r="N326" s="413" t="s">
        <v>1091</v>
      </c>
      <c r="O326" s="2392" t="str">
        <f>Y326</f>
        <v/>
      </c>
      <c r="P326" s="2393"/>
      <c r="Q326" s="2393"/>
      <c r="V326" s="248" t="str">
        <f>IF(AND(K322&gt;0,K326&lt;&gt;"×"),IF(OR(K326="",M326=""),"×",""),"")</f>
        <v/>
      </c>
      <c r="W326" s="248" t="str">
        <f>IF(K322&gt;0,IF(AND(K326="○",K327="○"),"×",""),"")</f>
        <v/>
      </c>
      <c r="X326" s="248" t="str">
        <f>IF(W326="×","E",IF(V326="×","※",""))</f>
        <v/>
      </c>
      <c r="Y326" s="248" t="str">
        <f>IF(X326="E","どちらか一方に「○」を入力してください",IF(AND(K326="○",M326=""),"支払限度額を入力してください",IF(AND(K326&lt;&gt;"○",M326&lt;&gt;""),"金額が入力されています。1工事あたりに「○」を入力してください","")))</f>
        <v/>
      </c>
    </row>
    <row r="327" spans="1:25" ht="30.75" customHeight="1">
      <c r="A327" s="911"/>
      <c r="B327" s="915"/>
      <c r="C327" s="914"/>
      <c r="D327" s="911"/>
      <c r="E327" s="912"/>
      <c r="F327" s="911"/>
      <c r="G327" s="916"/>
      <c r="H327" s="911"/>
      <c r="I327" s="911"/>
      <c r="J327" s="887" t="str">
        <f>X327</f>
        <v/>
      </c>
      <c r="K327" s="888"/>
      <c r="L327" s="893" t="s">
        <v>561</v>
      </c>
      <c r="M327" s="910"/>
      <c r="N327" s="899" t="s">
        <v>1091</v>
      </c>
      <c r="O327" s="2392" t="str">
        <f>Y327</f>
        <v/>
      </c>
      <c r="P327" s="2393"/>
      <c r="Q327" s="2393"/>
      <c r="V327" s="248" t="str">
        <f>IF(AND(K322&gt;0,K327&lt;&gt;"×"),IF(OR(K327="",M327=""),"×",""),"")</f>
        <v/>
      </c>
      <c r="W327" s="248" t="str">
        <f>IF(K322&gt;0,IF(AND(K327="○",K326="○"),"×",""),"")</f>
        <v/>
      </c>
      <c r="X327" s="248" t="str">
        <f>IF(W327="×","E",IF(V327="×","※",""))</f>
        <v/>
      </c>
      <c r="Y327" s="248" t="str">
        <f>IF(X327="E","どちらか一方に「○」を入力してください",IF(AND(K327="○",M327=""),"請負金額を入力してください",IF(AND(K327&lt;&gt;"○",M327&lt;&gt;""),"金額が入力されています。請負金額に「○」を入力してください","")))</f>
        <v/>
      </c>
    </row>
    <row r="328" spans="1:25">
      <c r="A328" s="911"/>
      <c r="B328" s="911"/>
      <c r="C328" s="911"/>
      <c r="D328" s="911"/>
      <c r="E328" s="911"/>
      <c r="F328" s="911"/>
      <c r="G328" s="911"/>
      <c r="H328" s="911"/>
      <c r="I328" s="911"/>
    </row>
    <row r="329" spans="1:25" ht="13.5">
      <c r="A329" s="911"/>
      <c r="B329" s="913"/>
      <c r="C329" s="911"/>
      <c r="D329" s="911"/>
      <c r="E329" s="911"/>
      <c r="F329" s="911"/>
      <c r="G329" s="911"/>
      <c r="H329" s="911"/>
      <c r="I329" s="911"/>
      <c r="J329" s="880" t="s">
        <v>179</v>
      </c>
    </row>
    <row r="330" spans="1:25">
      <c r="A330" s="911"/>
      <c r="B330" s="911"/>
      <c r="C330" s="911"/>
      <c r="D330" s="911"/>
      <c r="E330" s="911"/>
      <c r="F330" s="911"/>
      <c r="G330" s="911"/>
      <c r="H330" s="911"/>
      <c r="I330" s="911"/>
      <c r="J330" s="42" t="s">
        <v>180</v>
      </c>
    </row>
    <row r="331" spans="1:25">
      <c r="A331" s="911"/>
      <c r="B331" s="918"/>
      <c r="C331" s="911"/>
      <c r="D331" s="911"/>
      <c r="E331" s="911"/>
      <c r="F331" s="911"/>
      <c r="G331" s="911"/>
      <c r="H331" s="911"/>
      <c r="I331" s="911"/>
      <c r="J331" s="258" t="s">
        <v>170</v>
      </c>
    </row>
    <row r="332" spans="1:25">
      <c r="A332" s="911"/>
      <c r="B332" s="918"/>
      <c r="C332" s="911"/>
      <c r="D332" s="911"/>
      <c r="E332" s="911"/>
      <c r="F332" s="911"/>
      <c r="G332" s="911"/>
      <c r="H332" s="911"/>
      <c r="I332" s="911"/>
      <c r="J332" s="258" t="s">
        <v>171</v>
      </c>
    </row>
    <row r="333" spans="1:25">
      <c r="A333" s="911"/>
      <c r="B333" s="911"/>
      <c r="C333" s="911"/>
      <c r="D333" s="911"/>
      <c r="E333" s="911"/>
      <c r="F333" s="911"/>
      <c r="G333" s="911"/>
      <c r="H333" s="911"/>
      <c r="I333" s="911"/>
      <c r="J333" s="42" t="s">
        <v>166</v>
      </c>
    </row>
    <row r="334" spans="1:25" ht="21.75" customHeight="1">
      <c r="A334" s="911"/>
      <c r="B334" s="911"/>
      <c r="C334" s="914"/>
      <c r="D334" s="914"/>
      <c r="E334" s="914"/>
      <c r="F334" s="914"/>
      <c r="G334" s="911"/>
      <c r="H334" s="911"/>
      <c r="I334" s="911"/>
      <c r="J334" s="883"/>
      <c r="K334" s="907" t="s">
        <v>501</v>
      </c>
      <c r="L334" s="901"/>
      <c r="M334" s="2399" t="str">
        <f>IF(M312="","",M312)</f>
        <v/>
      </c>
      <c r="N334" s="2400"/>
    </row>
    <row r="335" spans="1:25" ht="30.75" customHeight="1">
      <c r="A335" s="911"/>
      <c r="B335" s="911"/>
      <c r="C335" s="914"/>
      <c r="D335" s="911"/>
      <c r="E335" s="911"/>
      <c r="F335" s="911"/>
      <c r="G335" s="911"/>
      <c r="H335" s="911"/>
      <c r="I335" s="911"/>
      <c r="J335" s="890"/>
      <c r="K335" s="882"/>
      <c r="L335" s="2402" t="s">
        <v>563</v>
      </c>
      <c r="M335" s="2402"/>
      <c r="N335" s="2402"/>
    </row>
    <row r="336" spans="1:25" ht="30.75" customHeight="1">
      <c r="A336" s="911"/>
      <c r="B336" s="911"/>
      <c r="C336" s="914"/>
      <c r="D336" s="911"/>
      <c r="E336" s="911"/>
      <c r="F336" s="911"/>
      <c r="G336" s="911"/>
      <c r="H336" s="911"/>
      <c r="I336" s="911"/>
      <c r="J336" s="895"/>
      <c r="K336" s="885"/>
      <c r="L336" s="2403" t="s">
        <v>564</v>
      </c>
      <c r="M336" s="2403"/>
      <c r="N336" s="2403"/>
    </row>
    <row r="337" spans="1:17" ht="30.75" customHeight="1">
      <c r="A337" s="911"/>
      <c r="B337" s="911"/>
      <c r="C337" s="914"/>
      <c r="D337" s="911"/>
      <c r="E337" s="911"/>
      <c r="F337" s="911"/>
      <c r="G337" s="911"/>
      <c r="H337" s="911"/>
      <c r="I337" s="911"/>
      <c r="J337" s="893"/>
      <c r="K337" s="888"/>
      <c r="L337" s="2404" t="s">
        <v>565</v>
      </c>
      <c r="M337" s="2404"/>
      <c r="N337" s="2404"/>
    </row>
    <row r="338" spans="1:17" ht="6.75" customHeight="1">
      <c r="A338" s="911"/>
      <c r="B338" s="911"/>
      <c r="C338" s="911"/>
      <c r="D338" s="911"/>
      <c r="E338" s="911"/>
      <c r="F338" s="911"/>
      <c r="G338" s="911"/>
      <c r="H338" s="911"/>
      <c r="I338" s="911"/>
      <c r="J338" s="268"/>
      <c r="K338" s="268"/>
      <c r="L338" s="268"/>
      <c r="M338" s="268"/>
    </row>
    <row r="339" spans="1:17">
      <c r="A339" s="911"/>
      <c r="B339" s="918"/>
      <c r="C339" s="911"/>
      <c r="D339" s="911"/>
      <c r="E339" s="911"/>
      <c r="F339" s="911"/>
      <c r="G339" s="911"/>
      <c r="H339" s="911"/>
      <c r="I339" s="911"/>
      <c r="J339" s="258" t="s">
        <v>172</v>
      </c>
    </row>
    <row r="340" spans="1:17" ht="21.75" customHeight="1">
      <c r="A340" s="911"/>
      <c r="B340" s="914"/>
      <c r="C340" s="914"/>
      <c r="D340" s="914"/>
      <c r="E340" s="914"/>
      <c r="F340" s="914"/>
      <c r="G340" s="911"/>
      <c r="H340" s="911"/>
      <c r="I340" s="911"/>
      <c r="J340" s="900"/>
      <c r="K340" s="907" t="s">
        <v>497</v>
      </c>
      <c r="L340" s="901"/>
      <c r="M340" s="2399" t="str">
        <f>IF(M312="","",M312)</f>
        <v/>
      </c>
      <c r="N340" s="2400"/>
    </row>
    <row r="341" spans="1:17" ht="30.75" customHeight="1">
      <c r="A341" s="911"/>
      <c r="B341" s="915"/>
      <c r="C341" s="911"/>
      <c r="D341" s="911"/>
      <c r="E341" s="912"/>
      <c r="F341" s="911"/>
      <c r="G341" s="916"/>
      <c r="H341" s="911"/>
      <c r="I341" s="911"/>
      <c r="J341" s="894" t="str">
        <f>IF(AND(OR(K335="○",K336="○",K337="○"),M341=""),"※","")</f>
        <v/>
      </c>
      <c r="K341" s="2397" t="s">
        <v>173</v>
      </c>
      <c r="L341" s="2398"/>
      <c r="M341" s="896"/>
      <c r="N341" s="382" t="s">
        <v>1091</v>
      </c>
      <c r="O341" s="2392" t="str">
        <f>IF(J341="※","支払限度額を入力してください","")</f>
        <v/>
      </c>
      <c r="P341" s="2393"/>
      <c r="Q341" s="2393"/>
    </row>
    <row r="342" spans="1:17">
      <c r="A342" s="911"/>
      <c r="B342" s="911"/>
      <c r="C342" s="911"/>
      <c r="D342" s="911"/>
      <c r="E342" s="911"/>
      <c r="F342" s="911"/>
      <c r="G342" s="911"/>
      <c r="H342" s="911"/>
      <c r="I342" s="911"/>
    </row>
    <row r="343" spans="1:17">
      <c r="A343" s="911"/>
      <c r="B343" s="918"/>
      <c r="C343" s="911"/>
      <c r="D343" s="911"/>
      <c r="E343" s="911"/>
      <c r="F343" s="911"/>
      <c r="G343" s="911"/>
      <c r="H343" s="911"/>
      <c r="I343" s="911"/>
      <c r="J343" s="258" t="s">
        <v>174</v>
      </c>
    </row>
    <row r="344" spans="1:17">
      <c r="A344" s="911"/>
      <c r="B344" s="918"/>
      <c r="C344" s="911"/>
      <c r="D344" s="911"/>
      <c r="E344" s="911"/>
      <c r="F344" s="911"/>
      <c r="G344" s="911"/>
      <c r="H344" s="911"/>
      <c r="I344" s="911"/>
      <c r="J344" s="258" t="s">
        <v>171</v>
      </c>
    </row>
    <row r="345" spans="1:17">
      <c r="A345" s="911"/>
      <c r="B345" s="911"/>
      <c r="C345" s="911"/>
      <c r="D345" s="911"/>
      <c r="E345" s="911"/>
      <c r="F345" s="911"/>
      <c r="G345" s="911"/>
      <c r="H345" s="911"/>
      <c r="I345" s="911"/>
      <c r="J345" s="42" t="s">
        <v>166</v>
      </c>
    </row>
    <row r="346" spans="1:17" ht="21.75" customHeight="1">
      <c r="A346" s="911"/>
      <c r="B346" s="911"/>
      <c r="C346" s="914"/>
      <c r="D346" s="914"/>
      <c r="E346" s="914"/>
      <c r="F346" s="914"/>
      <c r="G346" s="911"/>
      <c r="H346" s="911"/>
      <c r="I346" s="911"/>
      <c r="J346" s="900"/>
      <c r="K346" s="907" t="s">
        <v>501</v>
      </c>
      <c r="L346" s="901"/>
      <c r="M346" s="2399" t="str">
        <f>IF(M312="","",M312)</f>
        <v/>
      </c>
      <c r="N346" s="2400"/>
    </row>
    <row r="347" spans="1:17" ht="30.75" customHeight="1">
      <c r="A347" s="911"/>
      <c r="B347" s="911"/>
      <c r="C347" s="914"/>
      <c r="D347" s="911"/>
      <c r="E347" s="911"/>
      <c r="F347" s="911"/>
      <c r="G347" s="911"/>
      <c r="H347" s="911"/>
      <c r="I347" s="911"/>
      <c r="J347" s="897"/>
      <c r="K347" s="898"/>
      <c r="L347" s="2396" t="s">
        <v>566</v>
      </c>
      <c r="M347" s="2398"/>
      <c r="N347" s="2401"/>
    </row>
    <row r="348" spans="1:17" ht="6.75" customHeight="1">
      <c r="A348" s="911"/>
      <c r="B348" s="911"/>
      <c r="C348" s="911"/>
      <c r="D348" s="911"/>
      <c r="E348" s="911"/>
      <c r="F348" s="911"/>
      <c r="G348" s="911"/>
      <c r="H348" s="911"/>
      <c r="I348" s="911"/>
      <c r="J348" s="268"/>
      <c r="K348" s="268"/>
      <c r="L348" s="268"/>
      <c r="M348" s="268"/>
    </row>
    <row r="349" spans="1:17">
      <c r="A349" s="911"/>
      <c r="B349" s="918"/>
      <c r="C349" s="911"/>
      <c r="D349" s="911"/>
      <c r="E349" s="911"/>
      <c r="F349" s="911"/>
      <c r="G349" s="911"/>
      <c r="H349" s="911"/>
      <c r="I349" s="911"/>
      <c r="J349" s="258" t="s">
        <v>172</v>
      </c>
    </row>
    <row r="350" spans="1:17" ht="21.75" customHeight="1">
      <c r="A350" s="911"/>
      <c r="B350" s="911"/>
      <c r="C350" s="914"/>
      <c r="D350" s="914"/>
      <c r="E350" s="914"/>
      <c r="F350" s="914"/>
      <c r="G350" s="911"/>
      <c r="H350" s="911"/>
      <c r="I350" s="911"/>
      <c r="J350" s="900"/>
      <c r="K350" s="907" t="s">
        <v>497</v>
      </c>
      <c r="L350" s="901"/>
      <c r="M350" s="2399" t="str">
        <f>IF(M312="","",M312)</f>
        <v/>
      </c>
      <c r="N350" s="2400"/>
    </row>
    <row r="351" spans="1:17" ht="30.75" customHeight="1">
      <c r="A351" s="911"/>
      <c r="B351" s="915"/>
      <c r="C351" s="911"/>
      <c r="D351" s="911"/>
      <c r="E351" s="912"/>
      <c r="F351" s="911"/>
      <c r="G351" s="916"/>
      <c r="H351" s="911"/>
      <c r="I351" s="911"/>
      <c r="J351" s="894" t="str">
        <f>IF(AND(K347="○",M351=""),"※","")</f>
        <v/>
      </c>
      <c r="K351" s="2395" t="s">
        <v>173</v>
      </c>
      <c r="L351" s="2396"/>
      <c r="M351" s="896"/>
      <c r="N351" s="382" t="s">
        <v>1091</v>
      </c>
      <c r="O351" s="2392" t="str">
        <f>IF(J351="※","支払限度額を入力してください","")</f>
        <v/>
      </c>
      <c r="P351" s="2393"/>
      <c r="Q351" s="2393"/>
    </row>
    <row r="352" spans="1:17">
      <c r="A352" s="911"/>
      <c r="B352" s="911"/>
      <c r="C352" s="911"/>
      <c r="D352" s="911"/>
      <c r="E352" s="911"/>
      <c r="F352" s="911"/>
      <c r="G352" s="911"/>
      <c r="H352" s="911"/>
      <c r="I352" s="911"/>
    </row>
    <row r="353" spans="1:25" ht="13.5">
      <c r="A353" s="911"/>
      <c r="B353" s="913"/>
      <c r="C353" s="911"/>
      <c r="D353" s="911"/>
      <c r="E353" s="911"/>
      <c r="F353" s="911"/>
      <c r="G353" s="911"/>
      <c r="H353" s="911"/>
      <c r="I353" s="911"/>
      <c r="J353" s="880" t="s">
        <v>177</v>
      </c>
      <c r="N353" s="904">
        <v>9</v>
      </c>
    </row>
    <row r="354" spans="1:25">
      <c r="A354" s="911"/>
      <c r="B354" s="911"/>
      <c r="C354" s="911"/>
      <c r="D354" s="911"/>
      <c r="E354" s="911"/>
      <c r="F354" s="911"/>
      <c r="G354" s="911"/>
      <c r="H354" s="911"/>
      <c r="I354" s="911"/>
      <c r="J354" s="42" t="s">
        <v>166</v>
      </c>
    </row>
    <row r="355" spans="1:25" ht="21.75" customHeight="1">
      <c r="A355" s="911"/>
      <c r="B355" s="911"/>
      <c r="C355" s="914"/>
      <c r="D355" s="914"/>
      <c r="E355" s="914"/>
      <c r="F355" s="914"/>
      <c r="G355" s="911"/>
      <c r="H355" s="911"/>
      <c r="I355" s="911"/>
      <c r="J355" s="883" t="str">
        <f>IF(AND($N$4&gt;0,$N$7&gt;=N353,M355=""),"※","")</f>
        <v/>
      </c>
      <c r="K355" s="907" t="s">
        <v>497</v>
      </c>
      <c r="L355" s="901"/>
      <c r="M355" s="2406"/>
      <c r="N355" s="2407"/>
      <c r="R355" s="254"/>
    </row>
    <row r="356" spans="1:25" ht="30.75" customHeight="1">
      <c r="A356" s="911"/>
      <c r="B356" s="915"/>
      <c r="C356" s="914"/>
      <c r="D356" s="911"/>
      <c r="E356" s="911"/>
      <c r="F356" s="911"/>
      <c r="G356" s="911"/>
      <c r="H356" s="911"/>
      <c r="I356" s="911"/>
      <c r="J356" s="883" t="str">
        <f>IF(AND($N$4&gt;0,$N$7&gt;=N353,K356=""),"※","")</f>
        <v/>
      </c>
      <c r="K356" s="882"/>
      <c r="L356" s="2408" t="s">
        <v>545</v>
      </c>
      <c r="M356" s="2408"/>
      <c r="N356" s="2408"/>
      <c r="R356" s="254"/>
    </row>
    <row r="357" spans="1:25" ht="30.75" customHeight="1">
      <c r="A357" s="911"/>
      <c r="B357" s="915"/>
      <c r="C357" s="914"/>
      <c r="D357" s="911"/>
      <c r="E357" s="911"/>
      <c r="F357" s="911"/>
      <c r="G357" s="911"/>
      <c r="H357" s="911"/>
      <c r="I357" s="911"/>
      <c r="J357" s="886" t="str">
        <f>IF(AND($N$4&gt;0,$N$7&gt;=N353,K357=""),"※","")</f>
        <v/>
      </c>
      <c r="K357" s="885"/>
      <c r="L357" s="2403" t="s">
        <v>568</v>
      </c>
      <c r="M357" s="2403"/>
      <c r="N357" s="2403"/>
      <c r="R357" s="254"/>
    </row>
    <row r="358" spans="1:25" ht="30.75" customHeight="1">
      <c r="A358" s="911"/>
      <c r="B358" s="915"/>
      <c r="C358" s="914"/>
      <c r="D358" s="911"/>
      <c r="E358" s="911"/>
      <c r="F358" s="911"/>
      <c r="G358" s="911"/>
      <c r="H358" s="911"/>
      <c r="I358" s="911"/>
      <c r="J358" s="886" t="str">
        <f>IF(AND($N$4&gt;0,$N$7&gt;=N353,K358=""),"※","")</f>
        <v/>
      </c>
      <c r="K358" s="885"/>
      <c r="L358" s="2403" t="s">
        <v>569</v>
      </c>
      <c r="M358" s="2403"/>
      <c r="N358" s="2403"/>
      <c r="R358" s="254"/>
    </row>
    <row r="359" spans="1:25" ht="30.75" customHeight="1">
      <c r="A359" s="911"/>
      <c r="B359" s="915"/>
      <c r="C359" s="914"/>
      <c r="D359" s="911"/>
      <c r="E359" s="911"/>
      <c r="F359" s="911"/>
      <c r="G359" s="911"/>
      <c r="H359" s="911"/>
      <c r="I359" s="911"/>
      <c r="J359" s="886" t="str">
        <f>IF(AND($N$4&gt;0,$N$7&gt;=N353,K359=""),"※","")</f>
        <v/>
      </c>
      <c r="K359" s="885"/>
      <c r="L359" s="2403" t="s">
        <v>599</v>
      </c>
      <c r="M359" s="2403"/>
      <c r="N359" s="2403"/>
      <c r="R359" s="254"/>
    </row>
    <row r="360" spans="1:25" ht="30.75" customHeight="1">
      <c r="A360" s="911"/>
      <c r="B360" s="915"/>
      <c r="C360" s="914"/>
      <c r="D360" s="911"/>
      <c r="E360" s="911"/>
      <c r="F360" s="911"/>
      <c r="G360" s="911"/>
      <c r="H360" s="911"/>
      <c r="I360" s="911"/>
      <c r="J360" s="886" t="str">
        <f>IF(AND($N$4&gt;0,$N$7&gt;=N353,K360=""),"※","")</f>
        <v/>
      </c>
      <c r="K360" s="885"/>
      <c r="L360" s="2403" t="s">
        <v>600</v>
      </c>
      <c r="M360" s="2403"/>
      <c r="N360" s="2403"/>
      <c r="R360" s="254"/>
    </row>
    <row r="361" spans="1:25" ht="30.75" customHeight="1">
      <c r="A361" s="911"/>
      <c r="B361" s="915"/>
      <c r="C361" s="914"/>
      <c r="D361" s="911"/>
      <c r="E361" s="911"/>
      <c r="F361" s="911"/>
      <c r="G361" s="911"/>
      <c r="H361" s="911"/>
      <c r="I361" s="911"/>
      <c r="J361" s="886" t="str">
        <f>IF(AND($N$4&gt;0,$N$7&gt;=N353,K361=""),"※","")</f>
        <v/>
      </c>
      <c r="K361" s="885"/>
      <c r="L361" s="2403" t="s">
        <v>167</v>
      </c>
      <c r="M361" s="2403"/>
      <c r="N361" s="2403"/>
      <c r="R361" s="254"/>
    </row>
    <row r="362" spans="1:25" ht="30.75" customHeight="1">
      <c r="A362" s="911"/>
      <c r="B362" s="915"/>
      <c r="C362" s="914"/>
      <c r="D362" s="911"/>
      <c r="E362" s="911"/>
      <c r="F362" s="911"/>
      <c r="G362" s="911"/>
      <c r="H362" s="911"/>
      <c r="I362" s="911"/>
      <c r="J362" s="886" t="str">
        <f>IF(AND($N$4&gt;0,$N$7&gt;=N353,K362=""),"※","")</f>
        <v/>
      </c>
      <c r="K362" s="885"/>
      <c r="L362" s="2403" t="s">
        <v>558</v>
      </c>
      <c r="M362" s="2403"/>
      <c r="N362" s="2403"/>
      <c r="R362" s="254"/>
    </row>
    <row r="363" spans="1:25" ht="30.75" customHeight="1">
      <c r="A363" s="911"/>
      <c r="B363" s="915"/>
      <c r="C363" s="914"/>
      <c r="D363" s="911"/>
      <c r="E363" s="911"/>
      <c r="F363" s="911"/>
      <c r="G363" s="911"/>
      <c r="H363" s="911"/>
      <c r="I363" s="911"/>
      <c r="J363" s="886" t="str">
        <f>IF(AND($N$4&gt;0,$N$7&gt;=N353,K363=""),"※","")</f>
        <v/>
      </c>
      <c r="K363" s="885"/>
      <c r="L363" s="2403" t="s">
        <v>549</v>
      </c>
      <c r="M363" s="2403"/>
      <c r="N363" s="2403"/>
      <c r="R363" s="254"/>
    </row>
    <row r="364" spans="1:25" ht="30.75" customHeight="1">
      <c r="A364" s="911"/>
      <c r="B364" s="915"/>
      <c r="C364" s="914"/>
      <c r="D364" s="911"/>
      <c r="E364" s="911"/>
      <c r="F364" s="911"/>
      <c r="G364" s="911"/>
      <c r="H364" s="911"/>
      <c r="I364" s="911"/>
      <c r="J364" s="889" t="str">
        <f>IF(AND($N$4&gt;0,$N$7&gt;=N353,K364=""),"※","")</f>
        <v/>
      </c>
      <c r="K364" s="888"/>
      <c r="L364" s="2405" t="s">
        <v>550</v>
      </c>
      <c r="M364" s="2405"/>
      <c r="N364" s="2405"/>
      <c r="R364" s="254"/>
    </row>
    <row r="365" spans="1:25">
      <c r="A365" s="911"/>
      <c r="B365" s="911"/>
      <c r="C365" s="911"/>
      <c r="D365" s="911"/>
      <c r="E365" s="911"/>
      <c r="F365" s="911"/>
      <c r="G365" s="911"/>
      <c r="H365" s="911"/>
      <c r="I365" s="911"/>
      <c r="K365" s="1140">
        <f>COUNTIF(K356:K364,"○")</f>
        <v>0</v>
      </c>
    </row>
    <row r="366" spans="1:25" ht="13.5">
      <c r="A366" s="911"/>
      <c r="B366" s="913"/>
      <c r="C366" s="911"/>
      <c r="D366" s="911"/>
      <c r="E366" s="911"/>
      <c r="F366" s="911"/>
      <c r="G366" s="911"/>
      <c r="H366" s="911"/>
      <c r="I366" s="911"/>
      <c r="J366" s="880" t="s">
        <v>551</v>
      </c>
      <c r="V366" s="880" t="s">
        <v>1471</v>
      </c>
    </row>
    <row r="367" spans="1:25">
      <c r="A367" s="911"/>
      <c r="B367" s="911"/>
      <c r="C367" s="911"/>
      <c r="D367" s="911"/>
      <c r="E367" s="911"/>
      <c r="F367" s="911"/>
      <c r="G367" s="911"/>
      <c r="H367" s="911"/>
      <c r="I367" s="911"/>
      <c r="J367" s="42" t="s">
        <v>166</v>
      </c>
      <c r="V367" s="1280" t="s">
        <v>1473</v>
      </c>
      <c r="W367" s="1281"/>
      <c r="X367" s="1281"/>
      <c r="Y367" s="1282"/>
    </row>
    <row r="368" spans="1:25" ht="21.75" customHeight="1">
      <c r="A368" s="911"/>
      <c r="B368" s="911"/>
      <c r="C368" s="914"/>
      <c r="D368" s="914"/>
      <c r="E368" s="914"/>
      <c r="F368" s="914"/>
      <c r="G368" s="911"/>
      <c r="H368" s="911"/>
      <c r="I368" s="911"/>
      <c r="J368" s="883"/>
      <c r="K368" s="907" t="s">
        <v>500</v>
      </c>
      <c r="L368" s="901"/>
      <c r="M368" s="2399" t="str">
        <f>IF(M355="","",M355)</f>
        <v/>
      </c>
      <c r="N368" s="2400"/>
      <c r="V368" s="1283" t="s">
        <v>1474</v>
      </c>
      <c r="W368" s="1283" t="s">
        <v>1475</v>
      </c>
      <c r="X368" s="1283" t="s">
        <v>1476</v>
      </c>
      <c r="Y368" s="1283" t="s">
        <v>1477</v>
      </c>
    </row>
    <row r="369" spans="1:25" ht="30.75" customHeight="1">
      <c r="A369" s="911"/>
      <c r="B369" s="915"/>
      <c r="C369" s="914"/>
      <c r="D369" s="911"/>
      <c r="E369" s="912"/>
      <c r="F369" s="911"/>
      <c r="G369" s="916"/>
      <c r="H369" s="916"/>
      <c r="I369" s="917"/>
      <c r="J369" s="881" t="str">
        <f>X369</f>
        <v/>
      </c>
      <c r="K369" s="882"/>
      <c r="L369" s="277" t="s">
        <v>562</v>
      </c>
      <c r="M369" s="908"/>
      <c r="N369" s="413" t="s">
        <v>1091</v>
      </c>
      <c r="O369" s="2392" t="str">
        <f>Y369</f>
        <v/>
      </c>
      <c r="P369" s="2393"/>
      <c r="Q369" s="2393"/>
      <c r="V369" s="248" t="str">
        <f>IF(AND(K365&gt;0,K369&lt;&gt;"×"),IF(OR(K369="",M369=""),"×",""),"")</f>
        <v/>
      </c>
      <c r="W369" s="248" t="str">
        <f>IF(K365&gt;0,IF(AND(K369="○",K370="○"),"×",""),"")</f>
        <v/>
      </c>
      <c r="X369" s="248" t="str">
        <f>IF(W369="×","E",IF(V369="×","※",""))</f>
        <v/>
      </c>
      <c r="Y369" s="248" t="str">
        <f>IF(X369="E","どちらか一方に「○」を入力してください",IF(AND(K369="○",M369=""),"支払限度額を入力してください",IF(AND(K369&lt;&gt;"○",M369&lt;&gt;""),"金額が入力されています。1工事あたりに「○」を入力してください","")))</f>
        <v/>
      </c>
    </row>
    <row r="370" spans="1:25" ht="30.75" customHeight="1">
      <c r="A370" s="911"/>
      <c r="B370" s="915"/>
      <c r="C370" s="914"/>
      <c r="D370" s="911"/>
      <c r="E370" s="912"/>
      <c r="F370" s="911"/>
      <c r="G370" s="916"/>
      <c r="H370" s="911"/>
      <c r="I370" s="911"/>
      <c r="J370" s="887" t="str">
        <f>X370</f>
        <v/>
      </c>
      <c r="K370" s="888"/>
      <c r="L370" s="893" t="s">
        <v>561</v>
      </c>
      <c r="M370" s="910"/>
      <c r="N370" s="899" t="s">
        <v>1091</v>
      </c>
      <c r="O370" s="2392" t="str">
        <f>Y370</f>
        <v/>
      </c>
      <c r="P370" s="2393"/>
      <c r="Q370" s="2393"/>
      <c r="V370" s="248" t="str">
        <f>IF(AND(K365&gt;0,K370&lt;&gt;"×"),IF(OR(K370="",M370=""),"×",""),"")</f>
        <v/>
      </c>
      <c r="W370" s="248" t="str">
        <f>IF(K365&gt;0,IF(AND(K370="○",K369="○"),"×",""),"")</f>
        <v/>
      </c>
      <c r="X370" s="248" t="str">
        <f>IF(W370="×","E",IF(V370="×","※",""))</f>
        <v/>
      </c>
      <c r="Y370" s="248" t="str">
        <f>IF(X370="E","どちらか一方に「○」を入力してください",IF(AND(K370="○",M370=""),"請負金額を入力してください",IF(AND(K370&lt;&gt;"○",M370&lt;&gt;""),"金額が入力されています。請負金額に「○」を入力してください","")))</f>
        <v/>
      </c>
    </row>
    <row r="371" spans="1:25">
      <c r="A371" s="911"/>
      <c r="B371" s="911"/>
      <c r="C371" s="911"/>
      <c r="D371" s="911"/>
      <c r="E371" s="911"/>
      <c r="F371" s="911"/>
      <c r="G371" s="911"/>
      <c r="H371" s="911"/>
      <c r="I371" s="911"/>
    </row>
    <row r="372" spans="1:25" ht="13.5">
      <c r="A372" s="911"/>
      <c r="B372" s="913"/>
      <c r="C372" s="911"/>
      <c r="D372" s="911"/>
      <c r="E372" s="911"/>
      <c r="F372" s="911"/>
      <c r="G372" s="911"/>
      <c r="H372" s="911"/>
      <c r="I372" s="911"/>
      <c r="J372" s="880" t="s">
        <v>179</v>
      </c>
    </row>
    <row r="373" spans="1:25">
      <c r="A373" s="911"/>
      <c r="B373" s="911"/>
      <c r="C373" s="911"/>
      <c r="D373" s="911"/>
      <c r="E373" s="911"/>
      <c r="F373" s="911"/>
      <c r="G373" s="911"/>
      <c r="H373" s="911"/>
      <c r="I373" s="911"/>
      <c r="J373" s="42" t="s">
        <v>180</v>
      </c>
    </row>
    <row r="374" spans="1:25">
      <c r="A374" s="911"/>
      <c r="B374" s="918"/>
      <c r="C374" s="911"/>
      <c r="D374" s="911"/>
      <c r="E374" s="911"/>
      <c r="F374" s="911"/>
      <c r="G374" s="911"/>
      <c r="H374" s="911"/>
      <c r="I374" s="911"/>
      <c r="J374" s="258" t="s">
        <v>170</v>
      </c>
    </row>
    <row r="375" spans="1:25">
      <c r="A375" s="911"/>
      <c r="B375" s="918"/>
      <c r="C375" s="911"/>
      <c r="D375" s="911"/>
      <c r="E375" s="911"/>
      <c r="F375" s="911"/>
      <c r="G375" s="911"/>
      <c r="H375" s="911"/>
      <c r="I375" s="911"/>
      <c r="J375" s="258" t="s">
        <v>171</v>
      </c>
    </row>
    <row r="376" spans="1:25">
      <c r="A376" s="911"/>
      <c r="B376" s="911"/>
      <c r="C376" s="911"/>
      <c r="D376" s="911"/>
      <c r="E376" s="911"/>
      <c r="F376" s="911"/>
      <c r="G376" s="911"/>
      <c r="H376" s="911"/>
      <c r="I376" s="911"/>
      <c r="J376" s="42" t="s">
        <v>166</v>
      </c>
    </row>
    <row r="377" spans="1:25" ht="21.75" customHeight="1">
      <c r="A377" s="911"/>
      <c r="B377" s="911"/>
      <c r="C377" s="914"/>
      <c r="D377" s="914"/>
      <c r="E377" s="914"/>
      <c r="F377" s="914"/>
      <c r="G377" s="911"/>
      <c r="H377" s="911"/>
      <c r="I377" s="911"/>
      <c r="J377" s="883"/>
      <c r="K377" s="907" t="s">
        <v>501</v>
      </c>
      <c r="L377" s="901"/>
      <c r="M377" s="2399" t="str">
        <f>IF(M355="","",M355)</f>
        <v/>
      </c>
      <c r="N377" s="2400"/>
    </row>
    <row r="378" spans="1:25" ht="30.75" customHeight="1">
      <c r="A378" s="911"/>
      <c r="B378" s="911"/>
      <c r="C378" s="914"/>
      <c r="D378" s="911"/>
      <c r="E378" s="911"/>
      <c r="F378" s="911"/>
      <c r="G378" s="911"/>
      <c r="H378" s="911"/>
      <c r="I378" s="911"/>
      <c r="J378" s="890"/>
      <c r="K378" s="882"/>
      <c r="L378" s="2402" t="s">
        <v>563</v>
      </c>
      <c r="M378" s="2402"/>
      <c r="N378" s="2402"/>
    </row>
    <row r="379" spans="1:25" ht="30.75" customHeight="1">
      <c r="A379" s="911"/>
      <c r="B379" s="911"/>
      <c r="C379" s="914"/>
      <c r="D379" s="911"/>
      <c r="E379" s="911"/>
      <c r="F379" s="911"/>
      <c r="G379" s="911"/>
      <c r="H379" s="911"/>
      <c r="I379" s="911"/>
      <c r="J379" s="895"/>
      <c r="K379" s="885"/>
      <c r="L379" s="2403" t="s">
        <v>564</v>
      </c>
      <c r="M379" s="2403"/>
      <c r="N379" s="2403"/>
    </row>
    <row r="380" spans="1:25" ht="30.75" customHeight="1">
      <c r="A380" s="911"/>
      <c r="B380" s="911"/>
      <c r="C380" s="914"/>
      <c r="D380" s="911"/>
      <c r="E380" s="911"/>
      <c r="F380" s="911"/>
      <c r="G380" s="911"/>
      <c r="H380" s="911"/>
      <c r="I380" s="911"/>
      <c r="J380" s="893"/>
      <c r="K380" s="888"/>
      <c r="L380" s="2404" t="s">
        <v>565</v>
      </c>
      <c r="M380" s="2404"/>
      <c r="N380" s="2404"/>
    </row>
    <row r="381" spans="1:25" ht="6.75" customHeight="1">
      <c r="A381" s="911"/>
      <c r="B381" s="911"/>
      <c r="C381" s="911"/>
      <c r="D381" s="911"/>
      <c r="E381" s="911"/>
      <c r="F381" s="911"/>
      <c r="G381" s="911"/>
      <c r="H381" s="911"/>
      <c r="I381" s="911"/>
      <c r="J381" s="268"/>
      <c r="K381" s="268"/>
      <c r="L381" s="268"/>
      <c r="M381" s="268"/>
    </row>
    <row r="382" spans="1:25">
      <c r="A382" s="911"/>
      <c r="B382" s="918"/>
      <c r="C382" s="911"/>
      <c r="D382" s="911"/>
      <c r="E382" s="911"/>
      <c r="F382" s="911"/>
      <c r="G382" s="911"/>
      <c r="H382" s="911"/>
      <c r="I382" s="911"/>
      <c r="J382" s="258" t="s">
        <v>172</v>
      </c>
    </row>
    <row r="383" spans="1:25" ht="21.75" customHeight="1">
      <c r="A383" s="911"/>
      <c r="B383" s="914"/>
      <c r="C383" s="914"/>
      <c r="D383" s="914"/>
      <c r="E383" s="914"/>
      <c r="F383" s="914"/>
      <c r="G383" s="911"/>
      <c r="H383" s="911"/>
      <c r="I383" s="911"/>
      <c r="J383" s="900"/>
      <c r="K383" s="907" t="s">
        <v>497</v>
      </c>
      <c r="L383" s="901"/>
      <c r="M383" s="2399" t="str">
        <f>IF(M355="","",M355)</f>
        <v/>
      </c>
      <c r="N383" s="2400"/>
    </row>
    <row r="384" spans="1:25" ht="30.75" customHeight="1">
      <c r="A384" s="911"/>
      <c r="B384" s="915"/>
      <c r="C384" s="911"/>
      <c r="D384" s="911"/>
      <c r="E384" s="912"/>
      <c r="F384" s="911"/>
      <c r="G384" s="916"/>
      <c r="H384" s="911"/>
      <c r="I384" s="911"/>
      <c r="J384" s="894" t="str">
        <f>IF(AND(OR(K378="○",K379="○",K380="○"),M384=""),"※","")</f>
        <v/>
      </c>
      <c r="K384" s="2397" t="s">
        <v>173</v>
      </c>
      <c r="L384" s="2398"/>
      <c r="M384" s="896"/>
      <c r="N384" s="382" t="s">
        <v>1091</v>
      </c>
      <c r="O384" s="2392" t="str">
        <f>IF(J384="※","支払限度額を入力してください","")</f>
        <v/>
      </c>
      <c r="P384" s="2393"/>
      <c r="Q384" s="2393"/>
    </row>
    <row r="385" spans="1:18">
      <c r="A385" s="911"/>
      <c r="B385" s="911"/>
      <c r="C385" s="911"/>
      <c r="D385" s="911"/>
      <c r="E385" s="911"/>
      <c r="F385" s="911"/>
      <c r="G385" s="911"/>
      <c r="H385" s="911"/>
      <c r="I385" s="911"/>
    </row>
    <row r="386" spans="1:18">
      <c r="A386" s="911"/>
      <c r="B386" s="918"/>
      <c r="C386" s="911"/>
      <c r="D386" s="911"/>
      <c r="E386" s="911"/>
      <c r="F386" s="911"/>
      <c r="G386" s="911"/>
      <c r="H386" s="911"/>
      <c r="I386" s="911"/>
      <c r="J386" s="258" t="s">
        <v>174</v>
      </c>
    </row>
    <row r="387" spans="1:18">
      <c r="A387" s="911"/>
      <c r="B387" s="918"/>
      <c r="C387" s="911"/>
      <c r="D387" s="911"/>
      <c r="E387" s="911"/>
      <c r="F387" s="911"/>
      <c r="G387" s="911"/>
      <c r="H387" s="911"/>
      <c r="I387" s="911"/>
      <c r="J387" s="258" t="s">
        <v>171</v>
      </c>
    </row>
    <row r="388" spans="1:18">
      <c r="A388" s="911"/>
      <c r="B388" s="911"/>
      <c r="C388" s="911"/>
      <c r="D388" s="911"/>
      <c r="E388" s="911"/>
      <c r="F388" s="911"/>
      <c r="G388" s="911"/>
      <c r="H388" s="911"/>
      <c r="I388" s="911"/>
      <c r="J388" s="42" t="s">
        <v>166</v>
      </c>
    </row>
    <row r="389" spans="1:18" ht="21.75" customHeight="1">
      <c r="A389" s="911"/>
      <c r="B389" s="911"/>
      <c r="C389" s="914"/>
      <c r="D389" s="914"/>
      <c r="E389" s="914"/>
      <c r="F389" s="914"/>
      <c r="G389" s="911"/>
      <c r="H389" s="911"/>
      <c r="I389" s="911"/>
      <c r="J389" s="900"/>
      <c r="K389" s="907" t="s">
        <v>501</v>
      </c>
      <c r="L389" s="901"/>
      <c r="M389" s="2399" t="str">
        <f>IF(M355="","",M355)</f>
        <v/>
      </c>
      <c r="N389" s="2400"/>
    </row>
    <row r="390" spans="1:18" ht="30.75" customHeight="1">
      <c r="A390" s="911"/>
      <c r="B390" s="911"/>
      <c r="C390" s="914"/>
      <c r="D390" s="911"/>
      <c r="E390" s="911"/>
      <c r="F390" s="911"/>
      <c r="G390" s="911"/>
      <c r="H390" s="911"/>
      <c r="I390" s="911"/>
      <c r="J390" s="897"/>
      <c r="K390" s="898"/>
      <c r="L390" s="2396" t="s">
        <v>566</v>
      </c>
      <c r="M390" s="2398"/>
      <c r="N390" s="2401"/>
    </row>
    <row r="391" spans="1:18" ht="6.75" customHeight="1">
      <c r="A391" s="911"/>
      <c r="B391" s="911"/>
      <c r="C391" s="911"/>
      <c r="D391" s="911"/>
      <c r="E391" s="911"/>
      <c r="F391" s="911"/>
      <c r="G391" s="911"/>
      <c r="H391" s="911"/>
      <c r="I391" s="911"/>
      <c r="J391" s="268"/>
      <c r="K391" s="268"/>
      <c r="L391" s="268"/>
      <c r="M391" s="268"/>
    </row>
    <row r="392" spans="1:18">
      <c r="A392" s="911"/>
      <c r="B392" s="918"/>
      <c r="C392" s="911"/>
      <c r="D392" s="911"/>
      <c r="E392" s="911"/>
      <c r="F392" s="911"/>
      <c r="G392" s="911"/>
      <c r="H392" s="911"/>
      <c r="I392" s="911"/>
      <c r="J392" s="258" t="s">
        <v>172</v>
      </c>
    </row>
    <row r="393" spans="1:18" ht="21.75" customHeight="1">
      <c r="A393" s="911"/>
      <c r="B393" s="911"/>
      <c r="C393" s="914"/>
      <c r="D393" s="914"/>
      <c r="E393" s="914"/>
      <c r="F393" s="914"/>
      <c r="G393" s="911"/>
      <c r="H393" s="911"/>
      <c r="I393" s="911"/>
      <c r="J393" s="900"/>
      <c r="K393" s="907" t="s">
        <v>497</v>
      </c>
      <c r="L393" s="901"/>
      <c r="M393" s="2399" t="str">
        <f>IF(M355="","",M355)</f>
        <v/>
      </c>
      <c r="N393" s="2400"/>
    </row>
    <row r="394" spans="1:18" ht="30.75" customHeight="1">
      <c r="A394" s="911"/>
      <c r="B394" s="915"/>
      <c r="C394" s="911"/>
      <c r="D394" s="911"/>
      <c r="E394" s="912"/>
      <c r="F394" s="911"/>
      <c r="G394" s="916"/>
      <c r="H394" s="911"/>
      <c r="I394" s="911"/>
      <c r="J394" s="894" t="str">
        <f>IF(AND(K390="○",M394=""),"※","")</f>
        <v/>
      </c>
      <c r="K394" s="2395" t="s">
        <v>173</v>
      </c>
      <c r="L394" s="2396"/>
      <c r="M394" s="896"/>
      <c r="N394" s="382" t="s">
        <v>1091</v>
      </c>
      <c r="O394" s="2392" t="str">
        <f>IF(J394="※","支払限度額を入力してください","")</f>
        <v/>
      </c>
      <c r="P394" s="2393"/>
      <c r="Q394" s="2393"/>
    </row>
    <row r="395" spans="1:18">
      <c r="A395" s="911"/>
      <c r="B395" s="911"/>
      <c r="C395" s="911"/>
      <c r="D395" s="911"/>
      <c r="E395" s="911"/>
      <c r="F395" s="911"/>
      <c r="G395" s="911"/>
      <c r="H395" s="911"/>
      <c r="I395" s="911"/>
    </row>
    <row r="396" spans="1:18" ht="13.5">
      <c r="A396" s="911"/>
      <c r="B396" s="913"/>
      <c r="C396" s="911"/>
      <c r="D396" s="911"/>
      <c r="E396" s="911"/>
      <c r="F396" s="911"/>
      <c r="G396" s="911"/>
      <c r="H396" s="911"/>
      <c r="I396" s="911"/>
      <c r="J396" s="880" t="s">
        <v>177</v>
      </c>
      <c r="N396" s="904">
        <v>10</v>
      </c>
    </row>
    <row r="397" spans="1:18">
      <c r="A397" s="911"/>
      <c r="B397" s="911"/>
      <c r="C397" s="911"/>
      <c r="D397" s="911"/>
      <c r="E397" s="911"/>
      <c r="F397" s="911"/>
      <c r="G397" s="911"/>
      <c r="H397" s="911"/>
      <c r="I397" s="911"/>
      <c r="J397" s="42" t="s">
        <v>166</v>
      </c>
    </row>
    <row r="398" spans="1:18" ht="21.75" customHeight="1">
      <c r="A398" s="911"/>
      <c r="B398" s="911"/>
      <c r="C398" s="914"/>
      <c r="D398" s="914"/>
      <c r="E398" s="914"/>
      <c r="F398" s="914"/>
      <c r="G398" s="911"/>
      <c r="H398" s="911"/>
      <c r="I398" s="911"/>
      <c r="J398" s="883" t="str">
        <f>IF(AND($N$4&gt;0,$N$7&gt;=N396,M398=""),"※","")</f>
        <v/>
      </c>
      <c r="K398" s="907" t="s">
        <v>497</v>
      </c>
      <c r="L398" s="901"/>
      <c r="M398" s="2406"/>
      <c r="N398" s="2407"/>
      <c r="R398" s="254"/>
    </row>
    <row r="399" spans="1:18" ht="30.75" customHeight="1">
      <c r="A399" s="911"/>
      <c r="B399" s="915"/>
      <c r="C399" s="914"/>
      <c r="D399" s="911"/>
      <c r="E399" s="911"/>
      <c r="F399" s="911"/>
      <c r="G399" s="911"/>
      <c r="H399" s="911"/>
      <c r="I399" s="911"/>
      <c r="J399" s="883" t="str">
        <f>IF(AND($N$4&gt;0,$N$7&gt;=N396,K399=""),"※","")</f>
        <v/>
      </c>
      <c r="K399" s="882"/>
      <c r="L399" s="2408" t="s">
        <v>545</v>
      </c>
      <c r="M399" s="2408"/>
      <c r="N399" s="2408"/>
      <c r="R399" s="254"/>
    </row>
    <row r="400" spans="1:18" ht="30.75" customHeight="1">
      <c r="A400" s="911"/>
      <c r="B400" s="915"/>
      <c r="C400" s="914"/>
      <c r="D400" s="911"/>
      <c r="E400" s="911"/>
      <c r="F400" s="911"/>
      <c r="G400" s="911"/>
      <c r="H400" s="911"/>
      <c r="I400" s="911"/>
      <c r="J400" s="886" t="str">
        <f>IF(AND($N$4&gt;0,$N$7&gt;=N396,K400=""),"※","")</f>
        <v/>
      </c>
      <c r="K400" s="885"/>
      <c r="L400" s="2403" t="s">
        <v>568</v>
      </c>
      <c r="M400" s="2403"/>
      <c r="N400" s="2403"/>
      <c r="R400" s="254"/>
    </row>
    <row r="401" spans="1:25" ht="30.75" customHeight="1">
      <c r="A401" s="911"/>
      <c r="B401" s="915"/>
      <c r="C401" s="914"/>
      <c r="D401" s="911"/>
      <c r="E401" s="911"/>
      <c r="F401" s="911"/>
      <c r="G401" s="911"/>
      <c r="H401" s="911"/>
      <c r="I401" s="911"/>
      <c r="J401" s="886" t="str">
        <f>IF(AND($N$4&gt;0,$N$7&gt;=N396,K401=""),"※","")</f>
        <v/>
      </c>
      <c r="K401" s="885"/>
      <c r="L401" s="2403" t="s">
        <v>569</v>
      </c>
      <c r="M401" s="2403"/>
      <c r="N401" s="2403"/>
      <c r="R401" s="254"/>
    </row>
    <row r="402" spans="1:25" ht="30.75" customHeight="1">
      <c r="A402" s="911"/>
      <c r="B402" s="915"/>
      <c r="C402" s="914"/>
      <c r="D402" s="911"/>
      <c r="E402" s="911"/>
      <c r="F402" s="911"/>
      <c r="G402" s="911"/>
      <c r="H402" s="911"/>
      <c r="I402" s="911"/>
      <c r="J402" s="886" t="str">
        <f>IF(AND($N$4&gt;0,$N$7&gt;=N396,K402=""),"※","")</f>
        <v/>
      </c>
      <c r="K402" s="885"/>
      <c r="L402" s="2403" t="s">
        <v>599</v>
      </c>
      <c r="M402" s="2403"/>
      <c r="N402" s="2403"/>
      <c r="R402" s="254"/>
    </row>
    <row r="403" spans="1:25" ht="30.75" customHeight="1">
      <c r="A403" s="911"/>
      <c r="B403" s="915"/>
      <c r="C403" s="914"/>
      <c r="D403" s="911"/>
      <c r="E403" s="911"/>
      <c r="F403" s="911"/>
      <c r="G403" s="911"/>
      <c r="H403" s="911"/>
      <c r="I403" s="911"/>
      <c r="J403" s="886" t="str">
        <f>IF(AND($N$4&gt;0,$N$7&gt;=N396,K403=""),"※","")</f>
        <v/>
      </c>
      <c r="K403" s="885"/>
      <c r="L403" s="2403" t="s">
        <v>600</v>
      </c>
      <c r="M403" s="2403"/>
      <c r="N403" s="2403"/>
      <c r="R403" s="254"/>
    </row>
    <row r="404" spans="1:25" ht="30.75" customHeight="1">
      <c r="A404" s="911"/>
      <c r="B404" s="915"/>
      <c r="C404" s="914"/>
      <c r="D404" s="911"/>
      <c r="E404" s="911"/>
      <c r="F404" s="911"/>
      <c r="G404" s="911"/>
      <c r="H404" s="911"/>
      <c r="I404" s="911"/>
      <c r="J404" s="886" t="str">
        <f>IF(AND($N$4&gt;0,$N$7&gt;=N396,K404=""),"※","")</f>
        <v/>
      </c>
      <c r="K404" s="885"/>
      <c r="L404" s="2403" t="s">
        <v>167</v>
      </c>
      <c r="M404" s="2403"/>
      <c r="N404" s="2403"/>
      <c r="R404" s="254"/>
    </row>
    <row r="405" spans="1:25" ht="30.75" customHeight="1">
      <c r="A405" s="911"/>
      <c r="B405" s="915"/>
      <c r="C405" s="914"/>
      <c r="D405" s="911"/>
      <c r="E405" s="911"/>
      <c r="F405" s="911"/>
      <c r="G405" s="911"/>
      <c r="H405" s="911"/>
      <c r="I405" s="911"/>
      <c r="J405" s="886" t="str">
        <f>IF(AND($N$4&gt;0,$N$7&gt;=N396,K405=""),"※","")</f>
        <v/>
      </c>
      <c r="K405" s="885"/>
      <c r="L405" s="2403" t="s">
        <v>558</v>
      </c>
      <c r="M405" s="2403"/>
      <c r="N405" s="2403"/>
      <c r="R405" s="254"/>
    </row>
    <row r="406" spans="1:25" ht="30.75" customHeight="1">
      <c r="A406" s="911"/>
      <c r="B406" s="915"/>
      <c r="C406" s="914"/>
      <c r="D406" s="911"/>
      <c r="E406" s="911"/>
      <c r="F406" s="911"/>
      <c r="G406" s="911"/>
      <c r="H406" s="911"/>
      <c r="I406" s="911"/>
      <c r="J406" s="886" t="str">
        <f>IF(AND($N$4&gt;0,$N$7&gt;=N396,K406=""),"※","")</f>
        <v/>
      </c>
      <c r="K406" s="885"/>
      <c r="L406" s="2403" t="s">
        <v>549</v>
      </c>
      <c r="M406" s="2403"/>
      <c r="N406" s="2403"/>
      <c r="R406" s="254"/>
    </row>
    <row r="407" spans="1:25" ht="30.75" customHeight="1">
      <c r="A407" s="911"/>
      <c r="B407" s="915"/>
      <c r="C407" s="914"/>
      <c r="D407" s="911"/>
      <c r="E407" s="911"/>
      <c r="F407" s="911"/>
      <c r="G407" s="911"/>
      <c r="H407" s="911"/>
      <c r="I407" s="911"/>
      <c r="J407" s="889" t="str">
        <f>IF(AND($N$4&gt;0,$N$7&gt;=N396,K407=""),"※","")</f>
        <v/>
      </c>
      <c r="K407" s="888"/>
      <c r="L407" s="2405" t="s">
        <v>550</v>
      </c>
      <c r="M407" s="2405"/>
      <c r="N407" s="2405"/>
      <c r="R407" s="254"/>
    </row>
    <row r="408" spans="1:25">
      <c r="A408" s="911"/>
      <c r="B408" s="911"/>
      <c r="C408" s="911"/>
      <c r="D408" s="911"/>
      <c r="E408" s="911"/>
      <c r="F408" s="911"/>
      <c r="G408" s="911"/>
      <c r="H408" s="911"/>
      <c r="I408" s="911"/>
      <c r="K408" s="1140">
        <f>COUNTIF(K399:K407,"○")</f>
        <v>0</v>
      </c>
    </row>
    <row r="409" spans="1:25" ht="13.5">
      <c r="A409" s="911"/>
      <c r="B409" s="913"/>
      <c r="C409" s="911"/>
      <c r="D409" s="911"/>
      <c r="E409" s="911"/>
      <c r="F409" s="911"/>
      <c r="G409" s="911"/>
      <c r="H409" s="911"/>
      <c r="I409" s="911"/>
      <c r="J409" s="880" t="s">
        <v>551</v>
      </c>
      <c r="V409" s="880" t="s">
        <v>1471</v>
      </c>
    </row>
    <row r="410" spans="1:25">
      <c r="A410" s="911"/>
      <c r="B410" s="911"/>
      <c r="C410" s="911"/>
      <c r="D410" s="911"/>
      <c r="E410" s="911"/>
      <c r="F410" s="911"/>
      <c r="G410" s="911"/>
      <c r="H410" s="911"/>
      <c r="I410" s="911"/>
      <c r="J410" s="42" t="s">
        <v>166</v>
      </c>
      <c r="V410" s="1280" t="s">
        <v>1473</v>
      </c>
      <c r="W410" s="1281"/>
      <c r="X410" s="1281"/>
      <c r="Y410" s="1282"/>
    </row>
    <row r="411" spans="1:25" ht="21.75" customHeight="1">
      <c r="A411" s="911"/>
      <c r="B411" s="911"/>
      <c r="C411" s="914"/>
      <c r="D411" s="914"/>
      <c r="E411" s="914"/>
      <c r="F411" s="914"/>
      <c r="G411" s="911"/>
      <c r="H411" s="911"/>
      <c r="I411" s="911"/>
      <c r="J411" s="883"/>
      <c r="K411" s="907" t="s">
        <v>500</v>
      </c>
      <c r="L411" s="901"/>
      <c r="M411" s="2399" t="str">
        <f>IF(M398="","",M398)</f>
        <v/>
      </c>
      <c r="N411" s="2400"/>
      <c r="V411" s="1283" t="s">
        <v>1474</v>
      </c>
      <c r="W411" s="1283" t="s">
        <v>1475</v>
      </c>
      <c r="X411" s="1283" t="s">
        <v>1476</v>
      </c>
      <c r="Y411" s="1283" t="s">
        <v>1477</v>
      </c>
    </row>
    <row r="412" spans="1:25" ht="30.75" customHeight="1">
      <c r="A412" s="911"/>
      <c r="B412" s="915"/>
      <c r="C412" s="914"/>
      <c r="D412" s="911"/>
      <c r="E412" s="912"/>
      <c r="F412" s="911"/>
      <c r="G412" s="916"/>
      <c r="H412" s="916"/>
      <c r="I412" s="917"/>
      <c r="J412" s="881" t="str">
        <f>X412</f>
        <v/>
      </c>
      <c r="K412" s="882"/>
      <c r="L412" s="277" t="s">
        <v>562</v>
      </c>
      <c r="M412" s="908"/>
      <c r="N412" s="413" t="s">
        <v>1091</v>
      </c>
      <c r="O412" s="2392" t="str">
        <f>Y412</f>
        <v/>
      </c>
      <c r="P412" s="2393"/>
      <c r="Q412" s="2393"/>
      <c r="V412" s="248" t="str">
        <f>IF(AND(K408&gt;0,K412&lt;&gt;"×"),IF(OR(K412="",M412=""),"×",""),"")</f>
        <v/>
      </c>
      <c r="W412" s="248" t="str">
        <f>IF(K408&gt;0,IF(AND(K412="○",K413="○"),"×",""),"")</f>
        <v/>
      </c>
      <c r="X412" s="248" t="str">
        <f>IF(W412="×","E",IF(V412="×","※",""))</f>
        <v/>
      </c>
      <c r="Y412" s="248" t="str">
        <f>IF(X412="E","どちらか一方に「○」を入力してください",IF(AND(K412="○",M412=""),"支払限度額を入力してください",IF(AND(K412&lt;&gt;"○",M412&lt;&gt;""),"金額が入力されています。1工事あたりに「○」を入力してください","")))</f>
        <v/>
      </c>
    </row>
    <row r="413" spans="1:25" ht="30.75" customHeight="1">
      <c r="A413" s="911"/>
      <c r="B413" s="915"/>
      <c r="C413" s="914"/>
      <c r="D413" s="911"/>
      <c r="E413" s="912"/>
      <c r="F413" s="911"/>
      <c r="G413" s="916"/>
      <c r="H413" s="911"/>
      <c r="I413" s="911"/>
      <c r="J413" s="887" t="str">
        <f>X413</f>
        <v/>
      </c>
      <c r="K413" s="888"/>
      <c r="L413" s="893" t="s">
        <v>561</v>
      </c>
      <c r="M413" s="910"/>
      <c r="N413" s="899" t="s">
        <v>1091</v>
      </c>
      <c r="O413" s="2392" t="str">
        <f>Y413</f>
        <v/>
      </c>
      <c r="P413" s="2393"/>
      <c r="Q413" s="2393"/>
      <c r="V413" s="248" t="str">
        <f>IF(AND(K408&gt;0,K413&lt;&gt;"×"),IF(OR(K413="",M413=""),"×",""),"")</f>
        <v/>
      </c>
      <c r="W413" s="248" t="str">
        <f>IF(K408&gt;0,IF(AND(K413="○",K412="○"),"×",""),"")</f>
        <v/>
      </c>
      <c r="X413" s="248" t="str">
        <f>IF(W413="×","E",IF(V413="×","※",""))</f>
        <v/>
      </c>
      <c r="Y413" s="248" t="str">
        <f>IF(X413="E","どちらか一方に「○」を入力してください",IF(AND(K413="○",M413=""),"請負金額を入力してください",IF(AND(K413&lt;&gt;"○",M413&lt;&gt;""),"金額が入力されています。請負金額に「○」を入力してください","")))</f>
        <v/>
      </c>
    </row>
    <row r="414" spans="1:25">
      <c r="A414" s="911"/>
      <c r="B414" s="911"/>
      <c r="C414" s="911"/>
      <c r="D414" s="911"/>
      <c r="E414" s="911"/>
      <c r="F414" s="911"/>
      <c r="G414" s="911"/>
      <c r="H414" s="911"/>
      <c r="I414" s="911"/>
    </row>
    <row r="415" spans="1:25" ht="13.5">
      <c r="A415" s="911"/>
      <c r="B415" s="913"/>
      <c r="C415" s="911"/>
      <c r="D415" s="911"/>
      <c r="E415" s="911"/>
      <c r="F415" s="911"/>
      <c r="G415" s="911"/>
      <c r="H415" s="911"/>
      <c r="I415" s="911"/>
      <c r="J415" s="880" t="s">
        <v>179</v>
      </c>
    </row>
    <row r="416" spans="1:25">
      <c r="A416" s="911"/>
      <c r="B416" s="911"/>
      <c r="C416" s="911"/>
      <c r="D416" s="911"/>
      <c r="E416" s="911"/>
      <c r="F416" s="911"/>
      <c r="G416" s="911"/>
      <c r="H416" s="911"/>
      <c r="I416" s="911"/>
      <c r="J416" s="42" t="s">
        <v>180</v>
      </c>
    </row>
    <row r="417" spans="1:17">
      <c r="A417" s="911"/>
      <c r="B417" s="918"/>
      <c r="C417" s="911"/>
      <c r="D417" s="911"/>
      <c r="E417" s="911"/>
      <c r="F417" s="911"/>
      <c r="G417" s="911"/>
      <c r="H417" s="911"/>
      <c r="I417" s="911"/>
      <c r="J417" s="258" t="s">
        <v>170</v>
      </c>
    </row>
    <row r="418" spans="1:17">
      <c r="A418" s="911"/>
      <c r="B418" s="918"/>
      <c r="C418" s="911"/>
      <c r="D418" s="911"/>
      <c r="E418" s="911"/>
      <c r="F418" s="911"/>
      <c r="G418" s="911"/>
      <c r="H418" s="911"/>
      <c r="I418" s="911"/>
      <c r="J418" s="258" t="s">
        <v>171</v>
      </c>
    </row>
    <row r="419" spans="1:17">
      <c r="A419" s="911"/>
      <c r="B419" s="911"/>
      <c r="C419" s="911"/>
      <c r="D419" s="911"/>
      <c r="E419" s="911"/>
      <c r="F419" s="911"/>
      <c r="G419" s="911"/>
      <c r="H419" s="911"/>
      <c r="I419" s="911"/>
      <c r="J419" s="42" t="s">
        <v>166</v>
      </c>
    </row>
    <row r="420" spans="1:17" ht="21.75" customHeight="1">
      <c r="A420" s="911"/>
      <c r="B420" s="911"/>
      <c r="C420" s="914"/>
      <c r="D420" s="914"/>
      <c r="E420" s="914"/>
      <c r="F420" s="914"/>
      <c r="G420" s="911"/>
      <c r="H420" s="911"/>
      <c r="I420" s="911"/>
      <c r="J420" s="883"/>
      <c r="K420" s="907" t="s">
        <v>501</v>
      </c>
      <c r="L420" s="901"/>
      <c r="M420" s="2399" t="str">
        <f>IF(M398="","",M398)</f>
        <v/>
      </c>
      <c r="N420" s="2400"/>
    </row>
    <row r="421" spans="1:17" ht="30.75" customHeight="1">
      <c r="A421" s="911"/>
      <c r="B421" s="911"/>
      <c r="C421" s="914"/>
      <c r="D421" s="911"/>
      <c r="E421" s="911"/>
      <c r="F421" s="911"/>
      <c r="G421" s="911"/>
      <c r="H421" s="911"/>
      <c r="I421" s="911"/>
      <c r="J421" s="890"/>
      <c r="K421" s="882"/>
      <c r="L421" s="2402" t="s">
        <v>563</v>
      </c>
      <c r="M421" s="2402"/>
      <c r="N421" s="2402"/>
    </row>
    <row r="422" spans="1:17" ht="30.75" customHeight="1">
      <c r="A422" s="911"/>
      <c r="B422" s="911"/>
      <c r="C422" s="914"/>
      <c r="D422" s="911"/>
      <c r="E422" s="911"/>
      <c r="F422" s="911"/>
      <c r="G422" s="911"/>
      <c r="H422" s="911"/>
      <c r="I422" s="911"/>
      <c r="J422" s="895"/>
      <c r="K422" s="885"/>
      <c r="L422" s="2403" t="s">
        <v>564</v>
      </c>
      <c r="M422" s="2403"/>
      <c r="N422" s="2403"/>
    </row>
    <row r="423" spans="1:17" ht="30.75" customHeight="1">
      <c r="A423" s="911"/>
      <c r="B423" s="911"/>
      <c r="C423" s="914"/>
      <c r="D423" s="911"/>
      <c r="E423" s="911"/>
      <c r="F423" s="911"/>
      <c r="G423" s="911"/>
      <c r="H423" s="911"/>
      <c r="I423" s="911"/>
      <c r="J423" s="893"/>
      <c r="K423" s="888"/>
      <c r="L423" s="2404" t="s">
        <v>565</v>
      </c>
      <c r="M423" s="2404"/>
      <c r="N423" s="2404"/>
    </row>
    <row r="424" spans="1:17" ht="6.75" customHeight="1">
      <c r="A424" s="911"/>
      <c r="B424" s="911"/>
      <c r="C424" s="911"/>
      <c r="D424" s="911"/>
      <c r="E424" s="911"/>
      <c r="F424" s="911"/>
      <c r="G424" s="911"/>
      <c r="H424" s="911"/>
      <c r="I424" s="911"/>
      <c r="J424" s="268"/>
      <c r="K424" s="268"/>
      <c r="L424" s="268"/>
      <c r="M424" s="268"/>
    </row>
    <row r="425" spans="1:17">
      <c r="A425" s="911"/>
      <c r="B425" s="918"/>
      <c r="C425" s="911"/>
      <c r="D425" s="911"/>
      <c r="E425" s="911"/>
      <c r="F425" s="911"/>
      <c r="G425" s="911"/>
      <c r="H425" s="911"/>
      <c r="I425" s="911"/>
      <c r="J425" s="258" t="s">
        <v>172</v>
      </c>
    </row>
    <row r="426" spans="1:17" ht="21.75" customHeight="1">
      <c r="A426" s="911"/>
      <c r="B426" s="914"/>
      <c r="C426" s="914"/>
      <c r="D426" s="914"/>
      <c r="E426" s="914"/>
      <c r="F426" s="914"/>
      <c r="G426" s="911"/>
      <c r="H426" s="911"/>
      <c r="I426" s="911"/>
      <c r="J426" s="900"/>
      <c r="K426" s="907" t="s">
        <v>497</v>
      </c>
      <c r="L426" s="901"/>
      <c r="M426" s="2399" t="str">
        <f>IF(M398="","",M398)</f>
        <v/>
      </c>
      <c r="N426" s="2400"/>
    </row>
    <row r="427" spans="1:17" ht="30.75" customHeight="1">
      <c r="A427" s="911"/>
      <c r="B427" s="915"/>
      <c r="C427" s="911"/>
      <c r="D427" s="911"/>
      <c r="E427" s="912"/>
      <c r="F427" s="911"/>
      <c r="G427" s="916"/>
      <c r="H427" s="911"/>
      <c r="I427" s="911"/>
      <c r="J427" s="894" t="str">
        <f>IF(AND(OR(K421="○",K422="○",K423="○"),M427=""),"※","")</f>
        <v/>
      </c>
      <c r="K427" s="2397" t="s">
        <v>173</v>
      </c>
      <c r="L427" s="2398"/>
      <c r="M427" s="896"/>
      <c r="N427" s="382" t="s">
        <v>1091</v>
      </c>
      <c r="O427" s="2392" t="str">
        <f>IF(J427="※","支払限度額を入力してください","")</f>
        <v/>
      </c>
      <c r="P427" s="2393"/>
      <c r="Q427" s="2393"/>
    </row>
    <row r="428" spans="1:17">
      <c r="A428" s="911"/>
      <c r="B428" s="911"/>
      <c r="C428" s="911"/>
      <c r="D428" s="911"/>
      <c r="E428" s="911"/>
      <c r="F428" s="911"/>
      <c r="G428" s="911"/>
      <c r="H428" s="911"/>
      <c r="I428" s="911"/>
    </row>
    <row r="429" spans="1:17">
      <c r="A429" s="911"/>
      <c r="B429" s="918"/>
      <c r="C429" s="911"/>
      <c r="D429" s="911"/>
      <c r="E429" s="911"/>
      <c r="F429" s="911"/>
      <c r="G429" s="911"/>
      <c r="H429" s="911"/>
      <c r="I429" s="911"/>
      <c r="J429" s="258" t="s">
        <v>174</v>
      </c>
    </row>
    <row r="430" spans="1:17">
      <c r="A430" s="911"/>
      <c r="B430" s="918"/>
      <c r="C430" s="911"/>
      <c r="D430" s="911"/>
      <c r="E430" s="911"/>
      <c r="F430" s="911"/>
      <c r="G430" s="911"/>
      <c r="H430" s="911"/>
      <c r="I430" s="911"/>
      <c r="J430" s="258" t="s">
        <v>171</v>
      </c>
    </row>
    <row r="431" spans="1:17">
      <c r="A431" s="911"/>
      <c r="B431" s="911"/>
      <c r="C431" s="911"/>
      <c r="D431" s="911"/>
      <c r="E431" s="911"/>
      <c r="F431" s="911"/>
      <c r="G431" s="911"/>
      <c r="H431" s="911"/>
      <c r="I431" s="911"/>
      <c r="J431" s="42" t="s">
        <v>166</v>
      </c>
    </row>
    <row r="432" spans="1:17" ht="21.75" customHeight="1">
      <c r="A432" s="911"/>
      <c r="B432" s="911"/>
      <c r="C432" s="914"/>
      <c r="D432" s="914"/>
      <c r="E432" s="914"/>
      <c r="F432" s="914"/>
      <c r="G432" s="911"/>
      <c r="H432" s="911"/>
      <c r="I432" s="911"/>
      <c r="J432" s="900"/>
      <c r="K432" s="907" t="s">
        <v>501</v>
      </c>
      <c r="L432" s="901"/>
      <c r="M432" s="2399" t="str">
        <f>IF(M398="","",M398)</f>
        <v/>
      </c>
      <c r="N432" s="2400"/>
    </row>
    <row r="433" spans="1:18" ht="30.75" customHeight="1">
      <c r="A433" s="911"/>
      <c r="B433" s="911"/>
      <c r="C433" s="914"/>
      <c r="D433" s="911"/>
      <c r="E433" s="911"/>
      <c r="F433" s="911"/>
      <c r="G433" s="911"/>
      <c r="H433" s="911"/>
      <c r="I433" s="911"/>
      <c r="J433" s="897"/>
      <c r="K433" s="898"/>
      <c r="L433" s="2396" t="s">
        <v>566</v>
      </c>
      <c r="M433" s="2398"/>
      <c r="N433" s="2401"/>
    </row>
    <row r="434" spans="1:18" ht="6.75" customHeight="1">
      <c r="A434" s="911"/>
      <c r="B434" s="911"/>
      <c r="C434" s="911"/>
      <c r="D434" s="911"/>
      <c r="E434" s="911"/>
      <c r="F434" s="911"/>
      <c r="G434" s="911"/>
      <c r="H434" s="911"/>
      <c r="I434" s="911"/>
      <c r="J434" s="268"/>
      <c r="K434" s="268"/>
      <c r="L434" s="268"/>
      <c r="M434" s="268"/>
    </row>
    <row r="435" spans="1:18">
      <c r="A435" s="911"/>
      <c r="B435" s="918"/>
      <c r="C435" s="911"/>
      <c r="D435" s="911"/>
      <c r="E435" s="911"/>
      <c r="F435" s="911"/>
      <c r="G435" s="911"/>
      <c r="H435" s="911"/>
      <c r="I435" s="911"/>
      <c r="J435" s="258" t="s">
        <v>172</v>
      </c>
    </row>
    <row r="436" spans="1:18" ht="21.75" customHeight="1">
      <c r="A436" s="911"/>
      <c r="B436" s="911"/>
      <c r="C436" s="914"/>
      <c r="D436" s="914"/>
      <c r="E436" s="914"/>
      <c r="F436" s="914"/>
      <c r="G436" s="911"/>
      <c r="H436" s="911"/>
      <c r="I436" s="911"/>
      <c r="J436" s="900"/>
      <c r="K436" s="907" t="s">
        <v>497</v>
      </c>
      <c r="L436" s="901"/>
      <c r="M436" s="2399" t="str">
        <f>IF(M398="","",M398)</f>
        <v/>
      </c>
      <c r="N436" s="2400"/>
    </row>
    <row r="437" spans="1:18" ht="30.75" customHeight="1">
      <c r="A437" s="911"/>
      <c r="B437" s="915"/>
      <c r="C437" s="911"/>
      <c r="D437" s="911"/>
      <c r="E437" s="912"/>
      <c r="F437" s="911"/>
      <c r="G437" s="916"/>
      <c r="H437" s="911"/>
      <c r="I437" s="911"/>
      <c r="J437" s="894" t="str">
        <f>IF(AND(K433="○",M437=""),"※","")</f>
        <v/>
      </c>
      <c r="K437" s="2395" t="s">
        <v>173</v>
      </c>
      <c r="L437" s="2396"/>
      <c r="M437" s="896"/>
      <c r="N437" s="382" t="s">
        <v>1091</v>
      </c>
      <c r="O437" s="2392" t="str">
        <f>IF(J437="※","支払限度額を入力してください","")</f>
        <v/>
      </c>
      <c r="P437" s="2393"/>
      <c r="Q437" s="2393"/>
    </row>
    <row r="438" spans="1:18">
      <c r="A438" s="911"/>
      <c r="B438" s="911"/>
      <c r="C438" s="911"/>
      <c r="D438" s="911"/>
      <c r="E438" s="911"/>
      <c r="F438" s="911"/>
      <c r="G438" s="911"/>
      <c r="H438" s="911"/>
      <c r="I438" s="911"/>
    </row>
    <row r="439" spans="1:18" ht="13.5">
      <c r="A439" s="911"/>
      <c r="B439" s="913"/>
      <c r="C439" s="911"/>
      <c r="D439" s="911"/>
      <c r="E439" s="911"/>
      <c r="F439" s="911"/>
      <c r="G439" s="911"/>
      <c r="H439" s="911"/>
      <c r="I439" s="911"/>
      <c r="J439" s="880" t="s">
        <v>177</v>
      </c>
      <c r="N439" s="904">
        <v>11</v>
      </c>
    </row>
    <row r="440" spans="1:18">
      <c r="A440" s="911"/>
      <c r="B440" s="911"/>
      <c r="C440" s="911"/>
      <c r="D440" s="911"/>
      <c r="E440" s="911"/>
      <c r="F440" s="911"/>
      <c r="G440" s="911"/>
      <c r="H440" s="911"/>
      <c r="I440" s="911"/>
      <c r="J440" s="42" t="s">
        <v>166</v>
      </c>
    </row>
    <row r="441" spans="1:18" ht="21.75" customHeight="1">
      <c r="A441" s="911"/>
      <c r="B441" s="911"/>
      <c r="C441" s="914"/>
      <c r="D441" s="914"/>
      <c r="E441" s="914"/>
      <c r="F441" s="914"/>
      <c r="G441" s="911"/>
      <c r="H441" s="911"/>
      <c r="I441" s="911"/>
      <c r="J441" s="883" t="str">
        <f>IF(AND($N$4&gt;0,$N$7&gt;=N439,M441=""),"※","")</f>
        <v/>
      </c>
      <c r="K441" s="907" t="s">
        <v>497</v>
      </c>
      <c r="L441" s="901"/>
      <c r="M441" s="2406"/>
      <c r="N441" s="2407"/>
      <c r="R441" s="254"/>
    </row>
    <row r="442" spans="1:18" ht="30.75" customHeight="1">
      <c r="A442" s="911"/>
      <c r="B442" s="915"/>
      <c r="C442" s="914"/>
      <c r="D442" s="911"/>
      <c r="E442" s="911"/>
      <c r="F442" s="911"/>
      <c r="G442" s="911"/>
      <c r="H442" s="911"/>
      <c r="I442" s="911"/>
      <c r="J442" s="883" t="str">
        <f>IF(AND($N$4&gt;0,$N$7&gt;=N439,K442=""),"※","")</f>
        <v/>
      </c>
      <c r="K442" s="882"/>
      <c r="L442" s="2408" t="s">
        <v>545</v>
      </c>
      <c r="M442" s="2408"/>
      <c r="N442" s="2408"/>
      <c r="R442" s="254"/>
    </row>
    <row r="443" spans="1:18" ht="30.75" customHeight="1">
      <c r="A443" s="911"/>
      <c r="B443" s="915"/>
      <c r="C443" s="914"/>
      <c r="D443" s="911"/>
      <c r="E443" s="911"/>
      <c r="F443" s="911"/>
      <c r="G443" s="911"/>
      <c r="H443" s="911"/>
      <c r="I443" s="911"/>
      <c r="J443" s="886" t="str">
        <f>IF(AND($N$4&gt;0,$N$7&gt;=N439,K443=""),"※","")</f>
        <v/>
      </c>
      <c r="K443" s="885"/>
      <c r="L443" s="2403" t="s">
        <v>568</v>
      </c>
      <c r="M443" s="2403"/>
      <c r="N443" s="2403"/>
      <c r="R443" s="254"/>
    </row>
    <row r="444" spans="1:18" ht="30.75" customHeight="1">
      <c r="A444" s="911"/>
      <c r="B444" s="915"/>
      <c r="C444" s="914"/>
      <c r="D444" s="911"/>
      <c r="E444" s="911"/>
      <c r="F444" s="911"/>
      <c r="G444" s="911"/>
      <c r="H444" s="911"/>
      <c r="I444" s="911"/>
      <c r="J444" s="886" t="str">
        <f>IF(AND($N$4&gt;0,$N$7&gt;=N439,K444=""),"※","")</f>
        <v/>
      </c>
      <c r="K444" s="885"/>
      <c r="L444" s="2403" t="s">
        <v>604</v>
      </c>
      <c r="M444" s="2403"/>
      <c r="N444" s="2403"/>
      <c r="R444" s="254"/>
    </row>
    <row r="445" spans="1:18" ht="30.75" customHeight="1">
      <c r="A445" s="911"/>
      <c r="B445" s="915"/>
      <c r="C445" s="914"/>
      <c r="D445" s="911"/>
      <c r="E445" s="911"/>
      <c r="F445" s="911"/>
      <c r="G445" s="911"/>
      <c r="H445" s="911"/>
      <c r="I445" s="911"/>
      <c r="J445" s="886" t="str">
        <f>IF(AND($N$4&gt;0,$N$7&gt;=N439,K445=""),"※","")</f>
        <v/>
      </c>
      <c r="K445" s="885"/>
      <c r="L445" s="2403" t="s">
        <v>599</v>
      </c>
      <c r="M445" s="2403"/>
      <c r="N445" s="2403"/>
      <c r="R445" s="254"/>
    </row>
    <row r="446" spans="1:18" ht="30.75" customHeight="1">
      <c r="A446" s="911"/>
      <c r="B446" s="915"/>
      <c r="C446" s="914"/>
      <c r="D446" s="911"/>
      <c r="E446" s="911"/>
      <c r="F446" s="911"/>
      <c r="G446" s="911"/>
      <c r="H446" s="911"/>
      <c r="I446" s="911"/>
      <c r="J446" s="886" t="str">
        <f>IF(AND($N$4&gt;0,$N$7&gt;=N439,K446=""),"※","")</f>
        <v/>
      </c>
      <c r="K446" s="885"/>
      <c r="L446" s="2403" t="s">
        <v>600</v>
      </c>
      <c r="M446" s="2403"/>
      <c r="N446" s="2403"/>
      <c r="R446" s="254"/>
    </row>
    <row r="447" spans="1:18" ht="30.75" customHeight="1">
      <c r="A447" s="911"/>
      <c r="B447" s="915"/>
      <c r="C447" s="914"/>
      <c r="D447" s="911"/>
      <c r="E447" s="911"/>
      <c r="F447" s="911"/>
      <c r="G447" s="911"/>
      <c r="H447" s="911"/>
      <c r="I447" s="911"/>
      <c r="J447" s="886" t="str">
        <f>IF(AND($N$4&gt;0,$N$7&gt;=N439,K447=""),"※","")</f>
        <v/>
      </c>
      <c r="K447" s="885"/>
      <c r="L447" s="2403" t="s">
        <v>167</v>
      </c>
      <c r="M447" s="2403"/>
      <c r="N447" s="2403"/>
      <c r="R447" s="254"/>
    </row>
    <row r="448" spans="1:18" ht="30.75" customHeight="1">
      <c r="A448" s="911"/>
      <c r="B448" s="915"/>
      <c r="C448" s="914"/>
      <c r="D448" s="911"/>
      <c r="E448" s="911"/>
      <c r="F448" s="911"/>
      <c r="G448" s="911"/>
      <c r="H448" s="911"/>
      <c r="I448" s="911"/>
      <c r="J448" s="886" t="str">
        <f>IF(AND($N$4&gt;0,$N$7&gt;=N439,K448=""),"※","")</f>
        <v/>
      </c>
      <c r="K448" s="885"/>
      <c r="L448" s="2403" t="s">
        <v>558</v>
      </c>
      <c r="M448" s="2403"/>
      <c r="N448" s="2403"/>
      <c r="R448" s="254"/>
    </row>
    <row r="449" spans="1:25" ht="30.75" customHeight="1">
      <c r="A449" s="911"/>
      <c r="B449" s="915"/>
      <c r="C449" s="914"/>
      <c r="D449" s="911"/>
      <c r="E449" s="911"/>
      <c r="F449" s="911"/>
      <c r="G449" s="911"/>
      <c r="H449" s="911"/>
      <c r="I449" s="911"/>
      <c r="J449" s="886" t="str">
        <f>IF(AND($N$4&gt;0,$N$7&gt;=N439,K449=""),"※","")</f>
        <v/>
      </c>
      <c r="K449" s="885"/>
      <c r="L449" s="2403" t="s">
        <v>549</v>
      </c>
      <c r="M449" s="2403"/>
      <c r="N449" s="2403"/>
      <c r="R449" s="254"/>
    </row>
    <row r="450" spans="1:25" ht="30.75" customHeight="1">
      <c r="A450" s="911"/>
      <c r="B450" s="915"/>
      <c r="C450" s="914"/>
      <c r="D450" s="911"/>
      <c r="E450" s="911"/>
      <c r="F450" s="911"/>
      <c r="G450" s="911"/>
      <c r="H450" s="911"/>
      <c r="I450" s="911"/>
      <c r="J450" s="889" t="str">
        <f>IF(AND($N$4&gt;0,$N$7&gt;=N439,K450=""),"※","")</f>
        <v/>
      </c>
      <c r="K450" s="888"/>
      <c r="L450" s="2405" t="s">
        <v>550</v>
      </c>
      <c r="M450" s="2405"/>
      <c r="N450" s="2405"/>
      <c r="R450" s="254"/>
    </row>
    <row r="451" spans="1:25">
      <c r="A451" s="911"/>
      <c r="B451" s="911"/>
      <c r="C451" s="911"/>
      <c r="D451" s="911"/>
      <c r="E451" s="911"/>
      <c r="F451" s="911"/>
      <c r="G451" s="911"/>
      <c r="H451" s="911"/>
      <c r="I451" s="911"/>
      <c r="K451" s="1140">
        <f>COUNTIF(K442:K450,"○")</f>
        <v>0</v>
      </c>
    </row>
    <row r="452" spans="1:25" ht="13.5">
      <c r="A452" s="911"/>
      <c r="B452" s="913"/>
      <c r="C452" s="911"/>
      <c r="D452" s="911"/>
      <c r="E452" s="911"/>
      <c r="F452" s="911"/>
      <c r="G452" s="911"/>
      <c r="H452" s="911"/>
      <c r="I452" s="911"/>
      <c r="J452" s="880" t="s">
        <v>551</v>
      </c>
      <c r="V452" s="880" t="s">
        <v>1471</v>
      </c>
    </row>
    <row r="453" spans="1:25">
      <c r="A453" s="911"/>
      <c r="B453" s="911"/>
      <c r="C453" s="911"/>
      <c r="D453" s="911"/>
      <c r="E453" s="911"/>
      <c r="F453" s="911"/>
      <c r="G453" s="911"/>
      <c r="H453" s="911"/>
      <c r="I453" s="911"/>
      <c r="J453" s="42" t="s">
        <v>166</v>
      </c>
      <c r="V453" s="1280" t="s">
        <v>1473</v>
      </c>
      <c r="W453" s="1281"/>
      <c r="X453" s="1281"/>
      <c r="Y453" s="1282"/>
    </row>
    <row r="454" spans="1:25" ht="21.75" customHeight="1">
      <c r="A454" s="911"/>
      <c r="B454" s="911"/>
      <c r="C454" s="914"/>
      <c r="D454" s="914"/>
      <c r="E454" s="914"/>
      <c r="F454" s="914"/>
      <c r="G454" s="911"/>
      <c r="H454" s="911"/>
      <c r="I454" s="911"/>
      <c r="J454" s="883"/>
      <c r="K454" s="907" t="s">
        <v>500</v>
      </c>
      <c r="L454" s="901"/>
      <c r="M454" s="2399" t="str">
        <f>IF(M441="","",M441)</f>
        <v/>
      </c>
      <c r="N454" s="2400"/>
      <c r="V454" s="1283" t="s">
        <v>1474</v>
      </c>
      <c r="W454" s="1283" t="s">
        <v>1475</v>
      </c>
      <c r="X454" s="1283" t="s">
        <v>1476</v>
      </c>
      <c r="Y454" s="1283" t="s">
        <v>1477</v>
      </c>
    </row>
    <row r="455" spans="1:25" ht="30.75" customHeight="1">
      <c r="A455" s="911"/>
      <c r="B455" s="915"/>
      <c r="C455" s="914"/>
      <c r="D455" s="911"/>
      <c r="E455" s="912"/>
      <c r="F455" s="911"/>
      <c r="G455" s="916"/>
      <c r="H455" s="916"/>
      <c r="I455" s="917"/>
      <c r="J455" s="881" t="str">
        <f>X455</f>
        <v/>
      </c>
      <c r="K455" s="882"/>
      <c r="L455" s="277" t="s">
        <v>562</v>
      </c>
      <c r="M455" s="908"/>
      <c r="N455" s="413" t="s">
        <v>1091</v>
      </c>
      <c r="O455" s="2392" t="str">
        <f>Y455</f>
        <v/>
      </c>
      <c r="P455" s="2393"/>
      <c r="Q455" s="2393"/>
      <c r="V455" s="248" t="str">
        <f>IF(AND(K451&gt;0,K455&lt;&gt;"×"),IF(OR(K455="",M455=""),"×",""),"")</f>
        <v/>
      </c>
      <c r="W455" s="248" t="str">
        <f>IF(K451&gt;0,IF(AND(K455="○",K456="○"),"×",""),"")</f>
        <v/>
      </c>
      <c r="X455" s="248" t="str">
        <f>IF(W455="×","E",IF(V455="×","※",""))</f>
        <v/>
      </c>
      <c r="Y455" s="248" t="str">
        <f>IF(X455="E","どちらか一方に「○」を入力してください",IF(AND(K455="○",M455=""),"支払限度額を入力してください",IF(AND(K455&lt;&gt;"○",M455&lt;&gt;""),"金額が入力されています。1工事あたりに「○」を入力してください","")))</f>
        <v/>
      </c>
    </row>
    <row r="456" spans="1:25" ht="30.75" customHeight="1">
      <c r="A456" s="911"/>
      <c r="B456" s="915"/>
      <c r="C456" s="914"/>
      <c r="D456" s="911"/>
      <c r="E456" s="912"/>
      <c r="F456" s="911"/>
      <c r="G456" s="916"/>
      <c r="H456" s="911"/>
      <c r="I456" s="911"/>
      <c r="J456" s="887" t="str">
        <f>X456</f>
        <v/>
      </c>
      <c r="K456" s="888"/>
      <c r="L456" s="893" t="s">
        <v>561</v>
      </c>
      <c r="M456" s="910"/>
      <c r="N456" s="899" t="s">
        <v>1091</v>
      </c>
      <c r="O456" s="2392" t="str">
        <f>Y456</f>
        <v/>
      </c>
      <c r="P456" s="2393"/>
      <c r="Q456" s="2393"/>
      <c r="V456" s="248" t="str">
        <f>IF(AND(K451&gt;0,K456&lt;&gt;"×"),IF(OR(K456="",M456=""),"×",""),"")</f>
        <v/>
      </c>
      <c r="W456" s="248" t="str">
        <f>IF(K451&gt;0,IF(AND(K456="○",K455="○"),"×",""),"")</f>
        <v/>
      </c>
      <c r="X456" s="248" t="str">
        <f>IF(W456="×","E",IF(V456="×","※",""))</f>
        <v/>
      </c>
      <c r="Y456" s="248" t="str">
        <f>IF(X456="E","どちらか一方に「○」を入力してください",IF(AND(K456="○",M456=""),"請負金額を入力してください",IF(AND(K456&lt;&gt;"○",M456&lt;&gt;""),"金額が入力されています。請負金額に「○」を入力してください","")))</f>
        <v/>
      </c>
    </row>
    <row r="457" spans="1:25">
      <c r="A457" s="911"/>
      <c r="B457" s="911"/>
      <c r="C457" s="911"/>
      <c r="D457" s="911"/>
      <c r="E457" s="911"/>
      <c r="F457" s="911"/>
      <c r="G457" s="911"/>
      <c r="H457" s="911"/>
      <c r="I457" s="911"/>
    </row>
    <row r="458" spans="1:25" ht="13.5">
      <c r="A458" s="911"/>
      <c r="B458" s="913"/>
      <c r="C458" s="911"/>
      <c r="D458" s="911"/>
      <c r="E458" s="911"/>
      <c r="F458" s="911"/>
      <c r="G458" s="911"/>
      <c r="H458" s="911"/>
      <c r="I458" s="911"/>
      <c r="J458" s="880" t="s">
        <v>179</v>
      </c>
    </row>
    <row r="459" spans="1:25">
      <c r="A459" s="911"/>
      <c r="B459" s="911"/>
      <c r="C459" s="911"/>
      <c r="D459" s="911"/>
      <c r="E459" s="911"/>
      <c r="F459" s="911"/>
      <c r="G459" s="911"/>
      <c r="H459" s="911"/>
      <c r="I459" s="911"/>
      <c r="J459" s="42" t="s">
        <v>180</v>
      </c>
    </row>
    <row r="460" spans="1:25">
      <c r="A460" s="911"/>
      <c r="B460" s="918"/>
      <c r="C460" s="911"/>
      <c r="D460" s="911"/>
      <c r="E460" s="911"/>
      <c r="F460" s="911"/>
      <c r="G460" s="911"/>
      <c r="H460" s="911"/>
      <c r="I460" s="911"/>
      <c r="J460" s="258" t="s">
        <v>170</v>
      </c>
    </row>
    <row r="461" spans="1:25">
      <c r="A461" s="911"/>
      <c r="B461" s="918"/>
      <c r="C461" s="911"/>
      <c r="D461" s="911"/>
      <c r="E461" s="911"/>
      <c r="F461" s="911"/>
      <c r="G461" s="911"/>
      <c r="H461" s="911"/>
      <c r="I461" s="911"/>
      <c r="J461" s="258" t="s">
        <v>171</v>
      </c>
    </row>
    <row r="462" spans="1:25">
      <c r="A462" s="911"/>
      <c r="B462" s="911"/>
      <c r="C462" s="911"/>
      <c r="D462" s="911"/>
      <c r="E462" s="911"/>
      <c r="F462" s="911"/>
      <c r="G462" s="911"/>
      <c r="H462" s="911"/>
      <c r="I462" s="911"/>
      <c r="J462" s="42" t="s">
        <v>166</v>
      </c>
    </row>
    <row r="463" spans="1:25" ht="21.75" customHeight="1">
      <c r="A463" s="911"/>
      <c r="B463" s="911"/>
      <c r="C463" s="914"/>
      <c r="D463" s="914"/>
      <c r="E463" s="914"/>
      <c r="F463" s="914"/>
      <c r="G463" s="911"/>
      <c r="H463" s="911"/>
      <c r="I463" s="911"/>
      <c r="J463" s="883"/>
      <c r="K463" s="907" t="s">
        <v>501</v>
      </c>
      <c r="L463" s="901"/>
      <c r="M463" s="2399" t="str">
        <f>IF(M441="","",M441)</f>
        <v/>
      </c>
      <c r="N463" s="2400"/>
    </row>
    <row r="464" spans="1:25" ht="30.75" customHeight="1">
      <c r="A464" s="911"/>
      <c r="B464" s="911"/>
      <c r="C464" s="914"/>
      <c r="D464" s="911"/>
      <c r="E464" s="911"/>
      <c r="F464" s="911"/>
      <c r="G464" s="911"/>
      <c r="H464" s="911"/>
      <c r="I464" s="911"/>
      <c r="J464" s="890"/>
      <c r="K464" s="882"/>
      <c r="L464" s="2402" t="s">
        <v>563</v>
      </c>
      <c r="M464" s="2402"/>
      <c r="N464" s="2402"/>
    </row>
    <row r="465" spans="1:17" ht="30.75" customHeight="1">
      <c r="A465" s="911"/>
      <c r="B465" s="911"/>
      <c r="C465" s="914"/>
      <c r="D465" s="911"/>
      <c r="E465" s="911"/>
      <c r="F465" s="911"/>
      <c r="G465" s="911"/>
      <c r="H465" s="911"/>
      <c r="I465" s="911"/>
      <c r="J465" s="895"/>
      <c r="K465" s="885"/>
      <c r="L465" s="2403" t="s">
        <v>564</v>
      </c>
      <c r="M465" s="2403"/>
      <c r="N465" s="2403"/>
    </row>
    <row r="466" spans="1:17" ht="30.75" customHeight="1">
      <c r="A466" s="911"/>
      <c r="B466" s="911"/>
      <c r="C466" s="914"/>
      <c r="D466" s="911"/>
      <c r="E466" s="911"/>
      <c r="F466" s="911"/>
      <c r="G466" s="911"/>
      <c r="H466" s="911"/>
      <c r="I466" s="911"/>
      <c r="J466" s="893"/>
      <c r="K466" s="888"/>
      <c r="L466" s="2404" t="s">
        <v>565</v>
      </c>
      <c r="M466" s="2404"/>
      <c r="N466" s="2404"/>
    </row>
    <row r="467" spans="1:17" ht="6.75" customHeight="1">
      <c r="A467" s="911"/>
      <c r="B467" s="911"/>
      <c r="C467" s="911"/>
      <c r="D467" s="911"/>
      <c r="E467" s="911"/>
      <c r="F467" s="911"/>
      <c r="G467" s="911"/>
      <c r="H467" s="911"/>
      <c r="I467" s="911"/>
      <c r="J467" s="268"/>
      <c r="K467" s="268"/>
      <c r="L467" s="268"/>
      <c r="M467" s="268"/>
    </row>
    <row r="468" spans="1:17">
      <c r="A468" s="911"/>
      <c r="B468" s="918"/>
      <c r="C468" s="911"/>
      <c r="D468" s="911"/>
      <c r="E468" s="911"/>
      <c r="F468" s="911"/>
      <c r="G468" s="911"/>
      <c r="H468" s="911"/>
      <c r="I468" s="911"/>
      <c r="J468" s="258" t="s">
        <v>172</v>
      </c>
    </row>
    <row r="469" spans="1:17" ht="21.75" customHeight="1">
      <c r="A469" s="911"/>
      <c r="B469" s="914"/>
      <c r="C469" s="914"/>
      <c r="D469" s="914"/>
      <c r="E469" s="914"/>
      <c r="F469" s="914"/>
      <c r="G469" s="911"/>
      <c r="H469" s="911"/>
      <c r="I469" s="911"/>
      <c r="J469" s="900"/>
      <c r="K469" s="907" t="s">
        <v>497</v>
      </c>
      <c r="L469" s="901"/>
      <c r="M469" s="2399" t="str">
        <f>IF(M441="","",M441)</f>
        <v/>
      </c>
      <c r="N469" s="2400"/>
    </row>
    <row r="470" spans="1:17" ht="30.75" customHeight="1">
      <c r="A470" s="911"/>
      <c r="B470" s="915"/>
      <c r="C470" s="911"/>
      <c r="D470" s="911"/>
      <c r="E470" s="912"/>
      <c r="F470" s="911"/>
      <c r="G470" s="916"/>
      <c r="H470" s="911"/>
      <c r="I470" s="911"/>
      <c r="J470" s="894" t="str">
        <f>IF(AND(OR(K464="○",K465="○",K466="○"),M470=""),"※","")</f>
        <v/>
      </c>
      <c r="K470" s="2397" t="s">
        <v>173</v>
      </c>
      <c r="L470" s="2398"/>
      <c r="M470" s="896"/>
      <c r="N470" s="382" t="s">
        <v>1091</v>
      </c>
      <c r="O470" s="2392" t="str">
        <f>IF(J470="※","支払限度額を入力してください","")</f>
        <v/>
      </c>
      <c r="P470" s="2393"/>
      <c r="Q470" s="2393"/>
    </row>
    <row r="471" spans="1:17">
      <c r="A471" s="911"/>
      <c r="B471" s="911"/>
      <c r="C471" s="911"/>
      <c r="D471" s="911"/>
      <c r="E471" s="911"/>
      <c r="F471" s="911"/>
      <c r="G471" s="911"/>
      <c r="H471" s="911"/>
      <c r="I471" s="911"/>
    </row>
    <row r="472" spans="1:17">
      <c r="A472" s="911"/>
      <c r="B472" s="918"/>
      <c r="C472" s="911"/>
      <c r="D472" s="911"/>
      <c r="E472" s="911"/>
      <c r="F472" s="911"/>
      <c r="G472" s="911"/>
      <c r="H472" s="911"/>
      <c r="I472" s="911"/>
      <c r="J472" s="258" t="s">
        <v>174</v>
      </c>
    </row>
    <row r="473" spans="1:17">
      <c r="A473" s="911"/>
      <c r="B473" s="918"/>
      <c r="C473" s="911"/>
      <c r="D473" s="911"/>
      <c r="E473" s="911"/>
      <c r="F473" s="911"/>
      <c r="G473" s="911"/>
      <c r="H473" s="911"/>
      <c r="I473" s="911"/>
      <c r="J473" s="258" t="s">
        <v>171</v>
      </c>
    </row>
    <row r="474" spans="1:17">
      <c r="A474" s="911"/>
      <c r="B474" s="911"/>
      <c r="C474" s="911"/>
      <c r="D474" s="911"/>
      <c r="E474" s="911"/>
      <c r="F474" s="911"/>
      <c r="G474" s="911"/>
      <c r="H474" s="911"/>
      <c r="I474" s="911"/>
      <c r="J474" s="42" t="s">
        <v>166</v>
      </c>
    </row>
    <row r="475" spans="1:17" ht="21.75" customHeight="1">
      <c r="A475" s="911"/>
      <c r="B475" s="911"/>
      <c r="C475" s="914"/>
      <c r="D475" s="914"/>
      <c r="E475" s="914"/>
      <c r="F475" s="914"/>
      <c r="G475" s="911"/>
      <c r="H475" s="911"/>
      <c r="I475" s="911"/>
      <c r="J475" s="900"/>
      <c r="K475" s="907" t="s">
        <v>501</v>
      </c>
      <c r="L475" s="901"/>
      <c r="M475" s="2399" t="str">
        <f>IF(M441="","",M441)</f>
        <v/>
      </c>
      <c r="N475" s="2400"/>
    </row>
    <row r="476" spans="1:17" ht="30.75" customHeight="1">
      <c r="A476" s="911"/>
      <c r="B476" s="911"/>
      <c r="C476" s="914"/>
      <c r="D476" s="911"/>
      <c r="E476" s="911"/>
      <c r="F476" s="911"/>
      <c r="G476" s="911"/>
      <c r="H476" s="911"/>
      <c r="I476" s="911"/>
      <c r="J476" s="897"/>
      <c r="K476" s="898"/>
      <c r="L476" s="2396" t="s">
        <v>566</v>
      </c>
      <c r="M476" s="2398"/>
      <c r="N476" s="2401"/>
    </row>
    <row r="477" spans="1:17" ht="6.75" customHeight="1">
      <c r="A477" s="911"/>
      <c r="B477" s="911"/>
      <c r="C477" s="911"/>
      <c r="D477" s="911"/>
      <c r="E477" s="911"/>
      <c r="F477" s="911"/>
      <c r="G477" s="911"/>
      <c r="H477" s="911"/>
      <c r="I477" s="911"/>
      <c r="J477" s="268"/>
      <c r="K477" s="268"/>
      <c r="L477" s="268"/>
      <c r="M477" s="268"/>
    </row>
    <row r="478" spans="1:17">
      <c r="A478" s="911"/>
      <c r="B478" s="918"/>
      <c r="C478" s="911"/>
      <c r="D478" s="911"/>
      <c r="E478" s="911"/>
      <c r="F478" s="911"/>
      <c r="G478" s="911"/>
      <c r="H478" s="911"/>
      <c r="I478" s="911"/>
      <c r="J478" s="258" t="s">
        <v>172</v>
      </c>
    </row>
    <row r="479" spans="1:17" ht="21.75" customHeight="1">
      <c r="A479" s="911"/>
      <c r="B479" s="911"/>
      <c r="C479" s="914"/>
      <c r="D479" s="914"/>
      <c r="E479" s="914"/>
      <c r="F479" s="914"/>
      <c r="G479" s="911"/>
      <c r="H479" s="911"/>
      <c r="I479" s="911"/>
      <c r="J479" s="900"/>
      <c r="K479" s="907" t="s">
        <v>497</v>
      </c>
      <c r="L479" s="901"/>
      <c r="M479" s="2399" t="str">
        <f>IF(M441="","",M441)</f>
        <v/>
      </c>
      <c r="N479" s="2400"/>
    </row>
    <row r="480" spans="1:17" ht="30.75" customHeight="1">
      <c r="A480" s="911"/>
      <c r="B480" s="915"/>
      <c r="C480" s="911"/>
      <c r="D480" s="911"/>
      <c r="E480" s="912"/>
      <c r="F480" s="911"/>
      <c r="G480" s="916"/>
      <c r="H480" s="911"/>
      <c r="I480" s="911"/>
      <c r="J480" s="894" t="str">
        <f>IF(AND(K476="○",M480=""),"※","")</f>
        <v/>
      </c>
      <c r="K480" s="2395" t="s">
        <v>173</v>
      </c>
      <c r="L480" s="2396"/>
      <c r="M480" s="896"/>
      <c r="N480" s="382" t="s">
        <v>1091</v>
      </c>
      <c r="O480" s="2392" t="str">
        <f>IF(J480="※","支払限度額を入力してください","")</f>
        <v/>
      </c>
      <c r="P480" s="2393"/>
      <c r="Q480" s="2393"/>
    </row>
    <row r="481" spans="1:25">
      <c r="A481" s="911"/>
      <c r="B481" s="911"/>
      <c r="C481" s="911"/>
      <c r="D481" s="911"/>
      <c r="E481" s="911"/>
      <c r="F481" s="911"/>
      <c r="G481" s="911"/>
      <c r="H481" s="911"/>
      <c r="I481" s="911"/>
    </row>
    <row r="482" spans="1:25" ht="13.5">
      <c r="A482" s="911"/>
      <c r="B482" s="913"/>
      <c r="C482" s="911"/>
      <c r="D482" s="911"/>
      <c r="E482" s="911"/>
      <c r="F482" s="911"/>
      <c r="G482" s="911"/>
      <c r="H482" s="911"/>
      <c r="I482" s="911"/>
      <c r="J482" s="880" t="s">
        <v>177</v>
      </c>
      <c r="N482" s="904">
        <v>12</v>
      </c>
    </row>
    <row r="483" spans="1:25">
      <c r="A483" s="911"/>
      <c r="B483" s="911"/>
      <c r="C483" s="911"/>
      <c r="D483" s="911"/>
      <c r="E483" s="911"/>
      <c r="F483" s="911"/>
      <c r="G483" s="911"/>
      <c r="H483" s="911"/>
      <c r="I483" s="911"/>
      <c r="J483" s="42" t="s">
        <v>166</v>
      </c>
    </row>
    <row r="484" spans="1:25" ht="21.75" customHeight="1">
      <c r="A484" s="911"/>
      <c r="B484" s="911"/>
      <c r="C484" s="914"/>
      <c r="D484" s="914"/>
      <c r="E484" s="914"/>
      <c r="F484" s="914"/>
      <c r="G484" s="911"/>
      <c r="H484" s="911"/>
      <c r="I484" s="911"/>
      <c r="J484" s="883" t="str">
        <f>IF(AND($N$4&gt;0,$N$7&gt;=N482,M484=""),"※","")</f>
        <v/>
      </c>
      <c r="K484" s="907" t="s">
        <v>497</v>
      </c>
      <c r="L484" s="901"/>
      <c r="M484" s="2406"/>
      <c r="N484" s="2407"/>
      <c r="R484" s="254"/>
    </row>
    <row r="485" spans="1:25" ht="30.75" customHeight="1">
      <c r="A485" s="911"/>
      <c r="B485" s="915"/>
      <c r="C485" s="914"/>
      <c r="D485" s="911"/>
      <c r="E485" s="911"/>
      <c r="F485" s="911"/>
      <c r="G485" s="911"/>
      <c r="H485" s="911"/>
      <c r="I485" s="911"/>
      <c r="J485" s="883" t="str">
        <f>IF(AND($N$4&gt;0,$N$7&gt;=N482,K485=""),"※","")</f>
        <v/>
      </c>
      <c r="K485" s="882"/>
      <c r="L485" s="2408" t="s">
        <v>545</v>
      </c>
      <c r="M485" s="2408"/>
      <c r="N485" s="2408"/>
      <c r="R485" s="254"/>
    </row>
    <row r="486" spans="1:25" ht="30.75" customHeight="1">
      <c r="A486" s="911"/>
      <c r="B486" s="915"/>
      <c r="C486" s="914"/>
      <c r="D486" s="911"/>
      <c r="E486" s="911"/>
      <c r="F486" s="911"/>
      <c r="G486" s="911"/>
      <c r="H486" s="911"/>
      <c r="I486" s="911"/>
      <c r="J486" s="886" t="str">
        <f>IF(AND($N$4&gt;0,$N$7&gt;=N482,K486=""),"※","")</f>
        <v/>
      </c>
      <c r="K486" s="885"/>
      <c r="L486" s="2403" t="s">
        <v>568</v>
      </c>
      <c r="M486" s="2403"/>
      <c r="N486" s="2403"/>
      <c r="R486" s="254"/>
    </row>
    <row r="487" spans="1:25" ht="30.75" customHeight="1">
      <c r="A487" s="911"/>
      <c r="B487" s="915"/>
      <c r="C487" s="914"/>
      <c r="D487" s="911"/>
      <c r="E487" s="911"/>
      <c r="F487" s="911"/>
      <c r="G487" s="911"/>
      <c r="H487" s="911"/>
      <c r="I487" s="911"/>
      <c r="J487" s="886" t="str">
        <f>IF(AND($N$4&gt;0,$N$7&gt;=N482,K487=""),"※","")</f>
        <v/>
      </c>
      <c r="K487" s="885"/>
      <c r="L487" s="2403" t="s">
        <v>569</v>
      </c>
      <c r="M487" s="2403"/>
      <c r="N487" s="2403"/>
      <c r="R487" s="254"/>
    </row>
    <row r="488" spans="1:25" ht="30.75" customHeight="1">
      <c r="A488" s="911"/>
      <c r="B488" s="915"/>
      <c r="C488" s="914"/>
      <c r="D488" s="911"/>
      <c r="E488" s="911"/>
      <c r="F488" s="911"/>
      <c r="G488" s="911"/>
      <c r="H488" s="911"/>
      <c r="I488" s="911"/>
      <c r="J488" s="886" t="str">
        <f>IF(AND($N$4&gt;0,$N$7&gt;=N482,K488=""),"※","")</f>
        <v/>
      </c>
      <c r="K488" s="885"/>
      <c r="L488" s="2403" t="s">
        <v>599</v>
      </c>
      <c r="M488" s="2403"/>
      <c r="N488" s="2403"/>
      <c r="R488" s="254"/>
    </row>
    <row r="489" spans="1:25" ht="30.75" customHeight="1">
      <c r="A489" s="911"/>
      <c r="B489" s="915"/>
      <c r="C489" s="914"/>
      <c r="D489" s="911"/>
      <c r="E489" s="911"/>
      <c r="F489" s="911"/>
      <c r="G489" s="911"/>
      <c r="H489" s="911"/>
      <c r="I489" s="911"/>
      <c r="J489" s="886" t="str">
        <f>IF(AND($N$4&gt;0,$N$7&gt;=N482,K489=""),"※","")</f>
        <v/>
      </c>
      <c r="K489" s="885"/>
      <c r="L489" s="2403" t="s">
        <v>600</v>
      </c>
      <c r="M489" s="2403"/>
      <c r="N489" s="2403"/>
      <c r="R489" s="254"/>
    </row>
    <row r="490" spans="1:25" ht="30.75" customHeight="1">
      <c r="A490" s="911"/>
      <c r="B490" s="915"/>
      <c r="C490" s="914"/>
      <c r="D490" s="911"/>
      <c r="E490" s="911"/>
      <c r="F490" s="911"/>
      <c r="G490" s="911"/>
      <c r="H490" s="911"/>
      <c r="I490" s="911"/>
      <c r="J490" s="886" t="str">
        <f>IF(AND($N$4&gt;0,$N$7&gt;=N482,K490=""),"※","")</f>
        <v/>
      </c>
      <c r="K490" s="885"/>
      <c r="L490" s="2403" t="s">
        <v>167</v>
      </c>
      <c r="M490" s="2403"/>
      <c r="N490" s="2403"/>
      <c r="R490" s="254"/>
    </row>
    <row r="491" spans="1:25" ht="30.75" customHeight="1">
      <c r="A491" s="911"/>
      <c r="B491" s="915"/>
      <c r="C491" s="914"/>
      <c r="D491" s="911"/>
      <c r="E491" s="911"/>
      <c r="F491" s="911"/>
      <c r="G491" s="911"/>
      <c r="H491" s="911"/>
      <c r="I491" s="911"/>
      <c r="J491" s="886" t="str">
        <f>IF(AND($N$4&gt;0,$N$7&gt;=N482,K491=""),"※","")</f>
        <v/>
      </c>
      <c r="K491" s="885"/>
      <c r="L491" s="2403" t="s">
        <v>558</v>
      </c>
      <c r="M491" s="2403"/>
      <c r="N491" s="2403"/>
      <c r="R491" s="254"/>
    </row>
    <row r="492" spans="1:25" ht="30.75" customHeight="1">
      <c r="A492" s="911"/>
      <c r="B492" s="915"/>
      <c r="C492" s="914"/>
      <c r="D492" s="911"/>
      <c r="E492" s="911"/>
      <c r="F492" s="911"/>
      <c r="G492" s="911"/>
      <c r="H492" s="911"/>
      <c r="I492" s="911"/>
      <c r="J492" s="886" t="str">
        <f>IF(AND($N$4&gt;0,$N$7&gt;=N482,K492=""),"※","")</f>
        <v/>
      </c>
      <c r="K492" s="885"/>
      <c r="L492" s="2403" t="s">
        <v>549</v>
      </c>
      <c r="M492" s="2403"/>
      <c r="N492" s="2403"/>
      <c r="R492" s="254"/>
    </row>
    <row r="493" spans="1:25" ht="30.75" customHeight="1">
      <c r="A493" s="911"/>
      <c r="B493" s="915"/>
      <c r="C493" s="914"/>
      <c r="D493" s="911"/>
      <c r="E493" s="911"/>
      <c r="F493" s="911"/>
      <c r="G493" s="911"/>
      <c r="H493" s="911"/>
      <c r="I493" s="911"/>
      <c r="J493" s="889" t="str">
        <f>IF(AND($N$4&gt;0,$N$7&gt;=N482,K493=""),"※","")</f>
        <v/>
      </c>
      <c r="K493" s="888"/>
      <c r="L493" s="2405" t="s">
        <v>550</v>
      </c>
      <c r="M493" s="2405"/>
      <c r="N493" s="2405"/>
      <c r="R493" s="254"/>
    </row>
    <row r="494" spans="1:25">
      <c r="A494" s="911"/>
      <c r="B494" s="911"/>
      <c r="C494" s="911"/>
      <c r="D494" s="911"/>
      <c r="E494" s="911"/>
      <c r="F494" s="911"/>
      <c r="G494" s="911"/>
      <c r="H494" s="911"/>
      <c r="I494" s="911"/>
      <c r="K494" s="1140">
        <f>COUNTIF(K485:K493,"○")</f>
        <v>0</v>
      </c>
    </row>
    <row r="495" spans="1:25" ht="13.5">
      <c r="A495" s="911"/>
      <c r="B495" s="913"/>
      <c r="C495" s="911"/>
      <c r="D495" s="911"/>
      <c r="E495" s="911"/>
      <c r="F495" s="911"/>
      <c r="G495" s="911"/>
      <c r="H495" s="911"/>
      <c r="I495" s="911"/>
      <c r="J495" s="880" t="s">
        <v>551</v>
      </c>
      <c r="V495" s="880" t="s">
        <v>1471</v>
      </c>
    </row>
    <row r="496" spans="1:25">
      <c r="A496" s="911"/>
      <c r="B496" s="911"/>
      <c r="C496" s="911"/>
      <c r="D496" s="911"/>
      <c r="E496" s="911"/>
      <c r="F496" s="911"/>
      <c r="G496" s="911"/>
      <c r="H496" s="911"/>
      <c r="I496" s="911"/>
      <c r="J496" s="42" t="s">
        <v>166</v>
      </c>
      <c r="V496" s="1280" t="s">
        <v>1473</v>
      </c>
      <c r="W496" s="1281"/>
      <c r="X496" s="1281"/>
      <c r="Y496" s="1282"/>
    </row>
    <row r="497" spans="1:25" ht="21.75" customHeight="1">
      <c r="A497" s="911"/>
      <c r="B497" s="911"/>
      <c r="C497" s="914"/>
      <c r="D497" s="914"/>
      <c r="E497" s="914"/>
      <c r="F497" s="914"/>
      <c r="G497" s="911"/>
      <c r="H497" s="911"/>
      <c r="I497" s="911"/>
      <c r="J497" s="883"/>
      <c r="K497" s="907" t="s">
        <v>500</v>
      </c>
      <c r="L497" s="901"/>
      <c r="M497" s="2399" t="str">
        <f>IF(M484="","",M484)</f>
        <v/>
      </c>
      <c r="N497" s="2400"/>
      <c r="V497" s="1283" t="s">
        <v>1474</v>
      </c>
      <c r="W497" s="1283" t="s">
        <v>1475</v>
      </c>
      <c r="X497" s="1283" t="s">
        <v>1476</v>
      </c>
      <c r="Y497" s="1283" t="s">
        <v>1477</v>
      </c>
    </row>
    <row r="498" spans="1:25" ht="30.75" customHeight="1">
      <c r="A498" s="911"/>
      <c r="B498" s="915"/>
      <c r="C498" s="914"/>
      <c r="D498" s="911"/>
      <c r="E498" s="912"/>
      <c r="F498" s="911"/>
      <c r="G498" s="916"/>
      <c r="H498" s="916"/>
      <c r="I498" s="917"/>
      <c r="J498" s="881" t="str">
        <f>X498</f>
        <v/>
      </c>
      <c r="K498" s="882"/>
      <c r="L498" s="277" t="s">
        <v>562</v>
      </c>
      <c r="M498" s="908"/>
      <c r="N498" s="413" t="s">
        <v>1091</v>
      </c>
      <c r="O498" s="2392" t="str">
        <f>Y498</f>
        <v/>
      </c>
      <c r="P498" s="2393"/>
      <c r="Q498" s="2393"/>
      <c r="V498" s="248" t="str">
        <f>IF(AND(K494&gt;0,K498&lt;&gt;"×"),IF(OR(K498="",M498=""),"×",""),"")</f>
        <v/>
      </c>
      <c r="W498" s="248" t="str">
        <f>IF(K494&gt;0,IF(AND(K498="○",K499="○"),"×",""),"")</f>
        <v/>
      </c>
      <c r="X498" s="248" t="str">
        <f>IF(W498="×","E",IF(V498="×","※",""))</f>
        <v/>
      </c>
      <c r="Y498" s="248" t="str">
        <f>IF(X498="E","どちらか一方に「○」を入力してください",IF(AND(K498="○",M498=""),"支払限度額を入力してください",IF(AND(K498&lt;&gt;"○",M498&lt;&gt;""),"金額が入力されています。1工事あたりに「○」を入力してください","")))</f>
        <v/>
      </c>
    </row>
    <row r="499" spans="1:25" ht="30.75" customHeight="1">
      <c r="A499" s="911"/>
      <c r="B499" s="915"/>
      <c r="C499" s="914"/>
      <c r="D499" s="911"/>
      <c r="E499" s="912"/>
      <c r="F499" s="911"/>
      <c r="G499" s="916"/>
      <c r="H499" s="911"/>
      <c r="I499" s="911"/>
      <c r="J499" s="887" t="str">
        <f>X499</f>
        <v/>
      </c>
      <c r="K499" s="888"/>
      <c r="L499" s="893" t="s">
        <v>561</v>
      </c>
      <c r="M499" s="910"/>
      <c r="N499" s="899" t="s">
        <v>1091</v>
      </c>
      <c r="O499" s="2392" t="str">
        <f>Y499</f>
        <v/>
      </c>
      <c r="P499" s="2393"/>
      <c r="Q499" s="2393"/>
      <c r="V499" s="248" t="str">
        <f>IF(AND(K494&gt;0,K499&lt;&gt;"×"),IF(OR(K499="",M499=""),"×",""),"")</f>
        <v/>
      </c>
      <c r="W499" s="248" t="str">
        <f>IF(K494&gt;0,IF(AND(K499="○",K498="○"),"×",""),"")</f>
        <v/>
      </c>
      <c r="X499" s="248" t="str">
        <f>IF(W499="×","E",IF(V499="×","※",""))</f>
        <v/>
      </c>
      <c r="Y499" s="248" t="str">
        <f>IF(X499="E","どちらか一方に「○」を入力してください",IF(AND(K499="○",M499=""),"請負金額を入力してください",IF(AND(K499&lt;&gt;"○",M499&lt;&gt;""),"金額が入力されています。請負金額に「○」を入力してください","")))</f>
        <v/>
      </c>
    </row>
    <row r="500" spans="1:25">
      <c r="A500" s="911"/>
      <c r="B500" s="911"/>
      <c r="C500" s="911"/>
      <c r="D500" s="911"/>
      <c r="E500" s="911"/>
      <c r="F500" s="911"/>
      <c r="G500" s="911"/>
      <c r="H500" s="911"/>
      <c r="I500" s="911"/>
    </row>
    <row r="501" spans="1:25" ht="13.5">
      <c r="A501" s="911"/>
      <c r="B501" s="913"/>
      <c r="C501" s="911"/>
      <c r="D501" s="911"/>
      <c r="E501" s="911"/>
      <c r="F501" s="911"/>
      <c r="G501" s="911"/>
      <c r="H501" s="911"/>
      <c r="I501" s="911"/>
      <c r="J501" s="880" t="s">
        <v>179</v>
      </c>
    </row>
    <row r="502" spans="1:25">
      <c r="A502" s="911"/>
      <c r="B502" s="911"/>
      <c r="C502" s="911"/>
      <c r="D502" s="911"/>
      <c r="E502" s="911"/>
      <c r="F502" s="911"/>
      <c r="G502" s="911"/>
      <c r="H502" s="911"/>
      <c r="I502" s="911"/>
      <c r="J502" s="42" t="s">
        <v>180</v>
      </c>
    </row>
    <row r="503" spans="1:25">
      <c r="A503" s="911"/>
      <c r="B503" s="918"/>
      <c r="C503" s="911"/>
      <c r="D503" s="911"/>
      <c r="E503" s="911"/>
      <c r="F503" s="911"/>
      <c r="G503" s="911"/>
      <c r="H503" s="911"/>
      <c r="I503" s="911"/>
      <c r="J503" s="258" t="s">
        <v>170</v>
      </c>
    </row>
    <row r="504" spans="1:25">
      <c r="A504" s="911"/>
      <c r="B504" s="918"/>
      <c r="C504" s="911"/>
      <c r="D504" s="911"/>
      <c r="E504" s="911"/>
      <c r="F504" s="911"/>
      <c r="G504" s="911"/>
      <c r="H504" s="911"/>
      <c r="I504" s="911"/>
      <c r="J504" s="258" t="s">
        <v>171</v>
      </c>
    </row>
    <row r="505" spans="1:25">
      <c r="A505" s="911"/>
      <c r="B505" s="911"/>
      <c r="C505" s="911"/>
      <c r="D505" s="911"/>
      <c r="E505" s="911"/>
      <c r="F505" s="911"/>
      <c r="G505" s="911"/>
      <c r="H505" s="911"/>
      <c r="I505" s="911"/>
      <c r="J505" s="42" t="s">
        <v>166</v>
      </c>
    </row>
    <row r="506" spans="1:25" ht="21.75" customHeight="1">
      <c r="A506" s="911"/>
      <c r="B506" s="911"/>
      <c r="C506" s="914"/>
      <c r="D506" s="914"/>
      <c r="E506" s="914"/>
      <c r="F506" s="914"/>
      <c r="G506" s="911"/>
      <c r="H506" s="911"/>
      <c r="I506" s="911"/>
      <c r="J506" s="883"/>
      <c r="K506" s="907" t="s">
        <v>501</v>
      </c>
      <c r="L506" s="901"/>
      <c r="M506" s="2399" t="str">
        <f>IF(M484="","",M484)</f>
        <v/>
      </c>
      <c r="N506" s="2400"/>
    </row>
    <row r="507" spans="1:25" ht="30.75" customHeight="1">
      <c r="A507" s="911"/>
      <c r="B507" s="911"/>
      <c r="C507" s="914"/>
      <c r="D507" s="911"/>
      <c r="E507" s="911"/>
      <c r="F507" s="911"/>
      <c r="G507" s="911"/>
      <c r="H507" s="911"/>
      <c r="I507" s="911"/>
      <c r="J507" s="890"/>
      <c r="K507" s="882"/>
      <c r="L507" s="2402" t="s">
        <v>563</v>
      </c>
      <c r="M507" s="2402"/>
      <c r="N507" s="2402"/>
    </row>
    <row r="508" spans="1:25" ht="30.75" customHeight="1">
      <c r="A508" s="911"/>
      <c r="B508" s="911"/>
      <c r="C508" s="914"/>
      <c r="D508" s="911"/>
      <c r="E508" s="911"/>
      <c r="F508" s="911"/>
      <c r="G508" s="911"/>
      <c r="H508" s="911"/>
      <c r="I508" s="911"/>
      <c r="J508" s="895"/>
      <c r="K508" s="885"/>
      <c r="L508" s="2403" t="s">
        <v>564</v>
      </c>
      <c r="M508" s="2403"/>
      <c r="N508" s="2403"/>
    </row>
    <row r="509" spans="1:25" ht="30.75" customHeight="1">
      <c r="A509" s="911"/>
      <c r="B509" s="911"/>
      <c r="C509" s="914"/>
      <c r="D509" s="911"/>
      <c r="E509" s="911"/>
      <c r="F509" s="911"/>
      <c r="G509" s="911"/>
      <c r="H509" s="911"/>
      <c r="I509" s="911"/>
      <c r="J509" s="893"/>
      <c r="K509" s="888"/>
      <c r="L509" s="2404" t="s">
        <v>565</v>
      </c>
      <c r="M509" s="2404"/>
      <c r="N509" s="2404"/>
    </row>
    <row r="510" spans="1:25" ht="6.75" customHeight="1">
      <c r="A510" s="911"/>
      <c r="B510" s="911"/>
      <c r="C510" s="911"/>
      <c r="D510" s="911"/>
      <c r="E510" s="911"/>
      <c r="F510" s="911"/>
      <c r="G510" s="911"/>
      <c r="H510" s="911"/>
      <c r="I510" s="911"/>
      <c r="J510" s="268"/>
      <c r="K510" s="268"/>
      <c r="L510" s="268"/>
      <c r="M510" s="268"/>
    </row>
    <row r="511" spans="1:25">
      <c r="A511" s="911"/>
      <c r="B511" s="918"/>
      <c r="C511" s="911"/>
      <c r="D511" s="911"/>
      <c r="E511" s="911"/>
      <c r="F511" s="911"/>
      <c r="G511" s="911"/>
      <c r="H511" s="911"/>
      <c r="I511" s="911"/>
      <c r="J511" s="258" t="s">
        <v>172</v>
      </c>
    </row>
    <row r="512" spans="1:25" ht="21.75" customHeight="1">
      <c r="A512" s="911"/>
      <c r="B512" s="914"/>
      <c r="C512" s="914"/>
      <c r="D512" s="914"/>
      <c r="E512" s="914"/>
      <c r="F512" s="914"/>
      <c r="G512" s="911"/>
      <c r="H512" s="911"/>
      <c r="I512" s="911"/>
      <c r="J512" s="900"/>
      <c r="K512" s="907" t="s">
        <v>497</v>
      </c>
      <c r="L512" s="901"/>
      <c r="M512" s="2399" t="str">
        <f>IF(M484="","",M484)</f>
        <v/>
      </c>
      <c r="N512" s="2400"/>
    </row>
    <row r="513" spans="1:18" ht="30.75" customHeight="1">
      <c r="A513" s="911"/>
      <c r="B513" s="915"/>
      <c r="C513" s="911"/>
      <c r="D513" s="911"/>
      <c r="E513" s="912"/>
      <c r="F513" s="911"/>
      <c r="G513" s="916"/>
      <c r="H513" s="911"/>
      <c r="I513" s="911"/>
      <c r="J513" s="894" t="str">
        <f>IF(AND(OR(K507="○",K508="○",K509="○"),M513=""),"※","")</f>
        <v/>
      </c>
      <c r="K513" s="2397" t="s">
        <v>173</v>
      </c>
      <c r="L513" s="2398"/>
      <c r="M513" s="896"/>
      <c r="N513" s="382" t="s">
        <v>1091</v>
      </c>
      <c r="O513" s="2392" t="str">
        <f>IF(J513="※","支払限度額を入力してください","")</f>
        <v/>
      </c>
      <c r="P513" s="2393"/>
      <c r="Q513" s="2393"/>
    </row>
    <row r="514" spans="1:18">
      <c r="A514" s="911"/>
      <c r="B514" s="911"/>
      <c r="C514" s="911"/>
      <c r="D514" s="911"/>
      <c r="E514" s="911"/>
      <c r="F514" s="911"/>
      <c r="G514" s="911"/>
      <c r="H514" s="911"/>
      <c r="I514" s="911"/>
    </row>
    <row r="515" spans="1:18">
      <c r="A515" s="911"/>
      <c r="B515" s="918"/>
      <c r="C515" s="911"/>
      <c r="D515" s="911"/>
      <c r="E515" s="911"/>
      <c r="F515" s="911"/>
      <c r="G515" s="911"/>
      <c r="H515" s="911"/>
      <c r="I515" s="911"/>
      <c r="J515" s="258" t="s">
        <v>174</v>
      </c>
    </row>
    <row r="516" spans="1:18">
      <c r="A516" s="911"/>
      <c r="B516" s="918"/>
      <c r="C516" s="911"/>
      <c r="D516" s="911"/>
      <c r="E516" s="911"/>
      <c r="F516" s="911"/>
      <c r="G516" s="911"/>
      <c r="H516" s="911"/>
      <c r="I516" s="911"/>
      <c r="J516" s="258" t="s">
        <v>171</v>
      </c>
    </row>
    <row r="517" spans="1:18">
      <c r="A517" s="911"/>
      <c r="B517" s="911"/>
      <c r="C517" s="911"/>
      <c r="D517" s="911"/>
      <c r="E517" s="911"/>
      <c r="F517" s="911"/>
      <c r="G517" s="911"/>
      <c r="H517" s="911"/>
      <c r="I517" s="911"/>
      <c r="J517" s="42" t="s">
        <v>166</v>
      </c>
    </row>
    <row r="518" spans="1:18" ht="21.75" customHeight="1">
      <c r="A518" s="911"/>
      <c r="B518" s="911"/>
      <c r="C518" s="914"/>
      <c r="D518" s="914"/>
      <c r="E518" s="914"/>
      <c r="F518" s="914"/>
      <c r="G518" s="911"/>
      <c r="H518" s="911"/>
      <c r="I518" s="911"/>
      <c r="J518" s="900"/>
      <c r="K518" s="907" t="s">
        <v>501</v>
      </c>
      <c r="L518" s="901"/>
      <c r="M518" s="2399" t="str">
        <f>IF(M484="","",M484)</f>
        <v/>
      </c>
      <c r="N518" s="2400"/>
    </row>
    <row r="519" spans="1:18" ht="30.75" customHeight="1">
      <c r="A519" s="911"/>
      <c r="B519" s="911"/>
      <c r="C519" s="914"/>
      <c r="D519" s="911"/>
      <c r="E519" s="911"/>
      <c r="F519" s="911"/>
      <c r="G519" s="911"/>
      <c r="H519" s="911"/>
      <c r="I519" s="911"/>
      <c r="J519" s="897"/>
      <c r="K519" s="898"/>
      <c r="L519" s="2396" t="s">
        <v>566</v>
      </c>
      <c r="M519" s="2398"/>
      <c r="N519" s="2401"/>
    </row>
    <row r="520" spans="1:18" ht="6.75" customHeight="1">
      <c r="A520" s="911"/>
      <c r="B520" s="911"/>
      <c r="C520" s="911"/>
      <c r="D520" s="911"/>
      <c r="E520" s="911"/>
      <c r="F520" s="911"/>
      <c r="G520" s="911"/>
      <c r="H520" s="911"/>
      <c r="I520" s="911"/>
      <c r="J520" s="268"/>
      <c r="K520" s="268"/>
      <c r="L520" s="268"/>
      <c r="M520" s="268"/>
    </row>
    <row r="521" spans="1:18">
      <c r="A521" s="911"/>
      <c r="B521" s="918"/>
      <c r="C521" s="911"/>
      <c r="D521" s="911"/>
      <c r="E521" s="911"/>
      <c r="F521" s="911"/>
      <c r="G521" s="911"/>
      <c r="H521" s="911"/>
      <c r="I521" s="911"/>
      <c r="J521" s="258" t="s">
        <v>172</v>
      </c>
    </row>
    <row r="522" spans="1:18" ht="21.75" customHeight="1">
      <c r="A522" s="911"/>
      <c r="B522" s="911"/>
      <c r="C522" s="914"/>
      <c r="D522" s="914"/>
      <c r="E522" s="914"/>
      <c r="F522" s="914"/>
      <c r="G522" s="911"/>
      <c r="H522" s="911"/>
      <c r="I522" s="911"/>
      <c r="J522" s="900"/>
      <c r="K522" s="907" t="s">
        <v>497</v>
      </c>
      <c r="L522" s="901"/>
      <c r="M522" s="2399" t="str">
        <f>IF(M484="","",M484)</f>
        <v/>
      </c>
      <c r="N522" s="2400"/>
    </row>
    <row r="523" spans="1:18" ht="30.75" customHeight="1">
      <c r="A523" s="911"/>
      <c r="B523" s="915"/>
      <c r="C523" s="911"/>
      <c r="D523" s="911"/>
      <c r="E523" s="912"/>
      <c r="F523" s="911"/>
      <c r="G523" s="916"/>
      <c r="H523" s="911"/>
      <c r="I523" s="911"/>
      <c r="J523" s="894" t="str">
        <f>IF(AND(K519="○",M523=""),"※","")</f>
        <v/>
      </c>
      <c r="K523" s="2395" t="s">
        <v>173</v>
      </c>
      <c r="L523" s="2396"/>
      <c r="M523" s="896"/>
      <c r="N523" s="382" t="s">
        <v>1091</v>
      </c>
      <c r="O523" s="2392" t="str">
        <f>IF(J523="※","支払限度額を入力してください","")</f>
        <v/>
      </c>
      <c r="P523" s="2393"/>
      <c r="Q523" s="2393"/>
    </row>
    <row r="524" spans="1:18">
      <c r="A524" s="911"/>
      <c r="B524" s="911"/>
      <c r="C524" s="911"/>
      <c r="D524" s="911"/>
      <c r="E524" s="911"/>
      <c r="F524" s="911"/>
      <c r="G524" s="911"/>
      <c r="H524" s="911"/>
      <c r="I524" s="911"/>
    </row>
    <row r="525" spans="1:18" ht="13.5">
      <c r="A525" s="911"/>
      <c r="B525" s="913"/>
      <c r="C525" s="911"/>
      <c r="D525" s="911"/>
      <c r="E525" s="911"/>
      <c r="F525" s="911"/>
      <c r="G525" s="911"/>
      <c r="H525" s="911"/>
      <c r="I525" s="911"/>
      <c r="J525" s="880" t="s">
        <v>177</v>
      </c>
      <c r="N525" s="904">
        <v>13</v>
      </c>
    </row>
    <row r="526" spans="1:18">
      <c r="A526" s="911"/>
      <c r="B526" s="911"/>
      <c r="C526" s="911"/>
      <c r="D526" s="911"/>
      <c r="E526" s="911"/>
      <c r="F526" s="911"/>
      <c r="G526" s="911"/>
      <c r="H526" s="911"/>
      <c r="I526" s="911"/>
      <c r="J526" s="42" t="s">
        <v>166</v>
      </c>
    </row>
    <row r="527" spans="1:18" ht="21.75" customHeight="1">
      <c r="A527" s="911"/>
      <c r="B527" s="911"/>
      <c r="C527" s="914"/>
      <c r="D527" s="914"/>
      <c r="E527" s="914"/>
      <c r="F527" s="914"/>
      <c r="G527" s="911"/>
      <c r="H527" s="911"/>
      <c r="I527" s="911"/>
      <c r="J527" s="883" t="str">
        <f>IF(AND($N$4&gt;0,$N$7&gt;=N525,M527=""),"※","")</f>
        <v/>
      </c>
      <c r="K527" s="907" t="s">
        <v>497</v>
      </c>
      <c r="L527" s="901"/>
      <c r="M527" s="2406"/>
      <c r="N527" s="2407"/>
      <c r="R527" s="254"/>
    </row>
    <row r="528" spans="1:18" ht="30.75" customHeight="1">
      <c r="A528" s="911"/>
      <c r="B528" s="915"/>
      <c r="C528" s="914"/>
      <c r="D528" s="911"/>
      <c r="E528" s="911"/>
      <c r="F528" s="911"/>
      <c r="G528" s="911"/>
      <c r="H528" s="911"/>
      <c r="I528" s="911"/>
      <c r="J528" s="883" t="str">
        <f>IF(AND($N$4&gt;0,$N$7&gt;=N525,K528=""),"※","")</f>
        <v/>
      </c>
      <c r="K528" s="882"/>
      <c r="L528" s="2408" t="s">
        <v>545</v>
      </c>
      <c r="M528" s="2408"/>
      <c r="N528" s="2408"/>
      <c r="R528" s="254"/>
    </row>
    <row r="529" spans="1:25" ht="30.75" customHeight="1">
      <c r="A529" s="911"/>
      <c r="B529" s="915"/>
      <c r="C529" s="914"/>
      <c r="D529" s="911"/>
      <c r="E529" s="911"/>
      <c r="F529" s="911"/>
      <c r="G529" s="911"/>
      <c r="H529" s="911"/>
      <c r="I529" s="911"/>
      <c r="J529" s="886" t="str">
        <f>IF(AND($N$4&gt;0,$N$7&gt;=N525,K529=""),"※","")</f>
        <v/>
      </c>
      <c r="K529" s="885"/>
      <c r="L529" s="2403" t="s">
        <v>568</v>
      </c>
      <c r="M529" s="2403"/>
      <c r="N529" s="2403"/>
      <c r="R529" s="254"/>
    </row>
    <row r="530" spans="1:25" ht="30.75" customHeight="1">
      <c r="A530" s="911"/>
      <c r="B530" s="915"/>
      <c r="C530" s="914"/>
      <c r="D530" s="911"/>
      <c r="E530" s="911"/>
      <c r="F530" s="911"/>
      <c r="G530" s="911"/>
      <c r="H530" s="911"/>
      <c r="I530" s="911"/>
      <c r="J530" s="886" t="str">
        <f>IF(AND($N$4&gt;0,$N$7&gt;=N525,K530=""),"※","")</f>
        <v/>
      </c>
      <c r="K530" s="885"/>
      <c r="L530" s="2403" t="s">
        <v>569</v>
      </c>
      <c r="M530" s="2403"/>
      <c r="N530" s="2403"/>
      <c r="R530" s="254"/>
    </row>
    <row r="531" spans="1:25" ht="30.75" customHeight="1">
      <c r="A531" s="911"/>
      <c r="B531" s="915"/>
      <c r="C531" s="914"/>
      <c r="D531" s="911"/>
      <c r="E531" s="911"/>
      <c r="F531" s="911"/>
      <c r="G531" s="911"/>
      <c r="H531" s="911"/>
      <c r="I531" s="911"/>
      <c r="J531" s="886" t="str">
        <f>IF(AND($N$4&gt;0,$N$7&gt;=N525,K531=""),"※","")</f>
        <v/>
      </c>
      <c r="K531" s="885"/>
      <c r="L531" s="2403" t="s">
        <v>599</v>
      </c>
      <c r="M531" s="2403"/>
      <c r="N531" s="2403"/>
      <c r="R531" s="254"/>
    </row>
    <row r="532" spans="1:25" ht="30.75" customHeight="1">
      <c r="A532" s="911"/>
      <c r="B532" s="915"/>
      <c r="C532" s="914"/>
      <c r="D532" s="911"/>
      <c r="E532" s="911"/>
      <c r="F532" s="911"/>
      <c r="G532" s="911"/>
      <c r="H532" s="911"/>
      <c r="I532" s="911"/>
      <c r="J532" s="886" t="str">
        <f>IF(AND($N$4&gt;0,$N$7&gt;=N525,K532=""),"※","")</f>
        <v/>
      </c>
      <c r="K532" s="885"/>
      <c r="L532" s="2403" t="s">
        <v>600</v>
      </c>
      <c r="M532" s="2403"/>
      <c r="N532" s="2403"/>
      <c r="R532" s="254"/>
    </row>
    <row r="533" spans="1:25" ht="30.75" customHeight="1">
      <c r="A533" s="911"/>
      <c r="B533" s="915"/>
      <c r="C533" s="914"/>
      <c r="D533" s="911"/>
      <c r="E533" s="911"/>
      <c r="F533" s="911"/>
      <c r="G533" s="911"/>
      <c r="H533" s="911"/>
      <c r="I533" s="911"/>
      <c r="J533" s="886" t="str">
        <f>IF(AND($N$4&gt;0,$N$7&gt;=N525,K533=""),"※","")</f>
        <v/>
      </c>
      <c r="K533" s="885"/>
      <c r="L533" s="2403" t="s">
        <v>167</v>
      </c>
      <c r="M533" s="2403"/>
      <c r="N533" s="2403"/>
      <c r="R533" s="254"/>
    </row>
    <row r="534" spans="1:25" ht="30.75" customHeight="1">
      <c r="A534" s="911"/>
      <c r="B534" s="915"/>
      <c r="C534" s="914"/>
      <c r="D534" s="911"/>
      <c r="E534" s="911"/>
      <c r="F534" s="911"/>
      <c r="G534" s="911"/>
      <c r="H534" s="911"/>
      <c r="I534" s="911"/>
      <c r="J534" s="886" t="str">
        <f>IF(AND($N$4&gt;0,$N$7&gt;=N525,K534=""),"※","")</f>
        <v/>
      </c>
      <c r="K534" s="885"/>
      <c r="L534" s="2403" t="s">
        <v>558</v>
      </c>
      <c r="M534" s="2403"/>
      <c r="N534" s="2403"/>
      <c r="R534" s="254"/>
    </row>
    <row r="535" spans="1:25" ht="30.75" customHeight="1">
      <c r="A535" s="911"/>
      <c r="B535" s="915"/>
      <c r="C535" s="914"/>
      <c r="D535" s="911"/>
      <c r="E535" s="911"/>
      <c r="F535" s="911"/>
      <c r="G535" s="911"/>
      <c r="H535" s="911"/>
      <c r="I535" s="911"/>
      <c r="J535" s="886" t="str">
        <f>IF(AND($N$4&gt;0,$N$7&gt;=N525,K535=""),"※","")</f>
        <v/>
      </c>
      <c r="K535" s="885"/>
      <c r="L535" s="2403" t="s">
        <v>549</v>
      </c>
      <c r="M535" s="2403"/>
      <c r="N535" s="2403"/>
      <c r="R535" s="254"/>
    </row>
    <row r="536" spans="1:25" ht="30.75" customHeight="1">
      <c r="A536" s="911"/>
      <c r="B536" s="915"/>
      <c r="C536" s="914"/>
      <c r="D536" s="911"/>
      <c r="E536" s="911"/>
      <c r="F536" s="911"/>
      <c r="G536" s="911"/>
      <c r="H536" s="911"/>
      <c r="I536" s="911"/>
      <c r="J536" s="889" t="str">
        <f>IF(AND($N$4&gt;0,$N$7&gt;=N525,K536=""),"※","")</f>
        <v/>
      </c>
      <c r="K536" s="888"/>
      <c r="L536" s="2405" t="s">
        <v>550</v>
      </c>
      <c r="M536" s="2405"/>
      <c r="N536" s="2405"/>
      <c r="R536" s="254"/>
    </row>
    <row r="537" spans="1:25">
      <c r="A537" s="911"/>
      <c r="B537" s="911"/>
      <c r="C537" s="911"/>
      <c r="D537" s="911"/>
      <c r="E537" s="911"/>
      <c r="F537" s="911"/>
      <c r="G537" s="911"/>
      <c r="H537" s="911"/>
      <c r="I537" s="911"/>
      <c r="K537" s="1140">
        <f>COUNTIF(K528:K536,"○")</f>
        <v>0</v>
      </c>
    </row>
    <row r="538" spans="1:25" ht="13.5">
      <c r="A538" s="911"/>
      <c r="B538" s="913"/>
      <c r="C538" s="911"/>
      <c r="D538" s="911"/>
      <c r="E538" s="911"/>
      <c r="F538" s="911"/>
      <c r="G538" s="911"/>
      <c r="H538" s="911"/>
      <c r="I538" s="911"/>
      <c r="J538" s="880" t="s">
        <v>551</v>
      </c>
      <c r="V538" s="880" t="s">
        <v>1471</v>
      </c>
    </row>
    <row r="539" spans="1:25">
      <c r="A539" s="911"/>
      <c r="B539" s="911"/>
      <c r="C539" s="911"/>
      <c r="D539" s="911"/>
      <c r="E539" s="911"/>
      <c r="F539" s="911"/>
      <c r="G539" s="911"/>
      <c r="H539" s="911"/>
      <c r="I539" s="911"/>
      <c r="J539" s="42" t="s">
        <v>166</v>
      </c>
      <c r="V539" s="1280" t="s">
        <v>1473</v>
      </c>
      <c r="W539" s="1281"/>
      <c r="X539" s="1281"/>
      <c r="Y539" s="1282"/>
    </row>
    <row r="540" spans="1:25" ht="21.75" customHeight="1">
      <c r="A540" s="911"/>
      <c r="B540" s="911"/>
      <c r="C540" s="914"/>
      <c r="D540" s="914"/>
      <c r="E540" s="914"/>
      <c r="F540" s="914"/>
      <c r="G540" s="911"/>
      <c r="H540" s="911"/>
      <c r="I540" s="911"/>
      <c r="J540" s="883"/>
      <c r="K540" s="907" t="s">
        <v>500</v>
      </c>
      <c r="L540" s="901"/>
      <c r="M540" s="2399" t="str">
        <f>IF(M527="","",M527)</f>
        <v/>
      </c>
      <c r="N540" s="2400"/>
      <c r="V540" s="1283" t="s">
        <v>1474</v>
      </c>
      <c r="W540" s="1283" t="s">
        <v>1475</v>
      </c>
      <c r="X540" s="1283" t="s">
        <v>1476</v>
      </c>
      <c r="Y540" s="1283" t="s">
        <v>1477</v>
      </c>
    </row>
    <row r="541" spans="1:25" ht="30.75" customHeight="1">
      <c r="A541" s="911"/>
      <c r="B541" s="915"/>
      <c r="C541" s="914"/>
      <c r="D541" s="911"/>
      <c r="E541" s="912"/>
      <c r="F541" s="911"/>
      <c r="G541" s="916"/>
      <c r="H541" s="916"/>
      <c r="I541" s="917"/>
      <c r="J541" s="881" t="str">
        <f>X541</f>
        <v/>
      </c>
      <c r="K541" s="882"/>
      <c r="L541" s="277" t="s">
        <v>562</v>
      </c>
      <c r="M541" s="908"/>
      <c r="N541" s="413" t="s">
        <v>1091</v>
      </c>
      <c r="O541" s="2392" t="str">
        <f>Y541</f>
        <v/>
      </c>
      <c r="P541" s="2393"/>
      <c r="Q541" s="2393"/>
      <c r="V541" s="248" t="str">
        <f>IF(AND(K537&gt;0,K541&lt;&gt;"×"),IF(OR(K541="",M541=""),"×",""),"")</f>
        <v/>
      </c>
      <c r="W541" s="248" t="str">
        <f>IF(K537&gt;0,IF(AND(K541="○",K542="○"),"×",""),"")</f>
        <v/>
      </c>
      <c r="X541" s="248" t="str">
        <f>IF(W541="×","E",IF(V541="×","※",""))</f>
        <v/>
      </c>
      <c r="Y541" s="248" t="str">
        <f>IF(X541="E","どちらか一方に「○」を入力してください",IF(AND(K541="○",M541=""),"支払限度額を入力してください",IF(AND(K541&lt;&gt;"○",M541&lt;&gt;""),"金額が入力されています。1工事あたりに「○」を入力してください","")))</f>
        <v/>
      </c>
    </row>
    <row r="542" spans="1:25" ht="30.75" customHeight="1">
      <c r="A542" s="911"/>
      <c r="B542" s="915"/>
      <c r="C542" s="914"/>
      <c r="D542" s="911"/>
      <c r="E542" s="912"/>
      <c r="F542" s="911"/>
      <c r="G542" s="916"/>
      <c r="H542" s="911"/>
      <c r="I542" s="911"/>
      <c r="J542" s="887" t="str">
        <f>X542</f>
        <v/>
      </c>
      <c r="K542" s="888"/>
      <c r="L542" s="893" t="s">
        <v>561</v>
      </c>
      <c r="M542" s="910"/>
      <c r="N542" s="899" t="s">
        <v>1091</v>
      </c>
      <c r="O542" s="2392" t="str">
        <f>Y542</f>
        <v/>
      </c>
      <c r="P542" s="2393"/>
      <c r="Q542" s="2393"/>
      <c r="V542" s="248" t="str">
        <f>IF(AND(K537&gt;0,K542&lt;&gt;"×"),IF(OR(K542="",M542=""),"×",""),"")</f>
        <v/>
      </c>
      <c r="W542" s="248" t="str">
        <f>IF(K537&gt;0,IF(AND(K542="○",K541="○"),"×",""),"")</f>
        <v/>
      </c>
      <c r="X542" s="248" t="str">
        <f>IF(W542="×","E",IF(V542="×","※",""))</f>
        <v/>
      </c>
      <c r="Y542" s="248" t="str">
        <f>IF(X542="E","どちらか一方に「○」を入力してください",IF(AND(K542="○",M542=""),"請負金額を入力してください",IF(AND(K542&lt;&gt;"○",M542&lt;&gt;""),"金額が入力されています。請負金額に「○」を入力してください","")))</f>
        <v/>
      </c>
    </row>
    <row r="543" spans="1:25">
      <c r="A543" s="911"/>
      <c r="B543" s="911"/>
      <c r="C543" s="911"/>
      <c r="D543" s="911"/>
      <c r="E543" s="911"/>
      <c r="F543" s="911"/>
      <c r="G543" s="911"/>
      <c r="H543" s="911"/>
      <c r="I543" s="911"/>
    </row>
    <row r="544" spans="1:25" ht="13.5">
      <c r="A544" s="911"/>
      <c r="B544" s="913"/>
      <c r="C544" s="911"/>
      <c r="D544" s="911"/>
      <c r="E544" s="911"/>
      <c r="F544" s="911"/>
      <c r="G544" s="911"/>
      <c r="H544" s="911"/>
      <c r="I544" s="911"/>
      <c r="J544" s="880" t="s">
        <v>179</v>
      </c>
    </row>
    <row r="545" spans="1:17">
      <c r="A545" s="911"/>
      <c r="B545" s="911"/>
      <c r="C545" s="911"/>
      <c r="D545" s="911"/>
      <c r="E545" s="911"/>
      <c r="F545" s="911"/>
      <c r="G545" s="911"/>
      <c r="H545" s="911"/>
      <c r="I545" s="911"/>
      <c r="J545" s="42" t="s">
        <v>180</v>
      </c>
    </row>
    <row r="546" spans="1:17">
      <c r="A546" s="911"/>
      <c r="B546" s="918"/>
      <c r="C546" s="911"/>
      <c r="D546" s="911"/>
      <c r="E546" s="911"/>
      <c r="F546" s="911"/>
      <c r="G546" s="911"/>
      <c r="H546" s="911"/>
      <c r="I546" s="911"/>
      <c r="J546" s="258" t="s">
        <v>170</v>
      </c>
    </row>
    <row r="547" spans="1:17">
      <c r="A547" s="911"/>
      <c r="B547" s="918"/>
      <c r="C547" s="911"/>
      <c r="D547" s="911"/>
      <c r="E547" s="911"/>
      <c r="F547" s="911"/>
      <c r="G547" s="911"/>
      <c r="H547" s="911"/>
      <c r="I547" s="911"/>
      <c r="J547" s="258" t="s">
        <v>171</v>
      </c>
    </row>
    <row r="548" spans="1:17">
      <c r="A548" s="911"/>
      <c r="B548" s="911"/>
      <c r="C548" s="911"/>
      <c r="D548" s="911"/>
      <c r="E548" s="911"/>
      <c r="F548" s="911"/>
      <c r="G548" s="911"/>
      <c r="H548" s="911"/>
      <c r="I548" s="911"/>
      <c r="J548" s="42" t="s">
        <v>166</v>
      </c>
    </row>
    <row r="549" spans="1:17" ht="21.75" customHeight="1">
      <c r="A549" s="911"/>
      <c r="B549" s="911"/>
      <c r="C549" s="914"/>
      <c r="D549" s="914"/>
      <c r="E549" s="914"/>
      <c r="F549" s="914"/>
      <c r="G549" s="911"/>
      <c r="H549" s="911"/>
      <c r="I549" s="911"/>
      <c r="J549" s="883"/>
      <c r="K549" s="907" t="s">
        <v>501</v>
      </c>
      <c r="L549" s="901"/>
      <c r="M549" s="2399" t="str">
        <f>IF(M527="","",M527)</f>
        <v/>
      </c>
      <c r="N549" s="2400"/>
    </row>
    <row r="550" spans="1:17" ht="30.75" customHeight="1">
      <c r="A550" s="911"/>
      <c r="B550" s="911"/>
      <c r="C550" s="914"/>
      <c r="D550" s="911"/>
      <c r="E550" s="911"/>
      <c r="F550" s="911"/>
      <c r="G550" s="911"/>
      <c r="H550" s="911"/>
      <c r="I550" s="911"/>
      <c r="J550" s="890"/>
      <c r="K550" s="882"/>
      <c r="L550" s="2402" t="s">
        <v>563</v>
      </c>
      <c r="M550" s="2402"/>
      <c r="N550" s="2402"/>
    </row>
    <row r="551" spans="1:17" ht="30.75" customHeight="1">
      <c r="A551" s="911"/>
      <c r="B551" s="911"/>
      <c r="C551" s="914"/>
      <c r="D551" s="911"/>
      <c r="E551" s="911"/>
      <c r="F551" s="911"/>
      <c r="G551" s="911"/>
      <c r="H551" s="911"/>
      <c r="I551" s="911"/>
      <c r="J551" s="895"/>
      <c r="K551" s="885"/>
      <c r="L551" s="2403" t="s">
        <v>564</v>
      </c>
      <c r="M551" s="2403"/>
      <c r="N551" s="2403"/>
    </row>
    <row r="552" spans="1:17" ht="30.75" customHeight="1">
      <c r="A552" s="911"/>
      <c r="B552" s="911"/>
      <c r="C552" s="914"/>
      <c r="D552" s="911"/>
      <c r="E552" s="911"/>
      <c r="F552" s="911"/>
      <c r="G552" s="911"/>
      <c r="H552" s="911"/>
      <c r="I552" s="911"/>
      <c r="J552" s="893"/>
      <c r="K552" s="888"/>
      <c r="L552" s="2404" t="s">
        <v>565</v>
      </c>
      <c r="M552" s="2404"/>
      <c r="N552" s="2404"/>
    </row>
    <row r="553" spans="1:17" ht="6.75" customHeight="1">
      <c r="A553" s="911"/>
      <c r="B553" s="911"/>
      <c r="C553" s="911"/>
      <c r="D553" s="911"/>
      <c r="E553" s="911"/>
      <c r="F553" s="911"/>
      <c r="G553" s="911"/>
      <c r="H553" s="911"/>
      <c r="I553" s="911"/>
      <c r="J553" s="268"/>
      <c r="K553" s="268"/>
      <c r="L553" s="268"/>
      <c r="M553" s="268"/>
    </row>
    <row r="554" spans="1:17">
      <c r="A554" s="911"/>
      <c r="B554" s="918"/>
      <c r="C554" s="911"/>
      <c r="D554" s="911"/>
      <c r="E554" s="911"/>
      <c r="F554" s="911"/>
      <c r="G554" s="911"/>
      <c r="H554" s="911"/>
      <c r="I554" s="911"/>
      <c r="J554" s="258" t="s">
        <v>172</v>
      </c>
    </row>
    <row r="555" spans="1:17" ht="21.75" customHeight="1">
      <c r="A555" s="911"/>
      <c r="B555" s="914"/>
      <c r="C555" s="914"/>
      <c r="D555" s="914"/>
      <c r="E555" s="914"/>
      <c r="F555" s="914"/>
      <c r="G555" s="911"/>
      <c r="H555" s="911"/>
      <c r="I555" s="911"/>
      <c r="J555" s="900"/>
      <c r="K555" s="907" t="s">
        <v>497</v>
      </c>
      <c r="L555" s="901"/>
      <c r="M555" s="2399" t="str">
        <f>IF(M527="","",M527)</f>
        <v/>
      </c>
      <c r="N555" s="2400"/>
    </row>
    <row r="556" spans="1:17" ht="30.75" customHeight="1">
      <c r="A556" s="911"/>
      <c r="B556" s="915"/>
      <c r="C556" s="911"/>
      <c r="D556" s="911"/>
      <c r="E556" s="912"/>
      <c r="F556" s="911"/>
      <c r="G556" s="916"/>
      <c r="H556" s="911"/>
      <c r="I556" s="911"/>
      <c r="J556" s="894" t="str">
        <f>IF(AND(OR(K550="○",K551="○",K552="○"),M556=""),"※","")</f>
        <v/>
      </c>
      <c r="K556" s="2397" t="s">
        <v>173</v>
      </c>
      <c r="L556" s="2398"/>
      <c r="M556" s="896"/>
      <c r="N556" s="382" t="s">
        <v>1091</v>
      </c>
      <c r="O556" s="2392" t="str">
        <f>IF(J556="※","支払限度額を入力してください","")</f>
        <v/>
      </c>
      <c r="P556" s="2393"/>
      <c r="Q556" s="2393"/>
    </row>
    <row r="557" spans="1:17">
      <c r="A557" s="911"/>
      <c r="B557" s="911"/>
      <c r="C557" s="911"/>
      <c r="D557" s="911"/>
      <c r="E557" s="911"/>
      <c r="F557" s="911"/>
      <c r="G557" s="911"/>
      <c r="H557" s="911"/>
      <c r="I557" s="911"/>
    </row>
    <row r="558" spans="1:17">
      <c r="A558" s="911"/>
      <c r="B558" s="918"/>
      <c r="C558" s="911"/>
      <c r="D558" s="911"/>
      <c r="E558" s="911"/>
      <c r="F558" s="911"/>
      <c r="G558" s="911"/>
      <c r="H558" s="911"/>
      <c r="I558" s="911"/>
      <c r="J558" s="258" t="s">
        <v>174</v>
      </c>
    </row>
    <row r="559" spans="1:17">
      <c r="A559" s="911"/>
      <c r="B559" s="918"/>
      <c r="C559" s="911"/>
      <c r="D559" s="911"/>
      <c r="E559" s="911"/>
      <c r="F559" s="911"/>
      <c r="G559" s="911"/>
      <c r="H559" s="911"/>
      <c r="I559" s="911"/>
      <c r="J559" s="258" t="s">
        <v>171</v>
      </c>
    </row>
    <row r="560" spans="1:17">
      <c r="A560" s="911"/>
      <c r="B560" s="911"/>
      <c r="C560" s="911"/>
      <c r="D560" s="911"/>
      <c r="E560" s="911"/>
      <c r="F560" s="911"/>
      <c r="G560" s="911"/>
      <c r="H560" s="911"/>
      <c r="I560" s="911"/>
      <c r="J560" s="42" t="s">
        <v>166</v>
      </c>
    </row>
    <row r="561" spans="1:18" ht="21.75" customHeight="1">
      <c r="A561" s="911"/>
      <c r="B561" s="911"/>
      <c r="C561" s="914"/>
      <c r="D561" s="914"/>
      <c r="E561" s="914"/>
      <c r="F561" s="914"/>
      <c r="G561" s="911"/>
      <c r="H561" s="911"/>
      <c r="I561" s="911"/>
      <c r="J561" s="900"/>
      <c r="K561" s="907" t="s">
        <v>501</v>
      </c>
      <c r="L561" s="901"/>
      <c r="M561" s="2399" t="str">
        <f>IF(M527="","",M527)</f>
        <v/>
      </c>
      <c r="N561" s="2400"/>
    </row>
    <row r="562" spans="1:18" ht="30.75" customHeight="1">
      <c r="A562" s="911"/>
      <c r="B562" s="911"/>
      <c r="C562" s="914"/>
      <c r="D562" s="911"/>
      <c r="E562" s="911"/>
      <c r="F562" s="911"/>
      <c r="G562" s="911"/>
      <c r="H562" s="911"/>
      <c r="I562" s="911"/>
      <c r="J562" s="897"/>
      <c r="K562" s="898"/>
      <c r="L562" s="2396" t="s">
        <v>566</v>
      </c>
      <c r="M562" s="2398"/>
      <c r="N562" s="2401"/>
    </row>
    <row r="563" spans="1:18" ht="6.75" customHeight="1">
      <c r="A563" s="911"/>
      <c r="B563" s="911"/>
      <c r="C563" s="911"/>
      <c r="D563" s="911"/>
      <c r="E563" s="911"/>
      <c r="F563" s="911"/>
      <c r="G563" s="911"/>
      <c r="H563" s="911"/>
      <c r="I563" s="911"/>
      <c r="J563" s="268"/>
      <c r="K563" s="268"/>
      <c r="L563" s="268"/>
      <c r="M563" s="268"/>
    </row>
    <row r="564" spans="1:18">
      <c r="A564" s="911"/>
      <c r="B564" s="918"/>
      <c r="C564" s="911"/>
      <c r="D564" s="911"/>
      <c r="E564" s="911"/>
      <c r="F564" s="911"/>
      <c r="G564" s="911"/>
      <c r="H564" s="911"/>
      <c r="I564" s="911"/>
      <c r="J564" s="258" t="s">
        <v>172</v>
      </c>
    </row>
    <row r="565" spans="1:18" ht="21.75" customHeight="1">
      <c r="A565" s="911"/>
      <c r="B565" s="911"/>
      <c r="C565" s="914"/>
      <c r="D565" s="914"/>
      <c r="E565" s="914"/>
      <c r="F565" s="914"/>
      <c r="G565" s="911"/>
      <c r="H565" s="911"/>
      <c r="I565" s="911"/>
      <c r="J565" s="900"/>
      <c r="K565" s="907" t="s">
        <v>497</v>
      </c>
      <c r="L565" s="901"/>
      <c r="M565" s="2399" t="str">
        <f>IF(M527="","",M527)</f>
        <v/>
      </c>
      <c r="N565" s="2400"/>
    </row>
    <row r="566" spans="1:18" ht="30.75" customHeight="1">
      <c r="A566" s="911"/>
      <c r="B566" s="915"/>
      <c r="C566" s="911"/>
      <c r="D566" s="911"/>
      <c r="E566" s="912"/>
      <c r="F566" s="911"/>
      <c r="G566" s="916"/>
      <c r="H566" s="911"/>
      <c r="I566" s="911"/>
      <c r="J566" s="894" t="str">
        <f>IF(AND(K562="○",M566=""),"※","")</f>
        <v/>
      </c>
      <c r="K566" s="2395" t="s">
        <v>173</v>
      </c>
      <c r="L566" s="2396"/>
      <c r="M566" s="896"/>
      <c r="N566" s="382" t="s">
        <v>1091</v>
      </c>
      <c r="O566" s="2392" t="str">
        <f>IF(J566="※","支払限度額を入力してください","")</f>
        <v/>
      </c>
      <c r="P566" s="2393"/>
      <c r="Q566" s="2393"/>
    </row>
    <row r="567" spans="1:18">
      <c r="A567" s="911"/>
      <c r="B567" s="911"/>
      <c r="C567" s="911"/>
      <c r="D567" s="911"/>
      <c r="E567" s="911"/>
      <c r="F567" s="911"/>
      <c r="G567" s="911"/>
      <c r="H567" s="911"/>
      <c r="I567" s="911"/>
    </row>
    <row r="568" spans="1:18" ht="13.5">
      <c r="A568" s="911"/>
      <c r="B568" s="913"/>
      <c r="C568" s="911"/>
      <c r="D568" s="911"/>
      <c r="E568" s="911"/>
      <c r="F568" s="911"/>
      <c r="G568" s="911"/>
      <c r="H568" s="911"/>
      <c r="I568" s="911"/>
      <c r="J568" s="880" t="s">
        <v>177</v>
      </c>
      <c r="N568" s="904">
        <v>14</v>
      </c>
    </row>
    <row r="569" spans="1:18">
      <c r="A569" s="911"/>
      <c r="B569" s="911"/>
      <c r="C569" s="911"/>
      <c r="D569" s="911"/>
      <c r="E569" s="911"/>
      <c r="F569" s="911"/>
      <c r="G569" s="911"/>
      <c r="H569" s="911"/>
      <c r="I569" s="911"/>
      <c r="J569" s="42" t="s">
        <v>166</v>
      </c>
    </row>
    <row r="570" spans="1:18" ht="21.75" customHeight="1">
      <c r="A570" s="911"/>
      <c r="B570" s="911"/>
      <c r="C570" s="914"/>
      <c r="D570" s="914"/>
      <c r="E570" s="914"/>
      <c r="F570" s="914"/>
      <c r="G570" s="911"/>
      <c r="H570" s="911"/>
      <c r="I570" s="911"/>
      <c r="J570" s="883" t="str">
        <f>IF(AND($N$4&gt;0,$N$7&gt;=N568,M570=""),"※","")</f>
        <v/>
      </c>
      <c r="K570" s="907" t="s">
        <v>497</v>
      </c>
      <c r="L570" s="901"/>
      <c r="M570" s="2406"/>
      <c r="N570" s="2407"/>
      <c r="R570" s="254"/>
    </row>
    <row r="571" spans="1:18" ht="30.75" customHeight="1">
      <c r="A571" s="911"/>
      <c r="B571" s="915"/>
      <c r="C571" s="914"/>
      <c r="D571" s="911"/>
      <c r="E571" s="911"/>
      <c r="F571" s="911"/>
      <c r="G571" s="911"/>
      <c r="H571" s="911"/>
      <c r="I571" s="911"/>
      <c r="J571" s="883" t="str">
        <f>IF(AND($N$4&gt;0,$N$7&gt;=N568,K571=""),"※","")</f>
        <v/>
      </c>
      <c r="K571" s="882"/>
      <c r="L571" s="2408" t="s">
        <v>545</v>
      </c>
      <c r="M571" s="2408"/>
      <c r="N571" s="2408"/>
      <c r="R571" s="254"/>
    </row>
    <row r="572" spans="1:18" ht="30.75" customHeight="1">
      <c r="A572" s="911"/>
      <c r="B572" s="915"/>
      <c r="C572" s="914"/>
      <c r="D572" s="911"/>
      <c r="E572" s="911"/>
      <c r="F572" s="911"/>
      <c r="G572" s="911"/>
      <c r="H572" s="911"/>
      <c r="I572" s="911"/>
      <c r="J572" s="886" t="str">
        <f>IF(AND($N$4&gt;0,$N$7&gt;=N568,K572=""),"※","")</f>
        <v/>
      </c>
      <c r="K572" s="885"/>
      <c r="L572" s="2403" t="s">
        <v>568</v>
      </c>
      <c r="M572" s="2403"/>
      <c r="N572" s="2403"/>
      <c r="R572" s="254"/>
    </row>
    <row r="573" spans="1:18" ht="30.75" customHeight="1">
      <c r="A573" s="911"/>
      <c r="B573" s="915"/>
      <c r="C573" s="914"/>
      <c r="D573" s="911"/>
      <c r="E573" s="911"/>
      <c r="F573" s="911"/>
      <c r="G573" s="911"/>
      <c r="H573" s="911"/>
      <c r="I573" s="911"/>
      <c r="J573" s="886" t="str">
        <f>IF(AND($N$4&gt;0,$N$7&gt;=N568,K573=""),"※","")</f>
        <v/>
      </c>
      <c r="K573" s="885"/>
      <c r="L573" s="2403" t="s">
        <v>569</v>
      </c>
      <c r="M573" s="2403"/>
      <c r="N573" s="2403"/>
      <c r="R573" s="254"/>
    </row>
    <row r="574" spans="1:18" ht="30.75" customHeight="1">
      <c r="A574" s="911"/>
      <c r="B574" s="915"/>
      <c r="C574" s="914"/>
      <c r="D574" s="911"/>
      <c r="E574" s="911"/>
      <c r="F574" s="911"/>
      <c r="G574" s="911"/>
      <c r="H574" s="911"/>
      <c r="I574" s="911"/>
      <c r="J574" s="886" t="str">
        <f>IF(AND($N$4&gt;0,$N$7&gt;=N568,K574=""),"※","")</f>
        <v/>
      </c>
      <c r="K574" s="885"/>
      <c r="L574" s="2403" t="s">
        <v>599</v>
      </c>
      <c r="M574" s="2403"/>
      <c r="N574" s="2403"/>
      <c r="R574" s="254"/>
    </row>
    <row r="575" spans="1:18" ht="30.75" customHeight="1">
      <c r="A575" s="911"/>
      <c r="B575" s="915"/>
      <c r="C575" s="914"/>
      <c r="D575" s="911"/>
      <c r="E575" s="911"/>
      <c r="F575" s="911"/>
      <c r="G575" s="911"/>
      <c r="H575" s="911"/>
      <c r="I575" s="911"/>
      <c r="J575" s="886" t="str">
        <f>IF(AND($N$4&gt;0,$N$7&gt;=N568,K575=""),"※","")</f>
        <v/>
      </c>
      <c r="K575" s="885"/>
      <c r="L575" s="2403" t="s">
        <v>600</v>
      </c>
      <c r="M575" s="2403"/>
      <c r="N575" s="2403"/>
      <c r="R575" s="254"/>
    </row>
    <row r="576" spans="1:18" ht="30.75" customHeight="1">
      <c r="A576" s="911"/>
      <c r="B576" s="915"/>
      <c r="C576" s="914"/>
      <c r="D576" s="911"/>
      <c r="E576" s="911"/>
      <c r="F576" s="911"/>
      <c r="G576" s="911"/>
      <c r="H576" s="911"/>
      <c r="I576" s="911"/>
      <c r="J576" s="886" t="str">
        <f>IF(AND($N$4&gt;0,$N$7&gt;=N568,K576=""),"※","")</f>
        <v/>
      </c>
      <c r="K576" s="885"/>
      <c r="L576" s="2403" t="s">
        <v>167</v>
      </c>
      <c r="M576" s="2403"/>
      <c r="N576" s="2403"/>
      <c r="R576" s="254"/>
    </row>
    <row r="577" spans="1:25" ht="30.75" customHeight="1">
      <c r="A577" s="911"/>
      <c r="B577" s="915"/>
      <c r="C577" s="914"/>
      <c r="D577" s="911"/>
      <c r="E577" s="911"/>
      <c r="F577" s="911"/>
      <c r="G577" s="911"/>
      <c r="H577" s="911"/>
      <c r="I577" s="911"/>
      <c r="J577" s="886" t="str">
        <f>IF(AND($N$4&gt;0,$N$7&gt;=N568,K577=""),"※","")</f>
        <v/>
      </c>
      <c r="K577" s="885"/>
      <c r="L577" s="2403" t="s">
        <v>558</v>
      </c>
      <c r="M577" s="2403"/>
      <c r="N577" s="2403"/>
      <c r="R577" s="254"/>
    </row>
    <row r="578" spans="1:25" ht="30.75" customHeight="1">
      <c r="A578" s="911"/>
      <c r="B578" s="915"/>
      <c r="C578" s="914"/>
      <c r="D578" s="911"/>
      <c r="E578" s="911"/>
      <c r="F578" s="911"/>
      <c r="G578" s="911"/>
      <c r="H578" s="911"/>
      <c r="I578" s="911"/>
      <c r="J578" s="886" t="str">
        <f>IF(AND($N$4&gt;0,$N$7&gt;=N568,K578=""),"※","")</f>
        <v/>
      </c>
      <c r="K578" s="885"/>
      <c r="L578" s="2403" t="s">
        <v>549</v>
      </c>
      <c r="M578" s="2403"/>
      <c r="N578" s="2403"/>
      <c r="R578" s="254"/>
    </row>
    <row r="579" spans="1:25" ht="30.75" customHeight="1">
      <c r="A579" s="911"/>
      <c r="B579" s="915"/>
      <c r="C579" s="914"/>
      <c r="D579" s="911"/>
      <c r="E579" s="911"/>
      <c r="F579" s="911"/>
      <c r="G579" s="911"/>
      <c r="H579" s="911"/>
      <c r="I579" s="911"/>
      <c r="J579" s="889" t="str">
        <f>IF(AND($N$4&gt;0,$N$7&gt;=N568,K579=""),"※","")</f>
        <v/>
      </c>
      <c r="K579" s="888"/>
      <c r="L579" s="2405" t="s">
        <v>1067</v>
      </c>
      <c r="M579" s="2405"/>
      <c r="N579" s="2405"/>
      <c r="R579" s="254"/>
    </row>
    <row r="580" spans="1:25">
      <c r="A580" s="911"/>
      <c r="B580" s="911"/>
      <c r="C580" s="911"/>
      <c r="D580" s="911"/>
      <c r="E580" s="911"/>
      <c r="F580" s="911"/>
      <c r="G580" s="911"/>
      <c r="H580" s="911"/>
      <c r="I580" s="911"/>
      <c r="K580" s="1140">
        <f>COUNTIF(K571:K579,"○")</f>
        <v>0</v>
      </c>
    </row>
    <row r="581" spans="1:25" ht="13.5">
      <c r="A581" s="911"/>
      <c r="B581" s="913"/>
      <c r="C581" s="911"/>
      <c r="D581" s="911"/>
      <c r="E581" s="911"/>
      <c r="F581" s="911"/>
      <c r="G581" s="911"/>
      <c r="H581" s="911"/>
      <c r="I581" s="911"/>
      <c r="J581" s="880" t="s">
        <v>1068</v>
      </c>
      <c r="V581" s="880" t="s">
        <v>1471</v>
      </c>
    </row>
    <row r="582" spans="1:25">
      <c r="A582" s="911"/>
      <c r="B582" s="911"/>
      <c r="C582" s="911"/>
      <c r="D582" s="911"/>
      <c r="E582" s="911"/>
      <c r="F582" s="911"/>
      <c r="G582" s="911"/>
      <c r="H582" s="911"/>
      <c r="I582" s="911"/>
      <c r="J582" s="42" t="s">
        <v>166</v>
      </c>
      <c r="V582" s="1280" t="s">
        <v>1473</v>
      </c>
      <c r="W582" s="1281"/>
      <c r="X582" s="1281"/>
      <c r="Y582" s="1282"/>
    </row>
    <row r="583" spans="1:25" ht="21.75" customHeight="1">
      <c r="A583" s="911"/>
      <c r="B583" s="911"/>
      <c r="C583" s="914"/>
      <c r="D583" s="914"/>
      <c r="E583" s="914"/>
      <c r="F583" s="914"/>
      <c r="G583" s="911"/>
      <c r="H583" s="911"/>
      <c r="I583" s="911"/>
      <c r="J583" s="883"/>
      <c r="K583" s="907" t="s">
        <v>500</v>
      </c>
      <c r="L583" s="901"/>
      <c r="M583" s="2399" t="str">
        <f>IF(M570="","",M570)</f>
        <v/>
      </c>
      <c r="N583" s="2400"/>
      <c r="V583" s="1283" t="s">
        <v>1474</v>
      </c>
      <c r="W583" s="1283" t="s">
        <v>1475</v>
      </c>
      <c r="X583" s="1283" t="s">
        <v>1476</v>
      </c>
      <c r="Y583" s="1283" t="s">
        <v>1477</v>
      </c>
    </row>
    <row r="584" spans="1:25" ht="30.75" customHeight="1">
      <c r="A584" s="911"/>
      <c r="B584" s="915"/>
      <c r="C584" s="914"/>
      <c r="D584" s="911"/>
      <c r="E584" s="912"/>
      <c r="F584" s="911"/>
      <c r="G584" s="916"/>
      <c r="H584" s="916"/>
      <c r="I584" s="917"/>
      <c r="J584" s="881" t="str">
        <f>X584</f>
        <v/>
      </c>
      <c r="K584" s="882"/>
      <c r="L584" s="277" t="s">
        <v>562</v>
      </c>
      <c r="M584" s="908"/>
      <c r="N584" s="413" t="s">
        <v>1091</v>
      </c>
      <c r="O584" s="2392" t="str">
        <f>Y584</f>
        <v/>
      </c>
      <c r="P584" s="2393"/>
      <c r="Q584" s="2393"/>
      <c r="V584" s="248" t="str">
        <f>IF(AND(K580&gt;0,K584&lt;&gt;"×"),IF(OR(K584="",M584=""),"×",""),"")</f>
        <v/>
      </c>
      <c r="W584" s="248" t="str">
        <f>IF(K580&gt;0,IF(AND(K584="○",K585="○"),"×",""),"")</f>
        <v/>
      </c>
      <c r="X584" s="248" t="str">
        <f>IF(W584="×","E",IF(V584="×","※",""))</f>
        <v/>
      </c>
      <c r="Y584" s="248" t="str">
        <f>IF(X584="E","どちらか一方に「○」を入力してください",IF(AND(K584="○",M584=""),"支払限度額を入力してください",IF(AND(K584&lt;&gt;"○",M584&lt;&gt;""),"金額が入力されています。1工事あたりに「○」を入力してください","")))</f>
        <v/>
      </c>
    </row>
    <row r="585" spans="1:25" ht="30.75" customHeight="1">
      <c r="A585" s="911"/>
      <c r="B585" s="915"/>
      <c r="C585" s="914"/>
      <c r="D585" s="911"/>
      <c r="E585" s="912"/>
      <c r="F585" s="911"/>
      <c r="G585" s="916"/>
      <c r="H585" s="911"/>
      <c r="I585" s="911"/>
      <c r="J585" s="887" t="str">
        <f>X585</f>
        <v/>
      </c>
      <c r="K585" s="888"/>
      <c r="L585" s="893" t="s">
        <v>561</v>
      </c>
      <c r="M585" s="910"/>
      <c r="N585" s="899" t="s">
        <v>1091</v>
      </c>
      <c r="O585" s="2392" t="str">
        <f>Y585</f>
        <v/>
      </c>
      <c r="P585" s="2393"/>
      <c r="Q585" s="2393"/>
      <c r="V585" s="248" t="str">
        <f>IF(AND(K580&gt;0,K585&lt;&gt;"×"),IF(OR(K585="",M585=""),"×",""),"")</f>
        <v/>
      </c>
      <c r="W585" s="248" t="str">
        <f>IF(K580&gt;0,IF(AND(K585="○",K584="○"),"×",""),"")</f>
        <v/>
      </c>
      <c r="X585" s="248" t="str">
        <f>IF(W585="×","E",IF(V585="×","※",""))</f>
        <v/>
      </c>
      <c r="Y585" s="248" t="str">
        <f>IF(X585="E","どちらか一方に「○」を入力してください",IF(AND(K585="○",M585=""),"請負金額を入力してください",IF(AND(K585&lt;&gt;"○",M585&lt;&gt;""),"金額が入力されています。請負金額に「○」を入力してください","")))</f>
        <v/>
      </c>
    </row>
    <row r="586" spans="1:25">
      <c r="A586" s="911"/>
      <c r="B586" s="911"/>
      <c r="C586" s="911"/>
      <c r="D586" s="911"/>
      <c r="E586" s="911"/>
      <c r="F586" s="911"/>
      <c r="G586" s="911"/>
      <c r="H586" s="911"/>
      <c r="I586" s="911"/>
    </row>
    <row r="587" spans="1:25" ht="13.5">
      <c r="A587" s="911"/>
      <c r="B587" s="913"/>
      <c r="C587" s="911"/>
      <c r="D587" s="911"/>
      <c r="E587" s="911"/>
      <c r="F587" s="911"/>
      <c r="G587" s="911"/>
      <c r="H587" s="911"/>
      <c r="I587" s="911"/>
      <c r="J587" s="880" t="s">
        <v>179</v>
      </c>
    </row>
    <row r="588" spans="1:25">
      <c r="A588" s="911"/>
      <c r="B588" s="911"/>
      <c r="C588" s="911"/>
      <c r="D588" s="911"/>
      <c r="E588" s="911"/>
      <c r="F588" s="911"/>
      <c r="G588" s="911"/>
      <c r="H588" s="911"/>
      <c r="I588" s="911"/>
      <c r="J588" s="42" t="s">
        <v>180</v>
      </c>
    </row>
    <row r="589" spans="1:25">
      <c r="A589" s="911"/>
      <c r="B589" s="918"/>
      <c r="C589" s="911"/>
      <c r="D589" s="911"/>
      <c r="E589" s="911"/>
      <c r="F589" s="911"/>
      <c r="G589" s="911"/>
      <c r="H589" s="911"/>
      <c r="I589" s="911"/>
      <c r="J589" s="258" t="s">
        <v>170</v>
      </c>
    </row>
    <row r="590" spans="1:25">
      <c r="A590" s="911"/>
      <c r="B590" s="918"/>
      <c r="C590" s="911"/>
      <c r="D590" s="911"/>
      <c r="E590" s="911"/>
      <c r="F590" s="911"/>
      <c r="G590" s="911"/>
      <c r="H590" s="911"/>
      <c r="I590" s="911"/>
      <c r="J590" s="258" t="s">
        <v>171</v>
      </c>
    </row>
    <row r="591" spans="1:25">
      <c r="A591" s="911"/>
      <c r="B591" s="911"/>
      <c r="C591" s="911"/>
      <c r="D591" s="911"/>
      <c r="E591" s="911"/>
      <c r="F591" s="911"/>
      <c r="G591" s="911"/>
      <c r="H591" s="911"/>
      <c r="I591" s="911"/>
      <c r="J591" s="42" t="s">
        <v>166</v>
      </c>
    </row>
    <row r="592" spans="1:25" ht="21.75" customHeight="1">
      <c r="A592" s="911"/>
      <c r="B592" s="911"/>
      <c r="C592" s="914"/>
      <c r="D592" s="914"/>
      <c r="E592" s="914"/>
      <c r="F592" s="914"/>
      <c r="G592" s="911"/>
      <c r="H592" s="911"/>
      <c r="I592" s="911"/>
      <c r="J592" s="883"/>
      <c r="K592" s="907" t="s">
        <v>501</v>
      </c>
      <c r="L592" s="901"/>
      <c r="M592" s="2399" t="str">
        <f>IF(M570="","",M570)</f>
        <v/>
      </c>
      <c r="N592" s="2400"/>
    </row>
    <row r="593" spans="1:17" ht="30.75" customHeight="1">
      <c r="A593" s="911"/>
      <c r="B593" s="911"/>
      <c r="C593" s="914"/>
      <c r="D593" s="911"/>
      <c r="E593" s="911"/>
      <c r="F593" s="911"/>
      <c r="G593" s="911"/>
      <c r="H593" s="911"/>
      <c r="I593" s="911"/>
      <c r="J593" s="890"/>
      <c r="K593" s="882"/>
      <c r="L593" s="2402" t="s">
        <v>563</v>
      </c>
      <c r="M593" s="2402"/>
      <c r="N593" s="2402"/>
    </row>
    <row r="594" spans="1:17" ht="30.75" customHeight="1">
      <c r="A594" s="911"/>
      <c r="B594" s="911"/>
      <c r="C594" s="914"/>
      <c r="D594" s="911"/>
      <c r="E594" s="911"/>
      <c r="F594" s="911"/>
      <c r="G594" s="911"/>
      <c r="H594" s="911"/>
      <c r="I594" s="911"/>
      <c r="J594" s="895"/>
      <c r="K594" s="885"/>
      <c r="L594" s="2403" t="s">
        <v>564</v>
      </c>
      <c r="M594" s="2403"/>
      <c r="N594" s="2403"/>
    </row>
    <row r="595" spans="1:17" ht="30.75" customHeight="1">
      <c r="A595" s="911"/>
      <c r="B595" s="911"/>
      <c r="C595" s="914"/>
      <c r="D595" s="911"/>
      <c r="E595" s="911"/>
      <c r="F595" s="911"/>
      <c r="G595" s="911"/>
      <c r="H595" s="911"/>
      <c r="I595" s="911"/>
      <c r="J595" s="893"/>
      <c r="K595" s="888"/>
      <c r="L595" s="2404" t="s">
        <v>565</v>
      </c>
      <c r="M595" s="2404"/>
      <c r="N595" s="2404"/>
    </row>
    <row r="596" spans="1:17" ht="6.75" customHeight="1">
      <c r="A596" s="911"/>
      <c r="B596" s="911"/>
      <c r="C596" s="911"/>
      <c r="D596" s="911"/>
      <c r="E596" s="911"/>
      <c r="F596" s="911"/>
      <c r="G596" s="911"/>
      <c r="H596" s="911"/>
      <c r="I596" s="911"/>
      <c r="J596" s="268"/>
      <c r="K596" s="268"/>
      <c r="L596" s="268"/>
      <c r="M596" s="268"/>
    </row>
    <row r="597" spans="1:17">
      <c r="A597" s="911"/>
      <c r="B597" s="918"/>
      <c r="C597" s="911"/>
      <c r="D597" s="911"/>
      <c r="E597" s="911"/>
      <c r="F597" s="911"/>
      <c r="G597" s="911"/>
      <c r="H597" s="911"/>
      <c r="I597" s="911"/>
      <c r="J597" s="258" t="s">
        <v>172</v>
      </c>
    </row>
    <row r="598" spans="1:17" ht="21.75" customHeight="1">
      <c r="A598" s="911"/>
      <c r="B598" s="914"/>
      <c r="C598" s="914"/>
      <c r="D598" s="914"/>
      <c r="E598" s="914"/>
      <c r="F598" s="914"/>
      <c r="G598" s="911"/>
      <c r="H598" s="911"/>
      <c r="I598" s="911"/>
      <c r="J598" s="900"/>
      <c r="K598" s="907" t="s">
        <v>497</v>
      </c>
      <c r="L598" s="901"/>
      <c r="M598" s="2399" t="str">
        <f>IF(M570="","",M570)</f>
        <v/>
      </c>
      <c r="N598" s="2400"/>
    </row>
    <row r="599" spans="1:17" ht="30.75" customHeight="1">
      <c r="A599" s="911"/>
      <c r="B599" s="915"/>
      <c r="C599" s="911"/>
      <c r="D599" s="911"/>
      <c r="E599" s="912"/>
      <c r="F599" s="911"/>
      <c r="G599" s="916"/>
      <c r="H599" s="911"/>
      <c r="I599" s="911"/>
      <c r="J599" s="894" t="str">
        <f>IF(AND(OR(K593="○",K594="○",K595="○"),M599=""),"※","")</f>
        <v/>
      </c>
      <c r="K599" s="2397" t="s">
        <v>173</v>
      </c>
      <c r="L599" s="2398"/>
      <c r="M599" s="896"/>
      <c r="N599" s="382" t="s">
        <v>1091</v>
      </c>
      <c r="O599" s="2392" t="str">
        <f>IF(J599="※","支払限度額を入力してください","")</f>
        <v/>
      </c>
      <c r="P599" s="2393"/>
      <c r="Q599" s="2393"/>
    </row>
    <row r="600" spans="1:17">
      <c r="A600" s="911"/>
      <c r="B600" s="911"/>
      <c r="C600" s="911"/>
      <c r="D600" s="911"/>
      <c r="E600" s="911"/>
      <c r="F600" s="911"/>
      <c r="G600" s="911"/>
      <c r="H600" s="911"/>
      <c r="I600" s="911"/>
    </row>
    <row r="601" spans="1:17">
      <c r="A601" s="911"/>
      <c r="B601" s="918"/>
      <c r="C601" s="911"/>
      <c r="D601" s="911"/>
      <c r="E601" s="911"/>
      <c r="F601" s="911"/>
      <c r="G601" s="911"/>
      <c r="H601" s="911"/>
      <c r="I601" s="911"/>
      <c r="J601" s="258" t="s">
        <v>174</v>
      </c>
    </row>
    <row r="602" spans="1:17">
      <c r="A602" s="911"/>
      <c r="B602" s="918"/>
      <c r="C602" s="911"/>
      <c r="D602" s="911"/>
      <c r="E602" s="911"/>
      <c r="F602" s="911"/>
      <c r="G602" s="911"/>
      <c r="H602" s="911"/>
      <c r="I602" s="911"/>
      <c r="J602" s="258" t="s">
        <v>171</v>
      </c>
    </row>
    <row r="603" spans="1:17">
      <c r="A603" s="911"/>
      <c r="B603" s="911"/>
      <c r="C603" s="911"/>
      <c r="D603" s="911"/>
      <c r="E603" s="911"/>
      <c r="F603" s="911"/>
      <c r="G603" s="911"/>
      <c r="H603" s="911"/>
      <c r="I603" s="911"/>
      <c r="J603" s="42" t="s">
        <v>166</v>
      </c>
    </row>
    <row r="604" spans="1:17" ht="21.75" customHeight="1">
      <c r="A604" s="911"/>
      <c r="B604" s="911"/>
      <c r="C604" s="914"/>
      <c r="D604" s="914"/>
      <c r="E604" s="914"/>
      <c r="F604" s="914"/>
      <c r="G604" s="911"/>
      <c r="H604" s="911"/>
      <c r="I604" s="911"/>
      <c r="J604" s="900"/>
      <c r="K604" s="907" t="s">
        <v>501</v>
      </c>
      <c r="L604" s="901"/>
      <c r="M604" s="2399" t="str">
        <f>IF(M570="","",M570)</f>
        <v/>
      </c>
      <c r="N604" s="2400"/>
    </row>
    <row r="605" spans="1:17" ht="30.75" customHeight="1">
      <c r="A605" s="911"/>
      <c r="B605" s="911"/>
      <c r="C605" s="914"/>
      <c r="D605" s="911"/>
      <c r="E605" s="911"/>
      <c r="F605" s="911"/>
      <c r="G605" s="911"/>
      <c r="H605" s="911"/>
      <c r="I605" s="911"/>
      <c r="J605" s="897"/>
      <c r="K605" s="898"/>
      <c r="L605" s="2396" t="s">
        <v>566</v>
      </c>
      <c r="M605" s="2398"/>
      <c r="N605" s="2401"/>
    </row>
    <row r="606" spans="1:17" ht="6.75" customHeight="1">
      <c r="A606" s="911"/>
      <c r="B606" s="911"/>
      <c r="C606" s="911"/>
      <c r="D606" s="911"/>
      <c r="E606" s="911"/>
      <c r="F606" s="911"/>
      <c r="G606" s="911"/>
      <c r="H606" s="911"/>
      <c r="I606" s="911"/>
      <c r="J606" s="268"/>
      <c r="K606" s="268"/>
      <c r="L606" s="268"/>
      <c r="M606" s="268"/>
    </row>
    <row r="607" spans="1:17">
      <c r="A607" s="911"/>
      <c r="B607" s="918"/>
      <c r="C607" s="911"/>
      <c r="D607" s="911"/>
      <c r="E607" s="911"/>
      <c r="F607" s="911"/>
      <c r="G607" s="911"/>
      <c r="H607" s="911"/>
      <c r="I607" s="911"/>
      <c r="J607" s="258" t="s">
        <v>172</v>
      </c>
    </row>
    <row r="608" spans="1:17" ht="21.75" customHeight="1">
      <c r="A608" s="911"/>
      <c r="B608" s="911"/>
      <c r="C608" s="914"/>
      <c r="D608" s="914"/>
      <c r="E608" s="914"/>
      <c r="F608" s="914"/>
      <c r="G608" s="911"/>
      <c r="H608" s="911"/>
      <c r="I608" s="911"/>
      <c r="J608" s="900"/>
      <c r="K608" s="907" t="s">
        <v>497</v>
      </c>
      <c r="L608" s="901"/>
      <c r="M608" s="2399" t="str">
        <f>IF(M570="","",M570)</f>
        <v/>
      </c>
      <c r="N608" s="2400"/>
    </row>
    <row r="609" spans="1:22" ht="30.75" customHeight="1">
      <c r="A609" s="911"/>
      <c r="B609" s="915"/>
      <c r="C609" s="911"/>
      <c r="D609" s="911"/>
      <c r="E609" s="912"/>
      <c r="F609" s="911"/>
      <c r="G609" s="916"/>
      <c r="H609" s="911"/>
      <c r="I609" s="911"/>
      <c r="J609" s="894" t="str">
        <f>IF(AND(K605="○",M609=""),"※","")</f>
        <v/>
      </c>
      <c r="K609" s="2395" t="s">
        <v>173</v>
      </c>
      <c r="L609" s="2396"/>
      <c r="M609" s="896"/>
      <c r="N609" s="382" t="s">
        <v>1091</v>
      </c>
      <c r="O609" s="2392" t="str">
        <f>IF(J609="※","支払限度額を入力してください","")</f>
        <v/>
      </c>
      <c r="P609" s="2393"/>
      <c r="Q609" s="2393"/>
    </row>
    <row r="610" spans="1:22">
      <c r="A610" s="911"/>
      <c r="B610" s="911"/>
      <c r="C610" s="911"/>
      <c r="D610" s="911"/>
      <c r="E610" s="911"/>
      <c r="F610" s="911"/>
      <c r="G610" s="911"/>
      <c r="H610" s="911"/>
      <c r="I610" s="911"/>
    </row>
    <row r="611" spans="1:22" ht="13.5">
      <c r="A611" s="911"/>
      <c r="B611" s="913"/>
      <c r="C611" s="911"/>
      <c r="D611" s="911"/>
      <c r="E611" s="911"/>
      <c r="F611" s="911"/>
      <c r="G611" s="911"/>
      <c r="H611" s="911"/>
      <c r="I611" s="911"/>
      <c r="J611" s="880" t="s">
        <v>177</v>
      </c>
      <c r="N611" s="904">
        <v>15</v>
      </c>
    </row>
    <row r="612" spans="1:22">
      <c r="A612" s="911"/>
      <c r="B612" s="911"/>
      <c r="C612" s="911"/>
      <c r="D612" s="911"/>
      <c r="E612" s="911"/>
      <c r="F612" s="911"/>
      <c r="G612" s="911"/>
      <c r="H612" s="911"/>
      <c r="I612" s="911"/>
      <c r="J612" s="42" t="s">
        <v>166</v>
      </c>
    </row>
    <row r="613" spans="1:22" ht="21.75" customHeight="1">
      <c r="A613" s="911"/>
      <c r="B613" s="911"/>
      <c r="C613" s="914"/>
      <c r="D613" s="914"/>
      <c r="E613" s="914"/>
      <c r="F613" s="914"/>
      <c r="G613" s="911"/>
      <c r="H613" s="911"/>
      <c r="I613" s="911"/>
      <c r="J613" s="883" t="str">
        <f>IF(AND($N$4&gt;0,$N$7&gt;=N611,M613=""),"※","")</f>
        <v/>
      </c>
      <c r="K613" s="907" t="s">
        <v>497</v>
      </c>
      <c r="L613" s="901"/>
      <c r="M613" s="2406"/>
      <c r="N613" s="2407"/>
      <c r="R613" s="254"/>
    </row>
    <row r="614" spans="1:22" ht="30.75" customHeight="1">
      <c r="A614" s="911"/>
      <c r="B614" s="915"/>
      <c r="C614" s="914"/>
      <c r="D614" s="911"/>
      <c r="E614" s="911"/>
      <c r="F614" s="911"/>
      <c r="G614" s="911"/>
      <c r="H614" s="911"/>
      <c r="I614" s="911"/>
      <c r="J614" s="883" t="str">
        <f>IF(AND($N$4&gt;0,$N$7&gt;=N611,K614=""),"※","")</f>
        <v/>
      </c>
      <c r="K614" s="882"/>
      <c r="L614" s="2408" t="s">
        <v>545</v>
      </c>
      <c r="M614" s="2408"/>
      <c r="N614" s="2408"/>
      <c r="R614" s="254"/>
    </row>
    <row r="615" spans="1:22" ht="30.75" customHeight="1">
      <c r="A615" s="911"/>
      <c r="B615" s="915"/>
      <c r="C615" s="914"/>
      <c r="D615" s="911"/>
      <c r="E615" s="911"/>
      <c r="F615" s="911"/>
      <c r="G615" s="911"/>
      <c r="H615" s="911"/>
      <c r="I615" s="911"/>
      <c r="J615" s="886" t="str">
        <f>IF(AND($N$4&gt;0,$N$7&gt;=N611,K615=""),"※","")</f>
        <v/>
      </c>
      <c r="K615" s="885"/>
      <c r="L615" s="2403" t="s">
        <v>568</v>
      </c>
      <c r="M615" s="2403"/>
      <c r="N615" s="2403"/>
      <c r="R615" s="254"/>
    </row>
    <row r="616" spans="1:22" ht="30.75" customHeight="1">
      <c r="A616" s="911"/>
      <c r="B616" s="915"/>
      <c r="C616" s="914"/>
      <c r="D616" s="911"/>
      <c r="E616" s="911"/>
      <c r="F616" s="911"/>
      <c r="G616" s="911"/>
      <c r="H616" s="911"/>
      <c r="I616" s="911"/>
      <c r="J616" s="886" t="str">
        <f>IF(AND($N$4&gt;0,$N$7&gt;=N611,K616=""),"※","")</f>
        <v/>
      </c>
      <c r="K616" s="885"/>
      <c r="L616" s="2403" t="s">
        <v>569</v>
      </c>
      <c r="M616" s="2403"/>
      <c r="N616" s="2403"/>
      <c r="R616" s="254"/>
    </row>
    <row r="617" spans="1:22" ht="30.75" customHeight="1">
      <c r="A617" s="911"/>
      <c r="B617" s="915"/>
      <c r="C617" s="914"/>
      <c r="D617" s="911"/>
      <c r="E617" s="911"/>
      <c r="F617" s="911"/>
      <c r="G617" s="911"/>
      <c r="H617" s="911"/>
      <c r="I617" s="911"/>
      <c r="J617" s="886" t="str">
        <f>IF(AND($N$4&gt;0,$N$7&gt;=N611,K617=""),"※","")</f>
        <v/>
      </c>
      <c r="K617" s="885"/>
      <c r="L617" s="2403" t="s">
        <v>599</v>
      </c>
      <c r="M617" s="2403"/>
      <c r="N617" s="2403"/>
      <c r="R617" s="254"/>
    </row>
    <row r="618" spans="1:22" ht="30.75" customHeight="1">
      <c r="A618" s="911"/>
      <c r="B618" s="915"/>
      <c r="C618" s="914"/>
      <c r="D618" s="911"/>
      <c r="E618" s="911"/>
      <c r="F618" s="911"/>
      <c r="G618" s="911"/>
      <c r="H618" s="911"/>
      <c r="I618" s="911"/>
      <c r="J618" s="886" t="str">
        <f>IF(AND($N$4&gt;0,$N$7&gt;=N611,K618=""),"※","")</f>
        <v/>
      </c>
      <c r="K618" s="885"/>
      <c r="L618" s="2403" t="s">
        <v>600</v>
      </c>
      <c r="M618" s="2403"/>
      <c r="N618" s="2403"/>
      <c r="R618" s="254"/>
    </row>
    <row r="619" spans="1:22" ht="30.75" customHeight="1">
      <c r="A619" s="911"/>
      <c r="B619" s="915"/>
      <c r="C619" s="914"/>
      <c r="D619" s="911"/>
      <c r="E619" s="911"/>
      <c r="F619" s="911"/>
      <c r="G619" s="911"/>
      <c r="H619" s="911"/>
      <c r="I619" s="911"/>
      <c r="J619" s="886" t="str">
        <f>IF(AND($N$4&gt;0,$N$7&gt;=N611,K619=""),"※","")</f>
        <v/>
      </c>
      <c r="K619" s="885"/>
      <c r="L619" s="2403" t="s">
        <v>167</v>
      </c>
      <c r="M619" s="2403"/>
      <c r="N619" s="2403"/>
      <c r="R619" s="254"/>
    </row>
    <row r="620" spans="1:22" ht="30.75" customHeight="1">
      <c r="A620" s="911"/>
      <c r="B620" s="915"/>
      <c r="C620" s="914"/>
      <c r="D620" s="911"/>
      <c r="E620" s="911"/>
      <c r="F620" s="911"/>
      <c r="G620" s="911"/>
      <c r="H620" s="911"/>
      <c r="I620" s="911"/>
      <c r="J620" s="886" t="str">
        <f>IF(AND($N$4&gt;0,$N$7&gt;=N611,K620=""),"※","")</f>
        <v/>
      </c>
      <c r="K620" s="885"/>
      <c r="L620" s="2403" t="s">
        <v>558</v>
      </c>
      <c r="M620" s="2403"/>
      <c r="N620" s="2403"/>
      <c r="R620" s="254"/>
    </row>
    <row r="621" spans="1:22" ht="30.75" customHeight="1">
      <c r="A621" s="911"/>
      <c r="B621" s="915"/>
      <c r="C621" s="914"/>
      <c r="D621" s="911"/>
      <c r="E621" s="911"/>
      <c r="F621" s="911"/>
      <c r="G621" s="911"/>
      <c r="H621" s="911"/>
      <c r="I621" s="911"/>
      <c r="J621" s="886" t="str">
        <f>IF(AND($N$4&gt;0,$N$7&gt;=N611,K621=""),"※","")</f>
        <v/>
      </c>
      <c r="K621" s="885"/>
      <c r="L621" s="2403" t="s">
        <v>549</v>
      </c>
      <c r="M621" s="2403"/>
      <c r="N621" s="2403"/>
      <c r="R621" s="254"/>
    </row>
    <row r="622" spans="1:22" ht="30.75" customHeight="1">
      <c r="A622" s="911"/>
      <c r="B622" s="915"/>
      <c r="C622" s="914"/>
      <c r="D622" s="911"/>
      <c r="E622" s="911"/>
      <c r="F622" s="911"/>
      <c r="G622" s="911"/>
      <c r="H622" s="911"/>
      <c r="I622" s="911"/>
      <c r="J622" s="889" t="str">
        <f>IF(AND($N$4&gt;0,$N$7&gt;=N611,K622=""),"※","")</f>
        <v/>
      </c>
      <c r="K622" s="888"/>
      <c r="L622" s="2405" t="s">
        <v>550</v>
      </c>
      <c r="M622" s="2405"/>
      <c r="N622" s="2405"/>
      <c r="R622" s="254"/>
    </row>
    <row r="623" spans="1:22">
      <c r="A623" s="911"/>
      <c r="B623" s="911"/>
      <c r="C623" s="911"/>
      <c r="D623" s="911"/>
      <c r="E623" s="911"/>
      <c r="F623" s="911"/>
      <c r="G623" s="911"/>
      <c r="H623" s="911"/>
      <c r="I623" s="911"/>
      <c r="K623" s="1140">
        <f>COUNTIF(K614:K622,"○")</f>
        <v>0</v>
      </c>
    </row>
    <row r="624" spans="1:22" ht="13.5">
      <c r="A624" s="911"/>
      <c r="B624" s="913"/>
      <c r="C624" s="911"/>
      <c r="D624" s="911"/>
      <c r="E624" s="911"/>
      <c r="F624" s="911"/>
      <c r="G624" s="911"/>
      <c r="H624" s="911"/>
      <c r="I624" s="911"/>
      <c r="J624" s="880" t="s">
        <v>551</v>
      </c>
      <c r="V624" s="880" t="s">
        <v>1471</v>
      </c>
    </row>
    <row r="625" spans="1:25">
      <c r="A625" s="911"/>
      <c r="B625" s="911"/>
      <c r="C625" s="911"/>
      <c r="D625" s="911"/>
      <c r="E625" s="911"/>
      <c r="F625" s="911"/>
      <c r="G625" s="911"/>
      <c r="H625" s="911"/>
      <c r="I625" s="911"/>
      <c r="J625" s="42" t="s">
        <v>166</v>
      </c>
      <c r="V625" s="1280" t="s">
        <v>1473</v>
      </c>
      <c r="W625" s="1281"/>
      <c r="X625" s="1281"/>
      <c r="Y625" s="1282"/>
    </row>
    <row r="626" spans="1:25" ht="21.75" customHeight="1">
      <c r="A626" s="911"/>
      <c r="B626" s="911"/>
      <c r="C626" s="914"/>
      <c r="D626" s="914"/>
      <c r="E626" s="914"/>
      <c r="F626" s="914"/>
      <c r="G626" s="911"/>
      <c r="H626" s="911"/>
      <c r="I626" s="911"/>
      <c r="J626" s="883"/>
      <c r="K626" s="907" t="s">
        <v>500</v>
      </c>
      <c r="L626" s="901"/>
      <c r="M626" s="2399" t="str">
        <f>IF(M613="","",M613)</f>
        <v/>
      </c>
      <c r="N626" s="2400"/>
      <c r="V626" s="1283" t="s">
        <v>1474</v>
      </c>
      <c r="W626" s="1283" t="s">
        <v>1475</v>
      </c>
      <c r="X626" s="1283" t="s">
        <v>1476</v>
      </c>
      <c r="Y626" s="1283" t="s">
        <v>1477</v>
      </c>
    </row>
    <row r="627" spans="1:25" ht="30.75" customHeight="1">
      <c r="A627" s="911"/>
      <c r="B627" s="915"/>
      <c r="C627" s="914"/>
      <c r="D627" s="911"/>
      <c r="E627" s="912"/>
      <c r="F627" s="911"/>
      <c r="G627" s="916"/>
      <c r="H627" s="916"/>
      <c r="I627" s="917"/>
      <c r="J627" s="881" t="str">
        <f>X627</f>
        <v/>
      </c>
      <c r="K627" s="882"/>
      <c r="L627" s="277" t="s">
        <v>562</v>
      </c>
      <c r="M627" s="908"/>
      <c r="N627" s="413" t="s">
        <v>1091</v>
      </c>
      <c r="O627" s="2392" t="str">
        <f>Y627</f>
        <v/>
      </c>
      <c r="P627" s="2393"/>
      <c r="Q627" s="2393"/>
      <c r="V627" s="248" t="str">
        <f>IF(AND(K623&gt;0,K627&lt;&gt;"×"),IF(OR(K627="",M627=""),"×",""),"")</f>
        <v/>
      </c>
      <c r="W627" s="248" t="str">
        <f>IF(K623&gt;0,IF(AND(K627="○",K628="○"),"×",""),"")</f>
        <v/>
      </c>
      <c r="X627" s="248" t="str">
        <f>IF(W627="×","E",IF(V627="×","※",""))</f>
        <v/>
      </c>
      <c r="Y627" s="248" t="str">
        <f>IF(X627="E","どちらか一方に「○」を入力してください",IF(AND(K627="○",M627=""),"支払限度額を入力してください",IF(AND(K627&lt;&gt;"○",M627&lt;&gt;""),"金額が入力されています。1工事あたりに「○」を入力してください","")))</f>
        <v/>
      </c>
    </row>
    <row r="628" spans="1:25" ht="30.75" customHeight="1">
      <c r="A628" s="911"/>
      <c r="B628" s="915"/>
      <c r="C628" s="914"/>
      <c r="D628" s="911"/>
      <c r="E628" s="912"/>
      <c r="F628" s="911"/>
      <c r="G628" s="916"/>
      <c r="H628" s="911"/>
      <c r="I628" s="911"/>
      <c r="J628" s="887" t="str">
        <f>X628</f>
        <v/>
      </c>
      <c r="K628" s="888"/>
      <c r="L628" s="893" t="s">
        <v>561</v>
      </c>
      <c r="M628" s="910"/>
      <c r="N628" s="899" t="s">
        <v>1091</v>
      </c>
      <c r="O628" s="2392" t="str">
        <f>Y628</f>
        <v/>
      </c>
      <c r="P628" s="2393"/>
      <c r="Q628" s="2393"/>
      <c r="V628" s="248" t="str">
        <f>IF(AND(K623&gt;0,K628&lt;&gt;"×"),IF(OR(K628="",M628=""),"×",""),"")</f>
        <v/>
      </c>
      <c r="W628" s="248" t="str">
        <f>IF(K623&gt;0,IF(AND(K628="○",K627="○"),"×",""),"")</f>
        <v/>
      </c>
      <c r="X628" s="248" t="str">
        <f>IF(W628="×","E",IF(V628="×","※",""))</f>
        <v/>
      </c>
      <c r="Y628" s="248" t="str">
        <f>IF(X628="E","どちらか一方に「○」を入力してください",IF(AND(K628="○",M628=""),"請負金額を入力してください",IF(AND(K628&lt;&gt;"○",M628&lt;&gt;""),"金額が入力されています。請負金額に「○」を入力してください","")))</f>
        <v/>
      </c>
    </row>
    <row r="629" spans="1:25">
      <c r="A629" s="911"/>
      <c r="B629" s="911"/>
      <c r="C629" s="911"/>
      <c r="D629" s="911"/>
      <c r="E629" s="911"/>
      <c r="F629" s="911"/>
      <c r="G629" s="911"/>
      <c r="H629" s="911"/>
      <c r="I629" s="911"/>
    </row>
    <row r="630" spans="1:25" ht="13.5">
      <c r="A630" s="911"/>
      <c r="B630" s="913"/>
      <c r="C630" s="911"/>
      <c r="D630" s="911"/>
      <c r="E630" s="911"/>
      <c r="F630" s="911"/>
      <c r="G630" s="911"/>
      <c r="H630" s="911"/>
      <c r="I630" s="911"/>
      <c r="J630" s="880" t="s">
        <v>179</v>
      </c>
    </row>
    <row r="631" spans="1:25">
      <c r="A631" s="911"/>
      <c r="B631" s="911"/>
      <c r="C631" s="911"/>
      <c r="D631" s="911"/>
      <c r="E631" s="911"/>
      <c r="F631" s="911"/>
      <c r="G631" s="911"/>
      <c r="H631" s="911"/>
      <c r="I631" s="911"/>
      <c r="J631" s="42" t="s">
        <v>180</v>
      </c>
    </row>
    <row r="632" spans="1:25">
      <c r="A632" s="911"/>
      <c r="B632" s="918"/>
      <c r="C632" s="911"/>
      <c r="D632" s="911"/>
      <c r="E632" s="911"/>
      <c r="F632" s="911"/>
      <c r="G632" s="911"/>
      <c r="H632" s="911"/>
      <c r="I632" s="911"/>
      <c r="J632" s="258" t="s">
        <v>170</v>
      </c>
    </row>
    <row r="633" spans="1:25">
      <c r="A633" s="911"/>
      <c r="B633" s="918"/>
      <c r="C633" s="911"/>
      <c r="D633" s="911"/>
      <c r="E633" s="911"/>
      <c r="F633" s="911"/>
      <c r="G633" s="911"/>
      <c r="H633" s="911"/>
      <c r="I633" s="911"/>
      <c r="J633" s="258" t="s">
        <v>171</v>
      </c>
    </row>
    <row r="634" spans="1:25">
      <c r="A634" s="911"/>
      <c r="B634" s="911"/>
      <c r="C634" s="911"/>
      <c r="D634" s="911"/>
      <c r="E634" s="911"/>
      <c r="F634" s="911"/>
      <c r="G634" s="911"/>
      <c r="H634" s="911"/>
      <c r="I634" s="911"/>
      <c r="J634" s="42" t="s">
        <v>166</v>
      </c>
    </row>
    <row r="635" spans="1:25" ht="21.75" customHeight="1">
      <c r="A635" s="911"/>
      <c r="B635" s="911"/>
      <c r="C635" s="914"/>
      <c r="D635" s="914"/>
      <c r="E635" s="914"/>
      <c r="F635" s="914"/>
      <c r="G635" s="911"/>
      <c r="H635" s="911"/>
      <c r="I635" s="911"/>
      <c r="J635" s="883"/>
      <c r="K635" s="907" t="s">
        <v>501</v>
      </c>
      <c r="L635" s="901"/>
      <c r="M635" s="2399" t="str">
        <f>IF(M613="","",M613)</f>
        <v/>
      </c>
      <c r="N635" s="2400"/>
    </row>
    <row r="636" spans="1:25" ht="30.75" customHeight="1">
      <c r="A636" s="911"/>
      <c r="B636" s="911"/>
      <c r="C636" s="914"/>
      <c r="D636" s="911"/>
      <c r="E636" s="911"/>
      <c r="F636" s="911"/>
      <c r="G636" s="911"/>
      <c r="H636" s="911"/>
      <c r="I636" s="911"/>
      <c r="J636" s="890"/>
      <c r="K636" s="882"/>
      <c r="L636" s="2402" t="s">
        <v>563</v>
      </c>
      <c r="M636" s="2402"/>
      <c r="N636" s="2402"/>
    </row>
    <row r="637" spans="1:25" ht="30.75" customHeight="1">
      <c r="A637" s="911"/>
      <c r="B637" s="911"/>
      <c r="C637" s="914"/>
      <c r="D637" s="911"/>
      <c r="E637" s="911"/>
      <c r="F637" s="911"/>
      <c r="G637" s="911"/>
      <c r="H637" s="911"/>
      <c r="I637" s="911"/>
      <c r="J637" s="895"/>
      <c r="K637" s="885"/>
      <c r="L637" s="2403" t="s">
        <v>564</v>
      </c>
      <c r="M637" s="2403"/>
      <c r="N637" s="2403"/>
    </row>
    <row r="638" spans="1:25" ht="30.75" customHeight="1">
      <c r="A638" s="911"/>
      <c r="B638" s="911"/>
      <c r="C638" s="914"/>
      <c r="D638" s="911"/>
      <c r="E638" s="911"/>
      <c r="F638" s="911"/>
      <c r="G638" s="911"/>
      <c r="H638" s="911"/>
      <c r="I638" s="911"/>
      <c r="J638" s="893"/>
      <c r="K638" s="888"/>
      <c r="L638" s="2404" t="s">
        <v>565</v>
      </c>
      <c r="M638" s="2404"/>
      <c r="N638" s="2404"/>
    </row>
    <row r="639" spans="1:25" ht="6.75" customHeight="1">
      <c r="A639" s="911"/>
      <c r="B639" s="911"/>
      <c r="C639" s="911"/>
      <c r="D639" s="911"/>
      <c r="E639" s="911"/>
      <c r="F639" s="911"/>
      <c r="G639" s="911"/>
      <c r="H639" s="911"/>
      <c r="I639" s="911"/>
      <c r="J639" s="268"/>
      <c r="K639" s="268"/>
      <c r="L639" s="268"/>
      <c r="M639" s="268"/>
    </row>
    <row r="640" spans="1:25">
      <c r="A640" s="911"/>
      <c r="B640" s="918"/>
      <c r="C640" s="911"/>
      <c r="D640" s="911"/>
      <c r="E640" s="911"/>
      <c r="F640" s="911"/>
      <c r="G640" s="911"/>
      <c r="H640" s="911"/>
      <c r="I640" s="911"/>
      <c r="J640" s="258" t="s">
        <v>172</v>
      </c>
    </row>
    <row r="641" spans="1:18" ht="21.75" customHeight="1">
      <c r="A641" s="911"/>
      <c r="B641" s="914"/>
      <c r="C641" s="914"/>
      <c r="D641" s="914"/>
      <c r="E641" s="914"/>
      <c r="F641" s="914"/>
      <c r="G641" s="911"/>
      <c r="H641" s="911"/>
      <c r="I641" s="911"/>
      <c r="J641" s="900"/>
      <c r="K641" s="907" t="s">
        <v>497</v>
      </c>
      <c r="L641" s="901"/>
      <c r="M641" s="2399" t="str">
        <f>IF(M613="","",M613)</f>
        <v/>
      </c>
      <c r="N641" s="2400"/>
    </row>
    <row r="642" spans="1:18" ht="30.75" customHeight="1">
      <c r="A642" s="911"/>
      <c r="B642" s="915"/>
      <c r="C642" s="911"/>
      <c r="D642" s="911"/>
      <c r="E642" s="912"/>
      <c r="F642" s="911"/>
      <c r="G642" s="916"/>
      <c r="H642" s="911"/>
      <c r="I642" s="911"/>
      <c r="J642" s="894" t="str">
        <f>IF(AND(OR(K636="○",K637="○",K638="○"),M642=""),"※","")</f>
        <v/>
      </c>
      <c r="K642" s="2397" t="s">
        <v>173</v>
      </c>
      <c r="L642" s="2398"/>
      <c r="M642" s="896"/>
      <c r="N642" s="382" t="s">
        <v>1091</v>
      </c>
      <c r="O642" s="2392" t="str">
        <f>IF(J642="※","支払限度額を入力してください","")</f>
        <v/>
      </c>
      <c r="P642" s="2393"/>
      <c r="Q642" s="2393"/>
    </row>
    <row r="643" spans="1:18">
      <c r="A643" s="911"/>
      <c r="B643" s="911"/>
      <c r="C643" s="911"/>
      <c r="D643" s="911"/>
      <c r="E643" s="911"/>
      <c r="F643" s="911"/>
      <c r="G643" s="911"/>
      <c r="H643" s="911"/>
      <c r="I643" s="911"/>
    </row>
    <row r="644" spans="1:18">
      <c r="A644" s="911"/>
      <c r="B644" s="918"/>
      <c r="C644" s="911"/>
      <c r="D644" s="911"/>
      <c r="E644" s="911"/>
      <c r="F644" s="911"/>
      <c r="G644" s="911"/>
      <c r="H644" s="911"/>
      <c r="I644" s="911"/>
      <c r="J644" s="258" t="s">
        <v>174</v>
      </c>
    </row>
    <row r="645" spans="1:18">
      <c r="A645" s="911"/>
      <c r="B645" s="918"/>
      <c r="C645" s="911"/>
      <c r="D645" s="911"/>
      <c r="E645" s="911"/>
      <c r="F645" s="911"/>
      <c r="G645" s="911"/>
      <c r="H645" s="911"/>
      <c r="I645" s="911"/>
      <c r="J645" s="258" t="s">
        <v>171</v>
      </c>
    </row>
    <row r="646" spans="1:18">
      <c r="A646" s="911"/>
      <c r="B646" s="911"/>
      <c r="C646" s="911"/>
      <c r="D646" s="911"/>
      <c r="E646" s="911"/>
      <c r="F646" s="911"/>
      <c r="G646" s="911"/>
      <c r="H646" s="911"/>
      <c r="I646" s="911"/>
      <c r="J646" s="42" t="s">
        <v>166</v>
      </c>
    </row>
    <row r="647" spans="1:18" ht="21.75" customHeight="1">
      <c r="A647" s="911"/>
      <c r="B647" s="911"/>
      <c r="C647" s="914"/>
      <c r="D647" s="914"/>
      <c r="E647" s="914"/>
      <c r="F647" s="914"/>
      <c r="G647" s="911"/>
      <c r="H647" s="911"/>
      <c r="I647" s="911"/>
      <c r="J647" s="900"/>
      <c r="K647" s="907" t="s">
        <v>501</v>
      </c>
      <c r="L647" s="901"/>
      <c r="M647" s="2399" t="str">
        <f>IF(M613="","",M613)</f>
        <v/>
      </c>
      <c r="N647" s="2400"/>
    </row>
    <row r="648" spans="1:18" ht="30.75" customHeight="1">
      <c r="A648" s="911"/>
      <c r="B648" s="911"/>
      <c r="C648" s="914"/>
      <c r="D648" s="911"/>
      <c r="E648" s="911"/>
      <c r="F648" s="911"/>
      <c r="G648" s="911"/>
      <c r="H648" s="911"/>
      <c r="I648" s="911"/>
      <c r="J648" s="897"/>
      <c r="K648" s="898"/>
      <c r="L648" s="2396" t="s">
        <v>566</v>
      </c>
      <c r="M648" s="2398"/>
      <c r="N648" s="2401"/>
    </row>
    <row r="649" spans="1:18" ht="6.75" customHeight="1">
      <c r="A649" s="911"/>
      <c r="B649" s="911"/>
      <c r="C649" s="911"/>
      <c r="D649" s="911"/>
      <c r="E649" s="911"/>
      <c r="F649" s="911"/>
      <c r="G649" s="911"/>
      <c r="H649" s="911"/>
      <c r="I649" s="911"/>
      <c r="J649" s="268"/>
      <c r="K649" s="268"/>
      <c r="L649" s="268"/>
      <c r="M649" s="268"/>
    </row>
    <row r="650" spans="1:18">
      <c r="A650" s="911"/>
      <c r="B650" s="918"/>
      <c r="C650" s="911"/>
      <c r="D650" s="911"/>
      <c r="E650" s="911"/>
      <c r="F650" s="911"/>
      <c r="G650" s="911"/>
      <c r="H650" s="911"/>
      <c r="I650" s="911"/>
      <c r="J650" s="258" t="s">
        <v>172</v>
      </c>
    </row>
    <row r="651" spans="1:18" ht="21.75" customHeight="1">
      <c r="A651" s="911"/>
      <c r="B651" s="911"/>
      <c r="C651" s="914"/>
      <c r="D651" s="914"/>
      <c r="E651" s="914"/>
      <c r="F651" s="914"/>
      <c r="G651" s="911"/>
      <c r="H651" s="911"/>
      <c r="I651" s="911"/>
      <c r="J651" s="900"/>
      <c r="K651" s="907" t="s">
        <v>497</v>
      </c>
      <c r="L651" s="901"/>
      <c r="M651" s="2399" t="str">
        <f>IF(M613="","",M613)</f>
        <v/>
      </c>
      <c r="N651" s="2400"/>
    </row>
    <row r="652" spans="1:18" ht="30.75" customHeight="1">
      <c r="A652" s="911"/>
      <c r="B652" s="915"/>
      <c r="C652" s="911"/>
      <c r="D652" s="911"/>
      <c r="E652" s="912"/>
      <c r="F652" s="911"/>
      <c r="G652" s="916"/>
      <c r="H652" s="911"/>
      <c r="I652" s="911"/>
      <c r="J652" s="894" t="str">
        <f>IF(AND(K648="○",M652=""),"※","")</f>
        <v/>
      </c>
      <c r="K652" s="2395" t="s">
        <v>173</v>
      </c>
      <c r="L652" s="2396"/>
      <c r="M652" s="896"/>
      <c r="N652" s="382" t="s">
        <v>1091</v>
      </c>
      <c r="O652" s="2392" t="str">
        <f>IF(J652="※","支払限度額を入力してください","")</f>
        <v/>
      </c>
      <c r="P652" s="2393"/>
      <c r="Q652" s="2393"/>
    </row>
    <row r="653" spans="1:18">
      <c r="A653" s="911"/>
      <c r="B653" s="911"/>
      <c r="C653" s="911"/>
      <c r="D653" s="911"/>
      <c r="E653" s="911"/>
      <c r="F653" s="911"/>
      <c r="G653" s="911"/>
      <c r="H653" s="911"/>
      <c r="I653" s="911"/>
    </row>
    <row r="654" spans="1:18" ht="13.5">
      <c r="A654" s="911"/>
      <c r="B654" s="913"/>
      <c r="C654" s="911"/>
      <c r="D654" s="911"/>
      <c r="E654" s="911"/>
      <c r="F654" s="911"/>
      <c r="G654" s="911"/>
      <c r="H654" s="911"/>
      <c r="I654" s="911"/>
      <c r="J654" s="880" t="s">
        <v>177</v>
      </c>
      <c r="N654" s="904">
        <v>16</v>
      </c>
    </row>
    <row r="655" spans="1:18">
      <c r="A655" s="911"/>
      <c r="B655" s="911"/>
      <c r="C655" s="911"/>
      <c r="D655" s="911"/>
      <c r="E655" s="911"/>
      <c r="F655" s="911"/>
      <c r="G655" s="911"/>
      <c r="H655" s="911"/>
      <c r="I655" s="911"/>
      <c r="J655" s="42" t="s">
        <v>166</v>
      </c>
    </row>
    <row r="656" spans="1:18" ht="21.75" customHeight="1">
      <c r="A656" s="911"/>
      <c r="B656" s="911"/>
      <c r="C656" s="914"/>
      <c r="D656" s="914"/>
      <c r="E656" s="914"/>
      <c r="F656" s="914"/>
      <c r="G656" s="911"/>
      <c r="H656" s="911"/>
      <c r="I656" s="911"/>
      <c r="J656" s="883" t="str">
        <f>IF(AND($N$4&gt;0,$N$7&gt;=N654,M656=""),"※","")</f>
        <v/>
      </c>
      <c r="K656" s="907" t="s">
        <v>497</v>
      </c>
      <c r="L656" s="901"/>
      <c r="M656" s="2406"/>
      <c r="N656" s="2407"/>
      <c r="R656" s="254"/>
    </row>
    <row r="657" spans="1:25" ht="30.75" customHeight="1">
      <c r="A657" s="911"/>
      <c r="B657" s="915"/>
      <c r="C657" s="914"/>
      <c r="D657" s="911"/>
      <c r="E657" s="911"/>
      <c r="F657" s="911"/>
      <c r="G657" s="911"/>
      <c r="H657" s="911"/>
      <c r="I657" s="911"/>
      <c r="J657" s="883" t="str">
        <f>IF(AND($N$4&gt;0,$N$7&gt;=N654,K657=""),"※","")</f>
        <v/>
      </c>
      <c r="K657" s="882"/>
      <c r="L657" s="2408" t="s">
        <v>545</v>
      </c>
      <c r="M657" s="2408"/>
      <c r="N657" s="2408"/>
      <c r="R657" s="254"/>
    </row>
    <row r="658" spans="1:25" ht="30.75" customHeight="1">
      <c r="A658" s="911"/>
      <c r="B658" s="915"/>
      <c r="C658" s="914"/>
      <c r="D658" s="911"/>
      <c r="E658" s="911"/>
      <c r="F658" s="911"/>
      <c r="G658" s="911"/>
      <c r="H658" s="911"/>
      <c r="I658" s="911"/>
      <c r="J658" s="886" t="str">
        <f>IF(AND($N$4&gt;0,$N$7&gt;=N654,K658=""),"※","")</f>
        <v/>
      </c>
      <c r="K658" s="885"/>
      <c r="L658" s="2403" t="s">
        <v>568</v>
      </c>
      <c r="M658" s="2403"/>
      <c r="N658" s="2403"/>
      <c r="R658" s="254"/>
    </row>
    <row r="659" spans="1:25" ht="30.75" customHeight="1">
      <c r="A659" s="911"/>
      <c r="B659" s="915"/>
      <c r="C659" s="914"/>
      <c r="D659" s="911"/>
      <c r="E659" s="911"/>
      <c r="F659" s="911"/>
      <c r="G659" s="911"/>
      <c r="H659" s="911"/>
      <c r="I659" s="911"/>
      <c r="J659" s="886" t="str">
        <f>IF(AND($N$4&gt;0,$N$7&gt;=N654,K659=""),"※","")</f>
        <v/>
      </c>
      <c r="K659" s="885"/>
      <c r="L659" s="2403" t="s">
        <v>569</v>
      </c>
      <c r="M659" s="2403"/>
      <c r="N659" s="2403"/>
      <c r="R659" s="254"/>
    </row>
    <row r="660" spans="1:25" ht="30.75" customHeight="1">
      <c r="A660" s="911"/>
      <c r="B660" s="915"/>
      <c r="C660" s="914"/>
      <c r="D660" s="911"/>
      <c r="E660" s="911"/>
      <c r="F660" s="911"/>
      <c r="G660" s="911"/>
      <c r="H660" s="911"/>
      <c r="I660" s="911"/>
      <c r="J660" s="886" t="str">
        <f>IF(AND($N$4&gt;0,$N$7&gt;=N654,K660=""),"※","")</f>
        <v/>
      </c>
      <c r="K660" s="885"/>
      <c r="L660" s="2403" t="s">
        <v>599</v>
      </c>
      <c r="M660" s="2403"/>
      <c r="N660" s="2403"/>
      <c r="R660" s="254"/>
    </row>
    <row r="661" spans="1:25" ht="30.75" customHeight="1">
      <c r="A661" s="911"/>
      <c r="B661" s="915"/>
      <c r="C661" s="914"/>
      <c r="D661" s="911"/>
      <c r="E661" s="911"/>
      <c r="F661" s="911"/>
      <c r="G661" s="911"/>
      <c r="H661" s="911"/>
      <c r="I661" s="911"/>
      <c r="J661" s="886" t="str">
        <f>IF(AND($N$4&gt;0,$N$7&gt;=N654,K661=""),"※","")</f>
        <v/>
      </c>
      <c r="K661" s="885"/>
      <c r="L661" s="2403" t="s">
        <v>600</v>
      </c>
      <c r="M661" s="2403"/>
      <c r="N661" s="2403"/>
      <c r="R661" s="254"/>
    </row>
    <row r="662" spans="1:25" ht="30.75" customHeight="1">
      <c r="A662" s="911"/>
      <c r="B662" s="915"/>
      <c r="C662" s="914"/>
      <c r="D662" s="911"/>
      <c r="E662" s="911"/>
      <c r="F662" s="911"/>
      <c r="G662" s="911"/>
      <c r="H662" s="911"/>
      <c r="I662" s="911"/>
      <c r="J662" s="886" t="str">
        <f>IF(AND($N$4&gt;0,$N$7&gt;=N654,K662=""),"※","")</f>
        <v/>
      </c>
      <c r="K662" s="885"/>
      <c r="L662" s="2403" t="s">
        <v>167</v>
      </c>
      <c r="M662" s="2403"/>
      <c r="N662" s="2403"/>
      <c r="R662" s="254"/>
    </row>
    <row r="663" spans="1:25" ht="30.75" customHeight="1">
      <c r="A663" s="911"/>
      <c r="B663" s="915"/>
      <c r="C663" s="914"/>
      <c r="D663" s="911"/>
      <c r="E663" s="911"/>
      <c r="F663" s="911"/>
      <c r="G663" s="911"/>
      <c r="H663" s="911"/>
      <c r="I663" s="911"/>
      <c r="J663" s="886" t="str">
        <f>IF(AND($N$4&gt;0,$N$7&gt;=N654,K663=""),"※","")</f>
        <v/>
      </c>
      <c r="K663" s="885"/>
      <c r="L663" s="2403" t="s">
        <v>558</v>
      </c>
      <c r="M663" s="2403"/>
      <c r="N663" s="2403"/>
      <c r="R663" s="254"/>
    </row>
    <row r="664" spans="1:25" ht="30.75" customHeight="1">
      <c r="A664" s="911"/>
      <c r="B664" s="915"/>
      <c r="C664" s="914"/>
      <c r="D664" s="911"/>
      <c r="E664" s="911"/>
      <c r="F664" s="911"/>
      <c r="G664" s="911"/>
      <c r="H664" s="911"/>
      <c r="I664" s="911"/>
      <c r="J664" s="886" t="str">
        <f>IF(AND($N$4&gt;0,$N$7&gt;=N654,K664=""),"※","")</f>
        <v/>
      </c>
      <c r="K664" s="885"/>
      <c r="L664" s="2403" t="s">
        <v>549</v>
      </c>
      <c r="M664" s="2403"/>
      <c r="N664" s="2403"/>
      <c r="R664" s="254"/>
    </row>
    <row r="665" spans="1:25" ht="30.75" customHeight="1">
      <c r="A665" s="911"/>
      <c r="B665" s="915"/>
      <c r="C665" s="914"/>
      <c r="D665" s="911"/>
      <c r="E665" s="911"/>
      <c r="F665" s="911"/>
      <c r="G665" s="911"/>
      <c r="H665" s="911"/>
      <c r="I665" s="911"/>
      <c r="J665" s="889" t="str">
        <f>IF(AND($N$4&gt;0,$N$7&gt;=N654,K665=""),"※","")</f>
        <v/>
      </c>
      <c r="K665" s="888"/>
      <c r="L665" s="2405" t="s">
        <v>550</v>
      </c>
      <c r="M665" s="2405"/>
      <c r="N665" s="2405"/>
      <c r="R665" s="254"/>
    </row>
    <row r="666" spans="1:25">
      <c r="A666" s="911"/>
      <c r="B666" s="911"/>
      <c r="C666" s="911"/>
      <c r="D666" s="911"/>
      <c r="E666" s="911"/>
      <c r="F666" s="911"/>
      <c r="G666" s="911"/>
      <c r="H666" s="911"/>
      <c r="I666" s="911"/>
      <c r="K666" s="1140">
        <f>COUNTIF(K657:K665,"○")</f>
        <v>0</v>
      </c>
    </row>
    <row r="667" spans="1:25" ht="13.5">
      <c r="A667" s="911"/>
      <c r="B667" s="913"/>
      <c r="C667" s="911"/>
      <c r="D667" s="911"/>
      <c r="E667" s="911"/>
      <c r="F667" s="911"/>
      <c r="G667" s="911"/>
      <c r="H667" s="911"/>
      <c r="I667" s="911"/>
      <c r="J667" s="880" t="s">
        <v>551</v>
      </c>
      <c r="V667" s="880" t="s">
        <v>1471</v>
      </c>
    </row>
    <row r="668" spans="1:25">
      <c r="A668" s="911"/>
      <c r="B668" s="911"/>
      <c r="C668" s="911"/>
      <c r="D668" s="911"/>
      <c r="E668" s="911"/>
      <c r="F668" s="911"/>
      <c r="G668" s="911"/>
      <c r="H668" s="911"/>
      <c r="I668" s="911"/>
      <c r="J668" s="42" t="s">
        <v>166</v>
      </c>
      <c r="V668" s="1280" t="s">
        <v>1473</v>
      </c>
      <c r="W668" s="1281"/>
      <c r="X668" s="1281"/>
      <c r="Y668" s="1282"/>
    </row>
    <row r="669" spans="1:25" ht="21.75" customHeight="1">
      <c r="A669" s="911"/>
      <c r="B669" s="911"/>
      <c r="C669" s="914"/>
      <c r="D669" s="914"/>
      <c r="E669" s="914"/>
      <c r="F669" s="914"/>
      <c r="G669" s="911"/>
      <c r="H669" s="911"/>
      <c r="I669" s="911"/>
      <c r="J669" s="883"/>
      <c r="K669" s="907" t="s">
        <v>500</v>
      </c>
      <c r="L669" s="901"/>
      <c r="M669" s="2399" t="str">
        <f>IF(M656="","",M656)</f>
        <v/>
      </c>
      <c r="N669" s="2400"/>
      <c r="V669" s="1283" t="s">
        <v>1474</v>
      </c>
      <c r="W669" s="1283" t="s">
        <v>1475</v>
      </c>
      <c r="X669" s="1283" t="s">
        <v>1476</v>
      </c>
      <c r="Y669" s="1283" t="s">
        <v>1477</v>
      </c>
    </row>
    <row r="670" spans="1:25" ht="30.75" customHeight="1">
      <c r="A670" s="911"/>
      <c r="B670" s="915"/>
      <c r="C670" s="914"/>
      <c r="D670" s="911"/>
      <c r="E670" s="912"/>
      <c r="F670" s="911"/>
      <c r="G670" s="916"/>
      <c r="H670" s="916"/>
      <c r="I670" s="917"/>
      <c r="J670" s="881" t="str">
        <f>X670</f>
        <v/>
      </c>
      <c r="K670" s="882"/>
      <c r="L670" s="277" t="s">
        <v>562</v>
      </c>
      <c r="M670" s="908"/>
      <c r="N670" s="413" t="s">
        <v>1091</v>
      </c>
      <c r="O670" s="2392" t="str">
        <f>Y670</f>
        <v/>
      </c>
      <c r="P670" s="2393"/>
      <c r="Q670" s="2393"/>
      <c r="V670" s="248" t="str">
        <f>IF(AND(K666&gt;0,K670&lt;&gt;"×"),IF(OR(K670="",M670=""),"×",""),"")</f>
        <v/>
      </c>
      <c r="W670" s="248" t="str">
        <f>IF(K666&gt;0,IF(AND(K670="○",K671="○"),"×",""),"")</f>
        <v/>
      </c>
      <c r="X670" s="248" t="str">
        <f>IF(W670="×","E",IF(V670="×","※",""))</f>
        <v/>
      </c>
      <c r="Y670" s="248" t="str">
        <f>IF(X670="E","どちらか一方に「○」を入力してください",IF(AND(K670="○",M670=""),"支払限度額を入力してください",IF(AND(K670&lt;&gt;"○",M670&lt;&gt;""),"金額が入力されています。1工事あたりに「○」を入力してください","")))</f>
        <v/>
      </c>
    </row>
    <row r="671" spans="1:25" ht="30.75" customHeight="1">
      <c r="A671" s="911"/>
      <c r="B671" s="915"/>
      <c r="C671" s="914"/>
      <c r="D671" s="911"/>
      <c r="E671" s="912"/>
      <c r="F671" s="911"/>
      <c r="G671" s="916"/>
      <c r="H671" s="911"/>
      <c r="I671" s="911"/>
      <c r="J671" s="887" t="str">
        <f>X671</f>
        <v/>
      </c>
      <c r="K671" s="888"/>
      <c r="L671" s="893" t="s">
        <v>561</v>
      </c>
      <c r="M671" s="910"/>
      <c r="N671" s="899" t="s">
        <v>1091</v>
      </c>
      <c r="O671" s="2392" t="str">
        <f>Y671</f>
        <v/>
      </c>
      <c r="P671" s="2393"/>
      <c r="Q671" s="2393"/>
      <c r="V671" s="248" t="str">
        <f>IF(AND(K666&gt;0,K671&lt;&gt;"×"),IF(OR(K671="",M671=""),"×",""),"")</f>
        <v/>
      </c>
      <c r="W671" s="248" t="str">
        <f>IF(K666&gt;0,IF(AND(K671="○",K670="○"),"×",""),"")</f>
        <v/>
      </c>
      <c r="X671" s="248" t="str">
        <f>IF(W671="×","E",IF(V671="×","※",""))</f>
        <v/>
      </c>
      <c r="Y671" s="248" t="str">
        <f>IF(X671="E","どちらか一方に「○」を入力してください",IF(AND(K671="○",M671=""),"請負金額を入力してください",IF(AND(K671&lt;&gt;"○",M671&lt;&gt;""),"金額が入力されています。請負金額に「○」を入力してください","")))</f>
        <v/>
      </c>
    </row>
    <row r="672" spans="1:25">
      <c r="A672" s="911"/>
      <c r="B672" s="911"/>
      <c r="C672" s="911"/>
      <c r="D672" s="911"/>
      <c r="E672" s="911"/>
      <c r="F672" s="911"/>
      <c r="G672" s="911"/>
      <c r="H672" s="911"/>
      <c r="I672" s="911"/>
    </row>
    <row r="673" spans="1:17" ht="13.5">
      <c r="A673" s="911"/>
      <c r="B673" s="913"/>
      <c r="C673" s="911"/>
      <c r="D673" s="911"/>
      <c r="E673" s="911"/>
      <c r="F673" s="911"/>
      <c r="G673" s="911"/>
      <c r="H673" s="911"/>
      <c r="I673" s="911"/>
      <c r="J673" s="880" t="s">
        <v>179</v>
      </c>
    </row>
    <row r="674" spans="1:17">
      <c r="A674" s="911"/>
      <c r="B674" s="911"/>
      <c r="C674" s="911"/>
      <c r="D674" s="911"/>
      <c r="E674" s="911"/>
      <c r="F674" s="911"/>
      <c r="G674" s="911"/>
      <c r="H674" s="911"/>
      <c r="I674" s="911"/>
      <c r="J674" s="42" t="s">
        <v>180</v>
      </c>
    </row>
    <row r="675" spans="1:17">
      <c r="A675" s="911"/>
      <c r="B675" s="918"/>
      <c r="C675" s="911"/>
      <c r="D675" s="911"/>
      <c r="E675" s="911"/>
      <c r="F675" s="911"/>
      <c r="G675" s="911"/>
      <c r="H675" s="911"/>
      <c r="I675" s="911"/>
      <c r="J675" s="258" t="s">
        <v>170</v>
      </c>
    </row>
    <row r="676" spans="1:17">
      <c r="A676" s="911"/>
      <c r="B676" s="918"/>
      <c r="C676" s="911"/>
      <c r="D676" s="911"/>
      <c r="E676" s="911"/>
      <c r="F676" s="911"/>
      <c r="G676" s="911"/>
      <c r="H676" s="911"/>
      <c r="I676" s="911"/>
      <c r="J676" s="258" t="s">
        <v>171</v>
      </c>
    </row>
    <row r="677" spans="1:17">
      <c r="A677" s="911"/>
      <c r="B677" s="911"/>
      <c r="C677" s="911"/>
      <c r="D677" s="911"/>
      <c r="E677" s="911"/>
      <c r="F677" s="911"/>
      <c r="G677" s="911"/>
      <c r="H677" s="911"/>
      <c r="I677" s="911"/>
      <c r="J677" s="42" t="s">
        <v>166</v>
      </c>
    </row>
    <row r="678" spans="1:17" ht="21.75" customHeight="1">
      <c r="A678" s="911"/>
      <c r="B678" s="911"/>
      <c r="C678" s="914"/>
      <c r="D678" s="914"/>
      <c r="E678" s="914"/>
      <c r="F678" s="914"/>
      <c r="G678" s="911"/>
      <c r="H678" s="911"/>
      <c r="I678" s="911"/>
      <c r="J678" s="883"/>
      <c r="K678" s="907" t="s">
        <v>501</v>
      </c>
      <c r="L678" s="901"/>
      <c r="M678" s="2399" t="str">
        <f>IF(M656="","",M656)</f>
        <v/>
      </c>
      <c r="N678" s="2400"/>
    </row>
    <row r="679" spans="1:17" ht="30.75" customHeight="1">
      <c r="A679" s="911"/>
      <c r="B679" s="911"/>
      <c r="C679" s="914"/>
      <c r="D679" s="911"/>
      <c r="E679" s="911"/>
      <c r="F679" s="911"/>
      <c r="G679" s="911"/>
      <c r="H679" s="911"/>
      <c r="I679" s="911"/>
      <c r="J679" s="890"/>
      <c r="K679" s="882"/>
      <c r="L679" s="2402" t="s">
        <v>563</v>
      </c>
      <c r="M679" s="2402"/>
      <c r="N679" s="2402"/>
    </row>
    <row r="680" spans="1:17" ht="30.75" customHeight="1">
      <c r="A680" s="911"/>
      <c r="B680" s="911"/>
      <c r="C680" s="914"/>
      <c r="D680" s="911"/>
      <c r="E680" s="911"/>
      <c r="F680" s="911"/>
      <c r="G680" s="911"/>
      <c r="H680" s="911"/>
      <c r="I680" s="911"/>
      <c r="J680" s="895"/>
      <c r="K680" s="885"/>
      <c r="L680" s="2403" t="s">
        <v>564</v>
      </c>
      <c r="M680" s="2403"/>
      <c r="N680" s="2403"/>
    </row>
    <row r="681" spans="1:17" ht="30.75" customHeight="1">
      <c r="A681" s="911"/>
      <c r="B681" s="911"/>
      <c r="C681" s="914"/>
      <c r="D681" s="911"/>
      <c r="E681" s="911"/>
      <c r="F681" s="911"/>
      <c r="G681" s="911"/>
      <c r="H681" s="911"/>
      <c r="I681" s="911"/>
      <c r="J681" s="893"/>
      <c r="K681" s="888"/>
      <c r="L681" s="2404" t="s">
        <v>565</v>
      </c>
      <c r="M681" s="2404"/>
      <c r="N681" s="2404"/>
    </row>
    <row r="682" spans="1:17" ht="6.75" customHeight="1">
      <c r="A682" s="911"/>
      <c r="B682" s="911"/>
      <c r="C682" s="911"/>
      <c r="D682" s="911"/>
      <c r="E682" s="911"/>
      <c r="F682" s="911"/>
      <c r="G682" s="911"/>
      <c r="H682" s="911"/>
      <c r="I682" s="911"/>
      <c r="J682" s="268"/>
      <c r="K682" s="268"/>
      <c r="L682" s="268"/>
      <c r="M682" s="268"/>
    </row>
    <row r="683" spans="1:17">
      <c r="A683" s="911"/>
      <c r="B683" s="918"/>
      <c r="C683" s="911"/>
      <c r="D683" s="911"/>
      <c r="E683" s="911"/>
      <c r="F683" s="911"/>
      <c r="G683" s="911"/>
      <c r="H683" s="911"/>
      <c r="I683" s="911"/>
      <c r="J683" s="258" t="s">
        <v>172</v>
      </c>
    </row>
    <row r="684" spans="1:17" ht="21.75" customHeight="1">
      <c r="A684" s="911"/>
      <c r="B684" s="914"/>
      <c r="C684" s="914"/>
      <c r="D684" s="914"/>
      <c r="E684" s="914"/>
      <c r="F684" s="914"/>
      <c r="G684" s="911"/>
      <c r="H684" s="911"/>
      <c r="I684" s="911"/>
      <c r="J684" s="900"/>
      <c r="K684" s="907" t="s">
        <v>497</v>
      </c>
      <c r="L684" s="901"/>
      <c r="M684" s="2399" t="str">
        <f>IF(M656="","",M656)</f>
        <v/>
      </c>
      <c r="N684" s="2400"/>
    </row>
    <row r="685" spans="1:17" ht="30.75" customHeight="1">
      <c r="A685" s="911"/>
      <c r="B685" s="915"/>
      <c r="C685" s="911"/>
      <c r="D685" s="911"/>
      <c r="E685" s="912"/>
      <c r="F685" s="911"/>
      <c r="G685" s="916"/>
      <c r="H685" s="911"/>
      <c r="I685" s="911"/>
      <c r="J685" s="894" t="str">
        <f>IF(AND(OR(K679="○",K680="○",K681="○"),M685=""),"※","")</f>
        <v/>
      </c>
      <c r="K685" s="2397" t="s">
        <v>173</v>
      </c>
      <c r="L685" s="2398"/>
      <c r="M685" s="896"/>
      <c r="N685" s="382" t="s">
        <v>1091</v>
      </c>
      <c r="O685" s="2392" t="str">
        <f>IF(J685="※","支払限度額を入力してください","")</f>
        <v/>
      </c>
      <c r="P685" s="2393"/>
      <c r="Q685" s="2393"/>
    </row>
    <row r="686" spans="1:17">
      <c r="A686" s="911"/>
      <c r="B686" s="911"/>
      <c r="C686" s="911"/>
      <c r="D686" s="911"/>
      <c r="E686" s="911"/>
      <c r="F686" s="911"/>
      <c r="G686" s="911"/>
      <c r="H686" s="911"/>
      <c r="I686" s="911"/>
    </row>
    <row r="687" spans="1:17">
      <c r="A687" s="911"/>
      <c r="B687" s="918"/>
      <c r="C687" s="911"/>
      <c r="D687" s="911"/>
      <c r="E687" s="911"/>
      <c r="F687" s="911"/>
      <c r="G687" s="911"/>
      <c r="H687" s="911"/>
      <c r="I687" s="911"/>
      <c r="J687" s="258" t="s">
        <v>174</v>
      </c>
    </row>
    <row r="688" spans="1:17">
      <c r="A688" s="911"/>
      <c r="B688" s="918"/>
      <c r="C688" s="911"/>
      <c r="D688" s="911"/>
      <c r="E688" s="911"/>
      <c r="F688" s="911"/>
      <c r="G688" s="911"/>
      <c r="H688" s="911"/>
      <c r="I688" s="911"/>
      <c r="J688" s="258" t="s">
        <v>171</v>
      </c>
    </row>
    <row r="689" spans="1:18">
      <c r="A689" s="911"/>
      <c r="B689" s="911"/>
      <c r="C689" s="911"/>
      <c r="D689" s="911"/>
      <c r="E689" s="911"/>
      <c r="F689" s="911"/>
      <c r="G689" s="911"/>
      <c r="H689" s="911"/>
      <c r="I689" s="911"/>
      <c r="J689" s="42" t="s">
        <v>166</v>
      </c>
    </row>
    <row r="690" spans="1:18" ht="21.75" customHeight="1">
      <c r="A690" s="911"/>
      <c r="B690" s="911"/>
      <c r="C690" s="914"/>
      <c r="D690" s="914"/>
      <c r="E690" s="914"/>
      <c r="F690" s="914"/>
      <c r="G690" s="911"/>
      <c r="H690" s="911"/>
      <c r="I690" s="911"/>
      <c r="J690" s="900"/>
      <c r="K690" s="907" t="s">
        <v>501</v>
      </c>
      <c r="L690" s="901"/>
      <c r="M690" s="2399" t="str">
        <f>IF(M656="","",M656)</f>
        <v/>
      </c>
      <c r="N690" s="2400"/>
    </row>
    <row r="691" spans="1:18" ht="30.75" customHeight="1">
      <c r="A691" s="911"/>
      <c r="B691" s="911"/>
      <c r="C691" s="914"/>
      <c r="D691" s="911"/>
      <c r="E691" s="911"/>
      <c r="F691" s="911"/>
      <c r="G691" s="911"/>
      <c r="H691" s="911"/>
      <c r="I691" s="911"/>
      <c r="J691" s="897"/>
      <c r="K691" s="898"/>
      <c r="L691" s="2396" t="s">
        <v>566</v>
      </c>
      <c r="M691" s="2398"/>
      <c r="N691" s="2401"/>
    </row>
    <row r="692" spans="1:18" ht="6.75" customHeight="1">
      <c r="A692" s="911"/>
      <c r="B692" s="911"/>
      <c r="C692" s="911"/>
      <c r="D692" s="911"/>
      <c r="E692" s="911"/>
      <c r="F692" s="911"/>
      <c r="G692" s="911"/>
      <c r="H692" s="911"/>
      <c r="I692" s="911"/>
      <c r="J692" s="268"/>
      <c r="K692" s="268"/>
      <c r="L692" s="268"/>
      <c r="M692" s="268"/>
    </row>
    <row r="693" spans="1:18">
      <c r="A693" s="911"/>
      <c r="B693" s="918"/>
      <c r="C693" s="911"/>
      <c r="D693" s="911"/>
      <c r="E693" s="911"/>
      <c r="F693" s="911"/>
      <c r="G693" s="911"/>
      <c r="H693" s="911"/>
      <c r="I693" s="911"/>
      <c r="J693" s="258" t="s">
        <v>172</v>
      </c>
    </row>
    <row r="694" spans="1:18" ht="21.75" customHeight="1">
      <c r="A694" s="911"/>
      <c r="B694" s="911"/>
      <c r="C694" s="914"/>
      <c r="D694" s="914"/>
      <c r="E694" s="914"/>
      <c r="F694" s="914"/>
      <c r="G694" s="911"/>
      <c r="H694" s="911"/>
      <c r="I694" s="911"/>
      <c r="J694" s="900"/>
      <c r="K694" s="907" t="s">
        <v>497</v>
      </c>
      <c r="L694" s="901"/>
      <c r="M694" s="2399" t="str">
        <f>IF(M656="","",M656)</f>
        <v/>
      </c>
      <c r="N694" s="2400"/>
    </row>
    <row r="695" spans="1:18" ht="30.75" customHeight="1">
      <c r="A695" s="911"/>
      <c r="B695" s="915"/>
      <c r="C695" s="911"/>
      <c r="D695" s="911"/>
      <c r="E695" s="912"/>
      <c r="F695" s="911"/>
      <c r="G695" s="916"/>
      <c r="H695" s="911"/>
      <c r="I695" s="911"/>
      <c r="J695" s="894" t="str">
        <f>IF(AND(K691="○",M695=""),"※","")</f>
        <v/>
      </c>
      <c r="K695" s="2395" t="s">
        <v>173</v>
      </c>
      <c r="L695" s="2396"/>
      <c r="M695" s="896"/>
      <c r="N695" s="382" t="s">
        <v>1091</v>
      </c>
      <c r="O695" s="2392" t="str">
        <f>IF(J695="※","支払限度額を入力してください","")</f>
        <v/>
      </c>
      <c r="P695" s="2393"/>
      <c r="Q695" s="2393"/>
    </row>
    <row r="696" spans="1:18">
      <c r="A696" s="911"/>
      <c r="B696" s="911"/>
      <c r="C696" s="911"/>
      <c r="D696" s="911"/>
      <c r="E696" s="911"/>
      <c r="F696" s="911"/>
      <c r="G696" s="911"/>
      <c r="H696" s="911"/>
      <c r="I696" s="911"/>
    </row>
    <row r="697" spans="1:18" ht="13.5">
      <c r="A697" s="911"/>
      <c r="B697" s="913"/>
      <c r="C697" s="911"/>
      <c r="D697" s="911"/>
      <c r="E697" s="911"/>
      <c r="F697" s="911"/>
      <c r="G697" s="911"/>
      <c r="H697" s="911"/>
      <c r="I697" s="911"/>
      <c r="J697" s="880" t="s">
        <v>177</v>
      </c>
      <c r="N697" s="904">
        <v>17</v>
      </c>
    </row>
    <row r="698" spans="1:18">
      <c r="A698" s="911"/>
      <c r="B698" s="911"/>
      <c r="C698" s="911"/>
      <c r="D698" s="911"/>
      <c r="E698" s="911"/>
      <c r="F698" s="911"/>
      <c r="G698" s="911"/>
      <c r="H698" s="911"/>
      <c r="I698" s="911"/>
      <c r="J698" s="42" t="s">
        <v>166</v>
      </c>
    </row>
    <row r="699" spans="1:18" ht="21.75" customHeight="1">
      <c r="A699" s="911"/>
      <c r="B699" s="911"/>
      <c r="C699" s="914"/>
      <c r="D699" s="914"/>
      <c r="E699" s="914"/>
      <c r="F699" s="914"/>
      <c r="G699" s="911"/>
      <c r="H699" s="911"/>
      <c r="I699" s="911"/>
      <c r="J699" s="883" t="str">
        <f>IF(AND($N$4&gt;0,$N$7&gt;=N697,M699=""),"※","")</f>
        <v/>
      </c>
      <c r="K699" s="907" t="s">
        <v>497</v>
      </c>
      <c r="L699" s="901"/>
      <c r="M699" s="2406"/>
      <c r="N699" s="2407"/>
      <c r="R699" s="254"/>
    </row>
    <row r="700" spans="1:18" ht="30.75" customHeight="1">
      <c r="A700" s="911"/>
      <c r="B700" s="915"/>
      <c r="C700" s="914"/>
      <c r="D700" s="911"/>
      <c r="E700" s="911"/>
      <c r="F700" s="911"/>
      <c r="G700" s="911"/>
      <c r="H700" s="911"/>
      <c r="I700" s="911"/>
      <c r="J700" s="883" t="str">
        <f>IF(AND($N$4&gt;0,$N$7&gt;=N697,K700=""),"※","")</f>
        <v/>
      </c>
      <c r="K700" s="882"/>
      <c r="L700" s="2408" t="s">
        <v>545</v>
      </c>
      <c r="M700" s="2408"/>
      <c r="N700" s="2408"/>
      <c r="R700" s="254"/>
    </row>
    <row r="701" spans="1:18" ht="30.75" customHeight="1">
      <c r="A701" s="911"/>
      <c r="B701" s="915"/>
      <c r="C701" s="914"/>
      <c r="D701" s="911"/>
      <c r="E701" s="911"/>
      <c r="F701" s="911"/>
      <c r="G701" s="911"/>
      <c r="H701" s="911"/>
      <c r="I701" s="911"/>
      <c r="J701" s="886" t="str">
        <f>IF(AND($N$4&gt;0,$N$7&gt;=N697,K701=""),"※","")</f>
        <v/>
      </c>
      <c r="K701" s="885"/>
      <c r="L701" s="2403" t="s">
        <v>568</v>
      </c>
      <c r="M701" s="2403"/>
      <c r="N701" s="2403"/>
      <c r="R701" s="254"/>
    </row>
    <row r="702" spans="1:18" ht="30.75" customHeight="1">
      <c r="A702" s="911"/>
      <c r="B702" s="915"/>
      <c r="C702" s="914"/>
      <c r="D702" s="911"/>
      <c r="E702" s="911"/>
      <c r="F702" s="911"/>
      <c r="G702" s="911"/>
      <c r="H702" s="911"/>
      <c r="I702" s="911"/>
      <c r="J702" s="886" t="str">
        <f>IF(AND($N$4&gt;0,$N$7&gt;=N697,K702=""),"※","")</f>
        <v/>
      </c>
      <c r="K702" s="885"/>
      <c r="L702" s="2403" t="s">
        <v>569</v>
      </c>
      <c r="M702" s="2403"/>
      <c r="N702" s="2403"/>
      <c r="R702" s="254"/>
    </row>
    <row r="703" spans="1:18" ht="30.75" customHeight="1">
      <c r="A703" s="911"/>
      <c r="B703" s="915"/>
      <c r="C703" s="914"/>
      <c r="D703" s="911"/>
      <c r="E703" s="911"/>
      <c r="F703" s="911"/>
      <c r="G703" s="911"/>
      <c r="H703" s="911"/>
      <c r="I703" s="911"/>
      <c r="J703" s="886" t="str">
        <f>IF(AND($N$4&gt;0,$N$7&gt;=N697,K703=""),"※","")</f>
        <v/>
      </c>
      <c r="K703" s="885"/>
      <c r="L703" s="2403" t="s">
        <v>599</v>
      </c>
      <c r="M703" s="2403"/>
      <c r="N703" s="2403"/>
      <c r="R703" s="254"/>
    </row>
    <row r="704" spans="1:18" ht="30.75" customHeight="1">
      <c r="A704" s="911"/>
      <c r="B704" s="915"/>
      <c r="C704" s="914"/>
      <c r="D704" s="911"/>
      <c r="E704" s="911"/>
      <c r="F704" s="911"/>
      <c r="G704" s="911"/>
      <c r="H704" s="911"/>
      <c r="I704" s="911"/>
      <c r="J704" s="886" t="str">
        <f>IF(AND($N$4&gt;0,$N$7&gt;=N697,K704=""),"※","")</f>
        <v/>
      </c>
      <c r="K704" s="885"/>
      <c r="L704" s="2403" t="s">
        <v>600</v>
      </c>
      <c r="M704" s="2403"/>
      <c r="N704" s="2403"/>
      <c r="R704" s="254"/>
    </row>
    <row r="705" spans="1:25" ht="30.75" customHeight="1">
      <c r="A705" s="911"/>
      <c r="B705" s="915"/>
      <c r="C705" s="914"/>
      <c r="D705" s="911"/>
      <c r="E705" s="911"/>
      <c r="F705" s="911"/>
      <c r="G705" s="911"/>
      <c r="H705" s="911"/>
      <c r="I705" s="911"/>
      <c r="J705" s="886" t="str">
        <f>IF(AND($N$4&gt;0,$N$7&gt;=N697,K705=""),"※","")</f>
        <v/>
      </c>
      <c r="K705" s="885"/>
      <c r="L705" s="2403" t="s">
        <v>167</v>
      </c>
      <c r="M705" s="2403"/>
      <c r="N705" s="2403"/>
      <c r="R705" s="254"/>
    </row>
    <row r="706" spans="1:25" ht="30.75" customHeight="1">
      <c r="A706" s="911"/>
      <c r="B706" s="915"/>
      <c r="C706" s="914"/>
      <c r="D706" s="911"/>
      <c r="E706" s="911"/>
      <c r="F706" s="911"/>
      <c r="G706" s="911"/>
      <c r="H706" s="911"/>
      <c r="I706" s="911"/>
      <c r="J706" s="886" t="str">
        <f>IF(AND($N$4&gt;0,$N$7&gt;=N697,K706=""),"※","")</f>
        <v/>
      </c>
      <c r="K706" s="885"/>
      <c r="L706" s="2403" t="s">
        <v>558</v>
      </c>
      <c r="M706" s="2403"/>
      <c r="N706" s="2403"/>
      <c r="R706" s="254"/>
    </row>
    <row r="707" spans="1:25" ht="30.75" customHeight="1">
      <c r="A707" s="911"/>
      <c r="B707" s="915"/>
      <c r="C707" s="914"/>
      <c r="D707" s="911"/>
      <c r="E707" s="911"/>
      <c r="F707" s="911"/>
      <c r="G707" s="911"/>
      <c r="H707" s="911"/>
      <c r="I707" s="911"/>
      <c r="J707" s="886" t="str">
        <f>IF(AND($N$4&gt;0,$N$7&gt;=N697,K707=""),"※","")</f>
        <v/>
      </c>
      <c r="K707" s="885"/>
      <c r="L707" s="2403" t="s">
        <v>549</v>
      </c>
      <c r="M707" s="2403"/>
      <c r="N707" s="2403"/>
      <c r="R707" s="254"/>
    </row>
    <row r="708" spans="1:25" ht="30.75" customHeight="1">
      <c r="A708" s="911"/>
      <c r="B708" s="915"/>
      <c r="C708" s="914"/>
      <c r="D708" s="911"/>
      <c r="E708" s="911"/>
      <c r="F708" s="911"/>
      <c r="G708" s="911"/>
      <c r="H708" s="911"/>
      <c r="I708" s="911"/>
      <c r="J708" s="889" t="str">
        <f>IF(AND($N$4&gt;0,$N$7&gt;=N697,K708=""),"※","")</f>
        <v/>
      </c>
      <c r="K708" s="888"/>
      <c r="L708" s="2405" t="s">
        <v>550</v>
      </c>
      <c r="M708" s="2405"/>
      <c r="N708" s="2405"/>
      <c r="R708" s="254"/>
    </row>
    <row r="709" spans="1:25">
      <c r="A709" s="911"/>
      <c r="B709" s="911"/>
      <c r="C709" s="911"/>
      <c r="D709" s="911"/>
      <c r="E709" s="911"/>
      <c r="F709" s="911"/>
      <c r="G709" s="911"/>
      <c r="H709" s="911"/>
      <c r="I709" s="911"/>
      <c r="K709" s="1140">
        <f>COUNTIF(K700:K708,"○")</f>
        <v>0</v>
      </c>
    </row>
    <row r="710" spans="1:25" ht="13.5">
      <c r="A710" s="911"/>
      <c r="B710" s="913"/>
      <c r="C710" s="911"/>
      <c r="D710" s="911"/>
      <c r="E710" s="911"/>
      <c r="F710" s="911"/>
      <c r="G710" s="911"/>
      <c r="H710" s="911"/>
      <c r="I710" s="911"/>
      <c r="J710" s="880" t="s">
        <v>551</v>
      </c>
      <c r="V710" s="880" t="s">
        <v>1471</v>
      </c>
    </row>
    <row r="711" spans="1:25">
      <c r="A711" s="911"/>
      <c r="B711" s="911"/>
      <c r="C711" s="911"/>
      <c r="D711" s="911"/>
      <c r="E711" s="911"/>
      <c r="F711" s="911"/>
      <c r="G711" s="911"/>
      <c r="H711" s="911"/>
      <c r="I711" s="911"/>
      <c r="J711" s="42" t="s">
        <v>166</v>
      </c>
      <c r="V711" s="1280" t="s">
        <v>1473</v>
      </c>
      <c r="W711" s="1281"/>
      <c r="X711" s="1281"/>
      <c r="Y711" s="1282"/>
    </row>
    <row r="712" spans="1:25" ht="21.75" customHeight="1">
      <c r="A712" s="911"/>
      <c r="B712" s="911"/>
      <c r="C712" s="914"/>
      <c r="D712" s="914"/>
      <c r="E712" s="914"/>
      <c r="F712" s="914"/>
      <c r="G712" s="911"/>
      <c r="H712" s="911"/>
      <c r="I712" s="911"/>
      <c r="J712" s="883"/>
      <c r="K712" s="907" t="s">
        <v>500</v>
      </c>
      <c r="L712" s="901"/>
      <c r="M712" s="2399" t="str">
        <f>IF(M699="","",M699)</f>
        <v/>
      </c>
      <c r="N712" s="2400"/>
      <c r="V712" s="1283" t="s">
        <v>1474</v>
      </c>
      <c r="W712" s="1283" t="s">
        <v>1475</v>
      </c>
      <c r="X712" s="1283" t="s">
        <v>1476</v>
      </c>
      <c r="Y712" s="1283" t="s">
        <v>1477</v>
      </c>
    </row>
    <row r="713" spans="1:25" ht="30.75" customHeight="1">
      <c r="A713" s="911"/>
      <c r="B713" s="915"/>
      <c r="C713" s="914"/>
      <c r="D713" s="911"/>
      <c r="E713" s="912"/>
      <c r="F713" s="911"/>
      <c r="G713" s="916"/>
      <c r="H713" s="916"/>
      <c r="I713" s="917"/>
      <c r="J713" s="881" t="str">
        <f>X713</f>
        <v/>
      </c>
      <c r="K713" s="882"/>
      <c r="L713" s="277" t="s">
        <v>562</v>
      </c>
      <c r="M713" s="908"/>
      <c r="N713" s="413" t="s">
        <v>1091</v>
      </c>
      <c r="O713" s="2392" t="str">
        <f>Y713</f>
        <v/>
      </c>
      <c r="P713" s="2393"/>
      <c r="Q713" s="2393"/>
      <c r="V713" s="248" t="str">
        <f>IF(AND(K709&gt;0,K713&lt;&gt;"×"),IF(OR(K713="",M713=""),"×",""),"")</f>
        <v/>
      </c>
      <c r="W713" s="248" t="str">
        <f>IF(K709&gt;0,IF(AND(K713="○",K714="○"),"×",""),"")</f>
        <v/>
      </c>
      <c r="X713" s="248" t="str">
        <f>IF(W713="×","E",IF(V713="×","※",""))</f>
        <v/>
      </c>
      <c r="Y713" s="248" t="str">
        <f>IF(X713="E","どちらか一方に「○」を入力してください",IF(AND(K713="○",M713=""),"支払限度額を入力してください",IF(AND(K713&lt;&gt;"○",M713&lt;&gt;""),"金額が入力されています。1工事あたりに「○」を入力してください","")))</f>
        <v/>
      </c>
    </row>
    <row r="714" spans="1:25" ht="30.75" customHeight="1">
      <c r="A714" s="911"/>
      <c r="B714" s="915"/>
      <c r="C714" s="914"/>
      <c r="D714" s="911"/>
      <c r="E714" s="912"/>
      <c r="F714" s="911"/>
      <c r="G714" s="916"/>
      <c r="H714" s="911"/>
      <c r="I714" s="911"/>
      <c r="J714" s="887" t="str">
        <f>X714</f>
        <v/>
      </c>
      <c r="K714" s="888"/>
      <c r="L714" s="893" t="s">
        <v>561</v>
      </c>
      <c r="M714" s="910"/>
      <c r="N714" s="899" t="s">
        <v>1091</v>
      </c>
      <c r="O714" s="2392" t="str">
        <f>Y714</f>
        <v/>
      </c>
      <c r="P714" s="2393"/>
      <c r="Q714" s="2393"/>
      <c r="V714" s="248" t="str">
        <f>IF(AND(K709&gt;0,K714&lt;&gt;"×"),IF(OR(K714="",M714=""),"×",""),"")</f>
        <v/>
      </c>
      <c r="W714" s="248" t="str">
        <f>IF(K709&gt;0,IF(AND(K714="○",K713="○"),"×",""),"")</f>
        <v/>
      </c>
      <c r="X714" s="248" t="str">
        <f>IF(W714="×","E",IF(V714="×","※",""))</f>
        <v/>
      </c>
      <c r="Y714" s="248" t="str">
        <f>IF(X714="E","どちらか一方に「○」を入力してください",IF(AND(K714="○",M714=""),"請負金額を入力してください",IF(AND(K714&lt;&gt;"○",M714&lt;&gt;""),"金額が入力されています。請負金額に「○」を入力してください","")))</f>
        <v/>
      </c>
    </row>
    <row r="715" spans="1:25">
      <c r="A715" s="911"/>
      <c r="B715" s="911"/>
      <c r="C715" s="911"/>
      <c r="D715" s="911"/>
      <c r="E715" s="911"/>
      <c r="F715" s="911"/>
      <c r="G715" s="911"/>
      <c r="H715" s="911"/>
      <c r="I715" s="911"/>
    </row>
    <row r="716" spans="1:25" ht="13.5">
      <c r="A716" s="911"/>
      <c r="B716" s="913"/>
      <c r="C716" s="911"/>
      <c r="D716" s="911"/>
      <c r="E716" s="911"/>
      <c r="F716" s="911"/>
      <c r="G716" s="911"/>
      <c r="H716" s="911"/>
      <c r="I716" s="911"/>
      <c r="J716" s="880" t="s">
        <v>179</v>
      </c>
    </row>
    <row r="717" spans="1:25">
      <c r="A717" s="911"/>
      <c r="B717" s="911"/>
      <c r="C717" s="911"/>
      <c r="D717" s="911"/>
      <c r="E717" s="911"/>
      <c r="F717" s="911"/>
      <c r="G717" s="911"/>
      <c r="H717" s="911"/>
      <c r="I717" s="911"/>
      <c r="J717" s="42" t="s">
        <v>180</v>
      </c>
    </row>
    <row r="718" spans="1:25">
      <c r="A718" s="911"/>
      <c r="B718" s="918"/>
      <c r="C718" s="911"/>
      <c r="D718" s="911"/>
      <c r="E718" s="911"/>
      <c r="F718" s="911"/>
      <c r="G718" s="911"/>
      <c r="H718" s="911"/>
      <c r="I718" s="911"/>
      <c r="J718" s="258" t="s">
        <v>170</v>
      </c>
    </row>
    <row r="719" spans="1:25">
      <c r="A719" s="911"/>
      <c r="B719" s="918"/>
      <c r="C719" s="911"/>
      <c r="D719" s="911"/>
      <c r="E719" s="911"/>
      <c r="F719" s="911"/>
      <c r="G719" s="911"/>
      <c r="H719" s="911"/>
      <c r="I719" s="911"/>
      <c r="J719" s="258" t="s">
        <v>171</v>
      </c>
    </row>
    <row r="720" spans="1:25">
      <c r="A720" s="911"/>
      <c r="B720" s="911"/>
      <c r="C720" s="911"/>
      <c r="D720" s="911"/>
      <c r="E720" s="911"/>
      <c r="F720" s="911"/>
      <c r="G720" s="911"/>
      <c r="H720" s="911"/>
      <c r="I720" s="911"/>
      <c r="J720" s="42" t="s">
        <v>166</v>
      </c>
    </row>
    <row r="721" spans="1:17" ht="21.75" customHeight="1">
      <c r="A721" s="911"/>
      <c r="B721" s="911"/>
      <c r="C721" s="914"/>
      <c r="D721" s="914"/>
      <c r="E721" s="914"/>
      <c r="F721" s="914"/>
      <c r="G721" s="911"/>
      <c r="H721" s="911"/>
      <c r="I721" s="911"/>
      <c r="J721" s="883"/>
      <c r="K721" s="907" t="s">
        <v>501</v>
      </c>
      <c r="L721" s="901"/>
      <c r="M721" s="2399" t="str">
        <f>IF(M699="","",M699)</f>
        <v/>
      </c>
      <c r="N721" s="2400"/>
    </row>
    <row r="722" spans="1:17" ht="30.75" customHeight="1">
      <c r="A722" s="911"/>
      <c r="B722" s="911"/>
      <c r="C722" s="914"/>
      <c r="D722" s="911"/>
      <c r="E722" s="911"/>
      <c r="F722" s="911"/>
      <c r="G722" s="911"/>
      <c r="H722" s="911"/>
      <c r="I722" s="911"/>
      <c r="J722" s="890"/>
      <c r="K722" s="882"/>
      <c r="L722" s="2402" t="s">
        <v>563</v>
      </c>
      <c r="M722" s="2402"/>
      <c r="N722" s="2402"/>
    </row>
    <row r="723" spans="1:17" ht="30.75" customHeight="1">
      <c r="A723" s="911"/>
      <c r="B723" s="911"/>
      <c r="C723" s="914"/>
      <c r="D723" s="911"/>
      <c r="E723" s="911"/>
      <c r="F723" s="911"/>
      <c r="G723" s="911"/>
      <c r="H723" s="911"/>
      <c r="I723" s="911"/>
      <c r="J723" s="895"/>
      <c r="K723" s="885"/>
      <c r="L723" s="2403" t="s">
        <v>564</v>
      </c>
      <c r="M723" s="2403"/>
      <c r="N723" s="2403"/>
    </row>
    <row r="724" spans="1:17" ht="30.75" customHeight="1">
      <c r="A724" s="911"/>
      <c r="B724" s="911"/>
      <c r="C724" s="914"/>
      <c r="D724" s="911"/>
      <c r="E724" s="911"/>
      <c r="F724" s="911"/>
      <c r="G724" s="911"/>
      <c r="H724" s="911"/>
      <c r="I724" s="911"/>
      <c r="J724" s="893"/>
      <c r="K724" s="888"/>
      <c r="L724" s="2404" t="s">
        <v>565</v>
      </c>
      <c r="M724" s="2404"/>
      <c r="N724" s="2404"/>
    </row>
    <row r="725" spans="1:17" ht="6.75" customHeight="1">
      <c r="A725" s="911"/>
      <c r="B725" s="911"/>
      <c r="C725" s="911"/>
      <c r="D725" s="911"/>
      <c r="E725" s="911"/>
      <c r="F725" s="911"/>
      <c r="G725" s="911"/>
      <c r="H725" s="911"/>
      <c r="I725" s="911"/>
      <c r="J725" s="268"/>
      <c r="K725" s="268"/>
      <c r="L725" s="268"/>
      <c r="M725" s="268"/>
    </row>
    <row r="726" spans="1:17">
      <c r="A726" s="911"/>
      <c r="B726" s="918"/>
      <c r="C726" s="911"/>
      <c r="D726" s="911"/>
      <c r="E726" s="911"/>
      <c r="F726" s="911"/>
      <c r="G726" s="911"/>
      <c r="H726" s="911"/>
      <c r="I726" s="911"/>
      <c r="J726" s="258" t="s">
        <v>172</v>
      </c>
    </row>
    <row r="727" spans="1:17" ht="21.75" customHeight="1">
      <c r="A727" s="911"/>
      <c r="B727" s="914"/>
      <c r="C727" s="914"/>
      <c r="D727" s="914"/>
      <c r="E727" s="914"/>
      <c r="F727" s="914"/>
      <c r="G727" s="911"/>
      <c r="H727" s="911"/>
      <c r="I727" s="911"/>
      <c r="J727" s="900"/>
      <c r="K727" s="907" t="s">
        <v>497</v>
      </c>
      <c r="L727" s="901"/>
      <c r="M727" s="2399" t="str">
        <f>IF(M699="","",M699)</f>
        <v/>
      </c>
      <c r="N727" s="2400"/>
    </row>
    <row r="728" spans="1:17" ht="30.75" customHeight="1">
      <c r="A728" s="911"/>
      <c r="B728" s="915"/>
      <c r="C728" s="911"/>
      <c r="D728" s="911"/>
      <c r="E728" s="912"/>
      <c r="F728" s="911"/>
      <c r="G728" s="916"/>
      <c r="H728" s="911"/>
      <c r="I728" s="911"/>
      <c r="J728" s="894" t="str">
        <f>IF(AND(OR(K722="○",K723="○",K724="○"),M728=""),"※","")</f>
        <v/>
      </c>
      <c r="K728" s="2397" t="s">
        <v>173</v>
      </c>
      <c r="L728" s="2398"/>
      <c r="M728" s="896"/>
      <c r="N728" s="382" t="s">
        <v>1091</v>
      </c>
      <c r="O728" s="2392" t="str">
        <f>IF(J728="※","支払限度額を入力してください","")</f>
        <v/>
      </c>
      <c r="P728" s="2393"/>
      <c r="Q728" s="2393"/>
    </row>
    <row r="729" spans="1:17">
      <c r="A729" s="911"/>
      <c r="B729" s="911"/>
      <c r="C729" s="911"/>
      <c r="D729" s="911"/>
      <c r="E729" s="911"/>
      <c r="F729" s="911"/>
      <c r="G729" s="911"/>
      <c r="H729" s="911"/>
      <c r="I729" s="911"/>
    </row>
    <row r="730" spans="1:17">
      <c r="A730" s="911"/>
      <c r="B730" s="918"/>
      <c r="C730" s="911"/>
      <c r="D730" s="911"/>
      <c r="E730" s="911"/>
      <c r="F730" s="911"/>
      <c r="G730" s="911"/>
      <c r="H730" s="911"/>
      <c r="I730" s="911"/>
      <c r="J730" s="258" t="s">
        <v>174</v>
      </c>
    </row>
    <row r="731" spans="1:17">
      <c r="A731" s="911"/>
      <c r="B731" s="918"/>
      <c r="C731" s="911"/>
      <c r="D731" s="911"/>
      <c r="E731" s="911"/>
      <c r="F731" s="911"/>
      <c r="G731" s="911"/>
      <c r="H731" s="911"/>
      <c r="I731" s="911"/>
      <c r="J731" s="258" t="s">
        <v>171</v>
      </c>
    </row>
    <row r="732" spans="1:17">
      <c r="A732" s="911"/>
      <c r="B732" s="911"/>
      <c r="C732" s="911"/>
      <c r="D732" s="911"/>
      <c r="E732" s="911"/>
      <c r="F732" s="911"/>
      <c r="G732" s="911"/>
      <c r="H732" s="911"/>
      <c r="I732" s="911"/>
      <c r="J732" s="42" t="s">
        <v>166</v>
      </c>
    </row>
    <row r="733" spans="1:17" ht="21.75" customHeight="1">
      <c r="A733" s="911"/>
      <c r="B733" s="911"/>
      <c r="C733" s="914"/>
      <c r="D733" s="914"/>
      <c r="E733" s="914"/>
      <c r="F733" s="914"/>
      <c r="G733" s="911"/>
      <c r="H733" s="911"/>
      <c r="I733" s="911"/>
      <c r="J733" s="900"/>
      <c r="K733" s="907" t="s">
        <v>501</v>
      </c>
      <c r="L733" s="901"/>
      <c r="M733" s="2399" t="str">
        <f>IF(M699="","",M699)</f>
        <v/>
      </c>
      <c r="N733" s="2400"/>
    </row>
    <row r="734" spans="1:17" ht="30.75" customHeight="1">
      <c r="A734" s="911"/>
      <c r="B734" s="911"/>
      <c r="C734" s="914"/>
      <c r="D734" s="911"/>
      <c r="E734" s="911"/>
      <c r="F734" s="911"/>
      <c r="G734" s="911"/>
      <c r="H734" s="911"/>
      <c r="I734" s="911"/>
      <c r="J734" s="897"/>
      <c r="K734" s="898"/>
      <c r="L734" s="2396" t="s">
        <v>566</v>
      </c>
      <c r="M734" s="2398"/>
      <c r="N734" s="2401"/>
    </row>
    <row r="735" spans="1:17" ht="6.75" customHeight="1">
      <c r="A735" s="911"/>
      <c r="B735" s="911"/>
      <c r="C735" s="911"/>
      <c r="D735" s="911"/>
      <c r="E735" s="911"/>
      <c r="F735" s="911"/>
      <c r="G735" s="911"/>
      <c r="H735" s="911"/>
      <c r="I735" s="911"/>
      <c r="J735" s="268"/>
      <c r="K735" s="268"/>
      <c r="L735" s="268"/>
      <c r="M735" s="268"/>
    </row>
    <row r="736" spans="1:17">
      <c r="A736" s="911"/>
      <c r="B736" s="918"/>
      <c r="C736" s="911"/>
      <c r="D736" s="911"/>
      <c r="E736" s="911"/>
      <c r="F736" s="911"/>
      <c r="G736" s="911"/>
      <c r="H736" s="911"/>
      <c r="I736" s="911"/>
      <c r="J736" s="258" t="s">
        <v>172</v>
      </c>
    </row>
    <row r="737" spans="1:18" ht="21.75" customHeight="1">
      <c r="A737" s="911"/>
      <c r="B737" s="911"/>
      <c r="C737" s="914"/>
      <c r="D737" s="914"/>
      <c r="E737" s="914"/>
      <c r="F737" s="914"/>
      <c r="G737" s="911"/>
      <c r="H737" s="911"/>
      <c r="I737" s="911"/>
      <c r="J737" s="900"/>
      <c r="K737" s="907" t="s">
        <v>497</v>
      </c>
      <c r="L737" s="901"/>
      <c r="M737" s="2399" t="str">
        <f>IF(M699="","",M699)</f>
        <v/>
      </c>
      <c r="N737" s="2400"/>
    </row>
    <row r="738" spans="1:18" ht="30.75" customHeight="1">
      <c r="A738" s="911"/>
      <c r="B738" s="915"/>
      <c r="C738" s="911"/>
      <c r="D738" s="911"/>
      <c r="E738" s="912"/>
      <c r="F738" s="911"/>
      <c r="G738" s="916"/>
      <c r="H738" s="911"/>
      <c r="I738" s="911"/>
      <c r="J738" s="894" t="str">
        <f>IF(AND(K734="○",M738=""),"※","")</f>
        <v/>
      </c>
      <c r="K738" s="2395" t="s">
        <v>173</v>
      </c>
      <c r="L738" s="2396"/>
      <c r="M738" s="896"/>
      <c r="N738" s="382" t="s">
        <v>1091</v>
      </c>
      <c r="O738" s="2392" t="str">
        <f>IF(J738="※","支払限度額を入力してください","")</f>
        <v/>
      </c>
      <c r="P738" s="2393"/>
      <c r="Q738" s="2393"/>
    </row>
    <row r="739" spans="1:18">
      <c r="A739" s="911"/>
      <c r="B739" s="911"/>
      <c r="C739" s="911"/>
      <c r="D739" s="911"/>
      <c r="E739" s="911"/>
      <c r="F739" s="911"/>
      <c r="G739" s="911"/>
      <c r="H739" s="911"/>
      <c r="I739" s="911"/>
    </row>
    <row r="740" spans="1:18" ht="13.5">
      <c r="A740" s="911"/>
      <c r="B740" s="913"/>
      <c r="C740" s="911"/>
      <c r="D740" s="911"/>
      <c r="E740" s="911"/>
      <c r="F740" s="911"/>
      <c r="G740" s="911"/>
      <c r="H740" s="911"/>
      <c r="I740" s="911"/>
      <c r="J740" s="880" t="s">
        <v>177</v>
      </c>
      <c r="N740" s="904">
        <v>18</v>
      </c>
    </row>
    <row r="741" spans="1:18">
      <c r="A741" s="911"/>
      <c r="B741" s="911"/>
      <c r="C741" s="911"/>
      <c r="D741" s="911"/>
      <c r="E741" s="911"/>
      <c r="F741" s="911"/>
      <c r="G741" s="911"/>
      <c r="H741" s="911"/>
      <c r="I741" s="911"/>
      <c r="J741" s="42" t="s">
        <v>166</v>
      </c>
    </row>
    <row r="742" spans="1:18" ht="21.75" customHeight="1">
      <c r="A742" s="911"/>
      <c r="B742" s="911"/>
      <c r="C742" s="914"/>
      <c r="D742" s="914"/>
      <c r="E742" s="914"/>
      <c r="F742" s="914"/>
      <c r="G742" s="911"/>
      <c r="H742" s="911"/>
      <c r="I742" s="911"/>
      <c r="J742" s="883" t="str">
        <f>IF(AND($N$4&gt;0,$N$7&gt;=N740,M742=""),"※","")</f>
        <v/>
      </c>
      <c r="K742" s="907" t="s">
        <v>497</v>
      </c>
      <c r="L742" s="901"/>
      <c r="M742" s="2406"/>
      <c r="N742" s="2407"/>
      <c r="R742" s="254"/>
    </row>
    <row r="743" spans="1:18" ht="30.75" customHeight="1">
      <c r="A743" s="911"/>
      <c r="B743" s="915"/>
      <c r="C743" s="914"/>
      <c r="D743" s="911"/>
      <c r="E743" s="911"/>
      <c r="F743" s="911"/>
      <c r="G743" s="911"/>
      <c r="H743" s="911"/>
      <c r="I743" s="911"/>
      <c r="J743" s="883" t="str">
        <f>IF(AND($N$4&gt;0,$N$7&gt;=N740,K743=""),"※","")</f>
        <v/>
      </c>
      <c r="K743" s="882"/>
      <c r="L743" s="2408" t="s">
        <v>545</v>
      </c>
      <c r="M743" s="2408"/>
      <c r="N743" s="2408"/>
      <c r="R743" s="254"/>
    </row>
    <row r="744" spans="1:18" ht="30.75" customHeight="1">
      <c r="A744" s="911"/>
      <c r="B744" s="915"/>
      <c r="C744" s="914"/>
      <c r="D744" s="911"/>
      <c r="E744" s="911"/>
      <c r="F744" s="911"/>
      <c r="G744" s="911"/>
      <c r="H744" s="911"/>
      <c r="I744" s="911"/>
      <c r="J744" s="886" t="str">
        <f>IF(AND($N$4&gt;0,$N$7&gt;=N740,K744=""),"※","")</f>
        <v/>
      </c>
      <c r="K744" s="885"/>
      <c r="L744" s="2403" t="s">
        <v>568</v>
      </c>
      <c r="M744" s="2403"/>
      <c r="N744" s="2403"/>
      <c r="R744" s="254"/>
    </row>
    <row r="745" spans="1:18" ht="30.75" customHeight="1">
      <c r="A745" s="911"/>
      <c r="B745" s="915"/>
      <c r="C745" s="914"/>
      <c r="D745" s="911"/>
      <c r="E745" s="911"/>
      <c r="F745" s="911"/>
      <c r="G745" s="911"/>
      <c r="H745" s="911"/>
      <c r="I745" s="911"/>
      <c r="J745" s="886" t="str">
        <f>IF(AND($N$4&gt;0,$N$7&gt;=N740,K745=""),"※","")</f>
        <v/>
      </c>
      <c r="K745" s="885"/>
      <c r="L745" s="2403" t="s">
        <v>569</v>
      </c>
      <c r="M745" s="2403"/>
      <c r="N745" s="2403"/>
      <c r="R745" s="254"/>
    </row>
    <row r="746" spans="1:18" ht="30.75" customHeight="1">
      <c r="A746" s="911"/>
      <c r="B746" s="915"/>
      <c r="C746" s="914"/>
      <c r="D746" s="911"/>
      <c r="E746" s="911"/>
      <c r="F746" s="911"/>
      <c r="G746" s="911"/>
      <c r="H746" s="911"/>
      <c r="I746" s="911"/>
      <c r="J746" s="886" t="str">
        <f>IF(AND($N$4&gt;0,$N$7&gt;=N740,K746=""),"※","")</f>
        <v/>
      </c>
      <c r="K746" s="885"/>
      <c r="L746" s="2403" t="s">
        <v>599</v>
      </c>
      <c r="M746" s="2403"/>
      <c r="N746" s="2403"/>
      <c r="R746" s="254"/>
    </row>
    <row r="747" spans="1:18" ht="30.75" customHeight="1">
      <c r="A747" s="911"/>
      <c r="B747" s="915"/>
      <c r="C747" s="914"/>
      <c r="D747" s="911"/>
      <c r="E747" s="911"/>
      <c r="F747" s="911"/>
      <c r="G747" s="911"/>
      <c r="H747" s="911"/>
      <c r="I747" s="911"/>
      <c r="J747" s="886" t="str">
        <f>IF(AND($N$4&gt;0,$N$7&gt;=N740,K747=""),"※","")</f>
        <v/>
      </c>
      <c r="K747" s="885"/>
      <c r="L747" s="2403" t="s">
        <v>600</v>
      </c>
      <c r="M747" s="2403"/>
      <c r="N747" s="2403"/>
      <c r="R747" s="254"/>
    </row>
    <row r="748" spans="1:18" ht="30.75" customHeight="1">
      <c r="A748" s="911"/>
      <c r="B748" s="915"/>
      <c r="C748" s="914"/>
      <c r="D748" s="911"/>
      <c r="E748" s="911"/>
      <c r="F748" s="911"/>
      <c r="G748" s="911"/>
      <c r="H748" s="911"/>
      <c r="I748" s="911"/>
      <c r="J748" s="886" t="str">
        <f>IF(AND($N$4&gt;0,$N$7&gt;=N740,K748=""),"※","")</f>
        <v/>
      </c>
      <c r="K748" s="885"/>
      <c r="L748" s="2403" t="s">
        <v>167</v>
      </c>
      <c r="M748" s="2403"/>
      <c r="N748" s="2403"/>
      <c r="R748" s="254"/>
    </row>
    <row r="749" spans="1:18" ht="30.75" customHeight="1">
      <c r="A749" s="911"/>
      <c r="B749" s="915"/>
      <c r="C749" s="914"/>
      <c r="D749" s="911"/>
      <c r="E749" s="911"/>
      <c r="F749" s="911"/>
      <c r="G749" s="911"/>
      <c r="H749" s="911"/>
      <c r="I749" s="911"/>
      <c r="J749" s="886" t="str">
        <f>IF(AND($N$4&gt;0,$N$7&gt;=N740,K749=""),"※","")</f>
        <v/>
      </c>
      <c r="K749" s="885"/>
      <c r="L749" s="2403" t="s">
        <v>558</v>
      </c>
      <c r="M749" s="2403"/>
      <c r="N749" s="2403"/>
      <c r="R749" s="254"/>
    </row>
    <row r="750" spans="1:18" ht="30.75" customHeight="1">
      <c r="A750" s="911"/>
      <c r="B750" s="915"/>
      <c r="C750" s="914"/>
      <c r="D750" s="911"/>
      <c r="E750" s="911"/>
      <c r="F750" s="911"/>
      <c r="G750" s="911"/>
      <c r="H750" s="911"/>
      <c r="I750" s="911"/>
      <c r="J750" s="886" t="str">
        <f>IF(AND($N$4&gt;0,$N$7&gt;=N740,K750=""),"※","")</f>
        <v/>
      </c>
      <c r="K750" s="885"/>
      <c r="L750" s="2403" t="s">
        <v>549</v>
      </c>
      <c r="M750" s="2403"/>
      <c r="N750" s="2403"/>
      <c r="R750" s="254"/>
    </row>
    <row r="751" spans="1:18" ht="30.75" customHeight="1">
      <c r="A751" s="911"/>
      <c r="B751" s="915"/>
      <c r="C751" s="914"/>
      <c r="D751" s="911"/>
      <c r="E751" s="911"/>
      <c r="F751" s="911"/>
      <c r="G751" s="911"/>
      <c r="H751" s="911"/>
      <c r="I751" s="911"/>
      <c r="J751" s="889" t="str">
        <f>IF(AND($N$4&gt;0,$N$7&gt;=N740,K751=""),"※","")</f>
        <v/>
      </c>
      <c r="K751" s="888"/>
      <c r="L751" s="2405" t="s">
        <v>550</v>
      </c>
      <c r="M751" s="2405"/>
      <c r="N751" s="2405"/>
      <c r="R751" s="254"/>
    </row>
    <row r="752" spans="1:18">
      <c r="A752" s="911"/>
      <c r="B752" s="911"/>
      <c r="C752" s="911"/>
      <c r="D752" s="911"/>
      <c r="E752" s="911"/>
      <c r="F752" s="911"/>
      <c r="G752" s="911"/>
      <c r="H752" s="911"/>
      <c r="I752" s="911"/>
      <c r="K752" s="1140">
        <f>COUNTIF(K743:K751,"○")</f>
        <v>0</v>
      </c>
    </row>
    <row r="753" spans="1:25" ht="13.5">
      <c r="A753" s="911"/>
      <c r="B753" s="913"/>
      <c r="C753" s="911"/>
      <c r="D753" s="911"/>
      <c r="E753" s="911"/>
      <c r="F753" s="911"/>
      <c r="G753" s="911"/>
      <c r="H753" s="911"/>
      <c r="I753" s="911"/>
      <c r="J753" s="880" t="s">
        <v>551</v>
      </c>
      <c r="V753" s="880" t="s">
        <v>1471</v>
      </c>
    </row>
    <row r="754" spans="1:25">
      <c r="A754" s="911"/>
      <c r="B754" s="911"/>
      <c r="C754" s="911"/>
      <c r="D754" s="911"/>
      <c r="E754" s="911"/>
      <c r="F754" s="911"/>
      <c r="G754" s="911"/>
      <c r="H754" s="911"/>
      <c r="I754" s="911"/>
      <c r="J754" s="42" t="s">
        <v>166</v>
      </c>
      <c r="V754" s="1280" t="s">
        <v>1473</v>
      </c>
      <c r="W754" s="1281"/>
      <c r="X754" s="1281"/>
      <c r="Y754" s="1282"/>
    </row>
    <row r="755" spans="1:25" ht="21.75" customHeight="1">
      <c r="A755" s="911"/>
      <c r="B755" s="911"/>
      <c r="C755" s="914"/>
      <c r="D755" s="914"/>
      <c r="E755" s="914"/>
      <c r="F755" s="914"/>
      <c r="G755" s="911"/>
      <c r="H755" s="911"/>
      <c r="I755" s="911"/>
      <c r="J755" s="883"/>
      <c r="K755" s="907" t="s">
        <v>500</v>
      </c>
      <c r="L755" s="901"/>
      <c r="M755" s="2399" t="str">
        <f>IF(M742="","",M742)</f>
        <v/>
      </c>
      <c r="N755" s="2400"/>
      <c r="V755" s="1283" t="s">
        <v>1474</v>
      </c>
      <c r="W755" s="1283" t="s">
        <v>1475</v>
      </c>
      <c r="X755" s="1283" t="s">
        <v>1476</v>
      </c>
      <c r="Y755" s="1283" t="s">
        <v>1477</v>
      </c>
    </row>
    <row r="756" spans="1:25" ht="30.75" customHeight="1">
      <c r="A756" s="911"/>
      <c r="B756" s="915"/>
      <c r="C756" s="914"/>
      <c r="D756" s="911"/>
      <c r="E756" s="912"/>
      <c r="F756" s="911"/>
      <c r="G756" s="916"/>
      <c r="H756" s="916"/>
      <c r="I756" s="917"/>
      <c r="J756" s="881" t="str">
        <f>X756</f>
        <v/>
      </c>
      <c r="K756" s="882"/>
      <c r="L756" s="277" t="s">
        <v>562</v>
      </c>
      <c r="M756" s="908"/>
      <c r="N756" s="413" t="s">
        <v>1091</v>
      </c>
      <c r="O756" s="2389" t="str">
        <f>Y756</f>
        <v/>
      </c>
      <c r="P756" s="2394"/>
      <c r="Q756" s="2394"/>
      <c r="V756" s="248" t="str">
        <f>IF(AND(K752&gt;0,K756&lt;&gt;"×"),IF(OR(K756="",M756=""),"×",""),"")</f>
        <v/>
      </c>
      <c r="W756" s="248" t="str">
        <f>IF(K752&gt;0,IF(AND(K756="○",K757="○"),"×",""),"")</f>
        <v/>
      </c>
      <c r="X756" s="248" t="str">
        <f>IF(W756="×","E",IF(V756="×","※",""))</f>
        <v/>
      </c>
      <c r="Y756" s="248" t="str">
        <f>IF(X756="E","どちらか一方に「○」を入力してください",IF(AND(K756="○",M756=""),"支払限度額を入力してください",IF(AND(K756&lt;&gt;"○",M756&lt;&gt;""),"金額が入力されています。1工事あたりに「○」を入力してください","")))</f>
        <v/>
      </c>
    </row>
    <row r="757" spans="1:25" ht="30.75" customHeight="1">
      <c r="A757" s="911"/>
      <c r="B757" s="915"/>
      <c r="C757" s="914"/>
      <c r="D757" s="911"/>
      <c r="E757" s="912"/>
      <c r="F757" s="911"/>
      <c r="G757" s="916"/>
      <c r="H757" s="911"/>
      <c r="I757" s="911"/>
      <c r="J757" s="887" t="str">
        <f>X757</f>
        <v/>
      </c>
      <c r="K757" s="888"/>
      <c r="L757" s="893" t="s">
        <v>561</v>
      </c>
      <c r="M757" s="910"/>
      <c r="N757" s="899" t="s">
        <v>1091</v>
      </c>
      <c r="O757" s="2389" t="str">
        <f>Y757</f>
        <v/>
      </c>
      <c r="P757" s="2394"/>
      <c r="Q757" s="2394"/>
      <c r="V757" s="248" t="str">
        <f>IF(AND(K752&gt;0,K757&lt;&gt;"×"),IF(OR(K757="",M757=""),"×",""),"")</f>
        <v/>
      </c>
      <c r="W757" s="248" t="str">
        <f>IF(K752&gt;0,IF(AND(K757="○",K756="○"),"×",""),"")</f>
        <v/>
      </c>
      <c r="X757" s="248" t="str">
        <f>IF(W757="×","E",IF(V757="×","※",""))</f>
        <v/>
      </c>
      <c r="Y757" s="248" t="str">
        <f>IF(X757="E","どちらか一方に「○」を入力してください",IF(AND(K757="○",M757=""),"請負金額を入力してください",IF(AND(K757&lt;&gt;"○",M757&lt;&gt;""),"金額が入力されています。請負金額に「○」を入力してください","")))</f>
        <v/>
      </c>
    </row>
    <row r="758" spans="1:25">
      <c r="A758" s="911"/>
      <c r="B758" s="911"/>
      <c r="C758" s="911"/>
      <c r="D758" s="911"/>
      <c r="E758" s="911"/>
      <c r="F758" s="911"/>
      <c r="G758" s="911"/>
      <c r="H758" s="911"/>
      <c r="I758" s="911"/>
    </row>
    <row r="759" spans="1:25" ht="13.5">
      <c r="A759" s="911"/>
      <c r="B759" s="913"/>
      <c r="C759" s="911"/>
      <c r="D759" s="911"/>
      <c r="E759" s="911"/>
      <c r="F759" s="911"/>
      <c r="G759" s="911"/>
      <c r="H759" s="911"/>
      <c r="I759" s="911"/>
      <c r="J759" s="880" t="s">
        <v>179</v>
      </c>
    </row>
    <row r="760" spans="1:25">
      <c r="A760" s="911"/>
      <c r="B760" s="911"/>
      <c r="C760" s="911"/>
      <c r="D760" s="911"/>
      <c r="E760" s="911"/>
      <c r="F760" s="911"/>
      <c r="G760" s="911"/>
      <c r="H760" s="911"/>
      <c r="I760" s="911"/>
      <c r="J760" s="42" t="s">
        <v>180</v>
      </c>
    </row>
    <row r="761" spans="1:25">
      <c r="A761" s="911"/>
      <c r="B761" s="918"/>
      <c r="C761" s="911"/>
      <c r="D761" s="911"/>
      <c r="E761" s="911"/>
      <c r="F761" s="911"/>
      <c r="G761" s="911"/>
      <c r="H761" s="911"/>
      <c r="I761" s="911"/>
      <c r="J761" s="258" t="s">
        <v>170</v>
      </c>
    </row>
    <row r="762" spans="1:25">
      <c r="A762" s="911"/>
      <c r="B762" s="918"/>
      <c r="C762" s="911"/>
      <c r="D762" s="911"/>
      <c r="E762" s="911"/>
      <c r="F762" s="911"/>
      <c r="G762" s="911"/>
      <c r="H762" s="911"/>
      <c r="I762" s="911"/>
      <c r="J762" s="258" t="s">
        <v>171</v>
      </c>
    </row>
    <row r="763" spans="1:25">
      <c r="A763" s="911"/>
      <c r="B763" s="911"/>
      <c r="C763" s="911"/>
      <c r="D763" s="911"/>
      <c r="E763" s="911"/>
      <c r="F763" s="911"/>
      <c r="G763" s="911"/>
      <c r="H763" s="911"/>
      <c r="I763" s="911"/>
      <c r="J763" s="42" t="s">
        <v>166</v>
      </c>
    </row>
    <row r="764" spans="1:25" ht="21.75" customHeight="1">
      <c r="A764" s="911"/>
      <c r="B764" s="911"/>
      <c r="C764" s="914"/>
      <c r="D764" s="914"/>
      <c r="E764" s="914"/>
      <c r="F764" s="914"/>
      <c r="G764" s="911"/>
      <c r="H764" s="911"/>
      <c r="I764" s="911"/>
      <c r="J764" s="883"/>
      <c r="K764" s="907" t="s">
        <v>501</v>
      </c>
      <c r="L764" s="901"/>
      <c r="M764" s="2399" t="str">
        <f>IF(M742="","",M742)</f>
        <v/>
      </c>
      <c r="N764" s="2400"/>
    </row>
    <row r="765" spans="1:25" ht="30.75" customHeight="1">
      <c r="A765" s="911"/>
      <c r="B765" s="911"/>
      <c r="C765" s="914"/>
      <c r="D765" s="911"/>
      <c r="E765" s="911"/>
      <c r="F765" s="911"/>
      <c r="G765" s="911"/>
      <c r="H765" s="911"/>
      <c r="I765" s="911"/>
      <c r="J765" s="890"/>
      <c r="K765" s="882"/>
      <c r="L765" s="2402" t="s">
        <v>563</v>
      </c>
      <c r="M765" s="2402"/>
      <c r="N765" s="2402"/>
    </row>
    <row r="766" spans="1:25" ht="30.75" customHeight="1">
      <c r="A766" s="911"/>
      <c r="B766" s="911"/>
      <c r="C766" s="914"/>
      <c r="D766" s="911"/>
      <c r="E766" s="911"/>
      <c r="F766" s="911"/>
      <c r="G766" s="911"/>
      <c r="H766" s="911"/>
      <c r="I766" s="911"/>
      <c r="J766" s="895"/>
      <c r="K766" s="885"/>
      <c r="L766" s="2403" t="s">
        <v>564</v>
      </c>
      <c r="M766" s="2403"/>
      <c r="N766" s="2403"/>
    </row>
    <row r="767" spans="1:25" ht="30.75" customHeight="1">
      <c r="A767" s="911"/>
      <c r="B767" s="911"/>
      <c r="C767" s="914"/>
      <c r="D767" s="911"/>
      <c r="E767" s="911"/>
      <c r="F767" s="911"/>
      <c r="G767" s="911"/>
      <c r="H767" s="911"/>
      <c r="I767" s="911"/>
      <c r="J767" s="893"/>
      <c r="K767" s="888"/>
      <c r="L767" s="2404" t="s">
        <v>565</v>
      </c>
      <c r="M767" s="2404"/>
      <c r="N767" s="2404"/>
    </row>
    <row r="768" spans="1:25" ht="6.75" customHeight="1">
      <c r="A768" s="911"/>
      <c r="B768" s="911"/>
      <c r="C768" s="911"/>
      <c r="D768" s="911"/>
      <c r="E768" s="911"/>
      <c r="F768" s="911"/>
      <c r="G768" s="911"/>
      <c r="H768" s="911"/>
      <c r="I768" s="911"/>
      <c r="J768" s="268"/>
      <c r="K768" s="268"/>
      <c r="L768" s="268"/>
      <c r="M768" s="268"/>
    </row>
    <row r="769" spans="1:17">
      <c r="A769" s="911"/>
      <c r="B769" s="918"/>
      <c r="C769" s="911"/>
      <c r="D769" s="911"/>
      <c r="E769" s="911"/>
      <c r="F769" s="911"/>
      <c r="G769" s="911"/>
      <c r="H769" s="911"/>
      <c r="I769" s="911"/>
      <c r="J769" s="258" t="s">
        <v>172</v>
      </c>
    </row>
    <row r="770" spans="1:17" ht="21.75" customHeight="1">
      <c r="A770" s="911"/>
      <c r="B770" s="914"/>
      <c r="C770" s="914"/>
      <c r="D770" s="914"/>
      <c r="E770" s="914"/>
      <c r="F770" s="914"/>
      <c r="G770" s="911"/>
      <c r="H770" s="911"/>
      <c r="I770" s="911"/>
      <c r="J770" s="900"/>
      <c r="K770" s="907" t="s">
        <v>497</v>
      </c>
      <c r="L770" s="901"/>
      <c r="M770" s="2399" t="str">
        <f>IF(M742="","",M742)</f>
        <v/>
      </c>
      <c r="N770" s="2400"/>
    </row>
    <row r="771" spans="1:17" ht="30.75" customHeight="1">
      <c r="A771" s="911"/>
      <c r="B771" s="915"/>
      <c r="C771" s="911"/>
      <c r="D771" s="911"/>
      <c r="E771" s="912"/>
      <c r="F771" s="911"/>
      <c r="G771" s="916"/>
      <c r="H771" s="911"/>
      <c r="I771" s="911"/>
      <c r="J771" s="894" t="str">
        <f>IF(AND(OR(K765="○",K766="○",K767="○"),M771=""),"※","")</f>
        <v/>
      </c>
      <c r="K771" s="2397" t="s">
        <v>173</v>
      </c>
      <c r="L771" s="2398"/>
      <c r="M771" s="896"/>
      <c r="N771" s="382" t="s">
        <v>1091</v>
      </c>
      <c r="O771" s="2392" t="str">
        <f>IF(J771="※","支払限度額を入力してください","")</f>
        <v/>
      </c>
      <c r="P771" s="2393"/>
      <c r="Q771" s="2393"/>
    </row>
    <row r="772" spans="1:17">
      <c r="A772" s="911"/>
      <c r="B772" s="911"/>
      <c r="C772" s="911"/>
      <c r="D772" s="911"/>
      <c r="E772" s="911"/>
      <c r="F772" s="911"/>
      <c r="G772" s="911"/>
      <c r="H772" s="911"/>
      <c r="I772" s="911"/>
    </row>
    <row r="773" spans="1:17">
      <c r="A773" s="911"/>
      <c r="B773" s="918"/>
      <c r="C773" s="911"/>
      <c r="D773" s="911"/>
      <c r="E773" s="911"/>
      <c r="F773" s="911"/>
      <c r="G773" s="911"/>
      <c r="H773" s="911"/>
      <c r="I773" s="911"/>
      <c r="J773" s="258" t="s">
        <v>174</v>
      </c>
    </row>
    <row r="774" spans="1:17">
      <c r="A774" s="911"/>
      <c r="B774" s="918"/>
      <c r="C774" s="911"/>
      <c r="D774" s="911"/>
      <c r="E774" s="911"/>
      <c r="F774" s="911"/>
      <c r="G774" s="911"/>
      <c r="H774" s="911"/>
      <c r="I774" s="911"/>
      <c r="J774" s="258" t="s">
        <v>171</v>
      </c>
    </row>
    <row r="775" spans="1:17">
      <c r="A775" s="911"/>
      <c r="B775" s="911"/>
      <c r="C775" s="911"/>
      <c r="D775" s="911"/>
      <c r="E775" s="911"/>
      <c r="F775" s="911"/>
      <c r="G775" s="911"/>
      <c r="H775" s="911"/>
      <c r="I775" s="911"/>
      <c r="J775" s="42" t="s">
        <v>166</v>
      </c>
    </row>
    <row r="776" spans="1:17" ht="21.75" customHeight="1">
      <c r="A776" s="911"/>
      <c r="B776" s="911"/>
      <c r="C776" s="914"/>
      <c r="D776" s="914"/>
      <c r="E776" s="914"/>
      <c r="F776" s="914"/>
      <c r="G776" s="911"/>
      <c r="H776" s="911"/>
      <c r="I776" s="911"/>
      <c r="J776" s="900"/>
      <c r="K776" s="907" t="s">
        <v>501</v>
      </c>
      <c r="L776" s="901"/>
      <c r="M776" s="2399" t="str">
        <f>IF(M742="","",M742)</f>
        <v/>
      </c>
      <c r="N776" s="2400"/>
    </row>
    <row r="777" spans="1:17" ht="30.75" customHeight="1">
      <c r="A777" s="911"/>
      <c r="B777" s="911"/>
      <c r="C777" s="914"/>
      <c r="D777" s="911"/>
      <c r="E777" s="911"/>
      <c r="F777" s="911"/>
      <c r="G777" s="911"/>
      <c r="H777" s="911"/>
      <c r="I777" s="911"/>
      <c r="J777" s="897"/>
      <c r="K777" s="898"/>
      <c r="L777" s="2396" t="s">
        <v>566</v>
      </c>
      <c r="M777" s="2398"/>
      <c r="N777" s="2401"/>
    </row>
    <row r="778" spans="1:17" ht="6.75" customHeight="1">
      <c r="A778" s="911"/>
      <c r="B778" s="911"/>
      <c r="C778" s="911"/>
      <c r="D778" s="911"/>
      <c r="E778" s="911"/>
      <c r="F778" s="911"/>
      <c r="G778" s="911"/>
      <c r="H778" s="911"/>
      <c r="I778" s="911"/>
      <c r="J778" s="268"/>
      <c r="K778" s="268"/>
      <c r="L778" s="268"/>
      <c r="M778" s="268"/>
    </row>
    <row r="779" spans="1:17">
      <c r="A779" s="911"/>
      <c r="B779" s="918"/>
      <c r="C779" s="911"/>
      <c r="D779" s="911"/>
      <c r="E779" s="911"/>
      <c r="F779" s="911"/>
      <c r="G779" s="911"/>
      <c r="H779" s="911"/>
      <c r="I779" s="911"/>
      <c r="J779" s="258" t="s">
        <v>172</v>
      </c>
    </row>
    <row r="780" spans="1:17" ht="21.75" customHeight="1">
      <c r="A780" s="911"/>
      <c r="B780" s="911"/>
      <c r="C780" s="914"/>
      <c r="D780" s="914"/>
      <c r="E780" s="914"/>
      <c r="F780" s="914"/>
      <c r="G780" s="911"/>
      <c r="H780" s="911"/>
      <c r="I780" s="911"/>
      <c r="J780" s="900"/>
      <c r="K780" s="907" t="s">
        <v>497</v>
      </c>
      <c r="L780" s="901"/>
      <c r="M780" s="2399" t="str">
        <f>IF(M742="","",M742)</f>
        <v/>
      </c>
      <c r="N780" s="2400"/>
    </row>
    <row r="781" spans="1:17" ht="30.75" customHeight="1">
      <c r="A781" s="911"/>
      <c r="B781" s="915"/>
      <c r="C781" s="911"/>
      <c r="D781" s="911"/>
      <c r="E781" s="912"/>
      <c r="F781" s="911"/>
      <c r="G781" s="916"/>
      <c r="H781" s="911"/>
      <c r="I781" s="911"/>
      <c r="J781" s="894" t="str">
        <f>IF(AND(K777="○",M781=""),"※","")</f>
        <v/>
      </c>
      <c r="K781" s="2395" t="s">
        <v>173</v>
      </c>
      <c r="L781" s="2396"/>
      <c r="M781" s="896"/>
      <c r="N781" s="382" t="s">
        <v>1091</v>
      </c>
      <c r="O781" s="2392" t="str">
        <f>IF(J781="※","支払限度額を入力してください","")</f>
        <v/>
      </c>
      <c r="P781" s="2393"/>
      <c r="Q781" s="2393"/>
    </row>
    <row r="782" spans="1:17">
      <c r="A782" s="911"/>
      <c r="B782" s="911"/>
      <c r="C782" s="911"/>
      <c r="D782" s="911"/>
      <c r="E782" s="911"/>
      <c r="F782" s="911"/>
      <c r="G782" s="911"/>
      <c r="H782" s="911"/>
      <c r="I782" s="911"/>
    </row>
    <row r="783" spans="1:17" ht="13.5">
      <c r="A783" s="911"/>
      <c r="B783" s="913"/>
      <c r="C783" s="911"/>
      <c r="D783" s="911"/>
      <c r="E783" s="911"/>
      <c r="F783" s="911"/>
      <c r="G783" s="911"/>
      <c r="H783" s="911"/>
      <c r="I783" s="911"/>
      <c r="J783" s="880" t="s">
        <v>177</v>
      </c>
      <c r="N783" s="904">
        <v>19</v>
      </c>
    </row>
    <row r="784" spans="1:17">
      <c r="A784" s="911"/>
      <c r="B784" s="911"/>
      <c r="C784" s="911"/>
      <c r="D784" s="911"/>
      <c r="E784" s="911"/>
      <c r="F784" s="911"/>
      <c r="G784" s="911"/>
      <c r="H784" s="911"/>
      <c r="I784" s="911"/>
      <c r="J784" s="42" t="s">
        <v>166</v>
      </c>
    </row>
    <row r="785" spans="1:25" ht="21.75" customHeight="1">
      <c r="A785" s="911"/>
      <c r="B785" s="911"/>
      <c r="C785" s="914"/>
      <c r="D785" s="914"/>
      <c r="E785" s="914"/>
      <c r="F785" s="914"/>
      <c r="G785" s="911"/>
      <c r="H785" s="911"/>
      <c r="I785" s="911"/>
      <c r="J785" s="883" t="str">
        <f>IF(AND($N$4&gt;0,$N$7&gt;=N783,M785=""),"※","")</f>
        <v/>
      </c>
      <c r="K785" s="907" t="s">
        <v>497</v>
      </c>
      <c r="L785" s="901"/>
      <c r="M785" s="2406"/>
      <c r="N785" s="2407"/>
      <c r="R785" s="254"/>
    </row>
    <row r="786" spans="1:25" ht="30.75" customHeight="1">
      <c r="A786" s="911"/>
      <c r="B786" s="915"/>
      <c r="C786" s="914"/>
      <c r="D786" s="911"/>
      <c r="E786" s="911"/>
      <c r="F786" s="911"/>
      <c r="G786" s="911"/>
      <c r="H786" s="911"/>
      <c r="I786" s="911"/>
      <c r="J786" s="883" t="str">
        <f>IF(AND($N$4&gt;0,$N$7&gt;=N783,K786=""),"※","")</f>
        <v/>
      </c>
      <c r="K786" s="882"/>
      <c r="L786" s="2408" t="s">
        <v>545</v>
      </c>
      <c r="M786" s="2408"/>
      <c r="N786" s="2408"/>
      <c r="R786" s="254"/>
    </row>
    <row r="787" spans="1:25" ht="30.75" customHeight="1">
      <c r="A787" s="911"/>
      <c r="B787" s="915"/>
      <c r="C787" s="914"/>
      <c r="D787" s="911"/>
      <c r="E787" s="911"/>
      <c r="F787" s="911"/>
      <c r="G787" s="911"/>
      <c r="H787" s="911"/>
      <c r="I787" s="911"/>
      <c r="J787" s="886" t="str">
        <f>IF(AND($N$4&gt;0,$N$7&gt;=N783,K787=""),"※","")</f>
        <v/>
      </c>
      <c r="K787" s="885"/>
      <c r="L787" s="2403" t="s">
        <v>568</v>
      </c>
      <c r="M787" s="2403"/>
      <c r="N787" s="2403"/>
      <c r="R787" s="254"/>
    </row>
    <row r="788" spans="1:25" ht="30.75" customHeight="1">
      <c r="A788" s="911"/>
      <c r="B788" s="915"/>
      <c r="C788" s="914"/>
      <c r="D788" s="911"/>
      <c r="E788" s="911"/>
      <c r="F788" s="911"/>
      <c r="G788" s="911"/>
      <c r="H788" s="911"/>
      <c r="I788" s="911"/>
      <c r="J788" s="886" t="str">
        <f>IF(AND($N$4&gt;0,$N$7&gt;=N783,K788=""),"※","")</f>
        <v/>
      </c>
      <c r="K788" s="885"/>
      <c r="L788" s="2403" t="s">
        <v>569</v>
      </c>
      <c r="M788" s="2403"/>
      <c r="N788" s="2403"/>
      <c r="R788" s="254"/>
    </row>
    <row r="789" spans="1:25" ht="30.75" customHeight="1">
      <c r="A789" s="911"/>
      <c r="B789" s="915"/>
      <c r="C789" s="914"/>
      <c r="D789" s="911"/>
      <c r="E789" s="911"/>
      <c r="F789" s="911"/>
      <c r="G789" s="911"/>
      <c r="H789" s="911"/>
      <c r="I789" s="911"/>
      <c r="J789" s="886" t="str">
        <f>IF(AND($N$4&gt;0,$N$7&gt;=N783,K789=""),"※","")</f>
        <v/>
      </c>
      <c r="K789" s="885"/>
      <c r="L789" s="2403" t="s">
        <v>599</v>
      </c>
      <c r="M789" s="2403"/>
      <c r="N789" s="2403"/>
      <c r="R789" s="254"/>
    </row>
    <row r="790" spans="1:25" ht="30.75" customHeight="1">
      <c r="A790" s="911"/>
      <c r="B790" s="915"/>
      <c r="C790" s="914"/>
      <c r="D790" s="911"/>
      <c r="E790" s="911"/>
      <c r="F790" s="911"/>
      <c r="G790" s="911"/>
      <c r="H790" s="911"/>
      <c r="I790" s="911"/>
      <c r="J790" s="886" t="str">
        <f>IF(AND($N$4&gt;0,$N$7&gt;=N783,K790=""),"※","")</f>
        <v/>
      </c>
      <c r="K790" s="885"/>
      <c r="L790" s="2403" t="s">
        <v>600</v>
      </c>
      <c r="M790" s="2403"/>
      <c r="N790" s="2403"/>
      <c r="R790" s="254"/>
    </row>
    <row r="791" spans="1:25" ht="30.75" customHeight="1">
      <c r="A791" s="911"/>
      <c r="B791" s="915"/>
      <c r="C791" s="914"/>
      <c r="D791" s="911"/>
      <c r="E791" s="911"/>
      <c r="F791" s="911"/>
      <c r="G791" s="911"/>
      <c r="H791" s="911"/>
      <c r="I791" s="911"/>
      <c r="J791" s="886" t="str">
        <f>IF(AND($N$4&gt;0,$N$7&gt;=N783,K791=""),"※","")</f>
        <v/>
      </c>
      <c r="K791" s="885"/>
      <c r="L791" s="2403" t="s">
        <v>167</v>
      </c>
      <c r="M791" s="2403"/>
      <c r="N791" s="2403"/>
      <c r="R791" s="254"/>
    </row>
    <row r="792" spans="1:25" ht="30.75" customHeight="1">
      <c r="A792" s="911"/>
      <c r="B792" s="915"/>
      <c r="C792" s="914"/>
      <c r="D792" s="911"/>
      <c r="E792" s="911"/>
      <c r="F792" s="911"/>
      <c r="G792" s="911"/>
      <c r="H792" s="911"/>
      <c r="I792" s="911"/>
      <c r="J792" s="886" t="str">
        <f>IF(AND($N$4&gt;0,$N$7&gt;=N783,K792=""),"※","")</f>
        <v/>
      </c>
      <c r="K792" s="885"/>
      <c r="L792" s="2403" t="s">
        <v>558</v>
      </c>
      <c r="M792" s="2403"/>
      <c r="N792" s="2403"/>
      <c r="R792" s="254"/>
    </row>
    <row r="793" spans="1:25" ht="30.75" customHeight="1">
      <c r="A793" s="911"/>
      <c r="B793" s="915"/>
      <c r="C793" s="914"/>
      <c r="D793" s="911"/>
      <c r="E793" s="911"/>
      <c r="F793" s="911"/>
      <c r="G793" s="911"/>
      <c r="H793" s="911"/>
      <c r="I793" s="911"/>
      <c r="J793" s="886" t="str">
        <f>IF(AND($N$4&gt;0,$N$7&gt;=N783,K793=""),"※","")</f>
        <v/>
      </c>
      <c r="K793" s="885"/>
      <c r="L793" s="2403" t="s">
        <v>549</v>
      </c>
      <c r="M793" s="2403"/>
      <c r="N793" s="2403"/>
      <c r="R793" s="254"/>
    </row>
    <row r="794" spans="1:25" ht="30.75" customHeight="1">
      <c r="A794" s="911"/>
      <c r="B794" s="915"/>
      <c r="C794" s="914"/>
      <c r="D794" s="911"/>
      <c r="E794" s="911"/>
      <c r="F794" s="911"/>
      <c r="G794" s="911"/>
      <c r="H794" s="911"/>
      <c r="I794" s="911"/>
      <c r="J794" s="889" t="str">
        <f>IF(AND($N$4&gt;0,$N$7&gt;=N783,K794=""),"※","")</f>
        <v/>
      </c>
      <c r="K794" s="888"/>
      <c r="L794" s="2405" t="s">
        <v>550</v>
      </c>
      <c r="M794" s="2405"/>
      <c r="N794" s="2405"/>
      <c r="R794" s="254"/>
    </row>
    <row r="795" spans="1:25">
      <c r="A795" s="911"/>
      <c r="B795" s="911"/>
      <c r="C795" s="911"/>
      <c r="D795" s="911"/>
      <c r="E795" s="911"/>
      <c r="F795" s="911"/>
      <c r="G795" s="911"/>
      <c r="H795" s="911"/>
      <c r="I795" s="911"/>
      <c r="K795" s="1140">
        <f>COUNTIF(K786:K794,"○")</f>
        <v>0</v>
      </c>
    </row>
    <row r="796" spans="1:25" ht="13.5">
      <c r="A796" s="911"/>
      <c r="B796" s="913"/>
      <c r="C796" s="911"/>
      <c r="D796" s="911"/>
      <c r="E796" s="911"/>
      <c r="F796" s="911"/>
      <c r="G796" s="911"/>
      <c r="H796" s="911"/>
      <c r="I796" s="911"/>
      <c r="J796" s="880" t="s">
        <v>551</v>
      </c>
      <c r="V796" s="880" t="s">
        <v>1471</v>
      </c>
    </row>
    <row r="797" spans="1:25">
      <c r="A797" s="911"/>
      <c r="B797" s="911"/>
      <c r="C797" s="911"/>
      <c r="D797" s="911"/>
      <c r="E797" s="911"/>
      <c r="F797" s="911"/>
      <c r="G797" s="911"/>
      <c r="H797" s="911"/>
      <c r="I797" s="911"/>
      <c r="J797" s="42" t="s">
        <v>166</v>
      </c>
      <c r="V797" s="1280" t="s">
        <v>1473</v>
      </c>
      <c r="W797" s="1281"/>
      <c r="X797" s="1281"/>
      <c r="Y797" s="1282"/>
    </row>
    <row r="798" spans="1:25" ht="21.75" customHeight="1">
      <c r="A798" s="911"/>
      <c r="B798" s="911"/>
      <c r="C798" s="914"/>
      <c r="D798" s="914"/>
      <c r="E798" s="914"/>
      <c r="F798" s="914"/>
      <c r="G798" s="911"/>
      <c r="H798" s="911"/>
      <c r="I798" s="911"/>
      <c r="J798" s="883"/>
      <c r="K798" s="907" t="s">
        <v>500</v>
      </c>
      <c r="L798" s="901"/>
      <c r="M798" s="2399" t="str">
        <f>IF(M785="","",M785)</f>
        <v/>
      </c>
      <c r="N798" s="2400"/>
      <c r="V798" s="1283" t="s">
        <v>1474</v>
      </c>
      <c r="W798" s="1283" t="s">
        <v>1475</v>
      </c>
      <c r="X798" s="1283" t="s">
        <v>1476</v>
      </c>
      <c r="Y798" s="1283" t="s">
        <v>1477</v>
      </c>
    </row>
    <row r="799" spans="1:25" ht="30.75" customHeight="1">
      <c r="A799" s="911"/>
      <c r="B799" s="915"/>
      <c r="C799" s="914"/>
      <c r="D799" s="911"/>
      <c r="E799" s="912"/>
      <c r="F799" s="911"/>
      <c r="G799" s="916"/>
      <c r="H799" s="916"/>
      <c r="I799" s="917"/>
      <c r="J799" s="881" t="str">
        <f>X799</f>
        <v/>
      </c>
      <c r="K799" s="882"/>
      <c r="L799" s="277" t="s">
        <v>562</v>
      </c>
      <c r="M799" s="908"/>
      <c r="N799" s="413" t="s">
        <v>1091</v>
      </c>
      <c r="O799" s="2392" t="str">
        <f>Y799</f>
        <v/>
      </c>
      <c r="P799" s="2393"/>
      <c r="Q799" s="2393"/>
      <c r="V799" s="248" t="str">
        <f>IF(AND(K795&gt;0,K799&lt;&gt;"×"),IF(OR(K799="",M799=""),"×",""),"")</f>
        <v/>
      </c>
      <c r="W799" s="248" t="str">
        <f>IF(K795&gt;0,IF(AND(K799="○",K800="○"),"×",""),"")</f>
        <v/>
      </c>
      <c r="X799" s="248" t="str">
        <f>IF(W799="×","E",IF(V799="×","※",""))</f>
        <v/>
      </c>
      <c r="Y799" s="248" t="str">
        <f>IF(X799="E","どちらか一方に「○」を入力してください",IF(AND(K799="○",M799=""),"支払限度額を入力してください",IF(AND(K799&lt;&gt;"○",M799&lt;&gt;""),"金額が入力されています。1工事あたりに「○」を入力してください","")))</f>
        <v/>
      </c>
    </row>
    <row r="800" spans="1:25" ht="30.75" customHeight="1">
      <c r="A800" s="911"/>
      <c r="B800" s="915"/>
      <c r="C800" s="914"/>
      <c r="D800" s="911"/>
      <c r="E800" s="912"/>
      <c r="F800" s="911"/>
      <c r="G800" s="916"/>
      <c r="H800" s="911"/>
      <c r="I800" s="911"/>
      <c r="J800" s="887" t="str">
        <f>X800</f>
        <v/>
      </c>
      <c r="K800" s="888"/>
      <c r="L800" s="893" t="s">
        <v>561</v>
      </c>
      <c r="M800" s="910"/>
      <c r="N800" s="899" t="s">
        <v>1091</v>
      </c>
      <c r="O800" s="2392" t="str">
        <f>Y800</f>
        <v/>
      </c>
      <c r="P800" s="2393"/>
      <c r="Q800" s="2393"/>
      <c r="V800" s="248" t="str">
        <f>IF(AND(K795&gt;0,K800&lt;&gt;"×"),IF(OR(K800="",M800=""),"×",""),"")</f>
        <v/>
      </c>
      <c r="W800" s="248" t="str">
        <f>IF(K795&gt;0,IF(AND(K800="○",K799="○"),"×",""),"")</f>
        <v/>
      </c>
      <c r="X800" s="248" t="str">
        <f>IF(W800="×","E",IF(V800="×","※",""))</f>
        <v/>
      </c>
      <c r="Y800" s="248" t="str">
        <f>IF(X800="E","どちらか一方に「○」を入力してください",IF(AND(K800="○",M800=""),"請負金額を入力してください",IF(AND(K800&lt;&gt;"○",M800&lt;&gt;""),"金額が入力されています。請負金額に「○」を入力してください","")))</f>
        <v/>
      </c>
    </row>
    <row r="801" spans="1:17">
      <c r="A801" s="911"/>
      <c r="B801" s="911"/>
      <c r="C801" s="911"/>
      <c r="D801" s="911"/>
      <c r="E801" s="911"/>
      <c r="F801" s="911"/>
      <c r="G801" s="911"/>
      <c r="H801" s="911"/>
      <c r="I801" s="911"/>
    </row>
    <row r="802" spans="1:17" ht="13.5">
      <c r="A802" s="911"/>
      <c r="B802" s="913"/>
      <c r="C802" s="911"/>
      <c r="D802" s="911"/>
      <c r="E802" s="911"/>
      <c r="F802" s="911"/>
      <c r="G802" s="911"/>
      <c r="H802" s="911"/>
      <c r="I802" s="911"/>
      <c r="J802" s="880" t="s">
        <v>179</v>
      </c>
    </row>
    <row r="803" spans="1:17">
      <c r="A803" s="911"/>
      <c r="B803" s="911"/>
      <c r="C803" s="911"/>
      <c r="D803" s="911"/>
      <c r="E803" s="911"/>
      <c r="F803" s="911"/>
      <c r="G803" s="911"/>
      <c r="H803" s="911"/>
      <c r="I803" s="911"/>
      <c r="J803" s="42" t="s">
        <v>180</v>
      </c>
    </row>
    <row r="804" spans="1:17">
      <c r="A804" s="911"/>
      <c r="B804" s="918"/>
      <c r="C804" s="911"/>
      <c r="D804" s="911"/>
      <c r="E804" s="911"/>
      <c r="F804" s="911"/>
      <c r="G804" s="911"/>
      <c r="H804" s="911"/>
      <c r="I804" s="911"/>
      <c r="J804" s="258" t="s">
        <v>170</v>
      </c>
    </row>
    <row r="805" spans="1:17">
      <c r="A805" s="911"/>
      <c r="B805" s="918"/>
      <c r="C805" s="911"/>
      <c r="D805" s="911"/>
      <c r="E805" s="911"/>
      <c r="F805" s="911"/>
      <c r="G805" s="911"/>
      <c r="H805" s="911"/>
      <c r="I805" s="911"/>
      <c r="J805" s="258" t="s">
        <v>171</v>
      </c>
    </row>
    <row r="806" spans="1:17">
      <c r="A806" s="911"/>
      <c r="B806" s="911"/>
      <c r="C806" s="911"/>
      <c r="D806" s="911"/>
      <c r="E806" s="911"/>
      <c r="F806" s="911"/>
      <c r="G806" s="911"/>
      <c r="H806" s="911"/>
      <c r="I806" s="911"/>
      <c r="J806" s="42" t="s">
        <v>166</v>
      </c>
    </row>
    <row r="807" spans="1:17" ht="21.75" customHeight="1">
      <c r="A807" s="911"/>
      <c r="B807" s="911"/>
      <c r="C807" s="914"/>
      <c r="D807" s="914"/>
      <c r="E807" s="914"/>
      <c r="F807" s="914"/>
      <c r="G807" s="911"/>
      <c r="H807" s="911"/>
      <c r="I807" s="911"/>
      <c r="J807" s="883"/>
      <c r="K807" s="907" t="s">
        <v>501</v>
      </c>
      <c r="L807" s="901"/>
      <c r="M807" s="2399" t="str">
        <f>IF(M785="","",M785)</f>
        <v/>
      </c>
      <c r="N807" s="2400"/>
    </row>
    <row r="808" spans="1:17" ht="30.75" customHeight="1">
      <c r="A808" s="911"/>
      <c r="B808" s="911"/>
      <c r="C808" s="914"/>
      <c r="D808" s="911"/>
      <c r="E808" s="911"/>
      <c r="F808" s="911"/>
      <c r="G808" s="911"/>
      <c r="H808" s="911"/>
      <c r="I808" s="911"/>
      <c r="J808" s="890"/>
      <c r="K808" s="882"/>
      <c r="L808" s="2402" t="s">
        <v>563</v>
      </c>
      <c r="M808" s="2402"/>
      <c r="N808" s="2402"/>
    </row>
    <row r="809" spans="1:17" ht="30.75" customHeight="1">
      <c r="A809" s="911"/>
      <c r="B809" s="911"/>
      <c r="C809" s="914"/>
      <c r="D809" s="911"/>
      <c r="E809" s="911"/>
      <c r="F809" s="911"/>
      <c r="G809" s="911"/>
      <c r="H809" s="911"/>
      <c r="I809" s="911"/>
      <c r="J809" s="895"/>
      <c r="K809" s="885"/>
      <c r="L809" s="2403" t="s">
        <v>564</v>
      </c>
      <c r="M809" s="2403"/>
      <c r="N809" s="2403"/>
    </row>
    <row r="810" spans="1:17" ht="30.75" customHeight="1">
      <c r="A810" s="911"/>
      <c r="B810" s="911"/>
      <c r="C810" s="914"/>
      <c r="D810" s="911"/>
      <c r="E810" s="911"/>
      <c r="F810" s="911"/>
      <c r="G810" s="911"/>
      <c r="H810" s="911"/>
      <c r="I810" s="911"/>
      <c r="J810" s="893"/>
      <c r="K810" s="888"/>
      <c r="L810" s="2404" t="s">
        <v>565</v>
      </c>
      <c r="M810" s="2404"/>
      <c r="N810" s="2404"/>
    </row>
    <row r="811" spans="1:17" ht="6.75" customHeight="1">
      <c r="A811" s="911"/>
      <c r="B811" s="911"/>
      <c r="C811" s="911"/>
      <c r="D811" s="911"/>
      <c r="E811" s="911"/>
      <c r="F811" s="911"/>
      <c r="G811" s="911"/>
      <c r="H811" s="911"/>
      <c r="I811" s="911"/>
      <c r="J811" s="268"/>
      <c r="K811" s="268"/>
      <c r="L811" s="268"/>
      <c r="M811" s="268"/>
    </row>
    <row r="812" spans="1:17">
      <c r="A812" s="911"/>
      <c r="B812" s="918"/>
      <c r="C812" s="911"/>
      <c r="D812" s="911"/>
      <c r="E812" s="911"/>
      <c r="F812" s="911"/>
      <c r="G812" s="911"/>
      <c r="H812" s="911"/>
      <c r="I812" s="911"/>
      <c r="J812" s="258" t="s">
        <v>172</v>
      </c>
    </row>
    <row r="813" spans="1:17" ht="21.75" customHeight="1">
      <c r="A813" s="911"/>
      <c r="B813" s="914"/>
      <c r="C813" s="914"/>
      <c r="D813" s="914"/>
      <c r="E813" s="914"/>
      <c r="F813" s="914"/>
      <c r="G813" s="911"/>
      <c r="H813" s="911"/>
      <c r="I813" s="911"/>
      <c r="J813" s="900"/>
      <c r="K813" s="907" t="s">
        <v>497</v>
      </c>
      <c r="L813" s="901"/>
      <c r="M813" s="2399" t="str">
        <f>IF(M785="","",M785)</f>
        <v/>
      </c>
      <c r="N813" s="2400"/>
    </row>
    <row r="814" spans="1:17" ht="30.75" customHeight="1">
      <c r="A814" s="911"/>
      <c r="B814" s="915"/>
      <c r="C814" s="911"/>
      <c r="D814" s="911"/>
      <c r="E814" s="912"/>
      <c r="F814" s="911"/>
      <c r="G814" s="916"/>
      <c r="H814" s="911"/>
      <c r="I814" s="911"/>
      <c r="J814" s="894" t="str">
        <f>IF(AND(OR(K808="○",K809="○",K810="○"),M814=""),"※","")</f>
        <v/>
      </c>
      <c r="K814" s="2397" t="s">
        <v>173</v>
      </c>
      <c r="L814" s="2398"/>
      <c r="M814" s="896"/>
      <c r="N814" s="382" t="s">
        <v>1091</v>
      </c>
      <c r="O814" s="2392" t="str">
        <f>IF(J814="※","支払限度額を入力してください","")</f>
        <v/>
      </c>
      <c r="P814" s="2393"/>
      <c r="Q814" s="2393"/>
    </row>
    <row r="815" spans="1:17">
      <c r="A815" s="911"/>
      <c r="B815" s="911"/>
      <c r="C815" s="911"/>
      <c r="D815" s="911"/>
      <c r="E815" s="911"/>
      <c r="F815" s="911"/>
      <c r="G815" s="911"/>
      <c r="H815" s="911"/>
      <c r="I815" s="911"/>
    </row>
    <row r="816" spans="1:17">
      <c r="A816" s="911"/>
      <c r="B816" s="918"/>
      <c r="C816" s="911"/>
      <c r="D816" s="911"/>
      <c r="E816" s="911"/>
      <c r="F816" s="911"/>
      <c r="G816" s="911"/>
      <c r="H816" s="911"/>
      <c r="I816" s="911"/>
      <c r="J816" s="258" t="s">
        <v>174</v>
      </c>
    </row>
    <row r="817" spans="1:18">
      <c r="A817" s="911"/>
      <c r="B817" s="918"/>
      <c r="C817" s="911"/>
      <c r="D817" s="911"/>
      <c r="E817" s="911"/>
      <c r="F817" s="911"/>
      <c r="G817" s="911"/>
      <c r="H817" s="911"/>
      <c r="I817" s="911"/>
      <c r="J817" s="258" t="s">
        <v>171</v>
      </c>
    </row>
    <row r="818" spans="1:18">
      <c r="A818" s="911"/>
      <c r="B818" s="911"/>
      <c r="C818" s="911"/>
      <c r="D818" s="911"/>
      <c r="E818" s="911"/>
      <c r="F818" s="911"/>
      <c r="G818" s="911"/>
      <c r="H818" s="911"/>
      <c r="I818" s="911"/>
      <c r="J818" s="42" t="s">
        <v>166</v>
      </c>
    </row>
    <row r="819" spans="1:18" ht="21.75" customHeight="1">
      <c r="A819" s="911"/>
      <c r="B819" s="911"/>
      <c r="C819" s="914"/>
      <c r="D819" s="914"/>
      <c r="E819" s="914"/>
      <c r="F819" s="914"/>
      <c r="G819" s="911"/>
      <c r="H819" s="911"/>
      <c r="I819" s="911"/>
      <c r="J819" s="900"/>
      <c r="K819" s="907" t="s">
        <v>501</v>
      </c>
      <c r="L819" s="901"/>
      <c r="M819" s="2399" t="str">
        <f>IF(M785="","",M785)</f>
        <v/>
      </c>
      <c r="N819" s="2400"/>
    </row>
    <row r="820" spans="1:18" ht="30.75" customHeight="1">
      <c r="A820" s="911"/>
      <c r="B820" s="911"/>
      <c r="C820" s="914"/>
      <c r="D820" s="911"/>
      <c r="E820" s="911"/>
      <c r="F820" s="911"/>
      <c r="G820" s="911"/>
      <c r="H820" s="911"/>
      <c r="I820" s="911"/>
      <c r="J820" s="897"/>
      <c r="K820" s="898"/>
      <c r="L820" s="2396" t="s">
        <v>566</v>
      </c>
      <c r="M820" s="2398"/>
      <c r="N820" s="2401"/>
    </row>
    <row r="821" spans="1:18" ht="6.75" customHeight="1">
      <c r="A821" s="911"/>
      <c r="B821" s="911"/>
      <c r="C821" s="911"/>
      <c r="D821" s="911"/>
      <c r="E821" s="911"/>
      <c r="F821" s="911"/>
      <c r="G821" s="911"/>
      <c r="H821" s="911"/>
      <c r="I821" s="911"/>
      <c r="J821" s="268"/>
      <c r="K821" s="268"/>
      <c r="L821" s="268"/>
      <c r="M821" s="268"/>
    </row>
    <row r="822" spans="1:18">
      <c r="A822" s="911"/>
      <c r="B822" s="918"/>
      <c r="C822" s="911"/>
      <c r="D822" s="911"/>
      <c r="E822" s="911"/>
      <c r="F822" s="911"/>
      <c r="G822" s="911"/>
      <c r="H822" s="911"/>
      <c r="I822" s="911"/>
      <c r="J822" s="258" t="s">
        <v>172</v>
      </c>
    </row>
    <row r="823" spans="1:18" ht="21.75" customHeight="1">
      <c r="A823" s="911"/>
      <c r="B823" s="911"/>
      <c r="C823" s="914"/>
      <c r="D823" s="914"/>
      <c r="E823" s="914"/>
      <c r="F823" s="914"/>
      <c r="G823" s="911"/>
      <c r="H823" s="911"/>
      <c r="I823" s="911"/>
      <c r="J823" s="900"/>
      <c r="K823" s="907" t="s">
        <v>497</v>
      </c>
      <c r="L823" s="901"/>
      <c r="M823" s="2399" t="str">
        <f>IF(M785="","",M785)</f>
        <v/>
      </c>
      <c r="N823" s="2400"/>
    </row>
    <row r="824" spans="1:18" ht="30.75" customHeight="1">
      <c r="A824" s="911"/>
      <c r="B824" s="915"/>
      <c r="C824" s="911"/>
      <c r="D824" s="911"/>
      <c r="E824" s="912"/>
      <c r="F824" s="911"/>
      <c r="G824" s="916"/>
      <c r="H824" s="911"/>
      <c r="I824" s="911"/>
      <c r="J824" s="894" t="str">
        <f>IF(AND(K820="○",M824=""),"※","")</f>
        <v/>
      </c>
      <c r="K824" s="2395" t="s">
        <v>173</v>
      </c>
      <c r="L824" s="2396"/>
      <c r="M824" s="896"/>
      <c r="N824" s="382" t="s">
        <v>1091</v>
      </c>
      <c r="O824" s="2392" t="str">
        <f>IF(J824="※","支払限度額を入力してください","")</f>
        <v/>
      </c>
      <c r="P824" s="2393"/>
      <c r="Q824" s="2393"/>
    </row>
    <row r="825" spans="1:18">
      <c r="A825" s="911"/>
      <c r="B825" s="911"/>
      <c r="C825" s="911"/>
      <c r="D825" s="911"/>
      <c r="E825" s="911"/>
      <c r="F825" s="911"/>
      <c r="G825" s="911"/>
      <c r="H825" s="911"/>
      <c r="I825" s="911"/>
    </row>
    <row r="826" spans="1:18" ht="13.5">
      <c r="A826" s="911"/>
      <c r="B826" s="913"/>
      <c r="C826" s="911"/>
      <c r="D826" s="911"/>
      <c r="E826" s="911"/>
      <c r="F826" s="911"/>
      <c r="G826" s="911"/>
      <c r="H826" s="911"/>
      <c r="I826" s="911"/>
      <c r="J826" s="880" t="s">
        <v>177</v>
      </c>
      <c r="N826" s="904">
        <v>20</v>
      </c>
    </row>
    <row r="827" spans="1:18">
      <c r="A827" s="911"/>
      <c r="B827" s="911"/>
      <c r="C827" s="911"/>
      <c r="D827" s="911"/>
      <c r="E827" s="911"/>
      <c r="F827" s="911"/>
      <c r="G827" s="911"/>
      <c r="H827" s="911"/>
      <c r="I827" s="911"/>
      <c r="J827" s="42" t="s">
        <v>166</v>
      </c>
    </row>
    <row r="828" spans="1:18" ht="21.75" customHeight="1">
      <c r="A828" s="911"/>
      <c r="B828" s="911"/>
      <c r="C828" s="914"/>
      <c r="D828" s="914"/>
      <c r="E828" s="914"/>
      <c r="F828" s="914"/>
      <c r="G828" s="911"/>
      <c r="H828" s="911"/>
      <c r="I828" s="911"/>
      <c r="J828" s="883" t="str">
        <f>IF(AND($N$4&gt;0,$N$7&gt;=N826,M828=""),"※","")</f>
        <v/>
      </c>
      <c r="K828" s="907" t="s">
        <v>497</v>
      </c>
      <c r="L828" s="901"/>
      <c r="M828" s="2406"/>
      <c r="N828" s="2407"/>
      <c r="R828" s="254"/>
    </row>
    <row r="829" spans="1:18" ht="30.75" customHeight="1">
      <c r="A829" s="911"/>
      <c r="B829" s="915"/>
      <c r="C829" s="914"/>
      <c r="D829" s="911"/>
      <c r="E829" s="911"/>
      <c r="F829" s="911"/>
      <c r="G829" s="911"/>
      <c r="H829" s="911"/>
      <c r="I829" s="911"/>
      <c r="J829" s="883" t="str">
        <f>IF(AND($N$4&gt;0,$N$7&gt;=N826,K829=""),"※","")</f>
        <v/>
      </c>
      <c r="K829" s="882"/>
      <c r="L829" s="2408" t="s">
        <v>545</v>
      </c>
      <c r="M829" s="2408"/>
      <c r="N829" s="2408"/>
      <c r="R829" s="254"/>
    </row>
    <row r="830" spans="1:18" ht="30.75" customHeight="1">
      <c r="A830" s="911"/>
      <c r="B830" s="915"/>
      <c r="C830" s="914"/>
      <c r="D830" s="911"/>
      <c r="E830" s="911"/>
      <c r="F830" s="911"/>
      <c r="G830" s="911"/>
      <c r="H830" s="911"/>
      <c r="I830" s="911"/>
      <c r="J830" s="886" t="str">
        <f>IF(AND($N$4&gt;0,$N$7&gt;=N826,K830=""),"※","")</f>
        <v/>
      </c>
      <c r="K830" s="885"/>
      <c r="L830" s="2403" t="s">
        <v>568</v>
      </c>
      <c r="M830" s="2403"/>
      <c r="N830" s="2403"/>
      <c r="R830" s="254"/>
    </row>
    <row r="831" spans="1:18" ht="30.75" customHeight="1">
      <c r="A831" s="911"/>
      <c r="B831" s="915"/>
      <c r="C831" s="914"/>
      <c r="D831" s="911"/>
      <c r="E831" s="911"/>
      <c r="F831" s="911"/>
      <c r="G831" s="911"/>
      <c r="H831" s="911"/>
      <c r="I831" s="911"/>
      <c r="J831" s="886" t="str">
        <f>IF(AND($N$4&gt;0,$N$7&gt;=N826,K831=""),"※","")</f>
        <v/>
      </c>
      <c r="K831" s="885"/>
      <c r="L831" s="2403" t="s">
        <v>569</v>
      </c>
      <c r="M831" s="2403"/>
      <c r="N831" s="2403"/>
      <c r="R831" s="254"/>
    </row>
    <row r="832" spans="1:18" ht="30.75" customHeight="1">
      <c r="A832" s="911"/>
      <c r="B832" s="915"/>
      <c r="C832" s="914"/>
      <c r="D832" s="911"/>
      <c r="E832" s="911"/>
      <c r="F832" s="911"/>
      <c r="G832" s="911"/>
      <c r="H832" s="911"/>
      <c r="I832" s="911"/>
      <c r="J832" s="886" t="str">
        <f>IF(AND($N$4&gt;0,$N$7&gt;=N826,K832=""),"※","")</f>
        <v/>
      </c>
      <c r="K832" s="885"/>
      <c r="L832" s="2403" t="s">
        <v>599</v>
      </c>
      <c r="M832" s="2403"/>
      <c r="N832" s="2403"/>
      <c r="R832" s="254"/>
    </row>
    <row r="833" spans="1:25" ht="30.75" customHeight="1">
      <c r="A833" s="911"/>
      <c r="B833" s="915"/>
      <c r="C833" s="914"/>
      <c r="D833" s="911"/>
      <c r="E833" s="911"/>
      <c r="F833" s="911"/>
      <c r="G833" s="911"/>
      <c r="H833" s="911"/>
      <c r="I833" s="911"/>
      <c r="J833" s="886" t="str">
        <f>IF(AND($N$4&gt;0,$N$7&gt;=N826,K833=""),"※","")</f>
        <v/>
      </c>
      <c r="K833" s="885"/>
      <c r="L833" s="2403" t="s">
        <v>600</v>
      </c>
      <c r="M833" s="2403"/>
      <c r="N833" s="2403"/>
      <c r="R833" s="254"/>
    </row>
    <row r="834" spans="1:25" ht="30.75" customHeight="1">
      <c r="A834" s="911"/>
      <c r="B834" s="915"/>
      <c r="C834" s="914"/>
      <c r="D834" s="911"/>
      <c r="E834" s="911"/>
      <c r="F834" s="911"/>
      <c r="G834" s="911"/>
      <c r="H834" s="911"/>
      <c r="I834" s="911"/>
      <c r="J834" s="886" t="str">
        <f>IF(AND($N$4&gt;0,$N$7&gt;=N826,K834=""),"※","")</f>
        <v/>
      </c>
      <c r="K834" s="885"/>
      <c r="L834" s="2403" t="s">
        <v>167</v>
      </c>
      <c r="M834" s="2403"/>
      <c r="N834" s="2403"/>
      <c r="R834" s="254"/>
    </row>
    <row r="835" spans="1:25" ht="30.75" customHeight="1">
      <c r="A835" s="911"/>
      <c r="B835" s="915"/>
      <c r="C835" s="914"/>
      <c r="D835" s="911"/>
      <c r="E835" s="911"/>
      <c r="F835" s="911"/>
      <c r="G835" s="911"/>
      <c r="H835" s="911"/>
      <c r="I835" s="911"/>
      <c r="J835" s="886" t="str">
        <f>IF(AND($N$4&gt;0,$N$7&gt;=N826,K835=""),"※","")</f>
        <v/>
      </c>
      <c r="K835" s="885"/>
      <c r="L835" s="2403" t="s">
        <v>558</v>
      </c>
      <c r="M835" s="2403"/>
      <c r="N835" s="2403"/>
      <c r="R835" s="254"/>
    </row>
    <row r="836" spans="1:25" ht="30.75" customHeight="1">
      <c r="A836" s="911"/>
      <c r="B836" s="915"/>
      <c r="C836" s="914"/>
      <c r="D836" s="911"/>
      <c r="E836" s="911"/>
      <c r="F836" s="911"/>
      <c r="G836" s="911"/>
      <c r="H836" s="911"/>
      <c r="I836" s="911"/>
      <c r="J836" s="886" t="str">
        <f>IF(AND($N$4&gt;0,$N$7&gt;=N826,K836=""),"※","")</f>
        <v/>
      </c>
      <c r="K836" s="885"/>
      <c r="L836" s="2403" t="s">
        <v>549</v>
      </c>
      <c r="M836" s="2403"/>
      <c r="N836" s="2403"/>
      <c r="R836" s="254"/>
    </row>
    <row r="837" spans="1:25" ht="30.75" customHeight="1">
      <c r="A837" s="911"/>
      <c r="B837" s="915"/>
      <c r="C837" s="914"/>
      <c r="D837" s="911"/>
      <c r="E837" s="911"/>
      <c r="F837" s="911"/>
      <c r="G837" s="911"/>
      <c r="H837" s="911"/>
      <c r="I837" s="911"/>
      <c r="J837" s="889" t="str">
        <f>IF(AND($N$4&gt;0,$N$7&gt;=N826,K837=""),"※","")</f>
        <v/>
      </c>
      <c r="K837" s="888"/>
      <c r="L837" s="2405" t="s">
        <v>550</v>
      </c>
      <c r="M837" s="2405"/>
      <c r="N837" s="2405"/>
      <c r="R837" s="254"/>
    </row>
    <row r="838" spans="1:25">
      <c r="A838" s="911"/>
      <c r="B838" s="911"/>
      <c r="C838" s="911"/>
      <c r="D838" s="911"/>
      <c r="E838" s="911"/>
      <c r="F838" s="911"/>
      <c r="G838" s="911"/>
      <c r="H838" s="911"/>
      <c r="I838" s="911"/>
      <c r="K838" s="1140">
        <f>COUNTIF(K829:K837,"○")</f>
        <v>0</v>
      </c>
    </row>
    <row r="839" spans="1:25" ht="13.5">
      <c r="A839" s="911"/>
      <c r="B839" s="913"/>
      <c r="C839" s="911"/>
      <c r="D839" s="911"/>
      <c r="E839" s="911"/>
      <c r="F839" s="911"/>
      <c r="G839" s="911"/>
      <c r="H839" s="911"/>
      <c r="I839" s="911"/>
      <c r="J839" s="880" t="s">
        <v>551</v>
      </c>
      <c r="V839" s="880" t="s">
        <v>1471</v>
      </c>
    </row>
    <row r="840" spans="1:25">
      <c r="A840" s="911"/>
      <c r="B840" s="911"/>
      <c r="C840" s="911"/>
      <c r="D840" s="911"/>
      <c r="E840" s="911"/>
      <c r="F840" s="911"/>
      <c r="G840" s="911"/>
      <c r="H840" s="911"/>
      <c r="I840" s="911"/>
      <c r="J840" s="42" t="s">
        <v>166</v>
      </c>
      <c r="V840" s="1280" t="s">
        <v>1473</v>
      </c>
      <c r="W840" s="1281"/>
      <c r="X840" s="1281"/>
      <c r="Y840" s="1282"/>
    </row>
    <row r="841" spans="1:25" ht="21.75" customHeight="1">
      <c r="A841" s="911"/>
      <c r="B841" s="911"/>
      <c r="C841" s="914"/>
      <c r="D841" s="914"/>
      <c r="E841" s="914"/>
      <c r="F841" s="914"/>
      <c r="G841" s="911"/>
      <c r="H841" s="911"/>
      <c r="I841" s="911"/>
      <c r="J841" s="883"/>
      <c r="K841" s="907" t="s">
        <v>500</v>
      </c>
      <c r="L841" s="901"/>
      <c r="M841" s="2399" t="str">
        <f>IF(M828="","",M828)</f>
        <v/>
      </c>
      <c r="N841" s="2400"/>
      <c r="V841" s="1283" t="s">
        <v>1474</v>
      </c>
      <c r="W841" s="1283" t="s">
        <v>1475</v>
      </c>
      <c r="X841" s="1283" t="s">
        <v>1476</v>
      </c>
      <c r="Y841" s="1283" t="s">
        <v>1477</v>
      </c>
    </row>
    <row r="842" spans="1:25" ht="30.75" customHeight="1">
      <c r="A842" s="911"/>
      <c r="B842" s="915"/>
      <c r="C842" s="914"/>
      <c r="D842" s="911"/>
      <c r="E842" s="912"/>
      <c r="F842" s="911"/>
      <c r="G842" s="916"/>
      <c r="H842" s="916"/>
      <c r="I842" s="917"/>
      <c r="J842" s="881" t="str">
        <f>X842</f>
        <v/>
      </c>
      <c r="K842" s="882"/>
      <c r="L842" s="277" t="s">
        <v>562</v>
      </c>
      <c r="M842" s="908"/>
      <c r="N842" s="413" t="s">
        <v>1091</v>
      </c>
      <c r="O842" s="2392" t="str">
        <f>Y842</f>
        <v/>
      </c>
      <c r="P842" s="2393"/>
      <c r="Q842" s="2393"/>
      <c r="V842" s="248" t="str">
        <f>IF(AND(K838&gt;0,K842&lt;&gt;"×"),IF(OR(K842="",M842=""),"×",""),"")</f>
        <v/>
      </c>
      <c r="W842" s="248" t="str">
        <f>IF(K838&gt;0,IF(AND(K842="○",K843="○"),"×",""),"")</f>
        <v/>
      </c>
      <c r="X842" s="248" t="str">
        <f>IF(W842="×","E",IF(V842="×","※",""))</f>
        <v/>
      </c>
      <c r="Y842" s="248" t="str">
        <f>IF(X842="E","どちらか一方に「○」を入力してください",IF(AND(K842="○",M842=""),"支払限度額を入力してください",IF(AND(K842&lt;&gt;"○",M842&lt;&gt;""),"金額が入力されています。1工事あたりに「○」を入力してください","")))</f>
        <v/>
      </c>
    </row>
    <row r="843" spans="1:25" ht="30.75" customHeight="1">
      <c r="A843" s="911"/>
      <c r="B843" s="915"/>
      <c r="C843" s="914"/>
      <c r="D843" s="911"/>
      <c r="E843" s="912"/>
      <c r="F843" s="911"/>
      <c r="G843" s="916"/>
      <c r="H843" s="911"/>
      <c r="I843" s="911"/>
      <c r="J843" s="887" t="str">
        <f>X843</f>
        <v/>
      </c>
      <c r="K843" s="888"/>
      <c r="L843" s="893" t="s">
        <v>561</v>
      </c>
      <c r="M843" s="910"/>
      <c r="N843" s="899" t="s">
        <v>1091</v>
      </c>
      <c r="O843" s="2392" t="str">
        <f>Y843</f>
        <v/>
      </c>
      <c r="P843" s="2393"/>
      <c r="Q843" s="2393"/>
      <c r="V843" s="248" t="str">
        <f>IF(AND(K838&gt;0,K843&lt;&gt;"×"),IF(OR(K843="",M843=""),"×",""),"")</f>
        <v/>
      </c>
      <c r="W843" s="248" t="str">
        <f>IF(K838&gt;0,IF(AND(K843="○",K842="○"),"×",""),"")</f>
        <v/>
      </c>
      <c r="X843" s="248" t="str">
        <f>IF(W843="×","E",IF(V843="×","※",""))</f>
        <v/>
      </c>
      <c r="Y843" s="248" t="str">
        <f>IF(X843="E","どちらか一方に「○」を入力してください",IF(AND(K843="○",M843=""),"請負金額を入力してください",IF(AND(K843&lt;&gt;"○",M843&lt;&gt;""),"金額が入力されています。請負金額に「○」を入力してください","")))</f>
        <v/>
      </c>
    </row>
    <row r="844" spans="1:25">
      <c r="A844" s="911"/>
      <c r="B844" s="911"/>
      <c r="C844" s="911"/>
      <c r="D844" s="911"/>
      <c r="E844" s="911"/>
      <c r="F844" s="911"/>
      <c r="G844" s="911"/>
      <c r="H844" s="911"/>
      <c r="I844" s="911"/>
    </row>
    <row r="845" spans="1:25" ht="13.5">
      <c r="A845" s="911"/>
      <c r="B845" s="913"/>
      <c r="C845" s="911"/>
      <c r="D845" s="911"/>
      <c r="E845" s="911"/>
      <c r="F845" s="911"/>
      <c r="G845" s="911"/>
      <c r="H845" s="911"/>
      <c r="I845" s="911"/>
      <c r="J845" s="880" t="s">
        <v>179</v>
      </c>
    </row>
    <row r="846" spans="1:25">
      <c r="A846" s="911"/>
      <c r="B846" s="911"/>
      <c r="C846" s="911"/>
      <c r="D846" s="911"/>
      <c r="E846" s="911"/>
      <c r="F846" s="911"/>
      <c r="G846" s="911"/>
      <c r="H846" s="911"/>
      <c r="I846" s="911"/>
      <c r="J846" s="42" t="s">
        <v>180</v>
      </c>
    </row>
    <row r="847" spans="1:25">
      <c r="A847" s="911"/>
      <c r="B847" s="918"/>
      <c r="C847" s="911"/>
      <c r="D847" s="911"/>
      <c r="E847" s="911"/>
      <c r="F847" s="911"/>
      <c r="G847" s="911"/>
      <c r="H847" s="911"/>
      <c r="I847" s="911"/>
      <c r="J847" s="258" t="s">
        <v>170</v>
      </c>
    </row>
    <row r="848" spans="1:25">
      <c r="A848" s="911"/>
      <c r="B848" s="918"/>
      <c r="C848" s="911"/>
      <c r="D848" s="911"/>
      <c r="E848" s="911"/>
      <c r="F848" s="911"/>
      <c r="G848" s="911"/>
      <c r="H848" s="911"/>
      <c r="I848" s="911"/>
      <c r="J848" s="258" t="s">
        <v>171</v>
      </c>
    </row>
    <row r="849" spans="1:17">
      <c r="A849" s="911"/>
      <c r="B849" s="911"/>
      <c r="C849" s="911"/>
      <c r="D849" s="911"/>
      <c r="E849" s="911"/>
      <c r="F849" s="911"/>
      <c r="G849" s="911"/>
      <c r="H849" s="911"/>
      <c r="I849" s="911"/>
      <c r="J849" s="42" t="s">
        <v>166</v>
      </c>
    </row>
    <row r="850" spans="1:17" ht="21.75" customHeight="1">
      <c r="A850" s="911"/>
      <c r="B850" s="911"/>
      <c r="C850" s="914"/>
      <c r="D850" s="914"/>
      <c r="E850" s="914"/>
      <c r="F850" s="914"/>
      <c r="G850" s="911"/>
      <c r="H850" s="911"/>
      <c r="I850" s="911"/>
      <c r="J850" s="883"/>
      <c r="K850" s="907" t="s">
        <v>501</v>
      </c>
      <c r="L850" s="901"/>
      <c r="M850" s="2399" t="str">
        <f>IF(M828="","",M828)</f>
        <v/>
      </c>
      <c r="N850" s="2400"/>
    </row>
    <row r="851" spans="1:17" ht="30.75" customHeight="1">
      <c r="A851" s="911"/>
      <c r="B851" s="911"/>
      <c r="C851" s="914"/>
      <c r="D851" s="911"/>
      <c r="E851" s="911"/>
      <c r="F851" s="911"/>
      <c r="G851" s="911"/>
      <c r="H851" s="911"/>
      <c r="I851" s="911"/>
      <c r="J851" s="890"/>
      <c r="K851" s="882"/>
      <c r="L851" s="2402" t="s">
        <v>563</v>
      </c>
      <c r="M851" s="2402"/>
      <c r="N851" s="2402"/>
    </row>
    <row r="852" spans="1:17" ht="30.75" customHeight="1">
      <c r="A852" s="911"/>
      <c r="B852" s="911"/>
      <c r="C852" s="914"/>
      <c r="D852" s="911"/>
      <c r="E852" s="911"/>
      <c r="F852" s="911"/>
      <c r="G852" s="911"/>
      <c r="H852" s="911"/>
      <c r="I852" s="911"/>
      <c r="J852" s="895"/>
      <c r="K852" s="885"/>
      <c r="L852" s="2403" t="s">
        <v>564</v>
      </c>
      <c r="M852" s="2403"/>
      <c r="N852" s="2403"/>
    </row>
    <row r="853" spans="1:17" ht="30.75" customHeight="1">
      <c r="A853" s="911"/>
      <c r="B853" s="911"/>
      <c r="C853" s="914"/>
      <c r="D853" s="911"/>
      <c r="E853" s="911"/>
      <c r="F853" s="911"/>
      <c r="G853" s="911"/>
      <c r="H853" s="911"/>
      <c r="I853" s="911"/>
      <c r="J853" s="893"/>
      <c r="K853" s="888"/>
      <c r="L853" s="2404" t="s">
        <v>565</v>
      </c>
      <c r="M853" s="2404"/>
      <c r="N853" s="2404"/>
    </row>
    <row r="854" spans="1:17" ht="6.75" customHeight="1">
      <c r="A854" s="911"/>
      <c r="B854" s="911"/>
      <c r="C854" s="911"/>
      <c r="D854" s="911"/>
      <c r="E854" s="911"/>
      <c r="F854" s="911"/>
      <c r="G854" s="911"/>
      <c r="H854" s="911"/>
      <c r="I854" s="911"/>
      <c r="J854" s="268"/>
      <c r="K854" s="268"/>
      <c r="L854" s="268"/>
      <c r="M854" s="268"/>
    </row>
    <row r="855" spans="1:17">
      <c r="A855" s="911"/>
      <c r="B855" s="918"/>
      <c r="C855" s="911"/>
      <c r="D855" s="911"/>
      <c r="E855" s="911"/>
      <c r="F855" s="911"/>
      <c r="G855" s="911"/>
      <c r="H855" s="911"/>
      <c r="I855" s="911"/>
      <c r="J855" s="258" t="s">
        <v>172</v>
      </c>
    </row>
    <row r="856" spans="1:17" ht="21.75" customHeight="1">
      <c r="A856" s="911"/>
      <c r="B856" s="914"/>
      <c r="C856" s="914"/>
      <c r="D856" s="914"/>
      <c r="E856" s="914"/>
      <c r="F856" s="914"/>
      <c r="G856" s="911"/>
      <c r="H856" s="911"/>
      <c r="I856" s="911"/>
      <c r="J856" s="900"/>
      <c r="K856" s="907" t="s">
        <v>497</v>
      </c>
      <c r="L856" s="901"/>
      <c r="M856" s="2399" t="str">
        <f>IF(M828="","",M828)</f>
        <v/>
      </c>
      <c r="N856" s="2400"/>
    </row>
    <row r="857" spans="1:17" ht="30.75" customHeight="1">
      <c r="A857" s="911"/>
      <c r="B857" s="915"/>
      <c r="C857" s="911"/>
      <c r="D857" s="911"/>
      <c r="E857" s="912"/>
      <c r="F857" s="911"/>
      <c r="G857" s="916"/>
      <c r="H857" s="911"/>
      <c r="I857" s="911"/>
      <c r="J857" s="894" t="str">
        <f>IF(AND(OR(K851="○",K852="○",K853="○"),M857=""),"※","")</f>
        <v/>
      </c>
      <c r="K857" s="2397" t="s">
        <v>173</v>
      </c>
      <c r="L857" s="2398"/>
      <c r="M857" s="896"/>
      <c r="N857" s="382" t="s">
        <v>1091</v>
      </c>
      <c r="O857" s="2392" t="str">
        <f>IF(J857="※","支払限度額を入力してください","")</f>
        <v/>
      </c>
      <c r="P857" s="2393"/>
      <c r="Q857" s="2393"/>
    </row>
    <row r="858" spans="1:17">
      <c r="A858" s="911"/>
      <c r="B858" s="911"/>
      <c r="C858" s="911"/>
      <c r="D858" s="911"/>
      <c r="E858" s="911"/>
      <c r="F858" s="911"/>
      <c r="G858" s="911"/>
      <c r="H858" s="911"/>
      <c r="I858" s="911"/>
    </row>
    <row r="859" spans="1:17">
      <c r="A859" s="911"/>
      <c r="B859" s="918"/>
      <c r="C859" s="911"/>
      <c r="D859" s="911"/>
      <c r="E859" s="911"/>
      <c r="F859" s="911"/>
      <c r="G859" s="911"/>
      <c r="H859" s="911"/>
      <c r="I859" s="911"/>
      <c r="J859" s="258" t="s">
        <v>174</v>
      </c>
    </row>
    <row r="860" spans="1:17">
      <c r="A860" s="911"/>
      <c r="B860" s="918"/>
      <c r="C860" s="911"/>
      <c r="D860" s="911"/>
      <c r="E860" s="911"/>
      <c r="F860" s="911"/>
      <c r="G860" s="911"/>
      <c r="H860" s="911"/>
      <c r="I860" s="911"/>
      <c r="J860" s="258" t="s">
        <v>171</v>
      </c>
    </row>
    <row r="861" spans="1:17">
      <c r="A861" s="911"/>
      <c r="B861" s="911"/>
      <c r="C861" s="911"/>
      <c r="D861" s="911"/>
      <c r="E861" s="911"/>
      <c r="F861" s="911"/>
      <c r="G861" s="911"/>
      <c r="H861" s="911"/>
      <c r="I861" s="911"/>
      <c r="J861" s="42" t="s">
        <v>166</v>
      </c>
    </row>
    <row r="862" spans="1:17" ht="21.75" customHeight="1">
      <c r="A862" s="911"/>
      <c r="B862" s="911"/>
      <c r="C862" s="914"/>
      <c r="D862" s="914"/>
      <c r="E862" s="914"/>
      <c r="F862" s="914"/>
      <c r="G862" s="911"/>
      <c r="H862" s="911"/>
      <c r="I862" s="911"/>
      <c r="J862" s="900"/>
      <c r="K862" s="907" t="s">
        <v>501</v>
      </c>
      <c r="L862" s="901"/>
      <c r="M862" s="2399" t="str">
        <f>IF(M828="","",M828)</f>
        <v/>
      </c>
      <c r="N862" s="2400"/>
    </row>
    <row r="863" spans="1:17" ht="30.75" customHeight="1">
      <c r="A863" s="911"/>
      <c r="B863" s="911"/>
      <c r="C863" s="914"/>
      <c r="D863" s="911"/>
      <c r="E863" s="911"/>
      <c r="F863" s="911"/>
      <c r="G863" s="911"/>
      <c r="H863" s="911"/>
      <c r="I863" s="911"/>
      <c r="J863" s="897"/>
      <c r="K863" s="898"/>
      <c r="L863" s="2396" t="s">
        <v>554</v>
      </c>
      <c r="M863" s="2398"/>
      <c r="N863" s="2401"/>
    </row>
    <row r="864" spans="1:17" ht="6.75" customHeight="1">
      <c r="A864" s="911"/>
      <c r="B864" s="911"/>
      <c r="C864" s="911"/>
      <c r="D864" s="911"/>
      <c r="E864" s="911"/>
      <c r="F864" s="911"/>
      <c r="G864" s="911"/>
      <c r="H864" s="911"/>
      <c r="I864" s="911"/>
      <c r="J864" s="268"/>
      <c r="K864" s="268"/>
      <c r="L864" s="268"/>
      <c r="M864" s="268"/>
    </row>
    <row r="865" spans="1:17">
      <c r="A865" s="911"/>
      <c r="B865" s="918"/>
      <c r="C865" s="911"/>
      <c r="D865" s="911"/>
      <c r="E865" s="911"/>
      <c r="F865" s="911"/>
      <c r="G865" s="911"/>
      <c r="H865" s="911"/>
      <c r="I865" s="911"/>
      <c r="J865" s="258" t="s">
        <v>172</v>
      </c>
    </row>
    <row r="866" spans="1:17" ht="21.75" customHeight="1">
      <c r="A866" s="911"/>
      <c r="B866" s="911"/>
      <c r="C866" s="914"/>
      <c r="D866" s="914"/>
      <c r="E866" s="914"/>
      <c r="F866" s="914"/>
      <c r="G866" s="911"/>
      <c r="H866" s="911"/>
      <c r="I866" s="911"/>
      <c r="J866" s="900"/>
      <c r="K866" s="907" t="s">
        <v>497</v>
      </c>
      <c r="L866" s="901"/>
      <c r="M866" s="2399" t="str">
        <f>IF(M828="","",M828)</f>
        <v/>
      </c>
      <c r="N866" s="2400"/>
    </row>
    <row r="867" spans="1:17" ht="30.75" customHeight="1">
      <c r="A867" s="911"/>
      <c r="B867" s="915"/>
      <c r="C867" s="911"/>
      <c r="D867" s="911"/>
      <c r="E867" s="912"/>
      <c r="F867" s="911"/>
      <c r="G867" s="916"/>
      <c r="H867" s="911"/>
      <c r="I867" s="911"/>
      <c r="J867" s="894" t="str">
        <f>IF(AND(K863="○",M867=""),"※","")</f>
        <v/>
      </c>
      <c r="K867" s="2395" t="s">
        <v>173</v>
      </c>
      <c r="L867" s="2396"/>
      <c r="M867" s="896"/>
      <c r="N867" s="382" t="s">
        <v>1091</v>
      </c>
      <c r="O867" s="2392" t="str">
        <f>IF(J867="※","支払限度額を入力してください","")</f>
        <v/>
      </c>
      <c r="P867" s="2393"/>
      <c r="Q867" s="2393"/>
    </row>
    <row r="868" spans="1:17">
      <c r="A868" s="716"/>
      <c r="B868" s="716"/>
      <c r="C868" s="716"/>
      <c r="D868" s="716"/>
      <c r="E868" s="716"/>
      <c r="F868" s="716"/>
      <c r="G868" s="716"/>
      <c r="H868" s="716"/>
      <c r="I868" s="716"/>
    </row>
    <row r="869" spans="1:17">
      <c r="A869" s="716"/>
      <c r="B869" s="716"/>
      <c r="C869" s="716"/>
      <c r="D869" s="716"/>
      <c r="E869" s="716"/>
      <c r="F869" s="716"/>
      <c r="G869" s="716"/>
      <c r="H869" s="716"/>
      <c r="I869" s="716"/>
    </row>
    <row r="870" spans="1:17">
      <c r="A870" s="716"/>
      <c r="B870" s="716"/>
      <c r="C870" s="716"/>
      <c r="D870" s="716"/>
      <c r="E870" s="716"/>
      <c r="F870" s="716"/>
      <c r="G870" s="716"/>
      <c r="H870" s="716"/>
      <c r="I870" s="716"/>
    </row>
    <row r="871" spans="1:17">
      <c r="A871" s="716"/>
      <c r="B871" s="716"/>
      <c r="C871" s="716"/>
      <c r="D871" s="716"/>
      <c r="E871" s="716"/>
      <c r="F871" s="716"/>
      <c r="G871" s="716"/>
      <c r="H871" s="716"/>
      <c r="I871" s="716"/>
    </row>
    <row r="872" spans="1:17">
      <c r="A872" s="716"/>
      <c r="B872" s="716"/>
      <c r="C872" s="716"/>
      <c r="D872" s="716"/>
      <c r="E872" s="716"/>
      <c r="F872" s="716"/>
      <c r="G872" s="716"/>
      <c r="H872" s="716"/>
      <c r="I872" s="716"/>
    </row>
    <row r="873" spans="1:17">
      <c r="A873" s="716"/>
      <c r="B873" s="716"/>
      <c r="C873" s="716"/>
      <c r="D873" s="716"/>
      <c r="E873" s="716"/>
      <c r="F873" s="716"/>
      <c r="G873" s="716"/>
      <c r="H873" s="716"/>
      <c r="I873" s="716"/>
    </row>
    <row r="874" spans="1:17">
      <c r="A874" s="716"/>
      <c r="B874" s="716"/>
      <c r="C874" s="716"/>
      <c r="D874" s="716"/>
      <c r="E874" s="716"/>
      <c r="F874" s="716"/>
      <c r="G874" s="716"/>
      <c r="H874" s="716"/>
      <c r="I874" s="716"/>
    </row>
    <row r="875" spans="1:17">
      <c r="A875" s="716"/>
      <c r="B875" s="716"/>
      <c r="C875" s="716"/>
      <c r="D875" s="716"/>
      <c r="E875" s="716"/>
      <c r="F875" s="716"/>
      <c r="G875" s="716"/>
      <c r="H875" s="716"/>
      <c r="I875" s="716"/>
    </row>
    <row r="876" spans="1:17">
      <c r="A876" s="716"/>
      <c r="B876" s="716"/>
      <c r="C876" s="716"/>
      <c r="D876" s="716"/>
      <c r="E876" s="716"/>
      <c r="F876" s="716"/>
      <c r="G876" s="716"/>
      <c r="H876" s="716"/>
      <c r="I876" s="716"/>
    </row>
    <row r="877" spans="1:17">
      <c r="A877" s="716"/>
      <c r="B877" s="716"/>
      <c r="C877" s="716"/>
      <c r="D877" s="716"/>
      <c r="E877" s="716"/>
      <c r="F877" s="716"/>
      <c r="G877" s="716"/>
      <c r="H877" s="716"/>
      <c r="I877" s="716"/>
    </row>
    <row r="878" spans="1:17">
      <c r="A878" s="716"/>
      <c r="B878" s="716"/>
      <c r="C878" s="716"/>
      <c r="D878" s="716"/>
      <c r="E878" s="716"/>
      <c r="F878" s="716"/>
      <c r="G878" s="716"/>
      <c r="H878" s="716"/>
      <c r="I878" s="716"/>
    </row>
    <row r="879" spans="1:17">
      <c r="A879" s="716"/>
      <c r="B879" s="716"/>
      <c r="C879" s="716"/>
      <c r="D879" s="716"/>
      <c r="E879" s="716"/>
      <c r="F879" s="716"/>
      <c r="G879" s="716"/>
      <c r="H879" s="716"/>
      <c r="I879" s="716"/>
    </row>
    <row r="880" spans="1:17">
      <c r="A880" s="716"/>
      <c r="B880" s="716"/>
      <c r="C880" s="716"/>
      <c r="D880" s="716"/>
      <c r="E880" s="716"/>
      <c r="F880" s="716"/>
      <c r="G880" s="716"/>
      <c r="H880" s="716"/>
      <c r="I880" s="716"/>
    </row>
    <row r="881" spans="1:9">
      <c r="A881" s="716"/>
      <c r="B881" s="716"/>
      <c r="C881" s="716"/>
      <c r="D881" s="716"/>
      <c r="E881" s="716"/>
      <c r="F881" s="716"/>
      <c r="G881" s="716"/>
      <c r="H881" s="716"/>
      <c r="I881" s="716"/>
    </row>
    <row r="882" spans="1:9">
      <c r="A882" s="716"/>
      <c r="B882" s="716"/>
      <c r="C882" s="716"/>
      <c r="D882" s="716"/>
      <c r="E882" s="716"/>
      <c r="F882" s="716"/>
      <c r="G882" s="716"/>
      <c r="H882" s="716"/>
      <c r="I882" s="716"/>
    </row>
    <row r="883" spans="1:9">
      <c r="A883" s="716"/>
      <c r="B883" s="716"/>
      <c r="C883" s="716"/>
      <c r="D883" s="716"/>
      <c r="E883" s="716"/>
      <c r="F883" s="716"/>
      <c r="G883" s="716"/>
      <c r="H883" s="716"/>
      <c r="I883" s="716"/>
    </row>
    <row r="884" spans="1:9">
      <c r="A884" s="716"/>
      <c r="B884" s="716"/>
      <c r="C884" s="716"/>
      <c r="D884" s="716"/>
      <c r="E884" s="716"/>
      <c r="F884" s="716"/>
      <c r="G884" s="716"/>
      <c r="H884" s="716"/>
      <c r="I884" s="716"/>
    </row>
    <row r="885" spans="1:9">
      <c r="A885" s="716"/>
      <c r="B885" s="716"/>
      <c r="C885" s="716"/>
      <c r="D885" s="716"/>
      <c r="E885" s="716"/>
      <c r="F885" s="716"/>
      <c r="G885" s="716"/>
      <c r="H885" s="716"/>
      <c r="I885" s="716"/>
    </row>
    <row r="886" spans="1:9">
      <c r="A886" s="716"/>
      <c r="B886" s="716"/>
      <c r="C886" s="716"/>
      <c r="D886" s="716"/>
      <c r="E886" s="716"/>
      <c r="F886" s="716"/>
      <c r="G886" s="716"/>
      <c r="H886" s="716"/>
      <c r="I886" s="716"/>
    </row>
    <row r="887" spans="1:9">
      <c r="A887" s="716"/>
      <c r="B887" s="716"/>
      <c r="C887" s="716"/>
      <c r="D887" s="716"/>
      <c r="E887" s="716"/>
      <c r="F887" s="716"/>
      <c r="G887" s="716"/>
      <c r="H887" s="716"/>
      <c r="I887" s="716"/>
    </row>
    <row r="888" spans="1:9">
      <c r="A888" s="716"/>
      <c r="B888" s="716"/>
      <c r="C888" s="716"/>
      <c r="D888" s="716"/>
      <c r="E888" s="716"/>
      <c r="F888" s="716"/>
      <c r="G888" s="716"/>
      <c r="H888" s="716"/>
      <c r="I888" s="716"/>
    </row>
    <row r="889" spans="1:9">
      <c r="A889" s="716"/>
      <c r="B889" s="716"/>
      <c r="C889" s="716"/>
      <c r="D889" s="716"/>
      <c r="E889" s="716"/>
      <c r="F889" s="716"/>
      <c r="G889" s="716"/>
      <c r="H889" s="716"/>
      <c r="I889" s="716"/>
    </row>
    <row r="890" spans="1:9">
      <c r="A890" s="716"/>
      <c r="B890" s="716"/>
      <c r="C890" s="716"/>
      <c r="D890" s="716"/>
      <c r="E890" s="716"/>
      <c r="F890" s="716"/>
      <c r="G890" s="716"/>
      <c r="H890" s="716"/>
      <c r="I890" s="716"/>
    </row>
    <row r="891" spans="1:9">
      <c r="A891" s="716"/>
      <c r="B891" s="716"/>
      <c r="C891" s="716"/>
      <c r="D891" s="716"/>
      <c r="E891" s="716"/>
      <c r="F891" s="716"/>
      <c r="G891" s="716"/>
      <c r="H891" s="716"/>
      <c r="I891" s="716"/>
    </row>
    <row r="892" spans="1:9">
      <c r="A892" s="716"/>
      <c r="B892" s="716"/>
      <c r="C892" s="716"/>
      <c r="D892" s="716"/>
      <c r="E892" s="716"/>
      <c r="F892" s="716"/>
      <c r="G892" s="716"/>
      <c r="H892" s="716"/>
      <c r="I892" s="716"/>
    </row>
    <row r="893" spans="1:9">
      <c r="A893" s="716"/>
      <c r="B893" s="716"/>
      <c r="C893" s="716"/>
      <c r="D893" s="716"/>
      <c r="E893" s="716"/>
      <c r="F893" s="716"/>
      <c r="G893" s="716"/>
      <c r="H893" s="716"/>
      <c r="I893" s="716"/>
    </row>
    <row r="894" spans="1:9">
      <c r="A894" s="716"/>
      <c r="B894" s="716"/>
      <c r="C894" s="716"/>
      <c r="D894" s="716"/>
      <c r="E894" s="716"/>
      <c r="F894" s="716"/>
      <c r="G894" s="716"/>
      <c r="H894" s="716"/>
      <c r="I894" s="716"/>
    </row>
  </sheetData>
  <sheetProtection algorithmName="SHA-512" hashValue="KKd6J4f53DPbKCMZoAlfdu3Y4XHueiddcvBYwlzJNtnRFs3tLAAXNpgMrjQ2LJfJ4at+6TDgyva41qYRmUb1Ow==" saltValue="0wKqCkamXE1oxpqzkTa5OQ==" spinCount="100000" sheet="1" objects="1" scenarios="1"/>
  <mergeCells count="528">
    <mergeCell ref="B3:E4"/>
    <mergeCell ref="J3:M4"/>
    <mergeCell ref="D11:E11"/>
    <mergeCell ref="M11:N11"/>
    <mergeCell ref="D14:F14"/>
    <mergeCell ref="L14:N14"/>
    <mergeCell ref="D16:F16"/>
    <mergeCell ref="L16:N16"/>
    <mergeCell ref="D17:F17"/>
    <mergeCell ref="L17:N17"/>
    <mergeCell ref="D15:F15"/>
    <mergeCell ref="L15:N15"/>
    <mergeCell ref="D12:F12"/>
    <mergeCell ref="L12:N12"/>
    <mergeCell ref="D13:F13"/>
    <mergeCell ref="L13:N13"/>
    <mergeCell ref="M45:N45"/>
    <mergeCell ref="D20:F20"/>
    <mergeCell ref="L20:N20"/>
    <mergeCell ref="D24:E24"/>
    <mergeCell ref="M24:N24"/>
    <mergeCell ref="D33:E33"/>
    <mergeCell ref="M33:N33"/>
    <mergeCell ref="D18:F18"/>
    <mergeCell ref="L18:N18"/>
    <mergeCell ref="D19:F19"/>
    <mergeCell ref="L19:N19"/>
    <mergeCell ref="G25:I25"/>
    <mergeCell ref="O25:Q25"/>
    <mergeCell ref="O26:Q26"/>
    <mergeCell ref="K40:L40"/>
    <mergeCell ref="L62:N62"/>
    <mergeCell ref="M54:N54"/>
    <mergeCell ref="L55:N55"/>
    <mergeCell ref="L56:N56"/>
    <mergeCell ref="L57:N57"/>
    <mergeCell ref="D36:F36"/>
    <mergeCell ref="L36:N36"/>
    <mergeCell ref="D39:E39"/>
    <mergeCell ref="M39:N39"/>
    <mergeCell ref="D34:F34"/>
    <mergeCell ref="L34:N34"/>
    <mergeCell ref="D35:F35"/>
    <mergeCell ref="L35:N35"/>
    <mergeCell ref="C50:D50"/>
    <mergeCell ref="K50:L50"/>
    <mergeCell ref="D46:F46"/>
    <mergeCell ref="L46:N46"/>
    <mergeCell ref="D49:E49"/>
    <mergeCell ref="M49:N49"/>
    <mergeCell ref="C40:D40"/>
    <mergeCell ref="D45:E45"/>
    <mergeCell ref="O69:Q69"/>
    <mergeCell ref="M76:N76"/>
    <mergeCell ref="L77:N77"/>
    <mergeCell ref="L78:N78"/>
    <mergeCell ref="M67:N67"/>
    <mergeCell ref="O68:Q68"/>
    <mergeCell ref="L58:N58"/>
    <mergeCell ref="L59:N59"/>
    <mergeCell ref="L60:N60"/>
    <mergeCell ref="L61:N61"/>
    <mergeCell ref="L63:N63"/>
    <mergeCell ref="L98:N98"/>
    <mergeCell ref="L99:N99"/>
    <mergeCell ref="L100:N100"/>
    <mergeCell ref="L101:N101"/>
    <mergeCell ref="L89:N89"/>
    <mergeCell ref="M92:N92"/>
    <mergeCell ref="K93:L93"/>
    <mergeCell ref="M97:N97"/>
    <mergeCell ref="L79:N79"/>
    <mergeCell ref="M82:N82"/>
    <mergeCell ref="K83:L83"/>
    <mergeCell ref="M88:N88"/>
    <mergeCell ref="K136:L136"/>
    <mergeCell ref="O111:Q111"/>
    <mergeCell ref="O112:Q112"/>
    <mergeCell ref="L102:N102"/>
    <mergeCell ref="L103:N103"/>
    <mergeCell ref="L104:N104"/>
    <mergeCell ref="L105:N105"/>
    <mergeCell ref="L106:N106"/>
    <mergeCell ref="M110:N110"/>
    <mergeCell ref="M125:N125"/>
    <mergeCell ref="K126:L126"/>
    <mergeCell ref="M131:N131"/>
    <mergeCell ref="L132:N132"/>
    <mergeCell ref="M119:N119"/>
    <mergeCell ref="L120:N120"/>
    <mergeCell ref="L121:N121"/>
    <mergeCell ref="L122:N122"/>
    <mergeCell ref="M135:N135"/>
    <mergeCell ref="L146:N146"/>
    <mergeCell ref="L147:N147"/>
    <mergeCell ref="L148:N148"/>
    <mergeCell ref="L149:N149"/>
    <mergeCell ref="L142:N142"/>
    <mergeCell ref="L143:N143"/>
    <mergeCell ref="L144:N144"/>
    <mergeCell ref="L145:N145"/>
    <mergeCell ref="M140:N140"/>
    <mergeCell ref="L141:N141"/>
    <mergeCell ref="K169:L169"/>
    <mergeCell ref="M174:N174"/>
    <mergeCell ref="L175:N175"/>
    <mergeCell ref="M178:N178"/>
    <mergeCell ref="L163:N163"/>
    <mergeCell ref="L164:N164"/>
    <mergeCell ref="L165:N165"/>
    <mergeCell ref="M168:N168"/>
    <mergeCell ref="M153:N153"/>
    <mergeCell ref="M162:N162"/>
    <mergeCell ref="L190:N190"/>
    <mergeCell ref="L191:N191"/>
    <mergeCell ref="L192:N192"/>
    <mergeCell ref="M196:N196"/>
    <mergeCell ref="L186:N186"/>
    <mergeCell ref="L187:N187"/>
    <mergeCell ref="L188:N188"/>
    <mergeCell ref="L189:N189"/>
    <mergeCell ref="K179:L179"/>
    <mergeCell ref="M183:N183"/>
    <mergeCell ref="L184:N184"/>
    <mergeCell ref="L185:N185"/>
    <mergeCell ref="L207:N207"/>
    <mergeCell ref="L208:N208"/>
    <mergeCell ref="M211:N211"/>
    <mergeCell ref="K212:L212"/>
    <mergeCell ref="O197:Q197"/>
    <mergeCell ref="O198:Q198"/>
    <mergeCell ref="M205:N205"/>
    <mergeCell ref="L206:N206"/>
    <mergeCell ref="O212:Q212"/>
    <mergeCell ref="L230:N230"/>
    <mergeCell ref="L231:N231"/>
    <mergeCell ref="L232:N232"/>
    <mergeCell ref="L233:N233"/>
    <mergeCell ref="M226:N226"/>
    <mergeCell ref="L227:N227"/>
    <mergeCell ref="L228:N228"/>
    <mergeCell ref="L229:N229"/>
    <mergeCell ref="M217:N217"/>
    <mergeCell ref="L218:N218"/>
    <mergeCell ref="M221:N221"/>
    <mergeCell ref="K222:L222"/>
    <mergeCell ref="M248:N248"/>
    <mergeCell ref="L249:N249"/>
    <mergeCell ref="L250:N250"/>
    <mergeCell ref="O255:Q255"/>
    <mergeCell ref="O265:Q265"/>
    <mergeCell ref="L234:N234"/>
    <mergeCell ref="L235:N235"/>
    <mergeCell ref="M239:N239"/>
    <mergeCell ref="O240:Q240"/>
    <mergeCell ref="L270:N270"/>
    <mergeCell ref="L271:N271"/>
    <mergeCell ref="L272:N272"/>
    <mergeCell ref="L273:N273"/>
    <mergeCell ref="L261:N261"/>
    <mergeCell ref="M264:N264"/>
    <mergeCell ref="K265:L265"/>
    <mergeCell ref="M269:N269"/>
    <mergeCell ref="L251:N251"/>
    <mergeCell ref="M254:N254"/>
    <mergeCell ref="K255:L255"/>
    <mergeCell ref="M260:N260"/>
    <mergeCell ref="K308:L308"/>
    <mergeCell ref="O283:Q283"/>
    <mergeCell ref="O284:Q284"/>
    <mergeCell ref="L274:N274"/>
    <mergeCell ref="L275:N275"/>
    <mergeCell ref="L276:N276"/>
    <mergeCell ref="L277:N277"/>
    <mergeCell ref="L278:N278"/>
    <mergeCell ref="M282:N282"/>
    <mergeCell ref="M297:N297"/>
    <mergeCell ref="K298:L298"/>
    <mergeCell ref="M303:N303"/>
    <mergeCell ref="L304:N304"/>
    <mergeCell ref="M291:N291"/>
    <mergeCell ref="L292:N292"/>
    <mergeCell ref="L293:N293"/>
    <mergeCell ref="L294:N294"/>
    <mergeCell ref="M307:N307"/>
    <mergeCell ref="L318:N318"/>
    <mergeCell ref="L319:N319"/>
    <mergeCell ref="L320:N320"/>
    <mergeCell ref="L321:N321"/>
    <mergeCell ref="L314:N314"/>
    <mergeCell ref="L315:N315"/>
    <mergeCell ref="L316:N316"/>
    <mergeCell ref="L317:N317"/>
    <mergeCell ref="M312:N312"/>
    <mergeCell ref="L313:N313"/>
    <mergeCell ref="K341:L341"/>
    <mergeCell ref="M346:N346"/>
    <mergeCell ref="L347:N347"/>
    <mergeCell ref="M350:N350"/>
    <mergeCell ref="L335:N335"/>
    <mergeCell ref="L336:N336"/>
    <mergeCell ref="L337:N337"/>
    <mergeCell ref="M340:N340"/>
    <mergeCell ref="M325:N325"/>
    <mergeCell ref="M334:N334"/>
    <mergeCell ref="L362:N362"/>
    <mergeCell ref="L363:N363"/>
    <mergeCell ref="L364:N364"/>
    <mergeCell ref="M368:N368"/>
    <mergeCell ref="L358:N358"/>
    <mergeCell ref="L359:N359"/>
    <mergeCell ref="L360:N360"/>
    <mergeCell ref="L361:N361"/>
    <mergeCell ref="K351:L351"/>
    <mergeCell ref="M355:N355"/>
    <mergeCell ref="L356:N356"/>
    <mergeCell ref="L357:N357"/>
    <mergeCell ref="M389:N389"/>
    <mergeCell ref="L390:N390"/>
    <mergeCell ref="M393:N393"/>
    <mergeCell ref="K394:L394"/>
    <mergeCell ref="L379:N379"/>
    <mergeCell ref="L380:N380"/>
    <mergeCell ref="M383:N383"/>
    <mergeCell ref="K384:L384"/>
    <mergeCell ref="O369:Q369"/>
    <mergeCell ref="O370:Q370"/>
    <mergeCell ref="M377:N377"/>
    <mergeCell ref="L378:N378"/>
    <mergeCell ref="L406:N406"/>
    <mergeCell ref="L407:N407"/>
    <mergeCell ref="M411:N411"/>
    <mergeCell ref="O412:Q412"/>
    <mergeCell ref="L402:N402"/>
    <mergeCell ref="L403:N403"/>
    <mergeCell ref="L404:N404"/>
    <mergeCell ref="L405:N405"/>
    <mergeCell ref="M398:N398"/>
    <mergeCell ref="L399:N399"/>
    <mergeCell ref="L400:N400"/>
    <mergeCell ref="L401:N401"/>
    <mergeCell ref="L433:N433"/>
    <mergeCell ref="M436:N436"/>
    <mergeCell ref="K437:L437"/>
    <mergeCell ref="M441:N441"/>
    <mergeCell ref="L423:N423"/>
    <mergeCell ref="M426:N426"/>
    <mergeCell ref="K427:L427"/>
    <mergeCell ref="M432:N432"/>
    <mergeCell ref="O413:Q413"/>
    <mergeCell ref="M420:N420"/>
    <mergeCell ref="L421:N421"/>
    <mergeCell ref="L422:N422"/>
    <mergeCell ref="L446:N446"/>
    <mergeCell ref="L447:N447"/>
    <mergeCell ref="L448:N448"/>
    <mergeCell ref="L449:N449"/>
    <mergeCell ref="L450:N450"/>
    <mergeCell ref="M454:N454"/>
    <mergeCell ref="L442:N442"/>
    <mergeCell ref="L443:N443"/>
    <mergeCell ref="L444:N444"/>
    <mergeCell ref="L445:N445"/>
    <mergeCell ref="M484:N484"/>
    <mergeCell ref="L485:N485"/>
    <mergeCell ref="M469:N469"/>
    <mergeCell ref="K470:L470"/>
    <mergeCell ref="M475:N475"/>
    <mergeCell ref="L476:N476"/>
    <mergeCell ref="M463:N463"/>
    <mergeCell ref="L464:N464"/>
    <mergeCell ref="L465:N465"/>
    <mergeCell ref="L466:N466"/>
    <mergeCell ref="M479:N479"/>
    <mergeCell ref="K480:L480"/>
    <mergeCell ref="O498:Q498"/>
    <mergeCell ref="O499:Q499"/>
    <mergeCell ref="M506:N506"/>
    <mergeCell ref="L490:N490"/>
    <mergeCell ref="L491:N491"/>
    <mergeCell ref="L492:N492"/>
    <mergeCell ref="L493:N493"/>
    <mergeCell ref="L486:N486"/>
    <mergeCell ref="L487:N487"/>
    <mergeCell ref="L488:N488"/>
    <mergeCell ref="L489:N489"/>
    <mergeCell ref="K513:L513"/>
    <mergeCell ref="M518:N518"/>
    <mergeCell ref="L519:N519"/>
    <mergeCell ref="M522:N522"/>
    <mergeCell ref="L507:N507"/>
    <mergeCell ref="L508:N508"/>
    <mergeCell ref="L509:N509"/>
    <mergeCell ref="M512:N512"/>
    <mergeCell ref="M497:N497"/>
    <mergeCell ref="L534:N534"/>
    <mergeCell ref="L535:N535"/>
    <mergeCell ref="L536:N536"/>
    <mergeCell ref="M540:N540"/>
    <mergeCell ref="L530:N530"/>
    <mergeCell ref="L531:N531"/>
    <mergeCell ref="L532:N532"/>
    <mergeCell ref="L533:N533"/>
    <mergeCell ref="K523:L523"/>
    <mergeCell ref="M527:N527"/>
    <mergeCell ref="L528:N528"/>
    <mergeCell ref="L529:N529"/>
    <mergeCell ref="M561:N561"/>
    <mergeCell ref="L562:N562"/>
    <mergeCell ref="M565:N565"/>
    <mergeCell ref="K566:L566"/>
    <mergeCell ref="L551:N551"/>
    <mergeCell ref="L552:N552"/>
    <mergeCell ref="M555:N555"/>
    <mergeCell ref="K556:L556"/>
    <mergeCell ref="O541:Q541"/>
    <mergeCell ref="O542:Q542"/>
    <mergeCell ref="M549:N549"/>
    <mergeCell ref="L550:N550"/>
    <mergeCell ref="L578:N578"/>
    <mergeCell ref="L579:N579"/>
    <mergeCell ref="M583:N583"/>
    <mergeCell ref="O584:Q584"/>
    <mergeCell ref="L574:N574"/>
    <mergeCell ref="L575:N575"/>
    <mergeCell ref="L576:N576"/>
    <mergeCell ref="L577:N577"/>
    <mergeCell ref="M570:N570"/>
    <mergeCell ref="L571:N571"/>
    <mergeCell ref="L572:N572"/>
    <mergeCell ref="L573:N573"/>
    <mergeCell ref="L605:N605"/>
    <mergeCell ref="M608:N608"/>
    <mergeCell ref="K609:L609"/>
    <mergeCell ref="M613:N613"/>
    <mergeCell ref="L595:N595"/>
    <mergeCell ref="M598:N598"/>
    <mergeCell ref="K599:L599"/>
    <mergeCell ref="M604:N604"/>
    <mergeCell ref="O585:Q585"/>
    <mergeCell ref="M592:N592"/>
    <mergeCell ref="L593:N593"/>
    <mergeCell ref="L594:N594"/>
    <mergeCell ref="O627:Q627"/>
    <mergeCell ref="O628:Q628"/>
    <mergeCell ref="L618:N618"/>
    <mergeCell ref="L619:N619"/>
    <mergeCell ref="L620:N620"/>
    <mergeCell ref="L621:N621"/>
    <mergeCell ref="L622:N622"/>
    <mergeCell ref="M626:N626"/>
    <mergeCell ref="L614:N614"/>
    <mergeCell ref="L615:N615"/>
    <mergeCell ref="L616:N616"/>
    <mergeCell ref="L617:N617"/>
    <mergeCell ref="M656:N656"/>
    <mergeCell ref="L657:N657"/>
    <mergeCell ref="M641:N641"/>
    <mergeCell ref="K642:L642"/>
    <mergeCell ref="M647:N647"/>
    <mergeCell ref="L648:N648"/>
    <mergeCell ref="M635:N635"/>
    <mergeCell ref="L636:N636"/>
    <mergeCell ref="L637:N637"/>
    <mergeCell ref="L638:N638"/>
    <mergeCell ref="M651:N651"/>
    <mergeCell ref="K652:L652"/>
    <mergeCell ref="O670:Q670"/>
    <mergeCell ref="O671:Q671"/>
    <mergeCell ref="M678:N678"/>
    <mergeCell ref="L662:N662"/>
    <mergeCell ref="L663:N663"/>
    <mergeCell ref="L664:N664"/>
    <mergeCell ref="L665:N665"/>
    <mergeCell ref="L658:N658"/>
    <mergeCell ref="L659:N659"/>
    <mergeCell ref="L660:N660"/>
    <mergeCell ref="L661:N661"/>
    <mergeCell ref="K685:L685"/>
    <mergeCell ref="M690:N690"/>
    <mergeCell ref="L691:N691"/>
    <mergeCell ref="M694:N694"/>
    <mergeCell ref="L679:N679"/>
    <mergeCell ref="L680:N680"/>
    <mergeCell ref="L681:N681"/>
    <mergeCell ref="M684:N684"/>
    <mergeCell ref="M669:N669"/>
    <mergeCell ref="L706:N706"/>
    <mergeCell ref="L707:N707"/>
    <mergeCell ref="L708:N708"/>
    <mergeCell ref="M712:N712"/>
    <mergeCell ref="L702:N702"/>
    <mergeCell ref="L703:N703"/>
    <mergeCell ref="L704:N704"/>
    <mergeCell ref="L705:N705"/>
    <mergeCell ref="K695:L695"/>
    <mergeCell ref="M699:N699"/>
    <mergeCell ref="L700:N700"/>
    <mergeCell ref="L701:N701"/>
    <mergeCell ref="M733:N733"/>
    <mergeCell ref="L734:N734"/>
    <mergeCell ref="M737:N737"/>
    <mergeCell ref="K738:L738"/>
    <mergeCell ref="L723:N723"/>
    <mergeCell ref="L724:N724"/>
    <mergeCell ref="M727:N727"/>
    <mergeCell ref="K728:L728"/>
    <mergeCell ref="O713:Q713"/>
    <mergeCell ref="O714:Q714"/>
    <mergeCell ref="M721:N721"/>
    <mergeCell ref="L722:N722"/>
    <mergeCell ref="L750:N750"/>
    <mergeCell ref="L751:N751"/>
    <mergeCell ref="M755:N755"/>
    <mergeCell ref="O756:Q756"/>
    <mergeCell ref="L746:N746"/>
    <mergeCell ref="L747:N747"/>
    <mergeCell ref="L748:N748"/>
    <mergeCell ref="L749:N749"/>
    <mergeCell ref="M742:N742"/>
    <mergeCell ref="L743:N743"/>
    <mergeCell ref="L744:N744"/>
    <mergeCell ref="L745:N745"/>
    <mergeCell ref="L777:N777"/>
    <mergeCell ref="M780:N780"/>
    <mergeCell ref="K781:L781"/>
    <mergeCell ref="M785:N785"/>
    <mergeCell ref="L767:N767"/>
    <mergeCell ref="M770:N770"/>
    <mergeCell ref="K771:L771"/>
    <mergeCell ref="M776:N776"/>
    <mergeCell ref="O757:Q757"/>
    <mergeCell ref="M764:N764"/>
    <mergeCell ref="L765:N765"/>
    <mergeCell ref="L766:N766"/>
    <mergeCell ref="L794:N794"/>
    <mergeCell ref="M798:N798"/>
    <mergeCell ref="O799:Q799"/>
    <mergeCell ref="O800:Q800"/>
    <mergeCell ref="L790:N790"/>
    <mergeCell ref="L791:N791"/>
    <mergeCell ref="L792:N792"/>
    <mergeCell ref="L793:N793"/>
    <mergeCell ref="L786:N786"/>
    <mergeCell ref="L787:N787"/>
    <mergeCell ref="L788:N788"/>
    <mergeCell ref="L789:N789"/>
    <mergeCell ref="M823:N823"/>
    <mergeCell ref="K824:L824"/>
    <mergeCell ref="M828:N828"/>
    <mergeCell ref="L829:N829"/>
    <mergeCell ref="M813:N813"/>
    <mergeCell ref="K814:L814"/>
    <mergeCell ref="M819:N819"/>
    <mergeCell ref="L820:N820"/>
    <mergeCell ref="M807:N807"/>
    <mergeCell ref="L808:N808"/>
    <mergeCell ref="L809:N809"/>
    <mergeCell ref="L810:N810"/>
    <mergeCell ref="M841:N841"/>
    <mergeCell ref="O842:Q842"/>
    <mergeCell ref="O843:Q843"/>
    <mergeCell ref="M850:N850"/>
    <mergeCell ref="L834:N834"/>
    <mergeCell ref="L835:N835"/>
    <mergeCell ref="L836:N836"/>
    <mergeCell ref="L837:N837"/>
    <mergeCell ref="L830:N830"/>
    <mergeCell ref="L831:N831"/>
    <mergeCell ref="L832:N832"/>
    <mergeCell ref="L833:N833"/>
    <mergeCell ref="K867:L867"/>
    <mergeCell ref="K857:L857"/>
    <mergeCell ref="M862:N862"/>
    <mergeCell ref="L863:N863"/>
    <mergeCell ref="M866:N866"/>
    <mergeCell ref="L851:N851"/>
    <mergeCell ref="L852:N852"/>
    <mergeCell ref="L853:N853"/>
    <mergeCell ref="M856:N856"/>
    <mergeCell ref="O341:Q341"/>
    <mergeCell ref="O351:Q351"/>
    <mergeCell ref="O384:Q384"/>
    <mergeCell ref="O394:Q394"/>
    <mergeCell ref="O427:Q427"/>
    <mergeCell ref="O437:Q437"/>
    <mergeCell ref="O470:Q470"/>
    <mergeCell ref="O7:Q7"/>
    <mergeCell ref="O40:Q40"/>
    <mergeCell ref="O50:Q50"/>
    <mergeCell ref="O83:Q83"/>
    <mergeCell ref="O93:Q93"/>
    <mergeCell ref="O126:Q126"/>
    <mergeCell ref="O136:Q136"/>
    <mergeCell ref="O169:Q169"/>
    <mergeCell ref="O179:Q179"/>
    <mergeCell ref="O455:Q455"/>
    <mergeCell ref="O456:Q456"/>
    <mergeCell ref="O326:Q326"/>
    <mergeCell ref="O327:Q327"/>
    <mergeCell ref="O241:Q241"/>
    <mergeCell ref="O222:Q222"/>
    <mergeCell ref="O154:Q154"/>
    <mergeCell ref="O155:Q155"/>
    <mergeCell ref="O867:Q867"/>
    <mergeCell ref="G26:I26"/>
    <mergeCell ref="G40:I40"/>
    <mergeCell ref="G50:I50"/>
    <mergeCell ref="O685:Q685"/>
    <mergeCell ref="O695:Q695"/>
    <mergeCell ref="O728:Q728"/>
    <mergeCell ref="O738:Q738"/>
    <mergeCell ref="O771:Q771"/>
    <mergeCell ref="O781:Q781"/>
    <mergeCell ref="O814:Q814"/>
    <mergeCell ref="O824:Q824"/>
    <mergeCell ref="O857:Q857"/>
    <mergeCell ref="O480:Q480"/>
    <mergeCell ref="O513:Q513"/>
    <mergeCell ref="O523:Q523"/>
    <mergeCell ref="O556:Q556"/>
    <mergeCell ref="O566:Q566"/>
    <mergeCell ref="O599:Q599"/>
    <mergeCell ref="O609:Q609"/>
    <mergeCell ref="O642:Q642"/>
    <mergeCell ref="O652:Q652"/>
    <mergeCell ref="O298:Q298"/>
    <mergeCell ref="O308:Q308"/>
  </mergeCells>
  <phoneticPr fontId="41"/>
  <dataValidations count="2">
    <dataValidation type="whole" operator="greaterThanOrEqual" allowBlank="1" showInputMessage="1" showErrorMessage="1" sqref="N7" xr:uid="{00000000-0002-0000-1900-000000000000}">
      <formula1>0</formula1>
    </dataValidation>
    <dataValidation type="list" allowBlank="1" showInputMessage="1" showErrorMessage="1" sqref="C12:C20 C25:C26 C34:C36 C46 K12:K20 K25:K26 K34:K36 K46 K55:K63 K68:K69 K77:K79 K89 K98:K106 K111:K112 K120:K122 K132 K141:K149 K154:K155 K163:K165 K175 K184:K192 K197:K198 K206:K208 K218 K227:K235 K240:K241 K249:K251 K261 K270:K278 K283:K284 K292:K294 K304 K313:K321 K326:K327 K335:K337 K347 K356:K364 K369:K370 K378:K380 K390 K399:K407 K412:K413 K421:K423 K433 K442:K450 K455:K456 K464:K466 K476 K485:K493 K498:K499 K507:K509 K519 K528:K536 K541:K542 K550:K552 K562 K571:K579 K584:K585 K593:K595 K605 K614:K622 K627:K628 K636:K638 K648 K657:K665 K670:K671 K679:K681 K691 K700:K708 K713:K714 K722:K724 K734 K743:K751 K756:K757 K765:K767 K777 K786:K794 K799:K800 K808:K810 K820 K829:K837 K842:K843 K851:K853 K863" xr:uid="{00000000-0002-0000-1900-000001000000}">
      <formula1>○×</formula1>
    </dataValidation>
  </dataValidations>
  <pageMargins left="0.75" right="0.75" top="1" bottom="1" header="0.51200000000000001" footer="0.51200000000000001"/>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tabColor rgb="FFFFFF99"/>
    <pageSetUpPr fitToPage="1"/>
  </sheetPr>
  <dimension ref="A1:O239"/>
  <sheetViews>
    <sheetView showGridLines="0" topLeftCell="A3" zoomScaleNormal="100" workbookViewId="0">
      <selection activeCell="B12" sqref="B12:C12"/>
    </sheetView>
  </sheetViews>
  <sheetFormatPr defaultRowHeight="13.5"/>
  <cols>
    <col min="1" max="1" width="5.25" style="1413" customWidth="1"/>
    <col min="2" max="2" width="22.75" style="1505" customWidth="1"/>
    <col min="3" max="3" width="42.25" style="1505" customWidth="1"/>
    <col min="4" max="4" width="20.25" style="1505" customWidth="1"/>
    <col min="5" max="5" width="28.375" style="1505" customWidth="1"/>
    <col min="6" max="6" width="5.875" style="1413" customWidth="1"/>
    <col min="7" max="9" width="9" style="1413"/>
    <col min="10" max="10" width="22.75" style="1413" customWidth="1"/>
    <col min="11" max="11" width="34.375" style="1413" customWidth="1"/>
    <col min="12" max="12" width="20.25" style="1413" customWidth="1"/>
    <col min="13" max="13" width="28.375" style="1413" customWidth="1"/>
    <col min="14" max="16384" width="9" style="1413"/>
  </cols>
  <sheetData>
    <row r="1" spans="1:15" hidden="1">
      <c r="A1" s="1411"/>
      <c r="B1" s="1412"/>
      <c r="C1" s="1412"/>
      <c r="D1" s="1412"/>
      <c r="E1" s="1412"/>
      <c r="F1" s="1411"/>
      <c r="G1" s="1411"/>
      <c r="H1" s="1411"/>
      <c r="I1" s="1411"/>
      <c r="J1" s="1411"/>
      <c r="K1" s="1411"/>
      <c r="L1" s="1411"/>
      <c r="M1" s="1411"/>
      <c r="N1" s="1411"/>
      <c r="O1" s="1411"/>
    </row>
    <row r="2" spans="1:15" ht="21.75" hidden="1" customHeight="1">
      <c r="A2" s="1411"/>
      <c r="B2" s="1507"/>
      <c r="C2" s="1507"/>
      <c r="D2" s="1508"/>
      <c r="E2" s="1508"/>
      <c r="F2" s="1411"/>
      <c r="G2" s="1411"/>
      <c r="H2" s="1411"/>
      <c r="I2" s="1411"/>
      <c r="J2" s="1411"/>
      <c r="K2" s="1411"/>
      <c r="L2" s="1411"/>
      <c r="M2" s="1411"/>
      <c r="N2" s="1411"/>
      <c r="O2" s="1411"/>
    </row>
    <row r="3" spans="1:15" ht="18.75" customHeight="1">
      <c r="A3" s="1414"/>
      <c r="B3" s="1414"/>
      <c r="C3" s="1414"/>
      <c r="D3" s="1414"/>
      <c r="E3" s="1414"/>
      <c r="F3" s="1414"/>
      <c r="G3" s="1414"/>
      <c r="H3" s="1415"/>
      <c r="I3" s="1411"/>
      <c r="J3" s="1411"/>
      <c r="K3" s="1411"/>
      <c r="L3" s="1411"/>
      <c r="M3" s="1411"/>
      <c r="N3" s="1411"/>
      <c r="O3" s="1411"/>
    </row>
    <row r="4" spans="1:15" ht="24" customHeight="1">
      <c r="A4" s="1411"/>
      <c r="B4" s="1416" t="s">
        <v>1777</v>
      </c>
      <c r="C4" s="1417"/>
      <c r="D4" s="1418"/>
      <c r="E4" s="1418"/>
      <c r="F4" s="1418"/>
      <c r="G4" s="1418"/>
      <c r="H4" s="1418"/>
      <c r="I4" s="1418"/>
      <c r="J4" s="1411"/>
      <c r="K4" s="1411"/>
      <c r="L4" s="1411"/>
      <c r="M4" s="1411"/>
      <c r="N4" s="1411"/>
      <c r="O4" s="1411"/>
    </row>
    <row r="5" spans="1:15" ht="17.25" customHeight="1">
      <c r="A5" s="1411"/>
      <c r="B5" s="1419" t="s">
        <v>1778</v>
      </c>
      <c r="C5" s="1417"/>
      <c r="D5" s="1418"/>
      <c r="E5" s="1418"/>
      <c r="F5" s="1418"/>
      <c r="G5" s="1418"/>
      <c r="H5" s="1418"/>
      <c r="I5" s="1418"/>
      <c r="J5" s="1411"/>
      <c r="K5" s="1411"/>
      <c r="L5" s="1411"/>
      <c r="M5" s="1411"/>
      <c r="N5" s="1411"/>
      <c r="O5" s="1411"/>
    </row>
    <row r="6" spans="1:15" ht="17.25" customHeight="1">
      <c r="A6" s="1411"/>
      <c r="B6" s="1419" t="s">
        <v>1852</v>
      </c>
      <c r="C6" s="1417"/>
      <c r="D6" s="1418"/>
      <c r="E6" s="1418"/>
      <c r="F6" s="1418"/>
      <c r="G6" s="1418"/>
      <c r="H6" s="1418"/>
      <c r="I6" s="1418"/>
      <c r="J6" s="1411"/>
      <c r="K6" s="1411"/>
      <c r="L6" s="1411"/>
      <c r="M6" s="1411"/>
      <c r="N6" s="1411"/>
      <c r="O6" s="1411"/>
    </row>
    <row r="7" spans="1:15" ht="18.75" customHeight="1">
      <c r="A7" s="1420"/>
      <c r="B7" s="1421"/>
      <c r="C7" s="1418"/>
      <c r="D7" s="1418"/>
      <c r="E7" s="1418"/>
      <c r="F7" s="1418"/>
      <c r="G7" s="1418"/>
      <c r="H7" s="1418"/>
      <c r="I7" s="1411"/>
      <c r="J7" s="1411"/>
      <c r="K7" s="1411"/>
      <c r="L7" s="1411"/>
      <c r="M7" s="1411"/>
      <c r="N7" s="1411"/>
      <c r="O7" s="1411"/>
    </row>
    <row r="8" spans="1:15" ht="16.5" hidden="1" customHeight="1">
      <c r="A8" s="1411"/>
      <c r="B8" s="1506" t="s">
        <v>1779</v>
      </c>
      <c r="C8" s="1417"/>
      <c r="D8" s="2414"/>
      <c r="E8" s="2415"/>
      <c r="F8" s="1418"/>
      <c r="G8" s="1418"/>
      <c r="H8" s="1418"/>
      <c r="I8" s="1418"/>
      <c r="J8" s="1411"/>
      <c r="K8" s="1411"/>
      <c r="L8" s="1411"/>
      <c r="M8" s="1411"/>
      <c r="N8" s="1411"/>
      <c r="O8" s="1411"/>
    </row>
    <row r="9" spans="1:15" ht="16.5" hidden="1" customHeight="1">
      <c r="A9" s="1411"/>
      <c r="B9" s="1421"/>
      <c r="C9" s="1417"/>
      <c r="D9" s="1417"/>
      <c r="E9" s="1417"/>
      <c r="F9" s="1418"/>
      <c r="G9" s="1418"/>
      <c r="H9" s="1418"/>
      <c r="I9" s="1418"/>
      <c r="J9" s="1411"/>
      <c r="K9" s="1411"/>
      <c r="L9" s="1411"/>
      <c r="M9" s="1411"/>
      <c r="N9" s="1411"/>
      <c r="O9" s="1411"/>
    </row>
    <row r="10" spans="1:15" ht="18.75" hidden="1" customHeight="1">
      <c r="A10" s="1411"/>
      <c r="B10" s="2416" t="s">
        <v>1780</v>
      </c>
      <c r="C10" s="2417"/>
      <c r="D10" s="2418"/>
      <c r="E10" s="2419"/>
      <c r="F10" s="1418"/>
      <c r="G10" s="1418"/>
      <c r="H10" s="1418"/>
      <c r="I10" s="1418"/>
      <c r="J10" s="1411"/>
      <c r="K10" s="1411"/>
      <c r="L10" s="1411"/>
      <c r="M10" s="1411"/>
      <c r="N10" s="1411"/>
      <c r="O10" s="1411"/>
    </row>
    <row r="11" spans="1:15" ht="18" customHeight="1">
      <c r="A11" s="1422"/>
      <c r="B11" s="1423"/>
      <c r="C11" s="1424"/>
      <c r="D11" s="1411"/>
      <c r="E11" s="1418"/>
      <c r="F11" s="1425"/>
      <c r="G11" s="1418"/>
      <c r="H11" s="1418"/>
      <c r="I11" s="1411"/>
      <c r="J11" s="1411"/>
      <c r="K11" s="1411"/>
      <c r="L11" s="1411"/>
      <c r="M11" s="1411"/>
      <c r="N11" s="1411"/>
      <c r="O11" s="1411"/>
    </row>
    <row r="12" spans="1:15" ht="20.25" customHeight="1">
      <c r="A12" s="1411"/>
      <c r="B12" s="1426" t="s">
        <v>1781</v>
      </c>
      <c r="C12" s="1427"/>
      <c r="D12" s="1428" t="s">
        <v>208</v>
      </c>
      <c r="E12" s="1429"/>
      <c r="F12" s="1430"/>
      <c r="G12" s="1418"/>
      <c r="H12" s="1418"/>
      <c r="I12" s="1411"/>
      <c r="J12" s="1411"/>
      <c r="K12" s="1411"/>
      <c r="L12" s="1411"/>
      <c r="M12" s="1411"/>
      <c r="N12" s="1411"/>
      <c r="O12" s="1411"/>
    </row>
    <row r="13" spans="1:15" ht="27" customHeight="1">
      <c r="A13" s="1431"/>
      <c r="B13" s="1432"/>
      <c r="C13" s="1433"/>
      <c r="D13" s="1434"/>
      <c r="E13" s="1435"/>
      <c r="F13" s="1430"/>
      <c r="G13" s="1418"/>
      <c r="H13" s="1418"/>
      <c r="I13" s="1411"/>
      <c r="J13" s="1411"/>
      <c r="K13" s="1411"/>
      <c r="L13" s="1411"/>
      <c r="M13" s="1411"/>
      <c r="N13" s="1411"/>
      <c r="O13" s="1411"/>
    </row>
    <row r="14" spans="1:15" ht="14.25" thickBot="1">
      <c r="A14" s="1431"/>
      <c r="B14" s="1431"/>
      <c r="C14" s="1436"/>
      <c r="D14" s="1437"/>
      <c r="E14" s="1437"/>
      <c r="F14" s="1418"/>
      <c r="G14" s="1418"/>
      <c r="H14" s="1418"/>
      <c r="I14" s="1411"/>
      <c r="J14" s="1411"/>
      <c r="K14" s="1411"/>
      <c r="L14" s="1411"/>
      <c r="M14" s="1411"/>
      <c r="N14" s="1411"/>
      <c r="O14" s="1411"/>
    </row>
    <row r="15" spans="1:15" ht="19.5" customHeight="1" thickBot="1">
      <c r="A15" s="1411"/>
      <c r="B15" s="1437"/>
      <c r="C15" s="2420" t="s">
        <v>1832</v>
      </c>
      <c r="D15" s="2421"/>
      <c r="E15" s="1438" t="s">
        <v>504</v>
      </c>
      <c r="F15" s="1439"/>
      <c r="G15" s="1418"/>
      <c r="H15" s="1418"/>
      <c r="I15" s="1418"/>
      <c r="J15" s="1411"/>
      <c r="K15" s="2424"/>
      <c r="L15" s="2425"/>
      <c r="M15" s="1438" t="s">
        <v>505</v>
      </c>
      <c r="N15" s="1439"/>
      <c r="O15" s="1418"/>
    </row>
    <row r="16" spans="1:15" ht="19.5" customHeight="1" thickBot="1">
      <c r="A16" s="1411"/>
      <c r="B16" s="1437"/>
      <c r="C16" s="2422"/>
      <c r="D16" s="2423"/>
      <c r="E16" s="1440"/>
      <c r="F16" s="1441" t="s">
        <v>1782</v>
      </c>
      <c r="G16" s="1418"/>
      <c r="H16" s="1418"/>
      <c r="I16" s="1418"/>
      <c r="J16" s="1411"/>
      <c r="K16" s="2425"/>
      <c r="L16" s="2425"/>
      <c r="M16" s="1440"/>
      <c r="N16" s="1441" t="s">
        <v>1783</v>
      </c>
      <c r="O16" s="1418"/>
    </row>
    <row r="17" spans="1:15">
      <c r="A17" s="1411"/>
      <c r="B17" s="1420"/>
      <c r="C17" s="1417"/>
      <c r="D17" s="1418"/>
      <c r="E17" s="1418"/>
      <c r="F17" s="1418"/>
      <c r="G17" s="1418"/>
      <c r="H17" s="1418"/>
      <c r="I17" s="1418"/>
      <c r="J17" s="1411"/>
      <c r="K17" s="1417"/>
      <c r="L17" s="1418"/>
      <c r="M17" s="1418"/>
      <c r="N17" s="1418"/>
      <c r="O17" s="1418"/>
    </row>
    <row r="18" spans="1:15" ht="14.25" thickBot="1">
      <c r="A18" s="1411"/>
      <c r="B18" s="1420"/>
      <c r="C18" s="1417"/>
      <c r="D18" s="1418"/>
      <c r="E18" s="1418"/>
      <c r="F18" s="1418"/>
      <c r="G18" s="1418"/>
      <c r="H18" s="1418"/>
      <c r="I18" s="1418"/>
      <c r="J18" s="1411"/>
      <c r="K18" s="1417"/>
      <c r="L18" s="1418"/>
      <c r="M18" s="1418"/>
      <c r="N18" s="1418"/>
      <c r="O18" s="1418"/>
    </row>
    <row r="19" spans="1:15" ht="24" customHeight="1" thickBot="1">
      <c r="A19" s="1411"/>
      <c r="B19" s="1411"/>
      <c r="C19" s="1613" t="s">
        <v>2000</v>
      </c>
      <c r="D19" s="1442"/>
      <c r="E19" s="1440"/>
      <c r="F19" s="1441" t="s">
        <v>1784</v>
      </c>
      <c r="G19" s="1411"/>
      <c r="H19" s="1411"/>
      <c r="I19" s="1411"/>
      <c r="J19" s="1411"/>
      <c r="K19" s="1613" t="s">
        <v>2000</v>
      </c>
      <c r="L19" s="1442"/>
      <c r="M19" s="1440"/>
      <c r="N19" s="1441" t="s">
        <v>1785</v>
      </c>
      <c r="O19" s="1411"/>
    </row>
    <row r="20" spans="1:15" ht="20.25" customHeight="1" thickBot="1">
      <c r="A20" s="1411"/>
      <c r="B20" s="1443"/>
      <c r="C20" s="1443"/>
      <c r="D20" s="1443"/>
      <c r="E20" s="1443"/>
      <c r="F20" s="1411"/>
      <c r="G20" s="1411"/>
      <c r="H20" s="1411"/>
      <c r="I20" s="1411"/>
      <c r="J20" s="1444"/>
      <c r="K20" s="1444"/>
      <c r="L20" s="1444"/>
      <c r="M20" s="1445"/>
      <c r="N20" s="1411"/>
      <c r="O20" s="1411"/>
    </row>
    <row r="21" spans="1:15" ht="20.25" customHeight="1">
      <c r="A21" s="1411"/>
      <c r="B21" s="1446" t="s">
        <v>1786</v>
      </c>
      <c r="C21" s="1447" t="s">
        <v>1787</v>
      </c>
      <c r="D21" s="1448" t="s">
        <v>1788</v>
      </c>
      <c r="E21" s="1449"/>
      <c r="F21" s="1411"/>
      <c r="G21" s="1411"/>
      <c r="H21" s="1411"/>
      <c r="I21" s="1411"/>
      <c r="J21" s="1446" t="s">
        <v>1786</v>
      </c>
      <c r="K21" s="1447" t="s">
        <v>1787</v>
      </c>
      <c r="L21" s="1448" t="s">
        <v>1788</v>
      </c>
      <c r="M21" s="1449"/>
      <c r="N21" s="1411"/>
      <c r="O21" s="1411"/>
    </row>
    <row r="22" spans="1:15" ht="23.25" customHeight="1">
      <c r="A22" s="1411"/>
      <c r="B22" s="1446"/>
      <c r="C22" s="1450" t="s">
        <v>1987</v>
      </c>
      <c r="D22" s="1448" t="s">
        <v>1789</v>
      </c>
      <c r="E22" s="1451"/>
      <c r="F22" s="1411"/>
      <c r="G22" s="1555"/>
      <c r="H22" s="1411"/>
      <c r="I22" s="1411"/>
      <c r="J22" s="1446"/>
      <c r="K22" s="1450" t="s">
        <v>1987</v>
      </c>
      <c r="L22" s="1448" t="s">
        <v>1789</v>
      </c>
      <c r="M22" s="1451"/>
      <c r="N22" s="1411"/>
      <c r="O22" s="1555"/>
    </row>
    <row r="23" spans="1:15" ht="20.25" customHeight="1">
      <c r="A23" s="1411"/>
      <c r="B23" s="1446"/>
      <c r="C23" s="1452"/>
      <c r="D23" s="1453" t="s">
        <v>1790</v>
      </c>
      <c r="E23" s="1454"/>
      <c r="F23" s="1411" t="s">
        <v>1791</v>
      </c>
      <c r="G23" s="1555"/>
      <c r="H23" s="1411"/>
      <c r="I23" s="1411"/>
      <c r="J23" s="1446"/>
      <c r="K23" s="1452"/>
      <c r="L23" s="1453" t="s">
        <v>1790</v>
      </c>
      <c r="M23" s="1454"/>
      <c r="N23" s="1411" t="s">
        <v>1791</v>
      </c>
      <c r="O23" s="1555"/>
    </row>
    <row r="24" spans="1:15" ht="20.25" customHeight="1">
      <c r="A24" s="1411"/>
      <c r="B24" s="1446"/>
      <c r="C24" s="1447" t="s">
        <v>1792</v>
      </c>
      <c r="D24" s="1448" t="s">
        <v>1788</v>
      </c>
      <c r="E24" s="1449"/>
      <c r="F24" s="1411"/>
      <c r="G24" s="1411"/>
      <c r="H24" s="1411"/>
      <c r="I24" s="1411"/>
      <c r="J24" s="1446"/>
      <c r="K24" s="1447" t="s">
        <v>1792</v>
      </c>
      <c r="L24" s="1448" t="s">
        <v>1788</v>
      </c>
      <c r="M24" s="1449"/>
      <c r="N24" s="1411"/>
      <c r="O24" s="1411"/>
    </row>
    <row r="25" spans="1:15" ht="23.25" customHeight="1">
      <c r="A25" s="1411"/>
      <c r="B25" s="1446"/>
      <c r="C25" s="1450" t="s">
        <v>1987</v>
      </c>
      <c r="D25" s="1448" t="s">
        <v>1789</v>
      </c>
      <c r="E25" s="1451"/>
      <c r="F25" s="1411"/>
      <c r="G25" s="1555"/>
      <c r="H25" s="1411"/>
      <c r="I25" s="1411"/>
      <c r="J25" s="1446"/>
      <c r="K25" s="1450" t="s">
        <v>1987</v>
      </c>
      <c r="L25" s="1448" t="s">
        <v>1789</v>
      </c>
      <c r="M25" s="1451"/>
      <c r="N25" s="1411"/>
      <c r="O25" s="1555"/>
    </row>
    <row r="26" spans="1:15" ht="20.25" customHeight="1">
      <c r="A26" s="1411"/>
      <c r="B26" s="1446"/>
      <c r="C26" s="1452"/>
      <c r="D26" s="1453" t="s">
        <v>1790</v>
      </c>
      <c r="E26" s="1454"/>
      <c r="F26" s="1411" t="s">
        <v>1791</v>
      </c>
      <c r="G26" s="1555"/>
      <c r="H26" s="1411"/>
      <c r="I26" s="1411"/>
      <c r="J26" s="1446"/>
      <c r="K26" s="1452"/>
      <c r="L26" s="1453" t="s">
        <v>1790</v>
      </c>
      <c r="M26" s="1454"/>
      <c r="N26" s="1411" t="s">
        <v>1791</v>
      </c>
      <c r="O26" s="1555"/>
    </row>
    <row r="27" spans="1:15" ht="20.25" customHeight="1">
      <c r="A27" s="1411"/>
      <c r="B27" s="1446"/>
      <c r="C27" s="1455" t="s">
        <v>1793</v>
      </c>
      <c r="D27" s="1456" t="s">
        <v>1788</v>
      </c>
      <c r="E27" s="1457"/>
      <c r="F27" s="1411"/>
      <c r="G27" s="1411"/>
      <c r="H27" s="1411"/>
      <c r="I27" s="1411"/>
      <c r="J27" s="1446"/>
      <c r="K27" s="1455" t="s">
        <v>1793</v>
      </c>
      <c r="L27" s="1456" t="s">
        <v>1788</v>
      </c>
      <c r="M27" s="1457"/>
      <c r="N27" s="1411"/>
      <c r="O27" s="1411"/>
    </row>
    <row r="28" spans="1:15" ht="23.25" customHeight="1">
      <c r="A28" s="1411"/>
      <c r="B28" s="1446"/>
      <c r="C28" s="1450" t="s">
        <v>1987</v>
      </c>
      <c r="D28" s="1448" t="s">
        <v>1789</v>
      </c>
      <c r="E28" s="1451"/>
      <c r="F28" s="1411"/>
      <c r="G28" s="1555"/>
      <c r="H28" s="1411"/>
      <c r="I28" s="1411"/>
      <c r="J28" s="1446"/>
      <c r="K28" s="1450" t="s">
        <v>1987</v>
      </c>
      <c r="L28" s="1448" t="s">
        <v>1789</v>
      </c>
      <c r="M28" s="1451"/>
      <c r="N28" s="1411"/>
      <c r="O28" s="1555"/>
    </row>
    <row r="29" spans="1:15" ht="20.25" customHeight="1">
      <c r="A29" s="1411"/>
      <c r="B29" s="1446"/>
      <c r="C29" s="1452"/>
      <c r="D29" s="1453" t="s">
        <v>1790</v>
      </c>
      <c r="E29" s="1454"/>
      <c r="F29" s="1411" t="s">
        <v>1791</v>
      </c>
      <c r="G29" s="1555"/>
      <c r="H29" s="1411"/>
      <c r="I29" s="1411"/>
      <c r="J29" s="1446"/>
      <c r="K29" s="1452"/>
      <c r="L29" s="1453" t="s">
        <v>1790</v>
      </c>
      <c r="M29" s="1454"/>
      <c r="N29" s="1411" t="s">
        <v>1791</v>
      </c>
      <c r="O29" s="1555"/>
    </row>
    <row r="30" spans="1:15" ht="20.25" customHeight="1">
      <c r="A30" s="1411"/>
      <c r="B30" s="1446"/>
      <c r="C30" s="1455" t="s">
        <v>1794</v>
      </c>
      <c r="D30" s="1456" t="s">
        <v>1788</v>
      </c>
      <c r="E30" s="1457"/>
      <c r="F30" s="1411"/>
      <c r="G30" s="1411"/>
      <c r="H30" s="1411"/>
      <c r="I30" s="1411"/>
      <c r="J30" s="1446"/>
      <c r="K30" s="1455" t="s">
        <v>1794</v>
      </c>
      <c r="L30" s="1456" t="s">
        <v>1788</v>
      </c>
      <c r="M30" s="1457"/>
      <c r="N30" s="1411"/>
      <c r="O30" s="1411"/>
    </row>
    <row r="31" spans="1:15" ht="23.25" customHeight="1">
      <c r="A31" s="1411"/>
      <c r="B31" s="1446"/>
      <c r="C31" s="1450" t="s">
        <v>1987</v>
      </c>
      <c r="D31" s="1448" t="s">
        <v>1789</v>
      </c>
      <c r="E31" s="1451"/>
      <c r="F31" s="1411"/>
      <c r="G31" s="1555"/>
      <c r="H31" s="1411"/>
      <c r="I31" s="1411"/>
      <c r="J31" s="1446"/>
      <c r="K31" s="1450" t="s">
        <v>1987</v>
      </c>
      <c r="L31" s="1448" t="s">
        <v>1789</v>
      </c>
      <c r="M31" s="1451"/>
      <c r="N31" s="1411"/>
      <c r="O31" s="1555"/>
    </row>
    <row r="32" spans="1:15" ht="20.25" customHeight="1">
      <c r="A32" s="1411"/>
      <c r="B32" s="1446"/>
      <c r="C32" s="1452"/>
      <c r="D32" s="1453" t="s">
        <v>1790</v>
      </c>
      <c r="E32" s="1454"/>
      <c r="F32" s="1411" t="s">
        <v>1791</v>
      </c>
      <c r="G32" s="1555"/>
      <c r="H32" s="1411"/>
      <c r="I32" s="1411"/>
      <c r="J32" s="1446"/>
      <c r="K32" s="1452"/>
      <c r="L32" s="1453" t="s">
        <v>1790</v>
      </c>
      <c r="M32" s="1454"/>
      <c r="N32" s="1411" t="s">
        <v>1791</v>
      </c>
      <c r="O32" s="1555"/>
    </row>
    <row r="33" spans="1:15" ht="20.25" customHeight="1">
      <c r="A33" s="1411"/>
      <c r="B33" s="1446"/>
      <c r="C33" s="1455" t="s">
        <v>1795</v>
      </c>
      <c r="D33" s="1456" t="s">
        <v>1788</v>
      </c>
      <c r="E33" s="1457"/>
      <c r="F33" s="1411"/>
      <c r="G33" s="1411"/>
      <c r="H33" s="1411"/>
      <c r="I33" s="1411"/>
      <c r="J33" s="1446"/>
      <c r="K33" s="1455" t="s">
        <v>1795</v>
      </c>
      <c r="L33" s="1456" t="s">
        <v>1788</v>
      </c>
      <c r="M33" s="1457"/>
      <c r="N33" s="1411"/>
      <c r="O33" s="1411"/>
    </row>
    <row r="34" spans="1:15" ht="23.25" customHeight="1">
      <c r="A34" s="1411"/>
      <c r="B34" s="1446"/>
      <c r="C34" s="1450" t="s">
        <v>1987</v>
      </c>
      <c r="D34" s="1448" t="s">
        <v>1789</v>
      </c>
      <c r="E34" s="1451"/>
      <c r="F34" s="1411"/>
      <c r="G34" s="1555"/>
      <c r="H34" s="1411"/>
      <c r="I34" s="1411"/>
      <c r="J34" s="1446"/>
      <c r="K34" s="1450" t="s">
        <v>1987</v>
      </c>
      <c r="L34" s="1448" t="s">
        <v>1789</v>
      </c>
      <c r="M34" s="1451"/>
      <c r="N34" s="1411"/>
      <c r="O34" s="1555"/>
    </row>
    <row r="35" spans="1:15" ht="20.25" customHeight="1">
      <c r="A35" s="1411"/>
      <c r="B35" s="1446"/>
      <c r="C35" s="1447"/>
      <c r="D35" s="1448" t="s">
        <v>1790</v>
      </c>
      <c r="E35" s="1458"/>
      <c r="F35" s="1411" t="s">
        <v>1791</v>
      </c>
      <c r="G35" s="1555"/>
      <c r="H35" s="1411"/>
      <c r="I35" s="1411"/>
      <c r="J35" s="1446"/>
      <c r="K35" s="1447"/>
      <c r="L35" s="1448" t="s">
        <v>1790</v>
      </c>
      <c r="M35" s="1458"/>
      <c r="N35" s="1411" t="s">
        <v>1791</v>
      </c>
      <c r="O35" s="1555"/>
    </row>
    <row r="36" spans="1:15" ht="20.25" customHeight="1" thickBot="1">
      <c r="A36" s="1411"/>
      <c r="B36" s="1446"/>
      <c r="C36" s="1459" t="s">
        <v>1796</v>
      </c>
      <c r="D36" s="1460" t="s">
        <v>1790</v>
      </c>
      <c r="E36" s="1461"/>
      <c r="F36" s="1411" t="s">
        <v>1791</v>
      </c>
      <c r="G36" s="1411"/>
      <c r="H36" s="1411"/>
      <c r="I36" s="1411"/>
      <c r="J36" s="1446"/>
      <c r="K36" s="1459" t="s">
        <v>1796</v>
      </c>
      <c r="L36" s="1460" t="s">
        <v>1790</v>
      </c>
      <c r="M36" s="1461"/>
      <c r="N36" s="1411" t="s">
        <v>1791</v>
      </c>
      <c r="O36" s="1411"/>
    </row>
    <row r="37" spans="1:15" ht="41.25" customHeight="1" thickTop="1">
      <c r="A37" s="1411"/>
      <c r="B37" s="1446"/>
      <c r="C37" s="1462" t="s">
        <v>2001</v>
      </c>
      <c r="D37" s="1453" t="s">
        <v>1790</v>
      </c>
      <c r="E37" s="1454"/>
      <c r="F37" s="1411" t="s">
        <v>1791</v>
      </c>
      <c r="G37" s="1411"/>
      <c r="H37" s="1411"/>
      <c r="I37" s="1411"/>
      <c r="J37" s="1446"/>
      <c r="K37" s="1462" t="s">
        <v>2001</v>
      </c>
      <c r="L37" s="1453" t="s">
        <v>1790</v>
      </c>
      <c r="M37" s="1454"/>
      <c r="N37" s="1411" t="s">
        <v>1791</v>
      </c>
      <c r="O37" s="1411"/>
    </row>
    <row r="38" spans="1:15" ht="41.25" customHeight="1">
      <c r="A38" s="1411"/>
      <c r="B38" s="1446"/>
      <c r="C38" s="1463" t="s">
        <v>2002</v>
      </c>
      <c r="D38" s="1464" t="s">
        <v>1797</v>
      </c>
      <c r="E38" s="1465"/>
      <c r="F38" s="1411" t="s">
        <v>1791</v>
      </c>
      <c r="G38" s="1411"/>
      <c r="H38" s="1411"/>
      <c r="I38" s="1411"/>
      <c r="J38" s="1446"/>
      <c r="K38" s="1463" t="s">
        <v>2002</v>
      </c>
      <c r="L38" s="1464" t="s">
        <v>1797</v>
      </c>
      <c r="M38" s="1465"/>
      <c r="N38" s="1411" t="s">
        <v>1791</v>
      </c>
      <c r="O38" s="1411"/>
    </row>
    <row r="39" spans="1:15" ht="41.25" customHeight="1">
      <c r="A39" s="1411"/>
      <c r="B39" s="1446"/>
      <c r="C39" s="1463" t="s">
        <v>2003</v>
      </c>
      <c r="D39" s="1464" t="s">
        <v>1797</v>
      </c>
      <c r="E39" s="1465"/>
      <c r="F39" s="1411" t="s">
        <v>1791</v>
      </c>
      <c r="G39" s="1411"/>
      <c r="H39" s="1411"/>
      <c r="I39" s="1411"/>
      <c r="J39" s="1446"/>
      <c r="K39" s="1463" t="s">
        <v>2003</v>
      </c>
      <c r="L39" s="1464" t="s">
        <v>1797</v>
      </c>
      <c r="M39" s="1465"/>
      <c r="N39" s="1411" t="s">
        <v>1791</v>
      </c>
      <c r="O39" s="1411"/>
    </row>
    <row r="40" spans="1:15" ht="41.25" customHeight="1">
      <c r="A40" s="1411"/>
      <c r="B40" s="1446"/>
      <c r="C40" s="1463" t="s">
        <v>2004</v>
      </c>
      <c r="D40" s="1464" t="s">
        <v>1797</v>
      </c>
      <c r="E40" s="1465"/>
      <c r="F40" s="1411" t="s">
        <v>1791</v>
      </c>
      <c r="G40" s="1411"/>
      <c r="H40" s="1411"/>
      <c r="I40" s="1411"/>
      <c r="J40" s="1446"/>
      <c r="K40" s="1463" t="s">
        <v>2004</v>
      </c>
      <c r="L40" s="1464" t="s">
        <v>1797</v>
      </c>
      <c r="M40" s="1465"/>
      <c r="N40" s="1411" t="s">
        <v>1791</v>
      </c>
      <c r="O40" s="1411"/>
    </row>
    <row r="41" spans="1:15" ht="41.25" customHeight="1">
      <c r="A41" s="1411"/>
      <c r="B41" s="1446"/>
      <c r="C41" s="1466" t="s">
        <v>2005</v>
      </c>
      <c r="D41" s="1456" t="s">
        <v>1797</v>
      </c>
      <c r="E41" s="1467"/>
      <c r="F41" s="1411" t="s">
        <v>1791</v>
      </c>
      <c r="G41" s="1411"/>
      <c r="H41" s="1411"/>
      <c r="I41" s="1411"/>
      <c r="J41" s="1446"/>
      <c r="K41" s="1466" t="s">
        <v>2005</v>
      </c>
      <c r="L41" s="1456" t="s">
        <v>1797</v>
      </c>
      <c r="M41" s="1467"/>
      <c r="N41" s="1411" t="s">
        <v>1791</v>
      </c>
      <c r="O41" s="1411"/>
    </row>
    <row r="42" spans="1:15" ht="20.25" customHeight="1" thickBot="1">
      <c r="A42" s="1411"/>
      <c r="B42" s="1446"/>
      <c r="C42" s="1468" t="s">
        <v>1798</v>
      </c>
      <c r="D42" s="1460" t="s">
        <v>1790</v>
      </c>
      <c r="E42" s="1461"/>
      <c r="F42" s="1411" t="s">
        <v>1791</v>
      </c>
      <c r="G42" s="1411"/>
      <c r="H42" s="1411"/>
      <c r="I42" s="1411"/>
      <c r="J42" s="1446"/>
      <c r="K42" s="1468" t="s">
        <v>1798</v>
      </c>
      <c r="L42" s="1460" t="s">
        <v>1790</v>
      </c>
      <c r="M42" s="1461"/>
      <c r="N42" s="1411" t="s">
        <v>1791</v>
      </c>
      <c r="O42" s="1411"/>
    </row>
    <row r="43" spans="1:15" ht="20.25" customHeight="1" thickTop="1">
      <c r="A43" s="1411"/>
      <c r="B43" s="1446"/>
      <c r="C43" s="1447" t="s">
        <v>1799</v>
      </c>
      <c r="D43" s="1469" t="s">
        <v>1800</v>
      </c>
      <c r="E43" s="1470"/>
      <c r="F43" s="1411"/>
      <c r="G43" s="1411"/>
      <c r="H43" s="1411"/>
      <c r="I43" s="1411"/>
      <c r="J43" s="1446"/>
      <c r="K43" s="1447" t="s">
        <v>1799</v>
      </c>
      <c r="L43" s="1469" t="s">
        <v>1800</v>
      </c>
      <c r="M43" s="1470"/>
      <c r="N43" s="1411"/>
      <c r="O43" s="1411"/>
    </row>
    <row r="44" spans="1:15" ht="20.25" customHeight="1">
      <c r="A44" s="1411"/>
      <c r="B44" s="1446"/>
      <c r="C44" s="1471" t="s">
        <v>1801</v>
      </c>
      <c r="D44" s="1448" t="s">
        <v>1802</v>
      </c>
      <c r="E44" s="1472"/>
      <c r="F44" s="1411"/>
      <c r="G44" s="1555"/>
      <c r="H44" s="1411"/>
      <c r="I44" s="1411"/>
      <c r="J44" s="1446"/>
      <c r="K44" s="1471" t="s">
        <v>1801</v>
      </c>
      <c r="L44" s="1448" t="s">
        <v>1802</v>
      </c>
      <c r="M44" s="1472"/>
      <c r="N44" s="1411"/>
      <c r="O44" s="1555"/>
    </row>
    <row r="45" spans="1:15" ht="20.25" customHeight="1">
      <c r="A45" s="1411"/>
      <c r="B45" s="1446"/>
      <c r="C45" s="1447"/>
      <c r="D45" s="1469" t="s">
        <v>1803</v>
      </c>
      <c r="E45" s="1472"/>
      <c r="F45" s="1411"/>
      <c r="G45" s="1411"/>
      <c r="H45" s="1411"/>
      <c r="I45" s="1411"/>
      <c r="J45" s="1446"/>
      <c r="K45" s="1447"/>
      <c r="L45" s="1469" t="s">
        <v>1803</v>
      </c>
      <c r="M45" s="1472"/>
      <c r="N45" s="1411"/>
      <c r="O45" s="1411"/>
    </row>
    <row r="46" spans="1:15" ht="20.25" customHeight="1">
      <c r="A46" s="1411"/>
      <c r="B46" s="1446"/>
      <c r="C46" s="1447"/>
      <c r="D46" s="1448" t="s">
        <v>1789</v>
      </c>
      <c r="E46" s="1472"/>
      <c r="F46" s="1411"/>
      <c r="G46" s="1555"/>
      <c r="H46" s="1411"/>
      <c r="I46" s="1411"/>
      <c r="J46" s="1446"/>
      <c r="K46" s="1447"/>
      <c r="L46" s="1448" t="s">
        <v>1789</v>
      </c>
      <c r="M46" s="1472"/>
      <c r="N46" s="1411"/>
      <c r="O46" s="1555"/>
    </row>
    <row r="47" spans="1:15" ht="20.25" customHeight="1">
      <c r="A47" s="1411"/>
      <c r="B47" s="1473"/>
      <c r="C47" s="1478"/>
      <c r="D47" s="1544" t="s">
        <v>1804</v>
      </c>
      <c r="E47" s="1472"/>
      <c r="F47" s="1411" t="s">
        <v>1854</v>
      </c>
      <c r="G47" s="1555"/>
      <c r="H47" s="1411"/>
      <c r="I47" s="1411"/>
      <c r="J47" s="1473"/>
      <c r="K47" s="1478"/>
      <c r="L47" s="1544" t="s">
        <v>1804</v>
      </c>
      <c r="M47" s="1472"/>
      <c r="N47" s="1411" t="s">
        <v>1854</v>
      </c>
      <c r="O47" s="1555"/>
    </row>
    <row r="48" spans="1:15" ht="20.25" customHeight="1">
      <c r="A48" s="1411"/>
      <c r="B48" s="1473"/>
      <c r="C48" s="1455" t="s">
        <v>1805</v>
      </c>
      <c r="D48" s="1475" t="s">
        <v>1800</v>
      </c>
      <c r="E48" s="1472"/>
      <c r="F48" s="1411"/>
      <c r="G48" s="1411"/>
      <c r="H48" s="1411"/>
      <c r="I48" s="1411"/>
      <c r="J48" s="1473"/>
      <c r="K48" s="1455" t="s">
        <v>1805</v>
      </c>
      <c r="L48" s="1475" t="s">
        <v>1800</v>
      </c>
      <c r="M48" s="1472"/>
      <c r="N48" s="1411"/>
      <c r="O48" s="1411"/>
    </row>
    <row r="49" spans="1:15" ht="20.25" customHeight="1">
      <c r="A49" s="1411"/>
      <c r="B49" s="1473"/>
      <c r="C49" s="1471" t="s">
        <v>1801</v>
      </c>
      <c r="D49" s="1476" t="s">
        <v>1802</v>
      </c>
      <c r="E49" s="1472"/>
      <c r="F49" s="1411"/>
      <c r="G49" s="1555"/>
      <c r="H49" s="1411"/>
      <c r="I49" s="1411"/>
      <c r="J49" s="1473"/>
      <c r="K49" s="1471" t="s">
        <v>1801</v>
      </c>
      <c r="L49" s="1476" t="s">
        <v>1802</v>
      </c>
      <c r="M49" s="1472"/>
      <c r="N49" s="1411"/>
      <c r="O49" s="1555"/>
    </row>
    <row r="50" spans="1:15" ht="20.25" customHeight="1">
      <c r="A50" s="1411"/>
      <c r="B50" s="1473"/>
      <c r="C50" s="1447"/>
      <c r="D50" s="1477" t="s">
        <v>1803</v>
      </c>
      <c r="E50" s="1472"/>
      <c r="F50" s="1411"/>
      <c r="G50" s="1411"/>
      <c r="H50" s="1411"/>
      <c r="I50" s="1411"/>
      <c r="J50" s="1473"/>
      <c r="K50" s="1447"/>
      <c r="L50" s="1477" t="s">
        <v>1803</v>
      </c>
      <c r="M50" s="1472"/>
      <c r="N50" s="1411"/>
      <c r="O50" s="1411"/>
    </row>
    <row r="51" spans="1:15" ht="20.25" customHeight="1">
      <c r="A51" s="1411"/>
      <c r="B51" s="1473"/>
      <c r="C51" s="1447"/>
      <c r="D51" s="1476" t="s">
        <v>1789</v>
      </c>
      <c r="E51" s="1472"/>
      <c r="F51" s="1411"/>
      <c r="G51" s="1555"/>
      <c r="H51" s="1411"/>
      <c r="I51" s="1411"/>
      <c r="J51" s="1473"/>
      <c r="K51" s="1447"/>
      <c r="L51" s="1476" t="s">
        <v>1789</v>
      </c>
      <c r="M51" s="1472"/>
      <c r="N51" s="1411"/>
      <c r="O51" s="1555"/>
    </row>
    <row r="52" spans="1:15" ht="20.25" customHeight="1">
      <c r="A52" s="1411"/>
      <c r="B52" s="1473"/>
      <c r="C52" s="1478"/>
      <c r="D52" s="1544" t="s">
        <v>1804</v>
      </c>
      <c r="E52" s="1472"/>
      <c r="F52" s="1411" t="s">
        <v>1854</v>
      </c>
      <c r="G52" s="1555"/>
      <c r="H52" s="1411"/>
      <c r="I52" s="1411"/>
      <c r="J52" s="1473"/>
      <c r="K52" s="1478"/>
      <c r="L52" s="1544" t="s">
        <v>1804</v>
      </c>
      <c r="M52" s="1472"/>
      <c r="N52" s="1411" t="s">
        <v>1854</v>
      </c>
      <c r="O52" s="1555"/>
    </row>
    <row r="53" spans="1:15" ht="20.25" customHeight="1">
      <c r="A53" s="1411"/>
      <c r="B53" s="1473"/>
      <c r="C53" s="1455" t="s">
        <v>1806</v>
      </c>
      <c r="D53" s="1475" t="s">
        <v>1800</v>
      </c>
      <c r="E53" s="1472"/>
      <c r="F53" s="1411"/>
      <c r="G53" s="1411"/>
      <c r="H53" s="1411"/>
      <c r="I53" s="1411"/>
      <c r="J53" s="1473"/>
      <c r="K53" s="1455" t="s">
        <v>1806</v>
      </c>
      <c r="L53" s="1475" t="s">
        <v>1800</v>
      </c>
      <c r="M53" s="1472"/>
      <c r="N53" s="1411"/>
      <c r="O53" s="1411"/>
    </row>
    <row r="54" spans="1:15" ht="20.25" customHeight="1">
      <c r="A54" s="1411"/>
      <c r="B54" s="1473"/>
      <c r="C54" s="1471" t="s">
        <v>1801</v>
      </c>
      <c r="D54" s="1476" t="s">
        <v>1802</v>
      </c>
      <c r="E54" s="1472"/>
      <c r="F54" s="1411"/>
      <c r="G54" s="1555"/>
      <c r="H54" s="1411"/>
      <c r="I54" s="1411"/>
      <c r="J54" s="1473"/>
      <c r="K54" s="1471" t="s">
        <v>1801</v>
      </c>
      <c r="L54" s="1476" t="s">
        <v>1802</v>
      </c>
      <c r="M54" s="1472"/>
      <c r="N54" s="1411"/>
      <c r="O54" s="1555"/>
    </row>
    <row r="55" spans="1:15" ht="20.25" customHeight="1">
      <c r="A55" s="1411"/>
      <c r="B55" s="1473"/>
      <c r="C55" s="1447"/>
      <c r="D55" s="1477" t="s">
        <v>1803</v>
      </c>
      <c r="E55" s="1472"/>
      <c r="F55" s="1411"/>
      <c r="G55" s="1411"/>
      <c r="H55" s="1411"/>
      <c r="I55" s="1411"/>
      <c r="J55" s="1473"/>
      <c r="K55" s="1447"/>
      <c r="L55" s="1477" t="s">
        <v>1803</v>
      </c>
      <c r="M55" s="1472"/>
      <c r="N55" s="1411"/>
      <c r="O55" s="1411"/>
    </row>
    <row r="56" spans="1:15" ht="20.25" customHeight="1">
      <c r="A56" s="1411"/>
      <c r="B56" s="1473"/>
      <c r="C56" s="1447"/>
      <c r="D56" s="1476" t="s">
        <v>1789</v>
      </c>
      <c r="E56" s="1472"/>
      <c r="F56" s="1411"/>
      <c r="G56" s="1555"/>
      <c r="H56" s="1411"/>
      <c r="I56" s="1411"/>
      <c r="J56" s="1473"/>
      <c r="K56" s="1447"/>
      <c r="L56" s="1476" t="s">
        <v>1789</v>
      </c>
      <c r="M56" s="1472"/>
      <c r="N56" s="1411"/>
      <c r="O56" s="1555"/>
    </row>
    <row r="57" spans="1:15" ht="20.25" customHeight="1">
      <c r="A57" s="1411"/>
      <c r="B57" s="1473"/>
      <c r="C57" s="1478"/>
      <c r="D57" s="1544" t="s">
        <v>1804</v>
      </c>
      <c r="E57" s="1472"/>
      <c r="F57" s="1411" t="s">
        <v>1854</v>
      </c>
      <c r="G57" s="1555"/>
      <c r="H57" s="1411"/>
      <c r="I57" s="1411"/>
      <c r="J57" s="1473"/>
      <c r="K57" s="1478"/>
      <c r="L57" s="1544" t="s">
        <v>1804</v>
      </c>
      <c r="M57" s="1472"/>
      <c r="N57" s="1411" t="s">
        <v>1854</v>
      </c>
      <c r="O57" s="1555"/>
    </row>
    <row r="58" spans="1:15" ht="20.25" customHeight="1">
      <c r="A58" s="1411"/>
      <c r="B58" s="1473"/>
      <c r="C58" s="1455" t="s">
        <v>1807</v>
      </c>
      <c r="D58" s="1475" t="s">
        <v>1800</v>
      </c>
      <c r="E58" s="1472"/>
      <c r="F58" s="1411"/>
      <c r="G58" s="1411"/>
      <c r="H58" s="1411"/>
      <c r="I58" s="1411"/>
      <c r="J58" s="1473"/>
      <c r="K58" s="1455" t="s">
        <v>1807</v>
      </c>
      <c r="L58" s="1475" t="s">
        <v>1800</v>
      </c>
      <c r="M58" s="1472"/>
      <c r="N58" s="1411"/>
      <c r="O58" s="1411"/>
    </row>
    <row r="59" spans="1:15" ht="20.25" customHeight="1">
      <c r="A59" s="1411"/>
      <c r="B59" s="1473"/>
      <c r="C59" s="1471" t="s">
        <v>1801</v>
      </c>
      <c r="D59" s="1476" t="s">
        <v>1802</v>
      </c>
      <c r="E59" s="1472"/>
      <c r="F59" s="1411"/>
      <c r="G59" s="1555"/>
      <c r="H59" s="1411"/>
      <c r="I59" s="1411"/>
      <c r="J59" s="1473"/>
      <c r="K59" s="1471" t="s">
        <v>1801</v>
      </c>
      <c r="L59" s="1476" t="s">
        <v>1802</v>
      </c>
      <c r="M59" s="1472"/>
      <c r="N59" s="1411"/>
      <c r="O59" s="1555"/>
    </row>
    <row r="60" spans="1:15" ht="20.25" customHeight="1">
      <c r="A60" s="1411"/>
      <c r="B60" s="1473"/>
      <c r="C60" s="1447"/>
      <c r="D60" s="1477" t="s">
        <v>1803</v>
      </c>
      <c r="E60" s="1472"/>
      <c r="F60" s="1411"/>
      <c r="G60" s="1411"/>
      <c r="H60" s="1411"/>
      <c r="I60" s="1411"/>
      <c r="J60" s="1473"/>
      <c r="K60" s="1447"/>
      <c r="L60" s="1477" t="s">
        <v>1803</v>
      </c>
      <c r="M60" s="1472"/>
      <c r="N60" s="1411"/>
      <c r="O60" s="1411"/>
    </row>
    <row r="61" spans="1:15" ht="20.25" customHeight="1">
      <c r="A61" s="1411"/>
      <c r="B61" s="1473"/>
      <c r="C61" s="1447"/>
      <c r="D61" s="1476" t="s">
        <v>1789</v>
      </c>
      <c r="E61" s="1472"/>
      <c r="F61" s="1411"/>
      <c r="G61" s="1555"/>
      <c r="H61" s="1411"/>
      <c r="I61" s="1411"/>
      <c r="J61" s="1473"/>
      <c r="K61" s="1447"/>
      <c r="L61" s="1476" t="s">
        <v>1789</v>
      </c>
      <c r="M61" s="1472"/>
      <c r="N61" s="1411"/>
      <c r="O61" s="1555"/>
    </row>
    <row r="62" spans="1:15" ht="20.25" customHeight="1">
      <c r="A62" s="1411"/>
      <c r="B62" s="1473"/>
      <c r="C62" s="1478"/>
      <c r="D62" s="1544" t="s">
        <v>1804</v>
      </c>
      <c r="E62" s="1472"/>
      <c r="F62" s="1411" t="s">
        <v>1854</v>
      </c>
      <c r="G62" s="1555"/>
      <c r="H62" s="1411"/>
      <c r="I62" s="1411"/>
      <c r="J62" s="1473"/>
      <c r="K62" s="1478"/>
      <c r="L62" s="1544" t="s">
        <v>1804</v>
      </c>
      <c r="M62" s="1472"/>
      <c r="N62" s="1411" t="s">
        <v>1854</v>
      </c>
      <c r="O62" s="1555"/>
    </row>
    <row r="63" spans="1:15" ht="20.25" customHeight="1">
      <c r="A63" s="1411"/>
      <c r="B63" s="1473"/>
      <c r="C63" s="1455" t="s">
        <v>1808</v>
      </c>
      <c r="D63" s="1475" t="s">
        <v>1800</v>
      </c>
      <c r="E63" s="1472"/>
      <c r="F63" s="1411"/>
      <c r="G63" s="1411"/>
      <c r="H63" s="1411"/>
      <c r="I63" s="1411"/>
      <c r="J63" s="1473"/>
      <c r="K63" s="1455" t="s">
        <v>1808</v>
      </c>
      <c r="L63" s="1475" t="s">
        <v>1800</v>
      </c>
      <c r="M63" s="1472"/>
      <c r="N63" s="1411"/>
      <c r="O63" s="1411"/>
    </row>
    <row r="64" spans="1:15" ht="20.25" customHeight="1">
      <c r="A64" s="1411"/>
      <c r="B64" s="1473"/>
      <c r="C64" s="1471" t="s">
        <v>1801</v>
      </c>
      <c r="D64" s="1476" t="s">
        <v>1802</v>
      </c>
      <c r="E64" s="1472"/>
      <c r="F64" s="1411"/>
      <c r="G64" s="1555"/>
      <c r="H64" s="1411"/>
      <c r="I64" s="1411"/>
      <c r="J64" s="1473"/>
      <c r="K64" s="1471" t="s">
        <v>1801</v>
      </c>
      <c r="L64" s="1476" t="s">
        <v>1802</v>
      </c>
      <c r="M64" s="1472"/>
      <c r="N64" s="1411"/>
      <c r="O64" s="1555"/>
    </row>
    <row r="65" spans="1:15" ht="20.25" customHeight="1">
      <c r="A65" s="1411"/>
      <c r="B65" s="1473"/>
      <c r="C65" s="1447"/>
      <c r="D65" s="1477" t="s">
        <v>1803</v>
      </c>
      <c r="E65" s="1472"/>
      <c r="F65" s="1411"/>
      <c r="G65" s="1411"/>
      <c r="H65" s="1411"/>
      <c r="I65" s="1411"/>
      <c r="J65" s="1473"/>
      <c r="K65" s="1447"/>
      <c r="L65" s="1477" t="s">
        <v>1803</v>
      </c>
      <c r="M65" s="1472"/>
      <c r="N65" s="1411"/>
      <c r="O65" s="1411"/>
    </row>
    <row r="66" spans="1:15" ht="20.25" customHeight="1">
      <c r="A66" s="1411"/>
      <c r="B66" s="1473"/>
      <c r="C66" s="1447"/>
      <c r="D66" s="1476" t="s">
        <v>1789</v>
      </c>
      <c r="E66" s="1472"/>
      <c r="F66" s="1411"/>
      <c r="G66" s="1555"/>
      <c r="H66" s="1411"/>
      <c r="I66" s="1411"/>
      <c r="J66" s="1473"/>
      <c r="K66" s="1447"/>
      <c r="L66" s="1476" t="s">
        <v>1789</v>
      </c>
      <c r="M66" s="1472"/>
      <c r="N66" s="1411"/>
      <c r="O66" s="1555"/>
    </row>
    <row r="67" spans="1:15" ht="20.25" customHeight="1" thickBot="1">
      <c r="A67" s="1411"/>
      <c r="B67" s="1473"/>
      <c r="C67" s="1478"/>
      <c r="D67" s="1544" t="s">
        <v>1804</v>
      </c>
      <c r="E67" s="1472"/>
      <c r="F67" s="1411" t="s">
        <v>1854</v>
      </c>
      <c r="G67" s="1555"/>
      <c r="H67" s="1411"/>
      <c r="I67" s="1411"/>
      <c r="J67" s="1473"/>
      <c r="K67" s="1478"/>
      <c r="L67" s="1544" t="s">
        <v>1804</v>
      </c>
      <c r="M67" s="1472"/>
      <c r="N67" s="1411" t="s">
        <v>1854</v>
      </c>
      <c r="O67" s="1555"/>
    </row>
    <row r="68" spans="1:15" ht="20.25" customHeight="1" thickTop="1">
      <c r="A68" s="1411"/>
      <c r="B68" s="1473"/>
      <c r="C68" s="1479" t="s">
        <v>1981</v>
      </c>
      <c r="D68" s="1480" t="s">
        <v>1788</v>
      </c>
      <c r="E68" s="1481"/>
      <c r="F68" s="1617"/>
      <c r="G68" s="1411"/>
      <c r="H68" s="1411"/>
      <c r="I68" s="1411"/>
      <c r="J68" s="1473"/>
      <c r="K68" s="1479" t="s">
        <v>1981</v>
      </c>
      <c r="L68" s="1480" t="s">
        <v>1788</v>
      </c>
      <c r="M68" s="1481"/>
      <c r="N68" s="1617"/>
      <c r="O68" s="1411"/>
    </row>
    <row r="69" spans="1:15" ht="27" customHeight="1">
      <c r="A69" s="1411"/>
      <c r="B69" s="1473"/>
      <c r="C69" s="1450" t="s">
        <v>1986</v>
      </c>
      <c r="D69" s="1448" t="s">
        <v>1789</v>
      </c>
      <c r="E69" s="1472"/>
      <c r="F69" s="1617"/>
      <c r="G69" s="1555"/>
      <c r="H69" s="1411"/>
      <c r="I69" s="1411"/>
      <c r="J69" s="1473"/>
      <c r="K69" s="1450" t="s">
        <v>1986</v>
      </c>
      <c r="L69" s="1448" t="s">
        <v>1789</v>
      </c>
      <c r="M69" s="1472"/>
      <c r="N69" s="1617"/>
      <c r="O69" s="1555"/>
    </row>
    <row r="70" spans="1:15" ht="20.25" customHeight="1">
      <c r="A70" s="1411"/>
      <c r="B70" s="1473"/>
      <c r="C70" s="1474"/>
      <c r="D70" s="1453" t="s">
        <v>1790</v>
      </c>
      <c r="E70" s="1467"/>
      <c r="F70" s="1617" t="s">
        <v>1791</v>
      </c>
      <c r="G70" s="1555"/>
      <c r="H70" s="1411"/>
      <c r="I70" s="1411"/>
      <c r="J70" s="1473"/>
      <c r="K70" s="1474"/>
      <c r="L70" s="1453" t="s">
        <v>1790</v>
      </c>
      <c r="M70" s="1467"/>
      <c r="N70" s="1617" t="s">
        <v>1791</v>
      </c>
      <c r="O70" s="1555"/>
    </row>
    <row r="71" spans="1:15" ht="20.25" customHeight="1">
      <c r="A71" s="1411"/>
      <c r="B71" s="1446"/>
      <c r="C71" s="1482" t="s">
        <v>1982</v>
      </c>
      <c r="D71" s="1483" t="s">
        <v>1788</v>
      </c>
      <c r="E71" s="1472"/>
      <c r="F71" s="1617"/>
      <c r="G71" s="1411"/>
      <c r="H71" s="1411"/>
      <c r="I71" s="1411"/>
      <c r="J71" s="1446"/>
      <c r="K71" s="1482" t="s">
        <v>1982</v>
      </c>
      <c r="L71" s="1483" t="s">
        <v>1788</v>
      </c>
      <c r="M71" s="1472"/>
      <c r="N71" s="1617"/>
      <c r="O71" s="1411"/>
    </row>
    <row r="72" spans="1:15" ht="27" customHeight="1">
      <c r="A72" s="1411"/>
      <c r="B72" s="1446"/>
      <c r="C72" s="1450" t="s">
        <v>1986</v>
      </c>
      <c r="D72" s="1448" t="s">
        <v>1789</v>
      </c>
      <c r="E72" s="1472"/>
      <c r="F72" s="1617"/>
      <c r="G72" s="1555"/>
      <c r="H72" s="1411"/>
      <c r="I72" s="1411"/>
      <c r="J72" s="1446"/>
      <c r="K72" s="1450" t="s">
        <v>1986</v>
      </c>
      <c r="L72" s="1448" t="s">
        <v>1789</v>
      </c>
      <c r="M72" s="1472"/>
      <c r="N72" s="1617"/>
      <c r="O72" s="1555"/>
    </row>
    <row r="73" spans="1:15" ht="20.25" customHeight="1">
      <c r="A73" s="1411"/>
      <c r="B73" s="1473"/>
      <c r="C73" s="1474"/>
      <c r="D73" s="1453" t="s">
        <v>1790</v>
      </c>
      <c r="E73" s="1465"/>
      <c r="F73" s="1617" t="s">
        <v>1791</v>
      </c>
      <c r="G73" s="1555"/>
      <c r="H73" s="1411"/>
      <c r="I73" s="1411"/>
      <c r="J73" s="1473"/>
      <c r="K73" s="1474"/>
      <c r="L73" s="1453" t="s">
        <v>1790</v>
      </c>
      <c r="M73" s="1465"/>
      <c r="N73" s="1617" t="s">
        <v>1791</v>
      </c>
      <c r="O73" s="1555"/>
    </row>
    <row r="74" spans="1:15" ht="20.25" customHeight="1">
      <c r="A74" s="1411"/>
      <c r="B74" s="1473"/>
      <c r="C74" s="1482" t="s">
        <v>1983</v>
      </c>
      <c r="D74" s="1483" t="s">
        <v>1788</v>
      </c>
      <c r="E74" s="1472"/>
      <c r="F74" s="1617"/>
      <c r="G74" s="1411"/>
      <c r="H74" s="1411"/>
      <c r="I74" s="1411"/>
      <c r="J74" s="1473"/>
      <c r="K74" s="1482" t="s">
        <v>1983</v>
      </c>
      <c r="L74" s="1483" t="s">
        <v>1788</v>
      </c>
      <c r="M74" s="1472"/>
      <c r="N74" s="1617"/>
      <c r="O74" s="1411"/>
    </row>
    <row r="75" spans="1:15" ht="27" customHeight="1">
      <c r="A75" s="1411"/>
      <c r="B75" s="1473"/>
      <c r="C75" s="1450" t="s">
        <v>1986</v>
      </c>
      <c r="D75" s="1448" t="s">
        <v>1789</v>
      </c>
      <c r="E75" s="1472"/>
      <c r="F75" s="1617"/>
      <c r="G75" s="1555"/>
      <c r="H75" s="1411"/>
      <c r="I75" s="1411"/>
      <c r="J75" s="1473"/>
      <c r="K75" s="1450" t="s">
        <v>1986</v>
      </c>
      <c r="L75" s="1448" t="s">
        <v>1789</v>
      </c>
      <c r="M75" s="1472"/>
      <c r="N75" s="1617"/>
      <c r="O75" s="1555"/>
    </row>
    <row r="76" spans="1:15" ht="20.25" customHeight="1">
      <c r="A76" s="1411"/>
      <c r="B76" s="1473"/>
      <c r="C76" s="1474"/>
      <c r="D76" s="1453" t="s">
        <v>1790</v>
      </c>
      <c r="E76" s="1465"/>
      <c r="F76" s="1617" t="s">
        <v>1791</v>
      </c>
      <c r="G76" s="1555"/>
      <c r="H76" s="1411"/>
      <c r="I76" s="1411"/>
      <c r="J76" s="1473"/>
      <c r="K76" s="1474"/>
      <c r="L76" s="1453" t="s">
        <v>1790</v>
      </c>
      <c r="M76" s="1465"/>
      <c r="N76" s="1617" t="s">
        <v>1791</v>
      </c>
      <c r="O76" s="1555"/>
    </row>
    <row r="77" spans="1:15" ht="20.25" customHeight="1">
      <c r="A77" s="1411"/>
      <c r="B77" s="1473"/>
      <c r="C77" s="1482" t="s">
        <v>1984</v>
      </c>
      <c r="D77" s="1483" t="s">
        <v>1788</v>
      </c>
      <c r="E77" s="1472"/>
      <c r="F77" s="1617"/>
      <c r="G77" s="1411"/>
      <c r="H77" s="1411"/>
      <c r="I77" s="1411"/>
      <c r="J77" s="1473"/>
      <c r="K77" s="1482" t="s">
        <v>1984</v>
      </c>
      <c r="L77" s="1483" t="s">
        <v>1788</v>
      </c>
      <c r="M77" s="1472"/>
      <c r="N77" s="1617"/>
      <c r="O77" s="1411"/>
    </row>
    <row r="78" spans="1:15" ht="27" customHeight="1">
      <c r="A78" s="1411"/>
      <c r="B78" s="1473"/>
      <c r="C78" s="1450" t="s">
        <v>1986</v>
      </c>
      <c r="D78" s="1448" t="s">
        <v>1789</v>
      </c>
      <c r="E78" s="1472"/>
      <c r="F78" s="1617"/>
      <c r="G78" s="1555"/>
      <c r="H78" s="1411"/>
      <c r="I78" s="1411"/>
      <c r="J78" s="1473"/>
      <c r="K78" s="1450" t="s">
        <v>1986</v>
      </c>
      <c r="L78" s="1448" t="s">
        <v>1789</v>
      </c>
      <c r="M78" s="1472"/>
      <c r="N78" s="1617"/>
      <c r="O78" s="1555"/>
    </row>
    <row r="79" spans="1:15" ht="20.25" customHeight="1">
      <c r="A79" s="1411"/>
      <c r="B79" s="1473"/>
      <c r="C79" s="1474"/>
      <c r="D79" s="1453" t="s">
        <v>1790</v>
      </c>
      <c r="E79" s="1465"/>
      <c r="F79" s="1617" t="s">
        <v>1791</v>
      </c>
      <c r="G79" s="1555"/>
      <c r="H79" s="1411"/>
      <c r="I79" s="1411"/>
      <c r="J79" s="1473"/>
      <c r="K79" s="1474"/>
      <c r="L79" s="1453" t="s">
        <v>1790</v>
      </c>
      <c r="M79" s="1465"/>
      <c r="N79" s="1617" t="s">
        <v>1791</v>
      </c>
      <c r="O79" s="1555"/>
    </row>
    <row r="80" spans="1:15" ht="20.25" customHeight="1">
      <c r="A80" s="1411"/>
      <c r="B80" s="1473"/>
      <c r="C80" s="1482" t="s">
        <v>1985</v>
      </c>
      <c r="D80" s="1483" t="s">
        <v>1788</v>
      </c>
      <c r="E80" s="1472"/>
      <c r="F80" s="1617"/>
      <c r="G80" s="1411"/>
      <c r="H80" s="1411"/>
      <c r="I80" s="1411"/>
      <c r="J80" s="1473"/>
      <c r="K80" s="1482" t="s">
        <v>1985</v>
      </c>
      <c r="L80" s="1483" t="s">
        <v>1788</v>
      </c>
      <c r="M80" s="1472"/>
      <c r="N80" s="1617"/>
      <c r="O80" s="1411"/>
    </row>
    <row r="81" spans="1:15" ht="27" customHeight="1">
      <c r="A81" s="1411"/>
      <c r="B81" s="1473"/>
      <c r="C81" s="1450" t="s">
        <v>1986</v>
      </c>
      <c r="D81" s="1448" t="s">
        <v>1789</v>
      </c>
      <c r="E81" s="1472"/>
      <c r="F81" s="1617"/>
      <c r="G81" s="1555"/>
      <c r="H81" s="1411"/>
      <c r="I81" s="1411"/>
      <c r="J81" s="1473"/>
      <c r="K81" s="1450" t="s">
        <v>1986</v>
      </c>
      <c r="L81" s="1448" t="s">
        <v>1789</v>
      </c>
      <c r="M81" s="1472"/>
      <c r="N81" s="1617"/>
      <c r="O81" s="1555"/>
    </row>
    <row r="82" spans="1:15" ht="20.25" customHeight="1">
      <c r="A82" s="1411"/>
      <c r="B82" s="1473"/>
      <c r="C82" s="1478"/>
      <c r="D82" s="1448" t="s">
        <v>1790</v>
      </c>
      <c r="E82" s="1467"/>
      <c r="F82" s="1617" t="s">
        <v>1791</v>
      </c>
      <c r="G82" s="1555"/>
      <c r="H82" s="1411"/>
      <c r="I82" s="1411"/>
      <c r="J82" s="1473"/>
      <c r="K82" s="1478"/>
      <c r="L82" s="1448" t="s">
        <v>1790</v>
      </c>
      <c r="M82" s="1467"/>
      <c r="N82" s="1617" t="s">
        <v>1791</v>
      </c>
      <c r="O82" s="1555"/>
    </row>
    <row r="83" spans="1:15" ht="20.25" customHeight="1" thickBot="1">
      <c r="A83" s="1411"/>
      <c r="B83" s="1473"/>
      <c r="C83" s="1484" t="s">
        <v>1809</v>
      </c>
      <c r="D83" s="1460" t="s">
        <v>1790</v>
      </c>
      <c r="E83" s="1461"/>
      <c r="F83" s="1617" t="s">
        <v>1791</v>
      </c>
      <c r="G83" s="1411"/>
      <c r="H83" s="1411"/>
      <c r="I83" s="1411"/>
      <c r="J83" s="1473"/>
      <c r="K83" s="1484" t="s">
        <v>1809</v>
      </c>
      <c r="L83" s="1460" t="s">
        <v>1790</v>
      </c>
      <c r="M83" s="1461"/>
      <c r="N83" s="1617" t="s">
        <v>1791</v>
      </c>
      <c r="O83" s="1411"/>
    </row>
    <row r="84" spans="1:15" ht="20.25" customHeight="1" thickTop="1">
      <c r="A84" s="1411"/>
      <c r="B84" s="1473"/>
      <c r="C84" s="1479" t="s">
        <v>2006</v>
      </c>
      <c r="D84" s="1480" t="s">
        <v>1788</v>
      </c>
      <c r="E84" s="1481"/>
      <c r="F84" s="1411"/>
      <c r="G84" s="1411"/>
      <c r="H84" s="1411"/>
      <c r="I84" s="1411"/>
      <c r="J84" s="1473"/>
      <c r="K84" s="1479" t="s">
        <v>2006</v>
      </c>
      <c r="L84" s="1480" t="s">
        <v>1788</v>
      </c>
      <c r="M84" s="1481"/>
      <c r="N84" s="1411"/>
      <c r="O84" s="1411"/>
    </row>
    <row r="85" spans="1:15" ht="25.5" customHeight="1">
      <c r="A85" s="1411"/>
      <c r="B85" s="1473"/>
      <c r="C85" s="1450" t="s">
        <v>1988</v>
      </c>
      <c r="D85" s="1448" t="s">
        <v>1789</v>
      </c>
      <c r="E85" s="1472"/>
      <c r="F85" s="1411"/>
      <c r="G85" s="1555"/>
      <c r="H85" s="1411"/>
      <c r="I85" s="1411"/>
      <c r="J85" s="1473"/>
      <c r="K85" s="1450" t="s">
        <v>1988</v>
      </c>
      <c r="L85" s="1448" t="s">
        <v>1789</v>
      </c>
      <c r="M85" s="1472"/>
      <c r="N85" s="1411"/>
      <c r="O85" s="1555"/>
    </row>
    <row r="86" spans="1:15" ht="20.25" customHeight="1">
      <c r="A86" s="1411"/>
      <c r="B86" s="1473"/>
      <c r="C86" s="1474"/>
      <c r="D86" s="1453" t="s">
        <v>1790</v>
      </c>
      <c r="E86" s="1465"/>
      <c r="F86" s="1411" t="s">
        <v>1791</v>
      </c>
      <c r="G86" s="1555"/>
      <c r="H86" s="1411"/>
      <c r="I86" s="1411"/>
      <c r="J86" s="1473"/>
      <c r="K86" s="1474"/>
      <c r="L86" s="1453" t="s">
        <v>1790</v>
      </c>
      <c r="M86" s="1465"/>
      <c r="N86" s="1411" t="s">
        <v>1791</v>
      </c>
      <c r="O86" s="1555"/>
    </row>
    <row r="87" spans="1:15" ht="20.25" customHeight="1">
      <c r="A87" s="1411"/>
      <c r="B87" s="1446"/>
      <c r="C87" s="1482" t="s">
        <v>2007</v>
      </c>
      <c r="D87" s="1483" t="s">
        <v>1788</v>
      </c>
      <c r="E87" s="1472"/>
      <c r="F87" s="1411"/>
      <c r="G87" s="1411"/>
      <c r="H87" s="1411"/>
      <c r="I87" s="1411"/>
      <c r="J87" s="1446"/>
      <c r="K87" s="1482" t="s">
        <v>2007</v>
      </c>
      <c r="L87" s="1483" t="s">
        <v>1788</v>
      </c>
      <c r="M87" s="1472"/>
      <c r="N87" s="1411"/>
      <c r="O87" s="1411"/>
    </row>
    <row r="88" spans="1:15" ht="25.5" customHeight="1">
      <c r="A88" s="1411"/>
      <c r="B88" s="1446"/>
      <c r="C88" s="1450" t="s">
        <v>1988</v>
      </c>
      <c r="D88" s="1448" t="s">
        <v>1789</v>
      </c>
      <c r="E88" s="1472"/>
      <c r="F88" s="1411"/>
      <c r="G88" s="1555"/>
      <c r="H88" s="1411"/>
      <c r="I88" s="1411"/>
      <c r="J88" s="1446"/>
      <c r="K88" s="1450" t="s">
        <v>1988</v>
      </c>
      <c r="L88" s="1448" t="s">
        <v>1789</v>
      </c>
      <c r="M88" s="1472"/>
      <c r="N88" s="1411"/>
      <c r="O88" s="1555"/>
    </row>
    <row r="89" spans="1:15" ht="20.25" customHeight="1">
      <c r="A89" s="1411"/>
      <c r="B89" s="1473"/>
      <c r="C89" s="1474"/>
      <c r="D89" s="1453" t="s">
        <v>1790</v>
      </c>
      <c r="E89" s="1465"/>
      <c r="F89" s="1411" t="s">
        <v>1791</v>
      </c>
      <c r="G89" s="1555"/>
      <c r="H89" s="1411"/>
      <c r="I89" s="1411"/>
      <c r="J89" s="1473"/>
      <c r="K89" s="1474"/>
      <c r="L89" s="1453" t="s">
        <v>1790</v>
      </c>
      <c r="M89" s="1465"/>
      <c r="N89" s="1411" t="s">
        <v>1791</v>
      </c>
      <c r="O89" s="1555"/>
    </row>
    <row r="90" spans="1:15" ht="20.25" customHeight="1">
      <c r="A90" s="1411"/>
      <c r="B90" s="1473"/>
      <c r="C90" s="1482" t="s">
        <v>2008</v>
      </c>
      <c r="D90" s="1483" t="s">
        <v>1788</v>
      </c>
      <c r="E90" s="1472"/>
      <c r="F90" s="1411"/>
      <c r="G90" s="1411"/>
      <c r="H90" s="1411"/>
      <c r="I90" s="1411"/>
      <c r="J90" s="1473"/>
      <c r="K90" s="1482" t="s">
        <v>2008</v>
      </c>
      <c r="L90" s="1483" t="s">
        <v>1788</v>
      </c>
      <c r="M90" s="1472"/>
      <c r="N90" s="1411"/>
      <c r="O90" s="1411"/>
    </row>
    <row r="91" spans="1:15" ht="25.5" customHeight="1">
      <c r="A91" s="1411"/>
      <c r="B91" s="1473"/>
      <c r="C91" s="1450" t="s">
        <v>1988</v>
      </c>
      <c r="D91" s="1448" t="s">
        <v>1789</v>
      </c>
      <c r="E91" s="1472"/>
      <c r="F91" s="1411"/>
      <c r="G91" s="1555"/>
      <c r="H91" s="1411"/>
      <c r="I91" s="1411"/>
      <c r="J91" s="1473"/>
      <c r="K91" s="1450" t="s">
        <v>1988</v>
      </c>
      <c r="L91" s="1448" t="s">
        <v>1789</v>
      </c>
      <c r="M91" s="1472"/>
      <c r="N91" s="1411"/>
      <c r="O91" s="1555"/>
    </row>
    <row r="92" spans="1:15" ht="20.25" customHeight="1">
      <c r="A92" s="1411"/>
      <c r="B92" s="1473"/>
      <c r="C92" s="1474"/>
      <c r="D92" s="1453" t="s">
        <v>1790</v>
      </c>
      <c r="E92" s="1465"/>
      <c r="F92" s="1411" t="s">
        <v>1791</v>
      </c>
      <c r="G92" s="1555"/>
      <c r="H92" s="1411"/>
      <c r="I92" s="1411"/>
      <c r="J92" s="1473"/>
      <c r="K92" s="1474"/>
      <c r="L92" s="1453" t="s">
        <v>1790</v>
      </c>
      <c r="M92" s="1465"/>
      <c r="N92" s="1411" t="s">
        <v>1791</v>
      </c>
      <c r="O92" s="1555"/>
    </row>
    <row r="93" spans="1:15" ht="20.25" customHeight="1">
      <c r="A93" s="1411"/>
      <c r="B93" s="1473"/>
      <c r="C93" s="1482" t="s">
        <v>2009</v>
      </c>
      <c r="D93" s="1483" t="s">
        <v>1788</v>
      </c>
      <c r="E93" s="1472"/>
      <c r="F93" s="1411"/>
      <c r="G93" s="1411"/>
      <c r="H93" s="1411"/>
      <c r="I93" s="1411"/>
      <c r="J93" s="1473"/>
      <c r="K93" s="1482" t="s">
        <v>2009</v>
      </c>
      <c r="L93" s="1483" t="s">
        <v>1788</v>
      </c>
      <c r="M93" s="1472"/>
      <c r="N93" s="1411"/>
      <c r="O93" s="1411"/>
    </row>
    <row r="94" spans="1:15" ht="25.5" customHeight="1">
      <c r="A94" s="1411"/>
      <c r="B94" s="1473"/>
      <c r="C94" s="1450" t="s">
        <v>1988</v>
      </c>
      <c r="D94" s="1448" t="s">
        <v>1789</v>
      </c>
      <c r="E94" s="1472"/>
      <c r="F94" s="1411"/>
      <c r="G94" s="1555"/>
      <c r="H94" s="1411"/>
      <c r="I94" s="1411"/>
      <c r="J94" s="1473"/>
      <c r="K94" s="1450" t="s">
        <v>1988</v>
      </c>
      <c r="L94" s="1448" t="s">
        <v>1789</v>
      </c>
      <c r="M94" s="1472"/>
      <c r="N94" s="1411"/>
      <c r="O94" s="1555"/>
    </row>
    <row r="95" spans="1:15" ht="20.25" customHeight="1">
      <c r="A95" s="1411"/>
      <c r="B95" s="1473"/>
      <c r="C95" s="1474"/>
      <c r="D95" s="1453" t="s">
        <v>1790</v>
      </c>
      <c r="E95" s="1465"/>
      <c r="F95" s="1411" t="s">
        <v>1791</v>
      </c>
      <c r="G95" s="1555"/>
      <c r="H95" s="1411"/>
      <c r="I95" s="1411"/>
      <c r="J95" s="1473"/>
      <c r="K95" s="1474"/>
      <c r="L95" s="1453" t="s">
        <v>1790</v>
      </c>
      <c r="M95" s="1465"/>
      <c r="N95" s="1411" t="s">
        <v>1791</v>
      </c>
      <c r="O95" s="1555"/>
    </row>
    <row r="96" spans="1:15" ht="20.25" customHeight="1">
      <c r="A96" s="1411"/>
      <c r="B96" s="1473"/>
      <c r="C96" s="1482" t="s">
        <v>2010</v>
      </c>
      <c r="D96" s="1483" t="s">
        <v>1788</v>
      </c>
      <c r="E96" s="1472"/>
      <c r="F96" s="1411"/>
      <c r="G96" s="1411"/>
      <c r="H96" s="1411"/>
      <c r="I96" s="1411"/>
      <c r="J96" s="1473"/>
      <c r="K96" s="1482" t="s">
        <v>2010</v>
      </c>
      <c r="L96" s="1483" t="s">
        <v>1788</v>
      </c>
      <c r="M96" s="1472"/>
      <c r="N96" s="1411"/>
      <c r="O96" s="1411"/>
    </row>
    <row r="97" spans="1:15" ht="25.5" customHeight="1">
      <c r="A97" s="1411"/>
      <c r="B97" s="1473"/>
      <c r="C97" s="1450" t="s">
        <v>1988</v>
      </c>
      <c r="D97" s="1448" t="s">
        <v>1789</v>
      </c>
      <c r="E97" s="1472"/>
      <c r="F97" s="1411"/>
      <c r="G97" s="1555"/>
      <c r="H97" s="1411"/>
      <c r="I97" s="1411"/>
      <c r="J97" s="1473"/>
      <c r="K97" s="1450" t="s">
        <v>1988</v>
      </c>
      <c r="L97" s="1448" t="s">
        <v>1789</v>
      </c>
      <c r="M97" s="1472"/>
      <c r="N97" s="1411"/>
      <c r="O97" s="1555"/>
    </row>
    <row r="98" spans="1:15" ht="20.25" customHeight="1">
      <c r="A98" s="1411"/>
      <c r="B98" s="1473"/>
      <c r="C98" s="1478"/>
      <c r="D98" s="1448" t="s">
        <v>1790</v>
      </c>
      <c r="E98" s="1467"/>
      <c r="F98" s="1411" t="s">
        <v>1791</v>
      </c>
      <c r="G98" s="1555"/>
      <c r="H98" s="1411"/>
      <c r="I98" s="1411"/>
      <c r="J98" s="1473"/>
      <c r="K98" s="1478"/>
      <c r="L98" s="1448" t="s">
        <v>1790</v>
      </c>
      <c r="M98" s="1467"/>
      <c r="N98" s="1411" t="s">
        <v>1791</v>
      </c>
      <c r="O98" s="1555"/>
    </row>
    <row r="99" spans="1:15" ht="20.25" customHeight="1" thickBot="1">
      <c r="A99" s="1411"/>
      <c r="B99" s="1473"/>
      <c r="C99" s="1484" t="s">
        <v>2011</v>
      </c>
      <c r="D99" s="1460" t="s">
        <v>1790</v>
      </c>
      <c r="E99" s="1461"/>
      <c r="F99" s="1411" t="s">
        <v>1791</v>
      </c>
      <c r="G99" s="1411"/>
      <c r="H99" s="1411"/>
      <c r="I99" s="1411"/>
      <c r="J99" s="1473"/>
      <c r="K99" s="1484" t="s">
        <v>2011</v>
      </c>
      <c r="L99" s="1460" t="s">
        <v>1790</v>
      </c>
      <c r="M99" s="1461"/>
      <c r="N99" s="1411" t="s">
        <v>1791</v>
      </c>
      <c r="O99" s="1411"/>
    </row>
    <row r="100" spans="1:15" ht="27" customHeight="1" thickTop="1">
      <c r="A100" s="1411"/>
      <c r="B100" s="2426" t="s">
        <v>1989</v>
      </c>
      <c r="C100" s="1614" t="s">
        <v>2012</v>
      </c>
      <c r="D100" s="1469" t="s">
        <v>1800</v>
      </c>
      <c r="E100" s="1470"/>
      <c r="F100" s="1411"/>
      <c r="G100" s="1411"/>
      <c r="H100" s="1411"/>
      <c r="I100" s="1411"/>
      <c r="J100" s="2426" t="s">
        <v>1989</v>
      </c>
      <c r="K100" s="1614" t="s">
        <v>2012</v>
      </c>
      <c r="L100" s="1469" t="s">
        <v>1800</v>
      </c>
      <c r="M100" s="1470"/>
      <c r="N100" s="1411"/>
      <c r="O100" s="1411"/>
    </row>
    <row r="101" spans="1:15" ht="27" customHeight="1">
      <c r="A101" s="1411"/>
      <c r="B101" s="2427"/>
      <c r="C101" s="1450" t="s">
        <v>1987</v>
      </c>
      <c r="D101" s="1448" t="s">
        <v>1802</v>
      </c>
      <c r="E101" s="1472"/>
      <c r="F101" s="1411"/>
      <c r="G101" s="1555"/>
      <c r="H101" s="1411"/>
      <c r="I101" s="1411"/>
      <c r="J101" s="2427"/>
      <c r="K101" s="1450" t="s">
        <v>1987</v>
      </c>
      <c r="L101" s="1448" t="s">
        <v>1802</v>
      </c>
      <c r="M101" s="1472"/>
      <c r="N101" s="1411"/>
      <c r="O101" s="1555"/>
    </row>
    <row r="102" spans="1:15" ht="27" customHeight="1">
      <c r="A102" s="1411"/>
      <c r="B102" s="2427"/>
      <c r="C102" s="1485" t="s">
        <v>1810</v>
      </c>
      <c r="D102" s="1486" t="s">
        <v>1811</v>
      </c>
      <c r="E102" s="1472"/>
      <c r="F102" s="1411" t="s">
        <v>1791</v>
      </c>
      <c r="G102" s="1555"/>
      <c r="H102" s="1411"/>
      <c r="I102" s="1411"/>
      <c r="J102" s="2427"/>
      <c r="K102" s="1485" t="s">
        <v>1810</v>
      </c>
      <c r="L102" s="1486" t="s">
        <v>1811</v>
      </c>
      <c r="M102" s="1472"/>
      <c r="N102" s="1411" t="s">
        <v>1791</v>
      </c>
      <c r="O102" s="1555"/>
    </row>
    <row r="103" spans="1:15" ht="27" customHeight="1">
      <c r="A103" s="1411"/>
      <c r="B103" s="1487"/>
      <c r="C103" s="1614" t="s">
        <v>2013</v>
      </c>
      <c r="D103" s="1469" t="s">
        <v>1800</v>
      </c>
      <c r="E103" s="1472"/>
      <c r="F103" s="1411"/>
      <c r="G103" s="1411"/>
      <c r="H103" s="1411"/>
      <c r="I103" s="1411"/>
      <c r="J103" s="1513"/>
      <c r="K103" s="1614" t="s">
        <v>2013</v>
      </c>
      <c r="L103" s="1469" t="s">
        <v>1800</v>
      </c>
      <c r="M103" s="1472"/>
      <c r="N103" s="1411"/>
      <c r="O103" s="1411"/>
    </row>
    <row r="104" spans="1:15" ht="27" customHeight="1">
      <c r="A104" s="1411"/>
      <c r="B104" s="1487"/>
      <c r="C104" s="1450" t="s">
        <v>1987</v>
      </c>
      <c r="D104" s="1448" t="s">
        <v>1802</v>
      </c>
      <c r="E104" s="1472"/>
      <c r="F104" s="1411"/>
      <c r="G104" s="1555"/>
      <c r="H104" s="1411"/>
      <c r="I104" s="1411"/>
      <c r="J104" s="1513"/>
      <c r="K104" s="1450" t="s">
        <v>1987</v>
      </c>
      <c r="L104" s="1448" t="s">
        <v>1802</v>
      </c>
      <c r="M104" s="1472"/>
      <c r="N104" s="1411"/>
      <c r="O104" s="1555"/>
    </row>
    <row r="105" spans="1:15" ht="27" customHeight="1">
      <c r="A105" s="1411"/>
      <c r="B105" s="1487"/>
      <c r="C105" s="1485" t="s">
        <v>1810</v>
      </c>
      <c r="D105" s="1476" t="s">
        <v>1811</v>
      </c>
      <c r="E105" s="1472"/>
      <c r="F105" s="1411" t="s">
        <v>1791</v>
      </c>
      <c r="G105" s="1555"/>
      <c r="H105" s="1411"/>
      <c r="I105" s="1411"/>
      <c r="J105" s="1513"/>
      <c r="K105" s="1485" t="s">
        <v>1810</v>
      </c>
      <c r="L105" s="1476" t="s">
        <v>1811</v>
      </c>
      <c r="M105" s="1472"/>
      <c r="N105" s="1411" t="s">
        <v>1791</v>
      </c>
      <c r="O105" s="1555"/>
    </row>
    <row r="106" spans="1:15" ht="27" customHeight="1">
      <c r="A106" s="1411"/>
      <c r="B106" s="1487"/>
      <c r="C106" s="1614" t="s">
        <v>2014</v>
      </c>
      <c r="D106" s="1475" t="s">
        <v>1800</v>
      </c>
      <c r="E106" s="1472"/>
      <c r="F106" s="1411"/>
      <c r="G106" s="1411"/>
      <c r="H106" s="1411"/>
      <c r="I106" s="1411"/>
      <c r="J106" s="1513"/>
      <c r="K106" s="1614" t="s">
        <v>2014</v>
      </c>
      <c r="L106" s="1475" t="s">
        <v>1800</v>
      </c>
      <c r="M106" s="1472"/>
      <c r="N106" s="1411"/>
      <c r="O106" s="1411"/>
    </row>
    <row r="107" spans="1:15" ht="27" customHeight="1">
      <c r="A107" s="1411"/>
      <c r="B107" s="1487"/>
      <c r="C107" s="1450" t="s">
        <v>1987</v>
      </c>
      <c r="D107" s="1448" t="s">
        <v>1802</v>
      </c>
      <c r="E107" s="1472"/>
      <c r="F107" s="1411"/>
      <c r="G107" s="1555"/>
      <c r="H107" s="1411"/>
      <c r="I107" s="1411"/>
      <c r="J107" s="1513"/>
      <c r="K107" s="1450" t="s">
        <v>1987</v>
      </c>
      <c r="L107" s="1448" t="s">
        <v>1802</v>
      </c>
      <c r="M107" s="1472"/>
      <c r="N107" s="1411"/>
      <c r="O107" s="1555"/>
    </row>
    <row r="108" spans="1:15" ht="27" customHeight="1">
      <c r="A108" s="1411"/>
      <c r="B108" s="1487"/>
      <c r="C108" s="1485" t="s">
        <v>1810</v>
      </c>
      <c r="D108" s="1453" t="s">
        <v>1811</v>
      </c>
      <c r="E108" s="1472"/>
      <c r="F108" s="1411" t="s">
        <v>1791</v>
      </c>
      <c r="G108" s="1555"/>
      <c r="H108" s="1411"/>
      <c r="I108" s="1411"/>
      <c r="J108" s="1513"/>
      <c r="K108" s="1485" t="s">
        <v>1810</v>
      </c>
      <c r="L108" s="1453" t="s">
        <v>1811</v>
      </c>
      <c r="M108" s="1472"/>
      <c r="N108" s="1411" t="s">
        <v>1791</v>
      </c>
      <c r="O108" s="1555"/>
    </row>
    <row r="109" spans="1:15" ht="27" customHeight="1">
      <c r="A109" s="1411"/>
      <c r="B109" s="1487"/>
      <c r="C109" s="1614" t="s">
        <v>2015</v>
      </c>
      <c r="D109" s="1475" t="s">
        <v>1800</v>
      </c>
      <c r="E109" s="1472"/>
      <c r="F109" s="1411"/>
      <c r="G109" s="1411"/>
      <c r="H109" s="1411"/>
      <c r="I109" s="1411"/>
      <c r="J109" s="1513"/>
      <c r="K109" s="1614" t="s">
        <v>2015</v>
      </c>
      <c r="L109" s="1475" t="s">
        <v>1800</v>
      </c>
      <c r="M109" s="1472"/>
      <c r="N109" s="1411"/>
      <c r="O109" s="1411"/>
    </row>
    <row r="110" spans="1:15" ht="27" customHeight="1">
      <c r="A110" s="1411"/>
      <c r="B110" s="1487"/>
      <c r="C110" s="1450" t="s">
        <v>1987</v>
      </c>
      <c r="D110" s="1448" t="s">
        <v>1802</v>
      </c>
      <c r="E110" s="1472"/>
      <c r="F110" s="1411"/>
      <c r="G110" s="1555"/>
      <c r="H110" s="1411"/>
      <c r="I110" s="1411"/>
      <c r="J110" s="1513"/>
      <c r="K110" s="1450" t="s">
        <v>1987</v>
      </c>
      <c r="L110" s="1448" t="s">
        <v>1802</v>
      </c>
      <c r="M110" s="1472"/>
      <c r="N110" s="1411"/>
      <c r="O110" s="1555"/>
    </row>
    <row r="111" spans="1:15" ht="27" customHeight="1">
      <c r="A111" s="1411"/>
      <c r="B111" s="1487"/>
      <c r="C111" s="1485" t="s">
        <v>1810</v>
      </c>
      <c r="D111" s="1453" t="s">
        <v>1811</v>
      </c>
      <c r="E111" s="1472"/>
      <c r="F111" s="1411" t="s">
        <v>1791</v>
      </c>
      <c r="G111" s="1555"/>
      <c r="H111" s="1411"/>
      <c r="I111" s="1411"/>
      <c r="J111" s="1513"/>
      <c r="K111" s="1485" t="s">
        <v>1810</v>
      </c>
      <c r="L111" s="1453" t="s">
        <v>1811</v>
      </c>
      <c r="M111" s="1472"/>
      <c r="N111" s="1411" t="s">
        <v>1791</v>
      </c>
      <c r="O111" s="1555"/>
    </row>
    <row r="112" spans="1:15" ht="27" customHeight="1">
      <c r="A112" s="1411"/>
      <c r="B112" s="1487"/>
      <c r="C112" s="1614" t="s">
        <v>2016</v>
      </c>
      <c r="D112" s="1469" t="s">
        <v>1800</v>
      </c>
      <c r="E112" s="1472"/>
      <c r="F112" s="1411"/>
      <c r="G112" s="1411"/>
      <c r="H112" s="1411"/>
      <c r="I112" s="1411"/>
      <c r="J112" s="1513"/>
      <c r="K112" s="1614" t="s">
        <v>2016</v>
      </c>
      <c r="L112" s="1469" t="s">
        <v>1800</v>
      </c>
      <c r="M112" s="1472"/>
      <c r="N112" s="1411"/>
      <c r="O112" s="1411"/>
    </row>
    <row r="113" spans="1:15" ht="27" customHeight="1">
      <c r="A113" s="1411"/>
      <c r="B113" s="1487"/>
      <c r="C113" s="1450" t="s">
        <v>1987</v>
      </c>
      <c r="D113" s="1448" t="s">
        <v>1802</v>
      </c>
      <c r="E113" s="1472"/>
      <c r="F113" s="1411"/>
      <c r="G113" s="1555"/>
      <c r="H113" s="1411"/>
      <c r="I113" s="1411"/>
      <c r="J113" s="1513"/>
      <c r="K113" s="1450" t="s">
        <v>1987</v>
      </c>
      <c r="L113" s="1448" t="s">
        <v>1802</v>
      </c>
      <c r="M113" s="1472"/>
      <c r="N113" s="1411"/>
      <c r="O113" s="1555"/>
    </row>
    <row r="114" spans="1:15" ht="27" customHeight="1">
      <c r="A114" s="1411"/>
      <c r="B114" s="1487"/>
      <c r="C114" s="1488" t="s">
        <v>1810</v>
      </c>
      <c r="D114" s="1476" t="s">
        <v>1811</v>
      </c>
      <c r="E114" s="1457"/>
      <c r="F114" s="1411" t="s">
        <v>1791</v>
      </c>
      <c r="G114" s="1555"/>
      <c r="H114" s="1411"/>
      <c r="I114" s="1411"/>
      <c r="J114" s="1513"/>
      <c r="K114" s="1488" t="s">
        <v>1810</v>
      </c>
      <c r="L114" s="1476" t="s">
        <v>1811</v>
      </c>
      <c r="M114" s="1457"/>
      <c r="N114" s="1411" t="s">
        <v>1791</v>
      </c>
      <c r="O114" s="1555"/>
    </row>
    <row r="115" spans="1:15" ht="24" customHeight="1" thickBot="1">
      <c r="A115" s="1411"/>
      <c r="B115" s="1487"/>
      <c r="C115" s="1489" t="s">
        <v>2017</v>
      </c>
      <c r="D115" s="1490" t="s">
        <v>1811</v>
      </c>
      <c r="E115" s="1461"/>
      <c r="F115" s="1411" t="s">
        <v>1791</v>
      </c>
      <c r="G115" s="1411"/>
      <c r="H115" s="1411"/>
      <c r="I115" s="1411"/>
      <c r="J115" s="1513"/>
      <c r="K115" s="1489" t="s">
        <v>2017</v>
      </c>
      <c r="L115" s="1490" t="s">
        <v>1811</v>
      </c>
      <c r="M115" s="1461"/>
      <c r="N115" s="1411" t="s">
        <v>1791</v>
      </c>
      <c r="O115" s="1411"/>
    </row>
    <row r="116" spans="1:15" ht="26.25" customHeight="1" thickTop="1">
      <c r="A116" s="1411"/>
      <c r="B116" s="1487"/>
      <c r="C116" s="1614" t="s">
        <v>2018</v>
      </c>
      <c r="D116" s="1469" t="s">
        <v>1803</v>
      </c>
      <c r="E116" s="1470"/>
      <c r="F116" s="1411"/>
      <c r="G116" s="1411"/>
      <c r="H116" s="1411"/>
      <c r="I116" s="1411"/>
      <c r="J116" s="1513"/>
      <c r="K116" s="1614" t="s">
        <v>2018</v>
      </c>
      <c r="L116" s="1469" t="s">
        <v>1803</v>
      </c>
      <c r="M116" s="1470"/>
      <c r="N116" s="1411"/>
      <c r="O116" s="1411"/>
    </row>
    <row r="117" spans="1:15" ht="26.25" customHeight="1">
      <c r="A117" s="1411"/>
      <c r="B117" s="1491"/>
      <c r="C117" s="1450" t="s">
        <v>1987</v>
      </c>
      <c r="D117" s="1448" t="s">
        <v>1802</v>
      </c>
      <c r="E117" s="1472"/>
      <c r="F117" s="1411"/>
      <c r="G117" s="1555"/>
      <c r="H117" s="1411"/>
      <c r="I117" s="1411"/>
      <c r="J117" s="1491"/>
      <c r="K117" s="1450" t="s">
        <v>1987</v>
      </c>
      <c r="L117" s="1448" t="s">
        <v>1802</v>
      </c>
      <c r="M117" s="1472"/>
      <c r="N117" s="1411"/>
      <c r="O117" s="1555"/>
    </row>
    <row r="118" spans="1:15" ht="26.25" customHeight="1">
      <c r="A118" s="1411"/>
      <c r="B118" s="1491"/>
      <c r="C118" s="1492" t="s">
        <v>1812</v>
      </c>
      <c r="D118" s="1486" t="s">
        <v>1811</v>
      </c>
      <c r="E118" s="1472"/>
      <c r="F118" s="1411" t="s">
        <v>1791</v>
      </c>
      <c r="G118" s="1555"/>
      <c r="H118" s="1411"/>
      <c r="I118" s="1411"/>
      <c r="J118" s="1491"/>
      <c r="K118" s="1492" t="s">
        <v>1812</v>
      </c>
      <c r="L118" s="1486" t="s">
        <v>1811</v>
      </c>
      <c r="M118" s="1472"/>
      <c r="N118" s="1411" t="s">
        <v>1791</v>
      </c>
      <c r="O118" s="1555"/>
    </row>
    <row r="119" spans="1:15" ht="26.25" customHeight="1">
      <c r="A119" s="1411"/>
      <c r="B119" s="1491"/>
      <c r="C119" s="1614" t="s">
        <v>2019</v>
      </c>
      <c r="D119" s="1469" t="s">
        <v>1803</v>
      </c>
      <c r="E119" s="1472"/>
      <c r="F119" s="1411"/>
      <c r="G119" s="1411"/>
      <c r="H119" s="1411"/>
      <c r="I119" s="1411"/>
      <c r="J119" s="1491"/>
      <c r="K119" s="1614" t="s">
        <v>2019</v>
      </c>
      <c r="L119" s="1469" t="s">
        <v>1803</v>
      </c>
      <c r="M119" s="1472"/>
      <c r="N119" s="1411"/>
      <c r="O119" s="1411"/>
    </row>
    <row r="120" spans="1:15" ht="26.25" customHeight="1">
      <c r="A120" s="1411"/>
      <c r="B120" s="1491"/>
      <c r="C120" s="1450" t="s">
        <v>1987</v>
      </c>
      <c r="D120" s="1448" t="s">
        <v>1802</v>
      </c>
      <c r="E120" s="1472"/>
      <c r="F120" s="1411"/>
      <c r="G120" s="1555"/>
      <c r="H120" s="1411"/>
      <c r="I120" s="1411"/>
      <c r="J120" s="1491"/>
      <c r="K120" s="1450" t="s">
        <v>1987</v>
      </c>
      <c r="L120" s="1448" t="s">
        <v>1802</v>
      </c>
      <c r="M120" s="1472"/>
      <c r="N120" s="1411"/>
      <c r="O120" s="1555"/>
    </row>
    <row r="121" spans="1:15" ht="26.25" customHeight="1">
      <c r="A121" s="1411"/>
      <c r="B121" s="1491"/>
      <c r="C121" s="1492" t="s">
        <v>1812</v>
      </c>
      <c r="D121" s="1453" t="s">
        <v>1811</v>
      </c>
      <c r="E121" s="1472"/>
      <c r="F121" s="1411" t="s">
        <v>1791</v>
      </c>
      <c r="G121" s="1555"/>
      <c r="H121" s="1411"/>
      <c r="I121" s="1411"/>
      <c r="J121" s="1491"/>
      <c r="K121" s="1492" t="s">
        <v>1812</v>
      </c>
      <c r="L121" s="1453" t="s">
        <v>1811</v>
      </c>
      <c r="M121" s="1472"/>
      <c r="N121" s="1411" t="s">
        <v>1791</v>
      </c>
      <c r="O121" s="1555"/>
    </row>
    <row r="122" spans="1:15" ht="26.25" customHeight="1">
      <c r="A122" s="1411"/>
      <c r="B122" s="1491"/>
      <c r="C122" s="1614" t="s">
        <v>2020</v>
      </c>
      <c r="D122" s="1475" t="s">
        <v>1803</v>
      </c>
      <c r="E122" s="1472"/>
      <c r="F122" s="1411"/>
      <c r="G122" s="1411"/>
      <c r="H122" s="1411"/>
      <c r="I122" s="1411"/>
      <c r="J122" s="1491"/>
      <c r="K122" s="1614" t="s">
        <v>2020</v>
      </c>
      <c r="L122" s="1475" t="s">
        <v>1803</v>
      </c>
      <c r="M122" s="1472"/>
      <c r="N122" s="1411"/>
      <c r="O122" s="1411"/>
    </row>
    <row r="123" spans="1:15" ht="26.25" customHeight="1">
      <c r="A123" s="1411"/>
      <c r="B123" s="1491"/>
      <c r="C123" s="1450" t="s">
        <v>1987</v>
      </c>
      <c r="D123" s="1448" t="s">
        <v>1802</v>
      </c>
      <c r="E123" s="1472"/>
      <c r="F123" s="1411"/>
      <c r="G123" s="1555"/>
      <c r="H123" s="1411"/>
      <c r="I123" s="1411"/>
      <c r="J123" s="1491"/>
      <c r="K123" s="1450" t="s">
        <v>1987</v>
      </c>
      <c r="L123" s="1448" t="s">
        <v>1802</v>
      </c>
      <c r="M123" s="1472"/>
      <c r="N123" s="1411"/>
      <c r="O123" s="1555"/>
    </row>
    <row r="124" spans="1:15" ht="26.25" customHeight="1">
      <c r="A124" s="1411"/>
      <c r="B124" s="1491"/>
      <c r="C124" s="1492" t="s">
        <v>1812</v>
      </c>
      <c r="D124" s="1453" t="s">
        <v>1811</v>
      </c>
      <c r="E124" s="1472"/>
      <c r="F124" s="1411" t="s">
        <v>1791</v>
      </c>
      <c r="G124" s="1555"/>
      <c r="H124" s="1411"/>
      <c r="I124" s="1411"/>
      <c r="J124" s="1491"/>
      <c r="K124" s="1492" t="s">
        <v>1812</v>
      </c>
      <c r="L124" s="1453" t="s">
        <v>1811</v>
      </c>
      <c r="M124" s="1472"/>
      <c r="N124" s="1411" t="s">
        <v>1791</v>
      </c>
      <c r="O124" s="1555"/>
    </row>
    <row r="125" spans="1:15" ht="26.25" customHeight="1">
      <c r="A125" s="1411"/>
      <c r="B125" s="1491"/>
      <c r="C125" s="1614" t="s">
        <v>2021</v>
      </c>
      <c r="D125" s="1475" t="s">
        <v>1803</v>
      </c>
      <c r="E125" s="1472"/>
      <c r="F125" s="1411"/>
      <c r="G125" s="1411"/>
      <c r="H125" s="1411"/>
      <c r="I125" s="1411"/>
      <c r="J125" s="1491"/>
      <c r="K125" s="1614" t="s">
        <v>2021</v>
      </c>
      <c r="L125" s="1475" t="s">
        <v>1803</v>
      </c>
      <c r="M125" s="1472"/>
      <c r="N125" s="1411"/>
      <c r="O125" s="1411"/>
    </row>
    <row r="126" spans="1:15" ht="26.25" customHeight="1">
      <c r="A126" s="1411"/>
      <c r="B126" s="1491"/>
      <c r="C126" s="1450" t="s">
        <v>1987</v>
      </c>
      <c r="D126" s="1448" t="s">
        <v>1802</v>
      </c>
      <c r="E126" s="1472"/>
      <c r="F126" s="1411"/>
      <c r="G126" s="1555"/>
      <c r="H126" s="1411"/>
      <c r="I126" s="1411"/>
      <c r="J126" s="1491"/>
      <c r="K126" s="1450" t="s">
        <v>1987</v>
      </c>
      <c r="L126" s="1448" t="s">
        <v>1802</v>
      </c>
      <c r="M126" s="1472"/>
      <c r="N126" s="1411"/>
      <c r="O126" s="1555"/>
    </row>
    <row r="127" spans="1:15" ht="26.25" customHeight="1">
      <c r="A127" s="1411"/>
      <c r="B127" s="1491"/>
      <c r="C127" s="1492" t="s">
        <v>1812</v>
      </c>
      <c r="D127" s="1453" t="s">
        <v>1811</v>
      </c>
      <c r="E127" s="1472"/>
      <c r="F127" s="1411" t="s">
        <v>1791</v>
      </c>
      <c r="G127" s="1555"/>
      <c r="H127" s="1411"/>
      <c r="I127" s="1411"/>
      <c r="J127" s="1491"/>
      <c r="K127" s="1492" t="s">
        <v>1812</v>
      </c>
      <c r="L127" s="1453" t="s">
        <v>1811</v>
      </c>
      <c r="M127" s="1472"/>
      <c r="N127" s="1411" t="s">
        <v>1791</v>
      </c>
      <c r="O127" s="1555"/>
    </row>
    <row r="128" spans="1:15" ht="26.25" customHeight="1">
      <c r="A128" s="1411"/>
      <c r="B128" s="1491"/>
      <c r="C128" s="1614" t="s">
        <v>2022</v>
      </c>
      <c r="D128" s="1475" t="s">
        <v>1803</v>
      </c>
      <c r="E128" s="1472"/>
      <c r="F128" s="1411"/>
      <c r="G128" s="1411"/>
      <c r="H128" s="1411"/>
      <c r="I128" s="1411"/>
      <c r="J128" s="1491"/>
      <c r="K128" s="1614" t="s">
        <v>2022</v>
      </c>
      <c r="L128" s="1475" t="s">
        <v>1803</v>
      </c>
      <c r="M128" s="1472"/>
      <c r="N128" s="1411"/>
      <c r="O128" s="1411"/>
    </row>
    <row r="129" spans="1:15" ht="26.25" customHeight="1">
      <c r="A129" s="1411"/>
      <c r="B129" s="1491"/>
      <c r="C129" s="1450" t="s">
        <v>1987</v>
      </c>
      <c r="D129" s="1448" t="s">
        <v>1802</v>
      </c>
      <c r="E129" s="1472"/>
      <c r="F129" s="1411"/>
      <c r="G129" s="1555"/>
      <c r="H129" s="1411"/>
      <c r="I129" s="1411"/>
      <c r="J129" s="1491"/>
      <c r="K129" s="1450" t="s">
        <v>1987</v>
      </c>
      <c r="L129" s="1448" t="s">
        <v>1802</v>
      </c>
      <c r="M129" s="1472"/>
      <c r="N129" s="1411"/>
      <c r="O129" s="1555"/>
    </row>
    <row r="130" spans="1:15" ht="26.25" customHeight="1">
      <c r="A130" s="1411"/>
      <c r="B130" s="1491"/>
      <c r="C130" s="1471" t="s">
        <v>1812</v>
      </c>
      <c r="D130" s="1448" t="s">
        <v>1811</v>
      </c>
      <c r="E130" s="1457"/>
      <c r="F130" s="1411" t="s">
        <v>1791</v>
      </c>
      <c r="G130" s="1555"/>
      <c r="H130" s="1411"/>
      <c r="I130" s="1411"/>
      <c r="J130" s="1491"/>
      <c r="K130" s="1471" t="s">
        <v>1812</v>
      </c>
      <c r="L130" s="1448" t="s">
        <v>1811</v>
      </c>
      <c r="M130" s="1457"/>
      <c r="N130" s="1411" t="s">
        <v>1791</v>
      </c>
      <c r="O130" s="1555"/>
    </row>
    <row r="131" spans="1:15" ht="20.25" customHeight="1" thickBot="1">
      <c r="A131" s="1411"/>
      <c r="B131" s="1491"/>
      <c r="C131" s="1459" t="s">
        <v>2023</v>
      </c>
      <c r="D131" s="1460"/>
      <c r="E131" s="1461"/>
      <c r="F131" s="1411" t="s">
        <v>1791</v>
      </c>
      <c r="G131" s="1411"/>
      <c r="H131" s="1411"/>
      <c r="I131" s="1411"/>
      <c r="J131" s="1491"/>
      <c r="K131" s="1459" t="s">
        <v>2023</v>
      </c>
      <c r="L131" s="1460"/>
      <c r="M131" s="1461"/>
      <c r="N131" s="1411" t="s">
        <v>1791</v>
      </c>
      <c r="O131" s="1411"/>
    </row>
    <row r="132" spans="1:15" ht="26.25" customHeight="1" thickTop="1">
      <c r="A132" s="1411"/>
      <c r="B132" s="1491"/>
      <c r="C132" s="1614" t="s">
        <v>2024</v>
      </c>
      <c r="D132" s="1493" t="s">
        <v>1813</v>
      </c>
      <c r="E132" s="1470"/>
      <c r="F132" s="1411"/>
      <c r="G132" s="1411"/>
      <c r="H132" s="1411"/>
      <c r="I132" s="1411"/>
      <c r="J132" s="1491"/>
      <c r="K132" s="1614" t="s">
        <v>2024</v>
      </c>
      <c r="L132" s="1493" t="s">
        <v>1813</v>
      </c>
      <c r="M132" s="1470"/>
      <c r="N132" s="1411"/>
      <c r="O132" s="1411"/>
    </row>
    <row r="133" spans="1:15" ht="26.25" customHeight="1">
      <c r="A133" s="1411"/>
      <c r="B133" s="1491"/>
      <c r="C133" s="1494" t="s">
        <v>1990</v>
      </c>
      <c r="D133" s="1495" t="s">
        <v>1811</v>
      </c>
      <c r="E133" s="1472"/>
      <c r="F133" s="1411" t="s">
        <v>1791</v>
      </c>
      <c r="G133" s="1555"/>
      <c r="H133" s="1411"/>
      <c r="I133" s="1411"/>
      <c r="J133" s="1491"/>
      <c r="K133" s="1494" t="s">
        <v>1990</v>
      </c>
      <c r="L133" s="1495" t="s">
        <v>1811</v>
      </c>
      <c r="M133" s="1472"/>
      <c r="N133" s="1411" t="s">
        <v>1791</v>
      </c>
      <c r="O133" s="1555"/>
    </row>
    <row r="134" spans="1:15" ht="26.25" customHeight="1">
      <c r="A134" s="1411"/>
      <c r="B134" s="1491"/>
      <c r="C134" s="1615" t="s">
        <v>2025</v>
      </c>
      <c r="D134" s="1496" t="s">
        <v>1813</v>
      </c>
      <c r="E134" s="1472"/>
      <c r="F134" s="1411"/>
      <c r="G134" s="1411"/>
      <c r="H134" s="1411"/>
      <c r="I134" s="1411"/>
      <c r="J134" s="1491"/>
      <c r="K134" s="1615" t="s">
        <v>2025</v>
      </c>
      <c r="L134" s="1496" t="s">
        <v>1813</v>
      </c>
      <c r="M134" s="1472"/>
      <c r="N134" s="1411"/>
      <c r="O134" s="1411"/>
    </row>
    <row r="135" spans="1:15" ht="26.25" customHeight="1">
      <c r="A135" s="1411"/>
      <c r="B135" s="1491"/>
      <c r="C135" s="1494" t="s">
        <v>1990</v>
      </c>
      <c r="D135" s="1495" t="s">
        <v>1811</v>
      </c>
      <c r="E135" s="1472"/>
      <c r="F135" s="1411" t="s">
        <v>1791</v>
      </c>
      <c r="G135" s="1555"/>
      <c r="H135" s="1411"/>
      <c r="I135" s="1411"/>
      <c r="J135" s="1491"/>
      <c r="K135" s="1494" t="s">
        <v>1990</v>
      </c>
      <c r="L135" s="1495" t="s">
        <v>1811</v>
      </c>
      <c r="M135" s="1472"/>
      <c r="N135" s="1411" t="s">
        <v>1791</v>
      </c>
      <c r="O135" s="1555"/>
    </row>
    <row r="136" spans="1:15" ht="26.25" customHeight="1">
      <c r="A136" s="1411"/>
      <c r="B136" s="1491"/>
      <c r="C136" s="1615" t="s">
        <v>2026</v>
      </c>
      <c r="D136" s="1496" t="s">
        <v>1813</v>
      </c>
      <c r="E136" s="1472"/>
      <c r="F136" s="1411"/>
      <c r="G136" s="1411"/>
      <c r="H136" s="1411"/>
      <c r="I136" s="1411"/>
      <c r="J136" s="1491"/>
      <c r="K136" s="1615" t="s">
        <v>2026</v>
      </c>
      <c r="L136" s="1496" t="s">
        <v>1813</v>
      </c>
      <c r="M136" s="1472"/>
      <c r="N136" s="1411"/>
      <c r="O136" s="1411"/>
    </row>
    <row r="137" spans="1:15" ht="26.25" customHeight="1">
      <c r="A137" s="1411"/>
      <c r="B137" s="1491"/>
      <c r="C137" s="1494" t="s">
        <v>1990</v>
      </c>
      <c r="D137" s="1495" t="s">
        <v>1811</v>
      </c>
      <c r="E137" s="1472"/>
      <c r="F137" s="1411" t="s">
        <v>1791</v>
      </c>
      <c r="G137" s="1555"/>
      <c r="H137" s="1411"/>
      <c r="I137" s="1411"/>
      <c r="J137" s="1491"/>
      <c r="K137" s="1494" t="s">
        <v>1990</v>
      </c>
      <c r="L137" s="1495" t="s">
        <v>1811</v>
      </c>
      <c r="M137" s="1472"/>
      <c r="N137" s="1411" t="s">
        <v>1791</v>
      </c>
      <c r="O137" s="1555"/>
    </row>
    <row r="138" spans="1:15" ht="26.25" customHeight="1">
      <c r="A138" s="1411"/>
      <c r="B138" s="1491"/>
      <c r="C138" s="1615" t="s">
        <v>2027</v>
      </c>
      <c r="D138" s="1496" t="s">
        <v>1813</v>
      </c>
      <c r="E138" s="1472"/>
      <c r="F138" s="1411"/>
      <c r="G138" s="1411"/>
      <c r="H138" s="1411"/>
      <c r="I138" s="1411"/>
      <c r="J138" s="1491"/>
      <c r="K138" s="1615" t="s">
        <v>2027</v>
      </c>
      <c r="L138" s="1496" t="s">
        <v>1813</v>
      </c>
      <c r="M138" s="1472"/>
      <c r="N138" s="1411"/>
      <c r="O138" s="1411"/>
    </row>
    <row r="139" spans="1:15" ht="26.25" customHeight="1">
      <c r="A139" s="1411"/>
      <c r="B139" s="1491"/>
      <c r="C139" s="1494" t="s">
        <v>1990</v>
      </c>
      <c r="D139" s="1495" t="s">
        <v>1811</v>
      </c>
      <c r="E139" s="1472"/>
      <c r="F139" s="1411" t="s">
        <v>1791</v>
      </c>
      <c r="G139" s="1555"/>
      <c r="H139" s="1411"/>
      <c r="I139" s="1411"/>
      <c r="J139" s="1491"/>
      <c r="K139" s="1494" t="s">
        <v>1990</v>
      </c>
      <c r="L139" s="1495" t="s">
        <v>1811</v>
      </c>
      <c r="M139" s="1472"/>
      <c r="N139" s="1411" t="s">
        <v>1791</v>
      </c>
      <c r="O139" s="1555"/>
    </row>
    <row r="140" spans="1:15" ht="26.25" customHeight="1">
      <c r="A140" s="1411"/>
      <c r="B140" s="1491"/>
      <c r="C140" s="1615" t="s">
        <v>2028</v>
      </c>
      <c r="D140" s="1496" t="s">
        <v>1813</v>
      </c>
      <c r="E140" s="1472"/>
      <c r="F140" s="1411"/>
      <c r="G140" s="1411"/>
      <c r="H140" s="1411"/>
      <c r="I140" s="1411"/>
      <c r="J140" s="1491"/>
      <c r="K140" s="1615" t="s">
        <v>2028</v>
      </c>
      <c r="L140" s="1496" t="s">
        <v>1813</v>
      </c>
      <c r="M140" s="1472"/>
      <c r="N140" s="1411"/>
      <c r="O140" s="1411"/>
    </row>
    <row r="141" spans="1:15" ht="26.25" customHeight="1">
      <c r="A141" s="1411"/>
      <c r="B141" s="1491"/>
      <c r="C141" s="1450" t="s">
        <v>1990</v>
      </c>
      <c r="D141" s="1493" t="s">
        <v>1811</v>
      </c>
      <c r="E141" s="1457"/>
      <c r="F141" s="1411" t="s">
        <v>1791</v>
      </c>
      <c r="G141" s="1555"/>
      <c r="H141" s="1411"/>
      <c r="I141" s="1411"/>
      <c r="J141" s="1491"/>
      <c r="K141" s="1450" t="s">
        <v>1990</v>
      </c>
      <c r="L141" s="1493" t="s">
        <v>1811</v>
      </c>
      <c r="M141" s="1457"/>
      <c r="N141" s="1411" t="s">
        <v>1791</v>
      </c>
      <c r="O141" s="1555"/>
    </row>
    <row r="142" spans="1:15" ht="20.25" customHeight="1" thickBot="1">
      <c r="A142" s="1411"/>
      <c r="B142" s="1491"/>
      <c r="C142" s="1497" t="s">
        <v>2029</v>
      </c>
      <c r="D142" s="1498"/>
      <c r="E142" s="1499"/>
      <c r="F142" s="1411" t="s">
        <v>1791</v>
      </c>
      <c r="G142" s="1411"/>
      <c r="H142" s="1411"/>
      <c r="I142" s="1411"/>
      <c r="J142" s="1491"/>
      <c r="K142" s="1497" t="s">
        <v>2029</v>
      </c>
      <c r="L142" s="1498"/>
      <c r="M142" s="1499"/>
      <c r="N142" s="1411" t="s">
        <v>1791</v>
      </c>
      <c r="O142" s="1411"/>
    </row>
    <row r="143" spans="1:15" ht="20.25" customHeight="1" thickTop="1">
      <c r="A143" s="1411"/>
      <c r="B143" s="1491"/>
      <c r="C143" s="1614" t="s">
        <v>2030</v>
      </c>
      <c r="D143" s="1493" t="s">
        <v>1813</v>
      </c>
      <c r="E143" s="1470"/>
      <c r="F143" s="1411"/>
      <c r="G143" s="1411"/>
      <c r="H143" s="1411"/>
      <c r="I143" s="1411"/>
      <c r="J143" s="1491"/>
      <c r="K143" s="1614" t="s">
        <v>2030</v>
      </c>
      <c r="L143" s="1493" t="s">
        <v>1813</v>
      </c>
      <c r="M143" s="1470"/>
      <c r="N143" s="1411"/>
      <c r="O143" s="1411"/>
    </row>
    <row r="144" spans="1:15" ht="20.25" customHeight="1">
      <c r="A144" s="1411"/>
      <c r="B144" s="1491"/>
      <c r="C144" s="2428" t="s">
        <v>1991</v>
      </c>
      <c r="D144" s="1493" t="s">
        <v>1811</v>
      </c>
      <c r="E144" s="1472"/>
      <c r="F144" s="1411" t="s">
        <v>1791</v>
      </c>
      <c r="G144" s="1555"/>
      <c r="H144" s="1411"/>
      <c r="I144" s="1411"/>
      <c r="J144" s="1491"/>
      <c r="K144" s="2428" t="s">
        <v>1991</v>
      </c>
      <c r="L144" s="1493" t="s">
        <v>1811</v>
      </c>
      <c r="M144" s="1472"/>
      <c r="N144" s="1411" t="s">
        <v>1791</v>
      </c>
      <c r="O144" s="1555"/>
    </row>
    <row r="145" spans="1:15" ht="39" customHeight="1">
      <c r="A145" s="1411"/>
      <c r="B145" s="1491"/>
      <c r="C145" s="2428"/>
      <c r="D145" s="1493" t="s">
        <v>1814</v>
      </c>
      <c r="E145" s="1500"/>
      <c r="F145" s="1501"/>
      <c r="G145" s="1555"/>
      <c r="H145" s="1411"/>
      <c r="I145" s="1411"/>
      <c r="J145" s="1491"/>
      <c r="K145" s="2428"/>
      <c r="L145" s="1493" t="s">
        <v>1814</v>
      </c>
      <c r="M145" s="1500"/>
      <c r="N145" s="1501"/>
      <c r="O145" s="1555"/>
    </row>
    <row r="146" spans="1:15" ht="20.25" customHeight="1">
      <c r="A146" s="1411"/>
      <c r="B146" s="1491"/>
      <c r="C146" s="1615" t="s">
        <v>2031</v>
      </c>
      <c r="D146" s="1496" t="s">
        <v>1813</v>
      </c>
      <c r="E146" s="1472"/>
      <c r="F146" s="1411"/>
      <c r="G146" s="1411"/>
      <c r="H146" s="1411"/>
      <c r="I146" s="1411"/>
      <c r="J146" s="1491"/>
      <c r="K146" s="1615" t="s">
        <v>2031</v>
      </c>
      <c r="L146" s="1496" t="s">
        <v>1813</v>
      </c>
      <c r="M146" s="1472"/>
      <c r="N146" s="1411"/>
      <c r="O146" s="1411"/>
    </row>
    <row r="147" spans="1:15" ht="20.25" customHeight="1">
      <c r="A147" s="1411"/>
      <c r="B147" s="1491"/>
      <c r="C147" s="2428" t="s">
        <v>1991</v>
      </c>
      <c r="D147" s="1493" t="s">
        <v>1811</v>
      </c>
      <c r="E147" s="1472"/>
      <c r="F147" s="1411" t="s">
        <v>1791</v>
      </c>
      <c r="G147" s="1555"/>
      <c r="H147" s="1411"/>
      <c r="I147" s="1411"/>
      <c r="J147" s="1491"/>
      <c r="K147" s="2428" t="s">
        <v>1991</v>
      </c>
      <c r="L147" s="1493" t="s">
        <v>1811</v>
      </c>
      <c r="M147" s="1472"/>
      <c r="N147" s="1411" t="s">
        <v>1791</v>
      </c>
      <c r="O147" s="1555"/>
    </row>
    <row r="148" spans="1:15" ht="39" customHeight="1">
      <c r="A148" s="1411"/>
      <c r="B148" s="1491"/>
      <c r="C148" s="2428"/>
      <c r="D148" s="1493" t="s">
        <v>1814</v>
      </c>
      <c r="E148" s="1500"/>
      <c r="F148" s="1501"/>
      <c r="G148" s="1555"/>
      <c r="H148" s="1411"/>
      <c r="I148" s="1411"/>
      <c r="J148" s="1491"/>
      <c r="K148" s="2428"/>
      <c r="L148" s="1493" t="s">
        <v>1814</v>
      </c>
      <c r="M148" s="1500"/>
      <c r="N148" s="1501"/>
      <c r="O148" s="1555"/>
    </row>
    <row r="149" spans="1:15" ht="20.25" customHeight="1">
      <c r="A149" s="1411"/>
      <c r="B149" s="1491"/>
      <c r="C149" s="1615" t="s">
        <v>2032</v>
      </c>
      <c r="D149" s="1496" t="s">
        <v>1813</v>
      </c>
      <c r="E149" s="1472"/>
      <c r="F149" s="1411"/>
      <c r="G149" s="1411"/>
      <c r="H149" s="1411"/>
      <c r="I149" s="1411"/>
      <c r="J149" s="1491"/>
      <c r="K149" s="1615" t="s">
        <v>2032</v>
      </c>
      <c r="L149" s="1496" t="s">
        <v>1813</v>
      </c>
      <c r="M149" s="1472"/>
      <c r="N149" s="1411"/>
      <c r="O149" s="1411"/>
    </row>
    <row r="150" spans="1:15" ht="20.25" customHeight="1">
      <c r="A150" s="1411"/>
      <c r="B150" s="1491"/>
      <c r="C150" s="2428" t="s">
        <v>1991</v>
      </c>
      <c r="D150" s="1493" t="s">
        <v>1811</v>
      </c>
      <c r="E150" s="1472"/>
      <c r="F150" s="1411" t="s">
        <v>1791</v>
      </c>
      <c r="G150" s="1555"/>
      <c r="H150" s="1411"/>
      <c r="I150" s="1411"/>
      <c r="J150" s="1491"/>
      <c r="K150" s="2428" t="s">
        <v>1991</v>
      </c>
      <c r="L150" s="1493" t="s">
        <v>1811</v>
      </c>
      <c r="M150" s="1472"/>
      <c r="N150" s="1411" t="s">
        <v>1791</v>
      </c>
      <c r="O150" s="1555"/>
    </row>
    <row r="151" spans="1:15" ht="39" customHeight="1">
      <c r="A151" s="1411"/>
      <c r="B151" s="1491"/>
      <c r="C151" s="2428"/>
      <c r="D151" s="1495" t="s">
        <v>1814</v>
      </c>
      <c r="E151" s="1606"/>
      <c r="F151" s="1501"/>
      <c r="G151" s="1555"/>
      <c r="H151" s="1411"/>
      <c r="I151" s="1411"/>
      <c r="J151" s="1491"/>
      <c r="K151" s="2428"/>
      <c r="L151" s="1495" t="s">
        <v>1814</v>
      </c>
      <c r="M151" s="1606"/>
      <c r="N151" s="1501"/>
      <c r="O151" s="1555"/>
    </row>
    <row r="152" spans="1:15" ht="20.25" customHeight="1">
      <c r="A152" s="1411"/>
      <c r="B152" s="1491"/>
      <c r="C152" s="1615" t="s">
        <v>2033</v>
      </c>
      <c r="D152" s="1493" t="s">
        <v>1813</v>
      </c>
      <c r="E152" s="1470"/>
      <c r="F152" s="1411"/>
      <c r="G152" s="1411"/>
      <c r="H152" s="1411"/>
      <c r="I152" s="1411"/>
      <c r="J152" s="1491"/>
      <c r="K152" s="1615" t="s">
        <v>2033</v>
      </c>
      <c r="L152" s="1493" t="s">
        <v>1813</v>
      </c>
      <c r="M152" s="1470"/>
      <c r="N152" s="1411"/>
      <c r="O152" s="1411"/>
    </row>
    <row r="153" spans="1:15" ht="20.25" customHeight="1">
      <c r="A153" s="1411"/>
      <c r="B153" s="1491"/>
      <c r="C153" s="2428" t="s">
        <v>1991</v>
      </c>
      <c r="D153" s="1493" t="s">
        <v>1811</v>
      </c>
      <c r="E153" s="1472"/>
      <c r="F153" s="1411" t="s">
        <v>1791</v>
      </c>
      <c r="G153" s="1555"/>
      <c r="H153" s="1411"/>
      <c r="I153" s="1411"/>
      <c r="J153" s="1491"/>
      <c r="K153" s="2428" t="s">
        <v>1991</v>
      </c>
      <c r="L153" s="1493" t="s">
        <v>1811</v>
      </c>
      <c r="M153" s="1472"/>
      <c r="N153" s="1411" t="s">
        <v>1791</v>
      </c>
      <c r="O153" s="1555"/>
    </row>
    <row r="154" spans="1:15" ht="39" customHeight="1">
      <c r="A154" s="1411"/>
      <c r="B154" s="1491"/>
      <c r="C154" s="2428"/>
      <c r="D154" s="1495" t="s">
        <v>1814</v>
      </c>
      <c r="E154" s="1606"/>
      <c r="F154" s="1501"/>
      <c r="G154" s="1555"/>
      <c r="H154" s="1411"/>
      <c r="I154" s="1411"/>
      <c r="J154" s="1491"/>
      <c r="K154" s="2428"/>
      <c r="L154" s="1495" t="s">
        <v>1814</v>
      </c>
      <c r="M154" s="1606"/>
      <c r="N154" s="1501"/>
      <c r="O154" s="1555"/>
    </row>
    <row r="155" spans="1:15" ht="20.25" customHeight="1">
      <c r="A155" s="1411"/>
      <c r="B155" s="1491"/>
      <c r="C155" s="1615" t="s">
        <v>2034</v>
      </c>
      <c r="D155" s="1496" t="s">
        <v>1813</v>
      </c>
      <c r="E155" s="1472"/>
      <c r="F155" s="1411"/>
      <c r="G155" s="1411"/>
      <c r="H155" s="1411"/>
      <c r="I155" s="1411"/>
      <c r="J155" s="1491"/>
      <c r="K155" s="1615" t="s">
        <v>2034</v>
      </c>
      <c r="L155" s="1496" t="s">
        <v>1813</v>
      </c>
      <c r="M155" s="1472"/>
      <c r="N155" s="1411"/>
      <c r="O155" s="1411"/>
    </row>
    <row r="156" spans="1:15" ht="20.25" customHeight="1">
      <c r="A156" s="1411"/>
      <c r="B156" s="1491"/>
      <c r="C156" s="2428" t="s">
        <v>1991</v>
      </c>
      <c r="D156" s="1493" t="s">
        <v>1811</v>
      </c>
      <c r="E156" s="1472"/>
      <c r="F156" s="1411" t="s">
        <v>1791</v>
      </c>
      <c r="G156" s="1555"/>
      <c r="H156" s="1411"/>
      <c r="I156" s="1411"/>
      <c r="J156" s="1491"/>
      <c r="K156" s="2428" t="s">
        <v>1991</v>
      </c>
      <c r="L156" s="1493" t="s">
        <v>1811</v>
      </c>
      <c r="M156" s="1472"/>
      <c r="N156" s="1411" t="s">
        <v>1791</v>
      </c>
      <c r="O156" s="1555"/>
    </row>
    <row r="157" spans="1:15" ht="39" customHeight="1">
      <c r="A157" s="1411"/>
      <c r="B157" s="1491"/>
      <c r="C157" s="2428"/>
      <c r="D157" s="1493" t="s">
        <v>1814</v>
      </c>
      <c r="E157" s="1500"/>
      <c r="F157" s="1501"/>
      <c r="G157" s="1555"/>
      <c r="H157" s="1411"/>
      <c r="I157" s="1411"/>
      <c r="J157" s="1491"/>
      <c r="K157" s="2428"/>
      <c r="L157" s="1493" t="s">
        <v>1814</v>
      </c>
      <c r="M157" s="1500"/>
      <c r="N157" s="1501"/>
      <c r="O157" s="1555"/>
    </row>
    <row r="158" spans="1:15" ht="20.25" customHeight="1" thickBot="1">
      <c r="B158" s="1502"/>
      <c r="C158" s="1616" t="s">
        <v>2035</v>
      </c>
      <c r="D158" s="1503"/>
      <c r="E158" s="1504"/>
      <c r="F158" s="1411" t="s">
        <v>1791</v>
      </c>
      <c r="J158" s="1502"/>
      <c r="K158" s="1616" t="s">
        <v>2035</v>
      </c>
      <c r="L158" s="1503"/>
      <c r="M158" s="1504"/>
      <c r="N158" s="1411" t="s">
        <v>1791</v>
      </c>
    </row>
    <row r="159" spans="1:15">
      <c r="J159" s="1505"/>
      <c r="K159" s="1505"/>
      <c r="L159" s="1505"/>
      <c r="M159" s="1505"/>
    </row>
    <row r="160" spans="1:15">
      <c r="J160" s="1505"/>
      <c r="K160" s="1505"/>
      <c r="L160" s="1505"/>
      <c r="M160" s="1505"/>
    </row>
    <row r="161" spans="10:13">
      <c r="J161" s="1505"/>
      <c r="K161" s="1505"/>
      <c r="L161" s="1505"/>
      <c r="M161" s="1505"/>
    </row>
    <row r="162" spans="10:13">
      <c r="J162" s="1505"/>
      <c r="K162" s="1505"/>
      <c r="L162" s="1505"/>
      <c r="M162" s="1505"/>
    </row>
    <row r="163" spans="10:13">
      <c r="J163" s="1505"/>
      <c r="K163" s="1505"/>
      <c r="L163" s="1505"/>
      <c r="M163" s="1505"/>
    </row>
    <row r="164" spans="10:13">
      <c r="J164" s="1505"/>
      <c r="K164" s="1505"/>
      <c r="L164" s="1505"/>
      <c r="M164" s="1505"/>
    </row>
    <row r="165" spans="10:13">
      <c r="J165" s="1505"/>
      <c r="K165" s="1505"/>
      <c r="L165" s="1505"/>
      <c r="M165" s="1505"/>
    </row>
    <row r="166" spans="10:13">
      <c r="J166" s="1505"/>
      <c r="K166" s="1505"/>
      <c r="L166" s="1505"/>
      <c r="M166" s="1505"/>
    </row>
    <row r="167" spans="10:13">
      <c r="J167" s="1505"/>
      <c r="K167" s="1505"/>
      <c r="L167" s="1505"/>
      <c r="M167" s="1505"/>
    </row>
    <row r="168" spans="10:13">
      <c r="J168" s="1505"/>
      <c r="K168" s="1505"/>
      <c r="L168" s="1505"/>
      <c r="M168" s="1505"/>
    </row>
    <row r="169" spans="10:13">
      <c r="J169" s="1505"/>
      <c r="K169" s="1505"/>
      <c r="L169" s="1505"/>
      <c r="M169" s="1505"/>
    </row>
    <row r="170" spans="10:13">
      <c r="J170" s="1505"/>
      <c r="K170" s="1505"/>
      <c r="L170" s="1505"/>
      <c r="M170" s="1505"/>
    </row>
    <row r="171" spans="10:13">
      <c r="J171" s="1505"/>
      <c r="K171" s="1505"/>
      <c r="L171" s="1505"/>
      <c r="M171" s="1505"/>
    </row>
    <row r="172" spans="10:13">
      <c r="J172" s="1505"/>
      <c r="K172" s="1505"/>
      <c r="L172" s="1505"/>
      <c r="M172" s="1505"/>
    </row>
    <row r="173" spans="10:13">
      <c r="J173" s="1505"/>
      <c r="K173" s="1505"/>
      <c r="L173" s="1505"/>
      <c r="M173" s="1505"/>
    </row>
    <row r="174" spans="10:13">
      <c r="J174" s="1505"/>
      <c r="K174" s="1505"/>
      <c r="L174" s="1505"/>
      <c r="M174" s="1505"/>
    </row>
    <row r="175" spans="10:13">
      <c r="J175" s="1505"/>
      <c r="K175" s="1505"/>
      <c r="L175" s="1505"/>
      <c r="M175" s="1505"/>
    </row>
    <row r="176" spans="10:13">
      <c r="J176" s="1505"/>
      <c r="K176" s="1505"/>
      <c r="L176" s="1505"/>
      <c r="M176" s="1505"/>
    </row>
    <row r="177" spans="10:13">
      <c r="J177" s="1505"/>
      <c r="K177" s="1505"/>
      <c r="L177" s="1505"/>
      <c r="M177" s="1505"/>
    </row>
    <row r="178" spans="10:13">
      <c r="J178" s="1505"/>
      <c r="K178" s="1505"/>
      <c r="L178" s="1505"/>
      <c r="M178" s="1505"/>
    </row>
    <row r="179" spans="10:13">
      <c r="J179" s="1505"/>
      <c r="K179" s="1505"/>
      <c r="L179" s="1505"/>
      <c r="M179" s="1505"/>
    </row>
    <row r="180" spans="10:13">
      <c r="J180" s="1505"/>
      <c r="K180" s="1505"/>
      <c r="L180" s="1505"/>
      <c r="M180" s="1505"/>
    </row>
    <row r="181" spans="10:13">
      <c r="J181" s="1505"/>
      <c r="K181" s="1505"/>
      <c r="L181" s="1505"/>
      <c r="M181" s="1505"/>
    </row>
    <row r="182" spans="10:13">
      <c r="J182" s="1505"/>
      <c r="K182" s="1505"/>
      <c r="L182" s="1505"/>
      <c r="M182" s="1505"/>
    </row>
    <row r="183" spans="10:13">
      <c r="J183" s="1505"/>
      <c r="K183" s="1505"/>
      <c r="L183" s="1505"/>
      <c r="M183" s="1505"/>
    </row>
    <row r="184" spans="10:13">
      <c r="J184" s="1505"/>
      <c r="K184" s="1505"/>
      <c r="L184" s="1505"/>
      <c r="M184" s="1505"/>
    </row>
    <row r="185" spans="10:13">
      <c r="J185" s="1505"/>
      <c r="K185" s="1505"/>
      <c r="L185" s="1505"/>
      <c r="M185" s="1505"/>
    </row>
    <row r="186" spans="10:13">
      <c r="J186" s="1505"/>
      <c r="K186" s="1505"/>
      <c r="L186" s="1505"/>
      <c r="M186" s="1505"/>
    </row>
    <row r="187" spans="10:13">
      <c r="J187" s="1505"/>
      <c r="K187" s="1505"/>
      <c r="L187" s="1505"/>
      <c r="M187" s="1505"/>
    </row>
    <row r="188" spans="10:13">
      <c r="J188" s="1505"/>
      <c r="K188" s="1505"/>
      <c r="L188" s="1505"/>
      <c r="M188" s="1505"/>
    </row>
    <row r="189" spans="10:13">
      <c r="J189" s="1505"/>
      <c r="K189" s="1505"/>
      <c r="L189" s="1505"/>
      <c r="M189" s="1505"/>
    </row>
    <row r="190" spans="10:13">
      <c r="J190" s="1505"/>
      <c r="K190" s="1505"/>
      <c r="L190" s="1505"/>
      <c r="M190" s="1505"/>
    </row>
    <row r="191" spans="10:13">
      <c r="J191" s="1505"/>
      <c r="K191" s="1505"/>
      <c r="L191" s="1505"/>
      <c r="M191" s="1505"/>
    </row>
    <row r="192" spans="10:13">
      <c r="J192" s="1505"/>
      <c r="K192" s="1505"/>
      <c r="L192" s="1505"/>
      <c r="M192" s="1505"/>
    </row>
    <row r="193" spans="10:13">
      <c r="J193" s="1505"/>
      <c r="K193" s="1505"/>
      <c r="L193" s="1505"/>
      <c r="M193" s="1505"/>
    </row>
    <row r="194" spans="10:13">
      <c r="J194" s="1505"/>
      <c r="K194" s="1505"/>
      <c r="L194" s="1505"/>
      <c r="M194" s="1505"/>
    </row>
    <row r="195" spans="10:13">
      <c r="J195" s="1505"/>
      <c r="K195" s="1505"/>
      <c r="L195" s="1505"/>
      <c r="M195" s="1505"/>
    </row>
    <row r="196" spans="10:13">
      <c r="J196" s="1505"/>
      <c r="K196" s="1505"/>
      <c r="L196" s="1505"/>
      <c r="M196" s="1505"/>
    </row>
    <row r="197" spans="10:13">
      <c r="J197" s="1505"/>
      <c r="K197" s="1505"/>
      <c r="L197" s="1505"/>
      <c r="M197" s="1505"/>
    </row>
    <row r="198" spans="10:13">
      <c r="J198" s="1505"/>
      <c r="K198" s="1505"/>
      <c r="L198" s="1505"/>
      <c r="M198" s="1505"/>
    </row>
    <row r="199" spans="10:13">
      <c r="J199" s="1505"/>
      <c r="K199" s="1505"/>
      <c r="L199" s="1505"/>
      <c r="M199" s="1505"/>
    </row>
    <row r="200" spans="10:13">
      <c r="J200" s="1505"/>
      <c r="K200" s="1505"/>
      <c r="L200" s="1505"/>
      <c r="M200" s="1505"/>
    </row>
    <row r="201" spans="10:13">
      <c r="J201" s="1505"/>
      <c r="K201" s="1505"/>
      <c r="L201" s="1505"/>
      <c r="M201" s="1505"/>
    </row>
    <row r="202" spans="10:13">
      <c r="J202" s="1505"/>
      <c r="K202" s="1505"/>
      <c r="L202" s="1505"/>
      <c r="M202" s="1505"/>
    </row>
    <row r="203" spans="10:13">
      <c r="J203" s="1505"/>
      <c r="K203" s="1505"/>
      <c r="L203" s="1505"/>
      <c r="M203" s="1505"/>
    </row>
    <row r="204" spans="10:13">
      <c r="J204" s="1505"/>
      <c r="K204" s="1505"/>
      <c r="L204" s="1505"/>
      <c r="M204" s="1505"/>
    </row>
    <row r="205" spans="10:13">
      <c r="J205" s="1505"/>
      <c r="K205" s="1505"/>
      <c r="L205" s="1505"/>
      <c r="M205" s="1505"/>
    </row>
    <row r="206" spans="10:13">
      <c r="J206" s="1505"/>
      <c r="K206" s="1505"/>
      <c r="L206" s="1505"/>
      <c r="M206" s="1505"/>
    </row>
    <row r="207" spans="10:13">
      <c r="J207" s="1505"/>
      <c r="K207" s="1505"/>
      <c r="L207" s="1505"/>
      <c r="M207" s="1505"/>
    </row>
    <row r="208" spans="10:13">
      <c r="J208" s="1505"/>
      <c r="K208" s="1505"/>
      <c r="L208" s="1505"/>
      <c r="M208" s="1505"/>
    </row>
    <row r="209" spans="10:13">
      <c r="J209" s="1505"/>
      <c r="K209" s="1505"/>
      <c r="L209" s="1505"/>
      <c r="M209" s="1505"/>
    </row>
    <row r="210" spans="10:13">
      <c r="J210" s="1505"/>
      <c r="K210" s="1505"/>
      <c r="L210" s="1505"/>
      <c r="M210" s="1505"/>
    </row>
    <row r="211" spans="10:13">
      <c r="J211" s="1505"/>
      <c r="K211" s="1505"/>
      <c r="L211" s="1505"/>
      <c r="M211" s="1505"/>
    </row>
    <row r="212" spans="10:13">
      <c r="J212" s="1505"/>
      <c r="K212" s="1505"/>
      <c r="L212" s="1505"/>
      <c r="M212" s="1505"/>
    </row>
    <row r="213" spans="10:13">
      <c r="J213" s="1505"/>
      <c r="K213" s="1505"/>
      <c r="L213" s="1505"/>
      <c r="M213" s="1505"/>
    </row>
    <row r="214" spans="10:13">
      <c r="J214" s="1505"/>
      <c r="K214" s="1505"/>
      <c r="L214" s="1505"/>
      <c r="M214" s="1505"/>
    </row>
    <row r="215" spans="10:13">
      <c r="J215" s="1505"/>
      <c r="K215" s="1505"/>
      <c r="L215" s="1505"/>
      <c r="M215" s="1505"/>
    </row>
    <row r="216" spans="10:13">
      <c r="J216" s="1505"/>
      <c r="K216" s="1505"/>
      <c r="L216" s="1505"/>
      <c r="M216" s="1505"/>
    </row>
    <row r="217" spans="10:13">
      <c r="J217" s="1505"/>
      <c r="K217" s="1505"/>
      <c r="L217" s="1505"/>
      <c r="M217" s="1505"/>
    </row>
    <row r="218" spans="10:13">
      <c r="J218" s="1505"/>
      <c r="K218" s="1505"/>
      <c r="L218" s="1505"/>
      <c r="M218" s="1505"/>
    </row>
    <row r="219" spans="10:13">
      <c r="J219" s="1505"/>
      <c r="K219" s="1505"/>
      <c r="L219" s="1505"/>
      <c r="M219" s="1505"/>
    </row>
    <row r="220" spans="10:13">
      <c r="J220" s="1505"/>
      <c r="K220" s="1505"/>
      <c r="L220" s="1505"/>
      <c r="M220" s="1505"/>
    </row>
    <row r="221" spans="10:13">
      <c r="J221" s="1505"/>
      <c r="K221" s="1505"/>
      <c r="L221" s="1505"/>
      <c r="M221" s="1505"/>
    </row>
    <row r="222" spans="10:13">
      <c r="J222" s="1505"/>
      <c r="K222" s="1505"/>
      <c r="L222" s="1505"/>
      <c r="M222" s="1505"/>
    </row>
    <row r="223" spans="10:13">
      <c r="J223" s="1505"/>
      <c r="K223" s="1505"/>
      <c r="L223" s="1505"/>
      <c r="M223" s="1505"/>
    </row>
    <row r="224" spans="10:13">
      <c r="J224" s="1505"/>
      <c r="K224" s="1505"/>
      <c r="L224" s="1505"/>
      <c r="M224" s="1505"/>
    </row>
    <row r="225" spans="10:13">
      <c r="J225" s="1505"/>
      <c r="K225" s="1505"/>
      <c r="L225" s="1505"/>
      <c r="M225" s="1505"/>
    </row>
    <row r="226" spans="10:13">
      <c r="J226" s="1505"/>
      <c r="K226" s="1505"/>
      <c r="L226" s="1505"/>
      <c r="M226" s="1505"/>
    </row>
    <row r="227" spans="10:13">
      <c r="J227" s="1505"/>
      <c r="K227" s="1505"/>
      <c r="L227" s="1505"/>
      <c r="M227" s="1505"/>
    </row>
    <row r="228" spans="10:13">
      <c r="J228" s="1505"/>
      <c r="K228" s="1505"/>
      <c r="L228" s="1505"/>
      <c r="M228" s="1505"/>
    </row>
    <row r="229" spans="10:13">
      <c r="J229" s="1505"/>
      <c r="K229" s="1505"/>
      <c r="L229" s="1505"/>
      <c r="M229" s="1505"/>
    </row>
    <row r="230" spans="10:13">
      <c r="J230" s="1505"/>
      <c r="K230" s="1505"/>
      <c r="L230" s="1505"/>
      <c r="M230" s="1505"/>
    </row>
    <row r="231" spans="10:13">
      <c r="J231" s="1505"/>
      <c r="K231" s="1505"/>
      <c r="L231" s="1505"/>
      <c r="M231" s="1505"/>
    </row>
    <row r="232" spans="10:13">
      <c r="J232" s="1505"/>
      <c r="K232" s="1505"/>
      <c r="L232" s="1505"/>
      <c r="M232" s="1505"/>
    </row>
    <row r="233" spans="10:13">
      <c r="J233" s="1505"/>
      <c r="K233" s="1505"/>
      <c r="L233" s="1505"/>
      <c r="M233" s="1505"/>
    </row>
    <row r="234" spans="10:13">
      <c r="J234" s="1505"/>
      <c r="K234" s="1505"/>
      <c r="L234" s="1505"/>
      <c r="M234" s="1505"/>
    </row>
    <row r="235" spans="10:13">
      <c r="J235" s="1505"/>
      <c r="K235" s="1505"/>
      <c r="L235" s="1505"/>
      <c r="M235" s="1505"/>
    </row>
    <row r="236" spans="10:13">
      <c r="J236" s="1505"/>
      <c r="K236" s="1505"/>
      <c r="L236" s="1505"/>
      <c r="M236" s="1505"/>
    </row>
    <row r="237" spans="10:13">
      <c r="J237" s="1505"/>
      <c r="K237" s="1505"/>
      <c r="L237" s="1505"/>
      <c r="M237" s="1505"/>
    </row>
    <row r="238" spans="10:13">
      <c r="J238" s="1505"/>
      <c r="K238" s="1505"/>
      <c r="L238" s="1505"/>
      <c r="M238" s="1505"/>
    </row>
    <row r="239" spans="10:13">
      <c r="J239" s="1505"/>
      <c r="K239" s="1505"/>
      <c r="L239" s="1505"/>
      <c r="M239" s="1505"/>
    </row>
  </sheetData>
  <mergeCells count="17">
    <mergeCell ref="C150:C151"/>
    <mergeCell ref="K150:K151"/>
    <mergeCell ref="C153:C154"/>
    <mergeCell ref="K153:K154"/>
    <mergeCell ref="C156:C157"/>
    <mergeCell ref="K156:K157"/>
    <mergeCell ref="B100:B102"/>
    <mergeCell ref="J100:J102"/>
    <mergeCell ref="C144:C145"/>
    <mergeCell ref="K144:K145"/>
    <mergeCell ref="C147:C148"/>
    <mergeCell ref="K147:K148"/>
    <mergeCell ref="D8:E8"/>
    <mergeCell ref="B10:C10"/>
    <mergeCell ref="D10:E10"/>
    <mergeCell ref="C15:D16"/>
    <mergeCell ref="K15:L16"/>
  </mergeCells>
  <phoneticPr fontId="41"/>
  <conditionalFormatting sqref="E48:E49 E51 E85">
    <cfRule type="expression" dxfId="88" priority="92" stopIfTrue="1">
      <formula>#REF!&lt;&gt;""</formula>
    </cfRule>
  </conditionalFormatting>
  <conditionalFormatting sqref="E86 E99 E88:E89">
    <cfRule type="expression" dxfId="87" priority="93" stopIfTrue="1">
      <formula>#REF!&lt;&gt;""</formula>
    </cfRule>
  </conditionalFormatting>
  <conditionalFormatting sqref="E101:E102">
    <cfRule type="expression" dxfId="86" priority="91" stopIfTrue="1">
      <formula>#REF!&lt;&gt;""</formula>
    </cfRule>
  </conditionalFormatting>
  <conditionalFormatting sqref="E132:E133">
    <cfRule type="expression" dxfId="85" priority="90" stopIfTrue="1">
      <formula>#REF!&lt;&gt;""</formula>
    </cfRule>
  </conditionalFormatting>
  <conditionalFormatting sqref="E104:E105">
    <cfRule type="expression" dxfId="84" priority="89" stopIfTrue="1">
      <formula>#REF!&lt;&gt;""</formula>
    </cfRule>
  </conditionalFormatting>
  <conditionalFormatting sqref="E117:E118">
    <cfRule type="expression" dxfId="83" priority="88" stopIfTrue="1">
      <formula>#REF!&lt;&gt;""</formula>
    </cfRule>
  </conditionalFormatting>
  <conditionalFormatting sqref="E120:E121">
    <cfRule type="expression" dxfId="82" priority="87" stopIfTrue="1">
      <formula>#REF!&lt;&gt;""</formula>
    </cfRule>
  </conditionalFormatting>
  <conditionalFormatting sqref="E134 E142">
    <cfRule type="expression" dxfId="81" priority="86" stopIfTrue="1">
      <formula>#REF!&lt;&gt;""</formula>
    </cfRule>
  </conditionalFormatting>
  <conditionalFormatting sqref="E143:E145">
    <cfRule type="expression" dxfId="80" priority="85" stopIfTrue="1">
      <formula>#REF!&lt;&gt;""</formula>
    </cfRule>
  </conditionalFormatting>
  <conditionalFormatting sqref="E146:E148">
    <cfRule type="expression" dxfId="79" priority="84" stopIfTrue="1">
      <formula>#REF!&lt;&gt;""</formula>
    </cfRule>
  </conditionalFormatting>
  <conditionalFormatting sqref="M132:M133">
    <cfRule type="expression" dxfId="78" priority="54" stopIfTrue="1">
      <formula>#REF!&lt;&gt;""</formula>
    </cfRule>
  </conditionalFormatting>
  <conditionalFormatting sqref="M104:M105">
    <cfRule type="expression" dxfId="77" priority="53" stopIfTrue="1">
      <formula>#REF!&lt;&gt;""</formula>
    </cfRule>
  </conditionalFormatting>
  <conditionalFormatting sqref="E53:E54 E56">
    <cfRule type="expression" dxfId="76" priority="83" stopIfTrue="1">
      <formula>#REF!&lt;&gt;""</formula>
    </cfRule>
  </conditionalFormatting>
  <conditionalFormatting sqref="E58:E59 E61">
    <cfRule type="expression" dxfId="75" priority="82" stopIfTrue="1">
      <formula>#REF!&lt;&gt;""</formula>
    </cfRule>
  </conditionalFormatting>
  <conditionalFormatting sqref="E63:E64 E66">
    <cfRule type="expression" dxfId="74" priority="81" stopIfTrue="1">
      <formula>#REF!&lt;&gt;""</formula>
    </cfRule>
  </conditionalFormatting>
  <conditionalFormatting sqref="E91:E92">
    <cfRule type="expression" dxfId="73" priority="80" stopIfTrue="1">
      <formula>#REF!&lt;&gt;""</formula>
    </cfRule>
  </conditionalFormatting>
  <conditionalFormatting sqref="E94:E95">
    <cfRule type="expression" dxfId="72" priority="79" stopIfTrue="1">
      <formula>#REF!&lt;&gt;""</formula>
    </cfRule>
  </conditionalFormatting>
  <conditionalFormatting sqref="E97:E98">
    <cfRule type="expression" dxfId="71" priority="78" stopIfTrue="1">
      <formula>#REF!&lt;&gt;""</formula>
    </cfRule>
  </conditionalFormatting>
  <conditionalFormatting sqref="E107:E108">
    <cfRule type="expression" dxfId="70" priority="77" stopIfTrue="1">
      <formula>#REF!&lt;&gt;""</formula>
    </cfRule>
  </conditionalFormatting>
  <conditionalFormatting sqref="E110:E111">
    <cfRule type="expression" dxfId="69" priority="76" stopIfTrue="1">
      <formula>#REF!&lt;&gt;""</formula>
    </cfRule>
  </conditionalFormatting>
  <conditionalFormatting sqref="E113:E114">
    <cfRule type="expression" dxfId="68" priority="75" stopIfTrue="1">
      <formula>#REF!&lt;&gt;""</formula>
    </cfRule>
  </conditionalFormatting>
  <conditionalFormatting sqref="E123:E124">
    <cfRule type="expression" dxfId="67" priority="74" stopIfTrue="1">
      <formula>#REF!&lt;&gt;""</formula>
    </cfRule>
  </conditionalFormatting>
  <conditionalFormatting sqref="E126:E127">
    <cfRule type="expression" dxfId="66" priority="73" stopIfTrue="1">
      <formula>#REF!&lt;&gt;""</formula>
    </cfRule>
  </conditionalFormatting>
  <conditionalFormatting sqref="E129:E130">
    <cfRule type="expression" dxfId="65" priority="72" stopIfTrue="1">
      <formula>#REF!&lt;&gt;""</formula>
    </cfRule>
  </conditionalFormatting>
  <conditionalFormatting sqref="E115">
    <cfRule type="expression" dxfId="64" priority="71" stopIfTrue="1">
      <formula>#REF!&lt;&gt;""</formula>
    </cfRule>
  </conditionalFormatting>
  <conditionalFormatting sqref="E131">
    <cfRule type="expression" dxfId="63" priority="70" stopIfTrue="1">
      <formula>#REF!&lt;&gt;""</formula>
    </cfRule>
  </conditionalFormatting>
  <conditionalFormatting sqref="M149:M151">
    <cfRule type="expression" dxfId="62" priority="26" stopIfTrue="1">
      <formula>#REF!&lt;&gt;""</formula>
    </cfRule>
  </conditionalFormatting>
  <conditionalFormatting sqref="M140">
    <cfRule type="expression" dxfId="61" priority="27" stopIfTrue="1">
      <formula>#REF!&lt;&gt;""</formula>
    </cfRule>
  </conditionalFormatting>
  <conditionalFormatting sqref="E141">
    <cfRule type="expression" dxfId="60" priority="69" stopIfTrue="1">
      <formula>#REF!&lt;&gt;""</formula>
    </cfRule>
  </conditionalFormatting>
  <conditionalFormatting sqref="E135">
    <cfRule type="expression" dxfId="59" priority="68" stopIfTrue="1">
      <formula>#REF!&lt;&gt;""</formula>
    </cfRule>
  </conditionalFormatting>
  <conditionalFormatting sqref="E136">
    <cfRule type="expression" dxfId="58" priority="67" stopIfTrue="1">
      <formula>#REF!&lt;&gt;""</formula>
    </cfRule>
  </conditionalFormatting>
  <conditionalFormatting sqref="E137">
    <cfRule type="expression" dxfId="57" priority="66" stopIfTrue="1">
      <formula>#REF!&lt;&gt;""</formula>
    </cfRule>
  </conditionalFormatting>
  <conditionalFormatting sqref="E138">
    <cfRule type="expression" dxfId="56" priority="65" stopIfTrue="1">
      <formula>#REF!&lt;&gt;""</formula>
    </cfRule>
  </conditionalFormatting>
  <conditionalFormatting sqref="E139">
    <cfRule type="expression" dxfId="55" priority="64" stopIfTrue="1">
      <formula>#REF!&lt;&gt;""</formula>
    </cfRule>
  </conditionalFormatting>
  <conditionalFormatting sqref="E140">
    <cfRule type="expression" dxfId="54" priority="63" stopIfTrue="1">
      <formula>#REF!&lt;&gt;""</formula>
    </cfRule>
  </conditionalFormatting>
  <conditionalFormatting sqref="M155:M157">
    <cfRule type="expression" dxfId="53" priority="24" stopIfTrue="1">
      <formula>#REF!&lt;&gt;""</formula>
    </cfRule>
  </conditionalFormatting>
  <conditionalFormatting sqref="E149:E151">
    <cfRule type="expression" dxfId="52" priority="62" stopIfTrue="1">
      <formula>#REF!&lt;&gt;""</formula>
    </cfRule>
  </conditionalFormatting>
  <conditionalFormatting sqref="E152:E154">
    <cfRule type="expression" dxfId="51" priority="61" stopIfTrue="1">
      <formula>#REF!&lt;&gt;""</formula>
    </cfRule>
  </conditionalFormatting>
  <conditionalFormatting sqref="E155:E157">
    <cfRule type="expression" dxfId="50" priority="60" stopIfTrue="1">
      <formula>#REF!&lt;&gt;""</formula>
    </cfRule>
  </conditionalFormatting>
  <conditionalFormatting sqref="M117:M118">
    <cfRule type="expression" dxfId="49" priority="52" stopIfTrue="1">
      <formula>#REF!&lt;&gt;""</formula>
    </cfRule>
  </conditionalFormatting>
  <conditionalFormatting sqref="M120:M121">
    <cfRule type="expression" dxfId="48" priority="51" stopIfTrue="1">
      <formula>#REF!&lt;&gt;""</formula>
    </cfRule>
  </conditionalFormatting>
  <conditionalFormatting sqref="M134 M142">
    <cfRule type="expression" dxfId="47" priority="50" stopIfTrue="1">
      <formula>#REF!&lt;&gt;""</formula>
    </cfRule>
  </conditionalFormatting>
  <conditionalFormatting sqref="M143:M145">
    <cfRule type="expression" dxfId="46" priority="49" stopIfTrue="1">
      <formula>#REF!&lt;&gt;""</formula>
    </cfRule>
  </conditionalFormatting>
  <conditionalFormatting sqref="M146:M148">
    <cfRule type="expression" dxfId="45" priority="48" stopIfTrue="1">
      <formula>#REF!&lt;&gt;""</formula>
    </cfRule>
  </conditionalFormatting>
  <conditionalFormatting sqref="M53:M54 M56">
    <cfRule type="expression" dxfId="44" priority="47" stopIfTrue="1">
      <formula>#REF!&lt;&gt;""</formula>
    </cfRule>
  </conditionalFormatting>
  <conditionalFormatting sqref="M58:M59 M61">
    <cfRule type="expression" dxfId="43" priority="46" stopIfTrue="1">
      <formula>#REF!&lt;&gt;""</formula>
    </cfRule>
  </conditionalFormatting>
  <conditionalFormatting sqref="M63:M64 M66">
    <cfRule type="expression" dxfId="42" priority="45" stopIfTrue="1">
      <formula>#REF!&lt;&gt;""</formula>
    </cfRule>
  </conditionalFormatting>
  <conditionalFormatting sqref="M91:M92">
    <cfRule type="expression" dxfId="41" priority="44" stopIfTrue="1">
      <formula>#REF!&lt;&gt;""</formula>
    </cfRule>
  </conditionalFormatting>
  <conditionalFormatting sqref="M94:M95">
    <cfRule type="expression" dxfId="40" priority="43" stopIfTrue="1">
      <formula>#REF!&lt;&gt;""</formula>
    </cfRule>
  </conditionalFormatting>
  <conditionalFormatting sqref="M97:M98">
    <cfRule type="expression" dxfId="39" priority="42" stopIfTrue="1">
      <formula>#REF!&lt;&gt;""</formula>
    </cfRule>
  </conditionalFormatting>
  <conditionalFormatting sqref="M107:M108">
    <cfRule type="expression" dxfId="38" priority="41" stopIfTrue="1">
      <formula>#REF!&lt;&gt;""</formula>
    </cfRule>
  </conditionalFormatting>
  <conditionalFormatting sqref="M110:M111">
    <cfRule type="expression" dxfId="37" priority="40" stopIfTrue="1">
      <formula>#REF!&lt;&gt;""</formula>
    </cfRule>
  </conditionalFormatting>
  <conditionalFormatting sqref="M113:M114">
    <cfRule type="expression" dxfId="36" priority="39" stopIfTrue="1">
      <formula>#REF!&lt;&gt;""</formula>
    </cfRule>
  </conditionalFormatting>
  <conditionalFormatting sqref="M123:M124">
    <cfRule type="expression" dxfId="35" priority="38" stopIfTrue="1">
      <formula>#REF!&lt;&gt;""</formula>
    </cfRule>
  </conditionalFormatting>
  <conditionalFormatting sqref="M126:M127">
    <cfRule type="expression" dxfId="34" priority="37" stopIfTrue="1">
      <formula>#REF!&lt;&gt;""</formula>
    </cfRule>
  </conditionalFormatting>
  <conditionalFormatting sqref="M129:M130">
    <cfRule type="expression" dxfId="33" priority="36" stopIfTrue="1">
      <formula>#REF!&lt;&gt;""</formula>
    </cfRule>
  </conditionalFormatting>
  <conditionalFormatting sqref="M115">
    <cfRule type="expression" dxfId="32" priority="35" stopIfTrue="1">
      <formula>#REF!&lt;&gt;""</formula>
    </cfRule>
  </conditionalFormatting>
  <conditionalFormatting sqref="M131">
    <cfRule type="expression" dxfId="31" priority="34" stopIfTrue="1">
      <formula>#REF!&lt;&gt;""</formula>
    </cfRule>
  </conditionalFormatting>
  <conditionalFormatting sqref="M141">
    <cfRule type="expression" dxfId="30" priority="33" stopIfTrue="1">
      <formula>#REF!&lt;&gt;""</formula>
    </cfRule>
  </conditionalFormatting>
  <conditionalFormatting sqref="M135">
    <cfRule type="expression" dxfId="29" priority="32" stopIfTrue="1">
      <formula>#REF!&lt;&gt;""</formula>
    </cfRule>
  </conditionalFormatting>
  <conditionalFormatting sqref="M136">
    <cfRule type="expression" dxfId="28" priority="31" stopIfTrue="1">
      <formula>#REF!&lt;&gt;""</formula>
    </cfRule>
  </conditionalFormatting>
  <conditionalFormatting sqref="M137">
    <cfRule type="expression" dxfId="27" priority="30" stopIfTrue="1">
      <formula>#REF!&lt;&gt;""</formula>
    </cfRule>
  </conditionalFormatting>
  <conditionalFormatting sqref="M138">
    <cfRule type="expression" dxfId="26" priority="29" stopIfTrue="1">
      <formula>#REF!&lt;&gt;""</formula>
    </cfRule>
  </conditionalFormatting>
  <conditionalFormatting sqref="M139">
    <cfRule type="expression" dxfId="25" priority="28" stopIfTrue="1">
      <formula>#REF!&lt;&gt;""</formula>
    </cfRule>
  </conditionalFormatting>
  <conditionalFormatting sqref="M152:M154">
    <cfRule type="expression" dxfId="24" priority="25" stopIfTrue="1">
      <formula>#REF!&lt;&gt;""</formula>
    </cfRule>
  </conditionalFormatting>
  <conditionalFormatting sqref="M48:M49 M51 M85">
    <cfRule type="expression" dxfId="23" priority="56" stopIfTrue="1">
      <formula>#REF!&lt;&gt;""</formula>
    </cfRule>
  </conditionalFormatting>
  <conditionalFormatting sqref="M86 M99 M88:M89">
    <cfRule type="expression" dxfId="22" priority="57" stopIfTrue="1">
      <formula>#REF!&lt;&gt;""</formula>
    </cfRule>
  </conditionalFormatting>
  <conditionalFormatting sqref="M101:M102">
    <cfRule type="expression" dxfId="21" priority="55" stopIfTrue="1">
      <formula>#REF!&lt;&gt;""</formula>
    </cfRule>
  </conditionalFormatting>
  <conditionalFormatting sqref="E47">
    <cfRule type="expression" dxfId="20" priority="21" stopIfTrue="1">
      <formula>#REF!&lt;&gt;""</formula>
    </cfRule>
  </conditionalFormatting>
  <conditionalFormatting sqref="E52">
    <cfRule type="expression" dxfId="19" priority="20" stopIfTrue="1">
      <formula>#REF!&lt;&gt;""</formula>
    </cfRule>
  </conditionalFormatting>
  <conditionalFormatting sqref="E57">
    <cfRule type="expression" dxfId="18" priority="19" stopIfTrue="1">
      <formula>#REF!&lt;&gt;""</formula>
    </cfRule>
  </conditionalFormatting>
  <conditionalFormatting sqref="E62">
    <cfRule type="expression" dxfId="17" priority="18" stopIfTrue="1">
      <formula>#REF!&lt;&gt;""</formula>
    </cfRule>
  </conditionalFormatting>
  <conditionalFormatting sqref="E67">
    <cfRule type="expression" dxfId="16" priority="17" stopIfTrue="1">
      <formula>#REF!&lt;&gt;""</formula>
    </cfRule>
  </conditionalFormatting>
  <conditionalFormatting sqref="M47">
    <cfRule type="expression" dxfId="15" priority="16" stopIfTrue="1">
      <formula>#REF!&lt;&gt;""</formula>
    </cfRule>
  </conditionalFormatting>
  <conditionalFormatting sqref="M52">
    <cfRule type="expression" dxfId="14" priority="15" stopIfTrue="1">
      <formula>#REF!&lt;&gt;""</formula>
    </cfRule>
  </conditionalFormatting>
  <conditionalFormatting sqref="M57">
    <cfRule type="expression" dxfId="13" priority="14" stopIfTrue="1">
      <formula>#REF!&lt;&gt;""</formula>
    </cfRule>
  </conditionalFormatting>
  <conditionalFormatting sqref="M62">
    <cfRule type="expression" dxfId="12" priority="13" stopIfTrue="1">
      <formula>#REF!&lt;&gt;""</formula>
    </cfRule>
  </conditionalFormatting>
  <conditionalFormatting sqref="M67">
    <cfRule type="expression" dxfId="11" priority="12" stopIfTrue="1">
      <formula>#REF!&lt;&gt;""</formula>
    </cfRule>
  </conditionalFormatting>
  <conditionalFormatting sqref="E69">
    <cfRule type="expression" dxfId="10" priority="10" stopIfTrue="1">
      <formula>#REF!&lt;&gt;""</formula>
    </cfRule>
  </conditionalFormatting>
  <conditionalFormatting sqref="E70 E83 E72:E73">
    <cfRule type="expression" dxfId="9" priority="11" stopIfTrue="1">
      <formula>#REF!&lt;&gt;""</formula>
    </cfRule>
  </conditionalFormatting>
  <conditionalFormatting sqref="E75:E76">
    <cfRule type="expression" dxfId="8" priority="9" stopIfTrue="1">
      <formula>#REF!&lt;&gt;""</formula>
    </cfRule>
  </conditionalFormatting>
  <conditionalFormatting sqref="E78:E79">
    <cfRule type="expression" dxfId="7" priority="8" stopIfTrue="1">
      <formula>#REF!&lt;&gt;""</formula>
    </cfRule>
  </conditionalFormatting>
  <conditionalFormatting sqref="E81:E82">
    <cfRule type="expression" dxfId="6" priority="7" stopIfTrue="1">
      <formula>#REF!&lt;&gt;""</formula>
    </cfRule>
  </conditionalFormatting>
  <conditionalFormatting sqref="M83">
    <cfRule type="expression" dxfId="5" priority="6" stopIfTrue="1">
      <formula>#REF!&lt;&gt;""</formula>
    </cfRule>
  </conditionalFormatting>
  <conditionalFormatting sqref="M69">
    <cfRule type="expression" dxfId="4" priority="4" stopIfTrue="1">
      <formula>#REF!&lt;&gt;""</formula>
    </cfRule>
  </conditionalFormatting>
  <conditionalFormatting sqref="M70 M72:M73">
    <cfRule type="expression" dxfId="3" priority="5" stopIfTrue="1">
      <formula>#REF!&lt;&gt;""</formula>
    </cfRule>
  </conditionalFormatting>
  <conditionalFormatting sqref="M75:M76">
    <cfRule type="expression" dxfId="2" priority="3" stopIfTrue="1">
      <formula>#REF!&lt;&gt;""</formula>
    </cfRule>
  </conditionalFormatting>
  <conditionalFormatting sqref="M78:M79">
    <cfRule type="expression" dxfId="1" priority="2" stopIfTrue="1">
      <formula>#REF!&lt;&gt;""</formula>
    </cfRule>
  </conditionalFormatting>
  <conditionalFormatting sqref="M81:M82">
    <cfRule type="expression" dxfId="0" priority="1" stopIfTrue="1">
      <formula>#REF!&lt;&gt;""</formula>
    </cfRule>
  </conditionalFormatting>
  <dataValidations count="12">
    <dataValidation type="whole" allowBlank="1" showInputMessage="1" showErrorMessage="1" sqref="E86 E89 E92 E95 E98 M86 M89 M92 M95 M98 M82 M70 M73 M76 M79 E70 E73 E76 E79 E82" xr:uid="{00000000-0002-0000-1A00-000000000000}">
      <formula1>0</formula1>
      <formula2>999999</formula2>
    </dataValidation>
    <dataValidation type="decimal" allowBlank="1" showInputMessage="1" showErrorMessage="1" sqref="E62 E57 E52 E47 M67 M62 M57 M52 M47 E67" xr:uid="{00000000-0002-0000-1A00-000001000000}">
      <formula1>0.1</formula1>
      <formula2>999999999</formula2>
    </dataValidation>
    <dataValidation type="list" allowBlank="1" showInputMessage="1" showErrorMessage="1" sqref="E45 E50 E55 E60 E65 E116 E119 E122 E125 E128 M45 M50 M55 M60 M65 M116 M119 M122 M125 M128" xr:uid="{00000000-0002-0000-1A00-000002000000}">
      <formula1>ICT_使用機械</formula1>
    </dataValidation>
    <dataValidation type="list" allowBlank="1" showInputMessage="1" showErrorMessage="1" sqref="E43 E48 E53 E58 E63 E100 E103 E106 E109 E112 M43 M48 M53 M58 M63 M100 M103 M106 M109 M112" xr:uid="{00000000-0002-0000-1A00-000003000000}">
      <formula1>ICT_施工工種</formula1>
    </dataValidation>
    <dataValidation type="whole" allowBlank="1" showInputMessage="1" showErrorMessage="1" sqref="E37:E41 E102 E105 E108 E111 E114 E133 E135 E137 E139 E141 E144 E147 E150 E153 E156 M37:M41 M102 M105 M108 M111 M114 M133 M135 M137 M139 M141 M144 M147 M150 M153 M156" xr:uid="{00000000-0002-0000-1A00-000004000000}">
      <formula1>0</formula1>
      <formula2>99999</formula2>
    </dataValidation>
    <dataValidation type="whole" allowBlank="1" showInputMessage="1" showErrorMessage="1" sqref="E23 E26 E29 E32 E35 M23 M26 M29 M32 M35" xr:uid="{00000000-0002-0000-1A00-000005000000}">
      <formula1>0</formula1>
      <formula2>9999999</formula2>
    </dataValidation>
    <dataValidation type="list" allowBlank="1" showInputMessage="1" showErrorMessage="1" sqref="E21 E24 E27 E30 E33 E84 E87 E90 E93 E96 M21 M24 M27 M30 M33 M84 M87 M90 M93 M96" xr:uid="{00000000-0002-0000-1A00-000006000000}">
      <formula1>ICT_測量</formula1>
    </dataValidation>
    <dataValidation type="list" allowBlank="1" showInputMessage="1" showErrorMessage="1" sqref="D8:E8" xr:uid="{00000000-0002-0000-1A00-000007000000}">
      <formula1>ICT_工種</formula1>
    </dataValidation>
    <dataValidation operator="greaterThanOrEqual" allowBlank="1" showInputMessage="1" showErrorMessage="1" error="整数値を入力してください" sqref="K83 C99 C83 K99" xr:uid="{00000000-0002-0000-1A00-000008000000}"/>
    <dataValidation type="decimal" allowBlank="1" showInputMessage="1" showErrorMessage="1" sqref="D10:E10" xr:uid="{00000000-0002-0000-1A00-000009000000}">
      <formula1>0.001</formula1>
      <formula2>1</formula2>
    </dataValidation>
    <dataValidation type="whole" operator="greaterThanOrEqual" allowBlank="1" showInputMessage="1" showErrorMessage="1" error="整数値を入力してください" sqref="K70 C62 C86 K76 J89:J99 K79 K82 C47 C52 C57 B89:B99 K73 C92 K62 K67 C95 C98 C89 K47 K52 K57 J73:J86 B73:B86 B47:B70 J47:J70 C67 C70 C76 C79 C82 C73 K86 K92 K95 K98 K89" xr:uid="{00000000-0002-0000-1A00-00000A000000}">
      <formula1>0</formula1>
    </dataValidation>
    <dataValidation type="list" allowBlank="1" showInputMessage="1" showErrorMessage="1" sqref="M80 E71 E74 E77 E80 M68 M71 M74 M77 E68" xr:uid="{1D7159E7-D5C3-4B20-81DD-004C0D870213}">
      <formula1>ICT_出来形管理_河川浚渫</formula1>
    </dataValidation>
  </dataValidations>
  <pageMargins left="0.7" right="0.7" top="0.75" bottom="0.75" header="0.3" footer="0.3"/>
  <pageSetup paperSize="9"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33A7-20D3-4214-BD7B-9D90D427C62D}">
  <sheetPr codeName="Sheet34">
    <tabColor rgb="FFFFFF99"/>
    <pageSetUpPr fitToPage="1"/>
  </sheetPr>
  <dimension ref="A1:AJ128"/>
  <sheetViews>
    <sheetView showGridLines="0" topLeftCell="A2" zoomScale="85" zoomScaleNormal="85" workbookViewId="0">
      <selection activeCell="B12" sqref="B12:C12"/>
    </sheetView>
  </sheetViews>
  <sheetFormatPr defaultRowHeight="12"/>
  <cols>
    <col min="1" max="1" width="3.625" style="1572" customWidth="1"/>
    <col min="2" max="2" width="4.75" style="1572" customWidth="1"/>
    <col min="3" max="3" width="12.875" style="1572" customWidth="1"/>
    <col min="4" max="4" width="6.375" style="1572" customWidth="1"/>
    <col min="5" max="5" width="7.5" style="1572" customWidth="1"/>
    <col min="6" max="6" width="3.375" style="1572" bestFit="1" customWidth="1"/>
    <col min="7" max="7" width="7.5" style="1572" customWidth="1"/>
    <col min="8" max="8" width="3.375" style="1572" customWidth="1"/>
    <col min="9" max="9" width="7.5" style="1572" customWidth="1"/>
    <col min="10" max="10" width="3.375" style="1572" customWidth="1"/>
    <col min="11" max="12" width="16.125" style="1572" customWidth="1"/>
    <col min="13" max="13" width="7.75" style="1572" customWidth="1"/>
    <col min="14" max="14" width="4.375" style="1572" customWidth="1"/>
    <col min="15" max="15" width="12" style="1572" customWidth="1"/>
    <col min="16" max="16" width="39.625" style="1572" customWidth="1"/>
    <col min="17" max="17" width="3.375" style="1572" bestFit="1" customWidth="1"/>
    <col min="18" max="19" width="16.125" style="1572" customWidth="1"/>
    <col min="20" max="20" width="3.375" style="1572" customWidth="1"/>
    <col min="21" max="23" width="9" style="1572"/>
    <col min="24" max="24" width="9" style="1572" customWidth="1"/>
    <col min="25" max="16384" width="9" style="1572"/>
  </cols>
  <sheetData>
    <row r="1" spans="1:36" s="1564" customFormat="1" ht="15.75" hidden="1" customHeight="1">
      <c r="A1" s="1562" t="s">
        <v>1918</v>
      </c>
      <c r="B1" s="1562"/>
      <c r="C1" s="1562"/>
      <c r="D1" s="1562"/>
      <c r="E1" s="1563" t="s">
        <v>1919</v>
      </c>
      <c r="F1" s="1562"/>
      <c r="N1" s="1565"/>
      <c r="O1" s="1565"/>
      <c r="P1" s="1565"/>
      <c r="Q1" s="1565"/>
      <c r="R1" s="1566"/>
      <c r="S1" s="1567"/>
      <c r="T1" s="1565"/>
      <c r="U1" s="1568"/>
    </row>
    <row r="2" spans="1:36" s="1569" customFormat="1" ht="11.25" customHeight="1">
      <c r="B2" s="2432"/>
      <c r="C2" s="2432"/>
      <c r="D2" s="2433"/>
      <c r="E2" s="2433"/>
      <c r="F2" s="2433"/>
      <c r="G2" s="2433"/>
      <c r="H2" s="2433"/>
      <c r="I2" s="2433"/>
      <c r="J2" s="2433"/>
      <c r="K2" s="2433"/>
      <c r="L2" s="2433"/>
      <c r="M2" s="1508"/>
      <c r="R2" s="1570"/>
      <c r="T2" s="1570"/>
      <c r="AC2" s="1570"/>
      <c r="AI2" s="1571"/>
      <c r="AJ2" s="1571"/>
    </row>
    <row r="3" spans="1:36">
      <c r="X3" s="1573"/>
    </row>
    <row r="4" spans="1:36" s="1574" customFormat="1" ht="26.25" customHeight="1">
      <c r="B4" s="2434" t="s">
        <v>1920</v>
      </c>
      <c r="C4" s="2434"/>
      <c r="D4" s="2434"/>
      <c r="E4" s="2434"/>
      <c r="F4" s="2434"/>
      <c r="G4" s="2434"/>
      <c r="H4" s="2434"/>
      <c r="I4" s="2434"/>
      <c r="J4" s="2434"/>
      <c r="K4" s="2434"/>
      <c r="L4" s="2434"/>
      <c r="M4" s="2434"/>
      <c r="N4" s="2434"/>
      <c r="O4" s="2434"/>
      <c r="P4" s="2434"/>
      <c r="Q4" s="2434"/>
      <c r="R4" s="2434"/>
      <c r="S4" s="2434"/>
      <c r="T4" s="1575"/>
    </row>
    <row r="5" spans="1:36">
      <c r="X5" s="1573"/>
    </row>
    <row r="6" spans="1:36" ht="13.5">
      <c r="B6" s="1576" t="s">
        <v>1921</v>
      </c>
      <c r="C6" s="1576"/>
      <c r="D6" s="1576"/>
      <c r="E6" s="1577"/>
      <c r="F6" s="1578"/>
      <c r="G6" s="1577"/>
      <c r="H6" s="1577"/>
      <c r="I6" s="1577"/>
      <c r="J6" s="1577"/>
      <c r="K6" s="1577"/>
      <c r="L6" s="1577"/>
      <c r="M6" s="1577"/>
      <c r="N6" s="1577"/>
      <c r="O6" s="1577"/>
      <c r="P6" s="1577"/>
      <c r="Q6" s="1577"/>
      <c r="R6" s="1577"/>
      <c r="S6" s="1577"/>
      <c r="T6" s="1577"/>
      <c r="U6" s="1577"/>
    </row>
    <row r="7" spans="1:36" ht="19.5" customHeight="1">
      <c r="B7" s="2429" t="s">
        <v>1922</v>
      </c>
      <c r="C7" s="2430"/>
      <c r="D7" s="2431"/>
      <c r="E7" s="2431"/>
      <c r="F7" s="2431"/>
      <c r="G7" s="2431"/>
      <c r="H7" s="2431"/>
      <c r="I7" s="2431"/>
      <c r="J7" s="2431"/>
      <c r="K7" s="1577"/>
      <c r="L7" s="1577"/>
      <c r="M7" s="1577"/>
      <c r="N7" s="1577"/>
      <c r="O7" s="1577"/>
      <c r="P7" s="1577"/>
      <c r="Q7" s="1577"/>
      <c r="R7" s="1577"/>
      <c r="S7" s="1577"/>
      <c r="T7" s="1577"/>
      <c r="U7" s="1577"/>
    </row>
    <row r="8" spans="1:36" ht="19.5" customHeight="1">
      <c r="B8" s="2429" t="s">
        <v>1923</v>
      </c>
      <c r="C8" s="2430"/>
      <c r="D8" s="2431"/>
      <c r="E8" s="2431"/>
      <c r="F8" s="2431"/>
      <c r="G8" s="2431"/>
      <c r="H8" s="2431"/>
      <c r="I8" s="2431"/>
      <c r="J8" s="2431"/>
      <c r="K8" s="1577"/>
      <c r="L8" s="1577"/>
      <c r="M8" s="1577"/>
      <c r="N8" s="1577"/>
      <c r="O8" s="1577"/>
      <c r="P8" s="1577"/>
      <c r="Q8" s="1577"/>
      <c r="R8" s="1577"/>
      <c r="S8" s="1577"/>
      <c r="T8" s="1577"/>
      <c r="U8" s="1577"/>
    </row>
    <row r="9" spans="1:36" ht="19.5" customHeight="1">
      <c r="B9" s="2429" t="s">
        <v>1924</v>
      </c>
      <c r="C9" s="2430"/>
      <c r="D9" s="2431"/>
      <c r="E9" s="2431"/>
      <c r="F9" s="2431"/>
      <c r="G9" s="2431"/>
      <c r="H9" s="2431"/>
      <c r="I9" s="2431"/>
      <c r="J9" s="2431"/>
      <c r="K9" s="1577"/>
      <c r="L9" s="1577"/>
      <c r="M9" s="1577"/>
      <c r="N9" s="1577"/>
      <c r="O9" s="1577"/>
      <c r="P9" s="1577"/>
      <c r="Q9" s="1577"/>
      <c r="R9" s="1577"/>
      <c r="S9" s="1577"/>
      <c r="T9" s="1577"/>
      <c r="U9" s="1577"/>
    </row>
    <row r="10" spans="1:36" ht="19.5" customHeight="1">
      <c r="B10" s="2429" t="s">
        <v>1925</v>
      </c>
      <c r="C10" s="2430"/>
      <c r="D10" s="2431"/>
      <c r="E10" s="2431"/>
      <c r="F10" s="2431"/>
      <c r="G10" s="2431"/>
      <c r="H10" s="2431"/>
      <c r="I10" s="2431"/>
      <c r="J10" s="2431"/>
      <c r="K10" s="1577"/>
      <c r="L10" s="1577"/>
      <c r="M10" s="1577"/>
      <c r="N10" s="1577"/>
      <c r="O10" s="1577"/>
      <c r="P10" s="1577"/>
      <c r="Q10" s="1577"/>
      <c r="R10" s="1577"/>
      <c r="S10" s="1577"/>
      <c r="T10" s="1577"/>
      <c r="U10" s="1577"/>
    </row>
    <row r="11" spans="1:36" ht="19.5" customHeight="1">
      <c r="B11" s="2429" t="s">
        <v>1926</v>
      </c>
      <c r="C11" s="2430"/>
      <c r="D11" s="2435"/>
      <c r="E11" s="2436"/>
      <c r="F11" s="2436"/>
      <c r="G11" s="2436"/>
      <c r="H11" s="2436"/>
      <c r="I11" s="2436"/>
      <c r="J11" s="1579" t="s">
        <v>1927</v>
      </c>
      <c r="K11" s="1577"/>
      <c r="L11" s="1577"/>
      <c r="M11" s="1577"/>
      <c r="N11" s="1577"/>
      <c r="O11" s="1577"/>
      <c r="P11" s="1577"/>
      <c r="Q11" s="1577"/>
      <c r="R11" s="1577"/>
      <c r="S11" s="1577"/>
      <c r="T11" s="1577"/>
      <c r="U11" s="1577"/>
    </row>
    <row r="12" spans="1:36" ht="19.5" customHeight="1">
      <c r="B12" s="2429" t="s">
        <v>1928</v>
      </c>
      <c r="C12" s="2430"/>
      <c r="D12" s="2435"/>
      <c r="E12" s="2436"/>
      <c r="F12" s="2436"/>
      <c r="G12" s="2436"/>
      <c r="H12" s="2436"/>
      <c r="I12" s="2436"/>
      <c r="J12" s="1579" t="s">
        <v>1927</v>
      </c>
      <c r="K12" s="1577"/>
      <c r="L12" s="1577"/>
      <c r="M12" s="1577"/>
      <c r="N12" s="1577"/>
      <c r="O12" s="1577"/>
      <c r="P12" s="1577"/>
      <c r="Q12" s="1577"/>
      <c r="R12" s="1577"/>
      <c r="S12" s="1577"/>
      <c r="T12" s="1577"/>
      <c r="U12" s="1577"/>
    </row>
    <row r="13" spans="1:36" ht="19.5" customHeight="1">
      <c r="B13" s="2429" t="s">
        <v>1929</v>
      </c>
      <c r="C13" s="2430"/>
      <c r="D13" s="1580" t="s">
        <v>2409</v>
      </c>
      <c r="E13" s="1733"/>
      <c r="F13" s="1581" t="s">
        <v>1930</v>
      </c>
      <c r="G13" s="1733"/>
      <c r="H13" s="1581" t="s">
        <v>1931</v>
      </c>
      <c r="I13" s="1733"/>
      <c r="J13" s="1579" t="s">
        <v>1932</v>
      </c>
      <c r="K13" s="1577"/>
      <c r="L13" s="1577"/>
      <c r="M13" s="1577"/>
      <c r="N13" s="1577"/>
      <c r="O13" s="1577"/>
      <c r="P13" s="1577"/>
      <c r="Q13" s="1577"/>
      <c r="R13" s="1577"/>
      <c r="S13" s="1577"/>
      <c r="T13" s="1577"/>
      <c r="U13" s="1577"/>
    </row>
    <row r="14" spans="1:36" ht="19.5" customHeight="1">
      <c r="B14" s="2429" t="s">
        <v>1933</v>
      </c>
      <c r="C14" s="2430"/>
      <c r="D14" s="1580" t="s">
        <v>2409</v>
      </c>
      <c r="E14" s="1733"/>
      <c r="F14" s="1581" t="s">
        <v>1930</v>
      </c>
      <c r="G14" s="1733"/>
      <c r="H14" s="1581" t="s">
        <v>1931</v>
      </c>
      <c r="I14" s="1733"/>
      <c r="J14" s="1579" t="s">
        <v>1932</v>
      </c>
      <c r="K14" s="1577"/>
      <c r="L14" s="1577"/>
      <c r="M14" s="1577"/>
      <c r="N14" s="1577"/>
      <c r="O14" s="1577"/>
      <c r="P14" s="1577"/>
      <c r="Q14" s="1577"/>
      <c r="R14" s="1577"/>
      <c r="S14" s="1577"/>
      <c r="T14" s="1577"/>
      <c r="U14" s="1577"/>
    </row>
    <row r="15" spans="1:36" ht="16.5" customHeight="1">
      <c r="B15" s="1582"/>
      <c r="C15" s="1582"/>
      <c r="D15" s="1582"/>
      <c r="E15" s="1582"/>
      <c r="F15" s="1583"/>
      <c r="G15" s="1577"/>
      <c r="H15" s="1577"/>
      <c r="I15" s="1577"/>
      <c r="J15" s="1577"/>
      <c r="K15" s="1577"/>
      <c r="L15" s="1577"/>
      <c r="M15" s="1577"/>
      <c r="N15" s="1577"/>
      <c r="O15" s="1577"/>
      <c r="P15" s="1577"/>
      <c r="Q15" s="1577"/>
      <c r="R15" s="1577"/>
      <c r="S15" s="1577"/>
      <c r="T15" s="1577"/>
      <c r="U15" s="1577"/>
    </row>
    <row r="16" spans="1:36" ht="16.5" customHeight="1">
      <c r="B16" s="1576" t="s">
        <v>1811</v>
      </c>
      <c r="C16" s="1576"/>
      <c r="D16" s="1576"/>
      <c r="E16" s="1577"/>
      <c r="F16" s="1578"/>
      <c r="G16" s="1577"/>
      <c r="H16" s="1577"/>
      <c r="I16" s="1577"/>
      <c r="J16" s="1577"/>
      <c r="K16" s="1577"/>
      <c r="L16" s="1577"/>
      <c r="M16" s="1577"/>
      <c r="N16" s="1577"/>
      <c r="O16" s="1577"/>
      <c r="P16" s="1577"/>
      <c r="Q16" s="1577"/>
      <c r="R16" s="1577"/>
      <c r="S16" s="1577"/>
      <c r="T16" s="1577"/>
      <c r="U16" s="1577"/>
    </row>
    <row r="17" spans="2:21" ht="39" customHeight="1">
      <c r="B17" s="2437" t="s">
        <v>2437</v>
      </c>
      <c r="C17" s="2437"/>
      <c r="D17" s="2437"/>
      <c r="E17" s="2437"/>
      <c r="F17" s="2437"/>
      <c r="G17" s="2437"/>
      <c r="H17" s="2437"/>
      <c r="I17" s="2437"/>
      <c r="J17" s="2437"/>
      <c r="K17" s="2437"/>
      <c r="L17" s="2437"/>
      <c r="M17" s="1584"/>
      <c r="N17" s="1585" t="s">
        <v>1934</v>
      </c>
      <c r="O17" s="1585"/>
      <c r="P17" s="1585"/>
      <c r="Q17" s="1585"/>
      <c r="R17" s="1585"/>
      <c r="S17" s="1585"/>
      <c r="T17" s="1577"/>
      <c r="U17" s="1577"/>
    </row>
    <row r="18" spans="2:21" ht="30.75" customHeight="1">
      <c r="B18" s="2444" t="s">
        <v>2438</v>
      </c>
      <c r="C18" s="2445"/>
      <c r="D18" s="2445"/>
      <c r="E18" s="2445"/>
      <c r="F18" s="2445"/>
      <c r="G18" s="2445"/>
      <c r="H18" s="2445"/>
      <c r="I18" s="2445"/>
      <c r="J18" s="1586" t="s">
        <v>1935</v>
      </c>
      <c r="K18" s="1734"/>
      <c r="L18" s="1585" t="s">
        <v>1936</v>
      </c>
      <c r="M18" s="1585"/>
      <c r="N18" s="2438" t="s">
        <v>1937</v>
      </c>
      <c r="O18" s="2439"/>
      <c r="P18" s="2439"/>
      <c r="Q18" s="1586" t="s">
        <v>1935</v>
      </c>
      <c r="R18" s="1734"/>
      <c r="S18" s="1585" t="s">
        <v>1936</v>
      </c>
      <c r="T18" s="1577"/>
      <c r="U18" s="1577"/>
    </row>
    <row r="19" spans="2:21" ht="21.75" customHeight="1">
      <c r="B19" s="2440" t="s">
        <v>1938</v>
      </c>
      <c r="C19" s="2441"/>
      <c r="D19" s="2441"/>
      <c r="E19" s="2441"/>
      <c r="F19" s="2441"/>
      <c r="G19" s="2441"/>
      <c r="H19" s="2441"/>
      <c r="I19" s="2441"/>
      <c r="J19" s="1587" t="s">
        <v>1939</v>
      </c>
      <c r="K19" s="1735"/>
      <c r="L19" s="1585" t="s">
        <v>1940</v>
      </c>
      <c r="M19" s="1585"/>
      <c r="N19" s="2440" t="s">
        <v>1941</v>
      </c>
      <c r="O19" s="2441"/>
      <c r="P19" s="2441"/>
      <c r="Q19" s="1588" t="s">
        <v>1939</v>
      </c>
      <c r="R19" s="1740"/>
      <c r="S19" s="1585" t="s">
        <v>1940</v>
      </c>
      <c r="T19" s="1577"/>
      <c r="U19" s="1577"/>
    </row>
    <row r="20" spans="2:21" ht="29.25" customHeight="1">
      <c r="B20" s="2438" t="s">
        <v>1942</v>
      </c>
      <c r="C20" s="2439"/>
      <c r="D20" s="2439"/>
      <c r="E20" s="2439"/>
      <c r="F20" s="2439"/>
      <c r="G20" s="2439"/>
      <c r="H20" s="2439"/>
      <c r="I20" s="2439"/>
      <c r="J20" s="1586" t="s">
        <v>1943</v>
      </c>
      <c r="K20" s="1734"/>
      <c r="L20" s="1585" t="s">
        <v>1936</v>
      </c>
      <c r="M20" s="1585"/>
      <c r="N20" s="1589" t="s">
        <v>1944</v>
      </c>
      <c r="O20" s="1590"/>
      <c r="P20" s="1590"/>
      <c r="Q20" s="1591" t="s">
        <v>1943</v>
      </c>
      <c r="R20" s="1592">
        <f>SUM(R21:R25)</f>
        <v>0</v>
      </c>
      <c r="S20" s="1585" t="s">
        <v>1945</v>
      </c>
      <c r="T20" s="1577"/>
      <c r="U20" s="1577"/>
    </row>
    <row r="21" spans="2:21" ht="21.75" customHeight="1">
      <c r="B21" s="2440" t="s">
        <v>1946</v>
      </c>
      <c r="C21" s="2441"/>
      <c r="D21" s="2441"/>
      <c r="E21" s="2441"/>
      <c r="F21" s="2441"/>
      <c r="G21" s="2441"/>
      <c r="H21" s="2441"/>
      <c r="I21" s="2441"/>
      <c r="J21" s="1587" t="s">
        <v>1947</v>
      </c>
      <c r="K21" s="1735"/>
      <c r="L21" s="1585" t="s">
        <v>1940</v>
      </c>
      <c r="M21" s="1585"/>
      <c r="N21" s="1593" t="s">
        <v>1948</v>
      </c>
      <c r="O21" s="1594" t="s">
        <v>1949</v>
      </c>
      <c r="P21" s="2442"/>
      <c r="Q21" s="2443"/>
      <c r="R21" s="1741"/>
      <c r="S21" s="1585" t="s">
        <v>1945</v>
      </c>
      <c r="T21" s="1577"/>
      <c r="U21" s="1577"/>
    </row>
    <row r="22" spans="2:21" ht="29.25" customHeight="1">
      <c r="B22" s="2438" t="s">
        <v>1950</v>
      </c>
      <c r="C22" s="2439"/>
      <c r="D22" s="2439"/>
      <c r="E22" s="2439"/>
      <c r="F22" s="2439"/>
      <c r="G22" s="2439"/>
      <c r="H22" s="2439"/>
      <c r="I22" s="2439"/>
      <c r="J22" s="1586" t="s">
        <v>1951</v>
      </c>
      <c r="K22" s="1734"/>
      <c r="L22" s="1585" t="s">
        <v>1936</v>
      </c>
      <c r="M22" s="1585"/>
      <c r="N22" s="1595" t="s">
        <v>1952</v>
      </c>
      <c r="O22" s="1596" t="s">
        <v>1949</v>
      </c>
      <c r="P22" s="2448"/>
      <c r="Q22" s="2449"/>
      <c r="R22" s="1737"/>
      <c r="S22" s="1585" t="s">
        <v>1945</v>
      </c>
      <c r="T22" s="1577"/>
      <c r="U22" s="1577"/>
    </row>
    <row r="23" spans="2:21" ht="21.75" customHeight="1">
      <c r="B23" s="2440" t="s">
        <v>1953</v>
      </c>
      <c r="C23" s="2441"/>
      <c r="D23" s="2441"/>
      <c r="E23" s="2441"/>
      <c r="F23" s="2441"/>
      <c r="G23" s="2441"/>
      <c r="H23" s="2441"/>
      <c r="I23" s="2441"/>
      <c r="J23" s="1587" t="s">
        <v>1954</v>
      </c>
      <c r="K23" s="1735"/>
      <c r="L23" s="1585" t="s">
        <v>1940</v>
      </c>
      <c r="M23" s="1585"/>
      <c r="N23" s="1597" t="s">
        <v>1955</v>
      </c>
      <c r="O23" s="1598" t="s">
        <v>1949</v>
      </c>
      <c r="P23" s="2448"/>
      <c r="Q23" s="2449"/>
      <c r="R23" s="1737"/>
      <c r="S23" s="1585" t="s">
        <v>1945</v>
      </c>
      <c r="T23" s="1577"/>
      <c r="U23" s="1577"/>
    </row>
    <row r="24" spans="2:21" ht="21.75" customHeight="1">
      <c r="B24" s="2450" t="s">
        <v>1944</v>
      </c>
      <c r="C24" s="2451"/>
      <c r="D24" s="2451"/>
      <c r="E24" s="2451"/>
      <c r="F24" s="2451"/>
      <c r="G24" s="2451"/>
      <c r="H24" s="2451"/>
      <c r="I24" s="2451"/>
      <c r="J24" s="1599" t="s">
        <v>1956</v>
      </c>
      <c r="K24" s="1592">
        <f>SUM(K25:K29)</f>
        <v>0</v>
      </c>
      <c r="L24" s="1585" t="s">
        <v>1945</v>
      </c>
      <c r="M24" s="1585"/>
      <c r="N24" s="1597" t="s">
        <v>1957</v>
      </c>
      <c r="O24" s="1598" t="s">
        <v>1949</v>
      </c>
      <c r="P24" s="2448"/>
      <c r="Q24" s="2449"/>
      <c r="R24" s="1737"/>
      <c r="S24" s="1585" t="s">
        <v>1945</v>
      </c>
      <c r="T24" s="1577"/>
      <c r="U24" s="1577"/>
    </row>
    <row r="25" spans="2:21" ht="21.75" customHeight="1" thickBot="1">
      <c r="B25" s="1593" t="s">
        <v>1948</v>
      </c>
      <c r="C25" s="1594" t="s">
        <v>1949</v>
      </c>
      <c r="D25" s="2452"/>
      <c r="E25" s="2452"/>
      <c r="F25" s="2452"/>
      <c r="G25" s="2452"/>
      <c r="H25" s="2452"/>
      <c r="I25" s="2452"/>
      <c r="J25" s="2453"/>
      <c r="K25" s="1736"/>
      <c r="L25" s="1585" t="s">
        <v>1945</v>
      </c>
      <c r="M25" s="1585"/>
      <c r="N25" s="1600" t="s">
        <v>1958</v>
      </c>
      <c r="O25" s="1601" t="s">
        <v>1949</v>
      </c>
      <c r="P25" s="2454"/>
      <c r="Q25" s="2455"/>
      <c r="R25" s="1738"/>
      <c r="S25" s="1585" t="s">
        <v>1945</v>
      </c>
      <c r="T25" s="1577"/>
      <c r="U25" s="1577"/>
    </row>
    <row r="26" spans="2:21" ht="21.75" customHeight="1" thickTop="1">
      <c r="B26" s="1597" t="s">
        <v>1952</v>
      </c>
      <c r="C26" s="1598" t="s">
        <v>1949</v>
      </c>
      <c r="D26" s="2446"/>
      <c r="E26" s="2446"/>
      <c r="F26" s="2446"/>
      <c r="G26" s="2446"/>
      <c r="H26" s="2446"/>
      <c r="I26" s="2446"/>
      <c r="J26" s="2447"/>
      <c r="K26" s="1737"/>
      <c r="L26" s="1585" t="s">
        <v>1945</v>
      </c>
      <c r="M26" s="1585"/>
      <c r="N26" s="2456" t="s">
        <v>1959</v>
      </c>
      <c r="O26" s="2457"/>
      <c r="P26" s="2457"/>
      <c r="Q26" s="2458"/>
      <c r="R26" s="1602">
        <f>R19+R20</f>
        <v>0</v>
      </c>
      <c r="S26" s="1585"/>
      <c r="T26" s="1577"/>
      <c r="U26" s="1577"/>
    </row>
    <row r="27" spans="2:21" ht="21.75" customHeight="1">
      <c r="B27" s="1597" t="s">
        <v>1955</v>
      </c>
      <c r="C27" s="1598" t="s">
        <v>1949</v>
      </c>
      <c r="D27" s="2446"/>
      <c r="E27" s="2446"/>
      <c r="F27" s="2446"/>
      <c r="G27" s="2446"/>
      <c r="H27" s="2446"/>
      <c r="I27" s="2446"/>
      <c r="J27" s="2447"/>
      <c r="K27" s="1737"/>
      <c r="L27" s="1585" t="s">
        <v>1945</v>
      </c>
      <c r="M27" s="1585"/>
      <c r="N27" s="1585"/>
      <c r="O27" s="1585"/>
      <c r="P27" s="1585"/>
      <c r="Q27" s="1603"/>
      <c r="R27" s="1604"/>
      <c r="S27" s="1585"/>
      <c r="T27" s="1577"/>
      <c r="U27" s="1577"/>
    </row>
    <row r="28" spans="2:21" ht="21.75" customHeight="1">
      <c r="B28" s="1597" t="s">
        <v>1957</v>
      </c>
      <c r="C28" s="1598" t="s">
        <v>1949</v>
      </c>
      <c r="D28" s="2446"/>
      <c r="E28" s="2446"/>
      <c r="F28" s="2446"/>
      <c r="G28" s="2446"/>
      <c r="H28" s="2446"/>
      <c r="I28" s="2446"/>
      <c r="J28" s="2447"/>
      <c r="K28" s="1737"/>
      <c r="L28" s="1585" t="s">
        <v>1945</v>
      </c>
      <c r="M28" s="1585"/>
      <c r="N28" s="1585"/>
      <c r="O28" s="1585"/>
      <c r="P28" s="1585"/>
      <c r="Q28" s="1603"/>
      <c r="R28" s="1585"/>
      <c r="S28" s="1585"/>
      <c r="T28" s="1577"/>
      <c r="U28" s="1577"/>
    </row>
    <row r="29" spans="2:21" ht="21.75" customHeight="1" thickBot="1">
      <c r="B29" s="1600" t="s">
        <v>1958</v>
      </c>
      <c r="C29" s="1601" t="s">
        <v>1949</v>
      </c>
      <c r="D29" s="2460"/>
      <c r="E29" s="2460"/>
      <c r="F29" s="2460"/>
      <c r="G29" s="2460"/>
      <c r="H29" s="2460"/>
      <c r="I29" s="2460"/>
      <c r="J29" s="2461"/>
      <c r="K29" s="1738"/>
      <c r="L29" s="1585" t="s">
        <v>1945</v>
      </c>
      <c r="M29" s="1585"/>
      <c r="N29" s="1585"/>
      <c r="O29" s="1585"/>
      <c r="P29" s="1585"/>
      <c r="Q29" s="1603"/>
      <c r="R29" s="1585"/>
      <c r="S29" s="1585"/>
      <c r="T29" s="1577"/>
      <c r="U29" s="1577"/>
    </row>
    <row r="30" spans="2:21" ht="21.75" customHeight="1" thickTop="1">
      <c r="B30" s="2456" t="s">
        <v>1960</v>
      </c>
      <c r="C30" s="2457"/>
      <c r="D30" s="2457"/>
      <c r="E30" s="2457"/>
      <c r="F30" s="2457"/>
      <c r="G30" s="2457"/>
      <c r="H30" s="2457"/>
      <c r="I30" s="2457"/>
      <c r="J30" s="2458"/>
      <c r="K30" s="1602">
        <f>K19+K21+K23+K24</f>
        <v>0</v>
      </c>
      <c r="L30" s="1585"/>
      <c r="M30" s="1585"/>
      <c r="N30" s="1585"/>
      <c r="O30" s="1585"/>
      <c r="P30" s="1585"/>
      <c r="Q30" s="1603"/>
      <c r="R30" s="1585"/>
      <c r="S30" s="1585"/>
      <c r="T30" s="1577"/>
      <c r="U30" s="1577"/>
    </row>
    <row r="31" spans="2:21" ht="16.5" customHeight="1">
      <c r="B31" s="1577"/>
      <c r="C31" s="1577"/>
      <c r="D31" s="1577"/>
      <c r="E31" s="1577"/>
      <c r="F31" s="1578"/>
      <c r="G31" s="1577"/>
      <c r="H31" s="1577"/>
      <c r="I31" s="1577"/>
      <c r="J31" s="1577"/>
      <c r="K31" s="1577"/>
      <c r="L31" s="1577"/>
      <c r="M31" s="1577"/>
      <c r="N31" s="1585"/>
      <c r="O31" s="1585"/>
      <c r="P31" s="1585"/>
      <c r="Q31" s="1603"/>
      <c r="R31" s="1585"/>
      <c r="S31" s="1585"/>
      <c r="T31" s="1577"/>
      <c r="U31" s="1577"/>
    </row>
    <row r="32" spans="2:21" ht="16.5" customHeight="1">
      <c r="B32" s="1576" t="s">
        <v>1961</v>
      </c>
      <c r="C32" s="1576"/>
      <c r="D32" s="1576"/>
      <c r="E32" s="1577"/>
      <c r="F32" s="1578"/>
      <c r="G32" s="1577"/>
      <c r="H32" s="1577"/>
      <c r="I32" s="1577"/>
      <c r="J32" s="1577"/>
      <c r="K32" s="1577"/>
      <c r="L32" s="1577"/>
      <c r="M32" s="1577"/>
      <c r="N32" s="1585"/>
      <c r="O32" s="1585"/>
      <c r="P32" s="1585"/>
      <c r="Q32" s="1603"/>
      <c r="R32" s="1585"/>
      <c r="S32" s="1585"/>
      <c r="T32" s="1577"/>
      <c r="U32" s="1577"/>
    </row>
    <row r="33" spans="2:21" ht="16.5" customHeight="1">
      <c r="B33" s="1582" t="s">
        <v>2439</v>
      </c>
      <c r="C33" s="1582"/>
      <c r="D33" s="1582"/>
      <c r="E33" s="1582"/>
      <c r="F33" s="1583"/>
      <c r="G33" s="1583"/>
      <c r="H33" s="1582"/>
      <c r="I33" s="1582"/>
      <c r="J33" s="1582"/>
      <c r="K33" s="1577"/>
      <c r="L33" s="1577"/>
      <c r="M33" s="1577"/>
      <c r="N33" s="1585"/>
      <c r="O33" s="1585"/>
      <c r="P33" s="1585"/>
      <c r="Q33" s="1603"/>
      <c r="R33" s="1585"/>
      <c r="S33" s="1585"/>
      <c r="T33" s="1577"/>
      <c r="U33" s="1577"/>
    </row>
    <row r="34" spans="2:21" ht="21.75" customHeight="1">
      <c r="B34" s="2459" t="s">
        <v>1962</v>
      </c>
      <c r="C34" s="2459"/>
      <c r="D34" s="2459"/>
      <c r="E34" s="2459"/>
      <c r="F34" s="2459"/>
      <c r="G34" s="2459"/>
      <c r="H34" s="2459"/>
      <c r="I34" s="2459"/>
      <c r="J34" s="2459"/>
      <c r="K34" s="2459"/>
      <c r="L34" s="1739"/>
      <c r="M34" s="1605"/>
      <c r="N34" s="1585"/>
      <c r="O34" s="1585"/>
      <c r="P34" s="1585"/>
      <c r="Q34" s="1603"/>
      <c r="R34" s="1585"/>
      <c r="S34" s="1585"/>
      <c r="T34" s="1577"/>
      <c r="U34" s="1577"/>
    </row>
    <row r="35" spans="2:21" ht="21.75" customHeight="1">
      <c r="B35" s="2459" t="s">
        <v>1963</v>
      </c>
      <c r="C35" s="2459"/>
      <c r="D35" s="2459"/>
      <c r="E35" s="2459"/>
      <c r="F35" s="2459"/>
      <c r="G35" s="2459"/>
      <c r="H35" s="2459"/>
      <c r="I35" s="2459"/>
      <c r="J35" s="2459"/>
      <c r="K35" s="2459"/>
      <c r="L35" s="1739"/>
      <c r="M35" s="1605"/>
      <c r="N35" s="1577"/>
      <c r="O35" s="1577"/>
      <c r="P35" s="1577"/>
      <c r="Q35" s="1578"/>
      <c r="R35" s="1577"/>
      <c r="S35" s="1577"/>
      <c r="T35" s="1577"/>
      <c r="U35" s="1577"/>
    </row>
    <row r="36" spans="2:21" ht="21.75" customHeight="1">
      <c r="B36" s="2459" t="s">
        <v>1964</v>
      </c>
      <c r="C36" s="2459"/>
      <c r="D36" s="2459"/>
      <c r="E36" s="2459"/>
      <c r="F36" s="2459"/>
      <c r="G36" s="2459"/>
      <c r="H36" s="2459"/>
      <c r="I36" s="2459"/>
      <c r="J36" s="2459"/>
      <c r="K36" s="2459"/>
      <c r="L36" s="1739"/>
      <c r="M36" s="1605"/>
      <c r="N36" s="1577"/>
      <c r="O36" s="1577"/>
      <c r="P36" s="1577"/>
      <c r="Q36" s="1578"/>
      <c r="R36" s="1577"/>
      <c r="S36" s="1577"/>
      <c r="T36" s="1577"/>
      <c r="U36" s="1577"/>
    </row>
    <row r="37" spans="2:21" ht="21.75" customHeight="1">
      <c r="B37" s="2459" t="s">
        <v>1965</v>
      </c>
      <c r="C37" s="2459"/>
      <c r="D37" s="2459"/>
      <c r="E37" s="2459"/>
      <c r="F37" s="2459"/>
      <c r="G37" s="2459"/>
      <c r="H37" s="2459"/>
      <c r="I37" s="2459"/>
      <c r="J37" s="2459"/>
      <c r="K37" s="2459"/>
      <c r="L37" s="1739"/>
      <c r="M37" s="1605"/>
      <c r="N37" s="1577"/>
      <c r="O37" s="1577"/>
      <c r="P37" s="1577"/>
      <c r="Q37" s="1577"/>
      <c r="R37" s="1578"/>
      <c r="S37" s="1577"/>
      <c r="T37" s="1577"/>
      <c r="U37" s="1577"/>
    </row>
    <row r="38" spans="2:21" ht="21.75" customHeight="1">
      <c r="B38" s="2459" t="s">
        <v>1966</v>
      </c>
      <c r="C38" s="2459"/>
      <c r="D38" s="2459"/>
      <c r="E38" s="2459"/>
      <c r="F38" s="2459"/>
      <c r="G38" s="2459"/>
      <c r="H38" s="2459"/>
      <c r="I38" s="2459"/>
      <c r="J38" s="2459"/>
      <c r="K38" s="2459"/>
      <c r="L38" s="1739"/>
      <c r="M38" s="1605"/>
      <c r="N38" s="1577"/>
      <c r="O38" s="1577"/>
      <c r="P38" s="1577"/>
      <c r="Q38" s="1577"/>
      <c r="R38" s="1578"/>
      <c r="S38" s="1577"/>
      <c r="T38" s="1577"/>
      <c r="U38" s="1577"/>
    </row>
    <row r="39" spans="2:21" ht="21.75" customHeight="1">
      <c r="B39" s="2459" t="s">
        <v>1967</v>
      </c>
      <c r="C39" s="2459"/>
      <c r="D39" s="2459"/>
      <c r="E39" s="2459"/>
      <c r="F39" s="2459"/>
      <c r="G39" s="2459"/>
      <c r="H39" s="2459"/>
      <c r="I39" s="2459"/>
      <c r="J39" s="2459"/>
      <c r="K39" s="2459"/>
      <c r="L39" s="1739"/>
      <c r="M39" s="1605"/>
      <c r="N39" s="1577"/>
      <c r="O39" s="1577"/>
      <c r="P39" s="1577"/>
      <c r="Q39" s="1577"/>
      <c r="R39" s="1578"/>
      <c r="S39" s="1577"/>
      <c r="T39" s="1577"/>
      <c r="U39" s="1577"/>
    </row>
    <row r="40" spans="2:21" ht="12" customHeight="1">
      <c r="B40" s="1582"/>
      <c r="C40" s="1582"/>
      <c r="D40" s="1582"/>
      <c r="E40" s="1582"/>
      <c r="F40" s="1583"/>
      <c r="G40" s="1583"/>
      <c r="H40" s="1605"/>
      <c r="I40" s="1605"/>
      <c r="J40" s="1605"/>
      <c r="K40" s="1605"/>
      <c r="L40" s="1605"/>
      <c r="M40" s="1605"/>
      <c r="N40" s="1577"/>
      <c r="O40" s="1577"/>
      <c r="P40" s="1577"/>
      <c r="Q40" s="1577"/>
      <c r="R40" s="1578"/>
      <c r="S40" s="1577"/>
      <c r="T40" s="1577"/>
      <c r="U40" s="1577"/>
    </row>
    <row r="41" spans="2:21" ht="16.5" customHeight="1">
      <c r="B41" s="1577" t="s">
        <v>1968</v>
      </c>
      <c r="C41" s="1577"/>
      <c r="D41" s="1577"/>
      <c r="E41" s="1582"/>
      <c r="F41" s="1583"/>
      <c r="G41" s="1583"/>
      <c r="H41" s="1582"/>
      <c r="I41" s="1582"/>
      <c r="J41" s="1582"/>
      <c r="K41" s="1605"/>
      <c r="L41" s="1582"/>
      <c r="M41" s="1605"/>
      <c r="N41" s="1577"/>
      <c r="O41" s="1577"/>
      <c r="P41" s="1577"/>
      <c r="Q41" s="1577"/>
      <c r="R41" s="1578"/>
      <c r="S41" s="1577"/>
      <c r="T41" s="1577"/>
      <c r="U41" s="1577"/>
    </row>
    <row r="42" spans="2:21" ht="21.75" customHeight="1">
      <c r="B42" s="2459" t="s">
        <v>1969</v>
      </c>
      <c r="C42" s="2459"/>
      <c r="D42" s="2459"/>
      <c r="E42" s="2459"/>
      <c r="F42" s="2459"/>
      <c r="G42" s="2459"/>
      <c r="H42" s="2459"/>
      <c r="I42" s="2459"/>
      <c r="J42" s="2459"/>
      <c r="K42" s="2459"/>
      <c r="L42" s="1739"/>
      <c r="M42" s="1605"/>
      <c r="N42" s="1577"/>
      <c r="O42" s="1577"/>
      <c r="P42" s="1577"/>
      <c r="Q42" s="1577"/>
      <c r="R42" s="1578"/>
      <c r="S42" s="1577"/>
      <c r="T42" s="1577"/>
      <c r="U42" s="1577"/>
    </row>
    <row r="43" spans="2:21" ht="21.75" customHeight="1">
      <c r="B43" s="2459" t="s">
        <v>1970</v>
      </c>
      <c r="C43" s="2459"/>
      <c r="D43" s="2459"/>
      <c r="E43" s="2459"/>
      <c r="F43" s="2459"/>
      <c r="G43" s="2459"/>
      <c r="H43" s="2459"/>
      <c r="I43" s="2459"/>
      <c r="J43" s="2459"/>
      <c r="K43" s="2459"/>
      <c r="L43" s="1739"/>
      <c r="M43" s="1605"/>
      <c r="N43" s="1577"/>
      <c r="O43" s="1577"/>
      <c r="P43" s="1577"/>
      <c r="Q43" s="1577"/>
      <c r="R43" s="1578"/>
      <c r="S43" s="1577"/>
      <c r="T43" s="1577"/>
      <c r="U43" s="1577"/>
    </row>
    <row r="44" spans="2:21" ht="21.75" customHeight="1">
      <c r="B44" s="2459" t="s">
        <v>1971</v>
      </c>
      <c r="C44" s="2459"/>
      <c r="D44" s="2459"/>
      <c r="E44" s="2459"/>
      <c r="F44" s="2459"/>
      <c r="G44" s="2459"/>
      <c r="H44" s="2459"/>
      <c r="I44" s="2459"/>
      <c r="J44" s="2459"/>
      <c r="K44" s="2459"/>
      <c r="L44" s="1739"/>
      <c r="M44" s="1605"/>
      <c r="N44" s="1577"/>
      <c r="O44" s="1577"/>
      <c r="P44" s="1577"/>
      <c r="Q44" s="1577"/>
      <c r="R44" s="1578"/>
      <c r="S44" s="1577"/>
      <c r="T44" s="1577"/>
      <c r="U44" s="1577"/>
    </row>
    <row r="45" spans="2:21" ht="21.75" customHeight="1">
      <c r="B45" s="2459" t="s">
        <v>1972</v>
      </c>
      <c r="C45" s="2459"/>
      <c r="D45" s="2459"/>
      <c r="E45" s="2459"/>
      <c r="F45" s="2459"/>
      <c r="G45" s="2459"/>
      <c r="H45" s="2459"/>
      <c r="I45" s="2459"/>
      <c r="J45" s="2459"/>
      <c r="K45" s="2459"/>
      <c r="L45" s="1739" t="s">
        <v>2491</v>
      </c>
      <c r="M45" s="1605"/>
      <c r="N45" s="1577"/>
      <c r="O45" s="1577"/>
      <c r="P45" s="1577"/>
      <c r="Q45" s="1577"/>
      <c r="R45" s="1578"/>
      <c r="S45" s="1577"/>
      <c r="T45" s="1577"/>
      <c r="U45" s="1577"/>
    </row>
    <row r="46" spans="2:21" ht="21.75" customHeight="1">
      <c r="B46" s="2459" t="s">
        <v>1973</v>
      </c>
      <c r="C46" s="2459"/>
      <c r="D46" s="2459"/>
      <c r="E46" s="2459"/>
      <c r="F46" s="2459"/>
      <c r="G46" s="2459"/>
      <c r="H46" s="2459"/>
      <c r="I46" s="2459"/>
      <c r="J46" s="2459"/>
      <c r="K46" s="2459"/>
      <c r="L46" s="1739"/>
      <c r="M46" s="1605"/>
      <c r="N46" s="1577"/>
      <c r="O46" s="1577"/>
      <c r="P46" s="1577"/>
      <c r="Q46" s="1577"/>
      <c r="R46" s="1578"/>
      <c r="S46" s="1577"/>
      <c r="T46" s="1577"/>
      <c r="U46" s="1577"/>
    </row>
    <row r="47" spans="2:21" ht="12" customHeight="1">
      <c r="B47" s="1582"/>
      <c r="C47" s="1582"/>
      <c r="D47" s="1582"/>
      <c r="E47" s="1582"/>
      <c r="F47" s="1583"/>
      <c r="G47" s="1583"/>
      <c r="H47" s="1605"/>
      <c r="I47" s="1605"/>
      <c r="J47" s="1605"/>
      <c r="K47" s="1605"/>
      <c r="L47" s="1605"/>
      <c r="M47" s="1605"/>
      <c r="N47" s="1577"/>
      <c r="O47" s="1577"/>
      <c r="P47" s="1577"/>
      <c r="Q47" s="1577"/>
      <c r="R47" s="1578"/>
      <c r="S47" s="1577"/>
      <c r="T47" s="1577"/>
      <c r="U47" s="1577"/>
    </row>
    <row r="48" spans="2:21" ht="16.5" customHeight="1">
      <c r="B48" s="1577" t="s">
        <v>1974</v>
      </c>
      <c r="C48" s="1577"/>
      <c r="D48" s="1577"/>
      <c r="E48" s="1582"/>
      <c r="F48" s="1583"/>
      <c r="G48" s="1583"/>
      <c r="H48" s="1582"/>
      <c r="I48" s="1582"/>
      <c r="J48" s="1582"/>
      <c r="K48" s="1605"/>
      <c r="L48" s="1582"/>
      <c r="M48" s="1605"/>
      <c r="N48" s="1577"/>
      <c r="O48" s="1577"/>
      <c r="P48" s="1577"/>
      <c r="Q48" s="1577"/>
      <c r="R48" s="1578"/>
      <c r="S48" s="1577"/>
      <c r="T48" s="1577"/>
      <c r="U48" s="1577"/>
    </row>
    <row r="49" spans="2:21" ht="21.75" customHeight="1">
      <c r="B49" s="2459" t="s">
        <v>1975</v>
      </c>
      <c r="C49" s="2459"/>
      <c r="D49" s="2459"/>
      <c r="E49" s="2459"/>
      <c r="F49" s="2459"/>
      <c r="G49" s="2459"/>
      <c r="H49" s="2459"/>
      <c r="I49" s="2459"/>
      <c r="J49" s="2459"/>
      <c r="K49" s="2459"/>
      <c r="L49" s="1739"/>
      <c r="M49" s="1605"/>
      <c r="N49" s="1577"/>
      <c r="O49" s="1577"/>
      <c r="P49" s="1577"/>
      <c r="Q49" s="1577"/>
      <c r="R49" s="1578"/>
      <c r="S49" s="1577"/>
      <c r="T49" s="1577"/>
      <c r="U49" s="1577"/>
    </row>
    <row r="50" spans="2:21" ht="21.75" customHeight="1">
      <c r="B50" s="2459" t="s">
        <v>1976</v>
      </c>
      <c r="C50" s="2459"/>
      <c r="D50" s="2459"/>
      <c r="E50" s="2459"/>
      <c r="F50" s="2459"/>
      <c r="G50" s="2459"/>
      <c r="H50" s="2459"/>
      <c r="I50" s="2459"/>
      <c r="J50" s="2459"/>
      <c r="K50" s="2459"/>
      <c r="L50" s="1739"/>
      <c r="M50" s="1605"/>
      <c r="N50" s="1577"/>
      <c r="O50" s="1577"/>
      <c r="P50" s="1577"/>
      <c r="Q50" s="1577"/>
      <c r="R50" s="1578"/>
      <c r="S50" s="1577"/>
      <c r="T50" s="1577"/>
      <c r="U50" s="1577"/>
    </row>
    <row r="51" spans="2:21" ht="21.75" customHeight="1">
      <c r="B51" s="2459" t="s">
        <v>1977</v>
      </c>
      <c r="C51" s="2459"/>
      <c r="D51" s="2459"/>
      <c r="E51" s="2459"/>
      <c r="F51" s="2459"/>
      <c r="G51" s="2459"/>
      <c r="H51" s="2459"/>
      <c r="I51" s="2459"/>
      <c r="J51" s="2459"/>
      <c r="K51" s="2459"/>
      <c r="L51" s="1739"/>
      <c r="M51" s="1605"/>
      <c r="N51" s="1577"/>
      <c r="O51" s="1577"/>
      <c r="P51" s="1577"/>
      <c r="Q51" s="1577"/>
      <c r="R51" s="1578"/>
      <c r="S51" s="1577"/>
      <c r="T51" s="1577"/>
      <c r="U51" s="1577"/>
    </row>
    <row r="52" spans="2:21" ht="21.75" customHeight="1">
      <c r="B52" s="2459" t="s">
        <v>1978</v>
      </c>
      <c r="C52" s="2459"/>
      <c r="D52" s="2459"/>
      <c r="E52" s="2459"/>
      <c r="F52" s="2459"/>
      <c r="G52" s="2459"/>
      <c r="H52" s="2459"/>
      <c r="I52" s="2459"/>
      <c r="J52" s="2459"/>
      <c r="K52" s="2459"/>
      <c r="L52" s="1739"/>
      <c r="M52" s="1605"/>
      <c r="N52" s="1577"/>
      <c r="O52" s="1577"/>
      <c r="P52" s="1577"/>
      <c r="Q52" s="1577"/>
      <c r="R52" s="1578"/>
      <c r="S52" s="1577"/>
      <c r="T52" s="1577"/>
      <c r="U52" s="1577"/>
    </row>
    <row r="53" spans="2:21" ht="21.75" customHeight="1">
      <c r="B53" s="2459" t="s">
        <v>1979</v>
      </c>
      <c r="C53" s="2459"/>
      <c r="D53" s="2459"/>
      <c r="E53" s="2459"/>
      <c r="F53" s="2459"/>
      <c r="G53" s="2459"/>
      <c r="H53" s="2459"/>
      <c r="I53" s="2459"/>
      <c r="J53" s="2459"/>
      <c r="K53" s="2459"/>
      <c r="L53" s="1739"/>
      <c r="M53" s="1605"/>
      <c r="N53" s="1577"/>
      <c r="O53" s="1577"/>
      <c r="P53" s="1577"/>
      <c r="Q53" s="1577"/>
      <c r="R53" s="1578"/>
      <c r="S53" s="1577"/>
      <c r="T53" s="1577"/>
      <c r="U53" s="1577"/>
    </row>
    <row r="54" spans="2:21" ht="21.75" customHeight="1">
      <c r="B54" s="2459" t="s">
        <v>1980</v>
      </c>
      <c r="C54" s="2459"/>
      <c r="D54" s="2459"/>
      <c r="E54" s="2459"/>
      <c r="F54" s="2459"/>
      <c r="G54" s="2459"/>
      <c r="H54" s="2459"/>
      <c r="I54" s="2459"/>
      <c r="J54" s="2459"/>
      <c r="K54" s="2459"/>
      <c r="L54" s="1739"/>
      <c r="M54" s="1605"/>
      <c r="N54" s="1577"/>
      <c r="O54" s="1577"/>
      <c r="P54" s="1577"/>
      <c r="Q54" s="1577"/>
      <c r="R54" s="1578"/>
      <c r="S54" s="1577"/>
      <c r="T54" s="1577"/>
      <c r="U54" s="1577"/>
    </row>
    <row r="55" spans="2:21" ht="16.5" customHeight="1">
      <c r="N55" s="1577"/>
      <c r="O55" s="1577"/>
      <c r="P55" s="1577"/>
      <c r="Q55" s="1577"/>
      <c r="R55" s="1578"/>
      <c r="S55" s="1577"/>
      <c r="T55" s="1577"/>
      <c r="U55" s="1577"/>
    </row>
    <row r="56" spans="2:21" ht="16.5" customHeight="1">
      <c r="N56" s="1577"/>
      <c r="O56" s="1577"/>
      <c r="P56" s="1577"/>
      <c r="Q56" s="1577"/>
      <c r="R56" s="1578"/>
      <c r="S56" s="1577"/>
      <c r="T56" s="1577"/>
      <c r="U56" s="1577"/>
    </row>
    <row r="57" spans="2:21" ht="16.5" customHeight="1">
      <c r="N57" s="1577"/>
      <c r="O57" s="1577"/>
      <c r="P57" s="1577"/>
      <c r="Q57" s="1577"/>
      <c r="R57" s="1578"/>
      <c r="S57" s="1577"/>
      <c r="T57" s="1577"/>
      <c r="U57" s="1577"/>
    </row>
    <row r="58" spans="2:21" ht="16.5" customHeight="1">
      <c r="N58" s="1577"/>
      <c r="O58" s="1577"/>
      <c r="P58" s="1577"/>
      <c r="Q58" s="1577"/>
      <c r="R58" s="1578"/>
      <c r="S58" s="1577"/>
      <c r="T58" s="1577"/>
      <c r="U58" s="1577"/>
    </row>
    <row r="59" spans="2:21" ht="16.5" customHeight="1">
      <c r="T59" s="1577"/>
      <c r="U59" s="1577"/>
    </row>
    <row r="60" spans="2:21" ht="16.5" customHeight="1">
      <c r="T60" s="1577"/>
      <c r="U60" s="1577"/>
    </row>
    <row r="61" spans="2:21" ht="13.5">
      <c r="T61" s="1577"/>
      <c r="U61" s="1577"/>
    </row>
    <row r="62" spans="2:21" ht="13.5">
      <c r="T62" s="1577"/>
      <c r="U62" s="1577"/>
    </row>
    <row r="63" spans="2:21" ht="13.5">
      <c r="T63" s="1577"/>
      <c r="U63" s="1577"/>
    </row>
    <row r="64" spans="2:21" ht="13.5">
      <c r="T64" s="1577"/>
      <c r="U64" s="1577"/>
    </row>
    <row r="65" spans="20:21" ht="13.5">
      <c r="T65" s="1577"/>
      <c r="U65" s="1577"/>
    </row>
    <row r="66" spans="20:21" ht="13.5">
      <c r="T66" s="1577"/>
      <c r="U66" s="1577"/>
    </row>
    <row r="89" spans="11:18" ht="19.5">
      <c r="K89" s="1572" ph="1"/>
      <c r="L89" s="1572" ph="1"/>
      <c r="M89" s="1572" ph="1"/>
    </row>
    <row r="92" spans="11:18" ht="19.5">
      <c r="K92" s="1572" ph="1"/>
      <c r="L92" s="1572" ph="1"/>
      <c r="M92" s="1572" ph="1"/>
    </row>
    <row r="93" spans="11:18" ht="19.5">
      <c r="K93" s="1572" ph="1"/>
      <c r="L93" s="1572" ph="1"/>
      <c r="M93" s="1572" ph="1"/>
      <c r="P93" s="1572" ph="1"/>
      <c r="Q93" s="1572" ph="1"/>
      <c r="R93" s="1572" ph="1"/>
    </row>
    <row r="96" spans="11:18" ht="19.5">
      <c r="P96" s="1572" ph="1"/>
      <c r="Q96" s="1572" ph="1"/>
      <c r="R96" s="1572" ph="1"/>
    </row>
    <row r="97" spans="11:18" ht="19.5">
      <c r="P97" s="1572" ph="1"/>
      <c r="Q97" s="1572" ph="1"/>
      <c r="R97" s="1572" ph="1"/>
    </row>
    <row r="112" spans="11:18" ht="19.5">
      <c r="K112" s="1572" ph="1"/>
      <c r="L112" s="1572" ph="1"/>
      <c r="M112" s="1572" ph="1"/>
    </row>
    <row r="115" spans="11:18" ht="19.5">
      <c r="K115" s="1572" ph="1"/>
      <c r="L115" s="1572" ph="1"/>
      <c r="M115" s="1572" ph="1"/>
    </row>
    <row r="116" spans="11:18" ht="19.5">
      <c r="K116" s="1572" ph="1"/>
      <c r="L116" s="1572" ph="1"/>
      <c r="M116" s="1572" ph="1"/>
      <c r="P116" s="1572" ph="1"/>
      <c r="Q116" s="1572" ph="1"/>
      <c r="R116" s="1572" ph="1"/>
    </row>
    <row r="119" spans="11:18" ht="19.5">
      <c r="P119" s="1572" ph="1"/>
      <c r="Q119" s="1572" ph="1"/>
      <c r="R119" s="1572" ph="1"/>
    </row>
    <row r="120" spans="11:18" ht="19.5">
      <c r="P120" s="1572" ph="1"/>
      <c r="Q120" s="1572" ph="1"/>
      <c r="R120" s="1572" ph="1"/>
    </row>
    <row r="124" spans="11:18" ht="19.5">
      <c r="P124" s="1572" ph="1"/>
      <c r="Q124" s="1572" ph="1"/>
      <c r="R124" s="1572" ph="1"/>
    </row>
    <row r="127" spans="11:18" ht="19.5">
      <c r="P127" s="1572" ph="1"/>
      <c r="Q127" s="1572" ph="1"/>
      <c r="R127" s="1572" ph="1"/>
    </row>
    <row r="128" spans="11:18" ht="19.5">
      <c r="P128" s="1572" ph="1"/>
      <c r="Q128" s="1572" ph="1"/>
      <c r="R128" s="1572" ph="1"/>
    </row>
  </sheetData>
  <sheetProtection algorithmName="SHA-512" hashValue="S5UhgKfox2CzM1VSHWdVWIjU9/fZ5z8gaHW2fMIB23SAgTzjJfg0m/wiahKlrPm/+qUm7R3nNpbxW/bPi4+mLg==" saltValue="cgEApMHDNHvDuN6Z1x5B0A==" spinCount="100000" sheet="1" objects="1" scenarios="1"/>
  <mergeCells count="56">
    <mergeCell ref="B54:K54"/>
    <mergeCell ref="B46:K46"/>
    <mergeCell ref="B49:K49"/>
    <mergeCell ref="B50:K50"/>
    <mergeCell ref="B51:K51"/>
    <mergeCell ref="B52:K52"/>
    <mergeCell ref="B53:K53"/>
    <mergeCell ref="B45:K45"/>
    <mergeCell ref="D29:J29"/>
    <mergeCell ref="B30:J30"/>
    <mergeCell ref="B34:K34"/>
    <mergeCell ref="B35:K35"/>
    <mergeCell ref="B36:K36"/>
    <mergeCell ref="B37:K37"/>
    <mergeCell ref="B38:K38"/>
    <mergeCell ref="B39:K39"/>
    <mergeCell ref="B42:K42"/>
    <mergeCell ref="B43:K43"/>
    <mergeCell ref="B44:K44"/>
    <mergeCell ref="D28:J28"/>
    <mergeCell ref="B22:I22"/>
    <mergeCell ref="P22:Q22"/>
    <mergeCell ref="B23:I23"/>
    <mergeCell ref="P23:Q23"/>
    <mergeCell ref="B24:I24"/>
    <mergeCell ref="P24:Q24"/>
    <mergeCell ref="D25:J25"/>
    <mergeCell ref="P25:Q25"/>
    <mergeCell ref="D26:J26"/>
    <mergeCell ref="N26:Q26"/>
    <mergeCell ref="D27:J27"/>
    <mergeCell ref="N18:P18"/>
    <mergeCell ref="B19:I19"/>
    <mergeCell ref="N19:P19"/>
    <mergeCell ref="B20:I20"/>
    <mergeCell ref="B21:I21"/>
    <mergeCell ref="P21:Q21"/>
    <mergeCell ref="B18:I18"/>
    <mergeCell ref="B12:C12"/>
    <mergeCell ref="D12:I12"/>
    <mergeCell ref="B13:C13"/>
    <mergeCell ref="B14:C14"/>
    <mergeCell ref="B17:L17"/>
    <mergeCell ref="B9:C9"/>
    <mergeCell ref="D9:J9"/>
    <mergeCell ref="B10:C10"/>
    <mergeCell ref="D10:J10"/>
    <mergeCell ref="B11:C11"/>
    <mergeCell ref="D11:I11"/>
    <mergeCell ref="B8:C8"/>
    <mergeCell ref="D8:J8"/>
    <mergeCell ref="B2:C2"/>
    <mergeCell ref="D2:L2"/>
    <mergeCell ref="B4:S4"/>
    <mergeCell ref="B7:C7"/>
    <mergeCell ref="D7:J7"/>
  </mergeCells>
  <phoneticPr fontId="41"/>
  <dataValidations count="2">
    <dataValidation type="list" allowBlank="1" showInputMessage="1" showErrorMessage="1" sqref="L34:L39 L42:L46 L49:L54" xr:uid="{EBA65B33-9848-4143-B0B7-C638A590A2A9}">
      <formula1>"○"</formula1>
    </dataValidation>
    <dataValidation type="list" allowBlank="1" showInputMessage="1" showErrorMessage="1" sqref="E13:E14" xr:uid="{FCE6F8C6-F5DC-41EA-B940-7854EC3DB7B5}">
      <formula1>年</formula1>
    </dataValidation>
  </dataValidations>
  <pageMargins left="0.75" right="0.75" top="1" bottom="1" header="0.51200000000000001" footer="0.51200000000000001"/>
  <pageSetup paperSize="9" scale="37" orientation="portrait" copies="4"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0CD05-77C5-413F-A5C3-6BFCB11005A6}">
  <sheetPr>
    <tabColor indexed="43"/>
    <pageSetUpPr fitToPage="1"/>
  </sheetPr>
  <dimension ref="A1:H54"/>
  <sheetViews>
    <sheetView showGridLines="0" zoomScaleNormal="100" zoomScaleSheetLayoutView="75" workbookViewId="0">
      <selection activeCell="E25" sqref="E25"/>
    </sheetView>
  </sheetViews>
  <sheetFormatPr defaultRowHeight="12"/>
  <cols>
    <col min="1" max="1" width="13.375" style="422" customWidth="1"/>
    <col min="2" max="2" width="49.625" style="422" customWidth="1"/>
    <col min="3" max="3" width="13.125" style="422" customWidth="1"/>
    <col min="4" max="4" width="25.875" style="422" customWidth="1"/>
    <col min="5" max="5" width="49.625" style="422" customWidth="1"/>
    <col min="6" max="6" width="13.125" style="431" customWidth="1"/>
    <col min="7" max="7" width="13.125" style="422" customWidth="1"/>
    <col min="8" max="8" width="25.875" style="422" customWidth="1"/>
    <col min="9" max="16384" width="9" style="422"/>
  </cols>
  <sheetData>
    <row r="1" spans="1:8" ht="14.25">
      <c r="A1" s="1709" t="s">
        <v>2443</v>
      </c>
      <c r="C1" s="423" t="s">
        <v>208</v>
      </c>
      <c r="D1" s="424" t="str">
        <f>IF(F6="","",IF(OR(C6&lt;&gt;C11,F6&lt;&gt;F11)=TRUE,"注意","OK"))</f>
        <v>OK</v>
      </c>
      <c r="F1" s="422"/>
    </row>
    <row r="2" spans="1:8" s="430" customFormat="1" ht="21" customHeight="1">
      <c r="A2" s="2381"/>
      <c r="B2" s="2462"/>
      <c r="C2" s="1711"/>
      <c r="D2" s="1711"/>
      <c r="E2" s="429"/>
    </row>
    <row r="3" spans="1:8" ht="18" customHeight="1">
      <c r="A3" s="1707"/>
      <c r="B3" s="1710" t="s">
        <v>2444</v>
      </c>
      <c r="C3" s="2377" t="str">
        <f>IF(AND(C6&lt;&gt;C11,F6&lt;&gt;F11)=TRUE,"A1とA2・B1とB2の両方で金額が一致してません",IF(C6&lt;&gt;C11,"A1とA2の金額が一致してません",IF(F6&lt;&gt;F11,"B1とB2の金額が一致してません","")))</f>
        <v/>
      </c>
      <c r="D3" s="2378"/>
      <c r="E3" s="431"/>
      <c r="F3" s="422"/>
    </row>
    <row r="4" spans="1:8" ht="14.25" customHeight="1" thickBot="1">
      <c r="A4" s="1707"/>
      <c r="B4" s="1707"/>
      <c r="C4" s="1707"/>
      <c r="D4" s="1707"/>
      <c r="E4" s="431"/>
      <c r="F4" s="422"/>
    </row>
    <row r="5" spans="1:8" ht="24" customHeight="1" thickBot="1">
      <c r="B5" s="2379" t="s">
        <v>2445</v>
      </c>
      <c r="C5" s="432" t="s">
        <v>368</v>
      </c>
      <c r="D5" s="433"/>
      <c r="E5" s="431"/>
      <c r="F5" s="435" t="s">
        <v>246</v>
      </c>
      <c r="G5" s="436"/>
      <c r="H5" s="436"/>
    </row>
    <row r="6" spans="1:8" ht="24" customHeight="1" thickBot="1">
      <c r="B6" s="2380"/>
      <c r="C6" s="437">
        <f>'6_工事費'!H106</f>
        <v>0</v>
      </c>
      <c r="D6" s="438" t="s">
        <v>233</v>
      </c>
      <c r="E6" s="431"/>
      <c r="F6" s="599">
        <f>'6_工事費'!EB106-C6</f>
        <v>0</v>
      </c>
      <c r="G6" s="439" t="s">
        <v>234</v>
      </c>
      <c r="H6" s="438"/>
    </row>
    <row r="7" spans="1:8" ht="9" customHeight="1">
      <c r="C7" s="441"/>
      <c r="D7" s="441"/>
      <c r="E7" s="431"/>
      <c r="F7" s="422"/>
    </row>
    <row r="8" spans="1:8" s="442" customFormat="1" ht="10.5" customHeight="1">
      <c r="E8" s="443"/>
    </row>
    <row r="9" spans="1:8" s="442" customFormat="1" ht="13.5">
      <c r="B9" s="253" t="s">
        <v>456</v>
      </c>
      <c r="E9" s="443"/>
    </row>
    <row r="10" spans="1:8" s="442" customFormat="1" ht="10.5" customHeight="1">
      <c r="E10" s="443"/>
    </row>
    <row r="11" spans="1:8" ht="18.75" customHeight="1">
      <c r="B11" s="729" t="s">
        <v>457</v>
      </c>
      <c r="C11" s="444">
        <f>SUM(C14:C21)</f>
        <v>0</v>
      </c>
      <c r="D11" s="438" t="s">
        <v>134</v>
      </c>
      <c r="E11" s="729" t="s">
        <v>457</v>
      </c>
      <c r="F11" s="444">
        <f>SUM(F14:F21)</f>
        <v>0</v>
      </c>
      <c r="G11" s="439" t="s">
        <v>135</v>
      </c>
      <c r="H11" s="445"/>
    </row>
    <row r="12" spans="1:8" s="442" customFormat="1" ht="18" customHeight="1">
      <c r="B12" s="1705" t="s">
        <v>368</v>
      </c>
      <c r="C12" s="1713"/>
      <c r="D12" s="1712"/>
      <c r="E12" s="1705" t="s">
        <v>453</v>
      </c>
      <c r="F12" s="1706"/>
    </row>
    <row r="13" spans="1:8" ht="33.75" customHeight="1">
      <c r="B13" s="446" t="s">
        <v>2446</v>
      </c>
      <c r="C13" s="604" t="s">
        <v>428</v>
      </c>
      <c r="E13" s="446" t="s">
        <v>2446</v>
      </c>
      <c r="F13" s="604" t="s">
        <v>428</v>
      </c>
    </row>
    <row r="14" spans="1:8" ht="24" customHeight="1">
      <c r="A14" s="867" t="str">
        <f>IF(C14="","金額が未入力→","")</f>
        <v>金額が未入力→</v>
      </c>
      <c r="B14" s="1714" t="s">
        <v>2447</v>
      </c>
      <c r="C14" s="449"/>
      <c r="D14" s="867" t="str">
        <f>IF(F14="","金額が未入力→","")</f>
        <v>金額が未入力→</v>
      </c>
      <c r="E14" s="1714" t="s">
        <v>2447</v>
      </c>
      <c r="F14" s="449"/>
    </row>
    <row r="15" spans="1:8" ht="24" customHeight="1">
      <c r="A15" s="867" t="str">
        <f t="shared" ref="A15" si="0">IF(C15="","金額が未入力→","")</f>
        <v>金額が未入力→</v>
      </c>
      <c r="B15" s="1715" t="s">
        <v>2448</v>
      </c>
      <c r="C15" s="449"/>
      <c r="D15" s="867" t="str">
        <f t="shared" ref="D15" si="1">IF(F15="","金額が未入力→","")</f>
        <v>金額が未入力→</v>
      </c>
      <c r="E15" s="1715" t="s">
        <v>2448</v>
      </c>
      <c r="F15" s="449"/>
    </row>
    <row r="16" spans="1:8" ht="24" customHeight="1">
      <c r="A16" s="867" t="str">
        <f>IF(AND(B16&lt;&gt;"",C16=""),"金額が未入力→","")</f>
        <v/>
      </c>
      <c r="B16" s="449"/>
      <c r="C16" s="449"/>
      <c r="D16" s="867" t="str">
        <f>IF(AND(E16&lt;&gt;"",F16=""),"金額が未入力→","")</f>
        <v/>
      </c>
      <c r="E16" s="449"/>
      <c r="F16" s="449"/>
    </row>
    <row r="17" spans="1:8" ht="24" customHeight="1">
      <c r="A17" s="867" t="str">
        <f t="shared" ref="A17:A21" si="2">IF(AND(B17&lt;&gt;"",C17=""),"金額が未入力→","")</f>
        <v/>
      </c>
      <c r="B17" s="449"/>
      <c r="C17" s="449"/>
      <c r="D17" s="867" t="str">
        <f t="shared" ref="D17:D21" si="3">IF(AND(E17&lt;&gt;"",F17=""),"金額が未入力→","")</f>
        <v/>
      </c>
      <c r="E17" s="449"/>
      <c r="F17" s="449"/>
    </row>
    <row r="18" spans="1:8" ht="24" customHeight="1">
      <c r="A18" s="867" t="str">
        <f t="shared" si="2"/>
        <v/>
      </c>
      <c r="B18" s="449"/>
      <c r="C18" s="449"/>
      <c r="D18" s="867" t="str">
        <f t="shared" si="3"/>
        <v/>
      </c>
      <c r="E18" s="449"/>
      <c r="F18" s="449"/>
    </row>
    <row r="19" spans="1:8" ht="24" customHeight="1">
      <c r="A19" s="867" t="str">
        <f t="shared" si="2"/>
        <v/>
      </c>
      <c r="B19" s="449"/>
      <c r="C19" s="449"/>
      <c r="D19" s="867" t="str">
        <f t="shared" si="3"/>
        <v/>
      </c>
      <c r="E19" s="449"/>
      <c r="F19" s="449"/>
    </row>
    <row r="20" spans="1:8" ht="24" customHeight="1">
      <c r="A20" s="867" t="str">
        <f t="shared" si="2"/>
        <v/>
      </c>
      <c r="B20" s="449"/>
      <c r="C20" s="449"/>
      <c r="D20" s="867" t="str">
        <f t="shared" si="3"/>
        <v/>
      </c>
      <c r="E20" s="449"/>
      <c r="F20" s="449"/>
    </row>
    <row r="21" spans="1:8" ht="24" customHeight="1">
      <c r="A21" s="867" t="str">
        <f t="shared" si="2"/>
        <v/>
      </c>
      <c r="B21" s="453"/>
      <c r="C21" s="452"/>
      <c r="D21" s="867" t="str">
        <f t="shared" si="3"/>
        <v/>
      </c>
      <c r="E21" s="453"/>
      <c r="F21" s="452"/>
    </row>
    <row r="22" spans="1:8" s="442" customFormat="1" ht="13.5">
      <c r="A22" s="422"/>
      <c r="B22" s="422"/>
      <c r="C22" s="422"/>
      <c r="D22" s="422"/>
      <c r="E22" s="443"/>
    </row>
    <row r="23" spans="1:8">
      <c r="E23" s="431"/>
      <c r="F23" s="422"/>
    </row>
    <row r="24" spans="1:8" ht="13.5">
      <c r="A24" s="440"/>
      <c r="B24" s="440"/>
      <c r="C24" s="440"/>
      <c r="D24" s="440"/>
      <c r="E24" s="440"/>
      <c r="F24" s="440"/>
      <c r="G24" s="440"/>
      <c r="H24" s="440"/>
    </row>
    <row r="25" spans="1:8" ht="18" customHeight="1">
      <c r="A25" s="1707"/>
      <c r="B25" s="1710" t="s">
        <v>2449</v>
      </c>
      <c r="C25" s="2377" t="str">
        <f>IF(AND(C28&lt;&gt;C33,F28&lt;&gt;F33)=TRUE,"A1とA2・B1とB2の両方で金額が一致してません",IF(C28&lt;&gt;C33,"A1とA2の金額が一致してません",IF(F28&lt;&gt;F33,"B1とB2の金額が一致してません","")))</f>
        <v/>
      </c>
      <c r="D25" s="2378"/>
      <c r="E25" s="431"/>
      <c r="F25" s="422"/>
    </row>
    <row r="26" spans="1:8" ht="14.25" customHeight="1" thickBot="1">
      <c r="A26" s="1707"/>
      <c r="B26" s="1707"/>
      <c r="C26" s="1707"/>
      <c r="D26" s="1707"/>
      <c r="E26" s="431"/>
      <c r="F26" s="422"/>
    </row>
    <row r="27" spans="1:8" ht="24" customHeight="1" thickBot="1">
      <c r="B27" s="2379" t="s">
        <v>2445</v>
      </c>
      <c r="C27" s="432" t="s">
        <v>368</v>
      </c>
      <c r="D27" s="433"/>
      <c r="E27" s="431"/>
      <c r="F27" s="435" t="s">
        <v>246</v>
      </c>
      <c r="G27" s="436"/>
      <c r="H27" s="436"/>
    </row>
    <row r="28" spans="1:8" ht="24" customHeight="1" thickBot="1">
      <c r="B28" s="2380"/>
      <c r="C28" s="437">
        <f>'6_工事費'!H146</f>
        <v>0</v>
      </c>
      <c r="D28" s="438" t="s">
        <v>233</v>
      </c>
      <c r="E28" s="431"/>
      <c r="F28" s="599">
        <f>'6_工事費'!EB146-C28</f>
        <v>0</v>
      </c>
      <c r="G28" s="439" t="s">
        <v>234</v>
      </c>
      <c r="H28" s="438"/>
    </row>
    <row r="29" spans="1:8" ht="9" customHeight="1">
      <c r="C29" s="441"/>
      <c r="D29" s="441"/>
      <c r="E29" s="431"/>
      <c r="F29" s="422"/>
    </row>
    <row r="30" spans="1:8" s="442" customFormat="1" ht="10.5" customHeight="1">
      <c r="E30" s="443"/>
    </row>
    <row r="31" spans="1:8" s="442" customFormat="1" ht="13.5">
      <c r="B31" s="253" t="s">
        <v>456</v>
      </c>
      <c r="E31" s="443"/>
    </row>
    <row r="32" spans="1:8" s="442" customFormat="1" ht="10.5" customHeight="1">
      <c r="E32" s="443"/>
    </row>
    <row r="33" spans="1:8" ht="18.75" customHeight="1">
      <c r="B33" s="729" t="s">
        <v>457</v>
      </c>
      <c r="C33" s="444">
        <f>SUM(C36:C43)</f>
        <v>0</v>
      </c>
      <c r="D33" s="438" t="s">
        <v>134</v>
      </c>
      <c r="E33" s="729" t="s">
        <v>457</v>
      </c>
      <c r="F33" s="444">
        <f>SUM(F36:F43)</f>
        <v>0</v>
      </c>
      <c r="G33" s="439" t="s">
        <v>135</v>
      </c>
      <c r="H33" s="445"/>
    </row>
    <row r="34" spans="1:8" s="442" customFormat="1" ht="18" customHeight="1">
      <c r="B34" s="1705" t="s">
        <v>368</v>
      </c>
      <c r="C34" s="1713"/>
      <c r="D34" s="1712"/>
      <c r="E34" s="1705" t="s">
        <v>453</v>
      </c>
      <c r="F34" s="1706"/>
    </row>
    <row r="35" spans="1:8" ht="33.75" customHeight="1">
      <c r="B35" s="446" t="s">
        <v>2446</v>
      </c>
      <c r="C35" s="604" t="s">
        <v>428</v>
      </c>
      <c r="E35" s="446" t="s">
        <v>2446</v>
      </c>
      <c r="F35" s="604" t="s">
        <v>428</v>
      </c>
    </row>
    <row r="36" spans="1:8" ht="24" customHeight="1">
      <c r="A36" s="867" t="str">
        <f>IF(C36="","金額が未入力→","")</f>
        <v>金額が未入力→</v>
      </c>
      <c r="B36" s="1714" t="s">
        <v>2450</v>
      </c>
      <c r="C36" s="449"/>
      <c r="D36" s="867" t="str">
        <f>IF(F36="","金額が未入力→","")</f>
        <v>金額が未入力→</v>
      </c>
      <c r="E36" s="1714" t="s">
        <v>2450</v>
      </c>
      <c r="F36" s="449"/>
    </row>
    <row r="37" spans="1:8" ht="24" customHeight="1">
      <c r="A37" s="867" t="str">
        <f t="shared" ref="A37" si="4">IF(C37="","金額が未入力→","")</f>
        <v>金額が未入力→</v>
      </c>
      <c r="B37" s="1715" t="s">
        <v>2451</v>
      </c>
      <c r="C37" s="449"/>
      <c r="D37" s="867" t="str">
        <f t="shared" ref="D37" si="5">IF(F37="","金額が未入力→","")</f>
        <v>金額が未入力→</v>
      </c>
      <c r="E37" s="1715" t="s">
        <v>2451</v>
      </c>
      <c r="F37" s="449"/>
    </row>
    <row r="38" spans="1:8" ht="24" customHeight="1">
      <c r="A38" s="867" t="str">
        <f>IF(AND(B38&lt;&gt;"",C38=""),"金額が未入力→","")</f>
        <v>金額が未入力→</v>
      </c>
      <c r="B38" s="1715" t="s">
        <v>2452</v>
      </c>
      <c r="C38" s="449"/>
      <c r="D38" s="867" t="str">
        <f>IF(AND(E38&lt;&gt;"",F38=""),"金額が未入力→","")</f>
        <v>金額が未入力→</v>
      </c>
      <c r="E38" s="1715" t="s">
        <v>2452</v>
      </c>
      <c r="F38" s="449"/>
    </row>
    <row r="39" spans="1:8" ht="24" customHeight="1">
      <c r="A39" s="867" t="str">
        <f t="shared" ref="A39:A43" si="6">IF(AND(B39&lt;&gt;"",C39=""),"金額が未入力→","")</f>
        <v/>
      </c>
      <c r="B39" s="449"/>
      <c r="C39" s="449"/>
      <c r="D39" s="867" t="str">
        <f t="shared" ref="D39:D43" si="7">IF(AND(E39&lt;&gt;"",F39=""),"金額が未入力→","")</f>
        <v/>
      </c>
      <c r="E39" s="449"/>
      <c r="F39" s="449"/>
    </row>
    <row r="40" spans="1:8" ht="24" customHeight="1">
      <c r="A40" s="867" t="str">
        <f t="shared" si="6"/>
        <v/>
      </c>
      <c r="B40" s="449"/>
      <c r="C40" s="449"/>
      <c r="D40" s="867" t="str">
        <f t="shared" si="7"/>
        <v/>
      </c>
      <c r="E40" s="449"/>
      <c r="F40" s="449"/>
    </row>
    <row r="41" spans="1:8" ht="24" customHeight="1">
      <c r="A41" s="867" t="str">
        <f t="shared" si="6"/>
        <v/>
      </c>
      <c r="B41" s="449"/>
      <c r="C41" s="449"/>
      <c r="D41" s="867" t="str">
        <f t="shared" si="7"/>
        <v/>
      </c>
      <c r="E41" s="449"/>
      <c r="F41" s="449"/>
    </row>
    <row r="42" spans="1:8" ht="24" customHeight="1">
      <c r="A42" s="867" t="str">
        <f t="shared" si="6"/>
        <v/>
      </c>
      <c r="B42" s="449"/>
      <c r="C42" s="449"/>
      <c r="D42" s="867" t="str">
        <f t="shared" si="7"/>
        <v/>
      </c>
      <c r="E42" s="449"/>
      <c r="F42" s="449"/>
    </row>
    <row r="43" spans="1:8" ht="24" customHeight="1">
      <c r="A43" s="867" t="str">
        <f t="shared" si="6"/>
        <v/>
      </c>
      <c r="B43" s="453"/>
      <c r="C43" s="452"/>
      <c r="D43" s="867" t="str">
        <f t="shared" si="7"/>
        <v/>
      </c>
      <c r="E43" s="453"/>
      <c r="F43" s="452"/>
    </row>
    <row r="44" spans="1:8" s="442" customFormat="1" ht="13.5">
      <c r="A44" s="422"/>
      <c r="B44" s="422"/>
      <c r="C44" s="422"/>
      <c r="D44" s="422"/>
      <c r="E44" s="443"/>
    </row>
    <row r="45" spans="1:8" ht="13.5">
      <c r="A45" s="440"/>
      <c r="B45" s="440"/>
      <c r="C45" s="440"/>
      <c r="D45" s="440"/>
      <c r="E45" s="440"/>
      <c r="F45" s="440"/>
      <c r="G45" s="440"/>
      <c r="H45" s="440"/>
    </row>
    <row r="46" spans="1:8" ht="13.5">
      <c r="A46" s="440"/>
      <c r="B46" s="440"/>
      <c r="C46" s="440"/>
      <c r="D46" s="440"/>
      <c r="E46" s="440"/>
      <c r="F46" s="440"/>
      <c r="G46" s="440"/>
      <c r="H46" s="440"/>
    </row>
    <row r="47" spans="1:8" ht="13.5">
      <c r="A47" s="440"/>
      <c r="B47" s="440"/>
      <c r="C47" s="440"/>
      <c r="D47" s="440"/>
      <c r="E47" s="440"/>
      <c r="F47" s="440"/>
      <c r="G47" s="440"/>
      <c r="H47" s="440"/>
    </row>
    <row r="48" spans="1:8" ht="13.5">
      <c r="A48" s="440"/>
      <c r="B48" s="440"/>
      <c r="C48" s="440"/>
      <c r="D48" s="440"/>
      <c r="E48" s="440"/>
      <c r="F48" s="440"/>
      <c r="G48" s="440"/>
      <c r="H48" s="440"/>
    </row>
    <row r="49" spans="1:8" ht="13.5">
      <c r="A49" s="440"/>
      <c r="B49" s="440"/>
      <c r="C49" s="440"/>
      <c r="D49" s="440"/>
      <c r="E49" s="440"/>
      <c r="F49" s="440"/>
      <c r="G49" s="440"/>
      <c r="H49" s="440"/>
    </row>
    <row r="50" spans="1:8">
      <c r="E50" s="431"/>
      <c r="F50" s="422"/>
    </row>
    <row r="51" spans="1:8">
      <c r="E51" s="431"/>
      <c r="F51" s="422"/>
    </row>
    <row r="52" spans="1:8">
      <c r="E52" s="431"/>
      <c r="F52" s="422"/>
    </row>
    <row r="53" spans="1:8">
      <c r="E53" s="431"/>
      <c r="F53" s="422"/>
    </row>
    <row r="54" spans="1:8">
      <c r="E54" s="431"/>
      <c r="F54" s="422"/>
    </row>
  </sheetData>
  <sheetProtection algorithmName="SHA-512" hashValue="MrCHs66vOv8jA/lnqIjhp8jZKKykrWzu26C63Ve2F8gEGeh9Irl1YaAT+SPAgcwvganESEom9Rl41/vTC5ga0Q==" saltValue="CBhIZolrRLwzZpQ0EO06vg==" spinCount="100000" sheet="1" objects="1" scenarios="1"/>
  <mergeCells count="5">
    <mergeCell ref="C25:D25"/>
    <mergeCell ref="B27:B28"/>
    <mergeCell ref="A2:B2"/>
    <mergeCell ref="C3:D3"/>
    <mergeCell ref="B5:B6"/>
  </mergeCells>
  <phoneticPr fontId="41"/>
  <dataValidations count="1">
    <dataValidation type="whole" operator="greaterThanOrEqual" allowBlank="1" showInputMessage="1" showErrorMessage="1" error="整数値を入力してください" sqref="C14:C21 F14:F21 C36:C43 F36:F43" xr:uid="{EC1F26D5-F0F8-44E0-9B11-04D3412E2656}">
      <formula1>0</formula1>
    </dataValidation>
  </dataValidations>
  <pageMargins left="0.75" right="0.44" top="0.64" bottom="0.49" header="0.51200000000000001" footer="0.21"/>
  <pageSetup paperSize="9" scale="60" orientation="landscape" horizontalDpi="300" verticalDpi="300" r:id="rId1"/>
  <headerFooter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S229"/>
  <sheetViews>
    <sheetView showGridLines="0" zoomScale="70" zoomScaleNormal="70" workbookViewId="0">
      <pane ySplit="12" topLeftCell="A13" activePane="bottomLeft" state="frozen"/>
      <selection pane="bottomLeft" activeCell="D13" sqref="D13"/>
    </sheetView>
  </sheetViews>
  <sheetFormatPr defaultColWidth="0" defaultRowHeight="14.25"/>
  <cols>
    <col min="1" max="1" width="3.25" style="3" customWidth="1"/>
    <col min="2" max="2" width="6.75" style="45" customWidth="1"/>
    <col min="3" max="3" width="14.125" style="3" customWidth="1"/>
    <col min="4" max="4" width="10.625" style="27" customWidth="1"/>
    <col min="5" max="7" width="9.5" style="27" customWidth="1"/>
    <col min="8" max="8" width="4.625" style="212" customWidth="1"/>
    <col min="9" max="37" width="6.5" style="3" customWidth="1"/>
    <col min="38" max="48" width="6.5" style="4" customWidth="1"/>
    <col min="49" max="49" width="6.5" style="3" customWidth="1"/>
    <col min="50" max="59" width="6.5" style="4" customWidth="1"/>
    <col min="60" max="61" width="6.5" style="3" customWidth="1"/>
    <col min="62" max="72" width="6.5" style="4" customWidth="1"/>
    <col min="73" max="73" width="6.5" style="3" customWidth="1"/>
    <col min="74" max="84" width="6.5" style="4" customWidth="1"/>
    <col min="85" max="85" width="6.5" style="3" customWidth="1"/>
    <col min="86" max="92" width="6.5" style="4" customWidth="1"/>
    <col min="93" max="93" width="9.5" style="4" customWidth="1"/>
    <col min="94" max="95" width="8.625" style="4" customWidth="1"/>
    <col min="96" max="98" width="8.625" style="3" customWidth="1"/>
    <col min="99" max="99" width="10.625" style="3" customWidth="1"/>
    <col min="100" max="101" width="3.5" style="46" customWidth="1"/>
    <col min="102" max="278" width="10.625" style="46" customWidth="1"/>
    <col min="279" max="16384" width="4.5" style="5" hidden="1"/>
  </cols>
  <sheetData>
    <row r="1" spans="1:279" ht="9.75" hidden="1" customHeight="1">
      <c r="E1" s="182"/>
      <c r="F1" s="278"/>
      <c r="G1" s="278"/>
      <c r="H1" s="279"/>
      <c r="I1" s="278"/>
      <c r="J1" s="278"/>
      <c r="L1" s="586"/>
      <c r="M1" s="587"/>
      <c r="N1" s="587"/>
      <c r="O1" s="587"/>
      <c r="P1" s="593"/>
      <c r="Q1" s="593"/>
      <c r="R1" s="593"/>
      <c r="S1" s="593"/>
      <c r="T1" s="46"/>
      <c r="U1" s="674"/>
      <c r="V1" s="674"/>
      <c r="W1" s="674"/>
      <c r="X1" s="674"/>
      <c r="Y1" s="674"/>
      <c r="Z1" s="674"/>
      <c r="AA1" s="674"/>
      <c r="AB1" s="674"/>
      <c r="AC1" s="674"/>
      <c r="AD1" s="674"/>
      <c r="AE1" s="674"/>
      <c r="AF1" s="674"/>
      <c r="AG1" s="674"/>
      <c r="AH1" s="674"/>
      <c r="AI1" s="674"/>
      <c r="AJ1" s="674"/>
      <c r="AK1" s="674"/>
      <c r="AL1" s="674"/>
      <c r="AM1" s="674"/>
      <c r="AN1" s="674"/>
      <c r="AO1" s="674"/>
      <c r="AP1" s="674"/>
      <c r="AQ1" s="674"/>
      <c r="AR1" s="674"/>
      <c r="AS1" s="674"/>
      <c r="AT1" s="674"/>
      <c r="AU1" s="674"/>
      <c r="AV1" s="674"/>
      <c r="AW1" s="674"/>
      <c r="AX1" s="674"/>
      <c r="AY1" s="674"/>
      <c r="AZ1" s="674"/>
      <c r="BA1" s="674"/>
      <c r="BB1" s="674"/>
      <c r="BC1" s="674"/>
      <c r="BD1" s="674"/>
      <c r="BE1" s="674"/>
      <c r="BF1" s="674"/>
      <c r="BG1" s="674"/>
      <c r="BH1" s="674"/>
      <c r="BI1" s="674"/>
      <c r="BJ1" s="674"/>
      <c r="BK1" s="674"/>
      <c r="BL1" s="674"/>
      <c r="BM1" s="674"/>
      <c r="BN1" s="674"/>
      <c r="BO1" s="674"/>
      <c r="BP1" s="674"/>
      <c r="BQ1" s="674"/>
      <c r="BR1" s="674"/>
      <c r="BS1" s="674"/>
      <c r="BT1" s="674"/>
      <c r="BU1" s="674"/>
      <c r="BV1" s="674"/>
      <c r="BW1" s="674"/>
      <c r="BX1" s="674"/>
      <c r="BY1" s="674"/>
      <c r="BZ1" s="674"/>
      <c r="CA1" s="674"/>
      <c r="CB1" s="674"/>
      <c r="CC1" s="674"/>
      <c r="CD1" s="674"/>
      <c r="CE1" s="674"/>
      <c r="CF1" s="674"/>
      <c r="CG1" s="674"/>
      <c r="CH1" s="674"/>
      <c r="CI1" s="674"/>
      <c r="CJ1" s="674"/>
      <c r="CK1" s="674"/>
      <c r="CL1" s="674"/>
      <c r="CM1" s="674"/>
      <c r="CN1" s="674"/>
      <c r="CO1" s="586"/>
      <c r="CP1" s="587"/>
      <c r="CQ1" s="587"/>
      <c r="CR1" s="587"/>
      <c r="CS1"/>
      <c r="CT1"/>
      <c r="JS1" s="714" t="s">
        <v>365</v>
      </c>
    </row>
    <row r="2" spans="1:279" ht="17.25" customHeight="1">
      <c r="A2" s="1769" t="s">
        <v>1404</v>
      </c>
      <c r="B2" s="1770"/>
      <c r="C2" s="1771"/>
      <c r="D2" s="9" t="s">
        <v>47</v>
      </c>
      <c r="F2" s="278"/>
      <c r="G2" s="278"/>
      <c r="H2" s="279"/>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c r="CQ2"/>
      <c r="CR2"/>
      <c r="CS2"/>
      <c r="CT2"/>
      <c r="JS2" s="510"/>
    </row>
    <row r="3" spans="1:279" s="30" customFormat="1" ht="15" customHeight="1">
      <c r="A3" s="493"/>
      <c r="B3" s="684" t="s">
        <v>1405</v>
      </c>
      <c r="C3" s="494"/>
      <c r="D3" s="495"/>
      <c r="E3" s="501" t="s">
        <v>2473</v>
      </c>
      <c r="F3" s="495"/>
      <c r="G3" s="495"/>
      <c r="H3" s="496"/>
      <c r="I3" s="495"/>
      <c r="J3" s="495"/>
      <c r="K3" s="495"/>
      <c r="L3" s="495"/>
      <c r="M3" s="495"/>
      <c r="N3" s="495"/>
      <c r="O3" s="495"/>
      <c r="P3" s="495"/>
      <c r="Q3" s="495"/>
      <c r="R3" s="495"/>
      <c r="S3" s="495"/>
      <c r="T3" s="495"/>
      <c r="U3" s="495"/>
      <c r="V3" s="495"/>
      <c r="W3" s="495"/>
      <c r="X3" s="495"/>
      <c r="CP3" s="412"/>
      <c r="CQ3" s="412"/>
      <c r="CR3" s="412"/>
      <c r="CS3" s="412"/>
      <c r="CT3" s="412"/>
      <c r="CV3" s="46"/>
      <c r="CW3" s="46"/>
      <c r="CX3" s="46"/>
      <c r="CY3" s="1286"/>
      <c r="CZ3" s="1286"/>
      <c r="DA3" s="1286"/>
      <c r="DB3" s="1286"/>
      <c r="DC3" s="1286"/>
      <c r="DD3" s="1286"/>
      <c r="DE3" s="1286"/>
      <c r="DF3" s="1286"/>
      <c r="DG3" s="1286"/>
      <c r="DH3" s="1286"/>
      <c r="DI3" s="1286"/>
      <c r="DJ3" s="1286"/>
      <c r="DK3" s="1286"/>
      <c r="DL3" s="1286"/>
      <c r="DM3" s="1286"/>
      <c r="DN3" s="1286"/>
      <c r="DO3" s="1286"/>
      <c r="DP3" s="1286"/>
      <c r="DQ3" s="1286"/>
      <c r="DR3" s="1286"/>
      <c r="DS3" s="1286"/>
      <c r="DT3" s="1286"/>
      <c r="DU3" s="1286"/>
      <c r="DV3" s="1286"/>
      <c r="DW3" s="1286"/>
      <c r="DX3" s="1286"/>
      <c r="DY3" s="1286"/>
      <c r="DZ3" s="1286"/>
      <c r="EA3" s="1286"/>
      <c r="EB3" s="1286"/>
      <c r="EC3" s="1286"/>
      <c r="ED3" s="1286"/>
      <c r="EE3" s="1286"/>
      <c r="EF3" s="1286"/>
      <c r="EG3" s="1286"/>
      <c r="EH3" s="1286"/>
      <c r="EI3" s="1286"/>
      <c r="EJ3" s="1286"/>
      <c r="EK3" s="1286"/>
      <c r="EL3" s="1286"/>
      <c r="EM3" s="1286"/>
      <c r="EN3" s="1286"/>
      <c r="EO3" s="1286"/>
      <c r="EP3" s="1286"/>
      <c r="EQ3" s="1286"/>
      <c r="ER3" s="1286"/>
      <c r="ES3" s="1286"/>
      <c r="ET3" s="1286"/>
      <c r="EU3" s="1286"/>
      <c r="EV3" s="1286"/>
      <c r="EW3" s="1286"/>
      <c r="EX3" s="1286"/>
      <c r="EY3" s="1286"/>
      <c r="EZ3" s="1286"/>
      <c r="FA3" s="1286"/>
      <c r="FB3" s="1286"/>
      <c r="FC3" s="1286"/>
      <c r="FD3" s="1286"/>
      <c r="FE3" s="1286"/>
      <c r="FF3" s="1286"/>
      <c r="FG3" s="1286"/>
      <c r="FH3" s="1286"/>
      <c r="FI3" s="1286"/>
      <c r="FJ3" s="1286"/>
      <c r="FK3" s="1286"/>
      <c r="FL3" s="1286"/>
      <c r="FM3" s="1286"/>
      <c r="FN3" s="1286"/>
      <c r="FO3" s="1286"/>
      <c r="FP3" s="1286"/>
      <c r="FQ3" s="1286"/>
      <c r="FR3" s="1286"/>
      <c r="FS3" s="1286"/>
      <c r="FT3" s="1286"/>
      <c r="FU3" s="1286"/>
      <c r="FV3" s="1286"/>
      <c r="FW3" s="1286"/>
      <c r="FX3" s="1286"/>
      <c r="FY3" s="1286"/>
      <c r="FZ3" s="1286"/>
      <c r="GA3" s="1286"/>
      <c r="GB3" s="1286"/>
      <c r="GC3" s="1286"/>
      <c r="GD3" s="1286"/>
      <c r="GE3" s="1286"/>
      <c r="GF3" s="1286"/>
      <c r="GG3" s="1286"/>
      <c r="GH3" s="1286"/>
      <c r="GI3" s="1286"/>
      <c r="GJ3" s="1286"/>
      <c r="GK3" s="1286"/>
      <c r="GL3" s="1286"/>
      <c r="GM3" s="1286"/>
      <c r="GN3" s="1286"/>
      <c r="GO3" s="1286"/>
      <c r="GP3" s="1286"/>
      <c r="GQ3" s="1286"/>
      <c r="GR3" s="1286"/>
      <c r="GS3" s="1286"/>
      <c r="GT3" s="1286"/>
      <c r="GU3" s="1286"/>
      <c r="GV3" s="1286"/>
      <c r="GW3" s="1286"/>
      <c r="GX3" s="1286"/>
      <c r="GY3" s="1286"/>
      <c r="GZ3" s="1286"/>
      <c r="HA3" s="1286"/>
      <c r="HB3" s="1286"/>
      <c r="HC3" s="1286"/>
      <c r="HD3" s="1286"/>
      <c r="HE3" s="1286"/>
      <c r="HF3" s="1286"/>
      <c r="HG3" s="1286"/>
      <c r="HH3" s="1286"/>
      <c r="HI3" s="1286"/>
      <c r="HJ3" s="1286"/>
      <c r="HK3" s="1286"/>
      <c r="HL3" s="1286"/>
      <c r="HM3" s="1286"/>
      <c r="HN3" s="1286"/>
      <c r="HO3" s="1286"/>
      <c r="HP3" s="1286"/>
      <c r="HQ3" s="1286"/>
      <c r="HR3" s="1286"/>
      <c r="HS3" s="1286"/>
      <c r="HT3" s="1286"/>
      <c r="HU3" s="1286"/>
      <c r="HV3" s="1286"/>
      <c r="HW3" s="1286"/>
      <c r="HX3" s="1286"/>
      <c r="HY3" s="1286"/>
      <c r="HZ3" s="1286"/>
      <c r="IA3" s="1286"/>
      <c r="IB3" s="1286"/>
      <c r="IC3" s="1286"/>
      <c r="ID3" s="1286"/>
      <c r="IE3" s="1286"/>
      <c r="IF3" s="1286"/>
      <c r="IG3" s="1286"/>
      <c r="IH3" s="1286"/>
      <c r="II3" s="1286"/>
      <c r="IJ3" s="1286"/>
      <c r="IK3" s="1286"/>
      <c r="IL3" s="1286"/>
      <c r="IM3" s="1286"/>
      <c r="IN3" s="1286"/>
      <c r="IO3" s="1286"/>
      <c r="IP3" s="1286"/>
      <c r="IQ3" s="1286"/>
      <c r="IR3" s="1286"/>
      <c r="IS3" s="1286"/>
      <c r="IT3" s="1286"/>
      <c r="IU3" s="1286"/>
      <c r="IV3" s="1286"/>
      <c r="IW3" s="1286"/>
      <c r="IX3" s="1286"/>
      <c r="IY3" s="1286"/>
      <c r="IZ3" s="1286"/>
      <c r="JA3" s="1286"/>
      <c r="JB3" s="1286"/>
      <c r="JC3" s="1286"/>
      <c r="JD3" s="1286"/>
      <c r="JE3" s="1286"/>
      <c r="JF3" s="1286"/>
      <c r="JG3" s="1286"/>
      <c r="JH3" s="1286"/>
      <c r="JI3" s="1286"/>
      <c r="JJ3" s="1286"/>
      <c r="JK3" s="1286"/>
      <c r="JL3" s="1286"/>
      <c r="JM3" s="1286"/>
      <c r="JN3" s="1286"/>
      <c r="JO3" s="1286"/>
      <c r="JP3" s="1286"/>
      <c r="JQ3" s="1286"/>
      <c r="JR3" s="1286"/>
      <c r="JS3" s="497"/>
    </row>
    <row r="4" spans="1:279" s="30" customFormat="1" ht="15" customHeight="1">
      <c r="B4" s="684"/>
      <c r="D4" s="495"/>
      <c r="E4" s="502" t="s">
        <v>886</v>
      </c>
      <c r="F4" s="495"/>
      <c r="G4" s="495"/>
      <c r="H4" s="496"/>
      <c r="N4" s="497"/>
      <c r="O4" s="497"/>
      <c r="P4" s="497"/>
      <c r="Q4" s="497"/>
      <c r="R4" s="497"/>
      <c r="S4" s="497"/>
      <c r="T4" s="497"/>
      <c r="U4" s="497"/>
      <c r="V4" s="497"/>
      <c r="W4" s="497"/>
      <c r="X4" s="497"/>
      <c r="Y4" s="497"/>
      <c r="AJ4" s="412"/>
      <c r="AK4" s="412"/>
      <c r="AL4" s="412"/>
      <c r="AM4" s="412"/>
      <c r="AN4" s="412"/>
      <c r="AO4" s="412"/>
      <c r="AP4" s="412"/>
      <c r="AQ4" s="412"/>
      <c r="AR4" s="412"/>
      <c r="AS4" s="412"/>
      <c r="AT4" s="412"/>
      <c r="AU4" s="412"/>
      <c r="AV4" s="412"/>
      <c r="AW4" s="412"/>
      <c r="AX4" s="412"/>
      <c r="AY4" s="412"/>
      <c r="AZ4" s="412"/>
      <c r="BA4" s="412"/>
      <c r="BB4" s="412"/>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c r="CA4" s="412"/>
      <c r="CB4" s="412"/>
      <c r="CC4" s="412"/>
      <c r="CD4" s="412"/>
      <c r="CE4" s="412"/>
      <c r="CF4" s="412"/>
      <c r="CG4" s="412"/>
      <c r="CH4" s="412"/>
      <c r="CI4" s="412"/>
      <c r="CJ4" s="412"/>
      <c r="CK4" s="412"/>
      <c r="CL4" s="412"/>
      <c r="CM4" s="412"/>
      <c r="CN4" s="412"/>
      <c r="CO4" s="412"/>
      <c r="CP4" s="412"/>
      <c r="CQ4" s="412"/>
      <c r="CR4" s="412"/>
      <c r="CS4" s="412"/>
      <c r="CT4" s="412"/>
      <c r="CV4" s="46"/>
      <c r="CW4" s="46"/>
      <c r="CX4" s="46"/>
      <c r="CY4" s="1286"/>
      <c r="CZ4" s="1286"/>
      <c r="DA4" s="1286"/>
      <c r="DB4" s="1286"/>
      <c r="DC4" s="1286"/>
      <c r="DD4" s="1286"/>
      <c r="DE4" s="1286"/>
      <c r="DF4" s="1286"/>
      <c r="DG4" s="1286"/>
      <c r="DH4" s="1286"/>
      <c r="DI4" s="1286"/>
      <c r="DJ4" s="1286"/>
      <c r="DK4" s="1286"/>
      <c r="DL4" s="1286"/>
      <c r="DM4" s="1286"/>
      <c r="DN4" s="1286"/>
      <c r="DO4" s="1286"/>
      <c r="DP4" s="1286"/>
      <c r="DQ4" s="1286"/>
      <c r="DR4" s="1286"/>
      <c r="DS4" s="1286"/>
      <c r="DT4" s="1286"/>
      <c r="DU4" s="1286"/>
      <c r="DV4" s="1286"/>
      <c r="DW4" s="1286"/>
      <c r="DX4" s="1286"/>
      <c r="DY4" s="1286"/>
      <c r="DZ4" s="1286"/>
      <c r="EA4" s="1286"/>
      <c r="EB4" s="1286"/>
      <c r="EC4" s="1286"/>
      <c r="ED4" s="1286"/>
      <c r="EE4" s="1286"/>
      <c r="EF4" s="1286"/>
      <c r="EG4" s="1286"/>
      <c r="EH4" s="1286"/>
      <c r="EI4" s="1286"/>
      <c r="EJ4" s="1286"/>
      <c r="EK4" s="1286"/>
      <c r="EL4" s="1286"/>
      <c r="EM4" s="1286"/>
      <c r="EN4" s="1286"/>
      <c r="EO4" s="1286"/>
      <c r="EP4" s="1286"/>
      <c r="EQ4" s="1286"/>
      <c r="ER4" s="1286"/>
      <c r="ES4" s="1286"/>
      <c r="ET4" s="1286"/>
      <c r="EU4" s="1286"/>
      <c r="EV4" s="1286"/>
      <c r="EW4" s="1286"/>
      <c r="EX4" s="1286"/>
      <c r="EY4" s="1286"/>
      <c r="EZ4" s="1286"/>
      <c r="FA4" s="1286"/>
      <c r="FB4" s="1286"/>
      <c r="FC4" s="1286"/>
      <c r="FD4" s="1286"/>
      <c r="FE4" s="1286"/>
      <c r="FF4" s="1286"/>
      <c r="FG4" s="1286"/>
      <c r="FH4" s="1286"/>
      <c r="FI4" s="1286"/>
      <c r="FJ4" s="1286"/>
      <c r="FK4" s="1286"/>
      <c r="FL4" s="1286"/>
      <c r="FM4" s="1286"/>
      <c r="FN4" s="1286"/>
      <c r="FO4" s="1286"/>
      <c r="FP4" s="1286"/>
      <c r="FQ4" s="1286"/>
      <c r="FR4" s="1286"/>
      <c r="FS4" s="1286"/>
      <c r="FT4" s="1286"/>
      <c r="FU4" s="1286"/>
      <c r="FV4" s="1286"/>
      <c r="FW4" s="1286"/>
      <c r="FX4" s="1286"/>
      <c r="FY4" s="1286"/>
      <c r="FZ4" s="1286"/>
      <c r="GA4" s="1286"/>
      <c r="GB4" s="1286"/>
      <c r="GC4" s="1286"/>
      <c r="GD4" s="1286"/>
      <c r="GE4" s="1286"/>
      <c r="GF4" s="1286"/>
      <c r="GG4" s="1286"/>
      <c r="GH4" s="1286"/>
      <c r="GI4" s="1286"/>
      <c r="GJ4" s="1286"/>
      <c r="GK4" s="1286"/>
      <c r="GL4" s="1286"/>
      <c r="GM4" s="1286"/>
      <c r="GN4" s="1286"/>
      <c r="GO4" s="1286"/>
      <c r="GP4" s="1286"/>
      <c r="GQ4" s="1286"/>
      <c r="GR4" s="1286"/>
      <c r="GS4" s="1286"/>
      <c r="GT4" s="1286"/>
      <c r="GU4" s="1286"/>
      <c r="GV4" s="1286"/>
      <c r="GW4" s="1286"/>
      <c r="GX4" s="1286"/>
      <c r="GY4" s="1286"/>
      <c r="GZ4" s="1286"/>
      <c r="HA4" s="1286"/>
      <c r="HB4" s="1286"/>
      <c r="HC4" s="1286"/>
      <c r="HD4" s="1286"/>
      <c r="HE4" s="1286"/>
      <c r="HF4" s="1286"/>
      <c r="HG4" s="1286"/>
      <c r="HH4" s="1286"/>
      <c r="HI4" s="1286"/>
      <c r="HJ4" s="1286"/>
      <c r="HK4" s="1286"/>
      <c r="HL4" s="1286"/>
      <c r="HM4" s="1286"/>
      <c r="HN4" s="1286"/>
      <c r="HO4" s="1286"/>
      <c r="HP4" s="1286"/>
      <c r="HQ4" s="1286"/>
      <c r="HR4" s="1286"/>
      <c r="HS4" s="1286"/>
      <c r="HT4" s="1286"/>
      <c r="HU4" s="1286"/>
      <c r="HV4" s="1286"/>
      <c r="HW4" s="1286"/>
      <c r="HX4" s="1286"/>
      <c r="HY4" s="1286"/>
      <c r="HZ4" s="1286"/>
      <c r="IA4" s="1286"/>
      <c r="IB4" s="1286"/>
      <c r="IC4" s="1286"/>
      <c r="ID4" s="1286"/>
      <c r="IE4" s="1286"/>
      <c r="IF4" s="1286"/>
      <c r="IG4" s="1286"/>
      <c r="IH4" s="1286"/>
      <c r="II4" s="1286"/>
      <c r="IJ4" s="1286"/>
      <c r="IK4" s="1286"/>
      <c r="IL4" s="1286"/>
      <c r="IM4" s="1286"/>
      <c r="IN4" s="1286"/>
      <c r="IO4" s="1286"/>
      <c r="IP4" s="1286"/>
      <c r="IQ4" s="1286"/>
      <c r="IR4" s="1286"/>
      <c r="IS4" s="1286"/>
      <c r="IT4" s="1286"/>
      <c r="IU4" s="1286"/>
      <c r="IV4" s="1286"/>
      <c r="IW4" s="1286"/>
      <c r="IX4" s="1286"/>
      <c r="IY4" s="1286"/>
      <c r="IZ4" s="1286"/>
      <c r="JA4" s="1286"/>
      <c r="JB4" s="1286"/>
      <c r="JC4" s="1286"/>
      <c r="JD4" s="1286"/>
      <c r="JE4" s="1286"/>
      <c r="JF4" s="1286"/>
      <c r="JG4" s="1286"/>
      <c r="JH4" s="1286"/>
      <c r="JI4" s="1286"/>
      <c r="JJ4" s="1286"/>
      <c r="JK4" s="1286"/>
      <c r="JL4" s="1286"/>
      <c r="JM4" s="1286"/>
      <c r="JN4" s="1286"/>
      <c r="JO4" s="1286"/>
      <c r="JP4" s="1286"/>
      <c r="JQ4" s="1286"/>
      <c r="JR4" s="1286"/>
      <c r="JS4" s="497"/>
    </row>
    <row r="5" spans="1:279" s="30" customFormat="1" ht="15" customHeight="1">
      <c r="B5" s="684" t="s">
        <v>1406</v>
      </c>
      <c r="C5" s="492"/>
      <c r="D5" s="495"/>
      <c r="E5" s="585" t="s">
        <v>1443</v>
      </c>
      <c r="F5" s="498"/>
      <c r="G5" s="498"/>
      <c r="H5" s="499"/>
      <c r="I5" s="498"/>
      <c r="J5" s="498"/>
      <c r="K5" s="498"/>
      <c r="L5" s="498"/>
      <c r="M5" s="498"/>
      <c r="N5" s="498"/>
      <c r="O5" s="498"/>
      <c r="P5" s="498"/>
      <c r="Q5" s="498"/>
      <c r="R5" s="498"/>
      <c r="S5" s="498"/>
      <c r="T5" s="498"/>
      <c r="U5" s="498"/>
      <c r="V5" s="498"/>
      <c r="W5" s="498"/>
      <c r="X5" s="498"/>
      <c r="Y5" s="498"/>
      <c r="Z5" s="498"/>
      <c r="AA5" s="498"/>
      <c r="AB5" s="498"/>
      <c r="AC5" s="498"/>
      <c r="AD5" s="498"/>
      <c r="AE5" s="498"/>
      <c r="AF5" s="498"/>
      <c r="AG5" s="498"/>
      <c r="AH5" s="498"/>
      <c r="AI5" s="500"/>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V5" s="46"/>
      <c r="CW5" s="46"/>
      <c r="CX5" s="46"/>
      <c r="CY5" s="1286"/>
      <c r="CZ5" s="1286"/>
      <c r="DA5" s="1286"/>
      <c r="DB5" s="1286"/>
      <c r="DC5" s="1286"/>
      <c r="DD5" s="1286"/>
      <c r="DE5" s="1286"/>
      <c r="DF5" s="1286"/>
      <c r="DG5" s="1286"/>
      <c r="DH5" s="1286"/>
      <c r="DI5" s="1286"/>
      <c r="DJ5" s="1286"/>
      <c r="DK5" s="1286"/>
      <c r="DL5" s="1286"/>
      <c r="DM5" s="1286"/>
      <c r="DN5" s="1286"/>
      <c r="DO5" s="1286"/>
      <c r="DP5" s="1286"/>
      <c r="DQ5" s="1286"/>
      <c r="DR5" s="1286"/>
      <c r="DS5" s="1286"/>
      <c r="DT5" s="1286"/>
      <c r="DU5" s="1286"/>
      <c r="DV5" s="1286"/>
      <c r="DW5" s="1286"/>
      <c r="DX5" s="1286"/>
      <c r="DY5" s="1286"/>
      <c r="DZ5" s="1286"/>
      <c r="EA5" s="1286"/>
      <c r="EB5" s="1286"/>
      <c r="EC5" s="1286"/>
      <c r="ED5" s="1286"/>
      <c r="EE5" s="1286"/>
      <c r="EF5" s="1286"/>
      <c r="EG5" s="1286"/>
      <c r="EH5" s="1286"/>
      <c r="EI5" s="1286"/>
      <c r="EJ5" s="1286"/>
      <c r="EK5" s="1286"/>
      <c r="EL5" s="1286"/>
      <c r="EM5" s="1286"/>
      <c r="EN5" s="1286"/>
      <c r="EO5" s="1286"/>
      <c r="EP5" s="1286"/>
      <c r="EQ5" s="1286"/>
      <c r="ER5" s="1286"/>
      <c r="ES5" s="1286"/>
      <c r="ET5" s="1286"/>
      <c r="EU5" s="1286"/>
      <c r="EV5" s="1286"/>
      <c r="EW5" s="1286"/>
      <c r="EX5" s="1286"/>
      <c r="EY5" s="1286"/>
      <c r="EZ5" s="1286"/>
      <c r="FA5" s="1286"/>
      <c r="FB5" s="1286"/>
      <c r="FC5" s="1286"/>
      <c r="FD5" s="1286"/>
      <c r="FE5" s="1286"/>
      <c r="FF5" s="1286"/>
      <c r="FG5" s="1286"/>
      <c r="FH5" s="1286"/>
      <c r="FI5" s="1286"/>
      <c r="FJ5" s="1286"/>
      <c r="FK5" s="1286"/>
      <c r="FL5" s="1286"/>
      <c r="FM5" s="1286"/>
      <c r="FN5" s="1286"/>
      <c r="FO5" s="1286"/>
      <c r="FP5" s="1286"/>
      <c r="FQ5" s="1286"/>
      <c r="FR5" s="1286"/>
      <c r="FS5" s="1286"/>
      <c r="FT5" s="1286"/>
      <c r="FU5" s="1286"/>
      <c r="FV5" s="1286"/>
      <c r="FW5" s="1286"/>
      <c r="FX5" s="1286"/>
      <c r="FY5" s="1286"/>
      <c r="FZ5" s="1286"/>
      <c r="GA5" s="1286"/>
      <c r="GB5" s="1286"/>
      <c r="GC5" s="1286"/>
      <c r="GD5" s="1286"/>
      <c r="GE5" s="1286"/>
      <c r="GF5" s="1286"/>
      <c r="GG5" s="1286"/>
      <c r="GH5" s="1286"/>
      <c r="GI5" s="1286"/>
      <c r="GJ5" s="1286"/>
      <c r="GK5" s="1286"/>
      <c r="GL5" s="1286"/>
      <c r="GM5" s="1286"/>
      <c r="GN5" s="1286"/>
      <c r="GO5" s="1286"/>
      <c r="GP5" s="1286"/>
      <c r="GQ5" s="1286"/>
      <c r="GR5" s="1286"/>
      <c r="GS5" s="1286"/>
      <c r="GT5" s="1286"/>
      <c r="GU5" s="1286"/>
      <c r="GV5" s="1286"/>
      <c r="GW5" s="1286"/>
      <c r="GX5" s="1286"/>
      <c r="GY5" s="1286"/>
      <c r="GZ5" s="1286"/>
      <c r="HA5" s="1286"/>
      <c r="HB5" s="1286"/>
      <c r="HC5" s="1286"/>
      <c r="HD5" s="1286"/>
      <c r="HE5" s="1286"/>
      <c r="HF5" s="1286"/>
      <c r="HG5" s="1286"/>
      <c r="HH5" s="1286"/>
      <c r="HI5" s="1286"/>
      <c r="HJ5" s="1286"/>
      <c r="HK5" s="1286"/>
      <c r="HL5" s="1286"/>
      <c r="HM5" s="1286"/>
      <c r="HN5" s="1286"/>
      <c r="HO5" s="1286"/>
      <c r="HP5" s="1286"/>
      <c r="HQ5" s="1286"/>
      <c r="HR5" s="1286"/>
      <c r="HS5" s="1286"/>
      <c r="HT5" s="1286"/>
      <c r="HU5" s="1286"/>
      <c r="HV5" s="1286"/>
      <c r="HW5" s="1286"/>
      <c r="HX5" s="1286"/>
      <c r="HY5" s="1286"/>
      <c r="HZ5" s="1286"/>
      <c r="IA5" s="1286"/>
      <c r="IB5" s="1286"/>
      <c r="IC5" s="1286"/>
      <c r="ID5" s="1286"/>
      <c r="IE5" s="1286"/>
      <c r="IF5" s="1286"/>
      <c r="IG5" s="1286"/>
      <c r="IH5" s="1286"/>
      <c r="II5" s="1286"/>
      <c r="IJ5" s="1286"/>
      <c r="IK5" s="1286"/>
      <c r="IL5" s="1286"/>
      <c r="IM5" s="1286"/>
      <c r="IN5" s="1286"/>
      <c r="IO5" s="1286"/>
      <c r="IP5" s="1286"/>
      <c r="IQ5" s="1286"/>
      <c r="IR5" s="1286"/>
      <c r="IS5" s="1286"/>
      <c r="IT5" s="1286"/>
      <c r="IU5" s="1286"/>
      <c r="IV5" s="1286"/>
      <c r="IW5" s="1286"/>
      <c r="IX5" s="1286"/>
      <c r="IY5" s="1286"/>
      <c r="IZ5" s="1286"/>
      <c r="JA5" s="1286"/>
      <c r="JB5" s="1286"/>
      <c r="JC5" s="1286"/>
      <c r="JD5" s="1286"/>
      <c r="JE5" s="1286"/>
      <c r="JF5" s="1286"/>
      <c r="JG5" s="1286"/>
      <c r="JH5" s="1286"/>
      <c r="JI5" s="1286"/>
      <c r="JJ5" s="1286"/>
      <c r="JK5" s="1286"/>
      <c r="JL5" s="1286"/>
      <c r="JM5" s="1286"/>
      <c r="JN5" s="1286"/>
      <c r="JO5" s="1286"/>
      <c r="JP5" s="1286"/>
      <c r="JQ5" s="1286"/>
      <c r="JR5" s="1286"/>
      <c r="JS5" s="497"/>
    </row>
    <row r="6" spans="1:279" s="30" customFormat="1" ht="15" customHeight="1">
      <c r="B6" s="684" t="s">
        <v>48</v>
      </c>
      <c r="C6" s="501"/>
      <c r="D6" s="495"/>
      <c r="E6" s="605" t="s">
        <v>1528</v>
      </c>
      <c r="F6" s="498"/>
      <c r="G6" s="498"/>
      <c r="H6" s="499"/>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7"/>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c r="CM6" s="412"/>
      <c r="CN6" s="412"/>
      <c r="CO6" s="412"/>
      <c r="CP6" s="412"/>
      <c r="CQ6" s="412"/>
      <c r="CR6" s="412"/>
      <c r="CS6" s="412"/>
      <c r="CT6" s="412"/>
      <c r="CV6" s="46"/>
      <c r="CW6" s="46"/>
      <c r="CX6" s="46"/>
      <c r="CY6" s="1286"/>
      <c r="CZ6" s="1286"/>
      <c r="DA6" s="1286"/>
      <c r="DB6" s="1286"/>
      <c r="DC6" s="1286"/>
      <c r="DD6" s="1286"/>
      <c r="DE6" s="1286"/>
      <c r="DF6" s="1286"/>
      <c r="DG6" s="1286"/>
      <c r="DH6" s="1286"/>
      <c r="DI6" s="1286"/>
      <c r="DJ6" s="1286"/>
      <c r="DK6" s="1286"/>
      <c r="DL6" s="1286"/>
      <c r="DM6" s="1286"/>
      <c r="DN6" s="1286"/>
      <c r="DO6" s="1286"/>
      <c r="DP6" s="1286"/>
      <c r="DQ6" s="1286"/>
      <c r="DR6" s="1286"/>
      <c r="DS6" s="1286"/>
      <c r="DT6" s="1286"/>
      <c r="DU6" s="1286"/>
      <c r="DV6" s="1286"/>
      <c r="DW6" s="1286"/>
      <c r="DX6" s="1286"/>
      <c r="DY6" s="1286"/>
      <c r="DZ6" s="1286"/>
      <c r="EA6" s="1286"/>
      <c r="EB6" s="1286"/>
      <c r="EC6" s="1286"/>
      <c r="ED6" s="1286"/>
      <c r="EE6" s="1286"/>
      <c r="EF6" s="1286"/>
      <c r="EG6" s="1286"/>
      <c r="EH6" s="1286"/>
      <c r="EI6" s="1286"/>
      <c r="EJ6" s="1286"/>
      <c r="EK6" s="1286"/>
      <c r="EL6" s="1286"/>
      <c r="EM6" s="1286"/>
      <c r="EN6" s="1286"/>
      <c r="EO6" s="1286"/>
      <c r="EP6" s="1286"/>
      <c r="EQ6" s="1286"/>
      <c r="ER6" s="1286"/>
      <c r="ES6" s="1286"/>
      <c r="ET6" s="1286"/>
      <c r="EU6" s="1286"/>
      <c r="EV6" s="1286"/>
      <c r="EW6" s="1286"/>
      <c r="EX6" s="1286"/>
      <c r="EY6" s="1286"/>
      <c r="EZ6" s="1286"/>
      <c r="FA6" s="1286"/>
      <c r="FB6" s="1286"/>
      <c r="FC6" s="1286"/>
      <c r="FD6" s="1286"/>
      <c r="FE6" s="1286"/>
      <c r="FF6" s="1286"/>
      <c r="FG6" s="1286"/>
      <c r="FH6" s="1286"/>
      <c r="FI6" s="1286"/>
      <c r="FJ6" s="1286"/>
      <c r="FK6" s="1286"/>
      <c r="FL6" s="1286"/>
      <c r="FM6" s="1286"/>
      <c r="FN6" s="1286"/>
      <c r="FO6" s="1286"/>
      <c r="FP6" s="1286"/>
      <c r="FQ6" s="1286"/>
      <c r="FR6" s="1286"/>
      <c r="FS6" s="1286"/>
      <c r="FT6" s="1286"/>
      <c r="FU6" s="1286"/>
      <c r="FV6" s="1286"/>
      <c r="FW6" s="1286"/>
      <c r="FX6" s="1286"/>
      <c r="FY6" s="1286"/>
      <c r="FZ6" s="1286"/>
      <c r="GA6" s="1286"/>
      <c r="GB6" s="1286"/>
      <c r="GC6" s="1286"/>
      <c r="GD6" s="1286"/>
      <c r="GE6" s="1286"/>
      <c r="GF6" s="1286"/>
      <c r="GG6" s="1286"/>
      <c r="GH6" s="1286"/>
      <c r="GI6" s="1286"/>
      <c r="GJ6" s="1286"/>
      <c r="GK6" s="1286"/>
      <c r="GL6" s="1286"/>
      <c r="GM6" s="1286"/>
      <c r="GN6" s="1286"/>
      <c r="GO6" s="1286"/>
      <c r="GP6" s="1286"/>
      <c r="GQ6" s="1286"/>
      <c r="GR6" s="1286"/>
      <c r="GS6" s="1286"/>
      <c r="GT6" s="1286"/>
      <c r="GU6" s="1286"/>
      <c r="GV6" s="1286"/>
      <c r="GW6" s="1286"/>
      <c r="GX6" s="1286"/>
      <c r="GY6" s="1286"/>
      <c r="GZ6" s="1286"/>
      <c r="HA6" s="1286"/>
      <c r="HB6" s="1286"/>
      <c r="HC6" s="1286"/>
      <c r="HD6" s="1286"/>
      <c r="HE6" s="1286"/>
      <c r="HF6" s="1286"/>
      <c r="HG6" s="1286"/>
      <c r="HH6" s="1286"/>
      <c r="HI6" s="1286"/>
      <c r="HJ6" s="1286"/>
      <c r="HK6" s="1286"/>
      <c r="HL6" s="1286"/>
      <c r="HM6" s="1286"/>
      <c r="HN6" s="1286"/>
      <c r="HO6" s="1286"/>
      <c r="HP6" s="1286"/>
      <c r="HQ6" s="1286"/>
      <c r="HR6" s="1286"/>
      <c r="HS6" s="1286"/>
      <c r="HT6" s="1286"/>
      <c r="HU6" s="1286"/>
      <c r="HV6" s="1286"/>
      <c r="HW6" s="1286"/>
      <c r="HX6" s="1286"/>
      <c r="HY6" s="1286"/>
      <c r="HZ6" s="1286"/>
      <c r="IA6" s="1286"/>
      <c r="IB6" s="1286"/>
      <c r="IC6" s="1286"/>
      <c r="ID6" s="1286"/>
      <c r="IE6" s="1286"/>
      <c r="IF6" s="1286"/>
      <c r="IG6" s="1286"/>
      <c r="IH6" s="1286"/>
      <c r="II6" s="1286"/>
      <c r="IJ6" s="1286"/>
      <c r="IK6" s="1286"/>
      <c r="IL6" s="1286"/>
      <c r="IM6" s="1286"/>
      <c r="IN6" s="1286"/>
      <c r="IO6" s="1286"/>
      <c r="IP6" s="1286"/>
      <c r="IQ6" s="1286"/>
      <c r="IR6" s="1286"/>
      <c r="IS6" s="1286"/>
      <c r="IT6" s="1286"/>
      <c r="IU6" s="1286"/>
      <c r="IV6" s="1286"/>
      <c r="IW6" s="1286"/>
      <c r="IX6" s="1286"/>
      <c r="IY6" s="1286"/>
      <c r="IZ6" s="1286"/>
      <c r="JA6" s="1286"/>
      <c r="JB6" s="1286"/>
      <c r="JC6" s="1286"/>
      <c r="JD6" s="1286"/>
      <c r="JE6" s="1286"/>
      <c r="JF6" s="1286"/>
      <c r="JG6" s="1286"/>
      <c r="JH6" s="1286"/>
      <c r="JI6" s="1286"/>
      <c r="JJ6" s="1286"/>
      <c r="JK6" s="1286"/>
      <c r="JL6" s="1286"/>
      <c r="JM6" s="1286"/>
      <c r="JN6" s="1286"/>
      <c r="JO6" s="1286"/>
      <c r="JP6" s="1286"/>
      <c r="JQ6" s="1286"/>
      <c r="JR6" s="1286"/>
      <c r="JS6" s="497"/>
    </row>
    <row r="7" spans="1:279" ht="15.75" customHeight="1">
      <c r="B7" s="685"/>
      <c r="C7" s="184"/>
      <c r="D7" s="180"/>
      <c r="E7" s="725" t="s">
        <v>1444</v>
      </c>
      <c r="F7" s="180"/>
      <c r="G7" s="180"/>
      <c r="H7" s="213"/>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5"/>
      <c r="AJ7" s="5"/>
      <c r="AK7" s="5"/>
      <c r="AL7" s="10"/>
      <c r="AM7" s="13"/>
      <c r="AN7" s="10"/>
      <c r="AO7" s="10"/>
      <c r="AP7" s="10"/>
      <c r="AQ7" s="10"/>
      <c r="AR7" s="13"/>
      <c r="AS7" s="10"/>
      <c r="AT7" s="10"/>
      <c r="AU7" s="10"/>
      <c r="AV7" s="10"/>
      <c r="AW7" s="5"/>
      <c r="AX7" s="10"/>
      <c r="AY7" s="13"/>
      <c r="AZ7" s="10"/>
      <c r="BA7" s="10"/>
      <c r="BB7" s="10"/>
      <c r="BC7" s="10"/>
      <c r="BD7" s="13"/>
      <c r="BE7" s="10"/>
      <c r="BF7" s="10"/>
      <c r="BG7" s="10"/>
      <c r="BH7" s="5"/>
      <c r="BI7" s="5"/>
      <c r="BJ7" s="10"/>
      <c r="BK7" s="13"/>
      <c r="BL7" s="10"/>
      <c r="BM7" s="10"/>
      <c r="BN7" s="10"/>
      <c r="BO7" s="10"/>
      <c r="BP7" s="13"/>
      <c r="BQ7" s="10"/>
      <c r="BR7" s="10"/>
      <c r="BS7" s="10"/>
      <c r="BT7" s="10"/>
      <c r="BU7" s="5"/>
      <c r="BV7" s="10"/>
      <c r="BW7" s="13"/>
      <c r="BX7" s="10"/>
      <c r="BY7" s="10"/>
      <c r="BZ7" s="10"/>
      <c r="CA7" s="10"/>
      <c r="CB7" s="13"/>
      <c r="CC7" s="10"/>
      <c r="CD7" s="10"/>
      <c r="CE7" s="10"/>
      <c r="CF7" s="10"/>
      <c r="CG7" s="5"/>
      <c r="CH7" s="10"/>
      <c r="CI7" s="13"/>
      <c r="CJ7" s="10"/>
      <c r="CK7" s="10"/>
      <c r="CL7" s="10"/>
      <c r="CM7" s="10"/>
      <c r="CN7" s="10"/>
      <c r="CO7" s="10"/>
      <c r="CP7" s="10"/>
      <c r="CQ7" s="10"/>
      <c r="JS7" s="679"/>
    </row>
    <row r="8" spans="1:279" s="4" customFormat="1" ht="8.25" customHeight="1">
      <c r="A8" s="178"/>
      <c r="B8" s="467"/>
      <c r="C8" s="28" t="s">
        <v>809</v>
      </c>
      <c r="D8" s="11" t="s">
        <v>810</v>
      </c>
      <c r="E8" s="11" t="s">
        <v>49</v>
      </c>
      <c r="F8" s="11" t="s">
        <v>50</v>
      </c>
      <c r="G8" s="11" t="s">
        <v>51</v>
      </c>
      <c r="H8" s="178" t="s">
        <v>52</v>
      </c>
      <c r="I8" s="456"/>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28"/>
      <c r="CO8" s="11" t="s">
        <v>53</v>
      </c>
      <c r="CP8" s="11" t="s">
        <v>54</v>
      </c>
      <c r="CQ8" s="11" t="s">
        <v>55</v>
      </c>
      <c r="CR8" s="11" t="s">
        <v>56</v>
      </c>
      <c r="CS8" s="11" t="s">
        <v>57</v>
      </c>
      <c r="CT8" s="29" t="s">
        <v>58</v>
      </c>
      <c r="CV8" s="46"/>
      <c r="CW8" s="46"/>
      <c r="CX8" s="46"/>
      <c r="CY8" s="487"/>
      <c r="CZ8" s="487"/>
      <c r="DA8" s="487"/>
      <c r="DB8" s="487"/>
      <c r="DC8" s="487"/>
      <c r="DD8" s="487"/>
      <c r="DE8" s="487"/>
      <c r="DF8" s="487"/>
      <c r="DG8" s="487"/>
      <c r="DH8" s="487"/>
      <c r="DI8" s="487"/>
      <c r="DJ8" s="487"/>
      <c r="DK8" s="487"/>
      <c r="DL8" s="487"/>
      <c r="DM8" s="487"/>
      <c r="DN8" s="487"/>
      <c r="DO8" s="487"/>
      <c r="DP8" s="487"/>
      <c r="DQ8" s="487"/>
      <c r="DR8" s="487"/>
      <c r="DS8" s="487"/>
      <c r="DT8" s="487"/>
      <c r="DU8" s="487"/>
      <c r="DV8" s="487"/>
      <c r="DW8" s="487"/>
      <c r="DX8" s="487"/>
      <c r="DY8" s="487"/>
      <c r="DZ8" s="487"/>
      <c r="EA8" s="487"/>
      <c r="EB8" s="487"/>
      <c r="EC8" s="487"/>
      <c r="ED8" s="487"/>
      <c r="EE8" s="487"/>
      <c r="EF8" s="487"/>
      <c r="EG8" s="487"/>
      <c r="EH8" s="487"/>
      <c r="EI8" s="487"/>
      <c r="EJ8" s="487"/>
      <c r="EK8" s="487"/>
      <c r="EL8" s="487"/>
      <c r="EM8" s="487"/>
      <c r="EN8" s="487"/>
      <c r="EO8" s="487"/>
      <c r="EP8" s="487"/>
      <c r="EQ8" s="487"/>
      <c r="ER8" s="487"/>
      <c r="ES8" s="487"/>
      <c r="ET8" s="487"/>
      <c r="EU8" s="487"/>
      <c r="EV8" s="487"/>
      <c r="EW8" s="487"/>
      <c r="EX8" s="487"/>
      <c r="EY8" s="487"/>
      <c r="EZ8" s="487"/>
      <c r="FA8" s="487"/>
      <c r="FB8" s="487"/>
      <c r="FC8" s="487"/>
      <c r="FD8" s="487"/>
      <c r="FE8" s="487"/>
      <c r="FF8" s="487"/>
      <c r="FG8" s="487"/>
      <c r="FH8" s="487"/>
      <c r="FI8" s="487"/>
      <c r="FJ8" s="487"/>
      <c r="FK8" s="487"/>
      <c r="FL8" s="487"/>
      <c r="FM8" s="487"/>
      <c r="FN8" s="487"/>
      <c r="FO8" s="487"/>
      <c r="FP8" s="487"/>
      <c r="FQ8" s="487"/>
      <c r="FR8" s="487"/>
      <c r="FS8" s="487"/>
      <c r="FT8" s="487"/>
      <c r="FU8" s="487"/>
      <c r="FV8" s="487"/>
      <c r="FW8" s="487"/>
      <c r="FX8" s="487"/>
      <c r="FY8" s="487"/>
      <c r="FZ8" s="487"/>
      <c r="GA8" s="487"/>
      <c r="GB8" s="487"/>
      <c r="GC8" s="487"/>
      <c r="GD8" s="487"/>
      <c r="GE8" s="487"/>
      <c r="GF8" s="487"/>
      <c r="GG8" s="487"/>
      <c r="GH8" s="487"/>
      <c r="GI8" s="487"/>
      <c r="GJ8" s="487"/>
      <c r="GK8" s="487"/>
      <c r="GL8" s="487"/>
      <c r="GM8" s="487"/>
      <c r="GN8" s="487"/>
      <c r="GO8" s="487"/>
      <c r="GP8" s="487"/>
      <c r="GQ8" s="487"/>
      <c r="GR8" s="487"/>
      <c r="GS8" s="487"/>
      <c r="GT8" s="487"/>
      <c r="GU8" s="487"/>
      <c r="GV8" s="487"/>
      <c r="GW8" s="487"/>
      <c r="GX8" s="487"/>
      <c r="GY8" s="487"/>
      <c r="GZ8" s="487"/>
      <c r="HA8" s="487"/>
      <c r="HB8" s="487"/>
      <c r="HC8" s="487"/>
      <c r="HD8" s="487"/>
      <c r="HE8" s="487"/>
      <c r="HF8" s="487"/>
      <c r="HG8" s="487"/>
      <c r="HH8" s="487"/>
      <c r="HI8" s="487"/>
      <c r="HJ8" s="487"/>
      <c r="HK8" s="487"/>
      <c r="HL8" s="487"/>
      <c r="HM8" s="487"/>
      <c r="HN8" s="487"/>
      <c r="HO8" s="487"/>
      <c r="HP8" s="487"/>
      <c r="HQ8" s="487"/>
      <c r="HR8" s="487"/>
      <c r="HS8" s="487"/>
      <c r="HT8" s="487"/>
      <c r="HU8" s="487"/>
      <c r="HV8" s="487"/>
      <c r="HW8" s="487"/>
      <c r="HX8" s="487"/>
      <c r="HY8" s="487"/>
      <c r="HZ8" s="487"/>
      <c r="IA8" s="487"/>
      <c r="IB8" s="487"/>
      <c r="IC8" s="487"/>
      <c r="ID8" s="487"/>
      <c r="IE8" s="487"/>
      <c r="IF8" s="487"/>
      <c r="IG8" s="487"/>
      <c r="IH8" s="487"/>
      <c r="II8" s="487"/>
      <c r="IJ8" s="487"/>
      <c r="IK8" s="487"/>
      <c r="IL8" s="487"/>
      <c r="IM8" s="487"/>
      <c r="IN8" s="487"/>
      <c r="IO8" s="487"/>
      <c r="IP8" s="487"/>
      <c r="IQ8" s="487"/>
      <c r="IR8" s="487"/>
      <c r="IS8" s="487"/>
      <c r="IT8" s="487"/>
      <c r="IU8" s="487"/>
      <c r="IV8" s="487"/>
      <c r="IW8" s="487"/>
      <c r="IX8" s="487"/>
      <c r="IY8" s="487"/>
      <c r="IZ8" s="487"/>
      <c r="JA8" s="487"/>
      <c r="JB8" s="487"/>
      <c r="JC8" s="487"/>
      <c r="JD8" s="487"/>
      <c r="JE8" s="487"/>
      <c r="JF8" s="487"/>
      <c r="JG8" s="487"/>
      <c r="JH8" s="487"/>
      <c r="JI8" s="487"/>
      <c r="JJ8" s="487"/>
      <c r="JK8" s="487"/>
      <c r="JL8" s="487"/>
      <c r="JM8" s="487"/>
      <c r="JN8" s="487"/>
      <c r="JO8" s="487"/>
      <c r="JP8" s="487"/>
      <c r="JQ8" s="487"/>
      <c r="JR8" s="487"/>
      <c r="JS8" s="10"/>
    </row>
    <row r="9" spans="1:279" s="4" customFormat="1" ht="10.5" customHeight="1">
      <c r="A9" s="457"/>
      <c r="B9" s="680"/>
      <c r="C9" s="26"/>
      <c r="D9" s="1777" t="s">
        <v>213</v>
      </c>
      <c r="E9" s="1777" t="s">
        <v>418</v>
      </c>
      <c r="F9" s="1778" t="s">
        <v>273</v>
      </c>
      <c r="G9" s="1796" t="s">
        <v>274</v>
      </c>
      <c r="H9" s="1792" t="s">
        <v>441</v>
      </c>
      <c r="I9" s="1793"/>
      <c r="J9" s="1793"/>
      <c r="K9" s="1793"/>
      <c r="L9" s="1793"/>
      <c r="M9" s="1793"/>
      <c r="N9" s="1793"/>
      <c r="O9" s="1793"/>
      <c r="P9" s="1793"/>
      <c r="Q9" s="1793"/>
      <c r="R9" s="1793"/>
      <c r="S9" s="1793"/>
      <c r="T9" s="1793"/>
      <c r="U9" s="1793"/>
      <c r="V9" s="1793"/>
      <c r="W9" s="1793"/>
      <c r="X9" s="1793"/>
      <c r="Y9" s="1793"/>
      <c r="Z9" s="1793"/>
      <c r="AA9" s="1793"/>
      <c r="AB9" s="1793"/>
      <c r="AC9" s="1793"/>
      <c r="AD9" s="1793"/>
      <c r="AE9" s="1793"/>
      <c r="AF9" s="1793"/>
      <c r="AG9" s="1793"/>
      <c r="AH9" s="1793"/>
      <c r="AI9" s="1793"/>
      <c r="AJ9" s="1793"/>
      <c r="AK9" s="1793"/>
      <c r="AL9" s="1793"/>
      <c r="AM9" s="1793"/>
      <c r="AN9" s="1793"/>
      <c r="AO9" s="1793"/>
      <c r="AP9" s="1793"/>
      <c r="AQ9" s="1793"/>
      <c r="AR9" s="1793"/>
      <c r="AS9" s="1793"/>
      <c r="AT9" s="459"/>
      <c r="AU9" s="459"/>
      <c r="AV9" s="459"/>
      <c r="AW9" s="459"/>
      <c r="AX9" s="459"/>
      <c r="AY9" s="459"/>
      <c r="AZ9" s="459"/>
      <c r="BA9" s="459"/>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60"/>
      <c r="CO9" s="1797" t="s">
        <v>163</v>
      </c>
      <c r="CP9" s="1777" t="s">
        <v>275</v>
      </c>
      <c r="CQ9" s="1778" t="s">
        <v>276</v>
      </c>
      <c r="CR9" s="1778" t="s">
        <v>277</v>
      </c>
      <c r="CS9" s="1777" t="s">
        <v>280</v>
      </c>
      <c r="CT9" s="1787" t="s">
        <v>811</v>
      </c>
      <c r="CV9" s="46"/>
      <c r="CW9" s="46"/>
      <c r="CX9" s="46"/>
      <c r="CY9" s="487"/>
      <c r="CZ9" s="487"/>
      <c r="DA9" s="487"/>
      <c r="DB9" s="487"/>
      <c r="DC9" s="487"/>
      <c r="DD9" s="487"/>
      <c r="DE9" s="487"/>
      <c r="DF9" s="487"/>
      <c r="DG9" s="487"/>
      <c r="DH9" s="487"/>
      <c r="DI9" s="487"/>
      <c r="DJ9" s="487"/>
      <c r="DK9" s="487"/>
      <c r="DL9" s="487"/>
      <c r="DM9" s="487"/>
      <c r="DN9" s="487"/>
      <c r="DO9" s="487"/>
      <c r="DP9" s="487"/>
      <c r="DQ9" s="487"/>
      <c r="DR9" s="487"/>
      <c r="DS9" s="487"/>
      <c r="DT9" s="487"/>
      <c r="DU9" s="487"/>
      <c r="DV9" s="487"/>
      <c r="DW9" s="487"/>
      <c r="DX9" s="487"/>
      <c r="DY9" s="487"/>
      <c r="DZ9" s="487"/>
      <c r="EA9" s="487"/>
      <c r="EB9" s="487"/>
      <c r="EC9" s="487"/>
      <c r="ED9" s="487"/>
      <c r="EE9" s="487"/>
      <c r="EF9" s="487"/>
      <c r="EG9" s="487"/>
      <c r="EH9" s="487"/>
      <c r="EI9" s="487"/>
      <c r="EJ9" s="487"/>
      <c r="EK9" s="487"/>
      <c r="EL9" s="487"/>
      <c r="EM9" s="487"/>
      <c r="EN9" s="487"/>
      <c r="EO9" s="487"/>
      <c r="EP9" s="487"/>
      <c r="EQ9" s="487"/>
      <c r="ER9" s="487"/>
      <c r="ES9" s="487"/>
      <c r="ET9" s="487"/>
      <c r="EU9" s="487"/>
      <c r="EV9" s="487"/>
      <c r="EW9" s="487"/>
      <c r="EX9" s="487"/>
      <c r="EY9" s="487"/>
      <c r="EZ9" s="487"/>
      <c r="FA9" s="487"/>
      <c r="FB9" s="487"/>
      <c r="FC9" s="487"/>
      <c r="FD9" s="487"/>
      <c r="FE9" s="487"/>
      <c r="FF9" s="487"/>
      <c r="FG9" s="487"/>
      <c r="FH9" s="487"/>
      <c r="FI9" s="487"/>
      <c r="FJ9" s="487"/>
      <c r="FK9" s="487"/>
      <c r="FL9" s="487"/>
      <c r="FM9" s="487"/>
      <c r="FN9" s="487"/>
      <c r="FO9" s="487"/>
      <c r="FP9" s="487"/>
      <c r="FQ9" s="487"/>
      <c r="FR9" s="487"/>
      <c r="FS9" s="487"/>
      <c r="FT9" s="487"/>
      <c r="FU9" s="487"/>
      <c r="FV9" s="487"/>
      <c r="FW9" s="487"/>
      <c r="FX9" s="487"/>
      <c r="FY9" s="487"/>
      <c r="FZ9" s="487"/>
      <c r="GA9" s="487"/>
      <c r="GB9" s="487"/>
      <c r="GC9" s="487"/>
      <c r="GD9" s="487"/>
      <c r="GE9" s="487"/>
      <c r="GF9" s="487"/>
      <c r="GG9" s="487"/>
      <c r="GH9" s="487"/>
      <c r="GI9" s="487"/>
      <c r="GJ9" s="487"/>
      <c r="GK9" s="487"/>
      <c r="GL9" s="487"/>
      <c r="GM9" s="487"/>
      <c r="GN9" s="487"/>
      <c r="GO9" s="487"/>
      <c r="GP9" s="487"/>
      <c r="GQ9" s="487"/>
      <c r="GR9" s="487"/>
      <c r="GS9" s="487"/>
      <c r="GT9" s="487"/>
      <c r="GU9" s="487"/>
      <c r="GV9" s="487"/>
      <c r="GW9" s="487"/>
      <c r="GX9" s="487"/>
      <c r="GY9" s="487"/>
      <c r="GZ9" s="487"/>
      <c r="HA9" s="487"/>
      <c r="HB9" s="487"/>
      <c r="HC9" s="487"/>
      <c r="HD9" s="487"/>
      <c r="HE9" s="487"/>
      <c r="HF9" s="487"/>
      <c r="HG9" s="487"/>
      <c r="HH9" s="487"/>
      <c r="HI9" s="487"/>
      <c r="HJ9" s="487"/>
      <c r="HK9" s="487"/>
      <c r="HL9" s="487"/>
      <c r="HM9" s="487"/>
      <c r="HN9" s="487"/>
      <c r="HO9" s="487"/>
      <c r="HP9" s="487"/>
      <c r="HQ9" s="487"/>
      <c r="HR9" s="487"/>
      <c r="HS9" s="487"/>
      <c r="HT9" s="487"/>
      <c r="HU9" s="487"/>
      <c r="HV9" s="487"/>
      <c r="HW9" s="487"/>
      <c r="HX9" s="487"/>
      <c r="HY9" s="487"/>
      <c r="HZ9" s="487"/>
      <c r="IA9" s="487"/>
      <c r="IB9" s="487"/>
      <c r="IC9" s="487"/>
      <c r="ID9" s="487"/>
      <c r="IE9" s="487"/>
      <c r="IF9" s="487"/>
      <c r="IG9" s="487"/>
      <c r="IH9" s="487"/>
      <c r="II9" s="487"/>
      <c r="IJ9" s="487"/>
      <c r="IK9" s="487"/>
      <c r="IL9" s="487"/>
      <c r="IM9" s="487"/>
      <c r="IN9" s="487"/>
      <c r="IO9" s="487"/>
      <c r="IP9" s="487"/>
      <c r="IQ9" s="487"/>
      <c r="IR9" s="487"/>
      <c r="IS9" s="487"/>
      <c r="IT9" s="487"/>
      <c r="IU9" s="487"/>
      <c r="IV9" s="487"/>
      <c r="IW9" s="487"/>
      <c r="IX9" s="487"/>
      <c r="IY9" s="487"/>
      <c r="IZ9" s="487"/>
      <c r="JA9" s="487"/>
      <c r="JB9" s="487"/>
      <c r="JC9" s="487"/>
      <c r="JD9" s="487"/>
      <c r="JE9" s="487"/>
      <c r="JF9" s="487"/>
      <c r="JG9" s="487"/>
      <c r="JH9" s="487"/>
      <c r="JI9" s="487"/>
      <c r="JJ9" s="487"/>
      <c r="JK9" s="487"/>
      <c r="JL9" s="487"/>
      <c r="JM9" s="487"/>
      <c r="JN9" s="487"/>
      <c r="JO9" s="487"/>
      <c r="JP9" s="487"/>
      <c r="JQ9" s="487"/>
      <c r="JR9" s="487"/>
      <c r="JS9" s="458"/>
    </row>
    <row r="10" spans="1:279" s="461" customFormat="1" ht="14.25" customHeight="1">
      <c r="A10" s="1788" t="s">
        <v>272</v>
      </c>
      <c r="B10" s="1789"/>
      <c r="C10" s="1790"/>
      <c r="D10" s="1778"/>
      <c r="E10" s="1777"/>
      <c r="F10" s="1778"/>
      <c r="G10" s="1778"/>
      <c r="H10" s="1794"/>
      <c r="I10" s="1795"/>
      <c r="J10" s="1795"/>
      <c r="K10" s="1795"/>
      <c r="L10" s="1795"/>
      <c r="M10" s="1795"/>
      <c r="N10" s="1795"/>
      <c r="O10" s="1795"/>
      <c r="P10" s="1795"/>
      <c r="Q10" s="1795"/>
      <c r="R10" s="1795"/>
      <c r="S10" s="1795"/>
      <c r="T10" s="1795"/>
      <c r="U10" s="1795"/>
      <c r="V10" s="1795"/>
      <c r="W10" s="1795"/>
      <c r="X10" s="1795"/>
      <c r="Y10" s="1795"/>
      <c r="Z10" s="1795"/>
      <c r="AA10" s="1795"/>
      <c r="AB10" s="1795"/>
      <c r="AC10" s="1795"/>
      <c r="AD10" s="1795"/>
      <c r="AE10" s="1795"/>
      <c r="AF10" s="1795"/>
      <c r="AG10" s="1795"/>
      <c r="AH10" s="1795"/>
      <c r="AI10" s="1795"/>
      <c r="AJ10" s="1795"/>
      <c r="AK10" s="1795"/>
      <c r="AL10" s="1795"/>
      <c r="AM10" s="1795"/>
      <c r="AN10" s="1795"/>
      <c r="AO10" s="1795"/>
      <c r="AP10" s="1795"/>
      <c r="AQ10" s="1795"/>
      <c r="AR10" s="1795"/>
      <c r="AS10" s="1795"/>
      <c r="AT10" s="462"/>
      <c r="AU10" s="462"/>
      <c r="AV10" s="462"/>
      <c r="AW10" s="462"/>
      <c r="AX10" s="462"/>
      <c r="AY10" s="462"/>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c r="CD10" s="462"/>
      <c r="CE10" s="462"/>
      <c r="CF10" s="462"/>
      <c r="CG10" s="462"/>
      <c r="CH10" s="462"/>
      <c r="CI10" s="462"/>
      <c r="CJ10" s="462"/>
      <c r="CK10" s="462"/>
      <c r="CL10" s="462"/>
      <c r="CM10" s="462"/>
      <c r="CN10" s="463"/>
      <c r="CO10" s="1787"/>
      <c r="CP10" s="1778"/>
      <c r="CQ10" s="1778"/>
      <c r="CR10" s="1778"/>
      <c r="CS10" s="1778"/>
      <c r="CT10" s="1787"/>
      <c r="CV10" s="46"/>
      <c r="CW10" s="46"/>
      <c r="CX10" s="46"/>
      <c r="CY10" s="487"/>
      <c r="CZ10" s="487"/>
      <c r="DA10" s="487"/>
      <c r="DB10" s="487"/>
      <c r="DC10" s="487"/>
      <c r="DD10" s="487"/>
      <c r="DE10" s="487"/>
      <c r="DF10" s="487"/>
      <c r="DG10" s="487"/>
      <c r="DH10" s="487"/>
      <c r="DI10" s="487"/>
      <c r="DJ10" s="487"/>
      <c r="DK10" s="487"/>
      <c r="DL10" s="487"/>
      <c r="DM10" s="487"/>
      <c r="DN10" s="487"/>
      <c r="DO10" s="487"/>
      <c r="DP10" s="487"/>
      <c r="DQ10" s="487"/>
      <c r="DR10" s="487"/>
      <c r="DS10" s="487"/>
      <c r="DT10" s="487"/>
      <c r="DU10" s="487"/>
      <c r="DV10" s="487"/>
      <c r="DW10" s="487"/>
      <c r="DX10" s="487"/>
      <c r="DY10" s="487"/>
      <c r="DZ10" s="487"/>
      <c r="EA10" s="487"/>
      <c r="EB10" s="487"/>
      <c r="EC10" s="487"/>
      <c r="ED10" s="487"/>
      <c r="EE10" s="487"/>
      <c r="EF10" s="487"/>
      <c r="EG10" s="487"/>
      <c r="EH10" s="487"/>
      <c r="EI10" s="487"/>
      <c r="EJ10" s="487"/>
      <c r="EK10" s="487"/>
      <c r="EL10" s="487"/>
      <c r="EM10" s="487"/>
      <c r="EN10" s="487"/>
      <c r="EO10" s="487"/>
      <c r="EP10" s="487"/>
      <c r="EQ10" s="487"/>
      <c r="ER10" s="487"/>
      <c r="ES10" s="487"/>
      <c r="ET10" s="487"/>
      <c r="EU10" s="487"/>
      <c r="EV10" s="487"/>
      <c r="EW10" s="487"/>
      <c r="EX10" s="487"/>
      <c r="EY10" s="487"/>
      <c r="EZ10" s="487"/>
      <c r="FA10" s="487"/>
      <c r="FB10" s="487"/>
      <c r="FC10" s="487"/>
      <c r="FD10" s="487"/>
      <c r="FE10" s="487"/>
      <c r="FF10" s="487"/>
      <c r="FG10" s="487"/>
      <c r="FH10" s="487"/>
      <c r="FI10" s="487"/>
      <c r="FJ10" s="487"/>
      <c r="FK10" s="487"/>
      <c r="FL10" s="487"/>
      <c r="FM10" s="487"/>
      <c r="FN10" s="487"/>
      <c r="FO10" s="487"/>
      <c r="FP10" s="487"/>
      <c r="FQ10" s="487"/>
      <c r="FR10" s="487"/>
      <c r="FS10" s="487"/>
      <c r="FT10" s="487"/>
      <c r="FU10" s="487"/>
      <c r="FV10" s="487"/>
      <c r="FW10" s="487"/>
      <c r="FX10" s="487"/>
      <c r="FY10" s="487"/>
      <c r="FZ10" s="487"/>
      <c r="GA10" s="487"/>
      <c r="GB10" s="487"/>
      <c r="GC10" s="487"/>
      <c r="GD10" s="487"/>
      <c r="GE10" s="487"/>
      <c r="GF10" s="487"/>
      <c r="GG10" s="487"/>
      <c r="GH10" s="487"/>
      <c r="GI10" s="487"/>
      <c r="GJ10" s="487"/>
      <c r="GK10" s="487"/>
      <c r="GL10" s="487"/>
      <c r="GM10" s="487"/>
      <c r="GN10" s="487"/>
      <c r="GO10" s="487"/>
      <c r="GP10" s="487"/>
      <c r="GQ10" s="487"/>
      <c r="GR10" s="487"/>
      <c r="GS10" s="487"/>
      <c r="GT10" s="487"/>
      <c r="GU10" s="487"/>
      <c r="GV10" s="487"/>
      <c r="GW10" s="487"/>
      <c r="GX10" s="487"/>
      <c r="GY10" s="487"/>
      <c r="GZ10" s="487"/>
      <c r="HA10" s="487"/>
      <c r="HB10" s="487"/>
      <c r="HC10" s="487"/>
      <c r="HD10" s="487"/>
      <c r="HE10" s="487"/>
      <c r="HF10" s="487"/>
      <c r="HG10" s="487"/>
      <c r="HH10" s="487"/>
      <c r="HI10" s="487"/>
      <c r="HJ10" s="487"/>
      <c r="HK10" s="487"/>
      <c r="HL10" s="487"/>
      <c r="HM10" s="487"/>
      <c r="HN10" s="487"/>
      <c r="HO10" s="487"/>
      <c r="HP10" s="487"/>
      <c r="HQ10" s="487"/>
      <c r="HR10" s="487"/>
      <c r="HS10" s="487"/>
      <c r="HT10" s="487"/>
      <c r="HU10" s="487"/>
      <c r="HV10" s="487"/>
      <c r="HW10" s="487"/>
      <c r="HX10" s="487"/>
      <c r="HY10" s="487"/>
      <c r="HZ10" s="487"/>
      <c r="IA10" s="487"/>
      <c r="IB10" s="487"/>
      <c r="IC10" s="487"/>
      <c r="ID10" s="487"/>
      <c r="IE10" s="487"/>
      <c r="IF10" s="487"/>
      <c r="IG10" s="487"/>
      <c r="IH10" s="487"/>
      <c r="II10" s="487"/>
      <c r="IJ10" s="487"/>
      <c r="IK10" s="487"/>
      <c r="IL10" s="487"/>
      <c r="IM10" s="487"/>
      <c r="IN10" s="487"/>
      <c r="IO10" s="487"/>
      <c r="IP10" s="487"/>
      <c r="IQ10" s="487"/>
      <c r="IR10" s="487"/>
      <c r="IS10" s="487"/>
      <c r="IT10" s="487"/>
      <c r="IU10" s="487"/>
      <c r="IV10" s="487"/>
      <c r="IW10" s="487"/>
      <c r="IX10" s="487"/>
      <c r="IY10" s="487"/>
      <c r="IZ10" s="487"/>
      <c r="JA10" s="487"/>
      <c r="JB10" s="487"/>
      <c r="JC10" s="487"/>
      <c r="JD10" s="487"/>
      <c r="JE10" s="487"/>
      <c r="JF10" s="487"/>
      <c r="JG10" s="487"/>
      <c r="JH10" s="487"/>
      <c r="JI10" s="487"/>
      <c r="JJ10" s="487"/>
      <c r="JK10" s="487"/>
      <c r="JL10" s="487"/>
      <c r="JM10" s="487"/>
      <c r="JN10" s="487"/>
      <c r="JO10" s="487"/>
      <c r="JP10" s="487"/>
      <c r="JQ10" s="487"/>
      <c r="JR10" s="487"/>
      <c r="JS10" s="487"/>
    </row>
    <row r="11" spans="1:279" s="461" customFormat="1" ht="14.25" customHeight="1">
      <c r="A11" s="1791"/>
      <c r="B11" s="1789"/>
      <c r="C11" s="1790"/>
      <c r="D11" s="1778"/>
      <c r="E11" s="1777"/>
      <c r="F11" s="1778"/>
      <c r="G11" s="1778"/>
      <c r="H11" s="1624" t="s">
        <v>2409</v>
      </c>
      <c r="I11" s="1627"/>
      <c r="J11" s="1627"/>
      <c r="K11" s="1627"/>
      <c r="L11" s="1627"/>
      <c r="M11" s="1627"/>
      <c r="N11" s="1627"/>
      <c r="O11" s="1627"/>
      <c r="P11" s="1627"/>
      <c r="Q11" s="1627"/>
      <c r="R11" s="1627"/>
      <c r="S11" s="1627"/>
      <c r="T11" s="1627"/>
      <c r="U11" s="1627"/>
      <c r="V11" s="1627"/>
      <c r="W11" s="1627"/>
      <c r="X11" s="1627"/>
      <c r="Y11" s="1627"/>
      <c r="Z11" s="1627"/>
      <c r="AA11" s="1627"/>
      <c r="AB11" s="1627"/>
      <c r="AC11" s="1627"/>
      <c r="AD11" s="1627"/>
      <c r="AE11" s="1627"/>
      <c r="AF11" s="1627"/>
      <c r="AG11" s="1627"/>
      <c r="AH11" s="1627"/>
      <c r="AI11" s="1627"/>
      <c r="AJ11" s="1627"/>
      <c r="AK11" s="1627"/>
      <c r="AL11" s="1627"/>
      <c r="AM11" s="1627"/>
      <c r="AN11" s="1627"/>
      <c r="AO11" s="1627"/>
      <c r="AP11" s="1627"/>
      <c r="AQ11" s="1627"/>
      <c r="AR11" s="1627"/>
      <c r="AS11" s="1627"/>
      <c r="AT11" s="1627"/>
      <c r="AU11" s="1627"/>
      <c r="AV11" s="1627"/>
      <c r="AW11" s="1627"/>
      <c r="AX11" s="1627"/>
      <c r="AY11" s="1627"/>
      <c r="AZ11" s="1627"/>
      <c r="BA11" s="1627"/>
      <c r="BB11" s="1627"/>
      <c r="BC11" s="1627"/>
      <c r="BD11" s="1627"/>
      <c r="BE11" s="1627"/>
      <c r="BF11" s="1627"/>
      <c r="BG11" s="1627"/>
      <c r="BH11" s="1627"/>
      <c r="BI11" s="1627"/>
      <c r="BJ11" s="1627"/>
      <c r="BK11" s="1627"/>
      <c r="BL11" s="1627"/>
      <c r="BM11" s="1627"/>
      <c r="BN11" s="1627"/>
      <c r="BO11" s="1627"/>
      <c r="BP11" s="1627"/>
      <c r="BQ11" s="1627"/>
      <c r="BR11" s="1627"/>
      <c r="BS11" s="1627"/>
      <c r="BT11" s="1627"/>
      <c r="BU11" s="1627"/>
      <c r="BV11" s="1627"/>
      <c r="BW11" s="1627"/>
      <c r="BX11" s="1627"/>
      <c r="BY11" s="1627"/>
      <c r="BZ11" s="1627"/>
      <c r="CA11" s="1627"/>
      <c r="CB11" s="1627"/>
      <c r="CC11" s="1627"/>
      <c r="CD11" s="1627"/>
      <c r="CE11" s="1627"/>
      <c r="CF11" s="1627"/>
      <c r="CG11" s="1627"/>
      <c r="CH11" s="1627"/>
      <c r="CI11" s="1627"/>
      <c r="CJ11" s="1627"/>
      <c r="CK11" s="1627"/>
      <c r="CL11" s="1627"/>
      <c r="CM11" s="1627"/>
      <c r="CN11" s="1627"/>
      <c r="CO11" s="1787"/>
      <c r="CP11" s="1778"/>
      <c r="CQ11" s="1778"/>
      <c r="CR11" s="1778"/>
      <c r="CS11" s="1778"/>
      <c r="CT11" s="1787"/>
      <c r="CV11" s="46"/>
      <c r="CW11" s="46"/>
      <c r="CX11" s="46"/>
      <c r="CY11" s="487"/>
      <c r="CZ11" s="487"/>
      <c r="DA11" s="487"/>
      <c r="DB11" s="487"/>
      <c r="DC11" s="487"/>
      <c r="DD11" s="487"/>
      <c r="DE11" s="487"/>
      <c r="DF11" s="487"/>
      <c r="DG11" s="487"/>
      <c r="DH11" s="487"/>
      <c r="DI11" s="487"/>
      <c r="DJ11" s="487"/>
      <c r="DK11" s="487"/>
      <c r="DL11" s="487"/>
      <c r="DM11" s="487"/>
      <c r="DN11" s="487"/>
      <c r="DO11" s="487"/>
      <c r="DP11" s="487"/>
      <c r="DQ11" s="487"/>
      <c r="DR11" s="487"/>
      <c r="DS11" s="487"/>
      <c r="DT11" s="487"/>
      <c r="DU11" s="487"/>
      <c r="DV11" s="487"/>
      <c r="DW11" s="487"/>
      <c r="DX11" s="487"/>
      <c r="DY11" s="487"/>
      <c r="DZ11" s="487"/>
      <c r="EA11" s="487"/>
      <c r="EB11" s="487"/>
      <c r="EC11" s="487"/>
      <c r="ED11" s="487"/>
      <c r="EE11" s="487"/>
      <c r="EF11" s="487"/>
      <c r="EG11" s="487"/>
      <c r="EH11" s="487"/>
      <c r="EI11" s="487"/>
      <c r="EJ11" s="487"/>
      <c r="EK11" s="487"/>
      <c r="EL11" s="487"/>
      <c r="EM11" s="487"/>
      <c r="EN11" s="487"/>
      <c r="EO11" s="487"/>
      <c r="EP11" s="487"/>
      <c r="EQ11" s="487"/>
      <c r="ER11" s="487"/>
      <c r="ES11" s="487"/>
      <c r="ET11" s="487"/>
      <c r="EU11" s="487"/>
      <c r="EV11" s="487"/>
      <c r="EW11" s="487"/>
      <c r="EX11" s="487"/>
      <c r="EY11" s="487"/>
      <c r="EZ11" s="487"/>
      <c r="FA11" s="487"/>
      <c r="FB11" s="487"/>
      <c r="FC11" s="487"/>
      <c r="FD11" s="487"/>
      <c r="FE11" s="487"/>
      <c r="FF11" s="487"/>
      <c r="FG11" s="487"/>
      <c r="FH11" s="487"/>
      <c r="FI11" s="487"/>
      <c r="FJ11" s="487"/>
      <c r="FK11" s="487"/>
      <c r="FL11" s="487"/>
      <c r="FM11" s="487"/>
      <c r="FN11" s="487"/>
      <c r="FO11" s="487"/>
      <c r="FP11" s="487"/>
      <c r="FQ11" s="487"/>
      <c r="FR11" s="487"/>
      <c r="FS11" s="487"/>
      <c r="FT11" s="487"/>
      <c r="FU11" s="487"/>
      <c r="FV11" s="487"/>
      <c r="FW11" s="487"/>
      <c r="FX11" s="487"/>
      <c r="FY11" s="487"/>
      <c r="FZ11" s="487"/>
      <c r="GA11" s="487"/>
      <c r="GB11" s="487"/>
      <c r="GC11" s="487"/>
      <c r="GD11" s="487"/>
      <c r="GE11" s="487"/>
      <c r="GF11" s="487"/>
      <c r="GG11" s="487"/>
      <c r="GH11" s="487"/>
      <c r="GI11" s="487"/>
      <c r="GJ11" s="487"/>
      <c r="GK11" s="487"/>
      <c r="GL11" s="487"/>
      <c r="GM11" s="487"/>
      <c r="GN11" s="487"/>
      <c r="GO11" s="487"/>
      <c r="GP11" s="487"/>
      <c r="GQ11" s="487"/>
      <c r="GR11" s="487"/>
      <c r="GS11" s="487"/>
      <c r="GT11" s="487"/>
      <c r="GU11" s="487"/>
      <c r="GV11" s="487"/>
      <c r="GW11" s="487"/>
      <c r="GX11" s="487"/>
      <c r="GY11" s="487"/>
      <c r="GZ11" s="487"/>
      <c r="HA11" s="487"/>
      <c r="HB11" s="487"/>
      <c r="HC11" s="487"/>
      <c r="HD11" s="487"/>
      <c r="HE11" s="487"/>
      <c r="HF11" s="487"/>
      <c r="HG11" s="487"/>
      <c r="HH11" s="487"/>
      <c r="HI11" s="487"/>
      <c r="HJ11" s="487"/>
      <c r="HK11" s="487"/>
      <c r="HL11" s="487"/>
      <c r="HM11" s="487"/>
      <c r="HN11" s="487"/>
      <c r="HO11" s="487"/>
      <c r="HP11" s="487"/>
      <c r="HQ11" s="487"/>
      <c r="HR11" s="487"/>
      <c r="HS11" s="487"/>
      <c r="HT11" s="487"/>
      <c r="HU11" s="487"/>
      <c r="HV11" s="487"/>
      <c r="HW11" s="487"/>
      <c r="HX11" s="487"/>
      <c r="HY11" s="487"/>
      <c r="HZ11" s="487"/>
      <c r="IA11" s="487"/>
      <c r="IB11" s="487"/>
      <c r="IC11" s="487"/>
      <c r="ID11" s="487"/>
      <c r="IE11" s="487"/>
      <c r="IF11" s="487"/>
      <c r="IG11" s="487"/>
      <c r="IH11" s="487"/>
      <c r="II11" s="487"/>
      <c r="IJ11" s="487"/>
      <c r="IK11" s="487"/>
      <c r="IL11" s="487"/>
      <c r="IM11" s="487"/>
      <c r="IN11" s="487"/>
      <c r="IO11" s="487"/>
      <c r="IP11" s="487"/>
      <c r="IQ11" s="487"/>
      <c r="IR11" s="487"/>
      <c r="IS11" s="487"/>
      <c r="IT11" s="487"/>
      <c r="IU11" s="487"/>
      <c r="IV11" s="487"/>
      <c r="IW11" s="487"/>
      <c r="IX11" s="487"/>
      <c r="IY11" s="487"/>
      <c r="IZ11" s="487"/>
      <c r="JA11" s="487"/>
      <c r="JB11" s="487"/>
      <c r="JC11" s="487"/>
      <c r="JD11" s="487"/>
      <c r="JE11" s="487"/>
      <c r="JF11" s="487"/>
      <c r="JG11" s="487"/>
      <c r="JH11" s="487"/>
      <c r="JI11" s="487"/>
      <c r="JJ11" s="487"/>
      <c r="JK11" s="487"/>
      <c r="JL11" s="487"/>
      <c r="JM11" s="487"/>
      <c r="JN11" s="487"/>
      <c r="JO11" s="487"/>
      <c r="JP11" s="487"/>
      <c r="JQ11" s="487"/>
      <c r="JR11" s="487"/>
      <c r="JS11" s="487"/>
    </row>
    <row r="12" spans="1:279" s="461" customFormat="1" ht="14.25" customHeight="1">
      <c r="A12" s="464"/>
      <c r="B12" s="465"/>
      <c r="C12" s="209"/>
      <c r="D12" s="207" t="s">
        <v>1497</v>
      </c>
      <c r="E12" s="210"/>
      <c r="F12" s="210"/>
      <c r="G12" s="210"/>
      <c r="H12" s="214" t="s">
        <v>639</v>
      </c>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207" t="s">
        <v>214</v>
      </c>
      <c r="CP12" s="207" t="s">
        <v>278</v>
      </c>
      <c r="CQ12" s="207" t="s">
        <v>278</v>
      </c>
      <c r="CR12" s="207" t="s">
        <v>278</v>
      </c>
      <c r="CS12" s="207" t="s">
        <v>278</v>
      </c>
      <c r="CT12" s="211" t="s">
        <v>278</v>
      </c>
      <c r="CV12" s="487"/>
      <c r="CW12" s="487"/>
      <c r="CX12" s="487"/>
      <c r="CY12" s="487"/>
      <c r="CZ12" s="487"/>
      <c r="DA12" s="487"/>
      <c r="DB12" s="487"/>
      <c r="DC12" s="487"/>
      <c r="DD12" s="487"/>
      <c r="DE12" s="487"/>
      <c r="DF12" s="487"/>
      <c r="DG12" s="487"/>
      <c r="DH12" s="487"/>
      <c r="DI12" s="487"/>
      <c r="DJ12" s="487"/>
      <c r="DK12" s="487"/>
      <c r="DL12" s="487"/>
      <c r="DM12" s="487"/>
      <c r="DN12" s="487"/>
      <c r="DO12" s="487"/>
      <c r="DP12" s="487"/>
      <c r="DQ12" s="487"/>
      <c r="DR12" s="487"/>
      <c r="DS12" s="487"/>
      <c r="DT12" s="487"/>
      <c r="DU12" s="487"/>
      <c r="DV12" s="487"/>
      <c r="DW12" s="487"/>
      <c r="DX12" s="487"/>
      <c r="DY12" s="487"/>
      <c r="DZ12" s="487"/>
      <c r="EA12" s="487"/>
      <c r="EB12" s="487"/>
      <c r="EC12" s="487"/>
      <c r="ED12" s="487"/>
      <c r="EE12" s="487"/>
      <c r="EF12" s="487"/>
      <c r="EG12" s="487"/>
      <c r="EH12" s="487"/>
      <c r="EI12" s="487"/>
      <c r="EJ12" s="487"/>
      <c r="EK12" s="487"/>
      <c r="EL12" s="487"/>
      <c r="EM12" s="487"/>
      <c r="EN12" s="487"/>
      <c r="EO12" s="487"/>
      <c r="EP12" s="487"/>
      <c r="EQ12" s="487"/>
      <c r="ER12" s="487"/>
      <c r="ES12" s="487"/>
      <c r="ET12" s="487"/>
      <c r="EU12" s="487"/>
      <c r="EV12" s="487"/>
      <c r="EW12" s="487"/>
      <c r="EX12" s="487"/>
      <c r="EY12" s="487"/>
      <c r="EZ12" s="487"/>
      <c r="FA12" s="487"/>
      <c r="FB12" s="487"/>
      <c r="FC12" s="487"/>
      <c r="FD12" s="487"/>
      <c r="FE12" s="487"/>
      <c r="FF12" s="487"/>
      <c r="FG12" s="487"/>
      <c r="FH12" s="487"/>
      <c r="FI12" s="487"/>
      <c r="FJ12" s="487"/>
      <c r="FK12" s="487"/>
      <c r="FL12" s="487"/>
      <c r="FM12" s="487"/>
      <c r="FN12" s="487"/>
      <c r="FO12" s="487"/>
      <c r="FP12" s="487"/>
      <c r="FQ12" s="487"/>
      <c r="FR12" s="487"/>
      <c r="FS12" s="487"/>
      <c r="FT12" s="487"/>
      <c r="FU12" s="487"/>
      <c r="FV12" s="487"/>
      <c r="FW12" s="487"/>
      <c r="FX12" s="487"/>
      <c r="FY12" s="487"/>
      <c r="FZ12" s="487"/>
      <c r="GA12" s="487"/>
      <c r="GB12" s="487"/>
      <c r="GC12" s="487"/>
      <c r="GD12" s="487"/>
      <c r="GE12" s="487"/>
      <c r="GF12" s="487"/>
      <c r="GG12" s="487"/>
      <c r="GH12" s="487"/>
      <c r="GI12" s="487"/>
      <c r="GJ12" s="487"/>
      <c r="GK12" s="487"/>
      <c r="GL12" s="487"/>
      <c r="GM12" s="487"/>
      <c r="GN12" s="487"/>
      <c r="GO12" s="487"/>
      <c r="GP12" s="487"/>
      <c r="GQ12" s="487"/>
      <c r="GR12" s="487"/>
      <c r="GS12" s="487"/>
      <c r="GT12" s="487"/>
      <c r="GU12" s="487"/>
      <c r="GV12" s="487"/>
      <c r="GW12" s="487"/>
      <c r="GX12" s="487"/>
      <c r="GY12" s="487"/>
      <c r="GZ12" s="487"/>
      <c r="HA12" s="487"/>
      <c r="HB12" s="487"/>
      <c r="HC12" s="487"/>
      <c r="HD12" s="487"/>
      <c r="HE12" s="487"/>
      <c r="HF12" s="487"/>
      <c r="HG12" s="487"/>
      <c r="HH12" s="487"/>
      <c r="HI12" s="487"/>
      <c r="HJ12" s="487"/>
      <c r="HK12" s="487"/>
      <c r="HL12" s="487"/>
      <c r="HM12" s="487"/>
      <c r="HN12" s="487"/>
      <c r="HO12" s="487"/>
      <c r="HP12" s="487"/>
      <c r="HQ12" s="487"/>
      <c r="HR12" s="487"/>
      <c r="HS12" s="487"/>
      <c r="HT12" s="487"/>
      <c r="HU12" s="487"/>
      <c r="HV12" s="487"/>
      <c r="HW12" s="487"/>
      <c r="HX12" s="487"/>
      <c r="HY12" s="487"/>
      <c r="HZ12" s="487"/>
      <c r="IA12" s="487"/>
      <c r="IB12" s="487"/>
      <c r="IC12" s="487"/>
      <c r="ID12" s="487"/>
      <c r="IE12" s="487"/>
      <c r="IF12" s="487"/>
      <c r="IG12" s="487"/>
      <c r="IH12" s="487"/>
      <c r="II12" s="487"/>
      <c r="IJ12" s="487"/>
      <c r="IK12" s="487"/>
      <c r="IL12" s="487"/>
      <c r="IM12" s="487"/>
      <c r="IN12" s="487"/>
      <c r="IO12" s="487"/>
      <c r="IP12" s="487"/>
      <c r="IQ12" s="487"/>
      <c r="IR12" s="487"/>
      <c r="IS12" s="487"/>
      <c r="IT12" s="487"/>
      <c r="IU12" s="487"/>
      <c r="IV12" s="487"/>
      <c r="IW12" s="487"/>
      <c r="IX12" s="487"/>
      <c r="IY12" s="487"/>
      <c r="IZ12" s="487"/>
      <c r="JA12" s="487"/>
      <c r="JB12" s="487"/>
      <c r="JC12" s="487"/>
      <c r="JD12" s="487"/>
      <c r="JE12" s="487"/>
      <c r="JF12" s="487"/>
      <c r="JG12" s="487"/>
      <c r="JH12" s="487"/>
      <c r="JI12" s="487"/>
      <c r="JJ12" s="487"/>
      <c r="JK12" s="487"/>
      <c r="JL12" s="487"/>
      <c r="JM12" s="487"/>
      <c r="JN12" s="487"/>
      <c r="JO12" s="487"/>
      <c r="JP12" s="487"/>
      <c r="JQ12" s="487"/>
      <c r="JR12" s="487"/>
      <c r="JS12" s="680"/>
    </row>
    <row r="13" spans="1:279" s="461" customFormat="1" ht="21" customHeight="1">
      <c r="A13" s="1781" t="str">
        <f>'1_一般事項'!C9&amp;"次下請"</f>
        <v>次下請</v>
      </c>
      <c r="B13" s="467">
        <v>1</v>
      </c>
      <c r="C13" s="468" t="str">
        <f>IF('1_一般事項'!$C$8="","",'1_一般事項'!$C$8)</f>
        <v/>
      </c>
      <c r="D13" s="469"/>
      <c r="E13" s="470"/>
      <c r="F13" s="471"/>
      <c r="G13" s="469"/>
      <c r="H13" s="472"/>
      <c r="I13" s="1294"/>
      <c r="J13" s="1294"/>
      <c r="K13" s="1294"/>
      <c r="L13" s="1294"/>
      <c r="M13" s="1294"/>
      <c r="N13" s="1294"/>
      <c r="O13" s="1294"/>
      <c r="P13" s="1294"/>
      <c r="Q13" s="1294"/>
      <c r="R13" s="1294"/>
      <c r="S13" s="1294"/>
      <c r="T13" s="1294"/>
      <c r="U13" s="1294"/>
      <c r="V13" s="1294"/>
      <c r="W13" s="1294"/>
      <c r="X13" s="1294"/>
      <c r="Y13" s="1294"/>
      <c r="Z13" s="1294"/>
      <c r="AA13" s="1294"/>
      <c r="AB13" s="1294"/>
      <c r="AC13" s="1294"/>
      <c r="AD13" s="1294"/>
      <c r="AE13" s="1294"/>
      <c r="AF13" s="1294"/>
      <c r="AG13" s="1294"/>
      <c r="AH13" s="1294"/>
      <c r="AI13" s="1294"/>
      <c r="AJ13" s="1294"/>
      <c r="AK13" s="1294"/>
      <c r="AL13" s="1294"/>
      <c r="AM13" s="1294"/>
      <c r="AN13" s="1294"/>
      <c r="AO13" s="1294"/>
      <c r="AP13" s="1294"/>
      <c r="AQ13" s="1294"/>
      <c r="AR13" s="1294"/>
      <c r="AS13" s="1294"/>
      <c r="AT13" s="1294"/>
      <c r="AU13" s="1294"/>
      <c r="AV13" s="1294"/>
      <c r="AW13" s="1294"/>
      <c r="AX13" s="1294"/>
      <c r="AY13" s="1294"/>
      <c r="AZ13" s="1294"/>
      <c r="BA13" s="1294"/>
      <c r="BB13" s="1294"/>
      <c r="BC13" s="1294"/>
      <c r="BD13" s="1294"/>
      <c r="BE13" s="1294"/>
      <c r="BF13" s="1294"/>
      <c r="BG13" s="1294"/>
      <c r="BH13" s="1294"/>
      <c r="BI13" s="1294"/>
      <c r="BJ13" s="1294"/>
      <c r="BK13" s="1294"/>
      <c r="BL13" s="1294"/>
      <c r="BM13" s="1294"/>
      <c r="BN13" s="1294"/>
      <c r="BO13" s="1294"/>
      <c r="BP13" s="1294"/>
      <c r="BQ13" s="1294"/>
      <c r="BR13" s="1294"/>
      <c r="BS13" s="1294"/>
      <c r="BT13" s="1294"/>
      <c r="BU13" s="1294"/>
      <c r="BV13" s="1294"/>
      <c r="BW13" s="1294"/>
      <c r="BX13" s="1294"/>
      <c r="BY13" s="1294"/>
      <c r="BZ13" s="1294"/>
      <c r="CA13" s="1294"/>
      <c r="CB13" s="1294"/>
      <c r="CC13" s="1294"/>
      <c r="CD13" s="1294"/>
      <c r="CE13" s="1294"/>
      <c r="CF13" s="1294"/>
      <c r="CG13" s="1294"/>
      <c r="CH13" s="1294"/>
      <c r="CI13" s="1294"/>
      <c r="CJ13" s="1294"/>
      <c r="CK13" s="1294"/>
      <c r="CL13" s="1294"/>
      <c r="CM13" s="1294"/>
      <c r="CN13" s="1294"/>
      <c r="CO13" s="1295">
        <f t="shared" ref="CO13:CO76" si="0">SUM(I13:CN13)</f>
        <v>0</v>
      </c>
      <c r="CP13" s="473"/>
      <c r="CQ13" s="473"/>
      <c r="CR13" s="473"/>
      <c r="CS13" s="474">
        <f t="shared" ref="CS13:CS44" si="1">CP13+CQ13+CR13</f>
        <v>0</v>
      </c>
      <c r="CT13" s="475">
        <f t="shared" ref="CT13:CT44" si="2">ROUND(CO13*CS13,0)</f>
        <v>0</v>
      </c>
      <c r="CV13" s="487"/>
      <c r="CW13" s="60"/>
      <c r="CX13" s="487"/>
      <c r="CY13" s="487"/>
      <c r="CZ13" s="487"/>
      <c r="DA13" s="487"/>
      <c r="DB13" s="487"/>
      <c r="DC13" s="487"/>
      <c r="DD13" s="487"/>
      <c r="DE13" s="487"/>
      <c r="DF13" s="487"/>
      <c r="DG13" s="487"/>
      <c r="DH13" s="487"/>
      <c r="DI13" s="487"/>
      <c r="DJ13" s="487"/>
      <c r="DK13" s="487"/>
      <c r="DL13" s="487"/>
      <c r="DM13" s="487"/>
      <c r="DN13" s="487"/>
      <c r="DO13" s="487"/>
      <c r="DP13" s="487"/>
      <c r="DQ13" s="487"/>
      <c r="DR13" s="487"/>
      <c r="DS13" s="487"/>
      <c r="DT13" s="487"/>
      <c r="DU13" s="487"/>
      <c r="DV13" s="487"/>
      <c r="DW13" s="487"/>
      <c r="DX13" s="487"/>
      <c r="DY13" s="487"/>
      <c r="DZ13" s="487"/>
      <c r="EA13" s="487"/>
      <c r="EB13" s="487"/>
      <c r="EC13" s="487"/>
      <c r="ED13" s="487"/>
      <c r="EE13" s="487"/>
      <c r="EF13" s="487"/>
      <c r="EG13" s="487"/>
      <c r="EH13" s="487"/>
      <c r="EI13" s="487"/>
      <c r="EJ13" s="487"/>
      <c r="EK13" s="487"/>
      <c r="EL13" s="487"/>
      <c r="EM13" s="487"/>
      <c r="EN13" s="487"/>
      <c r="EO13" s="487"/>
      <c r="EP13" s="487"/>
      <c r="EQ13" s="487"/>
      <c r="ER13" s="487"/>
      <c r="ES13" s="487"/>
      <c r="ET13" s="487"/>
      <c r="EU13" s="487"/>
      <c r="EV13" s="487"/>
      <c r="EW13" s="487"/>
      <c r="EX13" s="487"/>
      <c r="EY13" s="487"/>
      <c r="EZ13" s="487"/>
      <c r="FA13" s="487"/>
      <c r="FB13" s="487"/>
      <c r="FC13" s="487"/>
      <c r="FD13" s="487"/>
      <c r="FE13" s="487"/>
      <c r="FF13" s="487"/>
      <c r="FG13" s="487"/>
      <c r="FH13" s="487"/>
      <c r="FI13" s="487"/>
      <c r="FJ13" s="487"/>
      <c r="FK13" s="487"/>
      <c r="FL13" s="487"/>
      <c r="FM13" s="487"/>
      <c r="FN13" s="487"/>
      <c r="FO13" s="487"/>
      <c r="FP13" s="487"/>
      <c r="FQ13" s="487"/>
      <c r="FR13" s="487"/>
      <c r="FS13" s="487"/>
      <c r="FT13" s="487"/>
      <c r="FU13" s="487"/>
      <c r="FV13" s="487"/>
      <c r="FW13" s="487"/>
      <c r="FX13" s="487"/>
      <c r="FY13" s="487"/>
      <c r="FZ13" s="487"/>
      <c r="GA13" s="487"/>
      <c r="GB13" s="487"/>
      <c r="GC13" s="487"/>
      <c r="GD13" s="487"/>
      <c r="GE13" s="487"/>
      <c r="GF13" s="487"/>
      <c r="GG13" s="487"/>
      <c r="GH13" s="487"/>
      <c r="GI13" s="487"/>
      <c r="GJ13" s="487"/>
      <c r="GK13" s="487"/>
      <c r="GL13" s="487"/>
      <c r="GM13" s="487"/>
      <c r="GN13" s="487"/>
      <c r="GO13" s="487"/>
      <c r="GP13" s="487"/>
      <c r="GQ13" s="487"/>
      <c r="GR13" s="487"/>
      <c r="GS13" s="487"/>
      <c r="GT13" s="487"/>
      <c r="GU13" s="487"/>
      <c r="GV13" s="487"/>
      <c r="GW13" s="487"/>
      <c r="GX13" s="487"/>
      <c r="GY13" s="487"/>
      <c r="GZ13" s="487"/>
      <c r="HA13" s="487"/>
      <c r="HB13" s="487"/>
      <c r="HC13" s="487"/>
      <c r="HD13" s="487"/>
      <c r="HE13" s="487"/>
      <c r="HF13" s="487"/>
      <c r="HG13" s="487"/>
      <c r="HH13" s="487"/>
      <c r="HI13" s="487"/>
      <c r="HJ13" s="487"/>
      <c r="HK13" s="487"/>
      <c r="HL13" s="487"/>
      <c r="HM13" s="487"/>
      <c r="HN13" s="487"/>
      <c r="HO13" s="487"/>
      <c r="HP13" s="487"/>
      <c r="HQ13" s="487"/>
      <c r="HR13" s="487"/>
      <c r="HS13" s="487"/>
      <c r="HT13" s="487"/>
      <c r="HU13" s="487"/>
      <c r="HV13" s="487"/>
      <c r="HW13" s="487"/>
      <c r="HX13" s="487"/>
      <c r="HY13" s="487"/>
      <c r="HZ13" s="487"/>
      <c r="IA13" s="487"/>
      <c r="IB13" s="487"/>
      <c r="IC13" s="487"/>
      <c r="ID13" s="487"/>
      <c r="IE13" s="487"/>
      <c r="IF13" s="487"/>
      <c r="IG13" s="487"/>
      <c r="IH13" s="487"/>
      <c r="II13" s="487"/>
      <c r="IJ13" s="487"/>
      <c r="IK13" s="487"/>
      <c r="IL13" s="487"/>
      <c r="IM13" s="487"/>
      <c r="IN13" s="487"/>
      <c r="IO13" s="487"/>
      <c r="IP13" s="487"/>
      <c r="IQ13" s="487"/>
      <c r="IR13" s="487"/>
      <c r="IS13" s="487"/>
      <c r="IT13" s="487"/>
      <c r="IU13" s="487"/>
      <c r="IV13" s="487"/>
      <c r="IW13" s="487"/>
      <c r="IX13" s="487"/>
      <c r="IY13" s="487"/>
      <c r="IZ13" s="487"/>
      <c r="JA13" s="487"/>
      <c r="JB13" s="487"/>
      <c r="JC13" s="487"/>
      <c r="JD13" s="487"/>
      <c r="JE13" s="487"/>
      <c r="JF13" s="487"/>
      <c r="JG13" s="487"/>
      <c r="JH13" s="487"/>
      <c r="JI13" s="487"/>
      <c r="JJ13" s="487"/>
      <c r="JK13" s="487"/>
      <c r="JL13" s="487"/>
      <c r="JM13" s="487"/>
      <c r="JN13" s="487"/>
      <c r="JO13" s="487"/>
      <c r="JP13" s="487"/>
      <c r="JQ13" s="487"/>
      <c r="JR13" s="487"/>
      <c r="JS13" s="487"/>
    </row>
    <row r="14" spans="1:279" s="461" customFormat="1" ht="21" customHeight="1">
      <c r="A14" s="1782"/>
      <c r="B14" s="467">
        <v>2</v>
      </c>
      <c r="C14" s="468" t="str">
        <f>IF('1_一般事項'!$C$8="","",'1_一般事項'!$C$8)</f>
        <v/>
      </c>
      <c r="D14" s="469"/>
      <c r="E14" s="470"/>
      <c r="F14" s="471"/>
      <c r="G14" s="469"/>
      <c r="H14" s="472"/>
      <c r="I14" s="1294"/>
      <c r="J14" s="1294"/>
      <c r="K14" s="1294"/>
      <c r="L14" s="1294"/>
      <c r="M14" s="1294"/>
      <c r="N14" s="1294"/>
      <c r="O14" s="1294"/>
      <c r="P14" s="1294"/>
      <c r="Q14" s="1294"/>
      <c r="R14" s="1294"/>
      <c r="S14" s="1294"/>
      <c r="T14" s="1294"/>
      <c r="U14" s="1294"/>
      <c r="V14" s="1294"/>
      <c r="W14" s="1294"/>
      <c r="X14" s="1294"/>
      <c r="Y14" s="1294"/>
      <c r="Z14" s="1294"/>
      <c r="AA14" s="1294"/>
      <c r="AB14" s="1294"/>
      <c r="AC14" s="1294"/>
      <c r="AD14" s="1294"/>
      <c r="AE14" s="1294"/>
      <c r="AF14" s="1294"/>
      <c r="AG14" s="1294"/>
      <c r="AH14" s="1294"/>
      <c r="AI14" s="1294"/>
      <c r="AJ14" s="1294"/>
      <c r="AK14" s="1294"/>
      <c r="AL14" s="1294"/>
      <c r="AM14" s="1294"/>
      <c r="AN14" s="1294"/>
      <c r="AO14" s="1294"/>
      <c r="AP14" s="1294"/>
      <c r="AQ14" s="1294"/>
      <c r="AR14" s="1294"/>
      <c r="AS14" s="1294"/>
      <c r="AT14" s="1294"/>
      <c r="AU14" s="1294"/>
      <c r="AV14" s="1294"/>
      <c r="AW14" s="1294"/>
      <c r="AX14" s="1294"/>
      <c r="AY14" s="1294"/>
      <c r="AZ14" s="1294"/>
      <c r="BA14" s="1294"/>
      <c r="BB14" s="1294"/>
      <c r="BC14" s="1294"/>
      <c r="BD14" s="1294"/>
      <c r="BE14" s="1294"/>
      <c r="BF14" s="1294"/>
      <c r="BG14" s="1294"/>
      <c r="BH14" s="1294"/>
      <c r="BI14" s="1294"/>
      <c r="BJ14" s="1294"/>
      <c r="BK14" s="1294"/>
      <c r="BL14" s="1294"/>
      <c r="BM14" s="1294"/>
      <c r="BN14" s="1294"/>
      <c r="BO14" s="1294"/>
      <c r="BP14" s="1294"/>
      <c r="BQ14" s="1294"/>
      <c r="BR14" s="1294"/>
      <c r="BS14" s="1294"/>
      <c r="BT14" s="1294"/>
      <c r="BU14" s="1294"/>
      <c r="BV14" s="1294"/>
      <c r="BW14" s="1294"/>
      <c r="BX14" s="1294"/>
      <c r="BY14" s="1294"/>
      <c r="BZ14" s="1294"/>
      <c r="CA14" s="1294"/>
      <c r="CB14" s="1294"/>
      <c r="CC14" s="1294"/>
      <c r="CD14" s="1294"/>
      <c r="CE14" s="1294"/>
      <c r="CF14" s="1294"/>
      <c r="CG14" s="1294"/>
      <c r="CH14" s="1294"/>
      <c r="CI14" s="1294"/>
      <c r="CJ14" s="1294"/>
      <c r="CK14" s="1294"/>
      <c r="CL14" s="1294"/>
      <c r="CM14" s="1294"/>
      <c r="CN14" s="1294"/>
      <c r="CO14" s="1295">
        <f t="shared" si="0"/>
        <v>0</v>
      </c>
      <c r="CP14" s="476"/>
      <c r="CQ14" s="476"/>
      <c r="CR14" s="476"/>
      <c r="CS14" s="474">
        <f t="shared" si="1"/>
        <v>0</v>
      </c>
      <c r="CT14" s="475">
        <f t="shared" si="2"/>
        <v>0</v>
      </c>
      <c r="CV14" s="487"/>
      <c r="CW14" s="487"/>
      <c r="CX14" s="487"/>
      <c r="CY14" s="487"/>
      <c r="CZ14" s="487"/>
      <c r="DA14" s="487"/>
      <c r="DB14" s="487"/>
      <c r="DC14" s="487"/>
      <c r="DD14" s="487"/>
      <c r="DE14" s="487"/>
      <c r="DF14" s="487"/>
      <c r="DG14" s="487"/>
      <c r="DH14" s="487"/>
      <c r="DI14" s="487"/>
      <c r="DJ14" s="487"/>
      <c r="DK14" s="487"/>
      <c r="DL14" s="487"/>
      <c r="DM14" s="487"/>
      <c r="DN14" s="487"/>
      <c r="DO14" s="487"/>
      <c r="DP14" s="487"/>
      <c r="DQ14" s="487"/>
      <c r="DR14" s="487"/>
      <c r="DS14" s="487"/>
      <c r="DT14" s="487"/>
      <c r="DU14" s="487"/>
      <c r="DV14" s="487"/>
      <c r="DW14" s="487"/>
      <c r="DX14" s="487"/>
      <c r="DY14" s="487"/>
      <c r="DZ14" s="487"/>
      <c r="EA14" s="487"/>
      <c r="EB14" s="487"/>
      <c r="EC14" s="487"/>
      <c r="ED14" s="487"/>
      <c r="EE14" s="487"/>
      <c r="EF14" s="487"/>
      <c r="EG14" s="487"/>
      <c r="EH14" s="487"/>
      <c r="EI14" s="487"/>
      <c r="EJ14" s="487"/>
      <c r="EK14" s="487"/>
      <c r="EL14" s="487"/>
      <c r="EM14" s="487"/>
      <c r="EN14" s="487"/>
      <c r="EO14" s="487"/>
      <c r="EP14" s="487"/>
      <c r="EQ14" s="487"/>
      <c r="ER14" s="487"/>
      <c r="ES14" s="487"/>
      <c r="ET14" s="487"/>
      <c r="EU14" s="487"/>
      <c r="EV14" s="487"/>
      <c r="EW14" s="487"/>
      <c r="EX14" s="487"/>
      <c r="EY14" s="487"/>
      <c r="EZ14" s="487"/>
      <c r="FA14" s="487"/>
      <c r="FB14" s="487"/>
      <c r="FC14" s="487"/>
      <c r="FD14" s="487"/>
      <c r="FE14" s="487"/>
      <c r="FF14" s="487"/>
      <c r="FG14" s="487"/>
      <c r="FH14" s="487"/>
      <c r="FI14" s="487"/>
      <c r="FJ14" s="487"/>
      <c r="FK14" s="487"/>
      <c r="FL14" s="487"/>
      <c r="FM14" s="487"/>
      <c r="FN14" s="487"/>
      <c r="FO14" s="487"/>
      <c r="FP14" s="487"/>
      <c r="FQ14" s="487"/>
      <c r="FR14" s="487"/>
      <c r="FS14" s="487"/>
      <c r="FT14" s="487"/>
      <c r="FU14" s="487"/>
      <c r="FV14" s="487"/>
      <c r="FW14" s="487"/>
      <c r="FX14" s="487"/>
      <c r="FY14" s="487"/>
      <c r="FZ14" s="487"/>
      <c r="GA14" s="487"/>
      <c r="GB14" s="487"/>
      <c r="GC14" s="487"/>
      <c r="GD14" s="487"/>
      <c r="GE14" s="487"/>
      <c r="GF14" s="487"/>
      <c r="GG14" s="487"/>
      <c r="GH14" s="487"/>
      <c r="GI14" s="487"/>
      <c r="GJ14" s="487"/>
      <c r="GK14" s="487"/>
      <c r="GL14" s="487"/>
      <c r="GM14" s="487"/>
      <c r="GN14" s="487"/>
      <c r="GO14" s="487"/>
      <c r="GP14" s="487"/>
      <c r="GQ14" s="487"/>
      <c r="GR14" s="487"/>
      <c r="GS14" s="487"/>
      <c r="GT14" s="487"/>
      <c r="GU14" s="487"/>
      <c r="GV14" s="487"/>
      <c r="GW14" s="487"/>
      <c r="GX14" s="487"/>
      <c r="GY14" s="487"/>
      <c r="GZ14" s="487"/>
      <c r="HA14" s="487"/>
      <c r="HB14" s="487"/>
      <c r="HC14" s="487"/>
      <c r="HD14" s="487"/>
      <c r="HE14" s="487"/>
      <c r="HF14" s="487"/>
      <c r="HG14" s="487"/>
      <c r="HH14" s="487"/>
      <c r="HI14" s="487"/>
      <c r="HJ14" s="487"/>
      <c r="HK14" s="487"/>
      <c r="HL14" s="487"/>
      <c r="HM14" s="487"/>
      <c r="HN14" s="487"/>
      <c r="HO14" s="487"/>
      <c r="HP14" s="487"/>
      <c r="HQ14" s="487"/>
      <c r="HR14" s="487"/>
      <c r="HS14" s="487"/>
      <c r="HT14" s="487"/>
      <c r="HU14" s="487"/>
      <c r="HV14" s="487"/>
      <c r="HW14" s="487"/>
      <c r="HX14" s="487"/>
      <c r="HY14" s="487"/>
      <c r="HZ14" s="487"/>
      <c r="IA14" s="487"/>
      <c r="IB14" s="487"/>
      <c r="IC14" s="487"/>
      <c r="ID14" s="487"/>
      <c r="IE14" s="487"/>
      <c r="IF14" s="487"/>
      <c r="IG14" s="487"/>
      <c r="IH14" s="487"/>
      <c r="II14" s="487"/>
      <c r="IJ14" s="487"/>
      <c r="IK14" s="487"/>
      <c r="IL14" s="487"/>
      <c r="IM14" s="487"/>
      <c r="IN14" s="487"/>
      <c r="IO14" s="487"/>
      <c r="IP14" s="487"/>
      <c r="IQ14" s="487"/>
      <c r="IR14" s="487"/>
      <c r="IS14" s="487"/>
      <c r="IT14" s="487"/>
      <c r="IU14" s="487"/>
      <c r="IV14" s="487"/>
      <c r="IW14" s="487"/>
      <c r="IX14" s="487"/>
      <c r="IY14" s="487"/>
      <c r="IZ14" s="487"/>
      <c r="JA14" s="487"/>
      <c r="JB14" s="487"/>
      <c r="JC14" s="487"/>
      <c r="JD14" s="487"/>
      <c r="JE14" s="487"/>
      <c r="JF14" s="487"/>
      <c r="JG14" s="487"/>
      <c r="JH14" s="487"/>
      <c r="JI14" s="487"/>
      <c r="JJ14" s="487"/>
      <c r="JK14" s="487"/>
      <c r="JL14" s="487"/>
      <c r="JM14" s="487"/>
      <c r="JN14" s="487"/>
      <c r="JO14" s="487"/>
      <c r="JP14" s="487"/>
      <c r="JQ14" s="487"/>
      <c r="JR14" s="487"/>
      <c r="JS14" s="487"/>
    </row>
    <row r="15" spans="1:279" s="461" customFormat="1" ht="21" customHeight="1">
      <c r="A15" s="1782"/>
      <c r="B15" s="467">
        <v>3</v>
      </c>
      <c r="C15" s="468" t="str">
        <f>IF('1_一般事項'!$C$8="","",'1_一般事項'!$C$8)</f>
        <v/>
      </c>
      <c r="D15" s="469"/>
      <c r="E15" s="470"/>
      <c r="F15" s="471"/>
      <c r="G15" s="469"/>
      <c r="H15" s="472"/>
      <c r="I15" s="1294"/>
      <c r="J15" s="1294"/>
      <c r="K15" s="1294"/>
      <c r="L15" s="1294"/>
      <c r="M15" s="1294"/>
      <c r="N15" s="1294"/>
      <c r="O15" s="1294"/>
      <c r="P15" s="1294"/>
      <c r="Q15" s="1294"/>
      <c r="R15" s="1294"/>
      <c r="S15" s="1294"/>
      <c r="T15" s="1294"/>
      <c r="U15" s="1294"/>
      <c r="V15" s="1294"/>
      <c r="W15" s="1294"/>
      <c r="X15" s="1294"/>
      <c r="Y15" s="1294"/>
      <c r="Z15" s="1294"/>
      <c r="AA15" s="1294"/>
      <c r="AB15" s="1294"/>
      <c r="AC15" s="1294"/>
      <c r="AD15" s="1294"/>
      <c r="AE15" s="1294"/>
      <c r="AF15" s="1294"/>
      <c r="AG15" s="1294"/>
      <c r="AH15" s="1294"/>
      <c r="AI15" s="1294"/>
      <c r="AJ15" s="1294"/>
      <c r="AK15" s="1294"/>
      <c r="AL15" s="1294"/>
      <c r="AM15" s="1294"/>
      <c r="AN15" s="1294"/>
      <c r="AO15" s="1294"/>
      <c r="AP15" s="1294"/>
      <c r="AQ15" s="1294"/>
      <c r="AR15" s="1294"/>
      <c r="AS15" s="1294"/>
      <c r="AT15" s="1294"/>
      <c r="AU15" s="1294"/>
      <c r="AV15" s="1294"/>
      <c r="AW15" s="1294"/>
      <c r="AX15" s="1294"/>
      <c r="AY15" s="1294"/>
      <c r="AZ15" s="1294"/>
      <c r="BA15" s="1294"/>
      <c r="BB15" s="1294"/>
      <c r="BC15" s="1294"/>
      <c r="BD15" s="1294"/>
      <c r="BE15" s="1294"/>
      <c r="BF15" s="1294"/>
      <c r="BG15" s="1294"/>
      <c r="BH15" s="1294"/>
      <c r="BI15" s="1294"/>
      <c r="BJ15" s="1294"/>
      <c r="BK15" s="1294"/>
      <c r="BL15" s="1294"/>
      <c r="BM15" s="1294"/>
      <c r="BN15" s="1294"/>
      <c r="BO15" s="1294"/>
      <c r="BP15" s="1294"/>
      <c r="BQ15" s="1294"/>
      <c r="BR15" s="1294"/>
      <c r="BS15" s="1294"/>
      <c r="BT15" s="1294"/>
      <c r="BU15" s="1294"/>
      <c r="BV15" s="1294"/>
      <c r="BW15" s="1294"/>
      <c r="BX15" s="1294"/>
      <c r="BY15" s="1294"/>
      <c r="BZ15" s="1294"/>
      <c r="CA15" s="1294"/>
      <c r="CB15" s="1294"/>
      <c r="CC15" s="1294"/>
      <c r="CD15" s="1294"/>
      <c r="CE15" s="1294"/>
      <c r="CF15" s="1294"/>
      <c r="CG15" s="1294"/>
      <c r="CH15" s="1294"/>
      <c r="CI15" s="1294"/>
      <c r="CJ15" s="1294"/>
      <c r="CK15" s="1294"/>
      <c r="CL15" s="1294"/>
      <c r="CM15" s="1294"/>
      <c r="CN15" s="1294"/>
      <c r="CO15" s="1295">
        <f t="shared" si="0"/>
        <v>0</v>
      </c>
      <c r="CP15" s="476"/>
      <c r="CQ15" s="476"/>
      <c r="CR15" s="476"/>
      <c r="CS15" s="474">
        <f t="shared" si="1"/>
        <v>0</v>
      </c>
      <c r="CT15" s="475">
        <f t="shared" si="2"/>
        <v>0</v>
      </c>
      <c r="CV15" s="487"/>
      <c r="CW15" s="487"/>
      <c r="CX15" s="487"/>
      <c r="CY15" s="487"/>
      <c r="CZ15" s="487"/>
      <c r="DA15" s="487"/>
      <c r="DB15" s="487"/>
      <c r="DC15" s="487"/>
      <c r="DD15" s="487"/>
      <c r="DE15" s="487"/>
      <c r="DF15" s="487"/>
      <c r="DG15" s="487"/>
      <c r="DH15" s="487"/>
      <c r="DI15" s="487"/>
      <c r="DJ15" s="487"/>
      <c r="DK15" s="487"/>
      <c r="DL15" s="487"/>
      <c r="DM15" s="487"/>
      <c r="DN15" s="487"/>
      <c r="DO15" s="487"/>
      <c r="DP15" s="487"/>
      <c r="DQ15" s="487"/>
      <c r="DR15" s="487"/>
      <c r="DS15" s="487"/>
      <c r="DT15" s="487"/>
      <c r="DU15" s="487"/>
      <c r="DV15" s="487"/>
      <c r="DW15" s="487"/>
      <c r="DX15" s="487"/>
      <c r="DY15" s="487"/>
      <c r="DZ15" s="487"/>
      <c r="EA15" s="487"/>
      <c r="EB15" s="487"/>
      <c r="EC15" s="487"/>
      <c r="ED15" s="487"/>
      <c r="EE15" s="487"/>
      <c r="EF15" s="487"/>
      <c r="EG15" s="487"/>
      <c r="EH15" s="487"/>
      <c r="EI15" s="487"/>
      <c r="EJ15" s="487"/>
      <c r="EK15" s="487"/>
      <c r="EL15" s="487"/>
      <c r="EM15" s="487"/>
      <c r="EN15" s="487"/>
      <c r="EO15" s="487"/>
      <c r="EP15" s="487"/>
      <c r="EQ15" s="487"/>
      <c r="ER15" s="487"/>
      <c r="ES15" s="487"/>
      <c r="ET15" s="487"/>
      <c r="EU15" s="487"/>
      <c r="EV15" s="487"/>
      <c r="EW15" s="487"/>
      <c r="EX15" s="487"/>
      <c r="EY15" s="487"/>
      <c r="EZ15" s="487"/>
      <c r="FA15" s="487"/>
      <c r="FB15" s="487"/>
      <c r="FC15" s="487"/>
      <c r="FD15" s="487"/>
      <c r="FE15" s="487"/>
      <c r="FF15" s="487"/>
      <c r="FG15" s="487"/>
      <c r="FH15" s="487"/>
      <c r="FI15" s="487"/>
      <c r="FJ15" s="487"/>
      <c r="FK15" s="487"/>
      <c r="FL15" s="487"/>
      <c r="FM15" s="487"/>
      <c r="FN15" s="487"/>
      <c r="FO15" s="487"/>
      <c r="FP15" s="487"/>
      <c r="FQ15" s="487"/>
      <c r="FR15" s="487"/>
      <c r="FS15" s="487"/>
      <c r="FT15" s="487"/>
      <c r="FU15" s="487"/>
      <c r="FV15" s="487"/>
      <c r="FW15" s="487"/>
      <c r="FX15" s="487"/>
      <c r="FY15" s="487"/>
      <c r="FZ15" s="487"/>
      <c r="GA15" s="487"/>
      <c r="GB15" s="487"/>
      <c r="GC15" s="487"/>
      <c r="GD15" s="487"/>
      <c r="GE15" s="487"/>
      <c r="GF15" s="487"/>
      <c r="GG15" s="487"/>
      <c r="GH15" s="487"/>
      <c r="GI15" s="487"/>
      <c r="GJ15" s="487"/>
      <c r="GK15" s="487"/>
      <c r="GL15" s="487"/>
      <c r="GM15" s="487"/>
      <c r="GN15" s="487"/>
      <c r="GO15" s="487"/>
      <c r="GP15" s="487"/>
      <c r="GQ15" s="487"/>
      <c r="GR15" s="487"/>
      <c r="GS15" s="487"/>
      <c r="GT15" s="487"/>
      <c r="GU15" s="487"/>
      <c r="GV15" s="487"/>
      <c r="GW15" s="487"/>
      <c r="GX15" s="487"/>
      <c r="GY15" s="487"/>
      <c r="GZ15" s="487"/>
      <c r="HA15" s="487"/>
      <c r="HB15" s="487"/>
      <c r="HC15" s="487"/>
      <c r="HD15" s="487"/>
      <c r="HE15" s="487"/>
      <c r="HF15" s="487"/>
      <c r="HG15" s="487"/>
      <c r="HH15" s="487"/>
      <c r="HI15" s="487"/>
      <c r="HJ15" s="487"/>
      <c r="HK15" s="487"/>
      <c r="HL15" s="487"/>
      <c r="HM15" s="487"/>
      <c r="HN15" s="487"/>
      <c r="HO15" s="487"/>
      <c r="HP15" s="487"/>
      <c r="HQ15" s="487"/>
      <c r="HR15" s="487"/>
      <c r="HS15" s="487"/>
      <c r="HT15" s="487"/>
      <c r="HU15" s="487"/>
      <c r="HV15" s="487"/>
      <c r="HW15" s="487"/>
      <c r="HX15" s="487"/>
      <c r="HY15" s="487"/>
      <c r="HZ15" s="487"/>
      <c r="IA15" s="487"/>
      <c r="IB15" s="487"/>
      <c r="IC15" s="487"/>
      <c r="ID15" s="487"/>
      <c r="IE15" s="487"/>
      <c r="IF15" s="487"/>
      <c r="IG15" s="487"/>
      <c r="IH15" s="487"/>
      <c r="II15" s="487"/>
      <c r="IJ15" s="487"/>
      <c r="IK15" s="487"/>
      <c r="IL15" s="487"/>
      <c r="IM15" s="487"/>
      <c r="IN15" s="487"/>
      <c r="IO15" s="487"/>
      <c r="IP15" s="487"/>
      <c r="IQ15" s="487"/>
      <c r="IR15" s="487"/>
      <c r="IS15" s="487"/>
      <c r="IT15" s="487"/>
      <c r="IU15" s="487"/>
      <c r="IV15" s="487"/>
      <c r="IW15" s="487"/>
      <c r="IX15" s="487"/>
      <c r="IY15" s="487"/>
      <c r="IZ15" s="487"/>
      <c r="JA15" s="487"/>
      <c r="JB15" s="487"/>
      <c r="JC15" s="487"/>
      <c r="JD15" s="487"/>
      <c r="JE15" s="487"/>
      <c r="JF15" s="487"/>
      <c r="JG15" s="487"/>
      <c r="JH15" s="487"/>
      <c r="JI15" s="487"/>
      <c r="JJ15" s="487"/>
      <c r="JK15" s="487"/>
      <c r="JL15" s="487"/>
      <c r="JM15" s="487"/>
      <c r="JN15" s="487"/>
      <c r="JO15" s="487"/>
      <c r="JP15" s="487"/>
      <c r="JQ15" s="487"/>
      <c r="JR15" s="487"/>
      <c r="JS15" s="487"/>
    </row>
    <row r="16" spans="1:279" s="461" customFormat="1" ht="21" customHeight="1">
      <c r="A16" s="1782"/>
      <c r="B16" s="467">
        <v>4</v>
      </c>
      <c r="C16" s="468" t="str">
        <f>IF('1_一般事項'!$C$8="","",'1_一般事項'!$C$8)</f>
        <v/>
      </c>
      <c r="D16" s="469"/>
      <c r="E16" s="470"/>
      <c r="F16" s="470"/>
      <c r="G16" s="469"/>
      <c r="H16" s="472"/>
      <c r="I16" s="1294"/>
      <c r="J16" s="1294"/>
      <c r="K16" s="1294"/>
      <c r="L16" s="1294"/>
      <c r="M16" s="1294"/>
      <c r="N16" s="1294"/>
      <c r="O16" s="1294"/>
      <c r="P16" s="1294"/>
      <c r="Q16" s="1294"/>
      <c r="R16" s="1294"/>
      <c r="S16" s="1294"/>
      <c r="T16" s="1294"/>
      <c r="U16" s="1294"/>
      <c r="V16" s="1294"/>
      <c r="W16" s="1294"/>
      <c r="X16" s="1294"/>
      <c r="Y16" s="1294"/>
      <c r="Z16" s="1294"/>
      <c r="AA16" s="1294"/>
      <c r="AB16" s="1294"/>
      <c r="AC16" s="1294"/>
      <c r="AD16" s="1294"/>
      <c r="AE16" s="1294"/>
      <c r="AF16" s="1294"/>
      <c r="AG16" s="1294"/>
      <c r="AH16" s="1294"/>
      <c r="AI16" s="1294"/>
      <c r="AJ16" s="1294"/>
      <c r="AK16" s="1294"/>
      <c r="AL16" s="1294"/>
      <c r="AM16" s="1294"/>
      <c r="AN16" s="1294"/>
      <c r="AO16" s="1294"/>
      <c r="AP16" s="1294"/>
      <c r="AQ16" s="1294"/>
      <c r="AR16" s="1294"/>
      <c r="AS16" s="1294"/>
      <c r="AT16" s="1294"/>
      <c r="AU16" s="1294"/>
      <c r="AV16" s="1294"/>
      <c r="AW16" s="1294"/>
      <c r="AX16" s="1294"/>
      <c r="AY16" s="1294"/>
      <c r="AZ16" s="1294"/>
      <c r="BA16" s="1294"/>
      <c r="BB16" s="1294"/>
      <c r="BC16" s="1294"/>
      <c r="BD16" s="1294"/>
      <c r="BE16" s="1294"/>
      <c r="BF16" s="1294"/>
      <c r="BG16" s="1294"/>
      <c r="BH16" s="1294"/>
      <c r="BI16" s="1294"/>
      <c r="BJ16" s="1294"/>
      <c r="BK16" s="1294"/>
      <c r="BL16" s="1294"/>
      <c r="BM16" s="1294"/>
      <c r="BN16" s="1294"/>
      <c r="BO16" s="1294"/>
      <c r="BP16" s="1294"/>
      <c r="BQ16" s="1294"/>
      <c r="BR16" s="1294"/>
      <c r="BS16" s="1294"/>
      <c r="BT16" s="1294"/>
      <c r="BU16" s="1294"/>
      <c r="BV16" s="1294"/>
      <c r="BW16" s="1294"/>
      <c r="BX16" s="1294"/>
      <c r="BY16" s="1294"/>
      <c r="BZ16" s="1294"/>
      <c r="CA16" s="1294"/>
      <c r="CB16" s="1294"/>
      <c r="CC16" s="1294"/>
      <c r="CD16" s="1294"/>
      <c r="CE16" s="1294"/>
      <c r="CF16" s="1294"/>
      <c r="CG16" s="1294"/>
      <c r="CH16" s="1294"/>
      <c r="CI16" s="1294"/>
      <c r="CJ16" s="1294"/>
      <c r="CK16" s="1294"/>
      <c r="CL16" s="1294"/>
      <c r="CM16" s="1294"/>
      <c r="CN16" s="1294"/>
      <c r="CO16" s="1295">
        <f t="shared" si="0"/>
        <v>0</v>
      </c>
      <c r="CP16" s="476"/>
      <c r="CQ16" s="476"/>
      <c r="CR16" s="476"/>
      <c r="CS16" s="474">
        <f t="shared" si="1"/>
        <v>0</v>
      </c>
      <c r="CT16" s="475">
        <f t="shared" si="2"/>
        <v>0</v>
      </c>
      <c r="CV16" s="487"/>
      <c r="CW16" s="487"/>
      <c r="CX16" s="487"/>
      <c r="CY16" s="487"/>
      <c r="CZ16" s="487"/>
      <c r="DA16" s="487"/>
      <c r="DB16" s="487"/>
      <c r="DC16" s="487"/>
      <c r="DD16" s="487"/>
      <c r="DE16" s="487"/>
      <c r="DF16" s="487"/>
      <c r="DG16" s="487"/>
      <c r="DH16" s="487"/>
      <c r="DI16" s="487"/>
      <c r="DJ16" s="487"/>
      <c r="DK16" s="487"/>
      <c r="DL16" s="487"/>
      <c r="DM16" s="487"/>
      <c r="DN16" s="487"/>
      <c r="DO16" s="487"/>
      <c r="DP16" s="487"/>
      <c r="DQ16" s="487"/>
      <c r="DR16" s="487"/>
      <c r="DS16" s="487"/>
      <c r="DT16" s="487"/>
      <c r="DU16" s="487"/>
      <c r="DV16" s="487"/>
      <c r="DW16" s="487"/>
      <c r="DX16" s="487"/>
      <c r="DY16" s="487"/>
      <c r="DZ16" s="487"/>
      <c r="EA16" s="487"/>
      <c r="EB16" s="487"/>
      <c r="EC16" s="487"/>
      <c r="ED16" s="487"/>
      <c r="EE16" s="487"/>
      <c r="EF16" s="487"/>
      <c r="EG16" s="487"/>
      <c r="EH16" s="487"/>
      <c r="EI16" s="487"/>
      <c r="EJ16" s="487"/>
      <c r="EK16" s="487"/>
      <c r="EL16" s="487"/>
      <c r="EM16" s="487"/>
      <c r="EN16" s="487"/>
      <c r="EO16" s="487"/>
      <c r="EP16" s="487"/>
      <c r="EQ16" s="487"/>
      <c r="ER16" s="487"/>
      <c r="ES16" s="487"/>
      <c r="ET16" s="487"/>
      <c r="EU16" s="487"/>
      <c r="EV16" s="487"/>
      <c r="EW16" s="487"/>
      <c r="EX16" s="487"/>
      <c r="EY16" s="487"/>
      <c r="EZ16" s="487"/>
      <c r="FA16" s="487"/>
      <c r="FB16" s="487"/>
      <c r="FC16" s="487"/>
      <c r="FD16" s="487"/>
      <c r="FE16" s="487"/>
      <c r="FF16" s="487"/>
      <c r="FG16" s="487"/>
      <c r="FH16" s="487"/>
      <c r="FI16" s="487"/>
      <c r="FJ16" s="487"/>
      <c r="FK16" s="487"/>
      <c r="FL16" s="487"/>
      <c r="FM16" s="487"/>
      <c r="FN16" s="487"/>
      <c r="FO16" s="487"/>
      <c r="FP16" s="487"/>
      <c r="FQ16" s="487"/>
      <c r="FR16" s="487"/>
      <c r="FS16" s="487"/>
      <c r="FT16" s="487"/>
      <c r="FU16" s="487"/>
      <c r="FV16" s="487"/>
      <c r="FW16" s="487"/>
      <c r="FX16" s="487"/>
      <c r="FY16" s="487"/>
      <c r="FZ16" s="487"/>
      <c r="GA16" s="487"/>
      <c r="GB16" s="487"/>
      <c r="GC16" s="487"/>
      <c r="GD16" s="487"/>
      <c r="GE16" s="487"/>
      <c r="GF16" s="487"/>
      <c r="GG16" s="487"/>
      <c r="GH16" s="487"/>
      <c r="GI16" s="487"/>
      <c r="GJ16" s="487"/>
      <c r="GK16" s="487"/>
      <c r="GL16" s="487"/>
      <c r="GM16" s="487"/>
      <c r="GN16" s="487"/>
      <c r="GO16" s="487"/>
      <c r="GP16" s="487"/>
      <c r="GQ16" s="487"/>
      <c r="GR16" s="487"/>
      <c r="GS16" s="487"/>
      <c r="GT16" s="487"/>
      <c r="GU16" s="487"/>
      <c r="GV16" s="487"/>
      <c r="GW16" s="487"/>
      <c r="GX16" s="487"/>
      <c r="GY16" s="487"/>
      <c r="GZ16" s="487"/>
      <c r="HA16" s="487"/>
      <c r="HB16" s="487"/>
      <c r="HC16" s="487"/>
      <c r="HD16" s="487"/>
      <c r="HE16" s="487"/>
      <c r="HF16" s="487"/>
      <c r="HG16" s="487"/>
      <c r="HH16" s="487"/>
      <c r="HI16" s="487"/>
      <c r="HJ16" s="487"/>
      <c r="HK16" s="487"/>
      <c r="HL16" s="487"/>
      <c r="HM16" s="487"/>
      <c r="HN16" s="487"/>
      <c r="HO16" s="487"/>
      <c r="HP16" s="487"/>
      <c r="HQ16" s="487"/>
      <c r="HR16" s="487"/>
      <c r="HS16" s="487"/>
      <c r="HT16" s="487"/>
      <c r="HU16" s="487"/>
      <c r="HV16" s="487"/>
      <c r="HW16" s="487"/>
      <c r="HX16" s="487"/>
      <c r="HY16" s="487"/>
      <c r="HZ16" s="487"/>
      <c r="IA16" s="487"/>
      <c r="IB16" s="487"/>
      <c r="IC16" s="487"/>
      <c r="ID16" s="487"/>
      <c r="IE16" s="487"/>
      <c r="IF16" s="487"/>
      <c r="IG16" s="487"/>
      <c r="IH16" s="487"/>
      <c r="II16" s="487"/>
      <c r="IJ16" s="487"/>
      <c r="IK16" s="487"/>
      <c r="IL16" s="487"/>
      <c r="IM16" s="487"/>
      <c r="IN16" s="487"/>
      <c r="IO16" s="487"/>
      <c r="IP16" s="487"/>
      <c r="IQ16" s="487"/>
      <c r="IR16" s="487"/>
      <c r="IS16" s="487"/>
      <c r="IT16" s="487"/>
      <c r="IU16" s="487"/>
      <c r="IV16" s="487"/>
      <c r="IW16" s="487"/>
      <c r="IX16" s="487"/>
      <c r="IY16" s="487"/>
      <c r="IZ16" s="487"/>
      <c r="JA16" s="487"/>
      <c r="JB16" s="487"/>
      <c r="JC16" s="487"/>
      <c r="JD16" s="487"/>
      <c r="JE16" s="487"/>
      <c r="JF16" s="487"/>
      <c r="JG16" s="487"/>
      <c r="JH16" s="487"/>
      <c r="JI16" s="487"/>
      <c r="JJ16" s="487"/>
      <c r="JK16" s="487"/>
      <c r="JL16" s="487"/>
      <c r="JM16" s="487"/>
      <c r="JN16" s="487"/>
      <c r="JO16" s="487"/>
      <c r="JP16" s="487"/>
      <c r="JQ16" s="487"/>
      <c r="JR16" s="487"/>
      <c r="JS16" s="681"/>
    </row>
    <row r="17" spans="1:279" s="461" customFormat="1" ht="21" customHeight="1">
      <c r="A17" s="1782"/>
      <c r="B17" s="467">
        <v>5</v>
      </c>
      <c r="C17" s="468" t="str">
        <f>IF('1_一般事項'!$C$8="","",'1_一般事項'!$C$8)</f>
        <v/>
      </c>
      <c r="D17" s="469"/>
      <c r="E17" s="470"/>
      <c r="F17" s="471"/>
      <c r="G17" s="469"/>
      <c r="H17" s="472"/>
      <c r="I17" s="1294"/>
      <c r="J17" s="1294"/>
      <c r="K17" s="1294"/>
      <c r="L17" s="1294"/>
      <c r="M17" s="1294"/>
      <c r="N17" s="1294"/>
      <c r="O17" s="1294"/>
      <c r="P17" s="1294"/>
      <c r="Q17" s="1294"/>
      <c r="R17" s="1294"/>
      <c r="S17" s="1294"/>
      <c r="T17" s="1294"/>
      <c r="U17" s="1294"/>
      <c r="V17" s="1294"/>
      <c r="W17" s="1294"/>
      <c r="X17" s="1294"/>
      <c r="Y17" s="1294"/>
      <c r="Z17" s="1294"/>
      <c r="AA17" s="1294"/>
      <c r="AB17" s="1294"/>
      <c r="AC17" s="1294"/>
      <c r="AD17" s="1294"/>
      <c r="AE17" s="1294"/>
      <c r="AF17" s="1294"/>
      <c r="AG17" s="1294"/>
      <c r="AH17" s="1294"/>
      <c r="AI17" s="1294"/>
      <c r="AJ17" s="1294"/>
      <c r="AK17" s="1294"/>
      <c r="AL17" s="1294"/>
      <c r="AM17" s="1294"/>
      <c r="AN17" s="1294"/>
      <c r="AO17" s="1294"/>
      <c r="AP17" s="1294"/>
      <c r="AQ17" s="1294"/>
      <c r="AR17" s="1294"/>
      <c r="AS17" s="1294"/>
      <c r="AT17" s="1294"/>
      <c r="AU17" s="1294"/>
      <c r="AV17" s="1294"/>
      <c r="AW17" s="1294"/>
      <c r="AX17" s="1294"/>
      <c r="AY17" s="1294"/>
      <c r="AZ17" s="1294"/>
      <c r="BA17" s="1294"/>
      <c r="BB17" s="1294"/>
      <c r="BC17" s="1294"/>
      <c r="BD17" s="1294"/>
      <c r="BE17" s="1294"/>
      <c r="BF17" s="1294"/>
      <c r="BG17" s="1294"/>
      <c r="BH17" s="1294"/>
      <c r="BI17" s="1294"/>
      <c r="BJ17" s="1294"/>
      <c r="BK17" s="1294"/>
      <c r="BL17" s="1294"/>
      <c r="BM17" s="1294"/>
      <c r="BN17" s="1294"/>
      <c r="BO17" s="1294"/>
      <c r="BP17" s="1294"/>
      <c r="BQ17" s="1294"/>
      <c r="BR17" s="1294"/>
      <c r="BS17" s="1294"/>
      <c r="BT17" s="1294"/>
      <c r="BU17" s="1294"/>
      <c r="BV17" s="1294"/>
      <c r="BW17" s="1294"/>
      <c r="BX17" s="1294"/>
      <c r="BY17" s="1294"/>
      <c r="BZ17" s="1294"/>
      <c r="CA17" s="1294"/>
      <c r="CB17" s="1294"/>
      <c r="CC17" s="1294"/>
      <c r="CD17" s="1294"/>
      <c r="CE17" s="1294"/>
      <c r="CF17" s="1294"/>
      <c r="CG17" s="1294"/>
      <c r="CH17" s="1294"/>
      <c r="CI17" s="1294"/>
      <c r="CJ17" s="1294"/>
      <c r="CK17" s="1294"/>
      <c r="CL17" s="1294"/>
      <c r="CM17" s="1294"/>
      <c r="CN17" s="1294"/>
      <c r="CO17" s="1295">
        <f t="shared" si="0"/>
        <v>0</v>
      </c>
      <c r="CP17" s="476"/>
      <c r="CQ17" s="476"/>
      <c r="CR17" s="476"/>
      <c r="CS17" s="474">
        <f t="shared" si="1"/>
        <v>0</v>
      </c>
      <c r="CT17" s="475">
        <f t="shared" si="2"/>
        <v>0</v>
      </c>
      <c r="CV17" s="487"/>
      <c r="CW17" s="487"/>
      <c r="CX17" s="487"/>
      <c r="CY17" s="487"/>
      <c r="CZ17" s="487"/>
      <c r="DA17" s="487"/>
      <c r="DB17" s="487"/>
      <c r="DC17" s="487"/>
      <c r="DD17" s="487"/>
      <c r="DE17" s="487"/>
      <c r="DF17" s="487"/>
      <c r="DG17" s="487"/>
      <c r="DH17" s="487"/>
      <c r="DI17" s="487"/>
      <c r="DJ17" s="487"/>
      <c r="DK17" s="487"/>
      <c r="DL17" s="487"/>
      <c r="DM17" s="487"/>
      <c r="DN17" s="487"/>
      <c r="DO17" s="487"/>
      <c r="DP17" s="487"/>
      <c r="DQ17" s="487"/>
      <c r="DR17" s="487"/>
      <c r="DS17" s="487"/>
      <c r="DT17" s="487"/>
      <c r="DU17" s="487"/>
      <c r="DV17" s="487"/>
      <c r="DW17" s="487"/>
      <c r="DX17" s="487"/>
      <c r="DY17" s="487"/>
      <c r="DZ17" s="487"/>
      <c r="EA17" s="487"/>
      <c r="EB17" s="487"/>
      <c r="EC17" s="487"/>
      <c r="ED17" s="487"/>
      <c r="EE17" s="487"/>
      <c r="EF17" s="487"/>
      <c r="EG17" s="487"/>
      <c r="EH17" s="487"/>
      <c r="EI17" s="487"/>
      <c r="EJ17" s="487"/>
      <c r="EK17" s="487"/>
      <c r="EL17" s="487"/>
      <c r="EM17" s="487"/>
      <c r="EN17" s="487"/>
      <c r="EO17" s="487"/>
      <c r="EP17" s="487"/>
      <c r="EQ17" s="487"/>
      <c r="ER17" s="487"/>
      <c r="ES17" s="487"/>
      <c r="ET17" s="487"/>
      <c r="EU17" s="487"/>
      <c r="EV17" s="487"/>
      <c r="EW17" s="487"/>
      <c r="EX17" s="487"/>
      <c r="EY17" s="487"/>
      <c r="EZ17" s="487"/>
      <c r="FA17" s="487"/>
      <c r="FB17" s="487"/>
      <c r="FC17" s="487"/>
      <c r="FD17" s="487"/>
      <c r="FE17" s="487"/>
      <c r="FF17" s="487"/>
      <c r="FG17" s="487"/>
      <c r="FH17" s="487"/>
      <c r="FI17" s="487"/>
      <c r="FJ17" s="487"/>
      <c r="FK17" s="487"/>
      <c r="FL17" s="487"/>
      <c r="FM17" s="487"/>
      <c r="FN17" s="487"/>
      <c r="FO17" s="487"/>
      <c r="FP17" s="487"/>
      <c r="FQ17" s="487"/>
      <c r="FR17" s="487"/>
      <c r="FS17" s="487"/>
      <c r="FT17" s="487"/>
      <c r="FU17" s="487"/>
      <c r="FV17" s="487"/>
      <c r="FW17" s="487"/>
      <c r="FX17" s="487"/>
      <c r="FY17" s="487"/>
      <c r="FZ17" s="487"/>
      <c r="GA17" s="487"/>
      <c r="GB17" s="487"/>
      <c r="GC17" s="487"/>
      <c r="GD17" s="487"/>
      <c r="GE17" s="487"/>
      <c r="GF17" s="487"/>
      <c r="GG17" s="487"/>
      <c r="GH17" s="487"/>
      <c r="GI17" s="487"/>
      <c r="GJ17" s="487"/>
      <c r="GK17" s="487"/>
      <c r="GL17" s="487"/>
      <c r="GM17" s="487"/>
      <c r="GN17" s="487"/>
      <c r="GO17" s="487"/>
      <c r="GP17" s="487"/>
      <c r="GQ17" s="487"/>
      <c r="GR17" s="487"/>
      <c r="GS17" s="487"/>
      <c r="GT17" s="487"/>
      <c r="GU17" s="487"/>
      <c r="GV17" s="487"/>
      <c r="GW17" s="487"/>
      <c r="GX17" s="487"/>
      <c r="GY17" s="487"/>
      <c r="GZ17" s="487"/>
      <c r="HA17" s="487"/>
      <c r="HB17" s="487"/>
      <c r="HC17" s="487"/>
      <c r="HD17" s="487"/>
      <c r="HE17" s="487"/>
      <c r="HF17" s="487"/>
      <c r="HG17" s="487"/>
      <c r="HH17" s="487"/>
      <c r="HI17" s="487"/>
      <c r="HJ17" s="487"/>
      <c r="HK17" s="487"/>
      <c r="HL17" s="487"/>
      <c r="HM17" s="487"/>
      <c r="HN17" s="487"/>
      <c r="HO17" s="487"/>
      <c r="HP17" s="487"/>
      <c r="HQ17" s="487"/>
      <c r="HR17" s="487"/>
      <c r="HS17" s="487"/>
      <c r="HT17" s="487"/>
      <c r="HU17" s="487"/>
      <c r="HV17" s="487"/>
      <c r="HW17" s="487"/>
      <c r="HX17" s="487"/>
      <c r="HY17" s="487"/>
      <c r="HZ17" s="487"/>
      <c r="IA17" s="487"/>
      <c r="IB17" s="487"/>
      <c r="IC17" s="487"/>
      <c r="ID17" s="487"/>
      <c r="IE17" s="487"/>
      <c r="IF17" s="487"/>
      <c r="IG17" s="487"/>
      <c r="IH17" s="487"/>
      <c r="II17" s="487"/>
      <c r="IJ17" s="487"/>
      <c r="IK17" s="487"/>
      <c r="IL17" s="487"/>
      <c r="IM17" s="487"/>
      <c r="IN17" s="487"/>
      <c r="IO17" s="487"/>
      <c r="IP17" s="487"/>
      <c r="IQ17" s="487"/>
      <c r="IR17" s="487"/>
      <c r="IS17" s="487"/>
      <c r="IT17" s="487"/>
      <c r="IU17" s="487"/>
      <c r="IV17" s="487"/>
      <c r="IW17" s="487"/>
      <c r="IX17" s="487"/>
      <c r="IY17" s="487"/>
      <c r="IZ17" s="487"/>
      <c r="JA17" s="487"/>
      <c r="JB17" s="487"/>
      <c r="JC17" s="487"/>
      <c r="JD17" s="487"/>
      <c r="JE17" s="487"/>
      <c r="JF17" s="487"/>
      <c r="JG17" s="487"/>
      <c r="JH17" s="487"/>
      <c r="JI17" s="487"/>
      <c r="JJ17" s="487"/>
      <c r="JK17" s="487"/>
      <c r="JL17" s="487"/>
      <c r="JM17" s="487"/>
      <c r="JN17" s="487"/>
      <c r="JO17" s="487"/>
      <c r="JP17" s="487"/>
      <c r="JQ17" s="487"/>
      <c r="JR17" s="487"/>
      <c r="JS17" s="681"/>
    </row>
    <row r="18" spans="1:279" s="461" customFormat="1" ht="21" customHeight="1">
      <c r="A18" s="1782"/>
      <c r="B18" s="467">
        <v>6</v>
      </c>
      <c r="C18" s="468" t="str">
        <f>IF('1_一般事項'!$C$8="","",'1_一般事項'!$C$8)</f>
        <v/>
      </c>
      <c r="D18" s="469"/>
      <c r="E18" s="470"/>
      <c r="F18" s="470"/>
      <c r="G18" s="469"/>
      <c r="H18" s="472"/>
      <c r="I18" s="1294"/>
      <c r="J18" s="1294"/>
      <c r="K18" s="1294"/>
      <c r="L18" s="1294"/>
      <c r="M18" s="1294"/>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AK18" s="1294"/>
      <c r="AL18" s="1294"/>
      <c r="AM18" s="1294"/>
      <c r="AN18" s="1294"/>
      <c r="AO18" s="1294"/>
      <c r="AP18" s="1294"/>
      <c r="AQ18" s="1294"/>
      <c r="AR18" s="1294"/>
      <c r="AS18" s="1294"/>
      <c r="AT18" s="1294"/>
      <c r="AU18" s="1294"/>
      <c r="AV18" s="1294"/>
      <c r="AW18" s="1294"/>
      <c r="AX18" s="1294"/>
      <c r="AY18" s="1294"/>
      <c r="AZ18" s="1294"/>
      <c r="BA18" s="1294"/>
      <c r="BB18" s="1294"/>
      <c r="BC18" s="1294"/>
      <c r="BD18" s="1294"/>
      <c r="BE18" s="1294"/>
      <c r="BF18" s="1294"/>
      <c r="BG18" s="1294"/>
      <c r="BH18" s="1294"/>
      <c r="BI18" s="1294"/>
      <c r="BJ18" s="1294"/>
      <c r="BK18" s="1294"/>
      <c r="BL18" s="1294"/>
      <c r="BM18" s="1294"/>
      <c r="BN18" s="1294"/>
      <c r="BO18" s="1294"/>
      <c r="BP18" s="1294"/>
      <c r="BQ18" s="1294"/>
      <c r="BR18" s="1294"/>
      <c r="BS18" s="1294"/>
      <c r="BT18" s="1294"/>
      <c r="BU18" s="1294"/>
      <c r="BV18" s="1294"/>
      <c r="BW18" s="1294"/>
      <c r="BX18" s="1294"/>
      <c r="BY18" s="1294"/>
      <c r="BZ18" s="1294"/>
      <c r="CA18" s="1294"/>
      <c r="CB18" s="1294"/>
      <c r="CC18" s="1294"/>
      <c r="CD18" s="1294"/>
      <c r="CE18" s="1294"/>
      <c r="CF18" s="1294"/>
      <c r="CG18" s="1294"/>
      <c r="CH18" s="1294"/>
      <c r="CI18" s="1294"/>
      <c r="CJ18" s="1294"/>
      <c r="CK18" s="1294"/>
      <c r="CL18" s="1294"/>
      <c r="CM18" s="1294"/>
      <c r="CN18" s="1294"/>
      <c r="CO18" s="1295">
        <f t="shared" si="0"/>
        <v>0</v>
      </c>
      <c r="CP18" s="476"/>
      <c r="CQ18" s="476"/>
      <c r="CR18" s="476"/>
      <c r="CS18" s="474">
        <f t="shared" si="1"/>
        <v>0</v>
      </c>
      <c r="CT18" s="475">
        <f t="shared" si="2"/>
        <v>0</v>
      </c>
      <c r="CV18" s="487"/>
      <c r="CW18" s="487"/>
      <c r="CX18" s="487"/>
      <c r="CY18" s="487"/>
      <c r="CZ18" s="487"/>
      <c r="DA18" s="487"/>
      <c r="DB18" s="487"/>
      <c r="DC18" s="487"/>
      <c r="DD18" s="487"/>
      <c r="DE18" s="487"/>
      <c r="DF18" s="487"/>
      <c r="DG18" s="487"/>
      <c r="DH18" s="487"/>
      <c r="DI18" s="487"/>
      <c r="DJ18" s="487"/>
      <c r="DK18" s="487"/>
      <c r="DL18" s="487"/>
      <c r="DM18" s="487"/>
      <c r="DN18" s="487"/>
      <c r="DO18" s="487"/>
      <c r="DP18" s="487"/>
      <c r="DQ18" s="487"/>
      <c r="DR18" s="487"/>
      <c r="DS18" s="487"/>
      <c r="DT18" s="487"/>
      <c r="DU18" s="487"/>
      <c r="DV18" s="487"/>
      <c r="DW18" s="487"/>
      <c r="DX18" s="487"/>
      <c r="DY18" s="487"/>
      <c r="DZ18" s="487"/>
      <c r="EA18" s="487"/>
      <c r="EB18" s="487"/>
      <c r="EC18" s="487"/>
      <c r="ED18" s="487"/>
      <c r="EE18" s="487"/>
      <c r="EF18" s="487"/>
      <c r="EG18" s="487"/>
      <c r="EH18" s="487"/>
      <c r="EI18" s="487"/>
      <c r="EJ18" s="487"/>
      <c r="EK18" s="487"/>
      <c r="EL18" s="487"/>
      <c r="EM18" s="487"/>
      <c r="EN18" s="487"/>
      <c r="EO18" s="487"/>
      <c r="EP18" s="487"/>
      <c r="EQ18" s="487"/>
      <c r="ER18" s="487"/>
      <c r="ES18" s="487"/>
      <c r="ET18" s="487"/>
      <c r="EU18" s="487"/>
      <c r="EV18" s="487"/>
      <c r="EW18" s="487"/>
      <c r="EX18" s="487"/>
      <c r="EY18" s="487"/>
      <c r="EZ18" s="487"/>
      <c r="FA18" s="487"/>
      <c r="FB18" s="487"/>
      <c r="FC18" s="487"/>
      <c r="FD18" s="487"/>
      <c r="FE18" s="487"/>
      <c r="FF18" s="487"/>
      <c r="FG18" s="487"/>
      <c r="FH18" s="487"/>
      <c r="FI18" s="487"/>
      <c r="FJ18" s="487"/>
      <c r="FK18" s="487"/>
      <c r="FL18" s="487"/>
      <c r="FM18" s="487"/>
      <c r="FN18" s="487"/>
      <c r="FO18" s="487"/>
      <c r="FP18" s="487"/>
      <c r="FQ18" s="487"/>
      <c r="FR18" s="487"/>
      <c r="FS18" s="487"/>
      <c r="FT18" s="487"/>
      <c r="FU18" s="487"/>
      <c r="FV18" s="487"/>
      <c r="FW18" s="487"/>
      <c r="FX18" s="487"/>
      <c r="FY18" s="487"/>
      <c r="FZ18" s="487"/>
      <c r="GA18" s="487"/>
      <c r="GB18" s="487"/>
      <c r="GC18" s="487"/>
      <c r="GD18" s="487"/>
      <c r="GE18" s="487"/>
      <c r="GF18" s="487"/>
      <c r="GG18" s="487"/>
      <c r="GH18" s="487"/>
      <c r="GI18" s="487"/>
      <c r="GJ18" s="487"/>
      <c r="GK18" s="487"/>
      <c r="GL18" s="487"/>
      <c r="GM18" s="487"/>
      <c r="GN18" s="487"/>
      <c r="GO18" s="487"/>
      <c r="GP18" s="487"/>
      <c r="GQ18" s="487"/>
      <c r="GR18" s="487"/>
      <c r="GS18" s="487"/>
      <c r="GT18" s="487"/>
      <c r="GU18" s="487"/>
      <c r="GV18" s="487"/>
      <c r="GW18" s="487"/>
      <c r="GX18" s="487"/>
      <c r="GY18" s="487"/>
      <c r="GZ18" s="487"/>
      <c r="HA18" s="487"/>
      <c r="HB18" s="487"/>
      <c r="HC18" s="487"/>
      <c r="HD18" s="487"/>
      <c r="HE18" s="487"/>
      <c r="HF18" s="487"/>
      <c r="HG18" s="487"/>
      <c r="HH18" s="487"/>
      <c r="HI18" s="487"/>
      <c r="HJ18" s="487"/>
      <c r="HK18" s="487"/>
      <c r="HL18" s="487"/>
      <c r="HM18" s="487"/>
      <c r="HN18" s="487"/>
      <c r="HO18" s="487"/>
      <c r="HP18" s="487"/>
      <c r="HQ18" s="487"/>
      <c r="HR18" s="487"/>
      <c r="HS18" s="487"/>
      <c r="HT18" s="487"/>
      <c r="HU18" s="487"/>
      <c r="HV18" s="487"/>
      <c r="HW18" s="487"/>
      <c r="HX18" s="487"/>
      <c r="HY18" s="487"/>
      <c r="HZ18" s="487"/>
      <c r="IA18" s="487"/>
      <c r="IB18" s="487"/>
      <c r="IC18" s="487"/>
      <c r="ID18" s="487"/>
      <c r="IE18" s="487"/>
      <c r="IF18" s="487"/>
      <c r="IG18" s="487"/>
      <c r="IH18" s="487"/>
      <c r="II18" s="487"/>
      <c r="IJ18" s="487"/>
      <c r="IK18" s="487"/>
      <c r="IL18" s="487"/>
      <c r="IM18" s="487"/>
      <c r="IN18" s="487"/>
      <c r="IO18" s="487"/>
      <c r="IP18" s="487"/>
      <c r="IQ18" s="487"/>
      <c r="IR18" s="487"/>
      <c r="IS18" s="487"/>
      <c r="IT18" s="487"/>
      <c r="IU18" s="487"/>
      <c r="IV18" s="487"/>
      <c r="IW18" s="487"/>
      <c r="IX18" s="487"/>
      <c r="IY18" s="487"/>
      <c r="IZ18" s="487"/>
      <c r="JA18" s="487"/>
      <c r="JB18" s="487"/>
      <c r="JC18" s="487"/>
      <c r="JD18" s="487"/>
      <c r="JE18" s="487"/>
      <c r="JF18" s="487"/>
      <c r="JG18" s="487"/>
      <c r="JH18" s="487"/>
      <c r="JI18" s="487"/>
      <c r="JJ18" s="487"/>
      <c r="JK18" s="487"/>
      <c r="JL18" s="487"/>
      <c r="JM18" s="487"/>
      <c r="JN18" s="487"/>
      <c r="JO18" s="487"/>
      <c r="JP18" s="487"/>
      <c r="JQ18" s="487"/>
      <c r="JR18" s="487"/>
      <c r="JS18" s="681"/>
    </row>
    <row r="19" spans="1:279" s="461" customFormat="1" ht="21" customHeight="1">
      <c r="A19" s="1782"/>
      <c r="B19" s="467">
        <v>7</v>
      </c>
      <c r="C19" s="468" t="str">
        <f>IF('1_一般事項'!$C$8="","",'1_一般事項'!$C$8)</f>
        <v/>
      </c>
      <c r="D19" s="469"/>
      <c r="E19" s="470"/>
      <c r="F19" s="471"/>
      <c r="G19" s="469"/>
      <c r="H19" s="472"/>
      <c r="I19" s="1294"/>
      <c r="J19" s="1294"/>
      <c r="K19" s="1294"/>
      <c r="L19" s="1294"/>
      <c r="M19" s="1294"/>
      <c r="N19" s="1294"/>
      <c r="O19" s="1294"/>
      <c r="P19" s="1294"/>
      <c r="Q19" s="1294"/>
      <c r="R19" s="1294"/>
      <c r="S19" s="1294"/>
      <c r="T19" s="1294"/>
      <c r="U19" s="1294"/>
      <c r="V19" s="1294"/>
      <c r="W19" s="1294"/>
      <c r="X19" s="1294"/>
      <c r="Y19" s="1294"/>
      <c r="Z19" s="1294"/>
      <c r="AA19" s="1294"/>
      <c r="AB19" s="1294"/>
      <c r="AC19" s="1294"/>
      <c r="AD19" s="1294"/>
      <c r="AE19" s="1294"/>
      <c r="AF19" s="1294"/>
      <c r="AG19" s="1294"/>
      <c r="AH19" s="1294"/>
      <c r="AI19" s="1294"/>
      <c r="AJ19" s="1294"/>
      <c r="AK19" s="1294"/>
      <c r="AL19" s="1294"/>
      <c r="AM19" s="1294"/>
      <c r="AN19" s="1294"/>
      <c r="AO19" s="1294"/>
      <c r="AP19" s="1294"/>
      <c r="AQ19" s="1294"/>
      <c r="AR19" s="1294"/>
      <c r="AS19" s="1294"/>
      <c r="AT19" s="1294"/>
      <c r="AU19" s="1294"/>
      <c r="AV19" s="1294"/>
      <c r="AW19" s="1294"/>
      <c r="AX19" s="1294"/>
      <c r="AY19" s="1294"/>
      <c r="AZ19" s="1294"/>
      <c r="BA19" s="1294"/>
      <c r="BB19" s="1294"/>
      <c r="BC19" s="1294"/>
      <c r="BD19" s="1294"/>
      <c r="BE19" s="1294"/>
      <c r="BF19" s="1294"/>
      <c r="BG19" s="1294"/>
      <c r="BH19" s="1294"/>
      <c r="BI19" s="1294"/>
      <c r="BJ19" s="1294"/>
      <c r="BK19" s="1294"/>
      <c r="BL19" s="1294"/>
      <c r="BM19" s="1294"/>
      <c r="BN19" s="1294"/>
      <c r="BO19" s="1294"/>
      <c r="BP19" s="1294"/>
      <c r="BQ19" s="1294"/>
      <c r="BR19" s="1294"/>
      <c r="BS19" s="1294"/>
      <c r="BT19" s="1294"/>
      <c r="BU19" s="1294"/>
      <c r="BV19" s="1294"/>
      <c r="BW19" s="1294"/>
      <c r="BX19" s="1294"/>
      <c r="BY19" s="1294"/>
      <c r="BZ19" s="1294"/>
      <c r="CA19" s="1294"/>
      <c r="CB19" s="1294"/>
      <c r="CC19" s="1294"/>
      <c r="CD19" s="1294"/>
      <c r="CE19" s="1294"/>
      <c r="CF19" s="1294"/>
      <c r="CG19" s="1294"/>
      <c r="CH19" s="1294"/>
      <c r="CI19" s="1294"/>
      <c r="CJ19" s="1294"/>
      <c r="CK19" s="1294"/>
      <c r="CL19" s="1294"/>
      <c r="CM19" s="1294"/>
      <c r="CN19" s="1294"/>
      <c r="CO19" s="1295">
        <f t="shared" si="0"/>
        <v>0</v>
      </c>
      <c r="CP19" s="476"/>
      <c r="CQ19" s="476"/>
      <c r="CR19" s="476"/>
      <c r="CS19" s="474">
        <f t="shared" si="1"/>
        <v>0</v>
      </c>
      <c r="CT19" s="475">
        <f t="shared" si="2"/>
        <v>0</v>
      </c>
      <c r="CV19" s="487"/>
      <c r="CW19" s="487"/>
      <c r="CX19" s="487"/>
      <c r="CY19" s="487"/>
      <c r="CZ19" s="487"/>
      <c r="DA19" s="487"/>
      <c r="DB19" s="487"/>
      <c r="DC19" s="487"/>
      <c r="DD19" s="487"/>
      <c r="DE19" s="487"/>
      <c r="DF19" s="487"/>
      <c r="DG19" s="487"/>
      <c r="DH19" s="487"/>
      <c r="DI19" s="487"/>
      <c r="DJ19" s="487"/>
      <c r="DK19" s="487"/>
      <c r="DL19" s="487"/>
      <c r="DM19" s="487"/>
      <c r="DN19" s="487"/>
      <c r="DO19" s="487"/>
      <c r="DP19" s="487"/>
      <c r="DQ19" s="487"/>
      <c r="DR19" s="487"/>
      <c r="DS19" s="487"/>
      <c r="DT19" s="487"/>
      <c r="DU19" s="487"/>
      <c r="DV19" s="487"/>
      <c r="DW19" s="487"/>
      <c r="DX19" s="487"/>
      <c r="DY19" s="487"/>
      <c r="DZ19" s="487"/>
      <c r="EA19" s="487"/>
      <c r="EB19" s="487"/>
      <c r="EC19" s="487"/>
      <c r="ED19" s="487"/>
      <c r="EE19" s="487"/>
      <c r="EF19" s="487"/>
      <c r="EG19" s="487"/>
      <c r="EH19" s="487"/>
      <c r="EI19" s="487"/>
      <c r="EJ19" s="487"/>
      <c r="EK19" s="487"/>
      <c r="EL19" s="487"/>
      <c r="EM19" s="487"/>
      <c r="EN19" s="487"/>
      <c r="EO19" s="487"/>
      <c r="EP19" s="487"/>
      <c r="EQ19" s="487"/>
      <c r="ER19" s="487"/>
      <c r="ES19" s="487"/>
      <c r="ET19" s="487"/>
      <c r="EU19" s="487"/>
      <c r="EV19" s="487"/>
      <c r="EW19" s="487"/>
      <c r="EX19" s="487"/>
      <c r="EY19" s="487"/>
      <c r="EZ19" s="487"/>
      <c r="FA19" s="487"/>
      <c r="FB19" s="487"/>
      <c r="FC19" s="487"/>
      <c r="FD19" s="487"/>
      <c r="FE19" s="487"/>
      <c r="FF19" s="487"/>
      <c r="FG19" s="487"/>
      <c r="FH19" s="487"/>
      <c r="FI19" s="487"/>
      <c r="FJ19" s="487"/>
      <c r="FK19" s="487"/>
      <c r="FL19" s="487"/>
      <c r="FM19" s="487"/>
      <c r="FN19" s="487"/>
      <c r="FO19" s="487"/>
      <c r="FP19" s="487"/>
      <c r="FQ19" s="487"/>
      <c r="FR19" s="487"/>
      <c r="FS19" s="487"/>
      <c r="FT19" s="487"/>
      <c r="FU19" s="487"/>
      <c r="FV19" s="487"/>
      <c r="FW19" s="487"/>
      <c r="FX19" s="487"/>
      <c r="FY19" s="487"/>
      <c r="FZ19" s="487"/>
      <c r="GA19" s="487"/>
      <c r="GB19" s="487"/>
      <c r="GC19" s="487"/>
      <c r="GD19" s="487"/>
      <c r="GE19" s="487"/>
      <c r="GF19" s="487"/>
      <c r="GG19" s="487"/>
      <c r="GH19" s="487"/>
      <c r="GI19" s="487"/>
      <c r="GJ19" s="487"/>
      <c r="GK19" s="487"/>
      <c r="GL19" s="487"/>
      <c r="GM19" s="487"/>
      <c r="GN19" s="487"/>
      <c r="GO19" s="487"/>
      <c r="GP19" s="487"/>
      <c r="GQ19" s="487"/>
      <c r="GR19" s="487"/>
      <c r="GS19" s="487"/>
      <c r="GT19" s="487"/>
      <c r="GU19" s="487"/>
      <c r="GV19" s="487"/>
      <c r="GW19" s="487"/>
      <c r="GX19" s="487"/>
      <c r="GY19" s="487"/>
      <c r="GZ19" s="487"/>
      <c r="HA19" s="487"/>
      <c r="HB19" s="487"/>
      <c r="HC19" s="487"/>
      <c r="HD19" s="487"/>
      <c r="HE19" s="487"/>
      <c r="HF19" s="487"/>
      <c r="HG19" s="487"/>
      <c r="HH19" s="487"/>
      <c r="HI19" s="487"/>
      <c r="HJ19" s="487"/>
      <c r="HK19" s="487"/>
      <c r="HL19" s="487"/>
      <c r="HM19" s="487"/>
      <c r="HN19" s="487"/>
      <c r="HO19" s="487"/>
      <c r="HP19" s="487"/>
      <c r="HQ19" s="487"/>
      <c r="HR19" s="487"/>
      <c r="HS19" s="487"/>
      <c r="HT19" s="487"/>
      <c r="HU19" s="487"/>
      <c r="HV19" s="487"/>
      <c r="HW19" s="487"/>
      <c r="HX19" s="487"/>
      <c r="HY19" s="487"/>
      <c r="HZ19" s="487"/>
      <c r="IA19" s="487"/>
      <c r="IB19" s="487"/>
      <c r="IC19" s="487"/>
      <c r="ID19" s="487"/>
      <c r="IE19" s="487"/>
      <c r="IF19" s="487"/>
      <c r="IG19" s="487"/>
      <c r="IH19" s="487"/>
      <c r="II19" s="487"/>
      <c r="IJ19" s="487"/>
      <c r="IK19" s="487"/>
      <c r="IL19" s="487"/>
      <c r="IM19" s="487"/>
      <c r="IN19" s="487"/>
      <c r="IO19" s="487"/>
      <c r="IP19" s="487"/>
      <c r="IQ19" s="487"/>
      <c r="IR19" s="487"/>
      <c r="IS19" s="487"/>
      <c r="IT19" s="487"/>
      <c r="IU19" s="487"/>
      <c r="IV19" s="487"/>
      <c r="IW19" s="487"/>
      <c r="IX19" s="487"/>
      <c r="IY19" s="487"/>
      <c r="IZ19" s="487"/>
      <c r="JA19" s="487"/>
      <c r="JB19" s="487"/>
      <c r="JC19" s="487"/>
      <c r="JD19" s="487"/>
      <c r="JE19" s="487"/>
      <c r="JF19" s="487"/>
      <c r="JG19" s="487"/>
      <c r="JH19" s="487"/>
      <c r="JI19" s="487"/>
      <c r="JJ19" s="487"/>
      <c r="JK19" s="487"/>
      <c r="JL19" s="487"/>
      <c r="JM19" s="487"/>
      <c r="JN19" s="487"/>
      <c r="JO19" s="487"/>
      <c r="JP19" s="487"/>
      <c r="JQ19" s="487"/>
      <c r="JR19" s="487"/>
      <c r="JS19" s="681"/>
    </row>
    <row r="20" spans="1:279" s="461" customFormat="1" ht="21" customHeight="1">
      <c r="A20" s="1782"/>
      <c r="B20" s="467">
        <v>8</v>
      </c>
      <c r="C20" s="468" t="str">
        <f>IF('1_一般事項'!$C$8="","",'1_一般事項'!$C$8)</f>
        <v/>
      </c>
      <c r="D20" s="469"/>
      <c r="E20" s="470"/>
      <c r="F20" s="471"/>
      <c r="G20" s="469"/>
      <c r="H20" s="472"/>
      <c r="I20" s="1294"/>
      <c r="J20" s="1294"/>
      <c r="K20" s="1294"/>
      <c r="L20" s="1294"/>
      <c r="M20" s="1294"/>
      <c r="N20" s="1294"/>
      <c r="O20" s="1294"/>
      <c r="P20" s="1294"/>
      <c r="Q20" s="1294"/>
      <c r="R20" s="1294"/>
      <c r="S20" s="1294"/>
      <c r="T20" s="1294"/>
      <c r="U20" s="1294"/>
      <c r="V20" s="1294"/>
      <c r="W20" s="1294"/>
      <c r="X20" s="1294"/>
      <c r="Y20" s="1294"/>
      <c r="Z20" s="1294"/>
      <c r="AA20" s="1294"/>
      <c r="AB20" s="1294"/>
      <c r="AC20" s="1294"/>
      <c r="AD20" s="1294"/>
      <c r="AE20" s="1294"/>
      <c r="AF20" s="1294"/>
      <c r="AG20" s="1294"/>
      <c r="AH20" s="1294"/>
      <c r="AI20" s="1294"/>
      <c r="AJ20" s="1294"/>
      <c r="AK20" s="1294"/>
      <c r="AL20" s="1294"/>
      <c r="AM20" s="1294"/>
      <c r="AN20" s="1294"/>
      <c r="AO20" s="1294"/>
      <c r="AP20" s="1294"/>
      <c r="AQ20" s="1294"/>
      <c r="AR20" s="1294"/>
      <c r="AS20" s="1294"/>
      <c r="AT20" s="1294"/>
      <c r="AU20" s="1294"/>
      <c r="AV20" s="1294"/>
      <c r="AW20" s="1294"/>
      <c r="AX20" s="1294"/>
      <c r="AY20" s="1294"/>
      <c r="AZ20" s="1294"/>
      <c r="BA20" s="1294"/>
      <c r="BB20" s="1294"/>
      <c r="BC20" s="1294"/>
      <c r="BD20" s="1294"/>
      <c r="BE20" s="1294"/>
      <c r="BF20" s="1294"/>
      <c r="BG20" s="1294"/>
      <c r="BH20" s="1294"/>
      <c r="BI20" s="1294"/>
      <c r="BJ20" s="1294"/>
      <c r="BK20" s="1294"/>
      <c r="BL20" s="1294"/>
      <c r="BM20" s="1294"/>
      <c r="BN20" s="1294"/>
      <c r="BO20" s="1294"/>
      <c r="BP20" s="1294"/>
      <c r="BQ20" s="1294"/>
      <c r="BR20" s="1294"/>
      <c r="BS20" s="1294"/>
      <c r="BT20" s="1294"/>
      <c r="BU20" s="1294"/>
      <c r="BV20" s="1294"/>
      <c r="BW20" s="1294"/>
      <c r="BX20" s="1294"/>
      <c r="BY20" s="1294"/>
      <c r="BZ20" s="1294"/>
      <c r="CA20" s="1294"/>
      <c r="CB20" s="1294"/>
      <c r="CC20" s="1294"/>
      <c r="CD20" s="1294"/>
      <c r="CE20" s="1294"/>
      <c r="CF20" s="1294"/>
      <c r="CG20" s="1294"/>
      <c r="CH20" s="1294"/>
      <c r="CI20" s="1294"/>
      <c r="CJ20" s="1294"/>
      <c r="CK20" s="1294"/>
      <c r="CL20" s="1294"/>
      <c r="CM20" s="1294"/>
      <c r="CN20" s="1294"/>
      <c r="CO20" s="1295">
        <f t="shared" si="0"/>
        <v>0</v>
      </c>
      <c r="CP20" s="476"/>
      <c r="CQ20" s="476"/>
      <c r="CR20" s="476"/>
      <c r="CS20" s="474">
        <f t="shared" si="1"/>
        <v>0</v>
      </c>
      <c r="CT20" s="475">
        <f t="shared" si="2"/>
        <v>0</v>
      </c>
      <c r="CV20" s="487"/>
      <c r="CW20" s="487"/>
      <c r="CX20" s="487"/>
      <c r="CY20" s="487"/>
      <c r="CZ20" s="487"/>
      <c r="DA20" s="487"/>
      <c r="DB20" s="487"/>
      <c r="DC20" s="487"/>
      <c r="DD20" s="487"/>
      <c r="DE20" s="487"/>
      <c r="DF20" s="487"/>
      <c r="DG20" s="487"/>
      <c r="DH20" s="487"/>
      <c r="DI20" s="487"/>
      <c r="DJ20" s="487"/>
      <c r="DK20" s="487"/>
      <c r="DL20" s="487"/>
      <c r="DM20" s="487"/>
      <c r="DN20" s="487"/>
      <c r="DO20" s="487"/>
      <c r="DP20" s="487"/>
      <c r="DQ20" s="487"/>
      <c r="DR20" s="487"/>
      <c r="DS20" s="487"/>
      <c r="DT20" s="487"/>
      <c r="DU20" s="487"/>
      <c r="DV20" s="487"/>
      <c r="DW20" s="487"/>
      <c r="DX20" s="487"/>
      <c r="DY20" s="487"/>
      <c r="DZ20" s="487"/>
      <c r="EA20" s="487"/>
      <c r="EB20" s="487"/>
      <c r="EC20" s="487"/>
      <c r="ED20" s="487"/>
      <c r="EE20" s="487"/>
      <c r="EF20" s="487"/>
      <c r="EG20" s="487"/>
      <c r="EH20" s="487"/>
      <c r="EI20" s="487"/>
      <c r="EJ20" s="487"/>
      <c r="EK20" s="487"/>
      <c r="EL20" s="487"/>
      <c r="EM20" s="487"/>
      <c r="EN20" s="487"/>
      <c r="EO20" s="487"/>
      <c r="EP20" s="487"/>
      <c r="EQ20" s="487"/>
      <c r="ER20" s="487"/>
      <c r="ES20" s="487"/>
      <c r="ET20" s="487"/>
      <c r="EU20" s="487"/>
      <c r="EV20" s="487"/>
      <c r="EW20" s="487"/>
      <c r="EX20" s="487"/>
      <c r="EY20" s="487"/>
      <c r="EZ20" s="487"/>
      <c r="FA20" s="487"/>
      <c r="FB20" s="487"/>
      <c r="FC20" s="487"/>
      <c r="FD20" s="487"/>
      <c r="FE20" s="487"/>
      <c r="FF20" s="487"/>
      <c r="FG20" s="487"/>
      <c r="FH20" s="487"/>
      <c r="FI20" s="487"/>
      <c r="FJ20" s="487"/>
      <c r="FK20" s="487"/>
      <c r="FL20" s="487"/>
      <c r="FM20" s="487"/>
      <c r="FN20" s="487"/>
      <c r="FO20" s="487"/>
      <c r="FP20" s="487"/>
      <c r="FQ20" s="487"/>
      <c r="FR20" s="487"/>
      <c r="FS20" s="487"/>
      <c r="FT20" s="487"/>
      <c r="FU20" s="487"/>
      <c r="FV20" s="487"/>
      <c r="FW20" s="487"/>
      <c r="FX20" s="487"/>
      <c r="FY20" s="487"/>
      <c r="FZ20" s="487"/>
      <c r="GA20" s="487"/>
      <c r="GB20" s="487"/>
      <c r="GC20" s="487"/>
      <c r="GD20" s="487"/>
      <c r="GE20" s="487"/>
      <c r="GF20" s="487"/>
      <c r="GG20" s="487"/>
      <c r="GH20" s="487"/>
      <c r="GI20" s="487"/>
      <c r="GJ20" s="487"/>
      <c r="GK20" s="487"/>
      <c r="GL20" s="487"/>
      <c r="GM20" s="487"/>
      <c r="GN20" s="487"/>
      <c r="GO20" s="487"/>
      <c r="GP20" s="487"/>
      <c r="GQ20" s="487"/>
      <c r="GR20" s="487"/>
      <c r="GS20" s="487"/>
      <c r="GT20" s="487"/>
      <c r="GU20" s="487"/>
      <c r="GV20" s="487"/>
      <c r="GW20" s="487"/>
      <c r="GX20" s="487"/>
      <c r="GY20" s="487"/>
      <c r="GZ20" s="487"/>
      <c r="HA20" s="487"/>
      <c r="HB20" s="487"/>
      <c r="HC20" s="487"/>
      <c r="HD20" s="487"/>
      <c r="HE20" s="487"/>
      <c r="HF20" s="487"/>
      <c r="HG20" s="487"/>
      <c r="HH20" s="487"/>
      <c r="HI20" s="487"/>
      <c r="HJ20" s="487"/>
      <c r="HK20" s="487"/>
      <c r="HL20" s="487"/>
      <c r="HM20" s="487"/>
      <c r="HN20" s="487"/>
      <c r="HO20" s="487"/>
      <c r="HP20" s="487"/>
      <c r="HQ20" s="487"/>
      <c r="HR20" s="487"/>
      <c r="HS20" s="487"/>
      <c r="HT20" s="487"/>
      <c r="HU20" s="487"/>
      <c r="HV20" s="487"/>
      <c r="HW20" s="487"/>
      <c r="HX20" s="487"/>
      <c r="HY20" s="487"/>
      <c r="HZ20" s="487"/>
      <c r="IA20" s="487"/>
      <c r="IB20" s="487"/>
      <c r="IC20" s="487"/>
      <c r="ID20" s="487"/>
      <c r="IE20" s="487"/>
      <c r="IF20" s="487"/>
      <c r="IG20" s="487"/>
      <c r="IH20" s="487"/>
      <c r="II20" s="487"/>
      <c r="IJ20" s="487"/>
      <c r="IK20" s="487"/>
      <c r="IL20" s="487"/>
      <c r="IM20" s="487"/>
      <c r="IN20" s="487"/>
      <c r="IO20" s="487"/>
      <c r="IP20" s="487"/>
      <c r="IQ20" s="487"/>
      <c r="IR20" s="487"/>
      <c r="IS20" s="487"/>
      <c r="IT20" s="487"/>
      <c r="IU20" s="487"/>
      <c r="IV20" s="487"/>
      <c r="IW20" s="487"/>
      <c r="IX20" s="487"/>
      <c r="IY20" s="487"/>
      <c r="IZ20" s="487"/>
      <c r="JA20" s="487"/>
      <c r="JB20" s="487"/>
      <c r="JC20" s="487"/>
      <c r="JD20" s="487"/>
      <c r="JE20" s="487"/>
      <c r="JF20" s="487"/>
      <c r="JG20" s="487"/>
      <c r="JH20" s="487"/>
      <c r="JI20" s="487"/>
      <c r="JJ20" s="487"/>
      <c r="JK20" s="487"/>
      <c r="JL20" s="487"/>
      <c r="JM20" s="487"/>
      <c r="JN20" s="487"/>
      <c r="JO20" s="487"/>
      <c r="JP20" s="487"/>
      <c r="JQ20" s="487"/>
      <c r="JR20" s="487"/>
      <c r="JS20" s="681"/>
    </row>
    <row r="21" spans="1:279" s="461" customFormat="1" ht="21" customHeight="1">
      <c r="A21" s="1782"/>
      <c r="B21" s="467">
        <v>9</v>
      </c>
      <c r="C21" s="468" t="str">
        <f>IF('1_一般事項'!$C$8="","",'1_一般事項'!$C$8)</f>
        <v/>
      </c>
      <c r="D21" s="469"/>
      <c r="E21" s="470"/>
      <c r="F21" s="471"/>
      <c r="G21" s="469"/>
      <c r="H21" s="472"/>
      <c r="I21" s="1294"/>
      <c r="J21" s="1294"/>
      <c r="K21" s="1294"/>
      <c r="L21" s="1294"/>
      <c r="M21" s="1294"/>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c r="AL21" s="1294"/>
      <c r="AM21" s="1294"/>
      <c r="AN21" s="1294"/>
      <c r="AO21" s="1294"/>
      <c r="AP21" s="1294"/>
      <c r="AQ21" s="1294"/>
      <c r="AR21" s="1294"/>
      <c r="AS21" s="1294"/>
      <c r="AT21" s="1294"/>
      <c r="AU21" s="1294"/>
      <c r="AV21" s="1294"/>
      <c r="AW21" s="1294"/>
      <c r="AX21" s="1294"/>
      <c r="AY21" s="1294"/>
      <c r="AZ21" s="1294"/>
      <c r="BA21" s="1294"/>
      <c r="BB21" s="1294"/>
      <c r="BC21" s="1294"/>
      <c r="BD21" s="1294"/>
      <c r="BE21" s="1294"/>
      <c r="BF21" s="1294"/>
      <c r="BG21" s="1294"/>
      <c r="BH21" s="1294"/>
      <c r="BI21" s="1294"/>
      <c r="BJ21" s="1294"/>
      <c r="BK21" s="1294"/>
      <c r="BL21" s="1294"/>
      <c r="BM21" s="1294"/>
      <c r="BN21" s="1294"/>
      <c r="BO21" s="1294"/>
      <c r="BP21" s="1294"/>
      <c r="BQ21" s="1294"/>
      <c r="BR21" s="1294"/>
      <c r="BS21" s="1294"/>
      <c r="BT21" s="1294"/>
      <c r="BU21" s="1294"/>
      <c r="BV21" s="1294"/>
      <c r="BW21" s="1294"/>
      <c r="BX21" s="1294"/>
      <c r="BY21" s="1294"/>
      <c r="BZ21" s="1294"/>
      <c r="CA21" s="1294"/>
      <c r="CB21" s="1294"/>
      <c r="CC21" s="1294"/>
      <c r="CD21" s="1294"/>
      <c r="CE21" s="1294"/>
      <c r="CF21" s="1294"/>
      <c r="CG21" s="1294"/>
      <c r="CH21" s="1294"/>
      <c r="CI21" s="1294"/>
      <c r="CJ21" s="1294"/>
      <c r="CK21" s="1294"/>
      <c r="CL21" s="1294"/>
      <c r="CM21" s="1294"/>
      <c r="CN21" s="1294"/>
      <c r="CO21" s="1295">
        <f t="shared" si="0"/>
        <v>0</v>
      </c>
      <c r="CP21" s="476"/>
      <c r="CQ21" s="476"/>
      <c r="CR21" s="476"/>
      <c r="CS21" s="474">
        <f t="shared" si="1"/>
        <v>0</v>
      </c>
      <c r="CT21" s="475">
        <f t="shared" si="2"/>
        <v>0</v>
      </c>
      <c r="CV21" s="487"/>
      <c r="CW21" s="487"/>
      <c r="CX21" s="487"/>
      <c r="CY21" s="487"/>
      <c r="CZ21" s="487"/>
      <c r="DA21" s="487"/>
      <c r="DB21" s="487"/>
      <c r="DC21" s="487"/>
      <c r="DD21" s="487"/>
      <c r="DE21" s="487"/>
      <c r="DF21" s="487"/>
      <c r="DG21" s="487"/>
      <c r="DH21" s="487"/>
      <c r="DI21" s="487"/>
      <c r="DJ21" s="487"/>
      <c r="DK21" s="487"/>
      <c r="DL21" s="487"/>
      <c r="DM21" s="487"/>
      <c r="DN21" s="487"/>
      <c r="DO21" s="487"/>
      <c r="DP21" s="487"/>
      <c r="DQ21" s="487"/>
      <c r="DR21" s="487"/>
      <c r="DS21" s="487"/>
      <c r="DT21" s="487"/>
      <c r="DU21" s="487"/>
      <c r="DV21" s="487"/>
      <c r="DW21" s="487"/>
      <c r="DX21" s="487"/>
      <c r="DY21" s="487"/>
      <c r="DZ21" s="487"/>
      <c r="EA21" s="487"/>
      <c r="EB21" s="487"/>
      <c r="EC21" s="487"/>
      <c r="ED21" s="487"/>
      <c r="EE21" s="487"/>
      <c r="EF21" s="487"/>
      <c r="EG21" s="487"/>
      <c r="EH21" s="487"/>
      <c r="EI21" s="487"/>
      <c r="EJ21" s="487"/>
      <c r="EK21" s="487"/>
      <c r="EL21" s="487"/>
      <c r="EM21" s="487"/>
      <c r="EN21" s="487"/>
      <c r="EO21" s="487"/>
      <c r="EP21" s="487"/>
      <c r="EQ21" s="487"/>
      <c r="ER21" s="487"/>
      <c r="ES21" s="487"/>
      <c r="ET21" s="487"/>
      <c r="EU21" s="487"/>
      <c r="EV21" s="487"/>
      <c r="EW21" s="487"/>
      <c r="EX21" s="487"/>
      <c r="EY21" s="487"/>
      <c r="EZ21" s="487"/>
      <c r="FA21" s="487"/>
      <c r="FB21" s="487"/>
      <c r="FC21" s="487"/>
      <c r="FD21" s="487"/>
      <c r="FE21" s="487"/>
      <c r="FF21" s="487"/>
      <c r="FG21" s="487"/>
      <c r="FH21" s="487"/>
      <c r="FI21" s="487"/>
      <c r="FJ21" s="487"/>
      <c r="FK21" s="487"/>
      <c r="FL21" s="487"/>
      <c r="FM21" s="487"/>
      <c r="FN21" s="487"/>
      <c r="FO21" s="487"/>
      <c r="FP21" s="487"/>
      <c r="FQ21" s="487"/>
      <c r="FR21" s="487"/>
      <c r="FS21" s="487"/>
      <c r="FT21" s="487"/>
      <c r="FU21" s="487"/>
      <c r="FV21" s="487"/>
      <c r="FW21" s="487"/>
      <c r="FX21" s="487"/>
      <c r="FY21" s="487"/>
      <c r="FZ21" s="487"/>
      <c r="GA21" s="487"/>
      <c r="GB21" s="487"/>
      <c r="GC21" s="487"/>
      <c r="GD21" s="487"/>
      <c r="GE21" s="487"/>
      <c r="GF21" s="487"/>
      <c r="GG21" s="487"/>
      <c r="GH21" s="487"/>
      <c r="GI21" s="487"/>
      <c r="GJ21" s="487"/>
      <c r="GK21" s="487"/>
      <c r="GL21" s="487"/>
      <c r="GM21" s="487"/>
      <c r="GN21" s="487"/>
      <c r="GO21" s="487"/>
      <c r="GP21" s="487"/>
      <c r="GQ21" s="487"/>
      <c r="GR21" s="487"/>
      <c r="GS21" s="487"/>
      <c r="GT21" s="487"/>
      <c r="GU21" s="487"/>
      <c r="GV21" s="487"/>
      <c r="GW21" s="487"/>
      <c r="GX21" s="487"/>
      <c r="GY21" s="487"/>
      <c r="GZ21" s="487"/>
      <c r="HA21" s="487"/>
      <c r="HB21" s="487"/>
      <c r="HC21" s="487"/>
      <c r="HD21" s="487"/>
      <c r="HE21" s="487"/>
      <c r="HF21" s="487"/>
      <c r="HG21" s="487"/>
      <c r="HH21" s="487"/>
      <c r="HI21" s="487"/>
      <c r="HJ21" s="487"/>
      <c r="HK21" s="487"/>
      <c r="HL21" s="487"/>
      <c r="HM21" s="487"/>
      <c r="HN21" s="487"/>
      <c r="HO21" s="487"/>
      <c r="HP21" s="487"/>
      <c r="HQ21" s="487"/>
      <c r="HR21" s="487"/>
      <c r="HS21" s="487"/>
      <c r="HT21" s="487"/>
      <c r="HU21" s="487"/>
      <c r="HV21" s="487"/>
      <c r="HW21" s="487"/>
      <c r="HX21" s="487"/>
      <c r="HY21" s="487"/>
      <c r="HZ21" s="487"/>
      <c r="IA21" s="487"/>
      <c r="IB21" s="487"/>
      <c r="IC21" s="487"/>
      <c r="ID21" s="487"/>
      <c r="IE21" s="487"/>
      <c r="IF21" s="487"/>
      <c r="IG21" s="487"/>
      <c r="IH21" s="487"/>
      <c r="II21" s="487"/>
      <c r="IJ21" s="487"/>
      <c r="IK21" s="487"/>
      <c r="IL21" s="487"/>
      <c r="IM21" s="487"/>
      <c r="IN21" s="487"/>
      <c r="IO21" s="487"/>
      <c r="IP21" s="487"/>
      <c r="IQ21" s="487"/>
      <c r="IR21" s="487"/>
      <c r="IS21" s="487"/>
      <c r="IT21" s="487"/>
      <c r="IU21" s="487"/>
      <c r="IV21" s="487"/>
      <c r="IW21" s="487"/>
      <c r="IX21" s="487"/>
      <c r="IY21" s="487"/>
      <c r="IZ21" s="487"/>
      <c r="JA21" s="487"/>
      <c r="JB21" s="487"/>
      <c r="JC21" s="487"/>
      <c r="JD21" s="487"/>
      <c r="JE21" s="487"/>
      <c r="JF21" s="487"/>
      <c r="JG21" s="487"/>
      <c r="JH21" s="487"/>
      <c r="JI21" s="487"/>
      <c r="JJ21" s="487"/>
      <c r="JK21" s="487"/>
      <c r="JL21" s="487"/>
      <c r="JM21" s="487"/>
      <c r="JN21" s="487"/>
      <c r="JO21" s="487"/>
      <c r="JP21" s="487"/>
      <c r="JQ21" s="487"/>
      <c r="JR21" s="487"/>
      <c r="JS21" s="681"/>
    </row>
    <row r="22" spans="1:279" s="461" customFormat="1" ht="21" customHeight="1">
      <c r="A22" s="1782"/>
      <c r="B22" s="467">
        <v>10</v>
      </c>
      <c r="C22" s="468" t="str">
        <f>IF('1_一般事項'!$C$8="","",'1_一般事項'!$C$8)</f>
        <v/>
      </c>
      <c r="D22" s="469"/>
      <c r="E22" s="470"/>
      <c r="F22" s="471"/>
      <c r="G22" s="469"/>
      <c r="H22" s="472"/>
      <c r="I22" s="1294"/>
      <c r="J22" s="1294"/>
      <c r="K22" s="1294"/>
      <c r="L22" s="1294"/>
      <c r="M22" s="1294"/>
      <c r="N22" s="1294"/>
      <c r="O22" s="1294"/>
      <c r="P22" s="1294"/>
      <c r="Q22" s="1294"/>
      <c r="R22" s="1294"/>
      <c r="S22" s="1294"/>
      <c r="T22" s="1294"/>
      <c r="U22" s="1294"/>
      <c r="V22" s="1294"/>
      <c r="W22" s="1294"/>
      <c r="X22" s="1294"/>
      <c r="Y22" s="1294"/>
      <c r="Z22" s="1294"/>
      <c r="AA22" s="1294"/>
      <c r="AB22" s="1294"/>
      <c r="AC22" s="1294"/>
      <c r="AD22" s="1294"/>
      <c r="AE22" s="1294"/>
      <c r="AF22" s="1294"/>
      <c r="AG22" s="1294"/>
      <c r="AH22" s="1294"/>
      <c r="AI22" s="1294"/>
      <c r="AJ22" s="1294"/>
      <c r="AK22" s="1294"/>
      <c r="AL22" s="1294"/>
      <c r="AM22" s="1294"/>
      <c r="AN22" s="1294"/>
      <c r="AO22" s="1294"/>
      <c r="AP22" s="1294"/>
      <c r="AQ22" s="1294"/>
      <c r="AR22" s="1294"/>
      <c r="AS22" s="1294"/>
      <c r="AT22" s="1294"/>
      <c r="AU22" s="1294"/>
      <c r="AV22" s="1294"/>
      <c r="AW22" s="1294"/>
      <c r="AX22" s="1294"/>
      <c r="AY22" s="1294"/>
      <c r="AZ22" s="1294"/>
      <c r="BA22" s="1294"/>
      <c r="BB22" s="1294"/>
      <c r="BC22" s="1294"/>
      <c r="BD22" s="1294"/>
      <c r="BE22" s="1294"/>
      <c r="BF22" s="1294"/>
      <c r="BG22" s="1294"/>
      <c r="BH22" s="1294"/>
      <c r="BI22" s="1294"/>
      <c r="BJ22" s="1294"/>
      <c r="BK22" s="1294"/>
      <c r="BL22" s="1294"/>
      <c r="BM22" s="1294"/>
      <c r="BN22" s="1294"/>
      <c r="BO22" s="1294"/>
      <c r="BP22" s="1294"/>
      <c r="BQ22" s="1294"/>
      <c r="BR22" s="1294"/>
      <c r="BS22" s="1294"/>
      <c r="BT22" s="1294"/>
      <c r="BU22" s="1294"/>
      <c r="BV22" s="1294"/>
      <c r="BW22" s="1294"/>
      <c r="BX22" s="1294"/>
      <c r="BY22" s="1294"/>
      <c r="BZ22" s="1294"/>
      <c r="CA22" s="1294"/>
      <c r="CB22" s="1294"/>
      <c r="CC22" s="1294"/>
      <c r="CD22" s="1294"/>
      <c r="CE22" s="1294"/>
      <c r="CF22" s="1294"/>
      <c r="CG22" s="1294"/>
      <c r="CH22" s="1294"/>
      <c r="CI22" s="1294"/>
      <c r="CJ22" s="1294"/>
      <c r="CK22" s="1294"/>
      <c r="CL22" s="1294"/>
      <c r="CM22" s="1294"/>
      <c r="CN22" s="1294"/>
      <c r="CO22" s="1295">
        <f t="shared" si="0"/>
        <v>0</v>
      </c>
      <c r="CP22" s="476"/>
      <c r="CQ22" s="476"/>
      <c r="CR22" s="476"/>
      <c r="CS22" s="474">
        <f t="shared" si="1"/>
        <v>0</v>
      </c>
      <c r="CT22" s="475">
        <f t="shared" si="2"/>
        <v>0</v>
      </c>
      <c r="CV22" s="487"/>
      <c r="CW22" s="487"/>
      <c r="CX22" s="487"/>
      <c r="CY22" s="487"/>
      <c r="CZ22" s="487"/>
      <c r="DA22" s="487"/>
      <c r="DB22" s="487"/>
      <c r="DC22" s="487"/>
      <c r="DD22" s="487"/>
      <c r="DE22" s="487"/>
      <c r="DF22" s="487"/>
      <c r="DG22" s="487"/>
      <c r="DH22" s="487"/>
      <c r="DI22" s="487"/>
      <c r="DJ22" s="487"/>
      <c r="DK22" s="487"/>
      <c r="DL22" s="487"/>
      <c r="DM22" s="487"/>
      <c r="DN22" s="487"/>
      <c r="DO22" s="487"/>
      <c r="DP22" s="487"/>
      <c r="DQ22" s="487"/>
      <c r="DR22" s="487"/>
      <c r="DS22" s="487"/>
      <c r="DT22" s="487"/>
      <c r="DU22" s="487"/>
      <c r="DV22" s="487"/>
      <c r="DW22" s="487"/>
      <c r="DX22" s="487"/>
      <c r="DY22" s="487"/>
      <c r="DZ22" s="487"/>
      <c r="EA22" s="487"/>
      <c r="EB22" s="487"/>
      <c r="EC22" s="487"/>
      <c r="ED22" s="487"/>
      <c r="EE22" s="487"/>
      <c r="EF22" s="487"/>
      <c r="EG22" s="487"/>
      <c r="EH22" s="487"/>
      <c r="EI22" s="487"/>
      <c r="EJ22" s="487"/>
      <c r="EK22" s="487"/>
      <c r="EL22" s="487"/>
      <c r="EM22" s="487"/>
      <c r="EN22" s="487"/>
      <c r="EO22" s="487"/>
      <c r="EP22" s="487"/>
      <c r="EQ22" s="487"/>
      <c r="ER22" s="487"/>
      <c r="ES22" s="487"/>
      <c r="ET22" s="487"/>
      <c r="EU22" s="487"/>
      <c r="EV22" s="487"/>
      <c r="EW22" s="487"/>
      <c r="EX22" s="487"/>
      <c r="EY22" s="487"/>
      <c r="EZ22" s="487"/>
      <c r="FA22" s="487"/>
      <c r="FB22" s="487"/>
      <c r="FC22" s="487"/>
      <c r="FD22" s="487"/>
      <c r="FE22" s="487"/>
      <c r="FF22" s="487"/>
      <c r="FG22" s="487"/>
      <c r="FH22" s="487"/>
      <c r="FI22" s="487"/>
      <c r="FJ22" s="487"/>
      <c r="FK22" s="487"/>
      <c r="FL22" s="487"/>
      <c r="FM22" s="487"/>
      <c r="FN22" s="487"/>
      <c r="FO22" s="487"/>
      <c r="FP22" s="487"/>
      <c r="FQ22" s="487"/>
      <c r="FR22" s="487"/>
      <c r="FS22" s="487"/>
      <c r="FT22" s="487"/>
      <c r="FU22" s="487"/>
      <c r="FV22" s="487"/>
      <c r="FW22" s="487"/>
      <c r="FX22" s="487"/>
      <c r="FY22" s="487"/>
      <c r="FZ22" s="487"/>
      <c r="GA22" s="487"/>
      <c r="GB22" s="487"/>
      <c r="GC22" s="487"/>
      <c r="GD22" s="487"/>
      <c r="GE22" s="487"/>
      <c r="GF22" s="487"/>
      <c r="GG22" s="487"/>
      <c r="GH22" s="487"/>
      <c r="GI22" s="487"/>
      <c r="GJ22" s="487"/>
      <c r="GK22" s="487"/>
      <c r="GL22" s="487"/>
      <c r="GM22" s="487"/>
      <c r="GN22" s="487"/>
      <c r="GO22" s="487"/>
      <c r="GP22" s="487"/>
      <c r="GQ22" s="487"/>
      <c r="GR22" s="487"/>
      <c r="GS22" s="487"/>
      <c r="GT22" s="487"/>
      <c r="GU22" s="487"/>
      <c r="GV22" s="487"/>
      <c r="GW22" s="487"/>
      <c r="GX22" s="487"/>
      <c r="GY22" s="487"/>
      <c r="GZ22" s="487"/>
      <c r="HA22" s="487"/>
      <c r="HB22" s="487"/>
      <c r="HC22" s="487"/>
      <c r="HD22" s="487"/>
      <c r="HE22" s="487"/>
      <c r="HF22" s="487"/>
      <c r="HG22" s="487"/>
      <c r="HH22" s="487"/>
      <c r="HI22" s="487"/>
      <c r="HJ22" s="487"/>
      <c r="HK22" s="487"/>
      <c r="HL22" s="487"/>
      <c r="HM22" s="487"/>
      <c r="HN22" s="487"/>
      <c r="HO22" s="487"/>
      <c r="HP22" s="487"/>
      <c r="HQ22" s="487"/>
      <c r="HR22" s="487"/>
      <c r="HS22" s="487"/>
      <c r="HT22" s="487"/>
      <c r="HU22" s="487"/>
      <c r="HV22" s="487"/>
      <c r="HW22" s="487"/>
      <c r="HX22" s="487"/>
      <c r="HY22" s="487"/>
      <c r="HZ22" s="487"/>
      <c r="IA22" s="487"/>
      <c r="IB22" s="487"/>
      <c r="IC22" s="487"/>
      <c r="ID22" s="487"/>
      <c r="IE22" s="487"/>
      <c r="IF22" s="487"/>
      <c r="IG22" s="487"/>
      <c r="IH22" s="487"/>
      <c r="II22" s="487"/>
      <c r="IJ22" s="487"/>
      <c r="IK22" s="487"/>
      <c r="IL22" s="487"/>
      <c r="IM22" s="487"/>
      <c r="IN22" s="487"/>
      <c r="IO22" s="487"/>
      <c r="IP22" s="487"/>
      <c r="IQ22" s="487"/>
      <c r="IR22" s="487"/>
      <c r="IS22" s="487"/>
      <c r="IT22" s="487"/>
      <c r="IU22" s="487"/>
      <c r="IV22" s="487"/>
      <c r="IW22" s="487"/>
      <c r="IX22" s="487"/>
      <c r="IY22" s="487"/>
      <c r="IZ22" s="487"/>
      <c r="JA22" s="487"/>
      <c r="JB22" s="487"/>
      <c r="JC22" s="487"/>
      <c r="JD22" s="487"/>
      <c r="JE22" s="487"/>
      <c r="JF22" s="487"/>
      <c r="JG22" s="487"/>
      <c r="JH22" s="487"/>
      <c r="JI22" s="487"/>
      <c r="JJ22" s="487"/>
      <c r="JK22" s="487"/>
      <c r="JL22" s="487"/>
      <c r="JM22" s="487"/>
      <c r="JN22" s="487"/>
      <c r="JO22" s="487"/>
      <c r="JP22" s="487"/>
      <c r="JQ22" s="487"/>
      <c r="JR22" s="487"/>
      <c r="JS22" s="681"/>
    </row>
    <row r="23" spans="1:279" s="461" customFormat="1" ht="21" customHeight="1">
      <c r="A23" s="1782"/>
      <c r="B23" s="467">
        <v>11</v>
      </c>
      <c r="C23" s="468" t="str">
        <f>IF('1_一般事項'!$C$8="","",'1_一般事項'!$C$8)</f>
        <v/>
      </c>
      <c r="D23" s="469"/>
      <c r="E23" s="470"/>
      <c r="F23" s="471"/>
      <c r="G23" s="469"/>
      <c r="H23" s="472"/>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294"/>
      <c r="AV23" s="1294"/>
      <c r="AW23" s="1294"/>
      <c r="AX23" s="1294"/>
      <c r="AY23" s="1294"/>
      <c r="AZ23" s="1294"/>
      <c r="BA23" s="1294"/>
      <c r="BB23" s="1294"/>
      <c r="BC23" s="1294"/>
      <c r="BD23" s="1294"/>
      <c r="BE23" s="1294"/>
      <c r="BF23" s="1294"/>
      <c r="BG23" s="1294"/>
      <c r="BH23" s="1294"/>
      <c r="BI23" s="1294"/>
      <c r="BJ23" s="1294"/>
      <c r="BK23" s="1294"/>
      <c r="BL23" s="1294"/>
      <c r="BM23" s="1294"/>
      <c r="BN23" s="1294"/>
      <c r="BO23" s="1294"/>
      <c r="BP23" s="1294"/>
      <c r="BQ23" s="1294"/>
      <c r="BR23" s="1294"/>
      <c r="BS23" s="1294"/>
      <c r="BT23" s="1294"/>
      <c r="BU23" s="1294"/>
      <c r="BV23" s="1294"/>
      <c r="BW23" s="1294"/>
      <c r="BX23" s="1294"/>
      <c r="BY23" s="1294"/>
      <c r="BZ23" s="1294"/>
      <c r="CA23" s="1294"/>
      <c r="CB23" s="1294"/>
      <c r="CC23" s="1294"/>
      <c r="CD23" s="1294"/>
      <c r="CE23" s="1294"/>
      <c r="CF23" s="1294"/>
      <c r="CG23" s="1294"/>
      <c r="CH23" s="1294"/>
      <c r="CI23" s="1294"/>
      <c r="CJ23" s="1294"/>
      <c r="CK23" s="1294"/>
      <c r="CL23" s="1294"/>
      <c r="CM23" s="1294"/>
      <c r="CN23" s="1294"/>
      <c r="CO23" s="1295">
        <f t="shared" si="0"/>
        <v>0</v>
      </c>
      <c r="CP23" s="476"/>
      <c r="CQ23" s="476"/>
      <c r="CR23" s="476"/>
      <c r="CS23" s="474">
        <f t="shared" si="1"/>
        <v>0</v>
      </c>
      <c r="CT23" s="475">
        <f t="shared" si="2"/>
        <v>0</v>
      </c>
      <c r="CV23" s="487"/>
      <c r="CW23" s="487"/>
      <c r="CX23" s="487"/>
      <c r="CY23" s="487"/>
      <c r="CZ23" s="487"/>
      <c r="DA23" s="487"/>
      <c r="DB23" s="487"/>
      <c r="DC23" s="487"/>
      <c r="DD23" s="487"/>
      <c r="DE23" s="487"/>
      <c r="DF23" s="487"/>
      <c r="DG23" s="487"/>
      <c r="DH23" s="487"/>
      <c r="DI23" s="487"/>
      <c r="DJ23" s="487"/>
      <c r="DK23" s="487"/>
      <c r="DL23" s="487"/>
      <c r="DM23" s="487"/>
      <c r="DN23" s="487"/>
      <c r="DO23" s="487"/>
      <c r="DP23" s="487"/>
      <c r="DQ23" s="487"/>
      <c r="DR23" s="487"/>
      <c r="DS23" s="487"/>
      <c r="DT23" s="487"/>
      <c r="DU23" s="487"/>
      <c r="DV23" s="487"/>
      <c r="DW23" s="487"/>
      <c r="DX23" s="487"/>
      <c r="DY23" s="487"/>
      <c r="DZ23" s="487"/>
      <c r="EA23" s="487"/>
      <c r="EB23" s="487"/>
      <c r="EC23" s="487"/>
      <c r="ED23" s="487"/>
      <c r="EE23" s="487"/>
      <c r="EF23" s="487"/>
      <c r="EG23" s="487"/>
      <c r="EH23" s="487"/>
      <c r="EI23" s="487"/>
      <c r="EJ23" s="487"/>
      <c r="EK23" s="487"/>
      <c r="EL23" s="487"/>
      <c r="EM23" s="487"/>
      <c r="EN23" s="487"/>
      <c r="EO23" s="487"/>
      <c r="EP23" s="487"/>
      <c r="EQ23" s="487"/>
      <c r="ER23" s="487"/>
      <c r="ES23" s="487"/>
      <c r="ET23" s="487"/>
      <c r="EU23" s="487"/>
      <c r="EV23" s="487"/>
      <c r="EW23" s="487"/>
      <c r="EX23" s="487"/>
      <c r="EY23" s="487"/>
      <c r="EZ23" s="487"/>
      <c r="FA23" s="487"/>
      <c r="FB23" s="487"/>
      <c r="FC23" s="487"/>
      <c r="FD23" s="487"/>
      <c r="FE23" s="487"/>
      <c r="FF23" s="487"/>
      <c r="FG23" s="487"/>
      <c r="FH23" s="487"/>
      <c r="FI23" s="487"/>
      <c r="FJ23" s="487"/>
      <c r="FK23" s="487"/>
      <c r="FL23" s="487"/>
      <c r="FM23" s="487"/>
      <c r="FN23" s="487"/>
      <c r="FO23" s="487"/>
      <c r="FP23" s="487"/>
      <c r="FQ23" s="487"/>
      <c r="FR23" s="487"/>
      <c r="FS23" s="487"/>
      <c r="FT23" s="487"/>
      <c r="FU23" s="487"/>
      <c r="FV23" s="487"/>
      <c r="FW23" s="487"/>
      <c r="FX23" s="487"/>
      <c r="FY23" s="487"/>
      <c r="FZ23" s="487"/>
      <c r="GA23" s="487"/>
      <c r="GB23" s="487"/>
      <c r="GC23" s="487"/>
      <c r="GD23" s="487"/>
      <c r="GE23" s="487"/>
      <c r="GF23" s="487"/>
      <c r="GG23" s="487"/>
      <c r="GH23" s="487"/>
      <c r="GI23" s="487"/>
      <c r="GJ23" s="487"/>
      <c r="GK23" s="487"/>
      <c r="GL23" s="487"/>
      <c r="GM23" s="487"/>
      <c r="GN23" s="487"/>
      <c r="GO23" s="487"/>
      <c r="GP23" s="487"/>
      <c r="GQ23" s="487"/>
      <c r="GR23" s="487"/>
      <c r="GS23" s="487"/>
      <c r="GT23" s="487"/>
      <c r="GU23" s="487"/>
      <c r="GV23" s="487"/>
      <c r="GW23" s="487"/>
      <c r="GX23" s="487"/>
      <c r="GY23" s="487"/>
      <c r="GZ23" s="487"/>
      <c r="HA23" s="487"/>
      <c r="HB23" s="487"/>
      <c r="HC23" s="487"/>
      <c r="HD23" s="487"/>
      <c r="HE23" s="487"/>
      <c r="HF23" s="487"/>
      <c r="HG23" s="487"/>
      <c r="HH23" s="487"/>
      <c r="HI23" s="487"/>
      <c r="HJ23" s="487"/>
      <c r="HK23" s="487"/>
      <c r="HL23" s="487"/>
      <c r="HM23" s="487"/>
      <c r="HN23" s="487"/>
      <c r="HO23" s="487"/>
      <c r="HP23" s="487"/>
      <c r="HQ23" s="487"/>
      <c r="HR23" s="487"/>
      <c r="HS23" s="487"/>
      <c r="HT23" s="487"/>
      <c r="HU23" s="487"/>
      <c r="HV23" s="487"/>
      <c r="HW23" s="487"/>
      <c r="HX23" s="487"/>
      <c r="HY23" s="487"/>
      <c r="HZ23" s="487"/>
      <c r="IA23" s="487"/>
      <c r="IB23" s="487"/>
      <c r="IC23" s="487"/>
      <c r="ID23" s="487"/>
      <c r="IE23" s="487"/>
      <c r="IF23" s="487"/>
      <c r="IG23" s="487"/>
      <c r="IH23" s="487"/>
      <c r="II23" s="487"/>
      <c r="IJ23" s="487"/>
      <c r="IK23" s="487"/>
      <c r="IL23" s="487"/>
      <c r="IM23" s="487"/>
      <c r="IN23" s="487"/>
      <c r="IO23" s="487"/>
      <c r="IP23" s="487"/>
      <c r="IQ23" s="487"/>
      <c r="IR23" s="487"/>
      <c r="IS23" s="487"/>
      <c r="IT23" s="487"/>
      <c r="IU23" s="487"/>
      <c r="IV23" s="487"/>
      <c r="IW23" s="487"/>
      <c r="IX23" s="487"/>
      <c r="IY23" s="487"/>
      <c r="IZ23" s="487"/>
      <c r="JA23" s="487"/>
      <c r="JB23" s="487"/>
      <c r="JC23" s="487"/>
      <c r="JD23" s="487"/>
      <c r="JE23" s="487"/>
      <c r="JF23" s="487"/>
      <c r="JG23" s="487"/>
      <c r="JH23" s="487"/>
      <c r="JI23" s="487"/>
      <c r="JJ23" s="487"/>
      <c r="JK23" s="487"/>
      <c r="JL23" s="487"/>
      <c r="JM23" s="487"/>
      <c r="JN23" s="487"/>
      <c r="JO23" s="487"/>
      <c r="JP23" s="487"/>
      <c r="JQ23" s="487"/>
      <c r="JR23" s="487"/>
      <c r="JS23" s="681"/>
    </row>
    <row r="24" spans="1:279" s="461" customFormat="1" ht="21" customHeight="1">
      <c r="A24" s="1782"/>
      <c r="B24" s="467">
        <v>12</v>
      </c>
      <c r="C24" s="468" t="str">
        <f>IF('1_一般事項'!$C$8="","",'1_一般事項'!$C$8)</f>
        <v/>
      </c>
      <c r="D24" s="469"/>
      <c r="E24" s="470"/>
      <c r="F24" s="471"/>
      <c r="G24" s="469"/>
      <c r="H24" s="472"/>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294"/>
      <c r="AV24" s="1294"/>
      <c r="AW24" s="1294"/>
      <c r="AX24" s="1294"/>
      <c r="AY24" s="1294"/>
      <c r="AZ24" s="1294"/>
      <c r="BA24" s="1294"/>
      <c r="BB24" s="1294"/>
      <c r="BC24" s="1294"/>
      <c r="BD24" s="1294"/>
      <c r="BE24" s="1294"/>
      <c r="BF24" s="1294"/>
      <c r="BG24" s="1294"/>
      <c r="BH24" s="1294"/>
      <c r="BI24" s="1294"/>
      <c r="BJ24" s="1294"/>
      <c r="BK24" s="1294"/>
      <c r="BL24" s="1294"/>
      <c r="BM24" s="1294"/>
      <c r="BN24" s="1294"/>
      <c r="BO24" s="1294"/>
      <c r="BP24" s="1294"/>
      <c r="BQ24" s="1294"/>
      <c r="BR24" s="1294"/>
      <c r="BS24" s="1294"/>
      <c r="BT24" s="1294"/>
      <c r="BU24" s="1294"/>
      <c r="BV24" s="1294"/>
      <c r="BW24" s="1294"/>
      <c r="BX24" s="1294"/>
      <c r="BY24" s="1294"/>
      <c r="BZ24" s="1294"/>
      <c r="CA24" s="1294"/>
      <c r="CB24" s="1294"/>
      <c r="CC24" s="1294"/>
      <c r="CD24" s="1294"/>
      <c r="CE24" s="1294"/>
      <c r="CF24" s="1294"/>
      <c r="CG24" s="1294"/>
      <c r="CH24" s="1294"/>
      <c r="CI24" s="1294"/>
      <c r="CJ24" s="1294"/>
      <c r="CK24" s="1294"/>
      <c r="CL24" s="1294"/>
      <c r="CM24" s="1294"/>
      <c r="CN24" s="1294"/>
      <c r="CO24" s="1295">
        <f t="shared" si="0"/>
        <v>0</v>
      </c>
      <c r="CP24" s="476"/>
      <c r="CQ24" s="476"/>
      <c r="CR24" s="476"/>
      <c r="CS24" s="474">
        <f t="shared" si="1"/>
        <v>0</v>
      </c>
      <c r="CT24" s="475">
        <f t="shared" si="2"/>
        <v>0</v>
      </c>
      <c r="CV24" s="487"/>
      <c r="CW24" s="487"/>
      <c r="CX24" s="487"/>
      <c r="CY24" s="487"/>
      <c r="CZ24" s="487"/>
      <c r="DA24" s="487"/>
      <c r="DB24" s="487"/>
      <c r="DC24" s="487"/>
      <c r="DD24" s="487"/>
      <c r="DE24" s="487"/>
      <c r="DF24" s="487"/>
      <c r="DG24" s="487"/>
      <c r="DH24" s="487"/>
      <c r="DI24" s="487"/>
      <c r="DJ24" s="487"/>
      <c r="DK24" s="487"/>
      <c r="DL24" s="487"/>
      <c r="DM24" s="487"/>
      <c r="DN24" s="487"/>
      <c r="DO24" s="487"/>
      <c r="DP24" s="487"/>
      <c r="DQ24" s="487"/>
      <c r="DR24" s="487"/>
      <c r="DS24" s="487"/>
      <c r="DT24" s="487"/>
      <c r="DU24" s="487"/>
      <c r="DV24" s="487"/>
      <c r="DW24" s="487"/>
      <c r="DX24" s="487"/>
      <c r="DY24" s="487"/>
      <c r="DZ24" s="487"/>
      <c r="EA24" s="487"/>
      <c r="EB24" s="487"/>
      <c r="EC24" s="487"/>
      <c r="ED24" s="487"/>
      <c r="EE24" s="487"/>
      <c r="EF24" s="487"/>
      <c r="EG24" s="487"/>
      <c r="EH24" s="487"/>
      <c r="EI24" s="487"/>
      <c r="EJ24" s="487"/>
      <c r="EK24" s="487"/>
      <c r="EL24" s="487"/>
      <c r="EM24" s="487"/>
      <c r="EN24" s="487"/>
      <c r="EO24" s="487"/>
      <c r="EP24" s="487"/>
      <c r="EQ24" s="487"/>
      <c r="ER24" s="487"/>
      <c r="ES24" s="487"/>
      <c r="ET24" s="487"/>
      <c r="EU24" s="487"/>
      <c r="EV24" s="487"/>
      <c r="EW24" s="487"/>
      <c r="EX24" s="487"/>
      <c r="EY24" s="487"/>
      <c r="EZ24" s="487"/>
      <c r="FA24" s="487"/>
      <c r="FB24" s="487"/>
      <c r="FC24" s="487"/>
      <c r="FD24" s="487"/>
      <c r="FE24" s="487"/>
      <c r="FF24" s="487"/>
      <c r="FG24" s="487"/>
      <c r="FH24" s="487"/>
      <c r="FI24" s="487"/>
      <c r="FJ24" s="487"/>
      <c r="FK24" s="487"/>
      <c r="FL24" s="487"/>
      <c r="FM24" s="487"/>
      <c r="FN24" s="487"/>
      <c r="FO24" s="487"/>
      <c r="FP24" s="487"/>
      <c r="FQ24" s="487"/>
      <c r="FR24" s="487"/>
      <c r="FS24" s="487"/>
      <c r="FT24" s="487"/>
      <c r="FU24" s="487"/>
      <c r="FV24" s="487"/>
      <c r="FW24" s="487"/>
      <c r="FX24" s="487"/>
      <c r="FY24" s="487"/>
      <c r="FZ24" s="487"/>
      <c r="GA24" s="487"/>
      <c r="GB24" s="487"/>
      <c r="GC24" s="487"/>
      <c r="GD24" s="487"/>
      <c r="GE24" s="487"/>
      <c r="GF24" s="487"/>
      <c r="GG24" s="487"/>
      <c r="GH24" s="487"/>
      <c r="GI24" s="487"/>
      <c r="GJ24" s="487"/>
      <c r="GK24" s="487"/>
      <c r="GL24" s="487"/>
      <c r="GM24" s="487"/>
      <c r="GN24" s="487"/>
      <c r="GO24" s="487"/>
      <c r="GP24" s="487"/>
      <c r="GQ24" s="487"/>
      <c r="GR24" s="487"/>
      <c r="GS24" s="487"/>
      <c r="GT24" s="487"/>
      <c r="GU24" s="487"/>
      <c r="GV24" s="487"/>
      <c r="GW24" s="487"/>
      <c r="GX24" s="487"/>
      <c r="GY24" s="487"/>
      <c r="GZ24" s="487"/>
      <c r="HA24" s="487"/>
      <c r="HB24" s="487"/>
      <c r="HC24" s="487"/>
      <c r="HD24" s="487"/>
      <c r="HE24" s="487"/>
      <c r="HF24" s="487"/>
      <c r="HG24" s="487"/>
      <c r="HH24" s="487"/>
      <c r="HI24" s="487"/>
      <c r="HJ24" s="487"/>
      <c r="HK24" s="487"/>
      <c r="HL24" s="487"/>
      <c r="HM24" s="487"/>
      <c r="HN24" s="487"/>
      <c r="HO24" s="487"/>
      <c r="HP24" s="487"/>
      <c r="HQ24" s="487"/>
      <c r="HR24" s="487"/>
      <c r="HS24" s="487"/>
      <c r="HT24" s="487"/>
      <c r="HU24" s="487"/>
      <c r="HV24" s="487"/>
      <c r="HW24" s="487"/>
      <c r="HX24" s="487"/>
      <c r="HY24" s="487"/>
      <c r="HZ24" s="487"/>
      <c r="IA24" s="487"/>
      <c r="IB24" s="487"/>
      <c r="IC24" s="487"/>
      <c r="ID24" s="487"/>
      <c r="IE24" s="487"/>
      <c r="IF24" s="487"/>
      <c r="IG24" s="487"/>
      <c r="IH24" s="487"/>
      <c r="II24" s="487"/>
      <c r="IJ24" s="487"/>
      <c r="IK24" s="487"/>
      <c r="IL24" s="487"/>
      <c r="IM24" s="487"/>
      <c r="IN24" s="487"/>
      <c r="IO24" s="487"/>
      <c r="IP24" s="487"/>
      <c r="IQ24" s="487"/>
      <c r="IR24" s="487"/>
      <c r="IS24" s="487"/>
      <c r="IT24" s="487"/>
      <c r="IU24" s="487"/>
      <c r="IV24" s="487"/>
      <c r="IW24" s="487"/>
      <c r="IX24" s="487"/>
      <c r="IY24" s="487"/>
      <c r="IZ24" s="487"/>
      <c r="JA24" s="487"/>
      <c r="JB24" s="487"/>
      <c r="JC24" s="487"/>
      <c r="JD24" s="487"/>
      <c r="JE24" s="487"/>
      <c r="JF24" s="487"/>
      <c r="JG24" s="487"/>
      <c r="JH24" s="487"/>
      <c r="JI24" s="487"/>
      <c r="JJ24" s="487"/>
      <c r="JK24" s="487"/>
      <c r="JL24" s="487"/>
      <c r="JM24" s="487"/>
      <c r="JN24" s="487"/>
      <c r="JO24" s="487"/>
      <c r="JP24" s="487"/>
      <c r="JQ24" s="487"/>
      <c r="JR24" s="487"/>
      <c r="JS24" s="681"/>
    </row>
    <row r="25" spans="1:279" s="461" customFormat="1" ht="21" customHeight="1">
      <c r="A25" s="1782"/>
      <c r="B25" s="467">
        <v>13</v>
      </c>
      <c r="C25" s="468" t="str">
        <f>IF('1_一般事項'!$C$8="","",'1_一般事項'!$C$8)</f>
        <v/>
      </c>
      <c r="D25" s="469"/>
      <c r="E25" s="470"/>
      <c r="F25" s="471"/>
      <c r="G25" s="469"/>
      <c r="H25" s="472"/>
      <c r="I25" s="1294"/>
      <c r="J25" s="1294"/>
      <c r="K25" s="1294"/>
      <c r="L25" s="1294"/>
      <c r="M25" s="1294"/>
      <c r="N25" s="1294"/>
      <c r="O25" s="1294"/>
      <c r="P25" s="1294"/>
      <c r="Q25" s="1294"/>
      <c r="R25" s="1294"/>
      <c r="S25" s="1294"/>
      <c r="T25" s="1294"/>
      <c r="U25" s="1294"/>
      <c r="V25" s="1294"/>
      <c r="W25" s="1294"/>
      <c r="X25" s="1294"/>
      <c r="Y25" s="1294"/>
      <c r="Z25" s="1294"/>
      <c r="AA25" s="1294"/>
      <c r="AB25" s="1294"/>
      <c r="AC25" s="1294"/>
      <c r="AD25" s="1294"/>
      <c r="AE25" s="1294"/>
      <c r="AF25" s="1294"/>
      <c r="AG25" s="1294"/>
      <c r="AH25" s="1294"/>
      <c r="AI25" s="1294"/>
      <c r="AJ25" s="1294"/>
      <c r="AK25" s="1294"/>
      <c r="AL25" s="1294"/>
      <c r="AM25" s="1294"/>
      <c r="AN25" s="1294"/>
      <c r="AO25" s="1294"/>
      <c r="AP25" s="1294"/>
      <c r="AQ25" s="1294"/>
      <c r="AR25" s="1294"/>
      <c r="AS25" s="1294"/>
      <c r="AT25" s="1294"/>
      <c r="AU25" s="1294"/>
      <c r="AV25" s="1294"/>
      <c r="AW25" s="1294"/>
      <c r="AX25" s="1294"/>
      <c r="AY25" s="1294"/>
      <c r="AZ25" s="1294"/>
      <c r="BA25" s="1294"/>
      <c r="BB25" s="1294"/>
      <c r="BC25" s="1294"/>
      <c r="BD25" s="1294"/>
      <c r="BE25" s="1294"/>
      <c r="BF25" s="1294"/>
      <c r="BG25" s="1294"/>
      <c r="BH25" s="1294"/>
      <c r="BI25" s="1294"/>
      <c r="BJ25" s="1294"/>
      <c r="BK25" s="1294"/>
      <c r="BL25" s="1294"/>
      <c r="BM25" s="1294"/>
      <c r="BN25" s="1294"/>
      <c r="BO25" s="1294"/>
      <c r="BP25" s="1294"/>
      <c r="BQ25" s="1294"/>
      <c r="BR25" s="1294"/>
      <c r="BS25" s="1294"/>
      <c r="BT25" s="1294"/>
      <c r="BU25" s="1294"/>
      <c r="BV25" s="1294"/>
      <c r="BW25" s="1294"/>
      <c r="BX25" s="1294"/>
      <c r="BY25" s="1294"/>
      <c r="BZ25" s="1294"/>
      <c r="CA25" s="1294"/>
      <c r="CB25" s="1294"/>
      <c r="CC25" s="1294"/>
      <c r="CD25" s="1294"/>
      <c r="CE25" s="1294"/>
      <c r="CF25" s="1294"/>
      <c r="CG25" s="1294"/>
      <c r="CH25" s="1294"/>
      <c r="CI25" s="1294"/>
      <c r="CJ25" s="1294"/>
      <c r="CK25" s="1294"/>
      <c r="CL25" s="1294"/>
      <c r="CM25" s="1294"/>
      <c r="CN25" s="1294"/>
      <c r="CO25" s="1295">
        <f t="shared" si="0"/>
        <v>0</v>
      </c>
      <c r="CP25" s="476"/>
      <c r="CQ25" s="476"/>
      <c r="CR25" s="476"/>
      <c r="CS25" s="474">
        <f t="shared" si="1"/>
        <v>0</v>
      </c>
      <c r="CT25" s="475">
        <f t="shared" si="2"/>
        <v>0</v>
      </c>
      <c r="CV25" s="487"/>
      <c r="CW25" s="487"/>
      <c r="CX25" s="487"/>
      <c r="CY25" s="487"/>
      <c r="CZ25" s="487"/>
      <c r="DA25" s="487"/>
      <c r="DB25" s="487"/>
      <c r="DC25" s="487"/>
      <c r="DD25" s="487"/>
      <c r="DE25" s="487"/>
      <c r="DF25" s="487"/>
      <c r="DG25" s="487"/>
      <c r="DH25" s="487"/>
      <c r="DI25" s="487"/>
      <c r="DJ25" s="487"/>
      <c r="DK25" s="487"/>
      <c r="DL25" s="487"/>
      <c r="DM25" s="487"/>
      <c r="DN25" s="487"/>
      <c r="DO25" s="487"/>
      <c r="DP25" s="487"/>
      <c r="DQ25" s="487"/>
      <c r="DR25" s="487"/>
      <c r="DS25" s="487"/>
      <c r="DT25" s="487"/>
      <c r="DU25" s="487"/>
      <c r="DV25" s="487"/>
      <c r="DW25" s="487"/>
      <c r="DX25" s="487"/>
      <c r="DY25" s="487"/>
      <c r="DZ25" s="487"/>
      <c r="EA25" s="487"/>
      <c r="EB25" s="487"/>
      <c r="EC25" s="487"/>
      <c r="ED25" s="487"/>
      <c r="EE25" s="487"/>
      <c r="EF25" s="487"/>
      <c r="EG25" s="487"/>
      <c r="EH25" s="487"/>
      <c r="EI25" s="487"/>
      <c r="EJ25" s="487"/>
      <c r="EK25" s="487"/>
      <c r="EL25" s="487"/>
      <c r="EM25" s="487"/>
      <c r="EN25" s="487"/>
      <c r="EO25" s="487"/>
      <c r="EP25" s="487"/>
      <c r="EQ25" s="487"/>
      <c r="ER25" s="487"/>
      <c r="ES25" s="487"/>
      <c r="ET25" s="487"/>
      <c r="EU25" s="487"/>
      <c r="EV25" s="487"/>
      <c r="EW25" s="487"/>
      <c r="EX25" s="487"/>
      <c r="EY25" s="487"/>
      <c r="EZ25" s="487"/>
      <c r="FA25" s="487"/>
      <c r="FB25" s="487"/>
      <c r="FC25" s="487"/>
      <c r="FD25" s="487"/>
      <c r="FE25" s="487"/>
      <c r="FF25" s="487"/>
      <c r="FG25" s="487"/>
      <c r="FH25" s="487"/>
      <c r="FI25" s="487"/>
      <c r="FJ25" s="487"/>
      <c r="FK25" s="487"/>
      <c r="FL25" s="487"/>
      <c r="FM25" s="487"/>
      <c r="FN25" s="487"/>
      <c r="FO25" s="487"/>
      <c r="FP25" s="487"/>
      <c r="FQ25" s="487"/>
      <c r="FR25" s="487"/>
      <c r="FS25" s="487"/>
      <c r="FT25" s="487"/>
      <c r="FU25" s="487"/>
      <c r="FV25" s="487"/>
      <c r="FW25" s="487"/>
      <c r="FX25" s="487"/>
      <c r="FY25" s="487"/>
      <c r="FZ25" s="487"/>
      <c r="GA25" s="487"/>
      <c r="GB25" s="487"/>
      <c r="GC25" s="487"/>
      <c r="GD25" s="487"/>
      <c r="GE25" s="487"/>
      <c r="GF25" s="487"/>
      <c r="GG25" s="487"/>
      <c r="GH25" s="487"/>
      <c r="GI25" s="487"/>
      <c r="GJ25" s="487"/>
      <c r="GK25" s="487"/>
      <c r="GL25" s="487"/>
      <c r="GM25" s="487"/>
      <c r="GN25" s="487"/>
      <c r="GO25" s="487"/>
      <c r="GP25" s="487"/>
      <c r="GQ25" s="487"/>
      <c r="GR25" s="487"/>
      <c r="GS25" s="487"/>
      <c r="GT25" s="487"/>
      <c r="GU25" s="487"/>
      <c r="GV25" s="487"/>
      <c r="GW25" s="487"/>
      <c r="GX25" s="487"/>
      <c r="GY25" s="487"/>
      <c r="GZ25" s="487"/>
      <c r="HA25" s="487"/>
      <c r="HB25" s="487"/>
      <c r="HC25" s="487"/>
      <c r="HD25" s="487"/>
      <c r="HE25" s="487"/>
      <c r="HF25" s="487"/>
      <c r="HG25" s="487"/>
      <c r="HH25" s="487"/>
      <c r="HI25" s="487"/>
      <c r="HJ25" s="487"/>
      <c r="HK25" s="487"/>
      <c r="HL25" s="487"/>
      <c r="HM25" s="487"/>
      <c r="HN25" s="487"/>
      <c r="HO25" s="487"/>
      <c r="HP25" s="487"/>
      <c r="HQ25" s="487"/>
      <c r="HR25" s="487"/>
      <c r="HS25" s="487"/>
      <c r="HT25" s="487"/>
      <c r="HU25" s="487"/>
      <c r="HV25" s="487"/>
      <c r="HW25" s="487"/>
      <c r="HX25" s="487"/>
      <c r="HY25" s="487"/>
      <c r="HZ25" s="487"/>
      <c r="IA25" s="487"/>
      <c r="IB25" s="487"/>
      <c r="IC25" s="487"/>
      <c r="ID25" s="487"/>
      <c r="IE25" s="487"/>
      <c r="IF25" s="487"/>
      <c r="IG25" s="487"/>
      <c r="IH25" s="487"/>
      <c r="II25" s="487"/>
      <c r="IJ25" s="487"/>
      <c r="IK25" s="487"/>
      <c r="IL25" s="487"/>
      <c r="IM25" s="487"/>
      <c r="IN25" s="487"/>
      <c r="IO25" s="487"/>
      <c r="IP25" s="487"/>
      <c r="IQ25" s="487"/>
      <c r="IR25" s="487"/>
      <c r="IS25" s="487"/>
      <c r="IT25" s="487"/>
      <c r="IU25" s="487"/>
      <c r="IV25" s="487"/>
      <c r="IW25" s="487"/>
      <c r="IX25" s="487"/>
      <c r="IY25" s="487"/>
      <c r="IZ25" s="487"/>
      <c r="JA25" s="487"/>
      <c r="JB25" s="487"/>
      <c r="JC25" s="487"/>
      <c r="JD25" s="487"/>
      <c r="JE25" s="487"/>
      <c r="JF25" s="487"/>
      <c r="JG25" s="487"/>
      <c r="JH25" s="487"/>
      <c r="JI25" s="487"/>
      <c r="JJ25" s="487"/>
      <c r="JK25" s="487"/>
      <c r="JL25" s="487"/>
      <c r="JM25" s="487"/>
      <c r="JN25" s="487"/>
      <c r="JO25" s="487"/>
      <c r="JP25" s="487"/>
      <c r="JQ25" s="487"/>
      <c r="JR25" s="487"/>
      <c r="JS25" s="681"/>
    </row>
    <row r="26" spans="1:279" s="461" customFormat="1" ht="21" customHeight="1">
      <c r="A26" s="1782"/>
      <c r="B26" s="467">
        <v>14</v>
      </c>
      <c r="C26" s="468" t="str">
        <f>IF('1_一般事項'!$C$8="","",'1_一般事項'!$C$8)</f>
        <v/>
      </c>
      <c r="D26" s="469"/>
      <c r="E26" s="470"/>
      <c r="F26" s="471"/>
      <c r="G26" s="469"/>
      <c r="H26" s="472"/>
      <c r="I26" s="1294"/>
      <c r="J26" s="1294"/>
      <c r="K26" s="1294"/>
      <c r="L26" s="1294"/>
      <c r="M26" s="1294"/>
      <c r="N26" s="1294"/>
      <c r="O26" s="1294"/>
      <c r="P26" s="1294"/>
      <c r="Q26" s="1294"/>
      <c r="R26" s="1294"/>
      <c r="S26" s="1294"/>
      <c r="T26" s="1294"/>
      <c r="U26" s="1294"/>
      <c r="V26" s="1294"/>
      <c r="W26" s="1294"/>
      <c r="X26" s="1294"/>
      <c r="Y26" s="1294"/>
      <c r="Z26" s="1294"/>
      <c r="AA26" s="1294"/>
      <c r="AB26" s="1294"/>
      <c r="AC26" s="1294"/>
      <c r="AD26" s="1294"/>
      <c r="AE26" s="1294"/>
      <c r="AF26" s="1294"/>
      <c r="AG26" s="1294"/>
      <c r="AH26" s="1294"/>
      <c r="AI26" s="1294"/>
      <c r="AJ26" s="1294"/>
      <c r="AK26" s="1294"/>
      <c r="AL26" s="1294"/>
      <c r="AM26" s="1294"/>
      <c r="AN26" s="1294"/>
      <c r="AO26" s="1294"/>
      <c r="AP26" s="1294"/>
      <c r="AQ26" s="1294"/>
      <c r="AR26" s="1294"/>
      <c r="AS26" s="1294"/>
      <c r="AT26" s="1294"/>
      <c r="AU26" s="1294"/>
      <c r="AV26" s="1294"/>
      <c r="AW26" s="1294"/>
      <c r="AX26" s="1294"/>
      <c r="AY26" s="1294"/>
      <c r="AZ26" s="1294"/>
      <c r="BA26" s="1294"/>
      <c r="BB26" s="1294"/>
      <c r="BC26" s="1294"/>
      <c r="BD26" s="1294"/>
      <c r="BE26" s="1294"/>
      <c r="BF26" s="1294"/>
      <c r="BG26" s="1294"/>
      <c r="BH26" s="1294"/>
      <c r="BI26" s="1294"/>
      <c r="BJ26" s="1294"/>
      <c r="BK26" s="1294"/>
      <c r="BL26" s="1294"/>
      <c r="BM26" s="1294"/>
      <c r="BN26" s="1294"/>
      <c r="BO26" s="1294"/>
      <c r="BP26" s="1294"/>
      <c r="BQ26" s="1294"/>
      <c r="BR26" s="1294"/>
      <c r="BS26" s="1294"/>
      <c r="BT26" s="1294"/>
      <c r="BU26" s="1294"/>
      <c r="BV26" s="1294"/>
      <c r="BW26" s="1294"/>
      <c r="BX26" s="1294"/>
      <c r="BY26" s="1294"/>
      <c r="BZ26" s="1294"/>
      <c r="CA26" s="1294"/>
      <c r="CB26" s="1294"/>
      <c r="CC26" s="1294"/>
      <c r="CD26" s="1294"/>
      <c r="CE26" s="1294"/>
      <c r="CF26" s="1294"/>
      <c r="CG26" s="1294"/>
      <c r="CH26" s="1294"/>
      <c r="CI26" s="1294"/>
      <c r="CJ26" s="1294"/>
      <c r="CK26" s="1294"/>
      <c r="CL26" s="1294"/>
      <c r="CM26" s="1294"/>
      <c r="CN26" s="1294"/>
      <c r="CO26" s="1295">
        <f t="shared" si="0"/>
        <v>0</v>
      </c>
      <c r="CP26" s="476"/>
      <c r="CQ26" s="476"/>
      <c r="CR26" s="476"/>
      <c r="CS26" s="474">
        <f t="shared" si="1"/>
        <v>0</v>
      </c>
      <c r="CT26" s="475">
        <f t="shared" si="2"/>
        <v>0</v>
      </c>
      <c r="CV26" s="487"/>
      <c r="CW26" s="487"/>
      <c r="CX26" s="487"/>
      <c r="CY26" s="487"/>
      <c r="CZ26" s="487"/>
      <c r="DA26" s="487"/>
      <c r="DB26" s="487"/>
      <c r="DC26" s="487"/>
      <c r="DD26" s="487"/>
      <c r="DE26" s="487"/>
      <c r="DF26" s="487"/>
      <c r="DG26" s="487"/>
      <c r="DH26" s="487"/>
      <c r="DI26" s="487"/>
      <c r="DJ26" s="487"/>
      <c r="DK26" s="487"/>
      <c r="DL26" s="487"/>
      <c r="DM26" s="487"/>
      <c r="DN26" s="487"/>
      <c r="DO26" s="487"/>
      <c r="DP26" s="487"/>
      <c r="DQ26" s="487"/>
      <c r="DR26" s="487"/>
      <c r="DS26" s="487"/>
      <c r="DT26" s="487"/>
      <c r="DU26" s="487"/>
      <c r="DV26" s="487"/>
      <c r="DW26" s="487"/>
      <c r="DX26" s="487"/>
      <c r="DY26" s="487"/>
      <c r="DZ26" s="487"/>
      <c r="EA26" s="487"/>
      <c r="EB26" s="487"/>
      <c r="EC26" s="487"/>
      <c r="ED26" s="487"/>
      <c r="EE26" s="487"/>
      <c r="EF26" s="487"/>
      <c r="EG26" s="487"/>
      <c r="EH26" s="487"/>
      <c r="EI26" s="487"/>
      <c r="EJ26" s="487"/>
      <c r="EK26" s="487"/>
      <c r="EL26" s="487"/>
      <c r="EM26" s="487"/>
      <c r="EN26" s="487"/>
      <c r="EO26" s="487"/>
      <c r="EP26" s="487"/>
      <c r="EQ26" s="487"/>
      <c r="ER26" s="487"/>
      <c r="ES26" s="487"/>
      <c r="ET26" s="487"/>
      <c r="EU26" s="487"/>
      <c r="EV26" s="487"/>
      <c r="EW26" s="487"/>
      <c r="EX26" s="487"/>
      <c r="EY26" s="487"/>
      <c r="EZ26" s="487"/>
      <c r="FA26" s="487"/>
      <c r="FB26" s="487"/>
      <c r="FC26" s="487"/>
      <c r="FD26" s="487"/>
      <c r="FE26" s="487"/>
      <c r="FF26" s="487"/>
      <c r="FG26" s="487"/>
      <c r="FH26" s="487"/>
      <c r="FI26" s="487"/>
      <c r="FJ26" s="487"/>
      <c r="FK26" s="487"/>
      <c r="FL26" s="487"/>
      <c r="FM26" s="487"/>
      <c r="FN26" s="487"/>
      <c r="FO26" s="487"/>
      <c r="FP26" s="487"/>
      <c r="FQ26" s="487"/>
      <c r="FR26" s="487"/>
      <c r="FS26" s="487"/>
      <c r="FT26" s="487"/>
      <c r="FU26" s="487"/>
      <c r="FV26" s="487"/>
      <c r="FW26" s="487"/>
      <c r="FX26" s="487"/>
      <c r="FY26" s="487"/>
      <c r="FZ26" s="487"/>
      <c r="GA26" s="487"/>
      <c r="GB26" s="487"/>
      <c r="GC26" s="487"/>
      <c r="GD26" s="487"/>
      <c r="GE26" s="487"/>
      <c r="GF26" s="487"/>
      <c r="GG26" s="487"/>
      <c r="GH26" s="487"/>
      <c r="GI26" s="487"/>
      <c r="GJ26" s="487"/>
      <c r="GK26" s="487"/>
      <c r="GL26" s="487"/>
      <c r="GM26" s="487"/>
      <c r="GN26" s="487"/>
      <c r="GO26" s="487"/>
      <c r="GP26" s="487"/>
      <c r="GQ26" s="487"/>
      <c r="GR26" s="487"/>
      <c r="GS26" s="487"/>
      <c r="GT26" s="487"/>
      <c r="GU26" s="487"/>
      <c r="GV26" s="487"/>
      <c r="GW26" s="487"/>
      <c r="GX26" s="487"/>
      <c r="GY26" s="487"/>
      <c r="GZ26" s="487"/>
      <c r="HA26" s="487"/>
      <c r="HB26" s="487"/>
      <c r="HC26" s="487"/>
      <c r="HD26" s="487"/>
      <c r="HE26" s="487"/>
      <c r="HF26" s="487"/>
      <c r="HG26" s="487"/>
      <c r="HH26" s="487"/>
      <c r="HI26" s="487"/>
      <c r="HJ26" s="487"/>
      <c r="HK26" s="487"/>
      <c r="HL26" s="487"/>
      <c r="HM26" s="487"/>
      <c r="HN26" s="487"/>
      <c r="HO26" s="487"/>
      <c r="HP26" s="487"/>
      <c r="HQ26" s="487"/>
      <c r="HR26" s="487"/>
      <c r="HS26" s="487"/>
      <c r="HT26" s="487"/>
      <c r="HU26" s="487"/>
      <c r="HV26" s="487"/>
      <c r="HW26" s="487"/>
      <c r="HX26" s="487"/>
      <c r="HY26" s="487"/>
      <c r="HZ26" s="487"/>
      <c r="IA26" s="487"/>
      <c r="IB26" s="487"/>
      <c r="IC26" s="487"/>
      <c r="ID26" s="487"/>
      <c r="IE26" s="487"/>
      <c r="IF26" s="487"/>
      <c r="IG26" s="487"/>
      <c r="IH26" s="487"/>
      <c r="II26" s="487"/>
      <c r="IJ26" s="487"/>
      <c r="IK26" s="487"/>
      <c r="IL26" s="487"/>
      <c r="IM26" s="487"/>
      <c r="IN26" s="487"/>
      <c r="IO26" s="487"/>
      <c r="IP26" s="487"/>
      <c r="IQ26" s="487"/>
      <c r="IR26" s="487"/>
      <c r="IS26" s="487"/>
      <c r="IT26" s="487"/>
      <c r="IU26" s="487"/>
      <c r="IV26" s="487"/>
      <c r="IW26" s="487"/>
      <c r="IX26" s="487"/>
      <c r="IY26" s="487"/>
      <c r="IZ26" s="487"/>
      <c r="JA26" s="487"/>
      <c r="JB26" s="487"/>
      <c r="JC26" s="487"/>
      <c r="JD26" s="487"/>
      <c r="JE26" s="487"/>
      <c r="JF26" s="487"/>
      <c r="JG26" s="487"/>
      <c r="JH26" s="487"/>
      <c r="JI26" s="487"/>
      <c r="JJ26" s="487"/>
      <c r="JK26" s="487"/>
      <c r="JL26" s="487"/>
      <c r="JM26" s="487"/>
      <c r="JN26" s="487"/>
      <c r="JO26" s="487"/>
      <c r="JP26" s="487"/>
      <c r="JQ26" s="487"/>
      <c r="JR26" s="487"/>
      <c r="JS26" s="681"/>
    </row>
    <row r="27" spans="1:279" s="461" customFormat="1" ht="21" customHeight="1">
      <c r="A27" s="1782"/>
      <c r="B27" s="467">
        <v>15</v>
      </c>
      <c r="C27" s="468" t="str">
        <f>IF('1_一般事項'!$C$8="","",'1_一般事項'!$C$8)</f>
        <v/>
      </c>
      <c r="D27" s="469"/>
      <c r="E27" s="470"/>
      <c r="F27" s="471"/>
      <c r="G27" s="469"/>
      <c r="H27" s="472"/>
      <c r="I27" s="1294"/>
      <c r="J27" s="1294"/>
      <c r="K27" s="1294"/>
      <c r="L27" s="1294"/>
      <c r="M27" s="1294"/>
      <c r="N27" s="1294"/>
      <c r="O27" s="1294"/>
      <c r="P27" s="1294"/>
      <c r="Q27" s="1294"/>
      <c r="R27" s="1294"/>
      <c r="S27" s="1294"/>
      <c r="T27" s="1294"/>
      <c r="U27" s="1294"/>
      <c r="V27" s="1294"/>
      <c r="W27" s="1294"/>
      <c r="X27" s="1294"/>
      <c r="Y27" s="1294"/>
      <c r="Z27" s="1294"/>
      <c r="AA27" s="1294"/>
      <c r="AB27" s="1294"/>
      <c r="AC27" s="1294"/>
      <c r="AD27" s="1294"/>
      <c r="AE27" s="1294"/>
      <c r="AF27" s="1294"/>
      <c r="AG27" s="1294"/>
      <c r="AH27" s="1294"/>
      <c r="AI27" s="1294"/>
      <c r="AJ27" s="1294"/>
      <c r="AK27" s="1294"/>
      <c r="AL27" s="1294"/>
      <c r="AM27" s="1294"/>
      <c r="AN27" s="1294"/>
      <c r="AO27" s="1294"/>
      <c r="AP27" s="1294"/>
      <c r="AQ27" s="1294"/>
      <c r="AR27" s="1294"/>
      <c r="AS27" s="1294"/>
      <c r="AT27" s="1294"/>
      <c r="AU27" s="1294"/>
      <c r="AV27" s="1294"/>
      <c r="AW27" s="1294"/>
      <c r="AX27" s="1294"/>
      <c r="AY27" s="1294"/>
      <c r="AZ27" s="1294"/>
      <c r="BA27" s="1294"/>
      <c r="BB27" s="1294"/>
      <c r="BC27" s="1294"/>
      <c r="BD27" s="1294"/>
      <c r="BE27" s="1294"/>
      <c r="BF27" s="1294"/>
      <c r="BG27" s="1294"/>
      <c r="BH27" s="1294"/>
      <c r="BI27" s="1294"/>
      <c r="BJ27" s="1294"/>
      <c r="BK27" s="1294"/>
      <c r="BL27" s="1294"/>
      <c r="BM27" s="1294"/>
      <c r="BN27" s="1294"/>
      <c r="BO27" s="1294"/>
      <c r="BP27" s="1294"/>
      <c r="BQ27" s="1294"/>
      <c r="BR27" s="1294"/>
      <c r="BS27" s="1294"/>
      <c r="BT27" s="1294"/>
      <c r="BU27" s="1294"/>
      <c r="BV27" s="1294"/>
      <c r="BW27" s="1294"/>
      <c r="BX27" s="1294"/>
      <c r="BY27" s="1294"/>
      <c r="BZ27" s="1294"/>
      <c r="CA27" s="1294"/>
      <c r="CB27" s="1294"/>
      <c r="CC27" s="1294"/>
      <c r="CD27" s="1294"/>
      <c r="CE27" s="1294"/>
      <c r="CF27" s="1294"/>
      <c r="CG27" s="1294"/>
      <c r="CH27" s="1294"/>
      <c r="CI27" s="1294"/>
      <c r="CJ27" s="1294"/>
      <c r="CK27" s="1294"/>
      <c r="CL27" s="1294"/>
      <c r="CM27" s="1294"/>
      <c r="CN27" s="1294"/>
      <c r="CO27" s="1295">
        <f t="shared" si="0"/>
        <v>0</v>
      </c>
      <c r="CP27" s="476"/>
      <c r="CQ27" s="476"/>
      <c r="CR27" s="476"/>
      <c r="CS27" s="474">
        <f t="shared" si="1"/>
        <v>0</v>
      </c>
      <c r="CT27" s="475">
        <f t="shared" si="2"/>
        <v>0</v>
      </c>
      <c r="CV27" s="487"/>
      <c r="CW27" s="487"/>
      <c r="CX27" s="487"/>
      <c r="CY27" s="487"/>
      <c r="CZ27" s="487"/>
      <c r="DA27" s="487"/>
      <c r="DB27" s="487"/>
      <c r="DC27" s="487"/>
      <c r="DD27" s="487"/>
      <c r="DE27" s="487"/>
      <c r="DF27" s="487"/>
      <c r="DG27" s="487"/>
      <c r="DH27" s="487"/>
      <c r="DI27" s="487"/>
      <c r="DJ27" s="487"/>
      <c r="DK27" s="487"/>
      <c r="DL27" s="487"/>
      <c r="DM27" s="487"/>
      <c r="DN27" s="487"/>
      <c r="DO27" s="487"/>
      <c r="DP27" s="487"/>
      <c r="DQ27" s="487"/>
      <c r="DR27" s="487"/>
      <c r="DS27" s="487"/>
      <c r="DT27" s="487"/>
      <c r="DU27" s="487"/>
      <c r="DV27" s="487"/>
      <c r="DW27" s="487"/>
      <c r="DX27" s="487"/>
      <c r="DY27" s="487"/>
      <c r="DZ27" s="487"/>
      <c r="EA27" s="487"/>
      <c r="EB27" s="487"/>
      <c r="EC27" s="487"/>
      <c r="ED27" s="487"/>
      <c r="EE27" s="487"/>
      <c r="EF27" s="487"/>
      <c r="EG27" s="487"/>
      <c r="EH27" s="487"/>
      <c r="EI27" s="487"/>
      <c r="EJ27" s="487"/>
      <c r="EK27" s="487"/>
      <c r="EL27" s="487"/>
      <c r="EM27" s="487"/>
      <c r="EN27" s="487"/>
      <c r="EO27" s="487"/>
      <c r="EP27" s="487"/>
      <c r="EQ27" s="487"/>
      <c r="ER27" s="487"/>
      <c r="ES27" s="487"/>
      <c r="ET27" s="487"/>
      <c r="EU27" s="487"/>
      <c r="EV27" s="487"/>
      <c r="EW27" s="487"/>
      <c r="EX27" s="487"/>
      <c r="EY27" s="487"/>
      <c r="EZ27" s="487"/>
      <c r="FA27" s="487"/>
      <c r="FB27" s="487"/>
      <c r="FC27" s="487"/>
      <c r="FD27" s="487"/>
      <c r="FE27" s="487"/>
      <c r="FF27" s="487"/>
      <c r="FG27" s="487"/>
      <c r="FH27" s="487"/>
      <c r="FI27" s="487"/>
      <c r="FJ27" s="487"/>
      <c r="FK27" s="487"/>
      <c r="FL27" s="487"/>
      <c r="FM27" s="487"/>
      <c r="FN27" s="487"/>
      <c r="FO27" s="487"/>
      <c r="FP27" s="487"/>
      <c r="FQ27" s="487"/>
      <c r="FR27" s="487"/>
      <c r="FS27" s="487"/>
      <c r="FT27" s="487"/>
      <c r="FU27" s="487"/>
      <c r="FV27" s="487"/>
      <c r="FW27" s="487"/>
      <c r="FX27" s="487"/>
      <c r="FY27" s="487"/>
      <c r="FZ27" s="487"/>
      <c r="GA27" s="487"/>
      <c r="GB27" s="487"/>
      <c r="GC27" s="487"/>
      <c r="GD27" s="487"/>
      <c r="GE27" s="487"/>
      <c r="GF27" s="487"/>
      <c r="GG27" s="487"/>
      <c r="GH27" s="487"/>
      <c r="GI27" s="487"/>
      <c r="GJ27" s="487"/>
      <c r="GK27" s="487"/>
      <c r="GL27" s="487"/>
      <c r="GM27" s="487"/>
      <c r="GN27" s="487"/>
      <c r="GO27" s="487"/>
      <c r="GP27" s="487"/>
      <c r="GQ27" s="487"/>
      <c r="GR27" s="487"/>
      <c r="GS27" s="487"/>
      <c r="GT27" s="487"/>
      <c r="GU27" s="487"/>
      <c r="GV27" s="487"/>
      <c r="GW27" s="487"/>
      <c r="GX27" s="487"/>
      <c r="GY27" s="487"/>
      <c r="GZ27" s="487"/>
      <c r="HA27" s="487"/>
      <c r="HB27" s="487"/>
      <c r="HC27" s="487"/>
      <c r="HD27" s="487"/>
      <c r="HE27" s="487"/>
      <c r="HF27" s="487"/>
      <c r="HG27" s="487"/>
      <c r="HH27" s="487"/>
      <c r="HI27" s="487"/>
      <c r="HJ27" s="487"/>
      <c r="HK27" s="487"/>
      <c r="HL27" s="487"/>
      <c r="HM27" s="487"/>
      <c r="HN27" s="487"/>
      <c r="HO27" s="487"/>
      <c r="HP27" s="487"/>
      <c r="HQ27" s="487"/>
      <c r="HR27" s="487"/>
      <c r="HS27" s="487"/>
      <c r="HT27" s="487"/>
      <c r="HU27" s="487"/>
      <c r="HV27" s="487"/>
      <c r="HW27" s="487"/>
      <c r="HX27" s="487"/>
      <c r="HY27" s="487"/>
      <c r="HZ27" s="487"/>
      <c r="IA27" s="487"/>
      <c r="IB27" s="487"/>
      <c r="IC27" s="487"/>
      <c r="ID27" s="487"/>
      <c r="IE27" s="487"/>
      <c r="IF27" s="487"/>
      <c r="IG27" s="487"/>
      <c r="IH27" s="487"/>
      <c r="II27" s="487"/>
      <c r="IJ27" s="487"/>
      <c r="IK27" s="487"/>
      <c r="IL27" s="487"/>
      <c r="IM27" s="487"/>
      <c r="IN27" s="487"/>
      <c r="IO27" s="487"/>
      <c r="IP27" s="487"/>
      <c r="IQ27" s="487"/>
      <c r="IR27" s="487"/>
      <c r="IS27" s="487"/>
      <c r="IT27" s="487"/>
      <c r="IU27" s="487"/>
      <c r="IV27" s="487"/>
      <c r="IW27" s="487"/>
      <c r="IX27" s="487"/>
      <c r="IY27" s="487"/>
      <c r="IZ27" s="487"/>
      <c r="JA27" s="487"/>
      <c r="JB27" s="487"/>
      <c r="JC27" s="487"/>
      <c r="JD27" s="487"/>
      <c r="JE27" s="487"/>
      <c r="JF27" s="487"/>
      <c r="JG27" s="487"/>
      <c r="JH27" s="487"/>
      <c r="JI27" s="487"/>
      <c r="JJ27" s="487"/>
      <c r="JK27" s="487"/>
      <c r="JL27" s="487"/>
      <c r="JM27" s="487"/>
      <c r="JN27" s="487"/>
      <c r="JO27" s="487"/>
      <c r="JP27" s="487"/>
      <c r="JQ27" s="487"/>
      <c r="JR27" s="487"/>
      <c r="JS27" s="681"/>
    </row>
    <row r="28" spans="1:279" s="461" customFormat="1" ht="21" customHeight="1">
      <c r="A28" s="1782"/>
      <c r="B28" s="467">
        <v>16</v>
      </c>
      <c r="C28" s="468" t="str">
        <f>IF('1_一般事項'!$C$8="","",'1_一般事項'!$C$8)</f>
        <v/>
      </c>
      <c r="D28" s="469"/>
      <c r="E28" s="470"/>
      <c r="F28" s="471"/>
      <c r="G28" s="469"/>
      <c r="H28" s="472"/>
      <c r="I28" s="1294"/>
      <c r="J28" s="1294"/>
      <c r="K28" s="1294"/>
      <c r="L28" s="1294"/>
      <c r="M28" s="1294"/>
      <c r="N28" s="1294"/>
      <c r="O28" s="1294"/>
      <c r="P28" s="1294"/>
      <c r="Q28" s="1294"/>
      <c r="R28" s="1294"/>
      <c r="S28" s="1294"/>
      <c r="T28" s="1294"/>
      <c r="U28" s="1294"/>
      <c r="V28" s="1294"/>
      <c r="W28" s="1294"/>
      <c r="X28" s="1294"/>
      <c r="Y28" s="1294"/>
      <c r="Z28" s="1294"/>
      <c r="AA28" s="1294"/>
      <c r="AB28" s="1294"/>
      <c r="AC28" s="1294"/>
      <c r="AD28" s="1294"/>
      <c r="AE28" s="1294"/>
      <c r="AF28" s="1294"/>
      <c r="AG28" s="1294"/>
      <c r="AH28" s="1294"/>
      <c r="AI28" s="1294"/>
      <c r="AJ28" s="1294"/>
      <c r="AK28" s="1294"/>
      <c r="AL28" s="1294"/>
      <c r="AM28" s="1294"/>
      <c r="AN28" s="1294"/>
      <c r="AO28" s="1294"/>
      <c r="AP28" s="1294"/>
      <c r="AQ28" s="1294"/>
      <c r="AR28" s="1294"/>
      <c r="AS28" s="1294"/>
      <c r="AT28" s="1294"/>
      <c r="AU28" s="1294"/>
      <c r="AV28" s="1294"/>
      <c r="AW28" s="1294"/>
      <c r="AX28" s="1294"/>
      <c r="AY28" s="1294"/>
      <c r="AZ28" s="1294"/>
      <c r="BA28" s="1294"/>
      <c r="BB28" s="1294"/>
      <c r="BC28" s="1294"/>
      <c r="BD28" s="1294"/>
      <c r="BE28" s="1294"/>
      <c r="BF28" s="1294"/>
      <c r="BG28" s="1294"/>
      <c r="BH28" s="1294"/>
      <c r="BI28" s="1294"/>
      <c r="BJ28" s="1294"/>
      <c r="BK28" s="1294"/>
      <c r="BL28" s="1294"/>
      <c r="BM28" s="1294"/>
      <c r="BN28" s="1294"/>
      <c r="BO28" s="1294"/>
      <c r="BP28" s="1294"/>
      <c r="BQ28" s="1294"/>
      <c r="BR28" s="1294"/>
      <c r="BS28" s="1294"/>
      <c r="BT28" s="1294"/>
      <c r="BU28" s="1294"/>
      <c r="BV28" s="1294"/>
      <c r="BW28" s="1294"/>
      <c r="BX28" s="1294"/>
      <c r="BY28" s="1294"/>
      <c r="BZ28" s="1294"/>
      <c r="CA28" s="1294"/>
      <c r="CB28" s="1294"/>
      <c r="CC28" s="1294"/>
      <c r="CD28" s="1294"/>
      <c r="CE28" s="1294"/>
      <c r="CF28" s="1294"/>
      <c r="CG28" s="1294"/>
      <c r="CH28" s="1294"/>
      <c r="CI28" s="1294"/>
      <c r="CJ28" s="1294"/>
      <c r="CK28" s="1294"/>
      <c r="CL28" s="1294"/>
      <c r="CM28" s="1294"/>
      <c r="CN28" s="1294"/>
      <c r="CO28" s="1295">
        <f t="shared" si="0"/>
        <v>0</v>
      </c>
      <c r="CP28" s="476"/>
      <c r="CQ28" s="476"/>
      <c r="CR28" s="476"/>
      <c r="CS28" s="474">
        <f t="shared" si="1"/>
        <v>0</v>
      </c>
      <c r="CT28" s="475">
        <f t="shared" si="2"/>
        <v>0</v>
      </c>
      <c r="CV28" s="487"/>
      <c r="CW28" s="487"/>
      <c r="CX28" s="487"/>
      <c r="CY28" s="487"/>
      <c r="CZ28" s="487"/>
      <c r="DA28" s="487"/>
      <c r="DB28" s="487"/>
      <c r="DC28" s="487"/>
      <c r="DD28" s="487"/>
      <c r="DE28" s="487"/>
      <c r="DF28" s="487"/>
      <c r="DG28" s="487"/>
      <c r="DH28" s="487"/>
      <c r="DI28" s="487"/>
      <c r="DJ28" s="487"/>
      <c r="DK28" s="487"/>
      <c r="DL28" s="487"/>
      <c r="DM28" s="487"/>
      <c r="DN28" s="487"/>
      <c r="DO28" s="487"/>
      <c r="DP28" s="487"/>
      <c r="DQ28" s="487"/>
      <c r="DR28" s="487"/>
      <c r="DS28" s="487"/>
      <c r="DT28" s="487"/>
      <c r="DU28" s="487"/>
      <c r="DV28" s="487"/>
      <c r="DW28" s="487"/>
      <c r="DX28" s="487"/>
      <c r="DY28" s="487"/>
      <c r="DZ28" s="487"/>
      <c r="EA28" s="487"/>
      <c r="EB28" s="487"/>
      <c r="EC28" s="487"/>
      <c r="ED28" s="487"/>
      <c r="EE28" s="487"/>
      <c r="EF28" s="487"/>
      <c r="EG28" s="487"/>
      <c r="EH28" s="487"/>
      <c r="EI28" s="487"/>
      <c r="EJ28" s="487"/>
      <c r="EK28" s="487"/>
      <c r="EL28" s="487"/>
      <c r="EM28" s="487"/>
      <c r="EN28" s="487"/>
      <c r="EO28" s="487"/>
      <c r="EP28" s="487"/>
      <c r="EQ28" s="487"/>
      <c r="ER28" s="487"/>
      <c r="ES28" s="487"/>
      <c r="ET28" s="487"/>
      <c r="EU28" s="487"/>
      <c r="EV28" s="487"/>
      <c r="EW28" s="487"/>
      <c r="EX28" s="487"/>
      <c r="EY28" s="487"/>
      <c r="EZ28" s="487"/>
      <c r="FA28" s="487"/>
      <c r="FB28" s="487"/>
      <c r="FC28" s="487"/>
      <c r="FD28" s="487"/>
      <c r="FE28" s="487"/>
      <c r="FF28" s="487"/>
      <c r="FG28" s="487"/>
      <c r="FH28" s="487"/>
      <c r="FI28" s="487"/>
      <c r="FJ28" s="487"/>
      <c r="FK28" s="487"/>
      <c r="FL28" s="487"/>
      <c r="FM28" s="487"/>
      <c r="FN28" s="487"/>
      <c r="FO28" s="487"/>
      <c r="FP28" s="487"/>
      <c r="FQ28" s="487"/>
      <c r="FR28" s="487"/>
      <c r="FS28" s="487"/>
      <c r="FT28" s="487"/>
      <c r="FU28" s="487"/>
      <c r="FV28" s="487"/>
      <c r="FW28" s="487"/>
      <c r="FX28" s="487"/>
      <c r="FY28" s="487"/>
      <c r="FZ28" s="487"/>
      <c r="GA28" s="487"/>
      <c r="GB28" s="487"/>
      <c r="GC28" s="487"/>
      <c r="GD28" s="487"/>
      <c r="GE28" s="487"/>
      <c r="GF28" s="487"/>
      <c r="GG28" s="487"/>
      <c r="GH28" s="487"/>
      <c r="GI28" s="487"/>
      <c r="GJ28" s="487"/>
      <c r="GK28" s="487"/>
      <c r="GL28" s="487"/>
      <c r="GM28" s="487"/>
      <c r="GN28" s="487"/>
      <c r="GO28" s="487"/>
      <c r="GP28" s="487"/>
      <c r="GQ28" s="487"/>
      <c r="GR28" s="487"/>
      <c r="GS28" s="487"/>
      <c r="GT28" s="487"/>
      <c r="GU28" s="487"/>
      <c r="GV28" s="487"/>
      <c r="GW28" s="487"/>
      <c r="GX28" s="487"/>
      <c r="GY28" s="487"/>
      <c r="GZ28" s="487"/>
      <c r="HA28" s="487"/>
      <c r="HB28" s="487"/>
      <c r="HC28" s="487"/>
      <c r="HD28" s="487"/>
      <c r="HE28" s="487"/>
      <c r="HF28" s="487"/>
      <c r="HG28" s="487"/>
      <c r="HH28" s="487"/>
      <c r="HI28" s="487"/>
      <c r="HJ28" s="487"/>
      <c r="HK28" s="487"/>
      <c r="HL28" s="487"/>
      <c r="HM28" s="487"/>
      <c r="HN28" s="487"/>
      <c r="HO28" s="487"/>
      <c r="HP28" s="487"/>
      <c r="HQ28" s="487"/>
      <c r="HR28" s="487"/>
      <c r="HS28" s="487"/>
      <c r="HT28" s="487"/>
      <c r="HU28" s="487"/>
      <c r="HV28" s="487"/>
      <c r="HW28" s="487"/>
      <c r="HX28" s="487"/>
      <c r="HY28" s="487"/>
      <c r="HZ28" s="487"/>
      <c r="IA28" s="487"/>
      <c r="IB28" s="487"/>
      <c r="IC28" s="487"/>
      <c r="ID28" s="487"/>
      <c r="IE28" s="487"/>
      <c r="IF28" s="487"/>
      <c r="IG28" s="487"/>
      <c r="IH28" s="487"/>
      <c r="II28" s="487"/>
      <c r="IJ28" s="487"/>
      <c r="IK28" s="487"/>
      <c r="IL28" s="487"/>
      <c r="IM28" s="487"/>
      <c r="IN28" s="487"/>
      <c r="IO28" s="487"/>
      <c r="IP28" s="487"/>
      <c r="IQ28" s="487"/>
      <c r="IR28" s="487"/>
      <c r="IS28" s="487"/>
      <c r="IT28" s="487"/>
      <c r="IU28" s="487"/>
      <c r="IV28" s="487"/>
      <c r="IW28" s="487"/>
      <c r="IX28" s="487"/>
      <c r="IY28" s="487"/>
      <c r="IZ28" s="487"/>
      <c r="JA28" s="487"/>
      <c r="JB28" s="487"/>
      <c r="JC28" s="487"/>
      <c r="JD28" s="487"/>
      <c r="JE28" s="487"/>
      <c r="JF28" s="487"/>
      <c r="JG28" s="487"/>
      <c r="JH28" s="487"/>
      <c r="JI28" s="487"/>
      <c r="JJ28" s="487"/>
      <c r="JK28" s="487"/>
      <c r="JL28" s="487"/>
      <c r="JM28" s="487"/>
      <c r="JN28" s="487"/>
      <c r="JO28" s="487"/>
      <c r="JP28" s="487"/>
      <c r="JQ28" s="487"/>
      <c r="JR28" s="487"/>
      <c r="JS28" s="681"/>
    </row>
    <row r="29" spans="1:279" s="461" customFormat="1" ht="21" customHeight="1">
      <c r="A29" s="1782"/>
      <c r="B29" s="467">
        <v>17</v>
      </c>
      <c r="C29" s="468" t="str">
        <f>IF('1_一般事項'!$C$8="","",'1_一般事項'!$C$8)</f>
        <v/>
      </c>
      <c r="D29" s="469"/>
      <c r="E29" s="470"/>
      <c r="F29" s="471"/>
      <c r="G29" s="469"/>
      <c r="H29" s="472"/>
      <c r="I29" s="1294"/>
      <c r="J29" s="1294"/>
      <c r="K29" s="1294"/>
      <c r="L29" s="1294"/>
      <c r="M29" s="1294"/>
      <c r="N29" s="1294"/>
      <c r="O29" s="1294"/>
      <c r="P29" s="1294"/>
      <c r="Q29" s="1294"/>
      <c r="R29" s="1294"/>
      <c r="S29" s="1294"/>
      <c r="T29" s="1294"/>
      <c r="U29" s="1294"/>
      <c r="V29" s="1294"/>
      <c r="W29" s="1294"/>
      <c r="X29" s="1294"/>
      <c r="Y29" s="1294"/>
      <c r="Z29" s="1294"/>
      <c r="AA29" s="1294"/>
      <c r="AB29" s="1294"/>
      <c r="AC29" s="1294"/>
      <c r="AD29" s="1294"/>
      <c r="AE29" s="1294"/>
      <c r="AF29" s="1294"/>
      <c r="AG29" s="1294"/>
      <c r="AH29" s="1294"/>
      <c r="AI29" s="1294"/>
      <c r="AJ29" s="1294"/>
      <c r="AK29" s="1294"/>
      <c r="AL29" s="1294"/>
      <c r="AM29" s="1294"/>
      <c r="AN29" s="1294"/>
      <c r="AO29" s="1294"/>
      <c r="AP29" s="1294"/>
      <c r="AQ29" s="1294"/>
      <c r="AR29" s="1294"/>
      <c r="AS29" s="1294"/>
      <c r="AT29" s="1294"/>
      <c r="AU29" s="1294"/>
      <c r="AV29" s="1294"/>
      <c r="AW29" s="1294"/>
      <c r="AX29" s="1294"/>
      <c r="AY29" s="1294"/>
      <c r="AZ29" s="1294"/>
      <c r="BA29" s="1294"/>
      <c r="BB29" s="1294"/>
      <c r="BC29" s="1294"/>
      <c r="BD29" s="1294"/>
      <c r="BE29" s="1294"/>
      <c r="BF29" s="1294"/>
      <c r="BG29" s="1294"/>
      <c r="BH29" s="1294"/>
      <c r="BI29" s="1294"/>
      <c r="BJ29" s="1294"/>
      <c r="BK29" s="1294"/>
      <c r="BL29" s="1294"/>
      <c r="BM29" s="1294"/>
      <c r="BN29" s="1294"/>
      <c r="BO29" s="1294"/>
      <c r="BP29" s="1294"/>
      <c r="BQ29" s="1294"/>
      <c r="BR29" s="1294"/>
      <c r="BS29" s="1294"/>
      <c r="BT29" s="1294"/>
      <c r="BU29" s="1294"/>
      <c r="BV29" s="1294"/>
      <c r="BW29" s="1294"/>
      <c r="BX29" s="1294"/>
      <c r="BY29" s="1294"/>
      <c r="BZ29" s="1294"/>
      <c r="CA29" s="1294"/>
      <c r="CB29" s="1294"/>
      <c r="CC29" s="1294"/>
      <c r="CD29" s="1294"/>
      <c r="CE29" s="1294"/>
      <c r="CF29" s="1294"/>
      <c r="CG29" s="1294"/>
      <c r="CH29" s="1294"/>
      <c r="CI29" s="1294"/>
      <c r="CJ29" s="1294"/>
      <c r="CK29" s="1294"/>
      <c r="CL29" s="1294"/>
      <c r="CM29" s="1294"/>
      <c r="CN29" s="1294"/>
      <c r="CO29" s="1295">
        <f t="shared" si="0"/>
        <v>0</v>
      </c>
      <c r="CP29" s="476"/>
      <c r="CQ29" s="476"/>
      <c r="CR29" s="476"/>
      <c r="CS29" s="474">
        <f t="shared" si="1"/>
        <v>0</v>
      </c>
      <c r="CT29" s="475">
        <f t="shared" si="2"/>
        <v>0</v>
      </c>
      <c r="CV29" s="487"/>
      <c r="CW29" s="487"/>
      <c r="CX29" s="487"/>
      <c r="CY29" s="487"/>
      <c r="CZ29" s="487"/>
      <c r="DA29" s="487"/>
      <c r="DB29" s="487"/>
      <c r="DC29" s="487"/>
      <c r="DD29" s="487"/>
      <c r="DE29" s="487"/>
      <c r="DF29" s="487"/>
      <c r="DG29" s="487"/>
      <c r="DH29" s="487"/>
      <c r="DI29" s="487"/>
      <c r="DJ29" s="487"/>
      <c r="DK29" s="487"/>
      <c r="DL29" s="487"/>
      <c r="DM29" s="487"/>
      <c r="DN29" s="487"/>
      <c r="DO29" s="487"/>
      <c r="DP29" s="487"/>
      <c r="DQ29" s="487"/>
      <c r="DR29" s="487"/>
      <c r="DS29" s="487"/>
      <c r="DT29" s="487"/>
      <c r="DU29" s="487"/>
      <c r="DV29" s="487"/>
      <c r="DW29" s="487"/>
      <c r="DX29" s="487"/>
      <c r="DY29" s="487"/>
      <c r="DZ29" s="487"/>
      <c r="EA29" s="487"/>
      <c r="EB29" s="487"/>
      <c r="EC29" s="487"/>
      <c r="ED29" s="487"/>
      <c r="EE29" s="487"/>
      <c r="EF29" s="487"/>
      <c r="EG29" s="487"/>
      <c r="EH29" s="487"/>
      <c r="EI29" s="487"/>
      <c r="EJ29" s="487"/>
      <c r="EK29" s="487"/>
      <c r="EL29" s="487"/>
      <c r="EM29" s="487"/>
      <c r="EN29" s="487"/>
      <c r="EO29" s="487"/>
      <c r="EP29" s="487"/>
      <c r="EQ29" s="487"/>
      <c r="ER29" s="487"/>
      <c r="ES29" s="487"/>
      <c r="ET29" s="487"/>
      <c r="EU29" s="487"/>
      <c r="EV29" s="487"/>
      <c r="EW29" s="487"/>
      <c r="EX29" s="487"/>
      <c r="EY29" s="487"/>
      <c r="EZ29" s="487"/>
      <c r="FA29" s="487"/>
      <c r="FB29" s="487"/>
      <c r="FC29" s="487"/>
      <c r="FD29" s="487"/>
      <c r="FE29" s="487"/>
      <c r="FF29" s="487"/>
      <c r="FG29" s="487"/>
      <c r="FH29" s="487"/>
      <c r="FI29" s="487"/>
      <c r="FJ29" s="487"/>
      <c r="FK29" s="487"/>
      <c r="FL29" s="487"/>
      <c r="FM29" s="487"/>
      <c r="FN29" s="487"/>
      <c r="FO29" s="487"/>
      <c r="FP29" s="487"/>
      <c r="FQ29" s="487"/>
      <c r="FR29" s="487"/>
      <c r="FS29" s="487"/>
      <c r="FT29" s="487"/>
      <c r="FU29" s="487"/>
      <c r="FV29" s="487"/>
      <c r="FW29" s="487"/>
      <c r="FX29" s="487"/>
      <c r="FY29" s="487"/>
      <c r="FZ29" s="487"/>
      <c r="GA29" s="487"/>
      <c r="GB29" s="487"/>
      <c r="GC29" s="487"/>
      <c r="GD29" s="487"/>
      <c r="GE29" s="487"/>
      <c r="GF29" s="487"/>
      <c r="GG29" s="487"/>
      <c r="GH29" s="487"/>
      <c r="GI29" s="487"/>
      <c r="GJ29" s="487"/>
      <c r="GK29" s="487"/>
      <c r="GL29" s="487"/>
      <c r="GM29" s="487"/>
      <c r="GN29" s="487"/>
      <c r="GO29" s="487"/>
      <c r="GP29" s="487"/>
      <c r="GQ29" s="487"/>
      <c r="GR29" s="487"/>
      <c r="GS29" s="487"/>
      <c r="GT29" s="487"/>
      <c r="GU29" s="487"/>
      <c r="GV29" s="487"/>
      <c r="GW29" s="487"/>
      <c r="GX29" s="487"/>
      <c r="GY29" s="487"/>
      <c r="GZ29" s="487"/>
      <c r="HA29" s="487"/>
      <c r="HB29" s="487"/>
      <c r="HC29" s="487"/>
      <c r="HD29" s="487"/>
      <c r="HE29" s="487"/>
      <c r="HF29" s="487"/>
      <c r="HG29" s="487"/>
      <c r="HH29" s="487"/>
      <c r="HI29" s="487"/>
      <c r="HJ29" s="487"/>
      <c r="HK29" s="487"/>
      <c r="HL29" s="487"/>
      <c r="HM29" s="487"/>
      <c r="HN29" s="487"/>
      <c r="HO29" s="487"/>
      <c r="HP29" s="487"/>
      <c r="HQ29" s="487"/>
      <c r="HR29" s="487"/>
      <c r="HS29" s="487"/>
      <c r="HT29" s="487"/>
      <c r="HU29" s="487"/>
      <c r="HV29" s="487"/>
      <c r="HW29" s="487"/>
      <c r="HX29" s="487"/>
      <c r="HY29" s="487"/>
      <c r="HZ29" s="487"/>
      <c r="IA29" s="487"/>
      <c r="IB29" s="487"/>
      <c r="IC29" s="487"/>
      <c r="ID29" s="487"/>
      <c r="IE29" s="487"/>
      <c r="IF29" s="487"/>
      <c r="IG29" s="487"/>
      <c r="IH29" s="487"/>
      <c r="II29" s="487"/>
      <c r="IJ29" s="487"/>
      <c r="IK29" s="487"/>
      <c r="IL29" s="487"/>
      <c r="IM29" s="487"/>
      <c r="IN29" s="487"/>
      <c r="IO29" s="487"/>
      <c r="IP29" s="487"/>
      <c r="IQ29" s="487"/>
      <c r="IR29" s="487"/>
      <c r="IS29" s="487"/>
      <c r="IT29" s="487"/>
      <c r="IU29" s="487"/>
      <c r="IV29" s="487"/>
      <c r="IW29" s="487"/>
      <c r="IX29" s="487"/>
      <c r="IY29" s="487"/>
      <c r="IZ29" s="487"/>
      <c r="JA29" s="487"/>
      <c r="JB29" s="487"/>
      <c r="JC29" s="487"/>
      <c r="JD29" s="487"/>
      <c r="JE29" s="487"/>
      <c r="JF29" s="487"/>
      <c r="JG29" s="487"/>
      <c r="JH29" s="487"/>
      <c r="JI29" s="487"/>
      <c r="JJ29" s="487"/>
      <c r="JK29" s="487"/>
      <c r="JL29" s="487"/>
      <c r="JM29" s="487"/>
      <c r="JN29" s="487"/>
      <c r="JO29" s="487"/>
      <c r="JP29" s="487"/>
      <c r="JQ29" s="487"/>
      <c r="JR29" s="487"/>
      <c r="JS29" s="681"/>
    </row>
    <row r="30" spans="1:279" s="461" customFormat="1" ht="21" customHeight="1">
      <c r="A30" s="1782"/>
      <c r="B30" s="467">
        <v>18</v>
      </c>
      <c r="C30" s="468" t="str">
        <f>IF('1_一般事項'!$C$8="","",'1_一般事項'!$C$8)</f>
        <v/>
      </c>
      <c r="D30" s="469"/>
      <c r="E30" s="470"/>
      <c r="F30" s="471"/>
      <c r="G30" s="469"/>
      <c r="H30" s="472"/>
      <c r="I30" s="1294"/>
      <c r="J30" s="1294"/>
      <c r="K30" s="1294"/>
      <c r="L30" s="1294"/>
      <c r="M30" s="1294"/>
      <c r="N30" s="1294"/>
      <c r="O30" s="1294"/>
      <c r="P30" s="1294"/>
      <c r="Q30" s="1294"/>
      <c r="R30" s="1294"/>
      <c r="S30" s="1294"/>
      <c r="T30" s="1294"/>
      <c r="U30" s="1294"/>
      <c r="V30" s="1294"/>
      <c r="W30" s="1294"/>
      <c r="X30" s="1294"/>
      <c r="Y30" s="1294"/>
      <c r="Z30" s="1294"/>
      <c r="AA30" s="1294"/>
      <c r="AB30" s="1294"/>
      <c r="AC30" s="1294"/>
      <c r="AD30" s="1294"/>
      <c r="AE30" s="1294"/>
      <c r="AF30" s="1294"/>
      <c r="AG30" s="1294"/>
      <c r="AH30" s="1294"/>
      <c r="AI30" s="1294"/>
      <c r="AJ30" s="1294"/>
      <c r="AK30" s="1294"/>
      <c r="AL30" s="1294"/>
      <c r="AM30" s="1294"/>
      <c r="AN30" s="1294"/>
      <c r="AO30" s="1294"/>
      <c r="AP30" s="1294"/>
      <c r="AQ30" s="1294"/>
      <c r="AR30" s="1294"/>
      <c r="AS30" s="1294"/>
      <c r="AT30" s="1294"/>
      <c r="AU30" s="1294"/>
      <c r="AV30" s="1294"/>
      <c r="AW30" s="1294"/>
      <c r="AX30" s="1294"/>
      <c r="AY30" s="1294"/>
      <c r="AZ30" s="1294"/>
      <c r="BA30" s="1294"/>
      <c r="BB30" s="1294"/>
      <c r="BC30" s="1294"/>
      <c r="BD30" s="1294"/>
      <c r="BE30" s="1294"/>
      <c r="BF30" s="1294"/>
      <c r="BG30" s="1294"/>
      <c r="BH30" s="1294"/>
      <c r="BI30" s="1294"/>
      <c r="BJ30" s="1294"/>
      <c r="BK30" s="1294"/>
      <c r="BL30" s="1294"/>
      <c r="BM30" s="1294"/>
      <c r="BN30" s="1294"/>
      <c r="BO30" s="1294"/>
      <c r="BP30" s="1294"/>
      <c r="BQ30" s="1294"/>
      <c r="BR30" s="1294"/>
      <c r="BS30" s="1294"/>
      <c r="BT30" s="1294"/>
      <c r="BU30" s="1294"/>
      <c r="BV30" s="1294"/>
      <c r="BW30" s="1294"/>
      <c r="BX30" s="1294"/>
      <c r="BY30" s="1294"/>
      <c r="BZ30" s="1294"/>
      <c r="CA30" s="1294"/>
      <c r="CB30" s="1294"/>
      <c r="CC30" s="1294"/>
      <c r="CD30" s="1294"/>
      <c r="CE30" s="1294"/>
      <c r="CF30" s="1294"/>
      <c r="CG30" s="1294"/>
      <c r="CH30" s="1294"/>
      <c r="CI30" s="1294"/>
      <c r="CJ30" s="1294"/>
      <c r="CK30" s="1294"/>
      <c r="CL30" s="1294"/>
      <c r="CM30" s="1294"/>
      <c r="CN30" s="1294"/>
      <c r="CO30" s="1295">
        <f t="shared" si="0"/>
        <v>0</v>
      </c>
      <c r="CP30" s="476"/>
      <c r="CQ30" s="476"/>
      <c r="CR30" s="476"/>
      <c r="CS30" s="474">
        <f t="shared" si="1"/>
        <v>0</v>
      </c>
      <c r="CT30" s="475">
        <f t="shared" si="2"/>
        <v>0</v>
      </c>
      <c r="CV30" s="487"/>
      <c r="CW30" s="487"/>
      <c r="CX30" s="487"/>
      <c r="CY30" s="487"/>
      <c r="CZ30" s="487"/>
      <c r="DA30" s="487"/>
      <c r="DB30" s="487"/>
      <c r="DC30" s="487"/>
      <c r="DD30" s="487"/>
      <c r="DE30" s="487"/>
      <c r="DF30" s="487"/>
      <c r="DG30" s="487"/>
      <c r="DH30" s="487"/>
      <c r="DI30" s="487"/>
      <c r="DJ30" s="487"/>
      <c r="DK30" s="487"/>
      <c r="DL30" s="487"/>
      <c r="DM30" s="487"/>
      <c r="DN30" s="487"/>
      <c r="DO30" s="487"/>
      <c r="DP30" s="487"/>
      <c r="DQ30" s="487"/>
      <c r="DR30" s="487"/>
      <c r="DS30" s="487"/>
      <c r="DT30" s="487"/>
      <c r="DU30" s="487"/>
      <c r="DV30" s="487"/>
      <c r="DW30" s="487"/>
      <c r="DX30" s="487"/>
      <c r="DY30" s="487"/>
      <c r="DZ30" s="487"/>
      <c r="EA30" s="487"/>
      <c r="EB30" s="487"/>
      <c r="EC30" s="487"/>
      <c r="ED30" s="487"/>
      <c r="EE30" s="487"/>
      <c r="EF30" s="487"/>
      <c r="EG30" s="487"/>
      <c r="EH30" s="487"/>
      <c r="EI30" s="487"/>
      <c r="EJ30" s="487"/>
      <c r="EK30" s="487"/>
      <c r="EL30" s="487"/>
      <c r="EM30" s="487"/>
      <c r="EN30" s="487"/>
      <c r="EO30" s="487"/>
      <c r="EP30" s="487"/>
      <c r="EQ30" s="487"/>
      <c r="ER30" s="487"/>
      <c r="ES30" s="487"/>
      <c r="ET30" s="487"/>
      <c r="EU30" s="487"/>
      <c r="EV30" s="487"/>
      <c r="EW30" s="487"/>
      <c r="EX30" s="487"/>
      <c r="EY30" s="487"/>
      <c r="EZ30" s="487"/>
      <c r="FA30" s="487"/>
      <c r="FB30" s="487"/>
      <c r="FC30" s="487"/>
      <c r="FD30" s="487"/>
      <c r="FE30" s="487"/>
      <c r="FF30" s="487"/>
      <c r="FG30" s="487"/>
      <c r="FH30" s="487"/>
      <c r="FI30" s="487"/>
      <c r="FJ30" s="487"/>
      <c r="FK30" s="487"/>
      <c r="FL30" s="487"/>
      <c r="FM30" s="487"/>
      <c r="FN30" s="487"/>
      <c r="FO30" s="487"/>
      <c r="FP30" s="487"/>
      <c r="FQ30" s="487"/>
      <c r="FR30" s="487"/>
      <c r="FS30" s="487"/>
      <c r="FT30" s="487"/>
      <c r="FU30" s="487"/>
      <c r="FV30" s="487"/>
      <c r="FW30" s="487"/>
      <c r="FX30" s="487"/>
      <c r="FY30" s="487"/>
      <c r="FZ30" s="487"/>
      <c r="GA30" s="487"/>
      <c r="GB30" s="487"/>
      <c r="GC30" s="487"/>
      <c r="GD30" s="487"/>
      <c r="GE30" s="487"/>
      <c r="GF30" s="487"/>
      <c r="GG30" s="487"/>
      <c r="GH30" s="487"/>
      <c r="GI30" s="487"/>
      <c r="GJ30" s="487"/>
      <c r="GK30" s="487"/>
      <c r="GL30" s="487"/>
      <c r="GM30" s="487"/>
      <c r="GN30" s="487"/>
      <c r="GO30" s="487"/>
      <c r="GP30" s="487"/>
      <c r="GQ30" s="487"/>
      <c r="GR30" s="487"/>
      <c r="GS30" s="487"/>
      <c r="GT30" s="487"/>
      <c r="GU30" s="487"/>
      <c r="GV30" s="487"/>
      <c r="GW30" s="487"/>
      <c r="GX30" s="487"/>
      <c r="GY30" s="487"/>
      <c r="GZ30" s="487"/>
      <c r="HA30" s="487"/>
      <c r="HB30" s="487"/>
      <c r="HC30" s="487"/>
      <c r="HD30" s="487"/>
      <c r="HE30" s="487"/>
      <c r="HF30" s="487"/>
      <c r="HG30" s="487"/>
      <c r="HH30" s="487"/>
      <c r="HI30" s="487"/>
      <c r="HJ30" s="487"/>
      <c r="HK30" s="487"/>
      <c r="HL30" s="487"/>
      <c r="HM30" s="487"/>
      <c r="HN30" s="487"/>
      <c r="HO30" s="487"/>
      <c r="HP30" s="487"/>
      <c r="HQ30" s="487"/>
      <c r="HR30" s="487"/>
      <c r="HS30" s="487"/>
      <c r="HT30" s="487"/>
      <c r="HU30" s="487"/>
      <c r="HV30" s="487"/>
      <c r="HW30" s="487"/>
      <c r="HX30" s="487"/>
      <c r="HY30" s="487"/>
      <c r="HZ30" s="487"/>
      <c r="IA30" s="487"/>
      <c r="IB30" s="487"/>
      <c r="IC30" s="487"/>
      <c r="ID30" s="487"/>
      <c r="IE30" s="487"/>
      <c r="IF30" s="487"/>
      <c r="IG30" s="487"/>
      <c r="IH30" s="487"/>
      <c r="II30" s="487"/>
      <c r="IJ30" s="487"/>
      <c r="IK30" s="487"/>
      <c r="IL30" s="487"/>
      <c r="IM30" s="487"/>
      <c r="IN30" s="487"/>
      <c r="IO30" s="487"/>
      <c r="IP30" s="487"/>
      <c r="IQ30" s="487"/>
      <c r="IR30" s="487"/>
      <c r="IS30" s="487"/>
      <c r="IT30" s="487"/>
      <c r="IU30" s="487"/>
      <c r="IV30" s="487"/>
      <c r="IW30" s="487"/>
      <c r="IX30" s="487"/>
      <c r="IY30" s="487"/>
      <c r="IZ30" s="487"/>
      <c r="JA30" s="487"/>
      <c r="JB30" s="487"/>
      <c r="JC30" s="487"/>
      <c r="JD30" s="487"/>
      <c r="JE30" s="487"/>
      <c r="JF30" s="487"/>
      <c r="JG30" s="487"/>
      <c r="JH30" s="487"/>
      <c r="JI30" s="487"/>
      <c r="JJ30" s="487"/>
      <c r="JK30" s="487"/>
      <c r="JL30" s="487"/>
      <c r="JM30" s="487"/>
      <c r="JN30" s="487"/>
      <c r="JO30" s="487"/>
      <c r="JP30" s="487"/>
      <c r="JQ30" s="487"/>
      <c r="JR30" s="487"/>
      <c r="JS30" s="681"/>
    </row>
    <row r="31" spans="1:279" s="461" customFormat="1" ht="21" customHeight="1">
      <c r="A31" s="1782"/>
      <c r="B31" s="467">
        <v>19</v>
      </c>
      <c r="C31" s="468" t="str">
        <f>IF('1_一般事項'!$C$8="","",'1_一般事項'!$C$8)</f>
        <v/>
      </c>
      <c r="D31" s="469"/>
      <c r="E31" s="470"/>
      <c r="F31" s="471"/>
      <c r="G31" s="469"/>
      <c r="H31" s="472"/>
      <c r="I31" s="1294"/>
      <c r="J31" s="1294"/>
      <c r="K31" s="1294"/>
      <c r="L31" s="1294"/>
      <c r="M31" s="1294"/>
      <c r="N31" s="1294"/>
      <c r="O31" s="1294"/>
      <c r="P31" s="1294"/>
      <c r="Q31" s="1294"/>
      <c r="R31" s="1294"/>
      <c r="S31" s="1294"/>
      <c r="T31" s="1294"/>
      <c r="U31" s="1294"/>
      <c r="V31" s="1294"/>
      <c r="W31" s="1294"/>
      <c r="X31" s="1294"/>
      <c r="Y31" s="1294"/>
      <c r="Z31" s="1294"/>
      <c r="AA31" s="1294"/>
      <c r="AB31" s="1294"/>
      <c r="AC31" s="1294"/>
      <c r="AD31" s="1294"/>
      <c r="AE31" s="1294"/>
      <c r="AF31" s="1294"/>
      <c r="AG31" s="1294"/>
      <c r="AH31" s="1294"/>
      <c r="AI31" s="1294"/>
      <c r="AJ31" s="1294"/>
      <c r="AK31" s="1294"/>
      <c r="AL31" s="1294"/>
      <c r="AM31" s="1294"/>
      <c r="AN31" s="1294"/>
      <c r="AO31" s="1294"/>
      <c r="AP31" s="1294"/>
      <c r="AQ31" s="1294"/>
      <c r="AR31" s="1294"/>
      <c r="AS31" s="1294"/>
      <c r="AT31" s="1294"/>
      <c r="AU31" s="1294"/>
      <c r="AV31" s="1294"/>
      <c r="AW31" s="1294"/>
      <c r="AX31" s="1294"/>
      <c r="AY31" s="1294"/>
      <c r="AZ31" s="1294"/>
      <c r="BA31" s="1294"/>
      <c r="BB31" s="1294"/>
      <c r="BC31" s="1294"/>
      <c r="BD31" s="1294"/>
      <c r="BE31" s="1294"/>
      <c r="BF31" s="1294"/>
      <c r="BG31" s="1294"/>
      <c r="BH31" s="1294"/>
      <c r="BI31" s="1294"/>
      <c r="BJ31" s="1294"/>
      <c r="BK31" s="1294"/>
      <c r="BL31" s="1294"/>
      <c r="BM31" s="1294"/>
      <c r="BN31" s="1294"/>
      <c r="BO31" s="1294"/>
      <c r="BP31" s="1294"/>
      <c r="BQ31" s="1294"/>
      <c r="BR31" s="1294"/>
      <c r="BS31" s="1294"/>
      <c r="BT31" s="1294"/>
      <c r="BU31" s="1294"/>
      <c r="BV31" s="1294"/>
      <c r="BW31" s="1294"/>
      <c r="BX31" s="1294"/>
      <c r="BY31" s="1294"/>
      <c r="BZ31" s="1294"/>
      <c r="CA31" s="1294"/>
      <c r="CB31" s="1294"/>
      <c r="CC31" s="1294"/>
      <c r="CD31" s="1294"/>
      <c r="CE31" s="1294"/>
      <c r="CF31" s="1294"/>
      <c r="CG31" s="1294"/>
      <c r="CH31" s="1294"/>
      <c r="CI31" s="1294"/>
      <c r="CJ31" s="1294"/>
      <c r="CK31" s="1294"/>
      <c r="CL31" s="1294"/>
      <c r="CM31" s="1294"/>
      <c r="CN31" s="1294"/>
      <c r="CO31" s="1295">
        <f t="shared" si="0"/>
        <v>0</v>
      </c>
      <c r="CP31" s="476"/>
      <c r="CQ31" s="476"/>
      <c r="CR31" s="476"/>
      <c r="CS31" s="474">
        <f t="shared" si="1"/>
        <v>0</v>
      </c>
      <c r="CT31" s="475">
        <f t="shared" si="2"/>
        <v>0</v>
      </c>
      <c r="CV31" s="487"/>
      <c r="CW31" s="487"/>
      <c r="CX31" s="487"/>
      <c r="CY31" s="487"/>
      <c r="CZ31" s="487"/>
      <c r="DA31" s="487"/>
      <c r="DB31" s="487"/>
      <c r="DC31" s="487"/>
      <c r="DD31" s="487"/>
      <c r="DE31" s="487"/>
      <c r="DF31" s="487"/>
      <c r="DG31" s="487"/>
      <c r="DH31" s="487"/>
      <c r="DI31" s="487"/>
      <c r="DJ31" s="487"/>
      <c r="DK31" s="487"/>
      <c r="DL31" s="487"/>
      <c r="DM31" s="487"/>
      <c r="DN31" s="487"/>
      <c r="DO31" s="487"/>
      <c r="DP31" s="487"/>
      <c r="DQ31" s="487"/>
      <c r="DR31" s="487"/>
      <c r="DS31" s="487"/>
      <c r="DT31" s="487"/>
      <c r="DU31" s="487"/>
      <c r="DV31" s="487"/>
      <c r="DW31" s="487"/>
      <c r="DX31" s="487"/>
      <c r="DY31" s="487"/>
      <c r="DZ31" s="487"/>
      <c r="EA31" s="487"/>
      <c r="EB31" s="487"/>
      <c r="EC31" s="487"/>
      <c r="ED31" s="487"/>
      <c r="EE31" s="487"/>
      <c r="EF31" s="487"/>
      <c r="EG31" s="487"/>
      <c r="EH31" s="487"/>
      <c r="EI31" s="487"/>
      <c r="EJ31" s="487"/>
      <c r="EK31" s="487"/>
      <c r="EL31" s="487"/>
      <c r="EM31" s="487"/>
      <c r="EN31" s="487"/>
      <c r="EO31" s="487"/>
      <c r="EP31" s="487"/>
      <c r="EQ31" s="487"/>
      <c r="ER31" s="487"/>
      <c r="ES31" s="487"/>
      <c r="ET31" s="487"/>
      <c r="EU31" s="487"/>
      <c r="EV31" s="487"/>
      <c r="EW31" s="487"/>
      <c r="EX31" s="487"/>
      <c r="EY31" s="487"/>
      <c r="EZ31" s="487"/>
      <c r="FA31" s="487"/>
      <c r="FB31" s="487"/>
      <c r="FC31" s="487"/>
      <c r="FD31" s="487"/>
      <c r="FE31" s="487"/>
      <c r="FF31" s="487"/>
      <c r="FG31" s="487"/>
      <c r="FH31" s="487"/>
      <c r="FI31" s="487"/>
      <c r="FJ31" s="487"/>
      <c r="FK31" s="487"/>
      <c r="FL31" s="487"/>
      <c r="FM31" s="487"/>
      <c r="FN31" s="487"/>
      <c r="FO31" s="487"/>
      <c r="FP31" s="487"/>
      <c r="FQ31" s="487"/>
      <c r="FR31" s="487"/>
      <c r="FS31" s="487"/>
      <c r="FT31" s="487"/>
      <c r="FU31" s="487"/>
      <c r="FV31" s="487"/>
      <c r="FW31" s="487"/>
      <c r="FX31" s="487"/>
      <c r="FY31" s="487"/>
      <c r="FZ31" s="487"/>
      <c r="GA31" s="487"/>
      <c r="GB31" s="487"/>
      <c r="GC31" s="487"/>
      <c r="GD31" s="487"/>
      <c r="GE31" s="487"/>
      <c r="GF31" s="487"/>
      <c r="GG31" s="487"/>
      <c r="GH31" s="487"/>
      <c r="GI31" s="487"/>
      <c r="GJ31" s="487"/>
      <c r="GK31" s="487"/>
      <c r="GL31" s="487"/>
      <c r="GM31" s="487"/>
      <c r="GN31" s="487"/>
      <c r="GO31" s="487"/>
      <c r="GP31" s="487"/>
      <c r="GQ31" s="487"/>
      <c r="GR31" s="487"/>
      <c r="GS31" s="487"/>
      <c r="GT31" s="487"/>
      <c r="GU31" s="487"/>
      <c r="GV31" s="487"/>
      <c r="GW31" s="487"/>
      <c r="GX31" s="487"/>
      <c r="GY31" s="487"/>
      <c r="GZ31" s="487"/>
      <c r="HA31" s="487"/>
      <c r="HB31" s="487"/>
      <c r="HC31" s="487"/>
      <c r="HD31" s="487"/>
      <c r="HE31" s="487"/>
      <c r="HF31" s="487"/>
      <c r="HG31" s="487"/>
      <c r="HH31" s="487"/>
      <c r="HI31" s="487"/>
      <c r="HJ31" s="487"/>
      <c r="HK31" s="487"/>
      <c r="HL31" s="487"/>
      <c r="HM31" s="487"/>
      <c r="HN31" s="487"/>
      <c r="HO31" s="487"/>
      <c r="HP31" s="487"/>
      <c r="HQ31" s="487"/>
      <c r="HR31" s="487"/>
      <c r="HS31" s="487"/>
      <c r="HT31" s="487"/>
      <c r="HU31" s="487"/>
      <c r="HV31" s="487"/>
      <c r="HW31" s="487"/>
      <c r="HX31" s="487"/>
      <c r="HY31" s="487"/>
      <c r="HZ31" s="487"/>
      <c r="IA31" s="487"/>
      <c r="IB31" s="487"/>
      <c r="IC31" s="487"/>
      <c r="ID31" s="487"/>
      <c r="IE31" s="487"/>
      <c r="IF31" s="487"/>
      <c r="IG31" s="487"/>
      <c r="IH31" s="487"/>
      <c r="II31" s="487"/>
      <c r="IJ31" s="487"/>
      <c r="IK31" s="487"/>
      <c r="IL31" s="487"/>
      <c r="IM31" s="487"/>
      <c r="IN31" s="487"/>
      <c r="IO31" s="487"/>
      <c r="IP31" s="487"/>
      <c r="IQ31" s="487"/>
      <c r="IR31" s="487"/>
      <c r="IS31" s="487"/>
      <c r="IT31" s="487"/>
      <c r="IU31" s="487"/>
      <c r="IV31" s="487"/>
      <c r="IW31" s="487"/>
      <c r="IX31" s="487"/>
      <c r="IY31" s="487"/>
      <c r="IZ31" s="487"/>
      <c r="JA31" s="487"/>
      <c r="JB31" s="487"/>
      <c r="JC31" s="487"/>
      <c r="JD31" s="487"/>
      <c r="JE31" s="487"/>
      <c r="JF31" s="487"/>
      <c r="JG31" s="487"/>
      <c r="JH31" s="487"/>
      <c r="JI31" s="487"/>
      <c r="JJ31" s="487"/>
      <c r="JK31" s="487"/>
      <c r="JL31" s="487"/>
      <c r="JM31" s="487"/>
      <c r="JN31" s="487"/>
      <c r="JO31" s="487"/>
      <c r="JP31" s="487"/>
      <c r="JQ31" s="487"/>
      <c r="JR31" s="487"/>
      <c r="JS31" s="681"/>
    </row>
    <row r="32" spans="1:279" s="461" customFormat="1" ht="21" customHeight="1">
      <c r="A32" s="1782"/>
      <c r="B32" s="467">
        <v>20</v>
      </c>
      <c r="C32" s="468" t="str">
        <f>IF('1_一般事項'!$C$8="","",'1_一般事項'!$C$8)</f>
        <v/>
      </c>
      <c r="D32" s="469"/>
      <c r="E32" s="470"/>
      <c r="F32" s="471"/>
      <c r="G32" s="469"/>
      <c r="H32" s="472"/>
      <c r="I32" s="1294"/>
      <c r="J32" s="1294"/>
      <c r="K32" s="1294"/>
      <c r="L32" s="1294"/>
      <c r="M32" s="1294"/>
      <c r="N32" s="1294"/>
      <c r="O32" s="1294"/>
      <c r="P32" s="1294"/>
      <c r="Q32" s="1294"/>
      <c r="R32" s="1294"/>
      <c r="S32" s="1294"/>
      <c r="T32" s="1294"/>
      <c r="U32" s="1294"/>
      <c r="V32" s="1294"/>
      <c r="W32" s="1294"/>
      <c r="X32" s="1294"/>
      <c r="Y32" s="1294"/>
      <c r="Z32" s="1294"/>
      <c r="AA32" s="1294"/>
      <c r="AB32" s="1294"/>
      <c r="AC32" s="1294"/>
      <c r="AD32" s="1294"/>
      <c r="AE32" s="1294"/>
      <c r="AF32" s="1294"/>
      <c r="AG32" s="1294"/>
      <c r="AH32" s="1294"/>
      <c r="AI32" s="1294"/>
      <c r="AJ32" s="1294"/>
      <c r="AK32" s="1294"/>
      <c r="AL32" s="1294"/>
      <c r="AM32" s="1294"/>
      <c r="AN32" s="1294"/>
      <c r="AO32" s="1294"/>
      <c r="AP32" s="1294"/>
      <c r="AQ32" s="1294"/>
      <c r="AR32" s="1294"/>
      <c r="AS32" s="1294"/>
      <c r="AT32" s="1294"/>
      <c r="AU32" s="1294"/>
      <c r="AV32" s="1294"/>
      <c r="AW32" s="1294"/>
      <c r="AX32" s="1294"/>
      <c r="AY32" s="1294"/>
      <c r="AZ32" s="1294"/>
      <c r="BA32" s="1294"/>
      <c r="BB32" s="1294"/>
      <c r="BC32" s="1294"/>
      <c r="BD32" s="1294"/>
      <c r="BE32" s="1294"/>
      <c r="BF32" s="1294"/>
      <c r="BG32" s="1294"/>
      <c r="BH32" s="1294"/>
      <c r="BI32" s="1294"/>
      <c r="BJ32" s="1294"/>
      <c r="BK32" s="1294"/>
      <c r="BL32" s="1294"/>
      <c r="BM32" s="1294"/>
      <c r="BN32" s="1294"/>
      <c r="BO32" s="1294"/>
      <c r="BP32" s="1294"/>
      <c r="BQ32" s="1294"/>
      <c r="BR32" s="1294"/>
      <c r="BS32" s="1294"/>
      <c r="BT32" s="1294"/>
      <c r="BU32" s="1294"/>
      <c r="BV32" s="1294"/>
      <c r="BW32" s="1294"/>
      <c r="BX32" s="1294"/>
      <c r="BY32" s="1294"/>
      <c r="BZ32" s="1294"/>
      <c r="CA32" s="1294"/>
      <c r="CB32" s="1294"/>
      <c r="CC32" s="1294"/>
      <c r="CD32" s="1294"/>
      <c r="CE32" s="1294"/>
      <c r="CF32" s="1294"/>
      <c r="CG32" s="1294"/>
      <c r="CH32" s="1294"/>
      <c r="CI32" s="1294"/>
      <c r="CJ32" s="1294"/>
      <c r="CK32" s="1294"/>
      <c r="CL32" s="1294"/>
      <c r="CM32" s="1294"/>
      <c r="CN32" s="1294"/>
      <c r="CO32" s="1295">
        <f t="shared" si="0"/>
        <v>0</v>
      </c>
      <c r="CP32" s="476"/>
      <c r="CQ32" s="476"/>
      <c r="CR32" s="476"/>
      <c r="CS32" s="474">
        <f t="shared" si="1"/>
        <v>0</v>
      </c>
      <c r="CT32" s="475">
        <f t="shared" si="2"/>
        <v>0</v>
      </c>
      <c r="CV32" s="487"/>
      <c r="CW32" s="487"/>
      <c r="CX32" s="487"/>
      <c r="CY32" s="487"/>
      <c r="CZ32" s="487"/>
      <c r="DA32" s="487"/>
      <c r="DB32" s="487"/>
      <c r="DC32" s="487"/>
      <c r="DD32" s="487"/>
      <c r="DE32" s="487"/>
      <c r="DF32" s="487"/>
      <c r="DG32" s="487"/>
      <c r="DH32" s="487"/>
      <c r="DI32" s="487"/>
      <c r="DJ32" s="487"/>
      <c r="DK32" s="487"/>
      <c r="DL32" s="487"/>
      <c r="DM32" s="487"/>
      <c r="DN32" s="487"/>
      <c r="DO32" s="487"/>
      <c r="DP32" s="487"/>
      <c r="DQ32" s="487"/>
      <c r="DR32" s="487"/>
      <c r="DS32" s="487"/>
      <c r="DT32" s="487"/>
      <c r="DU32" s="487"/>
      <c r="DV32" s="487"/>
      <c r="DW32" s="487"/>
      <c r="DX32" s="487"/>
      <c r="DY32" s="487"/>
      <c r="DZ32" s="487"/>
      <c r="EA32" s="487"/>
      <c r="EB32" s="487"/>
      <c r="EC32" s="487"/>
      <c r="ED32" s="487"/>
      <c r="EE32" s="487"/>
      <c r="EF32" s="487"/>
      <c r="EG32" s="487"/>
      <c r="EH32" s="487"/>
      <c r="EI32" s="487"/>
      <c r="EJ32" s="487"/>
      <c r="EK32" s="487"/>
      <c r="EL32" s="487"/>
      <c r="EM32" s="487"/>
      <c r="EN32" s="487"/>
      <c r="EO32" s="487"/>
      <c r="EP32" s="487"/>
      <c r="EQ32" s="487"/>
      <c r="ER32" s="487"/>
      <c r="ES32" s="487"/>
      <c r="ET32" s="487"/>
      <c r="EU32" s="487"/>
      <c r="EV32" s="487"/>
      <c r="EW32" s="487"/>
      <c r="EX32" s="487"/>
      <c r="EY32" s="487"/>
      <c r="EZ32" s="487"/>
      <c r="FA32" s="487"/>
      <c r="FB32" s="487"/>
      <c r="FC32" s="487"/>
      <c r="FD32" s="487"/>
      <c r="FE32" s="487"/>
      <c r="FF32" s="487"/>
      <c r="FG32" s="487"/>
      <c r="FH32" s="487"/>
      <c r="FI32" s="487"/>
      <c r="FJ32" s="487"/>
      <c r="FK32" s="487"/>
      <c r="FL32" s="487"/>
      <c r="FM32" s="487"/>
      <c r="FN32" s="487"/>
      <c r="FO32" s="487"/>
      <c r="FP32" s="487"/>
      <c r="FQ32" s="487"/>
      <c r="FR32" s="487"/>
      <c r="FS32" s="487"/>
      <c r="FT32" s="487"/>
      <c r="FU32" s="487"/>
      <c r="FV32" s="487"/>
      <c r="FW32" s="487"/>
      <c r="FX32" s="487"/>
      <c r="FY32" s="487"/>
      <c r="FZ32" s="487"/>
      <c r="GA32" s="487"/>
      <c r="GB32" s="487"/>
      <c r="GC32" s="487"/>
      <c r="GD32" s="487"/>
      <c r="GE32" s="487"/>
      <c r="GF32" s="487"/>
      <c r="GG32" s="487"/>
      <c r="GH32" s="487"/>
      <c r="GI32" s="487"/>
      <c r="GJ32" s="487"/>
      <c r="GK32" s="487"/>
      <c r="GL32" s="487"/>
      <c r="GM32" s="487"/>
      <c r="GN32" s="487"/>
      <c r="GO32" s="487"/>
      <c r="GP32" s="487"/>
      <c r="GQ32" s="487"/>
      <c r="GR32" s="487"/>
      <c r="GS32" s="487"/>
      <c r="GT32" s="487"/>
      <c r="GU32" s="487"/>
      <c r="GV32" s="487"/>
      <c r="GW32" s="487"/>
      <c r="GX32" s="487"/>
      <c r="GY32" s="487"/>
      <c r="GZ32" s="487"/>
      <c r="HA32" s="487"/>
      <c r="HB32" s="487"/>
      <c r="HC32" s="487"/>
      <c r="HD32" s="487"/>
      <c r="HE32" s="487"/>
      <c r="HF32" s="487"/>
      <c r="HG32" s="487"/>
      <c r="HH32" s="487"/>
      <c r="HI32" s="487"/>
      <c r="HJ32" s="487"/>
      <c r="HK32" s="487"/>
      <c r="HL32" s="487"/>
      <c r="HM32" s="487"/>
      <c r="HN32" s="487"/>
      <c r="HO32" s="487"/>
      <c r="HP32" s="487"/>
      <c r="HQ32" s="487"/>
      <c r="HR32" s="487"/>
      <c r="HS32" s="487"/>
      <c r="HT32" s="487"/>
      <c r="HU32" s="487"/>
      <c r="HV32" s="487"/>
      <c r="HW32" s="487"/>
      <c r="HX32" s="487"/>
      <c r="HY32" s="487"/>
      <c r="HZ32" s="487"/>
      <c r="IA32" s="487"/>
      <c r="IB32" s="487"/>
      <c r="IC32" s="487"/>
      <c r="ID32" s="487"/>
      <c r="IE32" s="487"/>
      <c r="IF32" s="487"/>
      <c r="IG32" s="487"/>
      <c r="IH32" s="487"/>
      <c r="II32" s="487"/>
      <c r="IJ32" s="487"/>
      <c r="IK32" s="487"/>
      <c r="IL32" s="487"/>
      <c r="IM32" s="487"/>
      <c r="IN32" s="487"/>
      <c r="IO32" s="487"/>
      <c r="IP32" s="487"/>
      <c r="IQ32" s="487"/>
      <c r="IR32" s="487"/>
      <c r="IS32" s="487"/>
      <c r="IT32" s="487"/>
      <c r="IU32" s="487"/>
      <c r="IV32" s="487"/>
      <c r="IW32" s="487"/>
      <c r="IX32" s="487"/>
      <c r="IY32" s="487"/>
      <c r="IZ32" s="487"/>
      <c r="JA32" s="487"/>
      <c r="JB32" s="487"/>
      <c r="JC32" s="487"/>
      <c r="JD32" s="487"/>
      <c r="JE32" s="487"/>
      <c r="JF32" s="487"/>
      <c r="JG32" s="487"/>
      <c r="JH32" s="487"/>
      <c r="JI32" s="487"/>
      <c r="JJ32" s="487"/>
      <c r="JK32" s="487"/>
      <c r="JL32" s="487"/>
      <c r="JM32" s="487"/>
      <c r="JN32" s="487"/>
      <c r="JO32" s="487"/>
      <c r="JP32" s="487"/>
      <c r="JQ32" s="487"/>
      <c r="JR32" s="487"/>
      <c r="JS32" s="681"/>
    </row>
    <row r="33" spans="1:279" s="461" customFormat="1" ht="21" customHeight="1">
      <c r="A33" s="1782"/>
      <c r="B33" s="467">
        <v>21</v>
      </c>
      <c r="C33" s="468" t="str">
        <f>IF('1_一般事項'!$C$8="","",'1_一般事項'!$C$8)</f>
        <v/>
      </c>
      <c r="D33" s="469"/>
      <c r="E33" s="470"/>
      <c r="F33" s="471"/>
      <c r="G33" s="469"/>
      <c r="H33" s="472"/>
      <c r="I33" s="1294"/>
      <c r="J33" s="1294"/>
      <c r="K33" s="1294"/>
      <c r="L33" s="1294"/>
      <c r="M33" s="1294"/>
      <c r="N33" s="1294"/>
      <c r="O33" s="1294"/>
      <c r="P33" s="1294"/>
      <c r="Q33" s="1294"/>
      <c r="R33" s="1294"/>
      <c r="S33" s="1294"/>
      <c r="T33" s="1294"/>
      <c r="U33" s="1294"/>
      <c r="V33" s="1294"/>
      <c r="W33" s="1294"/>
      <c r="X33" s="1294"/>
      <c r="Y33" s="1294"/>
      <c r="Z33" s="1294"/>
      <c r="AA33" s="1294"/>
      <c r="AB33" s="1294"/>
      <c r="AC33" s="1294"/>
      <c r="AD33" s="1294"/>
      <c r="AE33" s="1294"/>
      <c r="AF33" s="1294"/>
      <c r="AG33" s="1294"/>
      <c r="AH33" s="1294"/>
      <c r="AI33" s="1294"/>
      <c r="AJ33" s="1294"/>
      <c r="AK33" s="1294"/>
      <c r="AL33" s="1294"/>
      <c r="AM33" s="1294"/>
      <c r="AN33" s="1294"/>
      <c r="AO33" s="1294"/>
      <c r="AP33" s="1294"/>
      <c r="AQ33" s="1294"/>
      <c r="AR33" s="1294"/>
      <c r="AS33" s="1294"/>
      <c r="AT33" s="1294"/>
      <c r="AU33" s="1294"/>
      <c r="AV33" s="1294"/>
      <c r="AW33" s="1294"/>
      <c r="AX33" s="1294"/>
      <c r="AY33" s="1294"/>
      <c r="AZ33" s="1294"/>
      <c r="BA33" s="1294"/>
      <c r="BB33" s="1294"/>
      <c r="BC33" s="1294"/>
      <c r="BD33" s="1294"/>
      <c r="BE33" s="1294"/>
      <c r="BF33" s="1294"/>
      <c r="BG33" s="1294"/>
      <c r="BH33" s="1294"/>
      <c r="BI33" s="1294"/>
      <c r="BJ33" s="1294"/>
      <c r="BK33" s="1294"/>
      <c r="BL33" s="1294"/>
      <c r="BM33" s="1294"/>
      <c r="BN33" s="1294"/>
      <c r="BO33" s="1294"/>
      <c r="BP33" s="1294"/>
      <c r="BQ33" s="1294"/>
      <c r="BR33" s="1294"/>
      <c r="BS33" s="1294"/>
      <c r="BT33" s="1294"/>
      <c r="BU33" s="1294"/>
      <c r="BV33" s="1294"/>
      <c r="BW33" s="1294"/>
      <c r="BX33" s="1294"/>
      <c r="BY33" s="1294"/>
      <c r="BZ33" s="1294"/>
      <c r="CA33" s="1294"/>
      <c r="CB33" s="1294"/>
      <c r="CC33" s="1294"/>
      <c r="CD33" s="1294"/>
      <c r="CE33" s="1294"/>
      <c r="CF33" s="1294"/>
      <c r="CG33" s="1294"/>
      <c r="CH33" s="1294"/>
      <c r="CI33" s="1294"/>
      <c r="CJ33" s="1294"/>
      <c r="CK33" s="1294"/>
      <c r="CL33" s="1294"/>
      <c r="CM33" s="1294"/>
      <c r="CN33" s="1294"/>
      <c r="CO33" s="1295">
        <f t="shared" si="0"/>
        <v>0</v>
      </c>
      <c r="CP33" s="476"/>
      <c r="CQ33" s="476"/>
      <c r="CR33" s="476"/>
      <c r="CS33" s="474">
        <f t="shared" si="1"/>
        <v>0</v>
      </c>
      <c r="CT33" s="475">
        <f t="shared" si="2"/>
        <v>0</v>
      </c>
      <c r="CV33" s="487"/>
      <c r="CW33" s="487"/>
      <c r="CX33" s="487"/>
      <c r="CY33" s="487"/>
      <c r="CZ33" s="487"/>
      <c r="DA33" s="487"/>
      <c r="DB33" s="487"/>
      <c r="DC33" s="487"/>
      <c r="DD33" s="487"/>
      <c r="DE33" s="487"/>
      <c r="DF33" s="487"/>
      <c r="DG33" s="487"/>
      <c r="DH33" s="487"/>
      <c r="DI33" s="487"/>
      <c r="DJ33" s="487"/>
      <c r="DK33" s="487"/>
      <c r="DL33" s="487"/>
      <c r="DM33" s="487"/>
      <c r="DN33" s="487"/>
      <c r="DO33" s="487"/>
      <c r="DP33" s="487"/>
      <c r="DQ33" s="487"/>
      <c r="DR33" s="487"/>
      <c r="DS33" s="487"/>
      <c r="DT33" s="487"/>
      <c r="DU33" s="487"/>
      <c r="DV33" s="487"/>
      <c r="DW33" s="487"/>
      <c r="DX33" s="487"/>
      <c r="DY33" s="487"/>
      <c r="DZ33" s="487"/>
      <c r="EA33" s="487"/>
      <c r="EB33" s="487"/>
      <c r="EC33" s="487"/>
      <c r="ED33" s="487"/>
      <c r="EE33" s="487"/>
      <c r="EF33" s="487"/>
      <c r="EG33" s="487"/>
      <c r="EH33" s="487"/>
      <c r="EI33" s="487"/>
      <c r="EJ33" s="487"/>
      <c r="EK33" s="487"/>
      <c r="EL33" s="487"/>
      <c r="EM33" s="487"/>
      <c r="EN33" s="487"/>
      <c r="EO33" s="487"/>
      <c r="EP33" s="487"/>
      <c r="EQ33" s="487"/>
      <c r="ER33" s="487"/>
      <c r="ES33" s="487"/>
      <c r="ET33" s="487"/>
      <c r="EU33" s="487"/>
      <c r="EV33" s="487"/>
      <c r="EW33" s="487"/>
      <c r="EX33" s="487"/>
      <c r="EY33" s="487"/>
      <c r="EZ33" s="487"/>
      <c r="FA33" s="487"/>
      <c r="FB33" s="487"/>
      <c r="FC33" s="487"/>
      <c r="FD33" s="487"/>
      <c r="FE33" s="487"/>
      <c r="FF33" s="487"/>
      <c r="FG33" s="487"/>
      <c r="FH33" s="487"/>
      <c r="FI33" s="487"/>
      <c r="FJ33" s="487"/>
      <c r="FK33" s="487"/>
      <c r="FL33" s="487"/>
      <c r="FM33" s="487"/>
      <c r="FN33" s="487"/>
      <c r="FO33" s="487"/>
      <c r="FP33" s="487"/>
      <c r="FQ33" s="487"/>
      <c r="FR33" s="487"/>
      <c r="FS33" s="487"/>
      <c r="FT33" s="487"/>
      <c r="FU33" s="487"/>
      <c r="FV33" s="487"/>
      <c r="FW33" s="487"/>
      <c r="FX33" s="487"/>
      <c r="FY33" s="487"/>
      <c r="FZ33" s="487"/>
      <c r="GA33" s="487"/>
      <c r="GB33" s="487"/>
      <c r="GC33" s="487"/>
      <c r="GD33" s="487"/>
      <c r="GE33" s="487"/>
      <c r="GF33" s="487"/>
      <c r="GG33" s="487"/>
      <c r="GH33" s="487"/>
      <c r="GI33" s="487"/>
      <c r="GJ33" s="487"/>
      <c r="GK33" s="487"/>
      <c r="GL33" s="487"/>
      <c r="GM33" s="487"/>
      <c r="GN33" s="487"/>
      <c r="GO33" s="487"/>
      <c r="GP33" s="487"/>
      <c r="GQ33" s="487"/>
      <c r="GR33" s="487"/>
      <c r="GS33" s="487"/>
      <c r="GT33" s="487"/>
      <c r="GU33" s="487"/>
      <c r="GV33" s="487"/>
      <c r="GW33" s="487"/>
      <c r="GX33" s="487"/>
      <c r="GY33" s="487"/>
      <c r="GZ33" s="487"/>
      <c r="HA33" s="487"/>
      <c r="HB33" s="487"/>
      <c r="HC33" s="487"/>
      <c r="HD33" s="487"/>
      <c r="HE33" s="487"/>
      <c r="HF33" s="487"/>
      <c r="HG33" s="487"/>
      <c r="HH33" s="487"/>
      <c r="HI33" s="487"/>
      <c r="HJ33" s="487"/>
      <c r="HK33" s="487"/>
      <c r="HL33" s="487"/>
      <c r="HM33" s="487"/>
      <c r="HN33" s="487"/>
      <c r="HO33" s="487"/>
      <c r="HP33" s="487"/>
      <c r="HQ33" s="487"/>
      <c r="HR33" s="487"/>
      <c r="HS33" s="487"/>
      <c r="HT33" s="487"/>
      <c r="HU33" s="487"/>
      <c r="HV33" s="487"/>
      <c r="HW33" s="487"/>
      <c r="HX33" s="487"/>
      <c r="HY33" s="487"/>
      <c r="HZ33" s="487"/>
      <c r="IA33" s="487"/>
      <c r="IB33" s="487"/>
      <c r="IC33" s="487"/>
      <c r="ID33" s="487"/>
      <c r="IE33" s="487"/>
      <c r="IF33" s="487"/>
      <c r="IG33" s="487"/>
      <c r="IH33" s="487"/>
      <c r="II33" s="487"/>
      <c r="IJ33" s="487"/>
      <c r="IK33" s="487"/>
      <c r="IL33" s="487"/>
      <c r="IM33" s="487"/>
      <c r="IN33" s="487"/>
      <c r="IO33" s="487"/>
      <c r="IP33" s="487"/>
      <c r="IQ33" s="487"/>
      <c r="IR33" s="487"/>
      <c r="IS33" s="487"/>
      <c r="IT33" s="487"/>
      <c r="IU33" s="487"/>
      <c r="IV33" s="487"/>
      <c r="IW33" s="487"/>
      <c r="IX33" s="487"/>
      <c r="IY33" s="487"/>
      <c r="IZ33" s="487"/>
      <c r="JA33" s="487"/>
      <c r="JB33" s="487"/>
      <c r="JC33" s="487"/>
      <c r="JD33" s="487"/>
      <c r="JE33" s="487"/>
      <c r="JF33" s="487"/>
      <c r="JG33" s="487"/>
      <c r="JH33" s="487"/>
      <c r="JI33" s="487"/>
      <c r="JJ33" s="487"/>
      <c r="JK33" s="487"/>
      <c r="JL33" s="487"/>
      <c r="JM33" s="487"/>
      <c r="JN33" s="487"/>
      <c r="JO33" s="487"/>
      <c r="JP33" s="487"/>
      <c r="JQ33" s="487"/>
      <c r="JR33" s="487"/>
      <c r="JS33" s="681"/>
    </row>
    <row r="34" spans="1:279" s="461" customFormat="1" ht="21" customHeight="1">
      <c r="A34" s="1782"/>
      <c r="B34" s="467">
        <v>22</v>
      </c>
      <c r="C34" s="468" t="str">
        <f>IF('1_一般事項'!$C$8="","",'1_一般事項'!$C$8)</f>
        <v/>
      </c>
      <c r="D34" s="469"/>
      <c r="E34" s="470"/>
      <c r="F34" s="471"/>
      <c r="G34" s="469"/>
      <c r="H34" s="472"/>
      <c r="I34" s="1294"/>
      <c r="J34" s="1294"/>
      <c r="K34" s="1294"/>
      <c r="L34" s="1294"/>
      <c r="M34" s="1294"/>
      <c r="N34" s="1294"/>
      <c r="O34" s="1294"/>
      <c r="P34" s="1294"/>
      <c r="Q34" s="1294"/>
      <c r="R34" s="1294"/>
      <c r="S34" s="1294"/>
      <c r="T34" s="1294"/>
      <c r="U34" s="1294"/>
      <c r="V34" s="1294"/>
      <c r="W34" s="1294"/>
      <c r="X34" s="1294"/>
      <c r="Y34" s="1294"/>
      <c r="Z34" s="1294"/>
      <c r="AA34" s="1294"/>
      <c r="AB34" s="1294"/>
      <c r="AC34" s="1294"/>
      <c r="AD34" s="1294"/>
      <c r="AE34" s="1294"/>
      <c r="AF34" s="1294"/>
      <c r="AG34" s="1294"/>
      <c r="AH34" s="1294"/>
      <c r="AI34" s="1294"/>
      <c r="AJ34" s="1294"/>
      <c r="AK34" s="1294"/>
      <c r="AL34" s="1294"/>
      <c r="AM34" s="1294"/>
      <c r="AN34" s="1294"/>
      <c r="AO34" s="1294"/>
      <c r="AP34" s="1294"/>
      <c r="AQ34" s="1294"/>
      <c r="AR34" s="1294"/>
      <c r="AS34" s="1294"/>
      <c r="AT34" s="1294"/>
      <c r="AU34" s="1294"/>
      <c r="AV34" s="1294"/>
      <c r="AW34" s="1294"/>
      <c r="AX34" s="1294"/>
      <c r="AY34" s="1294"/>
      <c r="AZ34" s="1294"/>
      <c r="BA34" s="1294"/>
      <c r="BB34" s="1294"/>
      <c r="BC34" s="1294"/>
      <c r="BD34" s="1294"/>
      <c r="BE34" s="1294"/>
      <c r="BF34" s="1294"/>
      <c r="BG34" s="1294"/>
      <c r="BH34" s="1294"/>
      <c r="BI34" s="1294"/>
      <c r="BJ34" s="1294"/>
      <c r="BK34" s="1294"/>
      <c r="BL34" s="1294"/>
      <c r="BM34" s="1294"/>
      <c r="BN34" s="1294"/>
      <c r="BO34" s="1294"/>
      <c r="BP34" s="1294"/>
      <c r="BQ34" s="1294"/>
      <c r="BR34" s="1294"/>
      <c r="BS34" s="1294"/>
      <c r="BT34" s="1294"/>
      <c r="BU34" s="1294"/>
      <c r="BV34" s="1294"/>
      <c r="BW34" s="1294"/>
      <c r="BX34" s="1294"/>
      <c r="BY34" s="1294"/>
      <c r="BZ34" s="1294"/>
      <c r="CA34" s="1294"/>
      <c r="CB34" s="1294"/>
      <c r="CC34" s="1294"/>
      <c r="CD34" s="1294"/>
      <c r="CE34" s="1294"/>
      <c r="CF34" s="1294"/>
      <c r="CG34" s="1294"/>
      <c r="CH34" s="1294"/>
      <c r="CI34" s="1294"/>
      <c r="CJ34" s="1294"/>
      <c r="CK34" s="1294"/>
      <c r="CL34" s="1294"/>
      <c r="CM34" s="1294"/>
      <c r="CN34" s="1294"/>
      <c r="CO34" s="1295">
        <f t="shared" si="0"/>
        <v>0</v>
      </c>
      <c r="CP34" s="476"/>
      <c r="CQ34" s="476"/>
      <c r="CR34" s="476"/>
      <c r="CS34" s="474">
        <f t="shared" si="1"/>
        <v>0</v>
      </c>
      <c r="CT34" s="475">
        <f t="shared" si="2"/>
        <v>0</v>
      </c>
      <c r="CV34" s="487"/>
      <c r="CW34" s="487"/>
      <c r="CX34" s="487"/>
      <c r="CY34" s="487"/>
      <c r="CZ34" s="487"/>
      <c r="DA34" s="487"/>
      <c r="DB34" s="487"/>
      <c r="DC34" s="487"/>
      <c r="DD34" s="487"/>
      <c r="DE34" s="487"/>
      <c r="DF34" s="487"/>
      <c r="DG34" s="487"/>
      <c r="DH34" s="487"/>
      <c r="DI34" s="487"/>
      <c r="DJ34" s="487"/>
      <c r="DK34" s="487"/>
      <c r="DL34" s="487"/>
      <c r="DM34" s="487"/>
      <c r="DN34" s="487"/>
      <c r="DO34" s="487"/>
      <c r="DP34" s="487"/>
      <c r="DQ34" s="487"/>
      <c r="DR34" s="487"/>
      <c r="DS34" s="487"/>
      <c r="DT34" s="487"/>
      <c r="DU34" s="487"/>
      <c r="DV34" s="487"/>
      <c r="DW34" s="487"/>
      <c r="DX34" s="487"/>
      <c r="DY34" s="487"/>
      <c r="DZ34" s="487"/>
      <c r="EA34" s="487"/>
      <c r="EB34" s="487"/>
      <c r="EC34" s="487"/>
      <c r="ED34" s="487"/>
      <c r="EE34" s="487"/>
      <c r="EF34" s="487"/>
      <c r="EG34" s="487"/>
      <c r="EH34" s="487"/>
      <c r="EI34" s="487"/>
      <c r="EJ34" s="487"/>
      <c r="EK34" s="487"/>
      <c r="EL34" s="487"/>
      <c r="EM34" s="487"/>
      <c r="EN34" s="487"/>
      <c r="EO34" s="487"/>
      <c r="EP34" s="487"/>
      <c r="EQ34" s="487"/>
      <c r="ER34" s="487"/>
      <c r="ES34" s="487"/>
      <c r="ET34" s="487"/>
      <c r="EU34" s="487"/>
      <c r="EV34" s="487"/>
      <c r="EW34" s="487"/>
      <c r="EX34" s="487"/>
      <c r="EY34" s="487"/>
      <c r="EZ34" s="487"/>
      <c r="FA34" s="487"/>
      <c r="FB34" s="487"/>
      <c r="FC34" s="487"/>
      <c r="FD34" s="487"/>
      <c r="FE34" s="487"/>
      <c r="FF34" s="487"/>
      <c r="FG34" s="487"/>
      <c r="FH34" s="487"/>
      <c r="FI34" s="487"/>
      <c r="FJ34" s="487"/>
      <c r="FK34" s="487"/>
      <c r="FL34" s="487"/>
      <c r="FM34" s="487"/>
      <c r="FN34" s="487"/>
      <c r="FO34" s="487"/>
      <c r="FP34" s="487"/>
      <c r="FQ34" s="487"/>
      <c r="FR34" s="487"/>
      <c r="FS34" s="487"/>
      <c r="FT34" s="487"/>
      <c r="FU34" s="487"/>
      <c r="FV34" s="487"/>
      <c r="FW34" s="487"/>
      <c r="FX34" s="487"/>
      <c r="FY34" s="487"/>
      <c r="FZ34" s="487"/>
      <c r="GA34" s="487"/>
      <c r="GB34" s="487"/>
      <c r="GC34" s="487"/>
      <c r="GD34" s="487"/>
      <c r="GE34" s="487"/>
      <c r="GF34" s="487"/>
      <c r="GG34" s="487"/>
      <c r="GH34" s="487"/>
      <c r="GI34" s="487"/>
      <c r="GJ34" s="487"/>
      <c r="GK34" s="487"/>
      <c r="GL34" s="487"/>
      <c r="GM34" s="487"/>
      <c r="GN34" s="487"/>
      <c r="GO34" s="487"/>
      <c r="GP34" s="487"/>
      <c r="GQ34" s="487"/>
      <c r="GR34" s="487"/>
      <c r="GS34" s="487"/>
      <c r="GT34" s="487"/>
      <c r="GU34" s="487"/>
      <c r="GV34" s="487"/>
      <c r="GW34" s="487"/>
      <c r="GX34" s="487"/>
      <c r="GY34" s="487"/>
      <c r="GZ34" s="487"/>
      <c r="HA34" s="487"/>
      <c r="HB34" s="487"/>
      <c r="HC34" s="487"/>
      <c r="HD34" s="487"/>
      <c r="HE34" s="487"/>
      <c r="HF34" s="487"/>
      <c r="HG34" s="487"/>
      <c r="HH34" s="487"/>
      <c r="HI34" s="487"/>
      <c r="HJ34" s="487"/>
      <c r="HK34" s="487"/>
      <c r="HL34" s="487"/>
      <c r="HM34" s="487"/>
      <c r="HN34" s="487"/>
      <c r="HO34" s="487"/>
      <c r="HP34" s="487"/>
      <c r="HQ34" s="487"/>
      <c r="HR34" s="487"/>
      <c r="HS34" s="487"/>
      <c r="HT34" s="487"/>
      <c r="HU34" s="487"/>
      <c r="HV34" s="487"/>
      <c r="HW34" s="487"/>
      <c r="HX34" s="487"/>
      <c r="HY34" s="487"/>
      <c r="HZ34" s="487"/>
      <c r="IA34" s="487"/>
      <c r="IB34" s="487"/>
      <c r="IC34" s="487"/>
      <c r="ID34" s="487"/>
      <c r="IE34" s="487"/>
      <c r="IF34" s="487"/>
      <c r="IG34" s="487"/>
      <c r="IH34" s="487"/>
      <c r="II34" s="487"/>
      <c r="IJ34" s="487"/>
      <c r="IK34" s="487"/>
      <c r="IL34" s="487"/>
      <c r="IM34" s="487"/>
      <c r="IN34" s="487"/>
      <c r="IO34" s="487"/>
      <c r="IP34" s="487"/>
      <c r="IQ34" s="487"/>
      <c r="IR34" s="487"/>
      <c r="IS34" s="487"/>
      <c r="IT34" s="487"/>
      <c r="IU34" s="487"/>
      <c r="IV34" s="487"/>
      <c r="IW34" s="487"/>
      <c r="IX34" s="487"/>
      <c r="IY34" s="487"/>
      <c r="IZ34" s="487"/>
      <c r="JA34" s="487"/>
      <c r="JB34" s="487"/>
      <c r="JC34" s="487"/>
      <c r="JD34" s="487"/>
      <c r="JE34" s="487"/>
      <c r="JF34" s="487"/>
      <c r="JG34" s="487"/>
      <c r="JH34" s="487"/>
      <c r="JI34" s="487"/>
      <c r="JJ34" s="487"/>
      <c r="JK34" s="487"/>
      <c r="JL34" s="487"/>
      <c r="JM34" s="487"/>
      <c r="JN34" s="487"/>
      <c r="JO34" s="487"/>
      <c r="JP34" s="487"/>
      <c r="JQ34" s="487"/>
      <c r="JR34" s="487"/>
      <c r="JS34" s="681"/>
    </row>
    <row r="35" spans="1:279" s="461" customFormat="1" ht="21" customHeight="1">
      <c r="A35" s="1782"/>
      <c r="B35" s="467">
        <v>23</v>
      </c>
      <c r="C35" s="468" t="str">
        <f>IF('1_一般事項'!$C$8="","",'1_一般事項'!$C$8)</f>
        <v/>
      </c>
      <c r="D35" s="469"/>
      <c r="E35" s="470"/>
      <c r="F35" s="471"/>
      <c r="G35" s="469"/>
      <c r="H35" s="472"/>
      <c r="I35" s="1294"/>
      <c r="J35" s="1294"/>
      <c r="K35" s="1294"/>
      <c r="L35" s="1294"/>
      <c r="M35" s="1294"/>
      <c r="N35" s="1294"/>
      <c r="O35" s="1294"/>
      <c r="P35" s="1294"/>
      <c r="Q35" s="1294"/>
      <c r="R35" s="1294"/>
      <c r="S35" s="1294"/>
      <c r="T35" s="1294"/>
      <c r="U35" s="1294"/>
      <c r="V35" s="1294"/>
      <c r="W35" s="1294"/>
      <c r="X35" s="1294"/>
      <c r="Y35" s="1294"/>
      <c r="Z35" s="1294"/>
      <c r="AA35" s="1294"/>
      <c r="AB35" s="1294"/>
      <c r="AC35" s="1294"/>
      <c r="AD35" s="1294"/>
      <c r="AE35" s="1294"/>
      <c r="AF35" s="1294"/>
      <c r="AG35" s="1294"/>
      <c r="AH35" s="1294"/>
      <c r="AI35" s="1294"/>
      <c r="AJ35" s="1294"/>
      <c r="AK35" s="1294"/>
      <c r="AL35" s="1294"/>
      <c r="AM35" s="1294"/>
      <c r="AN35" s="1294"/>
      <c r="AO35" s="1294"/>
      <c r="AP35" s="1294"/>
      <c r="AQ35" s="1294"/>
      <c r="AR35" s="1294"/>
      <c r="AS35" s="1294"/>
      <c r="AT35" s="1294"/>
      <c r="AU35" s="1294"/>
      <c r="AV35" s="1294"/>
      <c r="AW35" s="1294"/>
      <c r="AX35" s="1294"/>
      <c r="AY35" s="1294"/>
      <c r="AZ35" s="1294"/>
      <c r="BA35" s="1294"/>
      <c r="BB35" s="1294"/>
      <c r="BC35" s="1294"/>
      <c r="BD35" s="1294"/>
      <c r="BE35" s="1294"/>
      <c r="BF35" s="1294"/>
      <c r="BG35" s="1294"/>
      <c r="BH35" s="1294"/>
      <c r="BI35" s="1294"/>
      <c r="BJ35" s="1294"/>
      <c r="BK35" s="1294"/>
      <c r="BL35" s="1294"/>
      <c r="BM35" s="1294"/>
      <c r="BN35" s="1294"/>
      <c r="BO35" s="1294"/>
      <c r="BP35" s="1294"/>
      <c r="BQ35" s="1294"/>
      <c r="BR35" s="1294"/>
      <c r="BS35" s="1294"/>
      <c r="BT35" s="1294"/>
      <c r="BU35" s="1294"/>
      <c r="BV35" s="1294"/>
      <c r="BW35" s="1294"/>
      <c r="BX35" s="1294"/>
      <c r="BY35" s="1294"/>
      <c r="BZ35" s="1294"/>
      <c r="CA35" s="1294"/>
      <c r="CB35" s="1294"/>
      <c r="CC35" s="1294"/>
      <c r="CD35" s="1294"/>
      <c r="CE35" s="1294"/>
      <c r="CF35" s="1294"/>
      <c r="CG35" s="1294"/>
      <c r="CH35" s="1294"/>
      <c r="CI35" s="1294"/>
      <c r="CJ35" s="1294"/>
      <c r="CK35" s="1294"/>
      <c r="CL35" s="1294"/>
      <c r="CM35" s="1294"/>
      <c r="CN35" s="1294"/>
      <c r="CO35" s="1295">
        <f t="shared" si="0"/>
        <v>0</v>
      </c>
      <c r="CP35" s="476"/>
      <c r="CQ35" s="476"/>
      <c r="CR35" s="476"/>
      <c r="CS35" s="474">
        <f t="shared" si="1"/>
        <v>0</v>
      </c>
      <c r="CT35" s="475">
        <f t="shared" si="2"/>
        <v>0</v>
      </c>
      <c r="CV35" s="487"/>
      <c r="CW35" s="487"/>
      <c r="CX35" s="487"/>
      <c r="CY35" s="487"/>
      <c r="CZ35" s="487"/>
      <c r="DA35" s="487"/>
      <c r="DB35" s="487"/>
      <c r="DC35" s="487"/>
      <c r="DD35" s="487"/>
      <c r="DE35" s="487"/>
      <c r="DF35" s="487"/>
      <c r="DG35" s="487"/>
      <c r="DH35" s="487"/>
      <c r="DI35" s="487"/>
      <c r="DJ35" s="487"/>
      <c r="DK35" s="487"/>
      <c r="DL35" s="487"/>
      <c r="DM35" s="487"/>
      <c r="DN35" s="487"/>
      <c r="DO35" s="487"/>
      <c r="DP35" s="487"/>
      <c r="DQ35" s="487"/>
      <c r="DR35" s="487"/>
      <c r="DS35" s="487"/>
      <c r="DT35" s="487"/>
      <c r="DU35" s="487"/>
      <c r="DV35" s="487"/>
      <c r="DW35" s="487"/>
      <c r="DX35" s="487"/>
      <c r="DY35" s="487"/>
      <c r="DZ35" s="487"/>
      <c r="EA35" s="487"/>
      <c r="EB35" s="487"/>
      <c r="EC35" s="487"/>
      <c r="ED35" s="487"/>
      <c r="EE35" s="487"/>
      <c r="EF35" s="487"/>
      <c r="EG35" s="487"/>
      <c r="EH35" s="487"/>
      <c r="EI35" s="487"/>
      <c r="EJ35" s="487"/>
      <c r="EK35" s="487"/>
      <c r="EL35" s="487"/>
      <c r="EM35" s="487"/>
      <c r="EN35" s="487"/>
      <c r="EO35" s="487"/>
      <c r="EP35" s="487"/>
      <c r="EQ35" s="487"/>
      <c r="ER35" s="487"/>
      <c r="ES35" s="487"/>
      <c r="ET35" s="487"/>
      <c r="EU35" s="487"/>
      <c r="EV35" s="487"/>
      <c r="EW35" s="487"/>
      <c r="EX35" s="487"/>
      <c r="EY35" s="487"/>
      <c r="EZ35" s="487"/>
      <c r="FA35" s="487"/>
      <c r="FB35" s="487"/>
      <c r="FC35" s="487"/>
      <c r="FD35" s="487"/>
      <c r="FE35" s="487"/>
      <c r="FF35" s="487"/>
      <c r="FG35" s="487"/>
      <c r="FH35" s="487"/>
      <c r="FI35" s="487"/>
      <c r="FJ35" s="487"/>
      <c r="FK35" s="487"/>
      <c r="FL35" s="487"/>
      <c r="FM35" s="487"/>
      <c r="FN35" s="487"/>
      <c r="FO35" s="487"/>
      <c r="FP35" s="487"/>
      <c r="FQ35" s="487"/>
      <c r="FR35" s="487"/>
      <c r="FS35" s="487"/>
      <c r="FT35" s="487"/>
      <c r="FU35" s="487"/>
      <c r="FV35" s="487"/>
      <c r="FW35" s="487"/>
      <c r="FX35" s="487"/>
      <c r="FY35" s="487"/>
      <c r="FZ35" s="487"/>
      <c r="GA35" s="487"/>
      <c r="GB35" s="487"/>
      <c r="GC35" s="487"/>
      <c r="GD35" s="487"/>
      <c r="GE35" s="487"/>
      <c r="GF35" s="487"/>
      <c r="GG35" s="487"/>
      <c r="GH35" s="487"/>
      <c r="GI35" s="487"/>
      <c r="GJ35" s="487"/>
      <c r="GK35" s="487"/>
      <c r="GL35" s="487"/>
      <c r="GM35" s="487"/>
      <c r="GN35" s="487"/>
      <c r="GO35" s="487"/>
      <c r="GP35" s="487"/>
      <c r="GQ35" s="487"/>
      <c r="GR35" s="487"/>
      <c r="GS35" s="487"/>
      <c r="GT35" s="487"/>
      <c r="GU35" s="487"/>
      <c r="GV35" s="487"/>
      <c r="GW35" s="487"/>
      <c r="GX35" s="487"/>
      <c r="GY35" s="487"/>
      <c r="GZ35" s="487"/>
      <c r="HA35" s="487"/>
      <c r="HB35" s="487"/>
      <c r="HC35" s="487"/>
      <c r="HD35" s="487"/>
      <c r="HE35" s="487"/>
      <c r="HF35" s="487"/>
      <c r="HG35" s="487"/>
      <c r="HH35" s="487"/>
      <c r="HI35" s="487"/>
      <c r="HJ35" s="487"/>
      <c r="HK35" s="487"/>
      <c r="HL35" s="487"/>
      <c r="HM35" s="487"/>
      <c r="HN35" s="487"/>
      <c r="HO35" s="487"/>
      <c r="HP35" s="487"/>
      <c r="HQ35" s="487"/>
      <c r="HR35" s="487"/>
      <c r="HS35" s="487"/>
      <c r="HT35" s="487"/>
      <c r="HU35" s="487"/>
      <c r="HV35" s="487"/>
      <c r="HW35" s="487"/>
      <c r="HX35" s="487"/>
      <c r="HY35" s="487"/>
      <c r="HZ35" s="487"/>
      <c r="IA35" s="487"/>
      <c r="IB35" s="487"/>
      <c r="IC35" s="487"/>
      <c r="ID35" s="487"/>
      <c r="IE35" s="487"/>
      <c r="IF35" s="487"/>
      <c r="IG35" s="487"/>
      <c r="IH35" s="487"/>
      <c r="II35" s="487"/>
      <c r="IJ35" s="487"/>
      <c r="IK35" s="487"/>
      <c r="IL35" s="487"/>
      <c r="IM35" s="487"/>
      <c r="IN35" s="487"/>
      <c r="IO35" s="487"/>
      <c r="IP35" s="487"/>
      <c r="IQ35" s="487"/>
      <c r="IR35" s="487"/>
      <c r="IS35" s="487"/>
      <c r="IT35" s="487"/>
      <c r="IU35" s="487"/>
      <c r="IV35" s="487"/>
      <c r="IW35" s="487"/>
      <c r="IX35" s="487"/>
      <c r="IY35" s="487"/>
      <c r="IZ35" s="487"/>
      <c r="JA35" s="487"/>
      <c r="JB35" s="487"/>
      <c r="JC35" s="487"/>
      <c r="JD35" s="487"/>
      <c r="JE35" s="487"/>
      <c r="JF35" s="487"/>
      <c r="JG35" s="487"/>
      <c r="JH35" s="487"/>
      <c r="JI35" s="487"/>
      <c r="JJ35" s="487"/>
      <c r="JK35" s="487"/>
      <c r="JL35" s="487"/>
      <c r="JM35" s="487"/>
      <c r="JN35" s="487"/>
      <c r="JO35" s="487"/>
      <c r="JP35" s="487"/>
      <c r="JQ35" s="487"/>
      <c r="JR35" s="487"/>
      <c r="JS35" s="681"/>
    </row>
    <row r="36" spans="1:279" s="461" customFormat="1" ht="21" customHeight="1">
      <c r="A36" s="1782"/>
      <c r="B36" s="467">
        <v>24</v>
      </c>
      <c r="C36" s="468" t="str">
        <f>IF('1_一般事項'!$C$8="","",'1_一般事項'!$C$8)</f>
        <v/>
      </c>
      <c r="D36" s="469"/>
      <c r="E36" s="470"/>
      <c r="F36" s="471"/>
      <c r="G36" s="469"/>
      <c r="H36" s="472"/>
      <c r="I36" s="1294"/>
      <c r="J36" s="1294"/>
      <c r="K36" s="1294"/>
      <c r="L36" s="1294"/>
      <c r="M36" s="1294"/>
      <c r="N36" s="1294"/>
      <c r="O36" s="1294"/>
      <c r="P36" s="1294"/>
      <c r="Q36" s="1294"/>
      <c r="R36" s="1294"/>
      <c r="S36" s="1294"/>
      <c r="T36" s="1294"/>
      <c r="U36" s="1294"/>
      <c r="V36" s="1294"/>
      <c r="W36" s="1294"/>
      <c r="X36" s="1294"/>
      <c r="Y36" s="1294"/>
      <c r="Z36" s="1294"/>
      <c r="AA36" s="1294"/>
      <c r="AB36" s="1294"/>
      <c r="AC36" s="1294"/>
      <c r="AD36" s="1294"/>
      <c r="AE36" s="1294"/>
      <c r="AF36" s="1294"/>
      <c r="AG36" s="1294"/>
      <c r="AH36" s="1294"/>
      <c r="AI36" s="1294"/>
      <c r="AJ36" s="1294"/>
      <c r="AK36" s="1294"/>
      <c r="AL36" s="1294"/>
      <c r="AM36" s="1294"/>
      <c r="AN36" s="1294"/>
      <c r="AO36" s="1294"/>
      <c r="AP36" s="1294"/>
      <c r="AQ36" s="1294"/>
      <c r="AR36" s="1294"/>
      <c r="AS36" s="1294"/>
      <c r="AT36" s="1294"/>
      <c r="AU36" s="1294"/>
      <c r="AV36" s="1294"/>
      <c r="AW36" s="1294"/>
      <c r="AX36" s="1294"/>
      <c r="AY36" s="1294"/>
      <c r="AZ36" s="1294"/>
      <c r="BA36" s="1294"/>
      <c r="BB36" s="1294"/>
      <c r="BC36" s="1294"/>
      <c r="BD36" s="1294"/>
      <c r="BE36" s="1294"/>
      <c r="BF36" s="1294"/>
      <c r="BG36" s="1294"/>
      <c r="BH36" s="1294"/>
      <c r="BI36" s="1294"/>
      <c r="BJ36" s="1294"/>
      <c r="BK36" s="1294"/>
      <c r="BL36" s="1294"/>
      <c r="BM36" s="1294"/>
      <c r="BN36" s="1294"/>
      <c r="BO36" s="1294"/>
      <c r="BP36" s="1294"/>
      <c r="BQ36" s="1294"/>
      <c r="BR36" s="1294"/>
      <c r="BS36" s="1294"/>
      <c r="BT36" s="1294"/>
      <c r="BU36" s="1294"/>
      <c r="BV36" s="1294"/>
      <c r="BW36" s="1294"/>
      <c r="BX36" s="1294"/>
      <c r="BY36" s="1294"/>
      <c r="BZ36" s="1294"/>
      <c r="CA36" s="1294"/>
      <c r="CB36" s="1294"/>
      <c r="CC36" s="1294"/>
      <c r="CD36" s="1294"/>
      <c r="CE36" s="1294"/>
      <c r="CF36" s="1294"/>
      <c r="CG36" s="1294"/>
      <c r="CH36" s="1294"/>
      <c r="CI36" s="1294"/>
      <c r="CJ36" s="1294"/>
      <c r="CK36" s="1294"/>
      <c r="CL36" s="1294"/>
      <c r="CM36" s="1294"/>
      <c r="CN36" s="1294"/>
      <c r="CO36" s="1295">
        <f t="shared" si="0"/>
        <v>0</v>
      </c>
      <c r="CP36" s="476"/>
      <c r="CQ36" s="476"/>
      <c r="CR36" s="476"/>
      <c r="CS36" s="474">
        <f t="shared" si="1"/>
        <v>0</v>
      </c>
      <c r="CT36" s="475">
        <f t="shared" si="2"/>
        <v>0</v>
      </c>
      <c r="CV36" s="487"/>
      <c r="CW36" s="487"/>
      <c r="CX36" s="487"/>
      <c r="CY36" s="487"/>
      <c r="CZ36" s="487"/>
      <c r="DA36" s="487"/>
      <c r="DB36" s="487"/>
      <c r="DC36" s="487"/>
      <c r="DD36" s="487"/>
      <c r="DE36" s="487"/>
      <c r="DF36" s="487"/>
      <c r="DG36" s="487"/>
      <c r="DH36" s="487"/>
      <c r="DI36" s="487"/>
      <c r="DJ36" s="487"/>
      <c r="DK36" s="487"/>
      <c r="DL36" s="487"/>
      <c r="DM36" s="487"/>
      <c r="DN36" s="487"/>
      <c r="DO36" s="487"/>
      <c r="DP36" s="487"/>
      <c r="DQ36" s="487"/>
      <c r="DR36" s="487"/>
      <c r="DS36" s="487"/>
      <c r="DT36" s="487"/>
      <c r="DU36" s="487"/>
      <c r="DV36" s="487"/>
      <c r="DW36" s="487"/>
      <c r="DX36" s="487"/>
      <c r="DY36" s="487"/>
      <c r="DZ36" s="487"/>
      <c r="EA36" s="487"/>
      <c r="EB36" s="487"/>
      <c r="EC36" s="487"/>
      <c r="ED36" s="487"/>
      <c r="EE36" s="487"/>
      <c r="EF36" s="487"/>
      <c r="EG36" s="487"/>
      <c r="EH36" s="487"/>
      <c r="EI36" s="487"/>
      <c r="EJ36" s="487"/>
      <c r="EK36" s="487"/>
      <c r="EL36" s="487"/>
      <c r="EM36" s="487"/>
      <c r="EN36" s="487"/>
      <c r="EO36" s="487"/>
      <c r="EP36" s="487"/>
      <c r="EQ36" s="487"/>
      <c r="ER36" s="487"/>
      <c r="ES36" s="487"/>
      <c r="ET36" s="487"/>
      <c r="EU36" s="487"/>
      <c r="EV36" s="487"/>
      <c r="EW36" s="487"/>
      <c r="EX36" s="487"/>
      <c r="EY36" s="487"/>
      <c r="EZ36" s="487"/>
      <c r="FA36" s="487"/>
      <c r="FB36" s="487"/>
      <c r="FC36" s="487"/>
      <c r="FD36" s="487"/>
      <c r="FE36" s="487"/>
      <c r="FF36" s="487"/>
      <c r="FG36" s="487"/>
      <c r="FH36" s="487"/>
      <c r="FI36" s="487"/>
      <c r="FJ36" s="487"/>
      <c r="FK36" s="487"/>
      <c r="FL36" s="487"/>
      <c r="FM36" s="487"/>
      <c r="FN36" s="487"/>
      <c r="FO36" s="487"/>
      <c r="FP36" s="487"/>
      <c r="FQ36" s="487"/>
      <c r="FR36" s="487"/>
      <c r="FS36" s="487"/>
      <c r="FT36" s="487"/>
      <c r="FU36" s="487"/>
      <c r="FV36" s="487"/>
      <c r="FW36" s="487"/>
      <c r="FX36" s="487"/>
      <c r="FY36" s="487"/>
      <c r="FZ36" s="487"/>
      <c r="GA36" s="487"/>
      <c r="GB36" s="487"/>
      <c r="GC36" s="487"/>
      <c r="GD36" s="487"/>
      <c r="GE36" s="487"/>
      <c r="GF36" s="487"/>
      <c r="GG36" s="487"/>
      <c r="GH36" s="487"/>
      <c r="GI36" s="487"/>
      <c r="GJ36" s="487"/>
      <c r="GK36" s="487"/>
      <c r="GL36" s="487"/>
      <c r="GM36" s="487"/>
      <c r="GN36" s="487"/>
      <c r="GO36" s="487"/>
      <c r="GP36" s="487"/>
      <c r="GQ36" s="487"/>
      <c r="GR36" s="487"/>
      <c r="GS36" s="487"/>
      <c r="GT36" s="487"/>
      <c r="GU36" s="487"/>
      <c r="GV36" s="487"/>
      <c r="GW36" s="487"/>
      <c r="GX36" s="487"/>
      <c r="GY36" s="487"/>
      <c r="GZ36" s="487"/>
      <c r="HA36" s="487"/>
      <c r="HB36" s="487"/>
      <c r="HC36" s="487"/>
      <c r="HD36" s="487"/>
      <c r="HE36" s="487"/>
      <c r="HF36" s="487"/>
      <c r="HG36" s="487"/>
      <c r="HH36" s="487"/>
      <c r="HI36" s="487"/>
      <c r="HJ36" s="487"/>
      <c r="HK36" s="487"/>
      <c r="HL36" s="487"/>
      <c r="HM36" s="487"/>
      <c r="HN36" s="487"/>
      <c r="HO36" s="487"/>
      <c r="HP36" s="487"/>
      <c r="HQ36" s="487"/>
      <c r="HR36" s="487"/>
      <c r="HS36" s="487"/>
      <c r="HT36" s="487"/>
      <c r="HU36" s="487"/>
      <c r="HV36" s="487"/>
      <c r="HW36" s="487"/>
      <c r="HX36" s="487"/>
      <c r="HY36" s="487"/>
      <c r="HZ36" s="487"/>
      <c r="IA36" s="487"/>
      <c r="IB36" s="487"/>
      <c r="IC36" s="487"/>
      <c r="ID36" s="487"/>
      <c r="IE36" s="487"/>
      <c r="IF36" s="487"/>
      <c r="IG36" s="487"/>
      <c r="IH36" s="487"/>
      <c r="II36" s="487"/>
      <c r="IJ36" s="487"/>
      <c r="IK36" s="487"/>
      <c r="IL36" s="487"/>
      <c r="IM36" s="487"/>
      <c r="IN36" s="487"/>
      <c r="IO36" s="487"/>
      <c r="IP36" s="487"/>
      <c r="IQ36" s="487"/>
      <c r="IR36" s="487"/>
      <c r="IS36" s="487"/>
      <c r="IT36" s="487"/>
      <c r="IU36" s="487"/>
      <c r="IV36" s="487"/>
      <c r="IW36" s="487"/>
      <c r="IX36" s="487"/>
      <c r="IY36" s="487"/>
      <c r="IZ36" s="487"/>
      <c r="JA36" s="487"/>
      <c r="JB36" s="487"/>
      <c r="JC36" s="487"/>
      <c r="JD36" s="487"/>
      <c r="JE36" s="487"/>
      <c r="JF36" s="487"/>
      <c r="JG36" s="487"/>
      <c r="JH36" s="487"/>
      <c r="JI36" s="487"/>
      <c r="JJ36" s="487"/>
      <c r="JK36" s="487"/>
      <c r="JL36" s="487"/>
      <c r="JM36" s="487"/>
      <c r="JN36" s="487"/>
      <c r="JO36" s="487"/>
      <c r="JP36" s="487"/>
      <c r="JQ36" s="487"/>
      <c r="JR36" s="487"/>
      <c r="JS36" s="681"/>
    </row>
    <row r="37" spans="1:279" s="461" customFormat="1" ht="21" customHeight="1">
      <c r="A37" s="1782"/>
      <c r="B37" s="467">
        <v>25</v>
      </c>
      <c r="C37" s="468" t="str">
        <f>IF('1_一般事項'!$C$8="","",'1_一般事項'!$C$8)</f>
        <v/>
      </c>
      <c r="D37" s="469"/>
      <c r="E37" s="470"/>
      <c r="F37" s="471"/>
      <c r="G37" s="469"/>
      <c r="H37" s="472"/>
      <c r="I37" s="1294"/>
      <c r="J37" s="1294"/>
      <c r="K37" s="1294"/>
      <c r="L37" s="1294"/>
      <c r="M37" s="1294"/>
      <c r="N37" s="1294"/>
      <c r="O37" s="1294"/>
      <c r="P37" s="1294"/>
      <c r="Q37" s="1294"/>
      <c r="R37" s="1294"/>
      <c r="S37" s="1294"/>
      <c r="T37" s="1294"/>
      <c r="U37" s="1294"/>
      <c r="V37" s="1294"/>
      <c r="W37" s="1294"/>
      <c r="X37" s="1294"/>
      <c r="Y37" s="1294"/>
      <c r="Z37" s="1294"/>
      <c r="AA37" s="1294"/>
      <c r="AB37" s="1294"/>
      <c r="AC37" s="1294"/>
      <c r="AD37" s="1294"/>
      <c r="AE37" s="1294"/>
      <c r="AF37" s="1294"/>
      <c r="AG37" s="1294"/>
      <c r="AH37" s="1294"/>
      <c r="AI37" s="1294"/>
      <c r="AJ37" s="1294"/>
      <c r="AK37" s="1294"/>
      <c r="AL37" s="1294"/>
      <c r="AM37" s="1294"/>
      <c r="AN37" s="1294"/>
      <c r="AO37" s="1294"/>
      <c r="AP37" s="1294"/>
      <c r="AQ37" s="1294"/>
      <c r="AR37" s="1294"/>
      <c r="AS37" s="1294"/>
      <c r="AT37" s="1294"/>
      <c r="AU37" s="1294"/>
      <c r="AV37" s="1294"/>
      <c r="AW37" s="1294"/>
      <c r="AX37" s="1294"/>
      <c r="AY37" s="1294"/>
      <c r="AZ37" s="1294"/>
      <c r="BA37" s="1294"/>
      <c r="BB37" s="1294"/>
      <c r="BC37" s="1294"/>
      <c r="BD37" s="1294"/>
      <c r="BE37" s="1294"/>
      <c r="BF37" s="1294"/>
      <c r="BG37" s="1294"/>
      <c r="BH37" s="1294"/>
      <c r="BI37" s="1294"/>
      <c r="BJ37" s="1294"/>
      <c r="BK37" s="1294"/>
      <c r="BL37" s="1294"/>
      <c r="BM37" s="1294"/>
      <c r="BN37" s="1294"/>
      <c r="BO37" s="1294"/>
      <c r="BP37" s="1294"/>
      <c r="BQ37" s="1294"/>
      <c r="BR37" s="1294"/>
      <c r="BS37" s="1294"/>
      <c r="BT37" s="1294"/>
      <c r="BU37" s="1294"/>
      <c r="BV37" s="1294"/>
      <c r="BW37" s="1294"/>
      <c r="BX37" s="1294"/>
      <c r="BY37" s="1294"/>
      <c r="BZ37" s="1294"/>
      <c r="CA37" s="1294"/>
      <c r="CB37" s="1294"/>
      <c r="CC37" s="1294"/>
      <c r="CD37" s="1294"/>
      <c r="CE37" s="1294"/>
      <c r="CF37" s="1294"/>
      <c r="CG37" s="1294"/>
      <c r="CH37" s="1294"/>
      <c r="CI37" s="1294"/>
      <c r="CJ37" s="1294"/>
      <c r="CK37" s="1294"/>
      <c r="CL37" s="1294"/>
      <c r="CM37" s="1294"/>
      <c r="CN37" s="1294"/>
      <c r="CO37" s="1295">
        <f t="shared" si="0"/>
        <v>0</v>
      </c>
      <c r="CP37" s="476"/>
      <c r="CQ37" s="476"/>
      <c r="CR37" s="476"/>
      <c r="CS37" s="474">
        <f t="shared" si="1"/>
        <v>0</v>
      </c>
      <c r="CT37" s="475">
        <f t="shared" si="2"/>
        <v>0</v>
      </c>
      <c r="CV37" s="487"/>
      <c r="CW37" s="487"/>
      <c r="CX37" s="487"/>
      <c r="CY37" s="487"/>
      <c r="CZ37" s="487"/>
      <c r="DA37" s="487"/>
      <c r="DB37" s="487"/>
      <c r="DC37" s="487"/>
      <c r="DD37" s="487"/>
      <c r="DE37" s="487"/>
      <c r="DF37" s="487"/>
      <c r="DG37" s="487"/>
      <c r="DH37" s="487"/>
      <c r="DI37" s="487"/>
      <c r="DJ37" s="487"/>
      <c r="DK37" s="487"/>
      <c r="DL37" s="487"/>
      <c r="DM37" s="487"/>
      <c r="DN37" s="487"/>
      <c r="DO37" s="487"/>
      <c r="DP37" s="487"/>
      <c r="DQ37" s="487"/>
      <c r="DR37" s="487"/>
      <c r="DS37" s="487"/>
      <c r="DT37" s="487"/>
      <c r="DU37" s="487"/>
      <c r="DV37" s="487"/>
      <c r="DW37" s="487"/>
      <c r="DX37" s="487"/>
      <c r="DY37" s="487"/>
      <c r="DZ37" s="487"/>
      <c r="EA37" s="487"/>
      <c r="EB37" s="487"/>
      <c r="EC37" s="487"/>
      <c r="ED37" s="487"/>
      <c r="EE37" s="487"/>
      <c r="EF37" s="487"/>
      <c r="EG37" s="487"/>
      <c r="EH37" s="487"/>
      <c r="EI37" s="487"/>
      <c r="EJ37" s="487"/>
      <c r="EK37" s="487"/>
      <c r="EL37" s="487"/>
      <c r="EM37" s="487"/>
      <c r="EN37" s="487"/>
      <c r="EO37" s="487"/>
      <c r="EP37" s="487"/>
      <c r="EQ37" s="487"/>
      <c r="ER37" s="487"/>
      <c r="ES37" s="487"/>
      <c r="ET37" s="487"/>
      <c r="EU37" s="487"/>
      <c r="EV37" s="487"/>
      <c r="EW37" s="487"/>
      <c r="EX37" s="487"/>
      <c r="EY37" s="487"/>
      <c r="EZ37" s="487"/>
      <c r="FA37" s="487"/>
      <c r="FB37" s="487"/>
      <c r="FC37" s="487"/>
      <c r="FD37" s="487"/>
      <c r="FE37" s="487"/>
      <c r="FF37" s="487"/>
      <c r="FG37" s="487"/>
      <c r="FH37" s="487"/>
      <c r="FI37" s="487"/>
      <c r="FJ37" s="487"/>
      <c r="FK37" s="487"/>
      <c r="FL37" s="487"/>
      <c r="FM37" s="487"/>
      <c r="FN37" s="487"/>
      <c r="FO37" s="487"/>
      <c r="FP37" s="487"/>
      <c r="FQ37" s="487"/>
      <c r="FR37" s="487"/>
      <c r="FS37" s="487"/>
      <c r="FT37" s="487"/>
      <c r="FU37" s="487"/>
      <c r="FV37" s="487"/>
      <c r="FW37" s="487"/>
      <c r="FX37" s="487"/>
      <c r="FY37" s="487"/>
      <c r="FZ37" s="487"/>
      <c r="GA37" s="487"/>
      <c r="GB37" s="487"/>
      <c r="GC37" s="487"/>
      <c r="GD37" s="487"/>
      <c r="GE37" s="487"/>
      <c r="GF37" s="487"/>
      <c r="GG37" s="487"/>
      <c r="GH37" s="487"/>
      <c r="GI37" s="487"/>
      <c r="GJ37" s="487"/>
      <c r="GK37" s="487"/>
      <c r="GL37" s="487"/>
      <c r="GM37" s="487"/>
      <c r="GN37" s="487"/>
      <c r="GO37" s="487"/>
      <c r="GP37" s="487"/>
      <c r="GQ37" s="487"/>
      <c r="GR37" s="487"/>
      <c r="GS37" s="487"/>
      <c r="GT37" s="487"/>
      <c r="GU37" s="487"/>
      <c r="GV37" s="487"/>
      <c r="GW37" s="487"/>
      <c r="GX37" s="487"/>
      <c r="GY37" s="487"/>
      <c r="GZ37" s="487"/>
      <c r="HA37" s="487"/>
      <c r="HB37" s="487"/>
      <c r="HC37" s="487"/>
      <c r="HD37" s="487"/>
      <c r="HE37" s="487"/>
      <c r="HF37" s="487"/>
      <c r="HG37" s="487"/>
      <c r="HH37" s="487"/>
      <c r="HI37" s="487"/>
      <c r="HJ37" s="487"/>
      <c r="HK37" s="487"/>
      <c r="HL37" s="487"/>
      <c r="HM37" s="487"/>
      <c r="HN37" s="487"/>
      <c r="HO37" s="487"/>
      <c r="HP37" s="487"/>
      <c r="HQ37" s="487"/>
      <c r="HR37" s="487"/>
      <c r="HS37" s="487"/>
      <c r="HT37" s="487"/>
      <c r="HU37" s="487"/>
      <c r="HV37" s="487"/>
      <c r="HW37" s="487"/>
      <c r="HX37" s="487"/>
      <c r="HY37" s="487"/>
      <c r="HZ37" s="487"/>
      <c r="IA37" s="487"/>
      <c r="IB37" s="487"/>
      <c r="IC37" s="487"/>
      <c r="ID37" s="487"/>
      <c r="IE37" s="487"/>
      <c r="IF37" s="487"/>
      <c r="IG37" s="487"/>
      <c r="IH37" s="487"/>
      <c r="II37" s="487"/>
      <c r="IJ37" s="487"/>
      <c r="IK37" s="487"/>
      <c r="IL37" s="487"/>
      <c r="IM37" s="487"/>
      <c r="IN37" s="487"/>
      <c r="IO37" s="487"/>
      <c r="IP37" s="487"/>
      <c r="IQ37" s="487"/>
      <c r="IR37" s="487"/>
      <c r="IS37" s="487"/>
      <c r="IT37" s="487"/>
      <c r="IU37" s="487"/>
      <c r="IV37" s="487"/>
      <c r="IW37" s="487"/>
      <c r="IX37" s="487"/>
      <c r="IY37" s="487"/>
      <c r="IZ37" s="487"/>
      <c r="JA37" s="487"/>
      <c r="JB37" s="487"/>
      <c r="JC37" s="487"/>
      <c r="JD37" s="487"/>
      <c r="JE37" s="487"/>
      <c r="JF37" s="487"/>
      <c r="JG37" s="487"/>
      <c r="JH37" s="487"/>
      <c r="JI37" s="487"/>
      <c r="JJ37" s="487"/>
      <c r="JK37" s="487"/>
      <c r="JL37" s="487"/>
      <c r="JM37" s="487"/>
      <c r="JN37" s="487"/>
      <c r="JO37" s="487"/>
      <c r="JP37" s="487"/>
      <c r="JQ37" s="487"/>
      <c r="JR37" s="487"/>
      <c r="JS37" s="681"/>
    </row>
    <row r="38" spans="1:279" s="461" customFormat="1" ht="21" customHeight="1">
      <c r="A38" s="1782"/>
      <c r="B38" s="467">
        <v>26</v>
      </c>
      <c r="C38" s="468" t="str">
        <f>IF('1_一般事項'!$C$8="","",'1_一般事項'!$C$8)</f>
        <v/>
      </c>
      <c r="D38" s="469"/>
      <c r="E38" s="470"/>
      <c r="F38" s="471"/>
      <c r="G38" s="469"/>
      <c r="H38" s="472"/>
      <c r="I38" s="1294"/>
      <c r="J38" s="1294"/>
      <c r="K38" s="1294"/>
      <c r="L38" s="1294"/>
      <c r="M38" s="1294"/>
      <c r="N38" s="1294"/>
      <c r="O38" s="1294"/>
      <c r="P38" s="1294"/>
      <c r="Q38" s="1294"/>
      <c r="R38" s="1294"/>
      <c r="S38" s="1294"/>
      <c r="T38" s="1294"/>
      <c r="U38" s="1294"/>
      <c r="V38" s="1294"/>
      <c r="W38" s="1294"/>
      <c r="X38" s="1294"/>
      <c r="Y38" s="1294"/>
      <c r="Z38" s="1294"/>
      <c r="AA38" s="1294"/>
      <c r="AB38" s="1294"/>
      <c r="AC38" s="1294"/>
      <c r="AD38" s="1294"/>
      <c r="AE38" s="1294"/>
      <c r="AF38" s="1294"/>
      <c r="AG38" s="1294"/>
      <c r="AH38" s="1294"/>
      <c r="AI38" s="1294"/>
      <c r="AJ38" s="1294"/>
      <c r="AK38" s="1294"/>
      <c r="AL38" s="1294"/>
      <c r="AM38" s="1294"/>
      <c r="AN38" s="1294"/>
      <c r="AO38" s="1294"/>
      <c r="AP38" s="1294"/>
      <c r="AQ38" s="1294"/>
      <c r="AR38" s="1294"/>
      <c r="AS38" s="1294"/>
      <c r="AT38" s="1294"/>
      <c r="AU38" s="1294"/>
      <c r="AV38" s="1294"/>
      <c r="AW38" s="1294"/>
      <c r="AX38" s="1294"/>
      <c r="AY38" s="1294"/>
      <c r="AZ38" s="1294"/>
      <c r="BA38" s="1294"/>
      <c r="BB38" s="1294"/>
      <c r="BC38" s="1294"/>
      <c r="BD38" s="1294"/>
      <c r="BE38" s="1294"/>
      <c r="BF38" s="1294"/>
      <c r="BG38" s="1294"/>
      <c r="BH38" s="1294"/>
      <c r="BI38" s="1294"/>
      <c r="BJ38" s="1294"/>
      <c r="BK38" s="1294"/>
      <c r="BL38" s="1294"/>
      <c r="BM38" s="1294"/>
      <c r="BN38" s="1294"/>
      <c r="BO38" s="1294"/>
      <c r="BP38" s="1294"/>
      <c r="BQ38" s="1294"/>
      <c r="BR38" s="1294"/>
      <c r="BS38" s="1294"/>
      <c r="BT38" s="1294"/>
      <c r="BU38" s="1294"/>
      <c r="BV38" s="1294"/>
      <c r="BW38" s="1294"/>
      <c r="BX38" s="1294"/>
      <c r="BY38" s="1294"/>
      <c r="BZ38" s="1294"/>
      <c r="CA38" s="1294"/>
      <c r="CB38" s="1294"/>
      <c r="CC38" s="1294"/>
      <c r="CD38" s="1294"/>
      <c r="CE38" s="1294"/>
      <c r="CF38" s="1294"/>
      <c r="CG38" s="1294"/>
      <c r="CH38" s="1294"/>
      <c r="CI38" s="1294"/>
      <c r="CJ38" s="1294"/>
      <c r="CK38" s="1294"/>
      <c r="CL38" s="1294"/>
      <c r="CM38" s="1294"/>
      <c r="CN38" s="1294"/>
      <c r="CO38" s="1295">
        <f t="shared" si="0"/>
        <v>0</v>
      </c>
      <c r="CP38" s="476"/>
      <c r="CQ38" s="476"/>
      <c r="CR38" s="476"/>
      <c r="CS38" s="474">
        <f t="shared" si="1"/>
        <v>0</v>
      </c>
      <c r="CT38" s="475">
        <f t="shared" si="2"/>
        <v>0</v>
      </c>
      <c r="CV38" s="487"/>
      <c r="CW38" s="487"/>
      <c r="CX38" s="487"/>
      <c r="CY38" s="487"/>
      <c r="CZ38" s="487"/>
      <c r="DA38" s="487"/>
      <c r="DB38" s="487"/>
      <c r="DC38" s="487"/>
      <c r="DD38" s="487"/>
      <c r="DE38" s="487"/>
      <c r="DF38" s="487"/>
      <c r="DG38" s="487"/>
      <c r="DH38" s="487"/>
      <c r="DI38" s="487"/>
      <c r="DJ38" s="487"/>
      <c r="DK38" s="487"/>
      <c r="DL38" s="487"/>
      <c r="DM38" s="487"/>
      <c r="DN38" s="487"/>
      <c r="DO38" s="487"/>
      <c r="DP38" s="487"/>
      <c r="DQ38" s="487"/>
      <c r="DR38" s="487"/>
      <c r="DS38" s="487"/>
      <c r="DT38" s="487"/>
      <c r="DU38" s="487"/>
      <c r="DV38" s="487"/>
      <c r="DW38" s="487"/>
      <c r="DX38" s="487"/>
      <c r="DY38" s="487"/>
      <c r="DZ38" s="487"/>
      <c r="EA38" s="487"/>
      <c r="EB38" s="487"/>
      <c r="EC38" s="487"/>
      <c r="ED38" s="487"/>
      <c r="EE38" s="487"/>
      <c r="EF38" s="487"/>
      <c r="EG38" s="487"/>
      <c r="EH38" s="487"/>
      <c r="EI38" s="487"/>
      <c r="EJ38" s="487"/>
      <c r="EK38" s="487"/>
      <c r="EL38" s="487"/>
      <c r="EM38" s="487"/>
      <c r="EN38" s="487"/>
      <c r="EO38" s="487"/>
      <c r="EP38" s="487"/>
      <c r="EQ38" s="487"/>
      <c r="ER38" s="487"/>
      <c r="ES38" s="487"/>
      <c r="ET38" s="487"/>
      <c r="EU38" s="487"/>
      <c r="EV38" s="487"/>
      <c r="EW38" s="487"/>
      <c r="EX38" s="487"/>
      <c r="EY38" s="487"/>
      <c r="EZ38" s="487"/>
      <c r="FA38" s="487"/>
      <c r="FB38" s="487"/>
      <c r="FC38" s="487"/>
      <c r="FD38" s="487"/>
      <c r="FE38" s="487"/>
      <c r="FF38" s="487"/>
      <c r="FG38" s="487"/>
      <c r="FH38" s="487"/>
      <c r="FI38" s="487"/>
      <c r="FJ38" s="487"/>
      <c r="FK38" s="487"/>
      <c r="FL38" s="487"/>
      <c r="FM38" s="487"/>
      <c r="FN38" s="487"/>
      <c r="FO38" s="487"/>
      <c r="FP38" s="487"/>
      <c r="FQ38" s="487"/>
      <c r="FR38" s="487"/>
      <c r="FS38" s="487"/>
      <c r="FT38" s="487"/>
      <c r="FU38" s="487"/>
      <c r="FV38" s="487"/>
      <c r="FW38" s="487"/>
      <c r="FX38" s="487"/>
      <c r="FY38" s="487"/>
      <c r="FZ38" s="487"/>
      <c r="GA38" s="487"/>
      <c r="GB38" s="487"/>
      <c r="GC38" s="487"/>
      <c r="GD38" s="487"/>
      <c r="GE38" s="487"/>
      <c r="GF38" s="487"/>
      <c r="GG38" s="487"/>
      <c r="GH38" s="487"/>
      <c r="GI38" s="487"/>
      <c r="GJ38" s="487"/>
      <c r="GK38" s="487"/>
      <c r="GL38" s="487"/>
      <c r="GM38" s="487"/>
      <c r="GN38" s="487"/>
      <c r="GO38" s="487"/>
      <c r="GP38" s="487"/>
      <c r="GQ38" s="487"/>
      <c r="GR38" s="487"/>
      <c r="GS38" s="487"/>
      <c r="GT38" s="487"/>
      <c r="GU38" s="487"/>
      <c r="GV38" s="487"/>
      <c r="GW38" s="487"/>
      <c r="GX38" s="487"/>
      <c r="GY38" s="487"/>
      <c r="GZ38" s="487"/>
      <c r="HA38" s="487"/>
      <c r="HB38" s="487"/>
      <c r="HC38" s="487"/>
      <c r="HD38" s="487"/>
      <c r="HE38" s="487"/>
      <c r="HF38" s="487"/>
      <c r="HG38" s="487"/>
      <c r="HH38" s="487"/>
      <c r="HI38" s="487"/>
      <c r="HJ38" s="487"/>
      <c r="HK38" s="487"/>
      <c r="HL38" s="487"/>
      <c r="HM38" s="487"/>
      <c r="HN38" s="487"/>
      <c r="HO38" s="487"/>
      <c r="HP38" s="487"/>
      <c r="HQ38" s="487"/>
      <c r="HR38" s="487"/>
      <c r="HS38" s="487"/>
      <c r="HT38" s="487"/>
      <c r="HU38" s="487"/>
      <c r="HV38" s="487"/>
      <c r="HW38" s="487"/>
      <c r="HX38" s="487"/>
      <c r="HY38" s="487"/>
      <c r="HZ38" s="487"/>
      <c r="IA38" s="487"/>
      <c r="IB38" s="487"/>
      <c r="IC38" s="487"/>
      <c r="ID38" s="487"/>
      <c r="IE38" s="487"/>
      <c r="IF38" s="487"/>
      <c r="IG38" s="487"/>
      <c r="IH38" s="487"/>
      <c r="II38" s="487"/>
      <c r="IJ38" s="487"/>
      <c r="IK38" s="487"/>
      <c r="IL38" s="487"/>
      <c r="IM38" s="487"/>
      <c r="IN38" s="487"/>
      <c r="IO38" s="487"/>
      <c r="IP38" s="487"/>
      <c r="IQ38" s="487"/>
      <c r="IR38" s="487"/>
      <c r="IS38" s="487"/>
      <c r="IT38" s="487"/>
      <c r="IU38" s="487"/>
      <c r="IV38" s="487"/>
      <c r="IW38" s="487"/>
      <c r="IX38" s="487"/>
      <c r="IY38" s="487"/>
      <c r="IZ38" s="487"/>
      <c r="JA38" s="487"/>
      <c r="JB38" s="487"/>
      <c r="JC38" s="487"/>
      <c r="JD38" s="487"/>
      <c r="JE38" s="487"/>
      <c r="JF38" s="487"/>
      <c r="JG38" s="487"/>
      <c r="JH38" s="487"/>
      <c r="JI38" s="487"/>
      <c r="JJ38" s="487"/>
      <c r="JK38" s="487"/>
      <c r="JL38" s="487"/>
      <c r="JM38" s="487"/>
      <c r="JN38" s="487"/>
      <c r="JO38" s="487"/>
      <c r="JP38" s="487"/>
      <c r="JQ38" s="487"/>
      <c r="JR38" s="487"/>
      <c r="JS38" s="681"/>
    </row>
    <row r="39" spans="1:279" s="461" customFormat="1" ht="21" customHeight="1">
      <c r="A39" s="1782"/>
      <c r="B39" s="467">
        <v>27</v>
      </c>
      <c r="C39" s="468" t="str">
        <f>IF('1_一般事項'!$C$8="","",'1_一般事項'!$C$8)</f>
        <v/>
      </c>
      <c r="D39" s="469"/>
      <c r="E39" s="470"/>
      <c r="F39" s="471"/>
      <c r="G39" s="469"/>
      <c r="H39" s="472"/>
      <c r="I39" s="1294"/>
      <c r="J39" s="1294"/>
      <c r="K39" s="1294"/>
      <c r="L39" s="1294"/>
      <c r="M39" s="1294"/>
      <c r="N39" s="1294"/>
      <c r="O39" s="1294"/>
      <c r="P39" s="1294"/>
      <c r="Q39" s="1294"/>
      <c r="R39" s="1294"/>
      <c r="S39" s="1294"/>
      <c r="T39" s="1294"/>
      <c r="U39" s="1294"/>
      <c r="V39" s="1294"/>
      <c r="W39" s="1294"/>
      <c r="X39" s="1294"/>
      <c r="Y39" s="1294"/>
      <c r="Z39" s="1294"/>
      <c r="AA39" s="1294"/>
      <c r="AB39" s="1294"/>
      <c r="AC39" s="1294"/>
      <c r="AD39" s="1294"/>
      <c r="AE39" s="1294"/>
      <c r="AF39" s="1294"/>
      <c r="AG39" s="1294"/>
      <c r="AH39" s="1294"/>
      <c r="AI39" s="1294"/>
      <c r="AJ39" s="1294"/>
      <c r="AK39" s="1294"/>
      <c r="AL39" s="1294"/>
      <c r="AM39" s="1294"/>
      <c r="AN39" s="1294"/>
      <c r="AO39" s="1294"/>
      <c r="AP39" s="1294"/>
      <c r="AQ39" s="1294"/>
      <c r="AR39" s="1294"/>
      <c r="AS39" s="1294"/>
      <c r="AT39" s="1294"/>
      <c r="AU39" s="1294"/>
      <c r="AV39" s="1294"/>
      <c r="AW39" s="1294"/>
      <c r="AX39" s="1294"/>
      <c r="AY39" s="1294"/>
      <c r="AZ39" s="1294"/>
      <c r="BA39" s="1294"/>
      <c r="BB39" s="1294"/>
      <c r="BC39" s="1294"/>
      <c r="BD39" s="1294"/>
      <c r="BE39" s="1294"/>
      <c r="BF39" s="1294"/>
      <c r="BG39" s="1294"/>
      <c r="BH39" s="1294"/>
      <c r="BI39" s="1294"/>
      <c r="BJ39" s="1294"/>
      <c r="BK39" s="1294"/>
      <c r="BL39" s="1294"/>
      <c r="BM39" s="1294"/>
      <c r="BN39" s="1294"/>
      <c r="BO39" s="1294"/>
      <c r="BP39" s="1294"/>
      <c r="BQ39" s="1294"/>
      <c r="BR39" s="1294"/>
      <c r="BS39" s="1294"/>
      <c r="BT39" s="1294"/>
      <c r="BU39" s="1294"/>
      <c r="BV39" s="1294"/>
      <c r="BW39" s="1294"/>
      <c r="BX39" s="1294"/>
      <c r="BY39" s="1294"/>
      <c r="BZ39" s="1294"/>
      <c r="CA39" s="1294"/>
      <c r="CB39" s="1294"/>
      <c r="CC39" s="1294"/>
      <c r="CD39" s="1294"/>
      <c r="CE39" s="1294"/>
      <c r="CF39" s="1294"/>
      <c r="CG39" s="1294"/>
      <c r="CH39" s="1294"/>
      <c r="CI39" s="1294"/>
      <c r="CJ39" s="1294"/>
      <c r="CK39" s="1294"/>
      <c r="CL39" s="1294"/>
      <c r="CM39" s="1294"/>
      <c r="CN39" s="1294"/>
      <c r="CO39" s="1295">
        <f t="shared" si="0"/>
        <v>0</v>
      </c>
      <c r="CP39" s="476"/>
      <c r="CQ39" s="476"/>
      <c r="CR39" s="476"/>
      <c r="CS39" s="474">
        <f t="shared" si="1"/>
        <v>0</v>
      </c>
      <c r="CT39" s="475">
        <f t="shared" si="2"/>
        <v>0</v>
      </c>
      <c r="CV39" s="487"/>
      <c r="CW39" s="487"/>
      <c r="CX39" s="487"/>
      <c r="CY39" s="487"/>
      <c r="CZ39" s="487"/>
      <c r="DA39" s="487"/>
      <c r="DB39" s="487"/>
      <c r="DC39" s="487"/>
      <c r="DD39" s="487"/>
      <c r="DE39" s="487"/>
      <c r="DF39" s="487"/>
      <c r="DG39" s="487"/>
      <c r="DH39" s="487"/>
      <c r="DI39" s="487"/>
      <c r="DJ39" s="487"/>
      <c r="DK39" s="487"/>
      <c r="DL39" s="487"/>
      <c r="DM39" s="487"/>
      <c r="DN39" s="487"/>
      <c r="DO39" s="487"/>
      <c r="DP39" s="487"/>
      <c r="DQ39" s="487"/>
      <c r="DR39" s="487"/>
      <c r="DS39" s="487"/>
      <c r="DT39" s="487"/>
      <c r="DU39" s="487"/>
      <c r="DV39" s="487"/>
      <c r="DW39" s="487"/>
      <c r="DX39" s="487"/>
      <c r="DY39" s="487"/>
      <c r="DZ39" s="487"/>
      <c r="EA39" s="487"/>
      <c r="EB39" s="487"/>
      <c r="EC39" s="487"/>
      <c r="ED39" s="487"/>
      <c r="EE39" s="487"/>
      <c r="EF39" s="487"/>
      <c r="EG39" s="487"/>
      <c r="EH39" s="487"/>
      <c r="EI39" s="487"/>
      <c r="EJ39" s="487"/>
      <c r="EK39" s="487"/>
      <c r="EL39" s="487"/>
      <c r="EM39" s="487"/>
      <c r="EN39" s="487"/>
      <c r="EO39" s="487"/>
      <c r="EP39" s="487"/>
      <c r="EQ39" s="487"/>
      <c r="ER39" s="487"/>
      <c r="ES39" s="487"/>
      <c r="ET39" s="487"/>
      <c r="EU39" s="487"/>
      <c r="EV39" s="487"/>
      <c r="EW39" s="487"/>
      <c r="EX39" s="487"/>
      <c r="EY39" s="487"/>
      <c r="EZ39" s="487"/>
      <c r="FA39" s="487"/>
      <c r="FB39" s="487"/>
      <c r="FC39" s="487"/>
      <c r="FD39" s="487"/>
      <c r="FE39" s="487"/>
      <c r="FF39" s="487"/>
      <c r="FG39" s="487"/>
      <c r="FH39" s="487"/>
      <c r="FI39" s="487"/>
      <c r="FJ39" s="487"/>
      <c r="FK39" s="487"/>
      <c r="FL39" s="487"/>
      <c r="FM39" s="487"/>
      <c r="FN39" s="487"/>
      <c r="FO39" s="487"/>
      <c r="FP39" s="487"/>
      <c r="FQ39" s="487"/>
      <c r="FR39" s="487"/>
      <c r="FS39" s="487"/>
      <c r="FT39" s="487"/>
      <c r="FU39" s="487"/>
      <c r="FV39" s="487"/>
      <c r="FW39" s="487"/>
      <c r="FX39" s="487"/>
      <c r="FY39" s="487"/>
      <c r="FZ39" s="487"/>
      <c r="GA39" s="487"/>
      <c r="GB39" s="487"/>
      <c r="GC39" s="487"/>
      <c r="GD39" s="487"/>
      <c r="GE39" s="487"/>
      <c r="GF39" s="487"/>
      <c r="GG39" s="487"/>
      <c r="GH39" s="487"/>
      <c r="GI39" s="487"/>
      <c r="GJ39" s="487"/>
      <c r="GK39" s="487"/>
      <c r="GL39" s="487"/>
      <c r="GM39" s="487"/>
      <c r="GN39" s="487"/>
      <c r="GO39" s="487"/>
      <c r="GP39" s="487"/>
      <c r="GQ39" s="487"/>
      <c r="GR39" s="487"/>
      <c r="GS39" s="487"/>
      <c r="GT39" s="487"/>
      <c r="GU39" s="487"/>
      <c r="GV39" s="487"/>
      <c r="GW39" s="487"/>
      <c r="GX39" s="487"/>
      <c r="GY39" s="487"/>
      <c r="GZ39" s="487"/>
      <c r="HA39" s="487"/>
      <c r="HB39" s="487"/>
      <c r="HC39" s="487"/>
      <c r="HD39" s="487"/>
      <c r="HE39" s="487"/>
      <c r="HF39" s="487"/>
      <c r="HG39" s="487"/>
      <c r="HH39" s="487"/>
      <c r="HI39" s="487"/>
      <c r="HJ39" s="487"/>
      <c r="HK39" s="487"/>
      <c r="HL39" s="487"/>
      <c r="HM39" s="487"/>
      <c r="HN39" s="487"/>
      <c r="HO39" s="487"/>
      <c r="HP39" s="487"/>
      <c r="HQ39" s="487"/>
      <c r="HR39" s="487"/>
      <c r="HS39" s="487"/>
      <c r="HT39" s="487"/>
      <c r="HU39" s="487"/>
      <c r="HV39" s="487"/>
      <c r="HW39" s="487"/>
      <c r="HX39" s="487"/>
      <c r="HY39" s="487"/>
      <c r="HZ39" s="487"/>
      <c r="IA39" s="487"/>
      <c r="IB39" s="487"/>
      <c r="IC39" s="487"/>
      <c r="ID39" s="487"/>
      <c r="IE39" s="487"/>
      <c r="IF39" s="487"/>
      <c r="IG39" s="487"/>
      <c r="IH39" s="487"/>
      <c r="II39" s="487"/>
      <c r="IJ39" s="487"/>
      <c r="IK39" s="487"/>
      <c r="IL39" s="487"/>
      <c r="IM39" s="487"/>
      <c r="IN39" s="487"/>
      <c r="IO39" s="487"/>
      <c r="IP39" s="487"/>
      <c r="IQ39" s="487"/>
      <c r="IR39" s="487"/>
      <c r="IS39" s="487"/>
      <c r="IT39" s="487"/>
      <c r="IU39" s="487"/>
      <c r="IV39" s="487"/>
      <c r="IW39" s="487"/>
      <c r="IX39" s="487"/>
      <c r="IY39" s="487"/>
      <c r="IZ39" s="487"/>
      <c r="JA39" s="487"/>
      <c r="JB39" s="487"/>
      <c r="JC39" s="487"/>
      <c r="JD39" s="487"/>
      <c r="JE39" s="487"/>
      <c r="JF39" s="487"/>
      <c r="JG39" s="487"/>
      <c r="JH39" s="487"/>
      <c r="JI39" s="487"/>
      <c r="JJ39" s="487"/>
      <c r="JK39" s="487"/>
      <c r="JL39" s="487"/>
      <c r="JM39" s="487"/>
      <c r="JN39" s="487"/>
      <c r="JO39" s="487"/>
      <c r="JP39" s="487"/>
      <c r="JQ39" s="487"/>
      <c r="JR39" s="487"/>
      <c r="JS39" s="681"/>
    </row>
    <row r="40" spans="1:279" s="461" customFormat="1" ht="21" customHeight="1">
      <c r="A40" s="1782"/>
      <c r="B40" s="467">
        <v>28</v>
      </c>
      <c r="C40" s="468" t="str">
        <f>IF('1_一般事項'!$C$8="","",'1_一般事項'!$C$8)</f>
        <v/>
      </c>
      <c r="D40" s="469"/>
      <c r="E40" s="470"/>
      <c r="F40" s="471"/>
      <c r="G40" s="469"/>
      <c r="H40" s="472"/>
      <c r="I40" s="1294"/>
      <c r="J40" s="1294"/>
      <c r="K40" s="1294"/>
      <c r="L40" s="1294"/>
      <c r="M40" s="1294"/>
      <c r="N40" s="1294"/>
      <c r="O40" s="1294"/>
      <c r="P40" s="1294"/>
      <c r="Q40" s="1294"/>
      <c r="R40" s="1294"/>
      <c r="S40" s="1294"/>
      <c r="T40" s="1294"/>
      <c r="U40" s="1294"/>
      <c r="V40" s="1294"/>
      <c r="W40" s="1294"/>
      <c r="X40" s="1294"/>
      <c r="Y40" s="1294"/>
      <c r="Z40" s="1294"/>
      <c r="AA40" s="1294"/>
      <c r="AB40" s="1294"/>
      <c r="AC40" s="1294"/>
      <c r="AD40" s="1294"/>
      <c r="AE40" s="1294"/>
      <c r="AF40" s="1294"/>
      <c r="AG40" s="1294"/>
      <c r="AH40" s="1294"/>
      <c r="AI40" s="1294"/>
      <c r="AJ40" s="1294"/>
      <c r="AK40" s="1294"/>
      <c r="AL40" s="1294"/>
      <c r="AM40" s="1294"/>
      <c r="AN40" s="1294"/>
      <c r="AO40" s="1294"/>
      <c r="AP40" s="1294"/>
      <c r="AQ40" s="1294"/>
      <c r="AR40" s="1294"/>
      <c r="AS40" s="1294"/>
      <c r="AT40" s="1294"/>
      <c r="AU40" s="1294"/>
      <c r="AV40" s="1294"/>
      <c r="AW40" s="1294"/>
      <c r="AX40" s="1294"/>
      <c r="AY40" s="1294"/>
      <c r="AZ40" s="1294"/>
      <c r="BA40" s="1294"/>
      <c r="BB40" s="1294"/>
      <c r="BC40" s="1294"/>
      <c r="BD40" s="1294"/>
      <c r="BE40" s="1294"/>
      <c r="BF40" s="1294"/>
      <c r="BG40" s="1294"/>
      <c r="BH40" s="1294"/>
      <c r="BI40" s="1294"/>
      <c r="BJ40" s="1294"/>
      <c r="BK40" s="1294"/>
      <c r="BL40" s="1294"/>
      <c r="BM40" s="1294"/>
      <c r="BN40" s="1294"/>
      <c r="BO40" s="1294"/>
      <c r="BP40" s="1294"/>
      <c r="BQ40" s="1294"/>
      <c r="BR40" s="1294"/>
      <c r="BS40" s="1294"/>
      <c r="BT40" s="1294"/>
      <c r="BU40" s="1294"/>
      <c r="BV40" s="1294"/>
      <c r="BW40" s="1294"/>
      <c r="BX40" s="1294"/>
      <c r="BY40" s="1294"/>
      <c r="BZ40" s="1294"/>
      <c r="CA40" s="1294"/>
      <c r="CB40" s="1294"/>
      <c r="CC40" s="1294"/>
      <c r="CD40" s="1294"/>
      <c r="CE40" s="1294"/>
      <c r="CF40" s="1294"/>
      <c r="CG40" s="1294"/>
      <c r="CH40" s="1294"/>
      <c r="CI40" s="1294"/>
      <c r="CJ40" s="1294"/>
      <c r="CK40" s="1294"/>
      <c r="CL40" s="1294"/>
      <c r="CM40" s="1294"/>
      <c r="CN40" s="1294"/>
      <c r="CO40" s="1295">
        <f t="shared" si="0"/>
        <v>0</v>
      </c>
      <c r="CP40" s="476"/>
      <c r="CQ40" s="476"/>
      <c r="CR40" s="476"/>
      <c r="CS40" s="474">
        <f t="shared" si="1"/>
        <v>0</v>
      </c>
      <c r="CT40" s="475">
        <f t="shared" si="2"/>
        <v>0</v>
      </c>
      <c r="CV40" s="487"/>
      <c r="CW40" s="487"/>
      <c r="CX40" s="487"/>
      <c r="CY40" s="487"/>
      <c r="CZ40" s="487"/>
      <c r="DA40" s="487"/>
      <c r="DB40" s="487"/>
      <c r="DC40" s="487"/>
      <c r="DD40" s="487"/>
      <c r="DE40" s="487"/>
      <c r="DF40" s="487"/>
      <c r="DG40" s="487"/>
      <c r="DH40" s="487"/>
      <c r="DI40" s="487"/>
      <c r="DJ40" s="487"/>
      <c r="DK40" s="487"/>
      <c r="DL40" s="487"/>
      <c r="DM40" s="487"/>
      <c r="DN40" s="487"/>
      <c r="DO40" s="487"/>
      <c r="DP40" s="487"/>
      <c r="DQ40" s="487"/>
      <c r="DR40" s="487"/>
      <c r="DS40" s="487"/>
      <c r="DT40" s="487"/>
      <c r="DU40" s="487"/>
      <c r="DV40" s="487"/>
      <c r="DW40" s="487"/>
      <c r="DX40" s="487"/>
      <c r="DY40" s="487"/>
      <c r="DZ40" s="487"/>
      <c r="EA40" s="487"/>
      <c r="EB40" s="487"/>
      <c r="EC40" s="487"/>
      <c r="ED40" s="487"/>
      <c r="EE40" s="487"/>
      <c r="EF40" s="487"/>
      <c r="EG40" s="487"/>
      <c r="EH40" s="487"/>
      <c r="EI40" s="487"/>
      <c r="EJ40" s="487"/>
      <c r="EK40" s="487"/>
      <c r="EL40" s="487"/>
      <c r="EM40" s="487"/>
      <c r="EN40" s="487"/>
      <c r="EO40" s="487"/>
      <c r="EP40" s="487"/>
      <c r="EQ40" s="487"/>
      <c r="ER40" s="487"/>
      <c r="ES40" s="487"/>
      <c r="ET40" s="487"/>
      <c r="EU40" s="487"/>
      <c r="EV40" s="487"/>
      <c r="EW40" s="487"/>
      <c r="EX40" s="487"/>
      <c r="EY40" s="487"/>
      <c r="EZ40" s="487"/>
      <c r="FA40" s="487"/>
      <c r="FB40" s="487"/>
      <c r="FC40" s="487"/>
      <c r="FD40" s="487"/>
      <c r="FE40" s="487"/>
      <c r="FF40" s="487"/>
      <c r="FG40" s="487"/>
      <c r="FH40" s="487"/>
      <c r="FI40" s="487"/>
      <c r="FJ40" s="487"/>
      <c r="FK40" s="487"/>
      <c r="FL40" s="487"/>
      <c r="FM40" s="487"/>
      <c r="FN40" s="487"/>
      <c r="FO40" s="487"/>
      <c r="FP40" s="487"/>
      <c r="FQ40" s="487"/>
      <c r="FR40" s="487"/>
      <c r="FS40" s="487"/>
      <c r="FT40" s="487"/>
      <c r="FU40" s="487"/>
      <c r="FV40" s="487"/>
      <c r="FW40" s="487"/>
      <c r="FX40" s="487"/>
      <c r="FY40" s="487"/>
      <c r="FZ40" s="487"/>
      <c r="GA40" s="487"/>
      <c r="GB40" s="487"/>
      <c r="GC40" s="487"/>
      <c r="GD40" s="487"/>
      <c r="GE40" s="487"/>
      <c r="GF40" s="487"/>
      <c r="GG40" s="487"/>
      <c r="GH40" s="487"/>
      <c r="GI40" s="487"/>
      <c r="GJ40" s="487"/>
      <c r="GK40" s="487"/>
      <c r="GL40" s="487"/>
      <c r="GM40" s="487"/>
      <c r="GN40" s="487"/>
      <c r="GO40" s="487"/>
      <c r="GP40" s="487"/>
      <c r="GQ40" s="487"/>
      <c r="GR40" s="487"/>
      <c r="GS40" s="487"/>
      <c r="GT40" s="487"/>
      <c r="GU40" s="487"/>
      <c r="GV40" s="487"/>
      <c r="GW40" s="487"/>
      <c r="GX40" s="487"/>
      <c r="GY40" s="487"/>
      <c r="GZ40" s="487"/>
      <c r="HA40" s="487"/>
      <c r="HB40" s="487"/>
      <c r="HC40" s="487"/>
      <c r="HD40" s="487"/>
      <c r="HE40" s="487"/>
      <c r="HF40" s="487"/>
      <c r="HG40" s="487"/>
      <c r="HH40" s="487"/>
      <c r="HI40" s="487"/>
      <c r="HJ40" s="487"/>
      <c r="HK40" s="487"/>
      <c r="HL40" s="487"/>
      <c r="HM40" s="487"/>
      <c r="HN40" s="487"/>
      <c r="HO40" s="487"/>
      <c r="HP40" s="487"/>
      <c r="HQ40" s="487"/>
      <c r="HR40" s="487"/>
      <c r="HS40" s="487"/>
      <c r="HT40" s="487"/>
      <c r="HU40" s="487"/>
      <c r="HV40" s="487"/>
      <c r="HW40" s="487"/>
      <c r="HX40" s="487"/>
      <c r="HY40" s="487"/>
      <c r="HZ40" s="487"/>
      <c r="IA40" s="487"/>
      <c r="IB40" s="487"/>
      <c r="IC40" s="487"/>
      <c r="ID40" s="487"/>
      <c r="IE40" s="487"/>
      <c r="IF40" s="487"/>
      <c r="IG40" s="487"/>
      <c r="IH40" s="487"/>
      <c r="II40" s="487"/>
      <c r="IJ40" s="487"/>
      <c r="IK40" s="487"/>
      <c r="IL40" s="487"/>
      <c r="IM40" s="487"/>
      <c r="IN40" s="487"/>
      <c r="IO40" s="487"/>
      <c r="IP40" s="487"/>
      <c r="IQ40" s="487"/>
      <c r="IR40" s="487"/>
      <c r="IS40" s="487"/>
      <c r="IT40" s="487"/>
      <c r="IU40" s="487"/>
      <c r="IV40" s="487"/>
      <c r="IW40" s="487"/>
      <c r="IX40" s="487"/>
      <c r="IY40" s="487"/>
      <c r="IZ40" s="487"/>
      <c r="JA40" s="487"/>
      <c r="JB40" s="487"/>
      <c r="JC40" s="487"/>
      <c r="JD40" s="487"/>
      <c r="JE40" s="487"/>
      <c r="JF40" s="487"/>
      <c r="JG40" s="487"/>
      <c r="JH40" s="487"/>
      <c r="JI40" s="487"/>
      <c r="JJ40" s="487"/>
      <c r="JK40" s="487"/>
      <c r="JL40" s="487"/>
      <c r="JM40" s="487"/>
      <c r="JN40" s="487"/>
      <c r="JO40" s="487"/>
      <c r="JP40" s="487"/>
      <c r="JQ40" s="487"/>
      <c r="JR40" s="487"/>
      <c r="JS40" s="681"/>
    </row>
    <row r="41" spans="1:279" s="461" customFormat="1" ht="21" customHeight="1">
      <c r="A41" s="1782"/>
      <c r="B41" s="467">
        <v>29</v>
      </c>
      <c r="C41" s="468" t="str">
        <f>IF('1_一般事項'!$C$8="","",'1_一般事項'!$C$8)</f>
        <v/>
      </c>
      <c r="D41" s="469"/>
      <c r="E41" s="470"/>
      <c r="F41" s="471"/>
      <c r="G41" s="469"/>
      <c r="H41" s="472"/>
      <c r="I41" s="1294"/>
      <c r="J41" s="1294"/>
      <c r="K41" s="1294"/>
      <c r="L41" s="1294"/>
      <c r="M41" s="1294"/>
      <c r="N41" s="1294"/>
      <c r="O41" s="1294"/>
      <c r="P41" s="1294"/>
      <c r="Q41" s="1294"/>
      <c r="R41" s="1294"/>
      <c r="S41" s="1294"/>
      <c r="T41" s="1294"/>
      <c r="U41" s="1294"/>
      <c r="V41" s="1294"/>
      <c r="W41" s="1294"/>
      <c r="X41" s="1294"/>
      <c r="Y41" s="1294"/>
      <c r="Z41" s="1294"/>
      <c r="AA41" s="1294"/>
      <c r="AB41" s="1294"/>
      <c r="AC41" s="1294"/>
      <c r="AD41" s="1294"/>
      <c r="AE41" s="1294"/>
      <c r="AF41" s="1294"/>
      <c r="AG41" s="1294"/>
      <c r="AH41" s="1294"/>
      <c r="AI41" s="1294"/>
      <c r="AJ41" s="1294"/>
      <c r="AK41" s="1294"/>
      <c r="AL41" s="1294"/>
      <c r="AM41" s="1294"/>
      <c r="AN41" s="1294"/>
      <c r="AO41" s="1294"/>
      <c r="AP41" s="1294"/>
      <c r="AQ41" s="1294"/>
      <c r="AR41" s="1294"/>
      <c r="AS41" s="1294"/>
      <c r="AT41" s="1294"/>
      <c r="AU41" s="1294"/>
      <c r="AV41" s="1294"/>
      <c r="AW41" s="1294"/>
      <c r="AX41" s="1294"/>
      <c r="AY41" s="1294"/>
      <c r="AZ41" s="1294"/>
      <c r="BA41" s="1294"/>
      <c r="BB41" s="1294"/>
      <c r="BC41" s="1294"/>
      <c r="BD41" s="1294"/>
      <c r="BE41" s="1294"/>
      <c r="BF41" s="1294"/>
      <c r="BG41" s="1294"/>
      <c r="BH41" s="1294"/>
      <c r="BI41" s="1294"/>
      <c r="BJ41" s="1294"/>
      <c r="BK41" s="1294"/>
      <c r="BL41" s="1294"/>
      <c r="BM41" s="1294"/>
      <c r="BN41" s="1294"/>
      <c r="BO41" s="1294"/>
      <c r="BP41" s="1294"/>
      <c r="BQ41" s="1294"/>
      <c r="BR41" s="1294"/>
      <c r="BS41" s="1294"/>
      <c r="BT41" s="1294"/>
      <c r="BU41" s="1294"/>
      <c r="BV41" s="1294"/>
      <c r="BW41" s="1294"/>
      <c r="BX41" s="1294"/>
      <c r="BY41" s="1294"/>
      <c r="BZ41" s="1294"/>
      <c r="CA41" s="1294"/>
      <c r="CB41" s="1294"/>
      <c r="CC41" s="1294"/>
      <c r="CD41" s="1294"/>
      <c r="CE41" s="1294"/>
      <c r="CF41" s="1294"/>
      <c r="CG41" s="1294"/>
      <c r="CH41" s="1294"/>
      <c r="CI41" s="1294"/>
      <c r="CJ41" s="1294"/>
      <c r="CK41" s="1294"/>
      <c r="CL41" s="1294"/>
      <c r="CM41" s="1294"/>
      <c r="CN41" s="1294"/>
      <c r="CO41" s="1295">
        <f t="shared" si="0"/>
        <v>0</v>
      </c>
      <c r="CP41" s="476"/>
      <c r="CQ41" s="476"/>
      <c r="CR41" s="476"/>
      <c r="CS41" s="474">
        <f t="shared" si="1"/>
        <v>0</v>
      </c>
      <c r="CT41" s="475">
        <f t="shared" si="2"/>
        <v>0</v>
      </c>
      <c r="CV41" s="487"/>
      <c r="CW41" s="487"/>
      <c r="CX41" s="487"/>
      <c r="CY41" s="487"/>
      <c r="CZ41" s="487"/>
      <c r="DA41" s="487"/>
      <c r="DB41" s="487"/>
      <c r="DC41" s="487"/>
      <c r="DD41" s="487"/>
      <c r="DE41" s="487"/>
      <c r="DF41" s="487"/>
      <c r="DG41" s="487"/>
      <c r="DH41" s="487"/>
      <c r="DI41" s="487"/>
      <c r="DJ41" s="487"/>
      <c r="DK41" s="487"/>
      <c r="DL41" s="487"/>
      <c r="DM41" s="487"/>
      <c r="DN41" s="487"/>
      <c r="DO41" s="487"/>
      <c r="DP41" s="487"/>
      <c r="DQ41" s="487"/>
      <c r="DR41" s="487"/>
      <c r="DS41" s="487"/>
      <c r="DT41" s="487"/>
      <c r="DU41" s="487"/>
      <c r="DV41" s="487"/>
      <c r="DW41" s="487"/>
      <c r="DX41" s="487"/>
      <c r="DY41" s="487"/>
      <c r="DZ41" s="487"/>
      <c r="EA41" s="487"/>
      <c r="EB41" s="487"/>
      <c r="EC41" s="487"/>
      <c r="ED41" s="487"/>
      <c r="EE41" s="487"/>
      <c r="EF41" s="487"/>
      <c r="EG41" s="487"/>
      <c r="EH41" s="487"/>
      <c r="EI41" s="487"/>
      <c r="EJ41" s="487"/>
      <c r="EK41" s="487"/>
      <c r="EL41" s="487"/>
      <c r="EM41" s="487"/>
      <c r="EN41" s="487"/>
      <c r="EO41" s="487"/>
      <c r="EP41" s="487"/>
      <c r="EQ41" s="487"/>
      <c r="ER41" s="487"/>
      <c r="ES41" s="487"/>
      <c r="ET41" s="487"/>
      <c r="EU41" s="487"/>
      <c r="EV41" s="487"/>
      <c r="EW41" s="487"/>
      <c r="EX41" s="487"/>
      <c r="EY41" s="487"/>
      <c r="EZ41" s="487"/>
      <c r="FA41" s="487"/>
      <c r="FB41" s="487"/>
      <c r="FC41" s="487"/>
      <c r="FD41" s="487"/>
      <c r="FE41" s="487"/>
      <c r="FF41" s="487"/>
      <c r="FG41" s="487"/>
      <c r="FH41" s="487"/>
      <c r="FI41" s="487"/>
      <c r="FJ41" s="487"/>
      <c r="FK41" s="487"/>
      <c r="FL41" s="487"/>
      <c r="FM41" s="487"/>
      <c r="FN41" s="487"/>
      <c r="FO41" s="487"/>
      <c r="FP41" s="487"/>
      <c r="FQ41" s="487"/>
      <c r="FR41" s="487"/>
      <c r="FS41" s="487"/>
      <c r="FT41" s="487"/>
      <c r="FU41" s="487"/>
      <c r="FV41" s="487"/>
      <c r="FW41" s="487"/>
      <c r="FX41" s="487"/>
      <c r="FY41" s="487"/>
      <c r="FZ41" s="487"/>
      <c r="GA41" s="487"/>
      <c r="GB41" s="487"/>
      <c r="GC41" s="487"/>
      <c r="GD41" s="487"/>
      <c r="GE41" s="487"/>
      <c r="GF41" s="487"/>
      <c r="GG41" s="487"/>
      <c r="GH41" s="487"/>
      <c r="GI41" s="487"/>
      <c r="GJ41" s="487"/>
      <c r="GK41" s="487"/>
      <c r="GL41" s="487"/>
      <c r="GM41" s="487"/>
      <c r="GN41" s="487"/>
      <c r="GO41" s="487"/>
      <c r="GP41" s="487"/>
      <c r="GQ41" s="487"/>
      <c r="GR41" s="487"/>
      <c r="GS41" s="487"/>
      <c r="GT41" s="487"/>
      <c r="GU41" s="487"/>
      <c r="GV41" s="487"/>
      <c r="GW41" s="487"/>
      <c r="GX41" s="487"/>
      <c r="GY41" s="487"/>
      <c r="GZ41" s="487"/>
      <c r="HA41" s="487"/>
      <c r="HB41" s="487"/>
      <c r="HC41" s="487"/>
      <c r="HD41" s="487"/>
      <c r="HE41" s="487"/>
      <c r="HF41" s="487"/>
      <c r="HG41" s="487"/>
      <c r="HH41" s="487"/>
      <c r="HI41" s="487"/>
      <c r="HJ41" s="487"/>
      <c r="HK41" s="487"/>
      <c r="HL41" s="487"/>
      <c r="HM41" s="487"/>
      <c r="HN41" s="487"/>
      <c r="HO41" s="487"/>
      <c r="HP41" s="487"/>
      <c r="HQ41" s="487"/>
      <c r="HR41" s="487"/>
      <c r="HS41" s="487"/>
      <c r="HT41" s="487"/>
      <c r="HU41" s="487"/>
      <c r="HV41" s="487"/>
      <c r="HW41" s="487"/>
      <c r="HX41" s="487"/>
      <c r="HY41" s="487"/>
      <c r="HZ41" s="487"/>
      <c r="IA41" s="487"/>
      <c r="IB41" s="487"/>
      <c r="IC41" s="487"/>
      <c r="ID41" s="487"/>
      <c r="IE41" s="487"/>
      <c r="IF41" s="487"/>
      <c r="IG41" s="487"/>
      <c r="IH41" s="487"/>
      <c r="II41" s="487"/>
      <c r="IJ41" s="487"/>
      <c r="IK41" s="487"/>
      <c r="IL41" s="487"/>
      <c r="IM41" s="487"/>
      <c r="IN41" s="487"/>
      <c r="IO41" s="487"/>
      <c r="IP41" s="487"/>
      <c r="IQ41" s="487"/>
      <c r="IR41" s="487"/>
      <c r="IS41" s="487"/>
      <c r="IT41" s="487"/>
      <c r="IU41" s="487"/>
      <c r="IV41" s="487"/>
      <c r="IW41" s="487"/>
      <c r="IX41" s="487"/>
      <c r="IY41" s="487"/>
      <c r="IZ41" s="487"/>
      <c r="JA41" s="487"/>
      <c r="JB41" s="487"/>
      <c r="JC41" s="487"/>
      <c r="JD41" s="487"/>
      <c r="JE41" s="487"/>
      <c r="JF41" s="487"/>
      <c r="JG41" s="487"/>
      <c r="JH41" s="487"/>
      <c r="JI41" s="487"/>
      <c r="JJ41" s="487"/>
      <c r="JK41" s="487"/>
      <c r="JL41" s="487"/>
      <c r="JM41" s="487"/>
      <c r="JN41" s="487"/>
      <c r="JO41" s="487"/>
      <c r="JP41" s="487"/>
      <c r="JQ41" s="487"/>
      <c r="JR41" s="487"/>
      <c r="JS41" s="681"/>
    </row>
    <row r="42" spans="1:279" s="461" customFormat="1" ht="21" customHeight="1">
      <c r="A42" s="1782"/>
      <c r="B42" s="467">
        <v>30</v>
      </c>
      <c r="C42" s="468" t="str">
        <f>IF('1_一般事項'!$C$8="","",'1_一般事項'!$C$8)</f>
        <v/>
      </c>
      <c r="D42" s="469"/>
      <c r="E42" s="470"/>
      <c r="F42" s="471"/>
      <c r="G42" s="469"/>
      <c r="H42" s="472"/>
      <c r="I42" s="1294"/>
      <c r="J42" s="1294"/>
      <c r="K42" s="1294"/>
      <c r="L42" s="1294"/>
      <c r="M42" s="1294"/>
      <c r="N42" s="1294"/>
      <c r="O42" s="1294"/>
      <c r="P42" s="1294"/>
      <c r="Q42" s="1294"/>
      <c r="R42" s="1294"/>
      <c r="S42" s="1294"/>
      <c r="T42" s="1294"/>
      <c r="U42" s="1294"/>
      <c r="V42" s="1294"/>
      <c r="W42" s="1294"/>
      <c r="X42" s="1294"/>
      <c r="Y42" s="1294"/>
      <c r="Z42" s="1294"/>
      <c r="AA42" s="1294"/>
      <c r="AB42" s="1294"/>
      <c r="AC42" s="1294"/>
      <c r="AD42" s="1294"/>
      <c r="AE42" s="1294"/>
      <c r="AF42" s="1294"/>
      <c r="AG42" s="1294"/>
      <c r="AH42" s="1294"/>
      <c r="AI42" s="1294"/>
      <c r="AJ42" s="1294"/>
      <c r="AK42" s="1294"/>
      <c r="AL42" s="1294"/>
      <c r="AM42" s="1294"/>
      <c r="AN42" s="1294"/>
      <c r="AO42" s="1294"/>
      <c r="AP42" s="1294"/>
      <c r="AQ42" s="1294"/>
      <c r="AR42" s="1294"/>
      <c r="AS42" s="1294"/>
      <c r="AT42" s="1294"/>
      <c r="AU42" s="1294"/>
      <c r="AV42" s="1294"/>
      <c r="AW42" s="1294"/>
      <c r="AX42" s="1294"/>
      <c r="AY42" s="1294"/>
      <c r="AZ42" s="1294"/>
      <c r="BA42" s="1294"/>
      <c r="BB42" s="1294"/>
      <c r="BC42" s="1294"/>
      <c r="BD42" s="1294"/>
      <c r="BE42" s="1294"/>
      <c r="BF42" s="1294"/>
      <c r="BG42" s="1294"/>
      <c r="BH42" s="1294"/>
      <c r="BI42" s="1294"/>
      <c r="BJ42" s="1294"/>
      <c r="BK42" s="1294"/>
      <c r="BL42" s="1294"/>
      <c r="BM42" s="1294"/>
      <c r="BN42" s="1294"/>
      <c r="BO42" s="1294"/>
      <c r="BP42" s="1294"/>
      <c r="BQ42" s="1294"/>
      <c r="BR42" s="1294"/>
      <c r="BS42" s="1294"/>
      <c r="BT42" s="1294"/>
      <c r="BU42" s="1294"/>
      <c r="BV42" s="1294"/>
      <c r="BW42" s="1294"/>
      <c r="BX42" s="1294"/>
      <c r="BY42" s="1294"/>
      <c r="BZ42" s="1294"/>
      <c r="CA42" s="1294"/>
      <c r="CB42" s="1294"/>
      <c r="CC42" s="1294"/>
      <c r="CD42" s="1294"/>
      <c r="CE42" s="1294"/>
      <c r="CF42" s="1294"/>
      <c r="CG42" s="1294"/>
      <c r="CH42" s="1294"/>
      <c r="CI42" s="1294"/>
      <c r="CJ42" s="1294"/>
      <c r="CK42" s="1294"/>
      <c r="CL42" s="1294"/>
      <c r="CM42" s="1294"/>
      <c r="CN42" s="1294"/>
      <c r="CO42" s="1295">
        <f t="shared" si="0"/>
        <v>0</v>
      </c>
      <c r="CP42" s="476"/>
      <c r="CQ42" s="476"/>
      <c r="CR42" s="476"/>
      <c r="CS42" s="474">
        <f t="shared" si="1"/>
        <v>0</v>
      </c>
      <c r="CT42" s="475">
        <f t="shared" si="2"/>
        <v>0</v>
      </c>
      <c r="CV42" s="487"/>
      <c r="CW42" s="487"/>
      <c r="CX42" s="487"/>
      <c r="CY42" s="487"/>
      <c r="CZ42" s="487"/>
      <c r="DA42" s="487"/>
      <c r="DB42" s="487"/>
      <c r="DC42" s="487"/>
      <c r="DD42" s="487"/>
      <c r="DE42" s="487"/>
      <c r="DF42" s="487"/>
      <c r="DG42" s="487"/>
      <c r="DH42" s="487"/>
      <c r="DI42" s="487"/>
      <c r="DJ42" s="487"/>
      <c r="DK42" s="487"/>
      <c r="DL42" s="487"/>
      <c r="DM42" s="487"/>
      <c r="DN42" s="487"/>
      <c r="DO42" s="487"/>
      <c r="DP42" s="487"/>
      <c r="DQ42" s="487"/>
      <c r="DR42" s="487"/>
      <c r="DS42" s="487"/>
      <c r="DT42" s="487"/>
      <c r="DU42" s="487"/>
      <c r="DV42" s="487"/>
      <c r="DW42" s="487"/>
      <c r="DX42" s="487"/>
      <c r="DY42" s="487"/>
      <c r="DZ42" s="487"/>
      <c r="EA42" s="487"/>
      <c r="EB42" s="487"/>
      <c r="EC42" s="487"/>
      <c r="ED42" s="487"/>
      <c r="EE42" s="487"/>
      <c r="EF42" s="487"/>
      <c r="EG42" s="487"/>
      <c r="EH42" s="487"/>
      <c r="EI42" s="487"/>
      <c r="EJ42" s="487"/>
      <c r="EK42" s="487"/>
      <c r="EL42" s="487"/>
      <c r="EM42" s="487"/>
      <c r="EN42" s="487"/>
      <c r="EO42" s="487"/>
      <c r="EP42" s="487"/>
      <c r="EQ42" s="487"/>
      <c r="ER42" s="487"/>
      <c r="ES42" s="487"/>
      <c r="ET42" s="487"/>
      <c r="EU42" s="487"/>
      <c r="EV42" s="487"/>
      <c r="EW42" s="487"/>
      <c r="EX42" s="487"/>
      <c r="EY42" s="487"/>
      <c r="EZ42" s="487"/>
      <c r="FA42" s="487"/>
      <c r="FB42" s="487"/>
      <c r="FC42" s="487"/>
      <c r="FD42" s="487"/>
      <c r="FE42" s="487"/>
      <c r="FF42" s="487"/>
      <c r="FG42" s="487"/>
      <c r="FH42" s="487"/>
      <c r="FI42" s="487"/>
      <c r="FJ42" s="487"/>
      <c r="FK42" s="487"/>
      <c r="FL42" s="487"/>
      <c r="FM42" s="487"/>
      <c r="FN42" s="487"/>
      <c r="FO42" s="487"/>
      <c r="FP42" s="487"/>
      <c r="FQ42" s="487"/>
      <c r="FR42" s="487"/>
      <c r="FS42" s="487"/>
      <c r="FT42" s="487"/>
      <c r="FU42" s="487"/>
      <c r="FV42" s="487"/>
      <c r="FW42" s="487"/>
      <c r="FX42" s="487"/>
      <c r="FY42" s="487"/>
      <c r="FZ42" s="487"/>
      <c r="GA42" s="487"/>
      <c r="GB42" s="487"/>
      <c r="GC42" s="487"/>
      <c r="GD42" s="487"/>
      <c r="GE42" s="487"/>
      <c r="GF42" s="487"/>
      <c r="GG42" s="487"/>
      <c r="GH42" s="487"/>
      <c r="GI42" s="487"/>
      <c r="GJ42" s="487"/>
      <c r="GK42" s="487"/>
      <c r="GL42" s="487"/>
      <c r="GM42" s="487"/>
      <c r="GN42" s="487"/>
      <c r="GO42" s="487"/>
      <c r="GP42" s="487"/>
      <c r="GQ42" s="487"/>
      <c r="GR42" s="487"/>
      <c r="GS42" s="487"/>
      <c r="GT42" s="487"/>
      <c r="GU42" s="487"/>
      <c r="GV42" s="487"/>
      <c r="GW42" s="487"/>
      <c r="GX42" s="487"/>
      <c r="GY42" s="487"/>
      <c r="GZ42" s="487"/>
      <c r="HA42" s="487"/>
      <c r="HB42" s="487"/>
      <c r="HC42" s="487"/>
      <c r="HD42" s="487"/>
      <c r="HE42" s="487"/>
      <c r="HF42" s="487"/>
      <c r="HG42" s="487"/>
      <c r="HH42" s="487"/>
      <c r="HI42" s="487"/>
      <c r="HJ42" s="487"/>
      <c r="HK42" s="487"/>
      <c r="HL42" s="487"/>
      <c r="HM42" s="487"/>
      <c r="HN42" s="487"/>
      <c r="HO42" s="487"/>
      <c r="HP42" s="487"/>
      <c r="HQ42" s="487"/>
      <c r="HR42" s="487"/>
      <c r="HS42" s="487"/>
      <c r="HT42" s="487"/>
      <c r="HU42" s="487"/>
      <c r="HV42" s="487"/>
      <c r="HW42" s="487"/>
      <c r="HX42" s="487"/>
      <c r="HY42" s="487"/>
      <c r="HZ42" s="487"/>
      <c r="IA42" s="487"/>
      <c r="IB42" s="487"/>
      <c r="IC42" s="487"/>
      <c r="ID42" s="487"/>
      <c r="IE42" s="487"/>
      <c r="IF42" s="487"/>
      <c r="IG42" s="487"/>
      <c r="IH42" s="487"/>
      <c r="II42" s="487"/>
      <c r="IJ42" s="487"/>
      <c r="IK42" s="487"/>
      <c r="IL42" s="487"/>
      <c r="IM42" s="487"/>
      <c r="IN42" s="487"/>
      <c r="IO42" s="487"/>
      <c r="IP42" s="487"/>
      <c r="IQ42" s="487"/>
      <c r="IR42" s="487"/>
      <c r="IS42" s="487"/>
      <c r="IT42" s="487"/>
      <c r="IU42" s="487"/>
      <c r="IV42" s="487"/>
      <c r="IW42" s="487"/>
      <c r="IX42" s="487"/>
      <c r="IY42" s="487"/>
      <c r="IZ42" s="487"/>
      <c r="JA42" s="487"/>
      <c r="JB42" s="487"/>
      <c r="JC42" s="487"/>
      <c r="JD42" s="487"/>
      <c r="JE42" s="487"/>
      <c r="JF42" s="487"/>
      <c r="JG42" s="487"/>
      <c r="JH42" s="487"/>
      <c r="JI42" s="487"/>
      <c r="JJ42" s="487"/>
      <c r="JK42" s="487"/>
      <c r="JL42" s="487"/>
      <c r="JM42" s="487"/>
      <c r="JN42" s="487"/>
      <c r="JO42" s="487"/>
      <c r="JP42" s="487"/>
      <c r="JQ42" s="487"/>
      <c r="JR42" s="487"/>
      <c r="JS42" s="681"/>
    </row>
    <row r="43" spans="1:279" s="461" customFormat="1" ht="21" customHeight="1">
      <c r="A43" s="1782"/>
      <c r="B43" s="467">
        <v>31</v>
      </c>
      <c r="C43" s="468" t="str">
        <f>IF('1_一般事項'!$C$8="","",'1_一般事項'!$C$8)</f>
        <v/>
      </c>
      <c r="D43" s="469"/>
      <c r="E43" s="470"/>
      <c r="F43" s="471"/>
      <c r="G43" s="469"/>
      <c r="H43" s="472"/>
      <c r="I43" s="1294"/>
      <c r="J43" s="1294"/>
      <c r="K43" s="1294"/>
      <c r="L43" s="1294"/>
      <c r="M43" s="1294"/>
      <c r="N43" s="1294"/>
      <c r="O43" s="1294"/>
      <c r="P43" s="1294"/>
      <c r="Q43" s="1294"/>
      <c r="R43" s="1294"/>
      <c r="S43" s="1294"/>
      <c r="T43" s="1294"/>
      <c r="U43" s="1294"/>
      <c r="V43" s="1294"/>
      <c r="W43" s="1294"/>
      <c r="X43" s="1294"/>
      <c r="Y43" s="1294"/>
      <c r="Z43" s="1294"/>
      <c r="AA43" s="1294"/>
      <c r="AB43" s="1294"/>
      <c r="AC43" s="1294"/>
      <c r="AD43" s="1294"/>
      <c r="AE43" s="1294"/>
      <c r="AF43" s="1294"/>
      <c r="AG43" s="1294"/>
      <c r="AH43" s="1294"/>
      <c r="AI43" s="1294"/>
      <c r="AJ43" s="1294"/>
      <c r="AK43" s="1294"/>
      <c r="AL43" s="1294"/>
      <c r="AM43" s="1294"/>
      <c r="AN43" s="1294"/>
      <c r="AO43" s="1294"/>
      <c r="AP43" s="1294"/>
      <c r="AQ43" s="1294"/>
      <c r="AR43" s="1294"/>
      <c r="AS43" s="1294"/>
      <c r="AT43" s="1294"/>
      <c r="AU43" s="1294"/>
      <c r="AV43" s="1294"/>
      <c r="AW43" s="1294"/>
      <c r="AX43" s="1294"/>
      <c r="AY43" s="1294"/>
      <c r="AZ43" s="1294"/>
      <c r="BA43" s="1294"/>
      <c r="BB43" s="1294"/>
      <c r="BC43" s="1294"/>
      <c r="BD43" s="1294"/>
      <c r="BE43" s="1294"/>
      <c r="BF43" s="1294"/>
      <c r="BG43" s="1294"/>
      <c r="BH43" s="1294"/>
      <c r="BI43" s="1294"/>
      <c r="BJ43" s="1294"/>
      <c r="BK43" s="1294"/>
      <c r="BL43" s="1294"/>
      <c r="BM43" s="1294"/>
      <c r="BN43" s="1294"/>
      <c r="BO43" s="1294"/>
      <c r="BP43" s="1294"/>
      <c r="BQ43" s="1294"/>
      <c r="BR43" s="1294"/>
      <c r="BS43" s="1294"/>
      <c r="BT43" s="1294"/>
      <c r="BU43" s="1294"/>
      <c r="BV43" s="1294"/>
      <c r="BW43" s="1294"/>
      <c r="BX43" s="1294"/>
      <c r="BY43" s="1294"/>
      <c r="BZ43" s="1294"/>
      <c r="CA43" s="1294"/>
      <c r="CB43" s="1294"/>
      <c r="CC43" s="1294"/>
      <c r="CD43" s="1294"/>
      <c r="CE43" s="1294"/>
      <c r="CF43" s="1294"/>
      <c r="CG43" s="1294"/>
      <c r="CH43" s="1294"/>
      <c r="CI43" s="1294"/>
      <c r="CJ43" s="1294"/>
      <c r="CK43" s="1294"/>
      <c r="CL43" s="1294"/>
      <c r="CM43" s="1294"/>
      <c r="CN43" s="1294"/>
      <c r="CO43" s="1295">
        <f t="shared" si="0"/>
        <v>0</v>
      </c>
      <c r="CP43" s="476"/>
      <c r="CQ43" s="476"/>
      <c r="CR43" s="476"/>
      <c r="CS43" s="474">
        <f t="shared" si="1"/>
        <v>0</v>
      </c>
      <c r="CT43" s="475">
        <f t="shared" si="2"/>
        <v>0</v>
      </c>
      <c r="CV43" s="487"/>
      <c r="CW43" s="487"/>
      <c r="CX43" s="487"/>
      <c r="CY43" s="487"/>
      <c r="CZ43" s="487"/>
      <c r="DA43" s="487"/>
      <c r="DB43" s="487"/>
      <c r="DC43" s="487"/>
      <c r="DD43" s="487"/>
      <c r="DE43" s="487"/>
      <c r="DF43" s="487"/>
      <c r="DG43" s="487"/>
      <c r="DH43" s="487"/>
      <c r="DI43" s="487"/>
      <c r="DJ43" s="487"/>
      <c r="DK43" s="487"/>
      <c r="DL43" s="487"/>
      <c r="DM43" s="487"/>
      <c r="DN43" s="487"/>
      <c r="DO43" s="487"/>
      <c r="DP43" s="487"/>
      <c r="DQ43" s="487"/>
      <c r="DR43" s="487"/>
      <c r="DS43" s="487"/>
      <c r="DT43" s="487"/>
      <c r="DU43" s="487"/>
      <c r="DV43" s="487"/>
      <c r="DW43" s="487"/>
      <c r="DX43" s="487"/>
      <c r="DY43" s="487"/>
      <c r="DZ43" s="487"/>
      <c r="EA43" s="487"/>
      <c r="EB43" s="487"/>
      <c r="EC43" s="487"/>
      <c r="ED43" s="487"/>
      <c r="EE43" s="487"/>
      <c r="EF43" s="487"/>
      <c r="EG43" s="487"/>
      <c r="EH43" s="487"/>
      <c r="EI43" s="487"/>
      <c r="EJ43" s="487"/>
      <c r="EK43" s="487"/>
      <c r="EL43" s="487"/>
      <c r="EM43" s="487"/>
      <c r="EN43" s="487"/>
      <c r="EO43" s="487"/>
      <c r="EP43" s="487"/>
      <c r="EQ43" s="487"/>
      <c r="ER43" s="487"/>
      <c r="ES43" s="487"/>
      <c r="ET43" s="487"/>
      <c r="EU43" s="487"/>
      <c r="EV43" s="487"/>
      <c r="EW43" s="487"/>
      <c r="EX43" s="487"/>
      <c r="EY43" s="487"/>
      <c r="EZ43" s="487"/>
      <c r="FA43" s="487"/>
      <c r="FB43" s="487"/>
      <c r="FC43" s="487"/>
      <c r="FD43" s="487"/>
      <c r="FE43" s="487"/>
      <c r="FF43" s="487"/>
      <c r="FG43" s="487"/>
      <c r="FH43" s="487"/>
      <c r="FI43" s="487"/>
      <c r="FJ43" s="487"/>
      <c r="FK43" s="487"/>
      <c r="FL43" s="487"/>
      <c r="FM43" s="487"/>
      <c r="FN43" s="487"/>
      <c r="FO43" s="487"/>
      <c r="FP43" s="487"/>
      <c r="FQ43" s="487"/>
      <c r="FR43" s="487"/>
      <c r="FS43" s="487"/>
      <c r="FT43" s="487"/>
      <c r="FU43" s="487"/>
      <c r="FV43" s="487"/>
      <c r="FW43" s="487"/>
      <c r="FX43" s="487"/>
      <c r="FY43" s="487"/>
      <c r="FZ43" s="487"/>
      <c r="GA43" s="487"/>
      <c r="GB43" s="487"/>
      <c r="GC43" s="487"/>
      <c r="GD43" s="487"/>
      <c r="GE43" s="487"/>
      <c r="GF43" s="487"/>
      <c r="GG43" s="487"/>
      <c r="GH43" s="487"/>
      <c r="GI43" s="487"/>
      <c r="GJ43" s="487"/>
      <c r="GK43" s="487"/>
      <c r="GL43" s="487"/>
      <c r="GM43" s="487"/>
      <c r="GN43" s="487"/>
      <c r="GO43" s="487"/>
      <c r="GP43" s="487"/>
      <c r="GQ43" s="487"/>
      <c r="GR43" s="487"/>
      <c r="GS43" s="487"/>
      <c r="GT43" s="487"/>
      <c r="GU43" s="487"/>
      <c r="GV43" s="487"/>
      <c r="GW43" s="487"/>
      <c r="GX43" s="487"/>
      <c r="GY43" s="487"/>
      <c r="GZ43" s="487"/>
      <c r="HA43" s="487"/>
      <c r="HB43" s="487"/>
      <c r="HC43" s="487"/>
      <c r="HD43" s="487"/>
      <c r="HE43" s="487"/>
      <c r="HF43" s="487"/>
      <c r="HG43" s="487"/>
      <c r="HH43" s="487"/>
      <c r="HI43" s="487"/>
      <c r="HJ43" s="487"/>
      <c r="HK43" s="487"/>
      <c r="HL43" s="487"/>
      <c r="HM43" s="487"/>
      <c r="HN43" s="487"/>
      <c r="HO43" s="487"/>
      <c r="HP43" s="487"/>
      <c r="HQ43" s="487"/>
      <c r="HR43" s="487"/>
      <c r="HS43" s="487"/>
      <c r="HT43" s="487"/>
      <c r="HU43" s="487"/>
      <c r="HV43" s="487"/>
      <c r="HW43" s="487"/>
      <c r="HX43" s="487"/>
      <c r="HY43" s="487"/>
      <c r="HZ43" s="487"/>
      <c r="IA43" s="487"/>
      <c r="IB43" s="487"/>
      <c r="IC43" s="487"/>
      <c r="ID43" s="487"/>
      <c r="IE43" s="487"/>
      <c r="IF43" s="487"/>
      <c r="IG43" s="487"/>
      <c r="IH43" s="487"/>
      <c r="II43" s="487"/>
      <c r="IJ43" s="487"/>
      <c r="IK43" s="487"/>
      <c r="IL43" s="487"/>
      <c r="IM43" s="487"/>
      <c r="IN43" s="487"/>
      <c r="IO43" s="487"/>
      <c r="IP43" s="487"/>
      <c r="IQ43" s="487"/>
      <c r="IR43" s="487"/>
      <c r="IS43" s="487"/>
      <c r="IT43" s="487"/>
      <c r="IU43" s="487"/>
      <c r="IV43" s="487"/>
      <c r="IW43" s="487"/>
      <c r="IX43" s="487"/>
      <c r="IY43" s="487"/>
      <c r="IZ43" s="487"/>
      <c r="JA43" s="487"/>
      <c r="JB43" s="487"/>
      <c r="JC43" s="487"/>
      <c r="JD43" s="487"/>
      <c r="JE43" s="487"/>
      <c r="JF43" s="487"/>
      <c r="JG43" s="487"/>
      <c r="JH43" s="487"/>
      <c r="JI43" s="487"/>
      <c r="JJ43" s="487"/>
      <c r="JK43" s="487"/>
      <c r="JL43" s="487"/>
      <c r="JM43" s="487"/>
      <c r="JN43" s="487"/>
      <c r="JO43" s="487"/>
      <c r="JP43" s="487"/>
      <c r="JQ43" s="487"/>
      <c r="JR43" s="487"/>
      <c r="JS43" s="681"/>
    </row>
    <row r="44" spans="1:279" s="461" customFormat="1" ht="21" customHeight="1">
      <c r="A44" s="1782"/>
      <c r="B44" s="467">
        <v>32</v>
      </c>
      <c r="C44" s="468" t="str">
        <f>IF('1_一般事項'!$C$8="","",'1_一般事項'!$C$8)</f>
        <v/>
      </c>
      <c r="D44" s="469"/>
      <c r="E44" s="470"/>
      <c r="F44" s="471"/>
      <c r="G44" s="469"/>
      <c r="H44" s="472"/>
      <c r="I44" s="1294"/>
      <c r="J44" s="1294"/>
      <c r="K44" s="1294"/>
      <c r="L44" s="1294"/>
      <c r="M44" s="1294"/>
      <c r="N44" s="1294"/>
      <c r="O44" s="1294"/>
      <c r="P44" s="1294"/>
      <c r="Q44" s="1294"/>
      <c r="R44" s="1294"/>
      <c r="S44" s="1294"/>
      <c r="T44" s="1294"/>
      <c r="U44" s="1294"/>
      <c r="V44" s="1294"/>
      <c r="W44" s="1294"/>
      <c r="X44" s="1294"/>
      <c r="Y44" s="1294"/>
      <c r="Z44" s="1294"/>
      <c r="AA44" s="1294"/>
      <c r="AB44" s="1294"/>
      <c r="AC44" s="1294"/>
      <c r="AD44" s="1294"/>
      <c r="AE44" s="1294"/>
      <c r="AF44" s="1294"/>
      <c r="AG44" s="1294"/>
      <c r="AH44" s="1294"/>
      <c r="AI44" s="1294"/>
      <c r="AJ44" s="1294"/>
      <c r="AK44" s="1294"/>
      <c r="AL44" s="1294"/>
      <c r="AM44" s="1294"/>
      <c r="AN44" s="1294"/>
      <c r="AO44" s="1294"/>
      <c r="AP44" s="1294"/>
      <c r="AQ44" s="1294"/>
      <c r="AR44" s="1294"/>
      <c r="AS44" s="1294"/>
      <c r="AT44" s="1294"/>
      <c r="AU44" s="1294"/>
      <c r="AV44" s="1294"/>
      <c r="AW44" s="1294"/>
      <c r="AX44" s="1294"/>
      <c r="AY44" s="1294"/>
      <c r="AZ44" s="1294"/>
      <c r="BA44" s="1294"/>
      <c r="BB44" s="1294"/>
      <c r="BC44" s="1294"/>
      <c r="BD44" s="1294"/>
      <c r="BE44" s="1294"/>
      <c r="BF44" s="1294"/>
      <c r="BG44" s="1294"/>
      <c r="BH44" s="1294"/>
      <c r="BI44" s="1294"/>
      <c r="BJ44" s="1294"/>
      <c r="BK44" s="1294"/>
      <c r="BL44" s="1294"/>
      <c r="BM44" s="1294"/>
      <c r="BN44" s="1294"/>
      <c r="BO44" s="1294"/>
      <c r="BP44" s="1294"/>
      <c r="BQ44" s="1294"/>
      <c r="BR44" s="1294"/>
      <c r="BS44" s="1294"/>
      <c r="BT44" s="1294"/>
      <c r="BU44" s="1294"/>
      <c r="BV44" s="1294"/>
      <c r="BW44" s="1294"/>
      <c r="BX44" s="1294"/>
      <c r="BY44" s="1294"/>
      <c r="BZ44" s="1294"/>
      <c r="CA44" s="1294"/>
      <c r="CB44" s="1294"/>
      <c r="CC44" s="1294"/>
      <c r="CD44" s="1294"/>
      <c r="CE44" s="1294"/>
      <c r="CF44" s="1294"/>
      <c r="CG44" s="1294"/>
      <c r="CH44" s="1294"/>
      <c r="CI44" s="1294"/>
      <c r="CJ44" s="1294"/>
      <c r="CK44" s="1294"/>
      <c r="CL44" s="1294"/>
      <c r="CM44" s="1294"/>
      <c r="CN44" s="1294"/>
      <c r="CO44" s="1295">
        <f t="shared" si="0"/>
        <v>0</v>
      </c>
      <c r="CP44" s="476"/>
      <c r="CQ44" s="476"/>
      <c r="CR44" s="476"/>
      <c r="CS44" s="474">
        <f t="shared" si="1"/>
        <v>0</v>
      </c>
      <c r="CT44" s="475">
        <f t="shared" si="2"/>
        <v>0</v>
      </c>
      <c r="CV44" s="487"/>
      <c r="CW44" s="487"/>
      <c r="CX44" s="487"/>
      <c r="CY44" s="487"/>
      <c r="CZ44" s="487"/>
      <c r="DA44" s="487"/>
      <c r="DB44" s="487"/>
      <c r="DC44" s="487"/>
      <c r="DD44" s="487"/>
      <c r="DE44" s="487"/>
      <c r="DF44" s="487"/>
      <c r="DG44" s="487"/>
      <c r="DH44" s="487"/>
      <c r="DI44" s="487"/>
      <c r="DJ44" s="487"/>
      <c r="DK44" s="487"/>
      <c r="DL44" s="487"/>
      <c r="DM44" s="487"/>
      <c r="DN44" s="487"/>
      <c r="DO44" s="487"/>
      <c r="DP44" s="487"/>
      <c r="DQ44" s="487"/>
      <c r="DR44" s="487"/>
      <c r="DS44" s="487"/>
      <c r="DT44" s="487"/>
      <c r="DU44" s="487"/>
      <c r="DV44" s="487"/>
      <c r="DW44" s="487"/>
      <c r="DX44" s="487"/>
      <c r="DY44" s="487"/>
      <c r="DZ44" s="487"/>
      <c r="EA44" s="487"/>
      <c r="EB44" s="487"/>
      <c r="EC44" s="487"/>
      <c r="ED44" s="487"/>
      <c r="EE44" s="487"/>
      <c r="EF44" s="487"/>
      <c r="EG44" s="487"/>
      <c r="EH44" s="487"/>
      <c r="EI44" s="487"/>
      <c r="EJ44" s="487"/>
      <c r="EK44" s="487"/>
      <c r="EL44" s="487"/>
      <c r="EM44" s="487"/>
      <c r="EN44" s="487"/>
      <c r="EO44" s="487"/>
      <c r="EP44" s="487"/>
      <c r="EQ44" s="487"/>
      <c r="ER44" s="487"/>
      <c r="ES44" s="487"/>
      <c r="ET44" s="487"/>
      <c r="EU44" s="487"/>
      <c r="EV44" s="487"/>
      <c r="EW44" s="487"/>
      <c r="EX44" s="487"/>
      <c r="EY44" s="487"/>
      <c r="EZ44" s="487"/>
      <c r="FA44" s="487"/>
      <c r="FB44" s="487"/>
      <c r="FC44" s="487"/>
      <c r="FD44" s="487"/>
      <c r="FE44" s="487"/>
      <c r="FF44" s="487"/>
      <c r="FG44" s="487"/>
      <c r="FH44" s="487"/>
      <c r="FI44" s="487"/>
      <c r="FJ44" s="487"/>
      <c r="FK44" s="487"/>
      <c r="FL44" s="487"/>
      <c r="FM44" s="487"/>
      <c r="FN44" s="487"/>
      <c r="FO44" s="487"/>
      <c r="FP44" s="487"/>
      <c r="FQ44" s="487"/>
      <c r="FR44" s="487"/>
      <c r="FS44" s="487"/>
      <c r="FT44" s="487"/>
      <c r="FU44" s="487"/>
      <c r="FV44" s="487"/>
      <c r="FW44" s="487"/>
      <c r="FX44" s="487"/>
      <c r="FY44" s="487"/>
      <c r="FZ44" s="487"/>
      <c r="GA44" s="487"/>
      <c r="GB44" s="487"/>
      <c r="GC44" s="487"/>
      <c r="GD44" s="487"/>
      <c r="GE44" s="487"/>
      <c r="GF44" s="487"/>
      <c r="GG44" s="487"/>
      <c r="GH44" s="487"/>
      <c r="GI44" s="487"/>
      <c r="GJ44" s="487"/>
      <c r="GK44" s="487"/>
      <c r="GL44" s="487"/>
      <c r="GM44" s="487"/>
      <c r="GN44" s="487"/>
      <c r="GO44" s="487"/>
      <c r="GP44" s="487"/>
      <c r="GQ44" s="487"/>
      <c r="GR44" s="487"/>
      <c r="GS44" s="487"/>
      <c r="GT44" s="487"/>
      <c r="GU44" s="487"/>
      <c r="GV44" s="487"/>
      <c r="GW44" s="487"/>
      <c r="GX44" s="487"/>
      <c r="GY44" s="487"/>
      <c r="GZ44" s="487"/>
      <c r="HA44" s="487"/>
      <c r="HB44" s="487"/>
      <c r="HC44" s="487"/>
      <c r="HD44" s="487"/>
      <c r="HE44" s="487"/>
      <c r="HF44" s="487"/>
      <c r="HG44" s="487"/>
      <c r="HH44" s="487"/>
      <c r="HI44" s="487"/>
      <c r="HJ44" s="487"/>
      <c r="HK44" s="487"/>
      <c r="HL44" s="487"/>
      <c r="HM44" s="487"/>
      <c r="HN44" s="487"/>
      <c r="HO44" s="487"/>
      <c r="HP44" s="487"/>
      <c r="HQ44" s="487"/>
      <c r="HR44" s="487"/>
      <c r="HS44" s="487"/>
      <c r="HT44" s="487"/>
      <c r="HU44" s="487"/>
      <c r="HV44" s="487"/>
      <c r="HW44" s="487"/>
      <c r="HX44" s="487"/>
      <c r="HY44" s="487"/>
      <c r="HZ44" s="487"/>
      <c r="IA44" s="487"/>
      <c r="IB44" s="487"/>
      <c r="IC44" s="487"/>
      <c r="ID44" s="487"/>
      <c r="IE44" s="487"/>
      <c r="IF44" s="487"/>
      <c r="IG44" s="487"/>
      <c r="IH44" s="487"/>
      <c r="II44" s="487"/>
      <c r="IJ44" s="487"/>
      <c r="IK44" s="487"/>
      <c r="IL44" s="487"/>
      <c r="IM44" s="487"/>
      <c r="IN44" s="487"/>
      <c r="IO44" s="487"/>
      <c r="IP44" s="487"/>
      <c r="IQ44" s="487"/>
      <c r="IR44" s="487"/>
      <c r="IS44" s="487"/>
      <c r="IT44" s="487"/>
      <c r="IU44" s="487"/>
      <c r="IV44" s="487"/>
      <c r="IW44" s="487"/>
      <c r="IX44" s="487"/>
      <c r="IY44" s="487"/>
      <c r="IZ44" s="487"/>
      <c r="JA44" s="487"/>
      <c r="JB44" s="487"/>
      <c r="JC44" s="487"/>
      <c r="JD44" s="487"/>
      <c r="JE44" s="487"/>
      <c r="JF44" s="487"/>
      <c r="JG44" s="487"/>
      <c r="JH44" s="487"/>
      <c r="JI44" s="487"/>
      <c r="JJ44" s="487"/>
      <c r="JK44" s="487"/>
      <c r="JL44" s="487"/>
      <c r="JM44" s="487"/>
      <c r="JN44" s="487"/>
      <c r="JO44" s="487"/>
      <c r="JP44" s="487"/>
      <c r="JQ44" s="487"/>
      <c r="JR44" s="487"/>
      <c r="JS44" s="681"/>
    </row>
    <row r="45" spans="1:279" s="461" customFormat="1" ht="21" customHeight="1">
      <c r="A45" s="1782"/>
      <c r="B45" s="467">
        <v>33</v>
      </c>
      <c r="C45" s="468" t="str">
        <f>IF('1_一般事項'!$C$8="","",'1_一般事項'!$C$8)</f>
        <v/>
      </c>
      <c r="D45" s="469"/>
      <c r="E45" s="470"/>
      <c r="F45" s="471"/>
      <c r="G45" s="469"/>
      <c r="H45" s="472"/>
      <c r="I45" s="1294"/>
      <c r="J45" s="1294"/>
      <c r="K45" s="1294"/>
      <c r="L45" s="1294"/>
      <c r="M45" s="1294"/>
      <c r="N45" s="1294"/>
      <c r="O45" s="1294"/>
      <c r="P45" s="1294"/>
      <c r="Q45" s="1294"/>
      <c r="R45" s="1294"/>
      <c r="S45" s="1294"/>
      <c r="T45" s="1294"/>
      <c r="U45" s="1294"/>
      <c r="V45" s="1294"/>
      <c r="W45" s="1294"/>
      <c r="X45" s="1294"/>
      <c r="Y45" s="1294"/>
      <c r="Z45" s="1294"/>
      <c r="AA45" s="1294"/>
      <c r="AB45" s="1294"/>
      <c r="AC45" s="1294"/>
      <c r="AD45" s="1294"/>
      <c r="AE45" s="1294"/>
      <c r="AF45" s="1294"/>
      <c r="AG45" s="1294"/>
      <c r="AH45" s="1294"/>
      <c r="AI45" s="1294"/>
      <c r="AJ45" s="1294"/>
      <c r="AK45" s="1294"/>
      <c r="AL45" s="1294"/>
      <c r="AM45" s="1294"/>
      <c r="AN45" s="1294"/>
      <c r="AO45" s="1294"/>
      <c r="AP45" s="1294"/>
      <c r="AQ45" s="1294"/>
      <c r="AR45" s="1294"/>
      <c r="AS45" s="1294"/>
      <c r="AT45" s="1294"/>
      <c r="AU45" s="1294"/>
      <c r="AV45" s="1294"/>
      <c r="AW45" s="1294"/>
      <c r="AX45" s="1294"/>
      <c r="AY45" s="1294"/>
      <c r="AZ45" s="1294"/>
      <c r="BA45" s="1294"/>
      <c r="BB45" s="1294"/>
      <c r="BC45" s="1294"/>
      <c r="BD45" s="1294"/>
      <c r="BE45" s="1294"/>
      <c r="BF45" s="1294"/>
      <c r="BG45" s="1294"/>
      <c r="BH45" s="1294"/>
      <c r="BI45" s="1294"/>
      <c r="BJ45" s="1294"/>
      <c r="BK45" s="1294"/>
      <c r="BL45" s="1294"/>
      <c r="BM45" s="1294"/>
      <c r="BN45" s="1294"/>
      <c r="BO45" s="1294"/>
      <c r="BP45" s="1294"/>
      <c r="BQ45" s="1294"/>
      <c r="BR45" s="1294"/>
      <c r="BS45" s="1294"/>
      <c r="BT45" s="1294"/>
      <c r="BU45" s="1294"/>
      <c r="BV45" s="1294"/>
      <c r="BW45" s="1294"/>
      <c r="BX45" s="1294"/>
      <c r="BY45" s="1294"/>
      <c r="BZ45" s="1294"/>
      <c r="CA45" s="1294"/>
      <c r="CB45" s="1294"/>
      <c r="CC45" s="1294"/>
      <c r="CD45" s="1294"/>
      <c r="CE45" s="1294"/>
      <c r="CF45" s="1294"/>
      <c r="CG45" s="1294"/>
      <c r="CH45" s="1294"/>
      <c r="CI45" s="1294"/>
      <c r="CJ45" s="1294"/>
      <c r="CK45" s="1294"/>
      <c r="CL45" s="1294"/>
      <c r="CM45" s="1294"/>
      <c r="CN45" s="1294"/>
      <c r="CO45" s="1295">
        <f t="shared" si="0"/>
        <v>0</v>
      </c>
      <c r="CP45" s="476"/>
      <c r="CQ45" s="476"/>
      <c r="CR45" s="476"/>
      <c r="CS45" s="474">
        <f t="shared" ref="CS45:CS76" si="3">CP45+CQ45+CR45</f>
        <v>0</v>
      </c>
      <c r="CT45" s="475">
        <f t="shared" ref="CT45:CT76" si="4">ROUND(CO45*CS45,0)</f>
        <v>0</v>
      </c>
      <c r="CV45" s="487"/>
      <c r="CW45" s="487"/>
      <c r="CX45" s="487"/>
      <c r="CY45" s="487"/>
      <c r="CZ45" s="487"/>
      <c r="DA45" s="487"/>
      <c r="DB45" s="487"/>
      <c r="DC45" s="487"/>
      <c r="DD45" s="487"/>
      <c r="DE45" s="487"/>
      <c r="DF45" s="487"/>
      <c r="DG45" s="487"/>
      <c r="DH45" s="487"/>
      <c r="DI45" s="487"/>
      <c r="DJ45" s="487"/>
      <c r="DK45" s="487"/>
      <c r="DL45" s="487"/>
      <c r="DM45" s="487"/>
      <c r="DN45" s="487"/>
      <c r="DO45" s="487"/>
      <c r="DP45" s="487"/>
      <c r="DQ45" s="487"/>
      <c r="DR45" s="487"/>
      <c r="DS45" s="487"/>
      <c r="DT45" s="487"/>
      <c r="DU45" s="487"/>
      <c r="DV45" s="487"/>
      <c r="DW45" s="487"/>
      <c r="DX45" s="487"/>
      <c r="DY45" s="487"/>
      <c r="DZ45" s="487"/>
      <c r="EA45" s="487"/>
      <c r="EB45" s="487"/>
      <c r="EC45" s="487"/>
      <c r="ED45" s="487"/>
      <c r="EE45" s="487"/>
      <c r="EF45" s="487"/>
      <c r="EG45" s="487"/>
      <c r="EH45" s="487"/>
      <c r="EI45" s="487"/>
      <c r="EJ45" s="487"/>
      <c r="EK45" s="487"/>
      <c r="EL45" s="487"/>
      <c r="EM45" s="487"/>
      <c r="EN45" s="487"/>
      <c r="EO45" s="487"/>
      <c r="EP45" s="487"/>
      <c r="EQ45" s="487"/>
      <c r="ER45" s="487"/>
      <c r="ES45" s="487"/>
      <c r="ET45" s="487"/>
      <c r="EU45" s="487"/>
      <c r="EV45" s="487"/>
      <c r="EW45" s="487"/>
      <c r="EX45" s="487"/>
      <c r="EY45" s="487"/>
      <c r="EZ45" s="487"/>
      <c r="FA45" s="487"/>
      <c r="FB45" s="487"/>
      <c r="FC45" s="487"/>
      <c r="FD45" s="487"/>
      <c r="FE45" s="487"/>
      <c r="FF45" s="487"/>
      <c r="FG45" s="487"/>
      <c r="FH45" s="487"/>
      <c r="FI45" s="487"/>
      <c r="FJ45" s="487"/>
      <c r="FK45" s="487"/>
      <c r="FL45" s="487"/>
      <c r="FM45" s="487"/>
      <c r="FN45" s="487"/>
      <c r="FO45" s="487"/>
      <c r="FP45" s="487"/>
      <c r="FQ45" s="487"/>
      <c r="FR45" s="487"/>
      <c r="FS45" s="487"/>
      <c r="FT45" s="487"/>
      <c r="FU45" s="487"/>
      <c r="FV45" s="487"/>
      <c r="FW45" s="487"/>
      <c r="FX45" s="487"/>
      <c r="FY45" s="487"/>
      <c r="FZ45" s="487"/>
      <c r="GA45" s="487"/>
      <c r="GB45" s="487"/>
      <c r="GC45" s="487"/>
      <c r="GD45" s="487"/>
      <c r="GE45" s="487"/>
      <c r="GF45" s="487"/>
      <c r="GG45" s="487"/>
      <c r="GH45" s="487"/>
      <c r="GI45" s="487"/>
      <c r="GJ45" s="487"/>
      <c r="GK45" s="487"/>
      <c r="GL45" s="487"/>
      <c r="GM45" s="487"/>
      <c r="GN45" s="487"/>
      <c r="GO45" s="487"/>
      <c r="GP45" s="487"/>
      <c r="GQ45" s="487"/>
      <c r="GR45" s="487"/>
      <c r="GS45" s="487"/>
      <c r="GT45" s="487"/>
      <c r="GU45" s="487"/>
      <c r="GV45" s="487"/>
      <c r="GW45" s="487"/>
      <c r="GX45" s="487"/>
      <c r="GY45" s="487"/>
      <c r="GZ45" s="487"/>
      <c r="HA45" s="487"/>
      <c r="HB45" s="487"/>
      <c r="HC45" s="487"/>
      <c r="HD45" s="487"/>
      <c r="HE45" s="487"/>
      <c r="HF45" s="487"/>
      <c r="HG45" s="487"/>
      <c r="HH45" s="487"/>
      <c r="HI45" s="487"/>
      <c r="HJ45" s="487"/>
      <c r="HK45" s="487"/>
      <c r="HL45" s="487"/>
      <c r="HM45" s="487"/>
      <c r="HN45" s="487"/>
      <c r="HO45" s="487"/>
      <c r="HP45" s="487"/>
      <c r="HQ45" s="487"/>
      <c r="HR45" s="487"/>
      <c r="HS45" s="487"/>
      <c r="HT45" s="487"/>
      <c r="HU45" s="487"/>
      <c r="HV45" s="487"/>
      <c r="HW45" s="487"/>
      <c r="HX45" s="487"/>
      <c r="HY45" s="487"/>
      <c r="HZ45" s="487"/>
      <c r="IA45" s="487"/>
      <c r="IB45" s="487"/>
      <c r="IC45" s="487"/>
      <c r="ID45" s="487"/>
      <c r="IE45" s="487"/>
      <c r="IF45" s="487"/>
      <c r="IG45" s="487"/>
      <c r="IH45" s="487"/>
      <c r="II45" s="487"/>
      <c r="IJ45" s="487"/>
      <c r="IK45" s="487"/>
      <c r="IL45" s="487"/>
      <c r="IM45" s="487"/>
      <c r="IN45" s="487"/>
      <c r="IO45" s="487"/>
      <c r="IP45" s="487"/>
      <c r="IQ45" s="487"/>
      <c r="IR45" s="487"/>
      <c r="IS45" s="487"/>
      <c r="IT45" s="487"/>
      <c r="IU45" s="487"/>
      <c r="IV45" s="487"/>
      <c r="IW45" s="487"/>
      <c r="IX45" s="487"/>
      <c r="IY45" s="487"/>
      <c r="IZ45" s="487"/>
      <c r="JA45" s="487"/>
      <c r="JB45" s="487"/>
      <c r="JC45" s="487"/>
      <c r="JD45" s="487"/>
      <c r="JE45" s="487"/>
      <c r="JF45" s="487"/>
      <c r="JG45" s="487"/>
      <c r="JH45" s="487"/>
      <c r="JI45" s="487"/>
      <c r="JJ45" s="487"/>
      <c r="JK45" s="487"/>
      <c r="JL45" s="487"/>
      <c r="JM45" s="487"/>
      <c r="JN45" s="487"/>
      <c r="JO45" s="487"/>
      <c r="JP45" s="487"/>
      <c r="JQ45" s="487"/>
      <c r="JR45" s="487"/>
      <c r="JS45" s="681"/>
    </row>
    <row r="46" spans="1:279" s="461" customFormat="1" ht="21" customHeight="1">
      <c r="A46" s="1782"/>
      <c r="B46" s="467">
        <v>34</v>
      </c>
      <c r="C46" s="468" t="str">
        <f>IF('1_一般事項'!$C$8="","",'1_一般事項'!$C$8)</f>
        <v/>
      </c>
      <c r="D46" s="469"/>
      <c r="E46" s="470"/>
      <c r="F46" s="471"/>
      <c r="G46" s="469"/>
      <c r="H46" s="472"/>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1294"/>
      <c r="AV46" s="1294"/>
      <c r="AW46" s="1294"/>
      <c r="AX46" s="1294"/>
      <c r="AY46" s="1294"/>
      <c r="AZ46" s="1294"/>
      <c r="BA46" s="1294"/>
      <c r="BB46" s="1294"/>
      <c r="BC46" s="1294"/>
      <c r="BD46" s="1294"/>
      <c r="BE46" s="1294"/>
      <c r="BF46" s="1294"/>
      <c r="BG46" s="1294"/>
      <c r="BH46" s="1294"/>
      <c r="BI46" s="1294"/>
      <c r="BJ46" s="1294"/>
      <c r="BK46" s="1294"/>
      <c r="BL46" s="1294"/>
      <c r="BM46" s="1294"/>
      <c r="BN46" s="1294"/>
      <c r="BO46" s="1294"/>
      <c r="BP46" s="1294"/>
      <c r="BQ46" s="1294"/>
      <c r="BR46" s="1294"/>
      <c r="BS46" s="1294"/>
      <c r="BT46" s="1294"/>
      <c r="BU46" s="1294"/>
      <c r="BV46" s="1294"/>
      <c r="BW46" s="1294"/>
      <c r="BX46" s="1294"/>
      <c r="BY46" s="1294"/>
      <c r="BZ46" s="1294"/>
      <c r="CA46" s="1294"/>
      <c r="CB46" s="1294"/>
      <c r="CC46" s="1294"/>
      <c r="CD46" s="1294"/>
      <c r="CE46" s="1294"/>
      <c r="CF46" s="1294"/>
      <c r="CG46" s="1294"/>
      <c r="CH46" s="1294"/>
      <c r="CI46" s="1294"/>
      <c r="CJ46" s="1294"/>
      <c r="CK46" s="1294"/>
      <c r="CL46" s="1294"/>
      <c r="CM46" s="1294"/>
      <c r="CN46" s="1294"/>
      <c r="CO46" s="1295">
        <f t="shared" si="0"/>
        <v>0</v>
      </c>
      <c r="CP46" s="476"/>
      <c r="CQ46" s="476"/>
      <c r="CR46" s="476"/>
      <c r="CS46" s="474">
        <f t="shared" si="3"/>
        <v>0</v>
      </c>
      <c r="CT46" s="475">
        <f t="shared" si="4"/>
        <v>0</v>
      </c>
      <c r="CV46" s="487"/>
      <c r="CW46" s="487"/>
      <c r="CX46" s="487"/>
      <c r="CY46" s="487"/>
      <c r="CZ46" s="487"/>
      <c r="DA46" s="487"/>
      <c r="DB46" s="487"/>
      <c r="DC46" s="487"/>
      <c r="DD46" s="487"/>
      <c r="DE46" s="487"/>
      <c r="DF46" s="487"/>
      <c r="DG46" s="487"/>
      <c r="DH46" s="487"/>
      <c r="DI46" s="487"/>
      <c r="DJ46" s="487"/>
      <c r="DK46" s="487"/>
      <c r="DL46" s="487"/>
      <c r="DM46" s="487"/>
      <c r="DN46" s="487"/>
      <c r="DO46" s="487"/>
      <c r="DP46" s="487"/>
      <c r="DQ46" s="487"/>
      <c r="DR46" s="487"/>
      <c r="DS46" s="487"/>
      <c r="DT46" s="487"/>
      <c r="DU46" s="487"/>
      <c r="DV46" s="487"/>
      <c r="DW46" s="487"/>
      <c r="DX46" s="487"/>
      <c r="DY46" s="487"/>
      <c r="DZ46" s="487"/>
      <c r="EA46" s="487"/>
      <c r="EB46" s="487"/>
      <c r="EC46" s="487"/>
      <c r="ED46" s="487"/>
      <c r="EE46" s="487"/>
      <c r="EF46" s="487"/>
      <c r="EG46" s="487"/>
      <c r="EH46" s="487"/>
      <c r="EI46" s="487"/>
      <c r="EJ46" s="487"/>
      <c r="EK46" s="487"/>
      <c r="EL46" s="487"/>
      <c r="EM46" s="487"/>
      <c r="EN46" s="487"/>
      <c r="EO46" s="487"/>
      <c r="EP46" s="487"/>
      <c r="EQ46" s="487"/>
      <c r="ER46" s="487"/>
      <c r="ES46" s="487"/>
      <c r="ET46" s="487"/>
      <c r="EU46" s="487"/>
      <c r="EV46" s="487"/>
      <c r="EW46" s="487"/>
      <c r="EX46" s="487"/>
      <c r="EY46" s="487"/>
      <c r="EZ46" s="487"/>
      <c r="FA46" s="487"/>
      <c r="FB46" s="487"/>
      <c r="FC46" s="487"/>
      <c r="FD46" s="487"/>
      <c r="FE46" s="487"/>
      <c r="FF46" s="487"/>
      <c r="FG46" s="487"/>
      <c r="FH46" s="487"/>
      <c r="FI46" s="487"/>
      <c r="FJ46" s="487"/>
      <c r="FK46" s="487"/>
      <c r="FL46" s="487"/>
      <c r="FM46" s="487"/>
      <c r="FN46" s="487"/>
      <c r="FO46" s="487"/>
      <c r="FP46" s="487"/>
      <c r="FQ46" s="487"/>
      <c r="FR46" s="487"/>
      <c r="FS46" s="487"/>
      <c r="FT46" s="487"/>
      <c r="FU46" s="487"/>
      <c r="FV46" s="487"/>
      <c r="FW46" s="487"/>
      <c r="FX46" s="487"/>
      <c r="FY46" s="487"/>
      <c r="FZ46" s="487"/>
      <c r="GA46" s="487"/>
      <c r="GB46" s="487"/>
      <c r="GC46" s="487"/>
      <c r="GD46" s="487"/>
      <c r="GE46" s="487"/>
      <c r="GF46" s="487"/>
      <c r="GG46" s="487"/>
      <c r="GH46" s="487"/>
      <c r="GI46" s="487"/>
      <c r="GJ46" s="487"/>
      <c r="GK46" s="487"/>
      <c r="GL46" s="487"/>
      <c r="GM46" s="487"/>
      <c r="GN46" s="487"/>
      <c r="GO46" s="487"/>
      <c r="GP46" s="487"/>
      <c r="GQ46" s="487"/>
      <c r="GR46" s="487"/>
      <c r="GS46" s="487"/>
      <c r="GT46" s="487"/>
      <c r="GU46" s="487"/>
      <c r="GV46" s="487"/>
      <c r="GW46" s="487"/>
      <c r="GX46" s="487"/>
      <c r="GY46" s="487"/>
      <c r="GZ46" s="487"/>
      <c r="HA46" s="487"/>
      <c r="HB46" s="487"/>
      <c r="HC46" s="487"/>
      <c r="HD46" s="487"/>
      <c r="HE46" s="487"/>
      <c r="HF46" s="487"/>
      <c r="HG46" s="487"/>
      <c r="HH46" s="487"/>
      <c r="HI46" s="487"/>
      <c r="HJ46" s="487"/>
      <c r="HK46" s="487"/>
      <c r="HL46" s="487"/>
      <c r="HM46" s="487"/>
      <c r="HN46" s="487"/>
      <c r="HO46" s="487"/>
      <c r="HP46" s="487"/>
      <c r="HQ46" s="487"/>
      <c r="HR46" s="487"/>
      <c r="HS46" s="487"/>
      <c r="HT46" s="487"/>
      <c r="HU46" s="487"/>
      <c r="HV46" s="487"/>
      <c r="HW46" s="487"/>
      <c r="HX46" s="487"/>
      <c r="HY46" s="487"/>
      <c r="HZ46" s="487"/>
      <c r="IA46" s="487"/>
      <c r="IB46" s="487"/>
      <c r="IC46" s="487"/>
      <c r="ID46" s="487"/>
      <c r="IE46" s="487"/>
      <c r="IF46" s="487"/>
      <c r="IG46" s="487"/>
      <c r="IH46" s="487"/>
      <c r="II46" s="487"/>
      <c r="IJ46" s="487"/>
      <c r="IK46" s="487"/>
      <c r="IL46" s="487"/>
      <c r="IM46" s="487"/>
      <c r="IN46" s="487"/>
      <c r="IO46" s="487"/>
      <c r="IP46" s="487"/>
      <c r="IQ46" s="487"/>
      <c r="IR46" s="487"/>
      <c r="IS46" s="487"/>
      <c r="IT46" s="487"/>
      <c r="IU46" s="487"/>
      <c r="IV46" s="487"/>
      <c r="IW46" s="487"/>
      <c r="IX46" s="487"/>
      <c r="IY46" s="487"/>
      <c r="IZ46" s="487"/>
      <c r="JA46" s="487"/>
      <c r="JB46" s="487"/>
      <c r="JC46" s="487"/>
      <c r="JD46" s="487"/>
      <c r="JE46" s="487"/>
      <c r="JF46" s="487"/>
      <c r="JG46" s="487"/>
      <c r="JH46" s="487"/>
      <c r="JI46" s="487"/>
      <c r="JJ46" s="487"/>
      <c r="JK46" s="487"/>
      <c r="JL46" s="487"/>
      <c r="JM46" s="487"/>
      <c r="JN46" s="487"/>
      <c r="JO46" s="487"/>
      <c r="JP46" s="487"/>
      <c r="JQ46" s="487"/>
      <c r="JR46" s="487"/>
      <c r="JS46" s="681"/>
    </row>
    <row r="47" spans="1:279" s="461" customFormat="1" ht="21" customHeight="1">
      <c r="A47" s="1782"/>
      <c r="B47" s="467">
        <v>35</v>
      </c>
      <c r="C47" s="468" t="str">
        <f>IF('1_一般事項'!$C$8="","",'1_一般事項'!$C$8)</f>
        <v/>
      </c>
      <c r="D47" s="469"/>
      <c r="E47" s="470"/>
      <c r="F47" s="471"/>
      <c r="G47" s="469"/>
      <c r="H47" s="472"/>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1294"/>
      <c r="AV47" s="1294"/>
      <c r="AW47" s="1294"/>
      <c r="AX47" s="1294"/>
      <c r="AY47" s="1294"/>
      <c r="AZ47" s="1294"/>
      <c r="BA47" s="1294"/>
      <c r="BB47" s="1294"/>
      <c r="BC47" s="1294"/>
      <c r="BD47" s="1294"/>
      <c r="BE47" s="1294"/>
      <c r="BF47" s="1294"/>
      <c r="BG47" s="1294"/>
      <c r="BH47" s="1294"/>
      <c r="BI47" s="1294"/>
      <c r="BJ47" s="1294"/>
      <c r="BK47" s="1294"/>
      <c r="BL47" s="1294"/>
      <c r="BM47" s="1294"/>
      <c r="BN47" s="1294"/>
      <c r="BO47" s="1294"/>
      <c r="BP47" s="1294"/>
      <c r="BQ47" s="1294"/>
      <c r="BR47" s="1294"/>
      <c r="BS47" s="1294"/>
      <c r="BT47" s="1294"/>
      <c r="BU47" s="1294"/>
      <c r="BV47" s="1294"/>
      <c r="BW47" s="1294"/>
      <c r="BX47" s="1294"/>
      <c r="BY47" s="1294"/>
      <c r="BZ47" s="1294"/>
      <c r="CA47" s="1294"/>
      <c r="CB47" s="1294"/>
      <c r="CC47" s="1294"/>
      <c r="CD47" s="1294"/>
      <c r="CE47" s="1294"/>
      <c r="CF47" s="1294"/>
      <c r="CG47" s="1294"/>
      <c r="CH47" s="1294"/>
      <c r="CI47" s="1294"/>
      <c r="CJ47" s="1294"/>
      <c r="CK47" s="1294"/>
      <c r="CL47" s="1294"/>
      <c r="CM47" s="1294"/>
      <c r="CN47" s="1294"/>
      <c r="CO47" s="1295">
        <f t="shared" si="0"/>
        <v>0</v>
      </c>
      <c r="CP47" s="476"/>
      <c r="CQ47" s="476"/>
      <c r="CR47" s="476"/>
      <c r="CS47" s="474">
        <f t="shared" si="3"/>
        <v>0</v>
      </c>
      <c r="CT47" s="475">
        <f t="shared" si="4"/>
        <v>0</v>
      </c>
      <c r="CV47" s="487"/>
      <c r="CW47" s="487"/>
      <c r="CX47" s="487"/>
      <c r="CY47" s="487"/>
      <c r="CZ47" s="487"/>
      <c r="DA47" s="487"/>
      <c r="DB47" s="487"/>
      <c r="DC47" s="487"/>
      <c r="DD47" s="487"/>
      <c r="DE47" s="487"/>
      <c r="DF47" s="487"/>
      <c r="DG47" s="487"/>
      <c r="DH47" s="487"/>
      <c r="DI47" s="487"/>
      <c r="DJ47" s="487"/>
      <c r="DK47" s="487"/>
      <c r="DL47" s="487"/>
      <c r="DM47" s="487"/>
      <c r="DN47" s="487"/>
      <c r="DO47" s="487"/>
      <c r="DP47" s="487"/>
      <c r="DQ47" s="487"/>
      <c r="DR47" s="487"/>
      <c r="DS47" s="487"/>
      <c r="DT47" s="487"/>
      <c r="DU47" s="487"/>
      <c r="DV47" s="487"/>
      <c r="DW47" s="487"/>
      <c r="DX47" s="487"/>
      <c r="DY47" s="487"/>
      <c r="DZ47" s="487"/>
      <c r="EA47" s="487"/>
      <c r="EB47" s="487"/>
      <c r="EC47" s="487"/>
      <c r="ED47" s="487"/>
      <c r="EE47" s="487"/>
      <c r="EF47" s="487"/>
      <c r="EG47" s="487"/>
      <c r="EH47" s="487"/>
      <c r="EI47" s="487"/>
      <c r="EJ47" s="487"/>
      <c r="EK47" s="487"/>
      <c r="EL47" s="487"/>
      <c r="EM47" s="487"/>
      <c r="EN47" s="487"/>
      <c r="EO47" s="487"/>
      <c r="EP47" s="487"/>
      <c r="EQ47" s="487"/>
      <c r="ER47" s="487"/>
      <c r="ES47" s="487"/>
      <c r="ET47" s="487"/>
      <c r="EU47" s="487"/>
      <c r="EV47" s="487"/>
      <c r="EW47" s="487"/>
      <c r="EX47" s="487"/>
      <c r="EY47" s="487"/>
      <c r="EZ47" s="487"/>
      <c r="FA47" s="487"/>
      <c r="FB47" s="487"/>
      <c r="FC47" s="487"/>
      <c r="FD47" s="487"/>
      <c r="FE47" s="487"/>
      <c r="FF47" s="487"/>
      <c r="FG47" s="487"/>
      <c r="FH47" s="487"/>
      <c r="FI47" s="487"/>
      <c r="FJ47" s="487"/>
      <c r="FK47" s="487"/>
      <c r="FL47" s="487"/>
      <c r="FM47" s="487"/>
      <c r="FN47" s="487"/>
      <c r="FO47" s="487"/>
      <c r="FP47" s="487"/>
      <c r="FQ47" s="487"/>
      <c r="FR47" s="487"/>
      <c r="FS47" s="487"/>
      <c r="FT47" s="487"/>
      <c r="FU47" s="487"/>
      <c r="FV47" s="487"/>
      <c r="FW47" s="487"/>
      <c r="FX47" s="487"/>
      <c r="FY47" s="487"/>
      <c r="FZ47" s="487"/>
      <c r="GA47" s="487"/>
      <c r="GB47" s="487"/>
      <c r="GC47" s="487"/>
      <c r="GD47" s="487"/>
      <c r="GE47" s="487"/>
      <c r="GF47" s="487"/>
      <c r="GG47" s="487"/>
      <c r="GH47" s="487"/>
      <c r="GI47" s="487"/>
      <c r="GJ47" s="487"/>
      <c r="GK47" s="487"/>
      <c r="GL47" s="487"/>
      <c r="GM47" s="487"/>
      <c r="GN47" s="487"/>
      <c r="GO47" s="487"/>
      <c r="GP47" s="487"/>
      <c r="GQ47" s="487"/>
      <c r="GR47" s="487"/>
      <c r="GS47" s="487"/>
      <c r="GT47" s="487"/>
      <c r="GU47" s="487"/>
      <c r="GV47" s="487"/>
      <c r="GW47" s="487"/>
      <c r="GX47" s="487"/>
      <c r="GY47" s="487"/>
      <c r="GZ47" s="487"/>
      <c r="HA47" s="487"/>
      <c r="HB47" s="487"/>
      <c r="HC47" s="487"/>
      <c r="HD47" s="487"/>
      <c r="HE47" s="487"/>
      <c r="HF47" s="487"/>
      <c r="HG47" s="487"/>
      <c r="HH47" s="487"/>
      <c r="HI47" s="487"/>
      <c r="HJ47" s="487"/>
      <c r="HK47" s="487"/>
      <c r="HL47" s="487"/>
      <c r="HM47" s="487"/>
      <c r="HN47" s="487"/>
      <c r="HO47" s="487"/>
      <c r="HP47" s="487"/>
      <c r="HQ47" s="487"/>
      <c r="HR47" s="487"/>
      <c r="HS47" s="487"/>
      <c r="HT47" s="487"/>
      <c r="HU47" s="487"/>
      <c r="HV47" s="487"/>
      <c r="HW47" s="487"/>
      <c r="HX47" s="487"/>
      <c r="HY47" s="487"/>
      <c r="HZ47" s="487"/>
      <c r="IA47" s="487"/>
      <c r="IB47" s="487"/>
      <c r="IC47" s="487"/>
      <c r="ID47" s="487"/>
      <c r="IE47" s="487"/>
      <c r="IF47" s="487"/>
      <c r="IG47" s="487"/>
      <c r="IH47" s="487"/>
      <c r="II47" s="487"/>
      <c r="IJ47" s="487"/>
      <c r="IK47" s="487"/>
      <c r="IL47" s="487"/>
      <c r="IM47" s="487"/>
      <c r="IN47" s="487"/>
      <c r="IO47" s="487"/>
      <c r="IP47" s="487"/>
      <c r="IQ47" s="487"/>
      <c r="IR47" s="487"/>
      <c r="IS47" s="487"/>
      <c r="IT47" s="487"/>
      <c r="IU47" s="487"/>
      <c r="IV47" s="487"/>
      <c r="IW47" s="487"/>
      <c r="IX47" s="487"/>
      <c r="IY47" s="487"/>
      <c r="IZ47" s="487"/>
      <c r="JA47" s="487"/>
      <c r="JB47" s="487"/>
      <c r="JC47" s="487"/>
      <c r="JD47" s="487"/>
      <c r="JE47" s="487"/>
      <c r="JF47" s="487"/>
      <c r="JG47" s="487"/>
      <c r="JH47" s="487"/>
      <c r="JI47" s="487"/>
      <c r="JJ47" s="487"/>
      <c r="JK47" s="487"/>
      <c r="JL47" s="487"/>
      <c r="JM47" s="487"/>
      <c r="JN47" s="487"/>
      <c r="JO47" s="487"/>
      <c r="JP47" s="487"/>
      <c r="JQ47" s="487"/>
      <c r="JR47" s="487"/>
      <c r="JS47" s="681"/>
    </row>
    <row r="48" spans="1:279" s="461" customFormat="1" ht="21" customHeight="1">
      <c r="A48" s="1782"/>
      <c r="B48" s="467">
        <v>36</v>
      </c>
      <c r="C48" s="468" t="str">
        <f>IF('1_一般事項'!$C$8="","",'1_一般事項'!$C$8)</f>
        <v/>
      </c>
      <c r="D48" s="469"/>
      <c r="E48" s="470"/>
      <c r="F48" s="471"/>
      <c r="G48" s="469"/>
      <c r="H48" s="472"/>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1294"/>
      <c r="AV48" s="1294"/>
      <c r="AW48" s="1294"/>
      <c r="AX48" s="1294"/>
      <c r="AY48" s="1294"/>
      <c r="AZ48" s="1294"/>
      <c r="BA48" s="1294"/>
      <c r="BB48" s="1294"/>
      <c r="BC48" s="1294"/>
      <c r="BD48" s="1294"/>
      <c r="BE48" s="1294"/>
      <c r="BF48" s="1294"/>
      <c r="BG48" s="1294"/>
      <c r="BH48" s="1294"/>
      <c r="BI48" s="1294"/>
      <c r="BJ48" s="1294"/>
      <c r="BK48" s="1294"/>
      <c r="BL48" s="1294"/>
      <c r="BM48" s="1294"/>
      <c r="BN48" s="1294"/>
      <c r="BO48" s="1294"/>
      <c r="BP48" s="1294"/>
      <c r="BQ48" s="1294"/>
      <c r="BR48" s="1294"/>
      <c r="BS48" s="1294"/>
      <c r="BT48" s="1294"/>
      <c r="BU48" s="1294"/>
      <c r="BV48" s="1294"/>
      <c r="BW48" s="1294"/>
      <c r="BX48" s="1294"/>
      <c r="BY48" s="1294"/>
      <c r="BZ48" s="1294"/>
      <c r="CA48" s="1294"/>
      <c r="CB48" s="1294"/>
      <c r="CC48" s="1294"/>
      <c r="CD48" s="1294"/>
      <c r="CE48" s="1294"/>
      <c r="CF48" s="1294"/>
      <c r="CG48" s="1294"/>
      <c r="CH48" s="1294"/>
      <c r="CI48" s="1294"/>
      <c r="CJ48" s="1294"/>
      <c r="CK48" s="1294"/>
      <c r="CL48" s="1294"/>
      <c r="CM48" s="1294"/>
      <c r="CN48" s="1294"/>
      <c r="CO48" s="1295">
        <f t="shared" si="0"/>
        <v>0</v>
      </c>
      <c r="CP48" s="476"/>
      <c r="CQ48" s="476"/>
      <c r="CR48" s="476"/>
      <c r="CS48" s="474">
        <f t="shared" si="3"/>
        <v>0</v>
      </c>
      <c r="CT48" s="475">
        <f t="shared" si="4"/>
        <v>0</v>
      </c>
      <c r="CV48" s="487"/>
      <c r="CW48" s="487"/>
      <c r="CX48" s="487"/>
      <c r="CY48" s="487"/>
      <c r="CZ48" s="487"/>
      <c r="DA48" s="487"/>
      <c r="DB48" s="487"/>
      <c r="DC48" s="487"/>
      <c r="DD48" s="487"/>
      <c r="DE48" s="487"/>
      <c r="DF48" s="487"/>
      <c r="DG48" s="487"/>
      <c r="DH48" s="487"/>
      <c r="DI48" s="487"/>
      <c r="DJ48" s="487"/>
      <c r="DK48" s="487"/>
      <c r="DL48" s="487"/>
      <c r="DM48" s="487"/>
      <c r="DN48" s="487"/>
      <c r="DO48" s="487"/>
      <c r="DP48" s="487"/>
      <c r="DQ48" s="487"/>
      <c r="DR48" s="487"/>
      <c r="DS48" s="487"/>
      <c r="DT48" s="487"/>
      <c r="DU48" s="487"/>
      <c r="DV48" s="487"/>
      <c r="DW48" s="487"/>
      <c r="DX48" s="487"/>
      <c r="DY48" s="487"/>
      <c r="DZ48" s="487"/>
      <c r="EA48" s="487"/>
      <c r="EB48" s="487"/>
      <c r="EC48" s="487"/>
      <c r="ED48" s="487"/>
      <c r="EE48" s="487"/>
      <c r="EF48" s="487"/>
      <c r="EG48" s="487"/>
      <c r="EH48" s="487"/>
      <c r="EI48" s="487"/>
      <c r="EJ48" s="487"/>
      <c r="EK48" s="487"/>
      <c r="EL48" s="487"/>
      <c r="EM48" s="487"/>
      <c r="EN48" s="487"/>
      <c r="EO48" s="487"/>
      <c r="EP48" s="487"/>
      <c r="EQ48" s="487"/>
      <c r="ER48" s="487"/>
      <c r="ES48" s="487"/>
      <c r="ET48" s="487"/>
      <c r="EU48" s="487"/>
      <c r="EV48" s="487"/>
      <c r="EW48" s="487"/>
      <c r="EX48" s="487"/>
      <c r="EY48" s="487"/>
      <c r="EZ48" s="487"/>
      <c r="FA48" s="487"/>
      <c r="FB48" s="487"/>
      <c r="FC48" s="487"/>
      <c r="FD48" s="487"/>
      <c r="FE48" s="487"/>
      <c r="FF48" s="487"/>
      <c r="FG48" s="487"/>
      <c r="FH48" s="487"/>
      <c r="FI48" s="487"/>
      <c r="FJ48" s="487"/>
      <c r="FK48" s="487"/>
      <c r="FL48" s="487"/>
      <c r="FM48" s="487"/>
      <c r="FN48" s="487"/>
      <c r="FO48" s="487"/>
      <c r="FP48" s="487"/>
      <c r="FQ48" s="487"/>
      <c r="FR48" s="487"/>
      <c r="FS48" s="487"/>
      <c r="FT48" s="487"/>
      <c r="FU48" s="487"/>
      <c r="FV48" s="487"/>
      <c r="FW48" s="487"/>
      <c r="FX48" s="487"/>
      <c r="FY48" s="487"/>
      <c r="FZ48" s="487"/>
      <c r="GA48" s="487"/>
      <c r="GB48" s="487"/>
      <c r="GC48" s="487"/>
      <c r="GD48" s="487"/>
      <c r="GE48" s="487"/>
      <c r="GF48" s="487"/>
      <c r="GG48" s="487"/>
      <c r="GH48" s="487"/>
      <c r="GI48" s="487"/>
      <c r="GJ48" s="487"/>
      <c r="GK48" s="487"/>
      <c r="GL48" s="487"/>
      <c r="GM48" s="487"/>
      <c r="GN48" s="487"/>
      <c r="GO48" s="487"/>
      <c r="GP48" s="487"/>
      <c r="GQ48" s="487"/>
      <c r="GR48" s="487"/>
      <c r="GS48" s="487"/>
      <c r="GT48" s="487"/>
      <c r="GU48" s="487"/>
      <c r="GV48" s="487"/>
      <c r="GW48" s="487"/>
      <c r="GX48" s="487"/>
      <c r="GY48" s="487"/>
      <c r="GZ48" s="487"/>
      <c r="HA48" s="487"/>
      <c r="HB48" s="487"/>
      <c r="HC48" s="487"/>
      <c r="HD48" s="487"/>
      <c r="HE48" s="487"/>
      <c r="HF48" s="487"/>
      <c r="HG48" s="487"/>
      <c r="HH48" s="487"/>
      <c r="HI48" s="487"/>
      <c r="HJ48" s="487"/>
      <c r="HK48" s="487"/>
      <c r="HL48" s="487"/>
      <c r="HM48" s="487"/>
      <c r="HN48" s="487"/>
      <c r="HO48" s="487"/>
      <c r="HP48" s="487"/>
      <c r="HQ48" s="487"/>
      <c r="HR48" s="487"/>
      <c r="HS48" s="487"/>
      <c r="HT48" s="487"/>
      <c r="HU48" s="487"/>
      <c r="HV48" s="487"/>
      <c r="HW48" s="487"/>
      <c r="HX48" s="487"/>
      <c r="HY48" s="487"/>
      <c r="HZ48" s="487"/>
      <c r="IA48" s="487"/>
      <c r="IB48" s="487"/>
      <c r="IC48" s="487"/>
      <c r="ID48" s="487"/>
      <c r="IE48" s="487"/>
      <c r="IF48" s="487"/>
      <c r="IG48" s="487"/>
      <c r="IH48" s="487"/>
      <c r="II48" s="487"/>
      <c r="IJ48" s="487"/>
      <c r="IK48" s="487"/>
      <c r="IL48" s="487"/>
      <c r="IM48" s="487"/>
      <c r="IN48" s="487"/>
      <c r="IO48" s="487"/>
      <c r="IP48" s="487"/>
      <c r="IQ48" s="487"/>
      <c r="IR48" s="487"/>
      <c r="IS48" s="487"/>
      <c r="IT48" s="487"/>
      <c r="IU48" s="487"/>
      <c r="IV48" s="487"/>
      <c r="IW48" s="487"/>
      <c r="IX48" s="487"/>
      <c r="IY48" s="487"/>
      <c r="IZ48" s="487"/>
      <c r="JA48" s="487"/>
      <c r="JB48" s="487"/>
      <c r="JC48" s="487"/>
      <c r="JD48" s="487"/>
      <c r="JE48" s="487"/>
      <c r="JF48" s="487"/>
      <c r="JG48" s="487"/>
      <c r="JH48" s="487"/>
      <c r="JI48" s="487"/>
      <c r="JJ48" s="487"/>
      <c r="JK48" s="487"/>
      <c r="JL48" s="487"/>
      <c r="JM48" s="487"/>
      <c r="JN48" s="487"/>
      <c r="JO48" s="487"/>
      <c r="JP48" s="487"/>
      <c r="JQ48" s="487"/>
      <c r="JR48" s="487"/>
      <c r="JS48" s="681"/>
    </row>
    <row r="49" spans="1:279" s="461" customFormat="1" ht="21" customHeight="1">
      <c r="A49" s="1782"/>
      <c r="B49" s="467">
        <v>37</v>
      </c>
      <c r="C49" s="468" t="str">
        <f>IF('1_一般事項'!$C$8="","",'1_一般事項'!$C$8)</f>
        <v/>
      </c>
      <c r="D49" s="469"/>
      <c r="E49" s="470"/>
      <c r="F49" s="471"/>
      <c r="G49" s="469"/>
      <c r="H49" s="472"/>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1294"/>
      <c r="AV49" s="1294"/>
      <c r="AW49" s="1294"/>
      <c r="AX49" s="1294"/>
      <c r="AY49" s="1294"/>
      <c r="AZ49" s="1294"/>
      <c r="BA49" s="1294"/>
      <c r="BB49" s="1294"/>
      <c r="BC49" s="1294"/>
      <c r="BD49" s="1294"/>
      <c r="BE49" s="1294"/>
      <c r="BF49" s="1294"/>
      <c r="BG49" s="1294"/>
      <c r="BH49" s="1294"/>
      <c r="BI49" s="1294"/>
      <c r="BJ49" s="1294"/>
      <c r="BK49" s="1294"/>
      <c r="BL49" s="1294"/>
      <c r="BM49" s="1294"/>
      <c r="BN49" s="1294"/>
      <c r="BO49" s="1294"/>
      <c r="BP49" s="1294"/>
      <c r="BQ49" s="1294"/>
      <c r="BR49" s="1294"/>
      <c r="BS49" s="1294"/>
      <c r="BT49" s="1294"/>
      <c r="BU49" s="1294"/>
      <c r="BV49" s="1294"/>
      <c r="BW49" s="1294"/>
      <c r="BX49" s="1294"/>
      <c r="BY49" s="1294"/>
      <c r="BZ49" s="1294"/>
      <c r="CA49" s="1294"/>
      <c r="CB49" s="1294"/>
      <c r="CC49" s="1294"/>
      <c r="CD49" s="1294"/>
      <c r="CE49" s="1294"/>
      <c r="CF49" s="1294"/>
      <c r="CG49" s="1294"/>
      <c r="CH49" s="1294"/>
      <c r="CI49" s="1294"/>
      <c r="CJ49" s="1294"/>
      <c r="CK49" s="1294"/>
      <c r="CL49" s="1294"/>
      <c r="CM49" s="1294"/>
      <c r="CN49" s="1294"/>
      <c r="CO49" s="1295">
        <f t="shared" si="0"/>
        <v>0</v>
      </c>
      <c r="CP49" s="476"/>
      <c r="CQ49" s="476"/>
      <c r="CR49" s="476"/>
      <c r="CS49" s="474">
        <f t="shared" si="3"/>
        <v>0</v>
      </c>
      <c r="CT49" s="475">
        <f t="shared" si="4"/>
        <v>0</v>
      </c>
      <c r="CV49" s="487"/>
      <c r="CW49" s="487"/>
      <c r="CX49" s="487"/>
      <c r="CY49" s="487"/>
      <c r="CZ49" s="487"/>
      <c r="DA49" s="487"/>
      <c r="DB49" s="487"/>
      <c r="DC49" s="487"/>
      <c r="DD49" s="487"/>
      <c r="DE49" s="487"/>
      <c r="DF49" s="487"/>
      <c r="DG49" s="487"/>
      <c r="DH49" s="487"/>
      <c r="DI49" s="487"/>
      <c r="DJ49" s="487"/>
      <c r="DK49" s="487"/>
      <c r="DL49" s="487"/>
      <c r="DM49" s="487"/>
      <c r="DN49" s="487"/>
      <c r="DO49" s="487"/>
      <c r="DP49" s="487"/>
      <c r="DQ49" s="487"/>
      <c r="DR49" s="487"/>
      <c r="DS49" s="487"/>
      <c r="DT49" s="487"/>
      <c r="DU49" s="487"/>
      <c r="DV49" s="487"/>
      <c r="DW49" s="487"/>
      <c r="DX49" s="487"/>
      <c r="DY49" s="487"/>
      <c r="DZ49" s="487"/>
      <c r="EA49" s="487"/>
      <c r="EB49" s="487"/>
      <c r="EC49" s="487"/>
      <c r="ED49" s="487"/>
      <c r="EE49" s="487"/>
      <c r="EF49" s="487"/>
      <c r="EG49" s="487"/>
      <c r="EH49" s="487"/>
      <c r="EI49" s="487"/>
      <c r="EJ49" s="487"/>
      <c r="EK49" s="487"/>
      <c r="EL49" s="487"/>
      <c r="EM49" s="487"/>
      <c r="EN49" s="487"/>
      <c r="EO49" s="487"/>
      <c r="EP49" s="487"/>
      <c r="EQ49" s="487"/>
      <c r="ER49" s="487"/>
      <c r="ES49" s="487"/>
      <c r="ET49" s="487"/>
      <c r="EU49" s="487"/>
      <c r="EV49" s="487"/>
      <c r="EW49" s="487"/>
      <c r="EX49" s="487"/>
      <c r="EY49" s="487"/>
      <c r="EZ49" s="487"/>
      <c r="FA49" s="487"/>
      <c r="FB49" s="487"/>
      <c r="FC49" s="487"/>
      <c r="FD49" s="487"/>
      <c r="FE49" s="487"/>
      <c r="FF49" s="487"/>
      <c r="FG49" s="487"/>
      <c r="FH49" s="487"/>
      <c r="FI49" s="487"/>
      <c r="FJ49" s="487"/>
      <c r="FK49" s="487"/>
      <c r="FL49" s="487"/>
      <c r="FM49" s="487"/>
      <c r="FN49" s="487"/>
      <c r="FO49" s="487"/>
      <c r="FP49" s="487"/>
      <c r="FQ49" s="487"/>
      <c r="FR49" s="487"/>
      <c r="FS49" s="487"/>
      <c r="FT49" s="487"/>
      <c r="FU49" s="487"/>
      <c r="FV49" s="487"/>
      <c r="FW49" s="487"/>
      <c r="FX49" s="487"/>
      <c r="FY49" s="487"/>
      <c r="FZ49" s="487"/>
      <c r="GA49" s="487"/>
      <c r="GB49" s="487"/>
      <c r="GC49" s="487"/>
      <c r="GD49" s="487"/>
      <c r="GE49" s="487"/>
      <c r="GF49" s="487"/>
      <c r="GG49" s="487"/>
      <c r="GH49" s="487"/>
      <c r="GI49" s="487"/>
      <c r="GJ49" s="487"/>
      <c r="GK49" s="487"/>
      <c r="GL49" s="487"/>
      <c r="GM49" s="487"/>
      <c r="GN49" s="487"/>
      <c r="GO49" s="487"/>
      <c r="GP49" s="487"/>
      <c r="GQ49" s="487"/>
      <c r="GR49" s="487"/>
      <c r="GS49" s="487"/>
      <c r="GT49" s="487"/>
      <c r="GU49" s="487"/>
      <c r="GV49" s="487"/>
      <c r="GW49" s="487"/>
      <c r="GX49" s="487"/>
      <c r="GY49" s="487"/>
      <c r="GZ49" s="487"/>
      <c r="HA49" s="487"/>
      <c r="HB49" s="487"/>
      <c r="HC49" s="487"/>
      <c r="HD49" s="487"/>
      <c r="HE49" s="487"/>
      <c r="HF49" s="487"/>
      <c r="HG49" s="487"/>
      <c r="HH49" s="487"/>
      <c r="HI49" s="487"/>
      <c r="HJ49" s="487"/>
      <c r="HK49" s="487"/>
      <c r="HL49" s="487"/>
      <c r="HM49" s="487"/>
      <c r="HN49" s="487"/>
      <c r="HO49" s="487"/>
      <c r="HP49" s="487"/>
      <c r="HQ49" s="487"/>
      <c r="HR49" s="487"/>
      <c r="HS49" s="487"/>
      <c r="HT49" s="487"/>
      <c r="HU49" s="487"/>
      <c r="HV49" s="487"/>
      <c r="HW49" s="487"/>
      <c r="HX49" s="487"/>
      <c r="HY49" s="487"/>
      <c r="HZ49" s="487"/>
      <c r="IA49" s="487"/>
      <c r="IB49" s="487"/>
      <c r="IC49" s="487"/>
      <c r="ID49" s="487"/>
      <c r="IE49" s="487"/>
      <c r="IF49" s="487"/>
      <c r="IG49" s="487"/>
      <c r="IH49" s="487"/>
      <c r="II49" s="487"/>
      <c r="IJ49" s="487"/>
      <c r="IK49" s="487"/>
      <c r="IL49" s="487"/>
      <c r="IM49" s="487"/>
      <c r="IN49" s="487"/>
      <c r="IO49" s="487"/>
      <c r="IP49" s="487"/>
      <c r="IQ49" s="487"/>
      <c r="IR49" s="487"/>
      <c r="IS49" s="487"/>
      <c r="IT49" s="487"/>
      <c r="IU49" s="487"/>
      <c r="IV49" s="487"/>
      <c r="IW49" s="487"/>
      <c r="IX49" s="487"/>
      <c r="IY49" s="487"/>
      <c r="IZ49" s="487"/>
      <c r="JA49" s="487"/>
      <c r="JB49" s="487"/>
      <c r="JC49" s="487"/>
      <c r="JD49" s="487"/>
      <c r="JE49" s="487"/>
      <c r="JF49" s="487"/>
      <c r="JG49" s="487"/>
      <c r="JH49" s="487"/>
      <c r="JI49" s="487"/>
      <c r="JJ49" s="487"/>
      <c r="JK49" s="487"/>
      <c r="JL49" s="487"/>
      <c r="JM49" s="487"/>
      <c r="JN49" s="487"/>
      <c r="JO49" s="487"/>
      <c r="JP49" s="487"/>
      <c r="JQ49" s="487"/>
      <c r="JR49" s="487"/>
      <c r="JS49" s="681"/>
    </row>
    <row r="50" spans="1:279" s="461" customFormat="1" ht="21" customHeight="1">
      <c r="A50" s="1782"/>
      <c r="B50" s="467">
        <v>38</v>
      </c>
      <c r="C50" s="468" t="str">
        <f>IF('1_一般事項'!$C$8="","",'1_一般事項'!$C$8)</f>
        <v/>
      </c>
      <c r="D50" s="469"/>
      <c r="E50" s="470"/>
      <c r="F50" s="471"/>
      <c r="G50" s="469"/>
      <c r="H50" s="472"/>
      <c r="I50" s="1294"/>
      <c r="J50" s="1294"/>
      <c r="K50" s="1294"/>
      <c r="L50" s="1294"/>
      <c r="M50" s="1294"/>
      <c r="N50" s="1294"/>
      <c r="O50" s="1294"/>
      <c r="P50" s="1294"/>
      <c r="Q50" s="1294"/>
      <c r="R50" s="1294"/>
      <c r="S50" s="1294"/>
      <c r="T50" s="1294"/>
      <c r="U50" s="1294"/>
      <c r="V50" s="1294"/>
      <c r="W50" s="1294"/>
      <c r="X50" s="1294"/>
      <c r="Y50" s="1294"/>
      <c r="Z50" s="1294"/>
      <c r="AA50" s="1294"/>
      <c r="AB50" s="1294"/>
      <c r="AC50" s="1294"/>
      <c r="AD50" s="1294"/>
      <c r="AE50" s="1294"/>
      <c r="AF50" s="1294"/>
      <c r="AG50" s="1294"/>
      <c r="AH50" s="1294"/>
      <c r="AI50" s="1294"/>
      <c r="AJ50" s="1294"/>
      <c r="AK50" s="1294"/>
      <c r="AL50" s="1294"/>
      <c r="AM50" s="1294"/>
      <c r="AN50" s="1294"/>
      <c r="AO50" s="1294"/>
      <c r="AP50" s="1294"/>
      <c r="AQ50" s="1294"/>
      <c r="AR50" s="1294"/>
      <c r="AS50" s="1294"/>
      <c r="AT50" s="1294"/>
      <c r="AU50" s="1294"/>
      <c r="AV50" s="1294"/>
      <c r="AW50" s="1294"/>
      <c r="AX50" s="1294"/>
      <c r="AY50" s="1294"/>
      <c r="AZ50" s="1294"/>
      <c r="BA50" s="1294"/>
      <c r="BB50" s="1294"/>
      <c r="BC50" s="1294"/>
      <c r="BD50" s="1294"/>
      <c r="BE50" s="1294"/>
      <c r="BF50" s="1294"/>
      <c r="BG50" s="1294"/>
      <c r="BH50" s="1294"/>
      <c r="BI50" s="1294"/>
      <c r="BJ50" s="1294"/>
      <c r="BK50" s="1294"/>
      <c r="BL50" s="1294"/>
      <c r="BM50" s="1294"/>
      <c r="BN50" s="1294"/>
      <c r="BO50" s="1294"/>
      <c r="BP50" s="1294"/>
      <c r="BQ50" s="1294"/>
      <c r="BR50" s="1294"/>
      <c r="BS50" s="1294"/>
      <c r="BT50" s="1294"/>
      <c r="BU50" s="1294"/>
      <c r="BV50" s="1294"/>
      <c r="BW50" s="1294"/>
      <c r="BX50" s="1294"/>
      <c r="BY50" s="1294"/>
      <c r="BZ50" s="1294"/>
      <c r="CA50" s="1294"/>
      <c r="CB50" s="1294"/>
      <c r="CC50" s="1294"/>
      <c r="CD50" s="1294"/>
      <c r="CE50" s="1294"/>
      <c r="CF50" s="1294"/>
      <c r="CG50" s="1294"/>
      <c r="CH50" s="1294"/>
      <c r="CI50" s="1294"/>
      <c r="CJ50" s="1294"/>
      <c r="CK50" s="1294"/>
      <c r="CL50" s="1294"/>
      <c r="CM50" s="1294"/>
      <c r="CN50" s="1294"/>
      <c r="CO50" s="1295">
        <f t="shared" si="0"/>
        <v>0</v>
      </c>
      <c r="CP50" s="476"/>
      <c r="CQ50" s="476"/>
      <c r="CR50" s="476"/>
      <c r="CS50" s="474">
        <f t="shared" si="3"/>
        <v>0</v>
      </c>
      <c r="CT50" s="475">
        <f t="shared" si="4"/>
        <v>0</v>
      </c>
      <c r="CV50" s="487"/>
      <c r="CW50" s="487"/>
      <c r="CX50" s="487"/>
      <c r="CY50" s="487"/>
      <c r="CZ50" s="487"/>
      <c r="DA50" s="487"/>
      <c r="DB50" s="487"/>
      <c r="DC50" s="487"/>
      <c r="DD50" s="487"/>
      <c r="DE50" s="487"/>
      <c r="DF50" s="487"/>
      <c r="DG50" s="487"/>
      <c r="DH50" s="487"/>
      <c r="DI50" s="487"/>
      <c r="DJ50" s="487"/>
      <c r="DK50" s="487"/>
      <c r="DL50" s="487"/>
      <c r="DM50" s="487"/>
      <c r="DN50" s="487"/>
      <c r="DO50" s="487"/>
      <c r="DP50" s="487"/>
      <c r="DQ50" s="487"/>
      <c r="DR50" s="487"/>
      <c r="DS50" s="487"/>
      <c r="DT50" s="487"/>
      <c r="DU50" s="487"/>
      <c r="DV50" s="487"/>
      <c r="DW50" s="487"/>
      <c r="DX50" s="487"/>
      <c r="DY50" s="487"/>
      <c r="DZ50" s="487"/>
      <c r="EA50" s="487"/>
      <c r="EB50" s="487"/>
      <c r="EC50" s="487"/>
      <c r="ED50" s="487"/>
      <c r="EE50" s="487"/>
      <c r="EF50" s="487"/>
      <c r="EG50" s="487"/>
      <c r="EH50" s="487"/>
      <c r="EI50" s="487"/>
      <c r="EJ50" s="487"/>
      <c r="EK50" s="487"/>
      <c r="EL50" s="487"/>
      <c r="EM50" s="487"/>
      <c r="EN50" s="487"/>
      <c r="EO50" s="487"/>
      <c r="EP50" s="487"/>
      <c r="EQ50" s="487"/>
      <c r="ER50" s="487"/>
      <c r="ES50" s="487"/>
      <c r="ET50" s="487"/>
      <c r="EU50" s="487"/>
      <c r="EV50" s="487"/>
      <c r="EW50" s="487"/>
      <c r="EX50" s="487"/>
      <c r="EY50" s="487"/>
      <c r="EZ50" s="487"/>
      <c r="FA50" s="487"/>
      <c r="FB50" s="487"/>
      <c r="FC50" s="487"/>
      <c r="FD50" s="487"/>
      <c r="FE50" s="487"/>
      <c r="FF50" s="487"/>
      <c r="FG50" s="487"/>
      <c r="FH50" s="487"/>
      <c r="FI50" s="487"/>
      <c r="FJ50" s="487"/>
      <c r="FK50" s="487"/>
      <c r="FL50" s="487"/>
      <c r="FM50" s="487"/>
      <c r="FN50" s="487"/>
      <c r="FO50" s="487"/>
      <c r="FP50" s="487"/>
      <c r="FQ50" s="487"/>
      <c r="FR50" s="487"/>
      <c r="FS50" s="487"/>
      <c r="FT50" s="487"/>
      <c r="FU50" s="487"/>
      <c r="FV50" s="487"/>
      <c r="FW50" s="487"/>
      <c r="FX50" s="487"/>
      <c r="FY50" s="487"/>
      <c r="FZ50" s="487"/>
      <c r="GA50" s="487"/>
      <c r="GB50" s="487"/>
      <c r="GC50" s="487"/>
      <c r="GD50" s="487"/>
      <c r="GE50" s="487"/>
      <c r="GF50" s="487"/>
      <c r="GG50" s="487"/>
      <c r="GH50" s="487"/>
      <c r="GI50" s="487"/>
      <c r="GJ50" s="487"/>
      <c r="GK50" s="487"/>
      <c r="GL50" s="487"/>
      <c r="GM50" s="487"/>
      <c r="GN50" s="487"/>
      <c r="GO50" s="487"/>
      <c r="GP50" s="487"/>
      <c r="GQ50" s="487"/>
      <c r="GR50" s="487"/>
      <c r="GS50" s="487"/>
      <c r="GT50" s="487"/>
      <c r="GU50" s="487"/>
      <c r="GV50" s="487"/>
      <c r="GW50" s="487"/>
      <c r="GX50" s="487"/>
      <c r="GY50" s="487"/>
      <c r="GZ50" s="487"/>
      <c r="HA50" s="487"/>
      <c r="HB50" s="487"/>
      <c r="HC50" s="487"/>
      <c r="HD50" s="487"/>
      <c r="HE50" s="487"/>
      <c r="HF50" s="487"/>
      <c r="HG50" s="487"/>
      <c r="HH50" s="487"/>
      <c r="HI50" s="487"/>
      <c r="HJ50" s="487"/>
      <c r="HK50" s="487"/>
      <c r="HL50" s="487"/>
      <c r="HM50" s="487"/>
      <c r="HN50" s="487"/>
      <c r="HO50" s="487"/>
      <c r="HP50" s="487"/>
      <c r="HQ50" s="487"/>
      <c r="HR50" s="487"/>
      <c r="HS50" s="487"/>
      <c r="HT50" s="487"/>
      <c r="HU50" s="487"/>
      <c r="HV50" s="487"/>
      <c r="HW50" s="487"/>
      <c r="HX50" s="487"/>
      <c r="HY50" s="487"/>
      <c r="HZ50" s="487"/>
      <c r="IA50" s="487"/>
      <c r="IB50" s="487"/>
      <c r="IC50" s="487"/>
      <c r="ID50" s="487"/>
      <c r="IE50" s="487"/>
      <c r="IF50" s="487"/>
      <c r="IG50" s="487"/>
      <c r="IH50" s="487"/>
      <c r="II50" s="487"/>
      <c r="IJ50" s="487"/>
      <c r="IK50" s="487"/>
      <c r="IL50" s="487"/>
      <c r="IM50" s="487"/>
      <c r="IN50" s="487"/>
      <c r="IO50" s="487"/>
      <c r="IP50" s="487"/>
      <c r="IQ50" s="487"/>
      <c r="IR50" s="487"/>
      <c r="IS50" s="487"/>
      <c r="IT50" s="487"/>
      <c r="IU50" s="487"/>
      <c r="IV50" s="487"/>
      <c r="IW50" s="487"/>
      <c r="IX50" s="487"/>
      <c r="IY50" s="487"/>
      <c r="IZ50" s="487"/>
      <c r="JA50" s="487"/>
      <c r="JB50" s="487"/>
      <c r="JC50" s="487"/>
      <c r="JD50" s="487"/>
      <c r="JE50" s="487"/>
      <c r="JF50" s="487"/>
      <c r="JG50" s="487"/>
      <c r="JH50" s="487"/>
      <c r="JI50" s="487"/>
      <c r="JJ50" s="487"/>
      <c r="JK50" s="487"/>
      <c r="JL50" s="487"/>
      <c r="JM50" s="487"/>
      <c r="JN50" s="487"/>
      <c r="JO50" s="487"/>
      <c r="JP50" s="487"/>
      <c r="JQ50" s="487"/>
      <c r="JR50" s="487"/>
      <c r="JS50" s="681"/>
    </row>
    <row r="51" spans="1:279" s="461" customFormat="1" ht="21" customHeight="1">
      <c r="A51" s="1782"/>
      <c r="B51" s="467">
        <v>39</v>
      </c>
      <c r="C51" s="468" t="str">
        <f>IF('1_一般事項'!$C$8="","",'1_一般事項'!$C$8)</f>
        <v/>
      </c>
      <c r="D51" s="469"/>
      <c r="E51" s="470"/>
      <c r="F51" s="471"/>
      <c r="G51" s="469"/>
      <c r="H51" s="472"/>
      <c r="I51" s="1294"/>
      <c r="J51" s="1294"/>
      <c r="K51" s="1294"/>
      <c r="L51" s="1294"/>
      <c r="M51" s="1294"/>
      <c r="N51" s="1294"/>
      <c r="O51" s="1294"/>
      <c r="P51" s="1294"/>
      <c r="Q51" s="1294"/>
      <c r="R51" s="1294"/>
      <c r="S51" s="1294"/>
      <c r="T51" s="1294"/>
      <c r="U51" s="1294"/>
      <c r="V51" s="1294"/>
      <c r="W51" s="1294"/>
      <c r="X51" s="1294"/>
      <c r="Y51" s="1294"/>
      <c r="Z51" s="1294"/>
      <c r="AA51" s="1294"/>
      <c r="AB51" s="1294"/>
      <c r="AC51" s="1294"/>
      <c r="AD51" s="1294"/>
      <c r="AE51" s="1294"/>
      <c r="AF51" s="1294"/>
      <c r="AG51" s="1294"/>
      <c r="AH51" s="1294"/>
      <c r="AI51" s="1294"/>
      <c r="AJ51" s="1294"/>
      <c r="AK51" s="1294"/>
      <c r="AL51" s="1294"/>
      <c r="AM51" s="1294"/>
      <c r="AN51" s="1294"/>
      <c r="AO51" s="1294"/>
      <c r="AP51" s="1294"/>
      <c r="AQ51" s="1294"/>
      <c r="AR51" s="1294"/>
      <c r="AS51" s="1294"/>
      <c r="AT51" s="1294"/>
      <c r="AU51" s="1294"/>
      <c r="AV51" s="1294"/>
      <c r="AW51" s="1294"/>
      <c r="AX51" s="1294"/>
      <c r="AY51" s="1294"/>
      <c r="AZ51" s="1294"/>
      <c r="BA51" s="1294"/>
      <c r="BB51" s="1294"/>
      <c r="BC51" s="1294"/>
      <c r="BD51" s="1294"/>
      <c r="BE51" s="1294"/>
      <c r="BF51" s="1294"/>
      <c r="BG51" s="1294"/>
      <c r="BH51" s="1294"/>
      <c r="BI51" s="1294"/>
      <c r="BJ51" s="1294"/>
      <c r="BK51" s="1294"/>
      <c r="BL51" s="1294"/>
      <c r="BM51" s="1294"/>
      <c r="BN51" s="1294"/>
      <c r="BO51" s="1294"/>
      <c r="BP51" s="1294"/>
      <c r="BQ51" s="1294"/>
      <c r="BR51" s="1294"/>
      <c r="BS51" s="1294"/>
      <c r="BT51" s="1294"/>
      <c r="BU51" s="1294"/>
      <c r="BV51" s="1294"/>
      <c r="BW51" s="1294"/>
      <c r="BX51" s="1294"/>
      <c r="BY51" s="1294"/>
      <c r="BZ51" s="1294"/>
      <c r="CA51" s="1294"/>
      <c r="CB51" s="1294"/>
      <c r="CC51" s="1294"/>
      <c r="CD51" s="1294"/>
      <c r="CE51" s="1294"/>
      <c r="CF51" s="1294"/>
      <c r="CG51" s="1294"/>
      <c r="CH51" s="1294"/>
      <c r="CI51" s="1294"/>
      <c r="CJ51" s="1294"/>
      <c r="CK51" s="1294"/>
      <c r="CL51" s="1294"/>
      <c r="CM51" s="1294"/>
      <c r="CN51" s="1294"/>
      <c r="CO51" s="1295">
        <f t="shared" si="0"/>
        <v>0</v>
      </c>
      <c r="CP51" s="476"/>
      <c r="CQ51" s="476"/>
      <c r="CR51" s="476"/>
      <c r="CS51" s="474">
        <f t="shared" si="3"/>
        <v>0</v>
      </c>
      <c r="CT51" s="475">
        <f t="shared" si="4"/>
        <v>0</v>
      </c>
      <c r="CV51" s="487"/>
      <c r="CW51" s="487"/>
      <c r="CX51" s="487"/>
      <c r="CY51" s="487"/>
      <c r="CZ51" s="487"/>
      <c r="DA51" s="487"/>
      <c r="DB51" s="487"/>
      <c r="DC51" s="487"/>
      <c r="DD51" s="487"/>
      <c r="DE51" s="487"/>
      <c r="DF51" s="487"/>
      <c r="DG51" s="487"/>
      <c r="DH51" s="487"/>
      <c r="DI51" s="487"/>
      <c r="DJ51" s="487"/>
      <c r="DK51" s="487"/>
      <c r="DL51" s="487"/>
      <c r="DM51" s="487"/>
      <c r="DN51" s="487"/>
      <c r="DO51" s="487"/>
      <c r="DP51" s="487"/>
      <c r="DQ51" s="487"/>
      <c r="DR51" s="487"/>
      <c r="DS51" s="487"/>
      <c r="DT51" s="487"/>
      <c r="DU51" s="487"/>
      <c r="DV51" s="487"/>
      <c r="DW51" s="487"/>
      <c r="DX51" s="487"/>
      <c r="DY51" s="487"/>
      <c r="DZ51" s="487"/>
      <c r="EA51" s="487"/>
      <c r="EB51" s="487"/>
      <c r="EC51" s="487"/>
      <c r="ED51" s="487"/>
      <c r="EE51" s="487"/>
      <c r="EF51" s="487"/>
      <c r="EG51" s="487"/>
      <c r="EH51" s="487"/>
      <c r="EI51" s="487"/>
      <c r="EJ51" s="487"/>
      <c r="EK51" s="487"/>
      <c r="EL51" s="487"/>
      <c r="EM51" s="487"/>
      <c r="EN51" s="487"/>
      <c r="EO51" s="487"/>
      <c r="EP51" s="487"/>
      <c r="EQ51" s="487"/>
      <c r="ER51" s="487"/>
      <c r="ES51" s="487"/>
      <c r="ET51" s="487"/>
      <c r="EU51" s="487"/>
      <c r="EV51" s="487"/>
      <c r="EW51" s="487"/>
      <c r="EX51" s="487"/>
      <c r="EY51" s="487"/>
      <c r="EZ51" s="487"/>
      <c r="FA51" s="487"/>
      <c r="FB51" s="487"/>
      <c r="FC51" s="487"/>
      <c r="FD51" s="487"/>
      <c r="FE51" s="487"/>
      <c r="FF51" s="487"/>
      <c r="FG51" s="487"/>
      <c r="FH51" s="487"/>
      <c r="FI51" s="487"/>
      <c r="FJ51" s="487"/>
      <c r="FK51" s="487"/>
      <c r="FL51" s="487"/>
      <c r="FM51" s="487"/>
      <c r="FN51" s="487"/>
      <c r="FO51" s="487"/>
      <c r="FP51" s="487"/>
      <c r="FQ51" s="487"/>
      <c r="FR51" s="487"/>
      <c r="FS51" s="487"/>
      <c r="FT51" s="487"/>
      <c r="FU51" s="487"/>
      <c r="FV51" s="487"/>
      <c r="FW51" s="487"/>
      <c r="FX51" s="487"/>
      <c r="FY51" s="487"/>
      <c r="FZ51" s="487"/>
      <c r="GA51" s="487"/>
      <c r="GB51" s="487"/>
      <c r="GC51" s="487"/>
      <c r="GD51" s="487"/>
      <c r="GE51" s="487"/>
      <c r="GF51" s="487"/>
      <c r="GG51" s="487"/>
      <c r="GH51" s="487"/>
      <c r="GI51" s="487"/>
      <c r="GJ51" s="487"/>
      <c r="GK51" s="487"/>
      <c r="GL51" s="487"/>
      <c r="GM51" s="487"/>
      <c r="GN51" s="487"/>
      <c r="GO51" s="487"/>
      <c r="GP51" s="487"/>
      <c r="GQ51" s="487"/>
      <c r="GR51" s="487"/>
      <c r="GS51" s="487"/>
      <c r="GT51" s="487"/>
      <c r="GU51" s="487"/>
      <c r="GV51" s="487"/>
      <c r="GW51" s="487"/>
      <c r="GX51" s="487"/>
      <c r="GY51" s="487"/>
      <c r="GZ51" s="487"/>
      <c r="HA51" s="487"/>
      <c r="HB51" s="487"/>
      <c r="HC51" s="487"/>
      <c r="HD51" s="487"/>
      <c r="HE51" s="487"/>
      <c r="HF51" s="487"/>
      <c r="HG51" s="487"/>
      <c r="HH51" s="487"/>
      <c r="HI51" s="487"/>
      <c r="HJ51" s="487"/>
      <c r="HK51" s="487"/>
      <c r="HL51" s="487"/>
      <c r="HM51" s="487"/>
      <c r="HN51" s="487"/>
      <c r="HO51" s="487"/>
      <c r="HP51" s="487"/>
      <c r="HQ51" s="487"/>
      <c r="HR51" s="487"/>
      <c r="HS51" s="487"/>
      <c r="HT51" s="487"/>
      <c r="HU51" s="487"/>
      <c r="HV51" s="487"/>
      <c r="HW51" s="487"/>
      <c r="HX51" s="487"/>
      <c r="HY51" s="487"/>
      <c r="HZ51" s="487"/>
      <c r="IA51" s="487"/>
      <c r="IB51" s="487"/>
      <c r="IC51" s="487"/>
      <c r="ID51" s="487"/>
      <c r="IE51" s="487"/>
      <c r="IF51" s="487"/>
      <c r="IG51" s="487"/>
      <c r="IH51" s="487"/>
      <c r="II51" s="487"/>
      <c r="IJ51" s="487"/>
      <c r="IK51" s="487"/>
      <c r="IL51" s="487"/>
      <c r="IM51" s="487"/>
      <c r="IN51" s="487"/>
      <c r="IO51" s="487"/>
      <c r="IP51" s="487"/>
      <c r="IQ51" s="487"/>
      <c r="IR51" s="487"/>
      <c r="IS51" s="487"/>
      <c r="IT51" s="487"/>
      <c r="IU51" s="487"/>
      <c r="IV51" s="487"/>
      <c r="IW51" s="487"/>
      <c r="IX51" s="487"/>
      <c r="IY51" s="487"/>
      <c r="IZ51" s="487"/>
      <c r="JA51" s="487"/>
      <c r="JB51" s="487"/>
      <c r="JC51" s="487"/>
      <c r="JD51" s="487"/>
      <c r="JE51" s="487"/>
      <c r="JF51" s="487"/>
      <c r="JG51" s="487"/>
      <c r="JH51" s="487"/>
      <c r="JI51" s="487"/>
      <c r="JJ51" s="487"/>
      <c r="JK51" s="487"/>
      <c r="JL51" s="487"/>
      <c r="JM51" s="487"/>
      <c r="JN51" s="487"/>
      <c r="JO51" s="487"/>
      <c r="JP51" s="487"/>
      <c r="JQ51" s="487"/>
      <c r="JR51" s="487"/>
      <c r="JS51" s="681"/>
    </row>
    <row r="52" spans="1:279" s="461" customFormat="1" ht="21" customHeight="1">
      <c r="A52" s="1782"/>
      <c r="B52" s="467">
        <v>40</v>
      </c>
      <c r="C52" s="468" t="str">
        <f>IF('1_一般事項'!$C$8="","",'1_一般事項'!$C$8)</f>
        <v/>
      </c>
      <c r="D52" s="469"/>
      <c r="E52" s="470"/>
      <c r="F52" s="471"/>
      <c r="G52" s="469"/>
      <c r="H52" s="472"/>
      <c r="I52" s="1294"/>
      <c r="J52" s="1294"/>
      <c r="K52" s="1294"/>
      <c r="L52" s="1294"/>
      <c r="M52" s="1294"/>
      <c r="N52" s="1294"/>
      <c r="O52" s="1294"/>
      <c r="P52" s="1294"/>
      <c r="Q52" s="1294"/>
      <c r="R52" s="1294"/>
      <c r="S52" s="1294"/>
      <c r="T52" s="1294"/>
      <c r="U52" s="1294"/>
      <c r="V52" s="1294"/>
      <c r="W52" s="1294"/>
      <c r="X52" s="1294"/>
      <c r="Y52" s="1294"/>
      <c r="Z52" s="1294"/>
      <c r="AA52" s="1294"/>
      <c r="AB52" s="1294"/>
      <c r="AC52" s="1294"/>
      <c r="AD52" s="1294"/>
      <c r="AE52" s="1294"/>
      <c r="AF52" s="1294"/>
      <c r="AG52" s="1294"/>
      <c r="AH52" s="1294"/>
      <c r="AI52" s="1294"/>
      <c r="AJ52" s="1294"/>
      <c r="AK52" s="1294"/>
      <c r="AL52" s="1294"/>
      <c r="AM52" s="1294"/>
      <c r="AN52" s="1294"/>
      <c r="AO52" s="1294"/>
      <c r="AP52" s="1294"/>
      <c r="AQ52" s="1294"/>
      <c r="AR52" s="1294"/>
      <c r="AS52" s="1294"/>
      <c r="AT52" s="1294"/>
      <c r="AU52" s="1294"/>
      <c r="AV52" s="1294"/>
      <c r="AW52" s="1294"/>
      <c r="AX52" s="1294"/>
      <c r="AY52" s="1294"/>
      <c r="AZ52" s="1294"/>
      <c r="BA52" s="1294"/>
      <c r="BB52" s="1294"/>
      <c r="BC52" s="1294"/>
      <c r="BD52" s="1294"/>
      <c r="BE52" s="1294"/>
      <c r="BF52" s="1294"/>
      <c r="BG52" s="1294"/>
      <c r="BH52" s="1294"/>
      <c r="BI52" s="1294"/>
      <c r="BJ52" s="1294"/>
      <c r="BK52" s="1294"/>
      <c r="BL52" s="1294"/>
      <c r="BM52" s="1294"/>
      <c r="BN52" s="1294"/>
      <c r="BO52" s="1294"/>
      <c r="BP52" s="1294"/>
      <c r="BQ52" s="1294"/>
      <c r="BR52" s="1294"/>
      <c r="BS52" s="1294"/>
      <c r="BT52" s="1294"/>
      <c r="BU52" s="1294"/>
      <c r="BV52" s="1294"/>
      <c r="BW52" s="1294"/>
      <c r="BX52" s="1294"/>
      <c r="BY52" s="1294"/>
      <c r="BZ52" s="1294"/>
      <c r="CA52" s="1294"/>
      <c r="CB52" s="1294"/>
      <c r="CC52" s="1294"/>
      <c r="CD52" s="1294"/>
      <c r="CE52" s="1294"/>
      <c r="CF52" s="1294"/>
      <c r="CG52" s="1294"/>
      <c r="CH52" s="1294"/>
      <c r="CI52" s="1294"/>
      <c r="CJ52" s="1294"/>
      <c r="CK52" s="1294"/>
      <c r="CL52" s="1294"/>
      <c r="CM52" s="1294"/>
      <c r="CN52" s="1294"/>
      <c r="CO52" s="1295">
        <f t="shared" si="0"/>
        <v>0</v>
      </c>
      <c r="CP52" s="476"/>
      <c r="CQ52" s="476"/>
      <c r="CR52" s="476"/>
      <c r="CS52" s="474">
        <f t="shared" si="3"/>
        <v>0</v>
      </c>
      <c r="CT52" s="475">
        <f t="shared" si="4"/>
        <v>0</v>
      </c>
      <c r="CV52" s="487"/>
      <c r="CW52" s="487"/>
      <c r="CX52" s="487"/>
      <c r="CY52" s="487"/>
      <c r="CZ52" s="487"/>
      <c r="DA52" s="487"/>
      <c r="DB52" s="487"/>
      <c r="DC52" s="487"/>
      <c r="DD52" s="487"/>
      <c r="DE52" s="487"/>
      <c r="DF52" s="487"/>
      <c r="DG52" s="487"/>
      <c r="DH52" s="487"/>
      <c r="DI52" s="487"/>
      <c r="DJ52" s="487"/>
      <c r="DK52" s="487"/>
      <c r="DL52" s="487"/>
      <c r="DM52" s="487"/>
      <c r="DN52" s="487"/>
      <c r="DO52" s="487"/>
      <c r="DP52" s="487"/>
      <c r="DQ52" s="487"/>
      <c r="DR52" s="487"/>
      <c r="DS52" s="487"/>
      <c r="DT52" s="487"/>
      <c r="DU52" s="487"/>
      <c r="DV52" s="487"/>
      <c r="DW52" s="487"/>
      <c r="DX52" s="487"/>
      <c r="DY52" s="487"/>
      <c r="DZ52" s="487"/>
      <c r="EA52" s="487"/>
      <c r="EB52" s="487"/>
      <c r="EC52" s="487"/>
      <c r="ED52" s="487"/>
      <c r="EE52" s="487"/>
      <c r="EF52" s="487"/>
      <c r="EG52" s="487"/>
      <c r="EH52" s="487"/>
      <c r="EI52" s="487"/>
      <c r="EJ52" s="487"/>
      <c r="EK52" s="487"/>
      <c r="EL52" s="487"/>
      <c r="EM52" s="487"/>
      <c r="EN52" s="487"/>
      <c r="EO52" s="487"/>
      <c r="EP52" s="487"/>
      <c r="EQ52" s="487"/>
      <c r="ER52" s="487"/>
      <c r="ES52" s="487"/>
      <c r="ET52" s="487"/>
      <c r="EU52" s="487"/>
      <c r="EV52" s="487"/>
      <c r="EW52" s="487"/>
      <c r="EX52" s="487"/>
      <c r="EY52" s="487"/>
      <c r="EZ52" s="487"/>
      <c r="FA52" s="487"/>
      <c r="FB52" s="487"/>
      <c r="FC52" s="487"/>
      <c r="FD52" s="487"/>
      <c r="FE52" s="487"/>
      <c r="FF52" s="487"/>
      <c r="FG52" s="487"/>
      <c r="FH52" s="487"/>
      <c r="FI52" s="487"/>
      <c r="FJ52" s="487"/>
      <c r="FK52" s="487"/>
      <c r="FL52" s="487"/>
      <c r="FM52" s="487"/>
      <c r="FN52" s="487"/>
      <c r="FO52" s="487"/>
      <c r="FP52" s="487"/>
      <c r="FQ52" s="487"/>
      <c r="FR52" s="487"/>
      <c r="FS52" s="487"/>
      <c r="FT52" s="487"/>
      <c r="FU52" s="487"/>
      <c r="FV52" s="487"/>
      <c r="FW52" s="487"/>
      <c r="FX52" s="487"/>
      <c r="FY52" s="487"/>
      <c r="FZ52" s="487"/>
      <c r="GA52" s="487"/>
      <c r="GB52" s="487"/>
      <c r="GC52" s="487"/>
      <c r="GD52" s="487"/>
      <c r="GE52" s="487"/>
      <c r="GF52" s="487"/>
      <c r="GG52" s="487"/>
      <c r="GH52" s="487"/>
      <c r="GI52" s="487"/>
      <c r="GJ52" s="487"/>
      <c r="GK52" s="487"/>
      <c r="GL52" s="487"/>
      <c r="GM52" s="487"/>
      <c r="GN52" s="487"/>
      <c r="GO52" s="487"/>
      <c r="GP52" s="487"/>
      <c r="GQ52" s="487"/>
      <c r="GR52" s="487"/>
      <c r="GS52" s="487"/>
      <c r="GT52" s="487"/>
      <c r="GU52" s="487"/>
      <c r="GV52" s="487"/>
      <c r="GW52" s="487"/>
      <c r="GX52" s="487"/>
      <c r="GY52" s="487"/>
      <c r="GZ52" s="487"/>
      <c r="HA52" s="487"/>
      <c r="HB52" s="487"/>
      <c r="HC52" s="487"/>
      <c r="HD52" s="487"/>
      <c r="HE52" s="487"/>
      <c r="HF52" s="487"/>
      <c r="HG52" s="487"/>
      <c r="HH52" s="487"/>
      <c r="HI52" s="487"/>
      <c r="HJ52" s="487"/>
      <c r="HK52" s="487"/>
      <c r="HL52" s="487"/>
      <c r="HM52" s="487"/>
      <c r="HN52" s="487"/>
      <c r="HO52" s="487"/>
      <c r="HP52" s="487"/>
      <c r="HQ52" s="487"/>
      <c r="HR52" s="487"/>
      <c r="HS52" s="487"/>
      <c r="HT52" s="487"/>
      <c r="HU52" s="487"/>
      <c r="HV52" s="487"/>
      <c r="HW52" s="487"/>
      <c r="HX52" s="487"/>
      <c r="HY52" s="487"/>
      <c r="HZ52" s="487"/>
      <c r="IA52" s="487"/>
      <c r="IB52" s="487"/>
      <c r="IC52" s="487"/>
      <c r="ID52" s="487"/>
      <c r="IE52" s="487"/>
      <c r="IF52" s="487"/>
      <c r="IG52" s="487"/>
      <c r="IH52" s="487"/>
      <c r="II52" s="487"/>
      <c r="IJ52" s="487"/>
      <c r="IK52" s="487"/>
      <c r="IL52" s="487"/>
      <c r="IM52" s="487"/>
      <c r="IN52" s="487"/>
      <c r="IO52" s="487"/>
      <c r="IP52" s="487"/>
      <c r="IQ52" s="487"/>
      <c r="IR52" s="487"/>
      <c r="IS52" s="487"/>
      <c r="IT52" s="487"/>
      <c r="IU52" s="487"/>
      <c r="IV52" s="487"/>
      <c r="IW52" s="487"/>
      <c r="IX52" s="487"/>
      <c r="IY52" s="487"/>
      <c r="IZ52" s="487"/>
      <c r="JA52" s="487"/>
      <c r="JB52" s="487"/>
      <c r="JC52" s="487"/>
      <c r="JD52" s="487"/>
      <c r="JE52" s="487"/>
      <c r="JF52" s="487"/>
      <c r="JG52" s="487"/>
      <c r="JH52" s="487"/>
      <c r="JI52" s="487"/>
      <c r="JJ52" s="487"/>
      <c r="JK52" s="487"/>
      <c r="JL52" s="487"/>
      <c r="JM52" s="487"/>
      <c r="JN52" s="487"/>
      <c r="JO52" s="487"/>
      <c r="JP52" s="487"/>
      <c r="JQ52" s="487"/>
      <c r="JR52" s="487"/>
      <c r="JS52" s="681"/>
    </row>
    <row r="53" spans="1:279" s="461" customFormat="1" ht="21" customHeight="1">
      <c r="A53" s="1782"/>
      <c r="B53" s="467">
        <v>41</v>
      </c>
      <c r="C53" s="468" t="str">
        <f>IF('1_一般事項'!$C$8="","",'1_一般事項'!$C$8)</f>
        <v/>
      </c>
      <c r="D53" s="469"/>
      <c r="E53" s="470"/>
      <c r="F53" s="471"/>
      <c r="G53" s="469"/>
      <c r="H53" s="472"/>
      <c r="I53" s="1294"/>
      <c r="J53" s="1294"/>
      <c r="K53" s="1294"/>
      <c r="L53" s="1294"/>
      <c r="M53" s="1294"/>
      <c r="N53" s="1294"/>
      <c r="O53" s="1294"/>
      <c r="P53" s="1294"/>
      <c r="Q53" s="1294"/>
      <c r="R53" s="1294"/>
      <c r="S53" s="1294"/>
      <c r="T53" s="1294"/>
      <c r="U53" s="1294"/>
      <c r="V53" s="1294"/>
      <c r="W53" s="1294"/>
      <c r="X53" s="1294"/>
      <c r="Y53" s="1294"/>
      <c r="Z53" s="1294"/>
      <c r="AA53" s="1294"/>
      <c r="AB53" s="1294"/>
      <c r="AC53" s="1294"/>
      <c r="AD53" s="1294"/>
      <c r="AE53" s="1294"/>
      <c r="AF53" s="1294"/>
      <c r="AG53" s="1294"/>
      <c r="AH53" s="1294"/>
      <c r="AI53" s="1294"/>
      <c r="AJ53" s="1294"/>
      <c r="AK53" s="1294"/>
      <c r="AL53" s="1294"/>
      <c r="AM53" s="1294"/>
      <c r="AN53" s="1294"/>
      <c r="AO53" s="1294"/>
      <c r="AP53" s="1294"/>
      <c r="AQ53" s="1294"/>
      <c r="AR53" s="1294"/>
      <c r="AS53" s="1294"/>
      <c r="AT53" s="1294"/>
      <c r="AU53" s="1294"/>
      <c r="AV53" s="1294"/>
      <c r="AW53" s="1294"/>
      <c r="AX53" s="1294"/>
      <c r="AY53" s="1294"/>
      <c r="AZ53" s="1294"/>
      <c r="BA53" s="1294"/>
      <c r="BB53" s="1294"/>
      <c r="BC53" s="1294"/>
      <c r="BD53" s="1294"/>
      <c r="BE53" s="1294"/>
      <c r="BF53" s="1294"/>
      <c r="BG53" s="1294"/>
      <c r="BH53" s="1294"/>
      <c r="BI53" s="1294"/>
      <c r="BJ53" s="1294"/>
      <c r="BK53" s="1294"/>
      <c r="BL53" s="1294"/>
      <c r="BM53" s="1294"/>
      <c r="BN53" s="1294"/>
      <c r="BO53" s="1294"/>
      <c r="BP53" s="1294"/>
      <c r="BQ53" s="1294"/>
      <c r="BR53" s="1294"/>
      <c r="BS53" s="1294"/>
      <c r="BT53" s="1294"/>
      <c r="BU53" s="1294"/>
      <c r="BV53" s="1294"/>
      <c r="BW53" s="1294"/>
      <c r="BX53" s="1294"/>
      <c r="BY53" s="1294"/>
      <c r="BZ53" s="1294"/>
      <c r="CA53" s="1294"/>
      <c r="CB53" s="1294"/>
      <c r="CC53" s="1294"/>
      <c r="CD53" s="1294"/>
      <c r="CE53" s="1294"/>
      <c r="CF53" s="1294"/>
      <c r="CG53" s="1294"/>
      <c r="CH53" s="1294"/>
      <c r="CI53" s="1294"/>
      <c r="CJ53" s="1294"/>
      <c r="CK53" s="1294"/>
      <c r="CL53" s="1294"/>
      <c r="CM53" s="1294"/>
      <c r="CN53" s="1294"/>
      <c r="CO53" s="1295">
        <f t="shared" si="0"/>
        <v>0</v>
      </c>
      <c r="CP53" s="476"/>
      <c r="CQ53" s="476"/>
      <c r="CR53" s="476"/>
      <c r="CS53" s="474">
        <f t="shared" si="3"/>
        <v>0</v>
      </c>
      <c r="CT53" s="475">
        <f t="shared" si="4"/>
        <v>0</v>
      </c>
      <c r="CV53" s="487"/>
      <c r="CW53" s="487"/>
      <c r="CX53" s="487"/>
      <c r="CY53" s="487"/>
      <c r="CZ53" s="487"/>
      <c r="DA53" s="487"/>
      <c r="DB53" s="487"/>
      <c r="DC53" s="487"/>
      <c r="DD53" s="487"/>
      <c r="DE53" s="487"/>
      <c r="DF53" s="487"/>
      <c r="DG53" s="487"/>
      <c r="DH53" s="487"/>
      <c r="DI53" s="487"/>
      <c r="DJ53" s="487"/>
      <c r="DK53" s="487"/>
      <c r="DL53" s="487"/>
      <c r="DM53" s="487"/>
      <c r="DN53" s="487"/>
      <c r="DO53" s="487"/>
      <c r="DP53" s="487"/>
      <c r="DQ53" s="487"/>
      <c r="DR53" s="487"/>
      <c r="DS53" s="487"/>
      <c r="DT53" s="487"/>
      <c r="DU53" s="487"/>
      <c r="DV53" s="487"/>
      <c r="DW53" s="487"/>
      <c r="DX53" s="487"/>
      <c r="DY53" s="487"/>
      <c r="DZ53" s="487"/>
      <c r="EA53" s="487"/>
      <c r="EB53" s="487"/>
      <c r="EC53" s="487"/>
      <c r="ED53" s="487"/>
      <c r="EE53" s="487"/>
      <c r="EF53" s="487"/>
      <c r="EG53" s="487"/>
      <c r="EH53" s="487"/>
      <c r="EI53" s="487"/>
      <c r="EJ53" s="487"/>
      <c r="EK53" s="487"/>
      <c r="EL53" s="487"/>
      <c r="EM53" s="487"/>
      <c r="EN53" s="487"/>
      <c r="EO53" s="487"/>
      <c r="EP53" s="487"/>
      <c r="EQ53" s="487"/>
      <c r="ER53" s="487"/>
      <c r="ES53" s="487"/>
      <c r="ET53" s="487"/>
      <c r="EU53" s="487"/>
      <c r="EV53" s="487"/>
      <c r="EW53" s="487"/>
      <c r="EX53" s="487"/>
      <c r="EY53" s="487"/>
      <c r="EZ53" s="487"/>
      <c r="FA53" s="487"/>
      <c r="FB53" s="487"/>
      <c r="FC53" s="487"/>
      <c r="FD53" s="487"/>
      <c r="FE53" s="487"/>
      <c r="FF53" s="487"/>
      <c r="FG53" s="487"/>
      <c r="FH53" s="487"/>
      <c r="FI53" s="487"/>
      <c r="FJ53" s="487"/>
      <c r="FK53" s="487"/>
      <c r="FL53" s="487"/>
      <c r="FM53" s="487"/>
      <c r="FN53" s="487"/>
      <c r="FO53" s="487"/>
      <c r="FP53" s="487"/>
      <c r="FQ53" s="487"/>
      <c r="FR53" s="487"/>
      <c r="FS53" s="487"/>
      <c r="FT53" s="487"/>
      <c r="FU53" s="487"/>
      <c r="FV53" s="487"/>
      <c r="FW53" s="487"/>
      <c r="FX53" s="487"/>
      <c r="FY53" s="487"/>
      <c r="FZ53" s="487"/>
      <c r="GA53" s="487"/>
      <c r="GB53" s="487"/>
      <c r="GC53" s="487"/>
      <c r="GD53" s="487"/>
      <c r="GE53" s="487"/>
      <c r="GF53" s="487"/>
      <c r="GG53" s="487"/>
      <c r="GH53" s="487"/>
      <c r="GI53" s="487"/>
      <c r="GJ53" s="487"/>
      <c r="GK53" s="487"/>
      <c r="GL53" s="487"/>
      <c r="GM53" s="487"/>
      <c r="GN53" s="487"/>
      <c r="GO53" s="487"/>
      <c r="GP53" s="487"/>
      <c r="GQ53" s="487"/>
      <c r="GR53" s="487"/>
      <c r="GS53" s="487"/>
      <c r="GT53" s="487"/>
      <c r="GU53" s="487"/>
      <c r="GV53" s="487"/>
      <c r="GW53" s="487"/>
      <c r="GX53" s="487"/>
      <c r="GY53" s="487"/>
      <c r="GZ53" s="487"/>
      <c r="HA53" s="487"/>
      <c r="HB53" s="487"/>
      <c r="HC53" s="487"/>
      <c r="HD53" s="487"/>
      <c r="HE53" s="487"/>
      <c r="HF53" s="487"/>
      <c r="HG53" s="487"/>
      <c r="HH53" s="487"/>
      <c r="HI53" s="487"/>
      <c r="HJ53" s="487"/>
      <c r="HK53" s="487"/>
      <c r="HL53" s="487"/>
      <c r="HM53" s="487"/>
      <c r="HN53" s="487"/>
      <c r="HO53" s="487"/>
      <c r="HP53" s="487"/>
      <c r="HQ53" s="487"/>
      <c r="HR53" s="487"/>
      <c r="HS53" s="487"/>
      <c r="HT53" s="487"/>
      <c r="HU53" s="487"/>
      <c r="HV53" s="487"/>
      <c r="HW53" s="487"/>
      <c r="HX53" s="487"/>
      <c r="HY53" s="487"/>
      <c r="HZ53" s="487"/>
      <c r="IA53" s="487"/>
      <c r="IB53" s="487"/>
      <c r="IC53" s="487"/>
      <c r="ID53" s="487"/>
      <c r="IE53" s="487"/>
      <c r="IF53" s="487"/>
      <c r="IG53" s="487"/>
      <c r="IH53" s="487"/>
      <c r="II53" s="487"/>
      <c r="IJ53" s="487"/>
      <c r="IK53" s="487"/>
      <c r="IL53" s="487"/>
      <c r="IM53" s="487"/>
      <c r="IN53" s="487"/>
      <c r="IO53" s="487"/>
      <c r="IP53" s="487"/>
      <c r="IQ53" s="487"/>
      <c r="IR53" s="487"/>
      <c r="IS53" s="487"/>
      <c r="IT53" s="487"/>
      <c r="IU53" s="487"/>
      <c r="IV53" s="487"/>
      <c r="IW53" s="487"/>
      <c r="IX53" s="487"/>
      <c r="IY53" s="487"/>
      <c r="IZ53" s="487"/>
      <c r="JA53" s="487"/>
      <c r="JB53" s="487"/>
      <c r="JC53" s="487"/>
      <c r="JD53" s="487"/>
      <c r="JE53" s="487"/>
      <c r="JF53" s="487"/>
      <c r="JG53" s="487"/>
      <c r="JH53" s="487"/>
      <c r="JI53" s="487"/>
      <c r="JJ53" s="487"/>
      <c r="JK53" s="487"/>
      <c r="JL53" s="487"/>
      <c r="JM53" s="487"/>
      <c r="JN53" s="487"/>
      <c r="JO53" s="487"/>
      <c r="JP53" s="487"/>
      <c r="JQ53" s="487"/>
      <c r="JR53" s="487"/>
      <c r="JS53" s="681"/>
    </row>
    <row r="54" spans="1:279" s="461" customFormat="1" ht="21" customHeight="1">
      <c r="A54" s="1782"/>
      <c r="B54" s="467">
        <v>42</v>
      </c>
      <c r="C54" s="468" t="str">
        <f>IF('1_一般事項'!$C$8="","",'1_一般事項'!$C$8)</f>
        <v/>
      </c>
      <c r="D54" s="469"/>
      <c r="E54" s="470"/>
      <c r="F54" s="471"/>
      <c r="G54" s="469"/>
      <c r="H54" s="472"/>
      <c r="I54" s="1294"/>
      <c r="J54" s="1294"/>
      <c r="K54" s="1294"/>
      <c r="L54" s="1294"/>
      <c r="M54" s="1294"/>
      <c r="N54" s="1294"/>
      <c r="O54" s="1294"/>
      <c r="P54" s="1294"/>
      <c r="Q54" s="1294"/>
      <c r="R54" s="1294"/>
      <c r="S54" s="1294"/>
      <c r="T54" s="1294"/>
      <c r="U54" s="1294"/>
      <c r="V54" s="1294"/>
      <c r="W54" s="1294"/>
      <c r="X54" s="1294"/>
      <c r="Y54" s="1294"/>
      <c r="Z54" s="1294"/>
      <c r="AA54" s="1294"/>
      <c r="AB54" s="1294"/>
      <c r="AC54" s="1294"/>
      <c r="AD54" s="1294"/>
      <c r="AE54" s="1294"/>
      <c r="AF54" s="1294"/>
      <c r="AG54" s="1294"/>
      <c r="AH54" s="1294"/>
      <c r="AI54" s="1294"/>
      <c r="AJ54" s="1294"/>
      <c r="AK54" s="1294"/>
      <c r="AL54" s="1294"/>
      <c r="AM54" s="1294"/>
      <c r="AN54" s="1294"/>
      <c r="AO54" s="1294"/>
      <c r="AP54" s="1294"/>
      <c r="AQ54" s="1294"/>
      <c r="AR54" s="1294"/>
      <c r="AS54" s="1294"/>
      <c r="AT54" s="1294"/>
      <c r="AU54" s="1294"/>
      <c r="AV54" s="1294"/>
      <c r="AW54" s="1294"/>
      <c r="AX54" s="1294"/>
      <c r="AY54" s="1294"/>
      <c r="AZ54" s="1294"/>
      <c r="BA54" s="1294"/>
      <c r="BB54" s="1294"/>
      <c r="BC54" s="1294"/>
      <c r="BD54" s="1294"/>
      <c r="BE54" s="1294"/>
      <c r="BF54" s="1294"/>
      <c r="BG54" s="1294"/>
      <c r="BH54" s="1294"/>
      <c r="BI54" s="1294"/>
      <c r="BJ54" s="1294"/>
      <c r="BK54" s="1294"/>
      <c r="BL54" s="1294"/>
      <c r="BM54" s="1294"/>
      <c r="BN54" s="1294"/>
      <c r="BO54" s="1294"/>
      <c r="BP54" s="1294"/>
      <c r="BQ54" s="1294"/>
      <c r="BR54" s="1294"/>
      <c r="BS54" s="1294"/>
      <c r="BT54" s="1294"/>
      <c r="BU54" s="1294"/>
      <c r="BV54" s="1294"/>
      <c r="BW54" s="1294"/>
      <c r="BX54" s="1294"/>
      <c r="BY54" s="1294"/>
      <c r="BZ54" s="1294"/>
      <c r="CA54" s="1294"/>
      <c r="CB54" s="1294"/>
      <c r="CC54" s="1294"/>
      <c r="CD54" s="1294"/>
      <c r="CE54" s="1294"/>
      <c r="CF54" s="1294"/>
      <c r="CG54" s="1294"/>
      <c r="CH54" s="1294"/>
      <c r="CI54" s="1294"/>
      <c r="CJ54" s="1294"/>
      <c r="CK54" s="1294"/>
      <c r="CL54" s="1294"/>
      <c r="CM54" s="1294"/>
      <c r="CN54" s="1294"/>
      <c r="CO54" s="1295">
        <f t="shared" si="0"/>
        <v>0</v>
      </c>
      <c r="CP54" s="476"/>
      <c r="CQ54" s="476"/>
      <c r="CR54" s="476"/>
      <c r="CS54" s="474">
        <f t="shared" si="3"/>
        <v>0</v>
      </c>
      <c r="CT54" s="475">
        <f t="shared" si="4"/>
        <v>0</v>
      </c>
      <c r="CV54" s="487"/>
      <c r="CW54" s="487"/>
      <c r="CX54" s="487"/>
      <c r="CY54" s="487"/>
      <c r="CZ54" s="487"/>
      <c r="DA54" s="487"/>
      <c r="DB54" s="487"/>
      <c r="DC54" s="487"/>
      <c r="DD54" s="487"/>
      <c r="DE54" s="487"/>
      <c r="DF54" s="487"/>
      <c r="DG54" s="487"/>
      <c r="DH54" s="487"/>
      <c r="DI54" s="487"/>
      <c r="DJ54" s="487"/>
      <c r="DK54" s="487"/>
      <c r="DL54" s="487"/>
      <c r="DM54" s="487"/>
      <c r="DN54" s="487"/>
      <c r="DO54" s="487"/>
      <c r="DP54" s="487"/>
      <c r="DQ54" s="487"/>
      <c r="DR54" s="487"/>
      <c r="DS54" s="487"/>
      <c r="DT54" s="487"/>
      <c r="DU54" s="487"/>
      <c r="DV54" s="487"/>
      <c r="DW54" s="487"/>
      <c r="DX54" s="487"/>
      <c r="DY54" s="487"/>
      <c r="DZ54" s="487"/>
      <c r="EA54" s="487"/>
      <c r="EB54" s="487"/>
      <c r="EC54" s="487"/>
      <c r="ED54" s="487"/>
      <c r="EE54" s="487"/>
      <c r="EF54" s="487"/>
      <c r="EG54" s="487"/>
      <c r="EH54" s="487"/>
      <c r="EI54" s="487"/>
      <c r="EJ54" s="487"/>
      <c r="EK54" s="487"/>
      <c r="EL54" s="487"/>
      <c r="EM54" s="487"/>
      <c r="EN54" s="487"/>
      <c r="EO54" s="487"/>
      <c r="EP54" s="487"/>
      <c r="EQ54" s="487"/>
      <c r="ER54" s="487"/>
      <c r="ES54" s="487"/>
      <c r="ET54" s="487"/>
      <c r="EU54" s="487"/>
      <c r="EV54" s="487"/>
      <c r="EW54" s="487"/>
      <c r="EX54" s="487"/>
      <c r="EY54" s="487"/>
      <c r="EZ54" s="487"/>
      <c r="FA54" s="487"/>
      <c r="FB54" s="487"/>
      <c r="FC54" s="487"/>
      <c r="FD54" s="487"/>
      <c r="FE54" s="487"/>
      <c r="FF54" s="487"/>
      <c r="FG54" s="487"/>
      <c r="FH54" s="487"/>
      <c r="FI54" s="487"/>
      <c r="FJ54" s="487"/>
      <c r="FK54" s="487"/>
      <c r="FL54" s="487"/>
      <c r="FM54" s="487"/>
      <c r="FN54" s="487"/>
      <c r="FO54" s="487"/>
      <c r="FP54" s="487"/>
      <c r="FQ54" s="487"/>
      <c r="FR54" s="487"/>
      <c r="FS54" s="487"/>
      <c r="FT54" s="487"/>
      <c r="FU54" s="487"/>
      <c r="FV54" s="487"/>
      <c r="FW54" s="487"/>
      <c r="FX54" s="487"/>
      <c r="FY54" s="487"/>
      <c r="FZ54" s="487"/>
      <c r="GA54" s="487"/>
      <c r="GB54" s="487"/>
      <c r="GC54" s="487"/>
      <c r="GD54" s="487"/>
      <c r="GE54" s="487"/>
      <c r="GF54" s="487"/>
      <c r="GG54" s="487"/>
      <c r="GH54" s="487"/>
      <c r="GI54" s="487"/>
      <c r="GJ54" s="487"/>
      <c r="GK54" s="487"/>
      <c r="GL54" s="487"/>
      <c r="GM54" s="487"/>
      <c r="GN54" s="487"/>
      <c r="GO54" s="487"/>
      <c r="GP54" s="487"/>
      <c r="GQ54" s="487"/>
      <c r="GR54" s="487"/>
      <c r="GS54" s="487"/>
      <c r="GT54" s="487"/>
      <c r="GU54" s="487"/>
      <c r="GV54" s="487"/>
      <c r="GW54" s="487"/>
      <c r="GX54" s="487"/>
      <c r="GY54" s="487"/>
      <c r="GZ54" s="487"/>
      <c r="HA54" s="487"/>
      <c r="HB54" s="487"/>
      <c r="HC54" s="487"/>
      <c r="HD54" s="487"/>
      <c r="HE54" s="487"/>
      <c r="HF54" s="487"/>
      <c r="HG54" s="487"/>
      <c r="HH54" s="487"/>
      <c r="HI54" s="487"/>
      <c r="HJ54" s="487"/>
      <c r="HK54" s="487"/>
      <c r="HL54" s="487"/>
      <c r="HM54" s="487"/>
      <c r="HN54" s="487"/>
      <c r="HO54" s="487"/>
      <c r="HP54" s="487"/>
      <c r="HQ54" s="487"/>
      <c r="HR54" s="487"/>
      <c r="HS54" s="487"/>
      <c r="HT54" s="487"/>
      <c r="HU54" s="487"/>
      <c r="HV54" s="487"/>
      <c r="HW54" s="487"/>
      <c r="HX54" s="487"/>
      <c r="HY54" s="487"/>
      <c r="HZ54" s="487"/>
      <c r="IA54" s="487"/>
      <c r="IB54" s="487"/>
      <c r="IC54" s="487"/>
      <c r="ID54" s="487"/>
      <c r="IE54" s="487"/>
      <c r="IF54" s="487"/>
      <c r="IG54" s="487"/>
      <c r="IH54" s="487"/>
      <c r="II54" s="487"/>
      <c r="IJ54" s="487"/>
      <c r="IK54" s="487"/>
      <c r="IL54" s="487"/>
      <c r="IM54" s="487"/>
      <c r="IN54" s="487"/>
      <c r="IO54" s="487"/>
      <c r="IP54" s="487"/>
      <c r="IQ54" s="487"/>
      <c r="IR54" s="487"/>
      <c r="IS54" s="487"/>
      <c r="IT54" s="487"/>
      <c r="IU54" s="487"/>
      <c r="IV54" s="487"/>
      <c r="IW54" s="487"/>
      <c r="IX54" s="487"/>
      <c r="IY54" s="487"/>
      <c r="IZ54" s="487"/>
      <c r="JA54" s="487"/>
      <c r="JB54" s="487"/>
      <c r="JC54" s="487"/>
      <c r="JD54" s="487"/>
      <c r="JE54" s="487"/>
      <c r="JF54" s="487"/>
      <c r="JG54" s="487"/>
      <c r="JH54" s="487"/>
      <c r="JI54" s="487"/>
      <c r="JJ54" s="487"/>
      <c r="JK54" s="487"/>
      <c r="JL54" s="487"/>
      <c r="JM54" s="487"/>
      <c r="JN54" s="487"/>
      <c r="JO54" s="487"/>
      <c r="JP54" s="487"/>
      <c r="JQ54" s="487"/>
      <c r="JR54" s="487"/>
      <c r="JS54" s="681"/>
    </row>
    <row r="55" spans="1:279" s="461" customFormat="1" ht="21" customHeight="1">
      <c r="A55" s="1782"/>
      <c r="B55" s="467">
        <v>43</v>
      </c>
      <c r="C55" s="468" t="str">
        <f>IF('1_一般事項'!$C$8="","",'1_一般事項'!$C$8)</f>
        <v/>
      </c>
      <c r="D55" s="469"/>
      <c r="E55" s="470"/>
      <c r="F55" s="471"/>
      <c r="G55" s="469"/>
      <c r="H55" s="472"/>
      <c r="I55" s="1294"/>
      <c r="J55" s="1294"/>
      <c r="K55" s="1294"/>
      <c r="L55" s="1294"/>
      <c r="M55" s="1294"/>
      <c r="N55" s="1294"/>
      <c r="O55" s="1294"/>
      <c r="P55" s="1294"/>
      <c r="Q55" s="1294"/>
      <c r="R55" s="1294"/>
      <c r="S55" s="1294"/>
      <c r="T55" s="1294"/>
      <c r="U55" s="1294"/>
      <c r="V55" s="1294"/>
      <c r="W55" s="1294"/>
      <c r="X55" s="1294"/>
      <c r="Y55" s="1294"/>
      <c r="Z55" s="1294"/>
      <c r="AA55" s="1294"/>
      <c r="AB55" s="1294"/>
      <c r="AC55" s="1294"/>
      <c r="AD55" s="1294"/>
      <c r="AE55" s="1294"/>
      <c r="AF55" s="1294"/>
      <c r="AG55" s="1294"/>
      <c r="AH55" s="1294"/>
      <c r="AI55" s="1294"/>
      <c r="AJ55" s="1294"/>
      <c r="AK55" s="1294"/>
      <c r="AL55" s="1294"/>
      <c r="AM55" s="1294"/>
      <c r="AN55" s="1294"/>
      <c r="AO55" s="1294"/>
      <c r="AP55" s="1294"/>
      <c r="AQ55" s="1294"/>
      <c r="AR55" s="1294"/>
      <c r="AS55" s="1294"/>
      <c r="AT55" s="1294"/>
      <c r="AU55" s="1294"/>
      <c r="AV55" s="1294"/>
      <c r="AW55" s="1294"/>
      <c r="AX55" s="1294"/>
      <c r="AY55" s="1294"/>
      <c r="AZ55" s="1294"/>
      <c r="BA55" s="1294"/>
      <c r="BB55" s="1294"/>
      <c r="BC55" s="1294"/>
      <c r="BD55" s="1294"/>
      <c r="BE55" s="1294"/>
      <c r="BF55" s="1294"/>
      <c r="BG55" s="1294"/>
      <c r="BH55" s="1294"/>
      <c r="BI55" s="1294"/>
      <c r="BJ55" s="1294"/>
      <c r="BK55" s="1294"/>
      <c r="BL55" s="1294"/>
      <c r="BM55" s="1294"/>
      <c r="BN55" s="1294"/>
      <c r="BO55" s="1294"/>
      <c r="BP55" s="1294"/>
      <c r="BQ55" s="1294"/>
      <c r="BR55" s="1294"/>
      <c r="BS55" s="1294"/>
      <c r="BT55" s="1294"/>
      <c r="BU55" s="1294"/>
      <c r="BV55" s="1294"/>
      <c r="BW55" s="1294"/>
      <c r="BX55" s="1294"/>
      <c r="BY55" s="1294"/>
      <c r="BZ55" s="1294"/>
      <c r="CA55" s="1294"/>
      <c r="CB55" s="1294"/>
      <c r="CC55" s="1294"/>
      <c r="CD55" s="1294"/>
      <c r="CE55" s="1294"/>
      <c r="CF55" s="1294"/>
      <c r="CG55" s="1294"/>
      <c r="CH55" s="1294"/>
      <c r="CI55" s="1294"/>
      <c r="CJ55" s="1294"/>
      <c r="CK55" s="1294"/>
      <c r="CL55" s="1294"/>
      <c r="CM55" s="1294"/>
      <c r="CN55" s="1294"/>
      <c r="CO55" s="1295">
        <f t="shared" si="0"/>
        <v>0</v>
      </c>
      <c r="CP55" s="476"/>
      <c r="CQ55" s="476"/>
      <c r="CR55" s="476"/>
      <c r="CS55" s="474">
        <f t="shared" si="3"/>
        <v>0</v>
      </c>
      <c r="CT55" s="475">
        <f t="shared" si="4"/>
        <v>0</v>
      </c>
      <c r="CV55" s="487"/>
      <c r="CW55" s="487"/>
      <c r="CX55" s="487"/>
      <c r="CY55" s="487"/>
      <c r="CZ55" s="487"/>
      <c r="DA55" s="487"/>
      <c r="DB55" s="487"/>
      <c r="DC55" s="487"/>
      <c r="DD55" s="487"/>
      <c r="DE55" s="487"/>
      <c r="DF55" s="487"/>
      <c r="DG55" s="487"/>
      <c r="DH55" s="487"/>
      <c r="DI55" s="487"/>
      <c r="DJ55" s="487"/>
      <c r="DK55" s="487"/>
      <c r="DL55" s="487"/>
      <c r="DM55" s="487"/>
      <c r="DN55" s="487"/>
      <c r="DO55" s="487"/>
      <c r="DP55" s="487"/>
      <c r="DQ55" s="487"/>
      <c r="DR55" s="487"/>
      <c r="DS55" s="487"/>
      <c r="DT55" s="487"/>
      <c r="DU55" s="487"/>
      <c r="DV55" s="487"/>
      <c r="DW55" s="487"/>
      <c r="DX55" s="487"/>
      <c r="DY55" s="487"/>
      <c r="DZ55" s="487"/>
      <c r="EA55" s="487"/>
      <c r="EB55" s="487"/>
      <c r="EC55" s="487"/>
      <c r="ED55" s="487"/>
      <c r="EE55" s="487"/>
      <c r="EF55" s="487"/>
      <c r="EG55" s="487"/>
      <c r="EH55" s="487"/>
      <c r="EI55" s="487"/>
      <c r="EJ55" s="487"/>
      <c r="EK55" s="487"/>
      <c r="EL55" s="487"/>
      <c r="EM55" s="487"/>
      <c r="EN55" s="487"/>
      <c r="EO55" s="487"/>
      <c r="EP55" s="487"/>
      <c r="EQ55" s="487"/>
      <c r="ER55" s="487"/>
      <c r="ES55" s="487"/>
      <c r="ET55" s="487"/>
      <c r="EU55" s="487"/>
      <c r="EV55" s="487"/>
      <c r="EW55" s="487"/>
      <c r="EX55" s="487"/>
      <c r="EY55" s="487"/>
      <c r="EZ55" s="487"/>
      <c r="FA55" s="487"/>
      <c r="FB55" s="487"/>
      <c r="FC55" s="487"/>
      <c r="FD55" s="487"/>
      <c r="FE55" s="487"/>
      <c r="FF55" s="487"/>
      <c r="FG55" s="487"/>
      <c r="FH55" s="487"/>
      <c r="FI55" s="487"/>
      <c r="FJ55" s="487"/>
      <c r="FK55" s="487"/>
      <c r="FL55" s="487"/>
      <c r="FM55" s="487"/>
      <c r="FN55" s="487"/>
      <c r="FO55" s="487"/>
      <c r="FP55" s="487"/>
      <c r="FQ55" s="487"/>
      <c r="FR55" s="487"/>
      <c r="FS55" s="487"/>
      <c r="FT55" s="487"/>
      <c r="FU55" s="487"/>
      <c r="FV55" s="487"/>
      <c r="FW55" s="487"/>
      <c r="FX55" s="487"/>
      <c r="FY55" s="487"/>
      <c r="FZ55" s="487"/>
      <c r="GA55" s="487"/>
      <c r="GB55" s="487"/>
      <c r="GC55" s="487"/>
      <c r="GD55" s="487"/>
      <c r="GE55" s="487"/>
      <c r="GF55" s="487"/>
      <c r="GG55" s="487"/>
      <c r="GH55" s="487"/>
      <c r="GI55" s="487"/>
      <c r="GJ55" s="487"/>
      <c r="GK55" s="487"/>
      <c r="GL55" s="487"/>
      <c r="GM55" s="487"/>
      <c r="GN55" s="487"/>
      <c r="GO55" s="487"/>
      <c r="GP55" s="487"/>
      <c r="GQ55" s="487"/>
      <c r="GR55" s="487"/>
      <c r="GS55" s="487"/>
      <c r="GT55" s="487"/>
      <c r="GU55" s="487"/>
      <c r="GV55" s="487"/>
      <c r="GW55" s="487"/>
      <c r="GX55" s="487"/>
      <c r="GY55" s="487"/>
      <c r="GZ55" s="487"/>
      <c r="HA55" s="487"/>
      <c r="HB55" s="487"/>
      <c r="HC55" s="487"/>
      <c r="HD55" s="487"/>
      <c r="HE55" s="487"/>
      <c r="HF55" s="487"/>
      <c r="HG55" s="487"/>
      <c r="HH55" s="487"/>
      <c r="HI55" s="487"/>
      <c r="HJ55" s="487"/>
      <c r="HK55" s="487"/>
      <c r="HL55" s="487"/>
      <c r="HM55" s="487"/>
      <c r="HN55" s="487"/>
      <c r="HO55" s="487"/>
      <c r="HP55" s="487"/>
      <c r="HQ55" s="487"/>
      <c r="HR55" s="487"/>
      <c r="HS55" s="487"/>
      <c r="HT55" s="487"/>
      <c r="HU55" s="487"/>
      <c r="HV55" s="487"/>
      <c r="HW55" s="487"/>
      <c r="HX55" s="487"/>
      <c r="HY55" s="487"/>
      <c r="HZ55" s="487"/>
      <c r="IA55" s="487"/>
      <c r="IB55" s="487"/>
      <c r="IC55" s="487"/>
      <c r="ID55" s="487"/>
      <c r="IE55" s="487"/>
      <c r="IF55" s="487"/>
      <c r="IG55" s="487"/>
      <c r="IH55" s="487"/>
      <c r="II55" s="487"/>
      <c r="IJ55" s="487"/>
      <c r="IK55" s="487"/>
      <c r="IL55" s="487"/>
      <c r="IM55" s="487"/>
      <c r="IN55" s="487"/>
      <c r="IO55" s="487"/>
      <c r="IP55" s="487"/>
      <c r="IQ55" s="487"/>
      <c r="IR55" s="487"/>
      <c r="IS55" s="487"/>
      <c r="IT55" s="487"/>
      <c r="IU55" s="487"/>
      <c r="IV55" s="487"/>
      <c r="IW55" s="487"/>
      <c r="IX55" s="487"/>
      <c r="IY55" s="487"/>
      <c r="IZ55" s="487"/>
      <c r="JA55" s="487"/>
      <c r="JB55" s="487"/>
      <c r="JC55" s="487"/>
      <c r="JD55" s="487"/>
      <c r="JE55" s="487"/>
      <c r="JF55" s="487"/>
      <c r="JG55" s="487"/>
      <c r="JH55" s="487"/>
      <c r="JI55" s="487"/>
      <c r="JJ55" s="487"/>
      <c r="JK55" s="487"/>
      <c r="JL55" s="487"/>
      <c r="JM55" s="487"/>
      <c r="JN55" s="487"/>
      <c r="JO55" s="487"/>
      <c r="JP55" s="487"/>
      <c r="JQ55" s="487"/>
      <c r="JR55" s="487"/>
      <c r="JS55" s="681"/>
    </row>
    <row r="56" spans="1:279" s="461" customFormat="1" ht="21" customHeight="1">
      <c r="A56" s="1782"/>
      <c r="B56" s="467">
        <v>44</v>
      </c>
      <c r="C56" s="468" t="str">
        <f>IF('1_一般事項'!$C$8="","",'1_一般事項'!$C$8)</f>
        <v/>
      </c>
      <c r="D56" s="469"/>
      <c r="E56" s="470"/>
      <c r="F56" s="471"/>
      <c r="G56" s="469"/>
      <c r="H56" s="472"/>
      <c r="I56" s="1294"/>
      <c r="J56" s="1294"/>
      <c r="K56" s="1294"/>
      <c r="L56" s="1294"/>
      <c r="M56" s="1294"/>
      <c r="N56" s="1294"/>
      <c r="O56" s="1294"/>
      <c r="P56" s="1294"/>
      <c r="Q56" s="1294"/>
      <c r="R56" s="1294"/>
      <c r="S56" s="1294"/>
      <c r="T56" s="1294"/>
      <c r="U56" s="1294"/>
      <c r="V56" s="1294"/>
      <c r="W56" s="1294"/>
      <c r="X56" s="1294"/>
      <c r="Y56" s="1294"/>
      <c r="Z56" s="1294"/>
      <c r="AA56" s="1294"/>
      <c r="AB56" s="1294"/>
      <c r="AC56" s="1294"/>
      <c r="AD56" s="1294"/>
      <c r="AE56" s="1294"/>
      <c r="AF56" s="1294"/>
      <c r="AG56" s="1294"/>
      <c r="AH56" s="1294"/>
      <c r="AI56" s="1294"/>
      <c r="AJ56" s="1294"/>
      <c r="AK56" s="1294"/>
      <c r="AL56" s="1294"/>
      <c r="AM56" s="1294"/>
      <c r="AN56" s="1294"/>
      <c r="AO56" s="1294"/>
      <c r="AP56" s="1294"/>
      <c r="AQ56" s="1294"/>
      <c r="AR56" s="1294"/>
      <c r="AS56" s="1294"/>
      <c r="AT56" s="1294"/>
      <c r="AU56" s="1294"/>
      <c r="AV56" s="1294"/>
      <c r="AW56" s="1294"/>
      <c r="AX56" s="1294"/>
      <c r="AY56" s="1294"/>
      <c r="AZ56" s="1294"/>
      <c r="BA56" s="1294"/>
      <c r="BB56" s="1294"/>
      <c r="BC56" s="1294"/>
      <c r="BD56" s="1294"/>
      <c r="BE56" s="1294"/>
      <c r="BF56" s="1294"/>
      <c r="BG56" s="1294"/>
      <c r="BH56" s="1294"/>
      <c r="BI56" s="1294"/>
      <c r="BJ56" s="1294"/>
      <c r="BK56" s="1294"/>
      <c r="BL56" s="1294"/>
      <c r="BM56" s="1294"/>
      <c r="BN56" s="1294"/>
      <c r="BO56" s="1294"/>
      <c r="BP56" s="1294"/>
      <c r="BQ56" s="1294"/>
      <c r="BR56" s="1294"/>
      <c r="BS56" s="1294"/>
      <c r="BT56" s="1294"/>
      <c r="BU56" s="1294"/>
      <c r="BV56" s="1294"/>
      <c r="BW56" s="1294"/>
      <c r="BX56" s="1294"/>
      <c r="BY56" s="1294"/>
      <c r="BZ56" s="1294"/>
      <c r="CA56" s="1294"/>
      <c r="CB56" s="1294"/>
      <c r="CC56" s="1294"/>
      <c r="CD56" s="1294"/>
      <c r="CE56" s="1294"/>
      <c r="CF56" s="1294"/>
      <c r="CG56" s="1294"/>
      <c r="CH56" s="1294"/>
      <c r="CI56" s="1294"/>
      <c r="CJ56" s="1294"/>
      <c r="CK56" s="1294"/>
      <c r="CL56" s="1294"/>
      <c r="CM56" s="1294"/>
      <c r="CN56" s="1294"/>
      <c r="CO56" s="1295">
        <f t="shared" si="0"/>
        <v>0</v>
      </c>
      <c r="CP56" s="476"/>
      <c r="CQ56" s="476"/>
      <c r="CR56" s="476"/>
      <c r="CS56" s="474">
        <f t="shared" si="3"/>
        <v>0</v>
      </c>
      <c r="CT56" s="475">
        <f t="shared" si="4"/>
        <v>0</v>
      </c>
      <c r="CV56" s="487"/>
      <c r="CW56" s="487"/>
      <c r="CX56" s="487"/>
      <c r="CY56" s="487"/>
      <c r="CZ56" s="487"/>
      <c r="DA56" s="487"/>
      <c r="DB56" s="487"/>
      <c r="DC56" s="487"/>
      <c r="DD56" s="487"/>
      <c r="DE56" s="487"/>
      <c r="DF56" s="487"/>
      <c r="DG56" s="487"/>
      <c r="DH56" s="487"/>
      <c r="DI56" s="487"/>
      <c r="DJ56" s="487"/>
      <c r="DK56" s="487"/>
      <c r="DL56" s="487"/>
      <c r="DM56" s="487"/>
      <c r="DN56" s="487"/>
      <c r="DO56" s="487"/>
      <c r="DP56" s="487"/>
      <c r="DQ56" s="487"/>
      <c r="DR56" s="487"/>
      <c r="DS56" s="487"/>
      <c r="DT56" s="487"/>
      <c r="DU56" s="487"/>
      <c r="DV56" s="487"/>
      <c r="DW56" s="487"/>
      <c r="DX56" s="487"/>
      <c r="DY56" s="487"/>
      <c r="DZ56" s="487"/>
      <c r="EA56" s="487"/>
      <c r="EB56" s="487"/>
      <c r="EC56" s="487"/>
      <c r="ED56" s="487"/>
      <c r="EE56" s="487"/>
      <c r="EF56" s="487"/>
      <c r="EG56" s="487"/>
      <c r="EH56" s="487"/>
      <c r="EI56" s="487"/>
      <c r="EJ56" s="487"/>
      <c r="EK56" s="487"/>
      <c r="EL56" s="487"/>
      <c r="EM56" s="487"/>
      <c r="EN56" s="487"/>
      <c r="EO56" s="487"/>
      <c r="EP56" s="487"/>
      <c r="EQ56" s="487"/>
      <c r="ER56" s="487"/>
      <c r="ES56" s="487"/>
      <c r="ET56" s="487"/>
      <c r="EU56" s="487"/>
      <c r="EV56" s="487"/>
      <c r="EW56" s="487"/>
      <c r="EX56" s="487"/>
      <c r="EY56" s="487"/>
      <c r="EZ56" s="487"/>
      <c r="FA56" s="487"/>
      <c r="FB56" s="487"/>
      <c r="FC56" s="487"/>
      <c r="FD56" s="487"/>
      <c r="FE56" s="487"/>
      <c r="FF56" s="487"/>
      <c r="FG56" s="487"/>
      <c r="FH56" s="487"/>
      <c r="FI56" s="487"/>
      <c r="FJ56" s="487"/>
      <c r="FK56" s="487"/>
      <c r="FL56" s="487"/>
      <c r="FM56" s="487"/>
      <c r="FN56" s="487"/>
      <c r="FO56" s="487"/>
      <c r="FP56" s="487"/>
      <c r="FQ56" s="487"/>
      <c r="FR56" s="487"/>
      <c r="FS56" s="487"/>
      <c r="FT56" s="487"/>
      <c r="FU56" s="487"/>
      <c r="FV56" s="487"/>
      <c r="FW56" s="487"/>
      <c r="FX56" s="487"/>
      <c r="FY56" s="487"/>
      <c r="FZ56" s="487"/>
      <c r="GA56" s="487"/>
      <c r="GB56" s="487"/>
      <c r="GC56" s="487"/>
      <c r="GD56" s="487"/>
      <c r="GE56" s="487"/>
      <c r="GF56" s="487"/>
      <c r="GG56" s="487"/>
      <c r="GH56" s="487"/>
      <c r="GI56" s="487"/>
      <c r="GJ56" s="487"/>
      <c r="GK56" s="487"/>
      <c r="GL56" s="487"/>
      <c r="GM56" s="487"/>
      <c r="GN56" s="487"/>
      <c r="GO56" s="487"/>
      <c r="GP56" s="487"/>
      <c r="GQ56" s="487"/>
      <c r="GR56" s="487"/>
      <c r="GS56" s="487"/>
      <c r="GT56" s="487"/>
      <c r="GU56" s="487"/>
      <c r="GV56" s="487"/>
      <c r="GW56" s="487"/>
      <c r="GX56" s="487"/>
      <c r="GY56" s="487"/>
      <c r="GZ56" s="487"/>
      <c r="HA56" s="487"/>
      <c r="HB56" s="487"/>
      <c r="HC56" s="487"/>
      <c r="HD56" s="487"/>
      <c r="HE56" s="487"/>
      <c r="HF56" s="487"/>
      <c r="HG56" s="487"/>
      <c r="HH56" s="487"/>
      <c r="HI56" s="487"/>
      <c r="HJ56" s="487"/>
      <c r="HK56" s="487"/>
      <c r="HL56" s="487"/>
      <c r="HM56" s="487"/>
      <c r="HN56" s="487"/>
      <c r="HO56" s="487"/>
      <c r="HP56" s="487"/>
      <c r="HQ56" s="487"/>
      <c r="HR56" s="487"/>
      <c r="HS56" s="487"/>
      <c r="HT56" s="487"/>
      <c r="HU56" s="487"/>
      <c r="HV56" s="487"/>
      <c r="HW56" s="487"/>
      <c r="HX56" s="487"/>
      <c r="HY56" s="487"/>
      <c r="HZ56" s="487"/>
      <c r="IA56" s="487"/>
      <c r="IB56" s="487"/>
      <c r="IC56" s="487"/>
      <c r="ID56" s="487"/>
      <c r="IE56" s="487"/>
      <c r="IF56" s="487"/>
      <c r="IG56" s="487"/>
      <c r="IH56" s="487"/>
      <c r="II56" s="487"/>
      <c r="IJ56" s="487"/>
      <c r="IK56" s="487"/>
      <c r="IL56" s="487"/>
      <c r="IM56" s="487"/>
      <c r="IN56" s="487"/>
      <c r="IO56" s="487"/>
      <c r="IP56" s="487"/>
      <c r="IQ56" s="487"/>
      <c r="IR56" s="487"/>
      <c r="IS56" s="487"/>
      <c r="IT56" s="487"/>
      <c r="IU56" s="487"/>
      <c r="IV56" s="487"/>
      <c r="IW56" s="487"/>
      <c r="IX56" s="487"/>
      <c r="IY56" s="487"/>
      <c r="IZ56" s="487"/>
      <c r="JA56" s="487"/>
      <c r="JB56" s="487"/>
      <c r="JC56" s="487"/>
      <c r="JD56" s="487"/>
      <c r="JE56" s="487"/>
      <c r="JF56" s="487"/>
      <c r="JG56" s="487"/>
      <c r="JH56" s="487"/>
      <c r="JI56" s="487"/>
      <c r="JJ56" s="487"/>
      <c r="JK56" s="487"/>
      <c r="JL56" s="487"/>
      <c r="JM56" s="487"/>
      <c r="JN56" s="487"/>
      <c r="JO56" s="487"/>
      <c r="JP56" s="487"/>
      <c r="JQ56" s="487"/>
      <c r="JR56" s="487"/>
      <c r="JS56" s="681"/>
    </row>
    <row r="57" spans="1:279" s="461" customFormat="1" ht="21" customHeight="1">
      <c r="A57" s="1782"/>
      <c r="B57" s="467">
        <v>45</v>
      </c>
      <c r="C57" s="468" t="str">
        <f>IF('1_一般事項'!$C$8="","",'1_一般事項'!$C$8)</f>
        <v/>
      </c>
      <c r="D57" s="469"/>
      <c r="E57" s="470"/>
      <c r="F57" s="471"/>
      <c r="G57" s="469"/>
      <c r="H57" s="472"/>
      <c r="I57" s="1294"/>
      <c r="J57" s="1294"/>
      <c r="K57" s="1294"/>
      <c r="L57" s="1294"/>
      <c r="M57" s="1294"/>
      <c r="N57" s="1294"/>
      <c r="O57" s="1294"/>
      <c r="P57" s="1294"/>
      <c r="Q57" s="1294"/>
      <c r="R57" s="1294"/>
      <c r="S57" s="1294"/>
      <c r="T57" s="1294"/>
      <c r="U57" s="1294"/>
      <c r="V57" s="1294"/>
      <c r="W57" s="1294"/>
      <c r="X57" s="1294"/>
      <c r="Y57" s="1294"/>
      <c r="Z57" s="1294"/>
      <c r="AA57" s="1294"/>
      <c r="AB57" s="1294"/>
      <c r="AC57" s="1294"/>
      <c r="AD57" s="1294"/>
      <c r="AE57" s="1294"/>
      <c r="AF57" s="1294"/>
      <c r="AG57" s="1294"/>
      <c r="AH57" s="1294"/>
      <c r="AI57" s="1294"/>
      <c r="AJ57" s="1294"/>
      <c r="AK57" s="1294"/>
      <c r="AL57" s="1294"/>
      <c r="AM57" s="1294"/>
      <c r="AN57" s="1294"/>
      <c r="AO57" s="1294"/>
      <c r="AP57" s="1294"/>
      <c r="AQ57" s="1294"/>
      <c r="AR57" s="1294"/>
      <c r="AS57" s="1294"/>
      <c r="AT57" s="1294"/>
      <c r="AU57" s="1294"/>
      <c r="AV57" s="1294"/>
      <c r="AW57" s="1294"/>
      <c r="AX57" s="1294"/>
      <c r="AY57" s="1294"/>
      <c r="AZ57" s="1294"/>
      <c r="BA57" s="1294"/>
      <c r="BB57" s="1294"/>
      <c r="BC57" s="1294"/>
      <c r="BD57" s="1294"/>
      <c r="BE57" s="1294"/>
      <c r="BF57" s="1294"/>
      <c r="BG57" s="1294"/>
      <c r="BH57" s="1294"/>
      <c r="BI57" s="1294"/>
      <c r="BJ57" s="1294"/>
      <c r="BK57" s="1294"/>
      <c r="BL57" s="1294"/>
      <c r="BM57" s="1294"/>
      <c r="BN57" s="1294"/>
      <c r="BO57" s="1294"/>
      <c r="BP57" s="1294"/>
      <c r="BQ57" s="1294"/>
      <c r="BR57" s="1294"/>
      <c r="BS57" s="1294"/>
      <c r="BT57" s="1294"/>
      <c r="BU57" s="1294"/>
      <c r="BV57" s="1294"/>
      <c r="BW57" s="1294"/>
      <c r="BX57" s="1294"/>
      <c r="BY57" s="1294"/>
      <c r="BZ57" s="1294"/>
      <c r="CA57" s="1294"/>
      <c r="CB57" s="1294"/>
      <c r="CC57" s="1294"/>
      <c r="CD57" s="1294"/>
      <c r="CE57" s="1294"/>
      <c r="CF57" s="1294"/>
      <c r="CG57" s="1294"/>
      <c r="CH57" s="1294"/>
      <c r="CI57" s="1294"/>
      <c r="CJ57" s="1294"/>
      <c r="CK57" s="1294"/>
      <c r="CL57" s="1294"/>
      <c r="CM57" s="1294"/>
      <c r="CN57" s="1294"/>
      <c r="CO57" s="1295">
        <f t="shared" si="0"/>
        <v>0</v>
      </c>
      <c r="CP57" s="476"/>
      <c r="CQ57" s="476"/>
      <c r="CR57" s="476"/>
      <c r="CS57" s="474">
        <f t="shared" si="3"/>
        <v>0</v>
      </c>
      <c r="CT57" s="475">
        <f t="shared" si="4"/>
        <v>0</v>
      </c>
      <c r="CV57" s="487"/>
      <c r="CW57" s="487"/>
      <c r="CX57" s="487"/>
      <c r="CY57" s="487"/>
      <c r="CZ57" s="487"/>
      <c r="DA57" s="487"/>
      <c r="DB57" s="487"/>
      <c r="DC57" s="487"/>
      <c r="DD57" s="487"/>
      <c r="DE57" s="487"/>
      <c r="DF57" s="487"/>
      <c r="DG57" s="487"/>
      <c r="DH57" s="487"/>
      <c r="DI57" s="487"/>
      <c r="DJ57" s="487"/>
      <c r="DK57" s="487"/>
      <c r="DL57" s="487"/>
      <c r="DM57" s="487"/>
      <c r="DN57" s="487"/>
      <c r="DO57" s="487"/>
      <c r="DP57" s="487"/>
      <c r="DQ57" s="487"/>
      <c r="DR57" s="487"/>
      <c r="DS57" s="487"/>
      <c r="DT57" s="487"/>
      <c r="DU57" s="487"/>
      <c r="DV57" s="487"/>
      <c r="DW57" s="487"/>
      <c r="DX57" s="487"/>
      <c r="DY57" s="487"/>
      <c r="DZ57" s="487"/>
      <c r="EA57" s="487"/>
      <c r="EB57" s="487"/>
      <c r="EC57" s="487"/>
      <c r="ED57" s="487"/>
      <c r="EE57" s="487"/>
      <c r="EF57" s="487"/>
      <c r="EG57" s="487"/>
      <c r="EH57" s="487"/>
      <c r="EI57" s="487"/>
      <c r="EJ57" s="487"/>
      <c r="EK57" s="487"/>
      <c r="EL57" s="487"/>
      <c r="EM57" s="487"/>
      <c r="EN57" s="487"/>
      <c r="EO57" s="487"/>
      <c r="EP57" s="487"/>
      <c r="EQ57" s="487"/>
      <c r="ER57" s="487"/>
      <c r="ES57" s="487"/>
      <c r="ET57" s="487"/>
      <c r="EU57" s="487"/>
      <c r="EV57" s="487"/>
      <c r="EW57" s="487"/>
      <c r="EX57" s="487"/>
      <c r="EY57" s="487"/>
      <c r="EZ57" s="487"/>
      <c r="FA57" s="487"/>
      <c r="FB57" s="487"/>
      <c r="FC57" s="487"/>
      <c r="FD57" s="487"/>
      <c r="FE57" s="487"/>
      <c r="FF57" s="487"/>
      <c r="FG57" s="487"/>
      <c r="FH57" s="487"/>
      <c r="FI57" s="487"/>
      <c r="FJ57" s="487"/>
      <c r="FK57" s="487"/>
      <c r="FL57" s="487"/>
      <c r="FM57" s="487"/>
      <c r="FN57" s="487"/>
      <c r="FO57" s="487"/>
      <c r="FP57" s="487"/>
      <c r="FQ57" s="487"/>
      <c r="FR57" s="487"/>
      <c r="FS57" s="487"/>
      <c r="FT57" s="487"/>
      <c r="FU57" s="487"/>
      <c r="FV57" s="487"/>
      <c r="FW57" s="487"/>
      <c r="FX57" s="487"/>
      <c r="FY57" s="487"/>
      <c r="FZ57" s="487"/>
      <c r="GA57" s="487"/>
      <c r="GB57" s="487"/>
      <c r="GC57" s="487"/>
      <c r="GD57" s="487"/>
      <c r="GE57" s="487"/>
      <c r="GF57" s="487"/>
      <c r="GG57" s="487"/>
      <c r="GH57" s="487"/>
      <c r="GI57" s="487"/>
      <c r="GJ57" s="487"/>
      <c r="GK57" s="487"/>
      <c r="GL57" s="487"/>
      <c r="GM57" s="487"/>
      <c r="GN57" s="487"/>
      <c r="GO57" s="487"/>
      <c r="GP57" s="487"/>
      <c r="GQ57" s="487"/>
      <c r="GR57" s="487"/>
      <c r="GS57" s="487"/>
      <c r="GT57" s="487"/>
      <c r="GU57" s="487"/>
      <c r="GV57" s="487"/>
      <c r="GW57" s="487"/>
      <c r="GX57" s="487"/>
      <c r="GY57" s="487"/>
      <c r="GZ57" s="487"/>
      <c r="HA57" s="487"/>
      <c r="HB57" s="487"/>
      <c r="HC57" s="487"/>
      <c r="HD57" s="487"/>
      <c r="HE57" s="487"/>
      <c r="HF57" s="487"/>
      <c r="HG57" s="487"/>
      <c r="HH57" s="487"/>
      <c r="HI57" s="487"/>
      <c r="HJ57" s="487"/>
      <c r="HK57" s="487"/>
      <c r="HL57" s="487"/>
      <c r="HM57" s="487"/>
      <c r="HN57" s="487"/>
      <c r="HO57" s="487"/>
      <c r="HP57" s="487"/>
      <c r="HQ57" s="487"/>
      <c r="HR57" s="487"/>
      <c r="HS57" s="487"/>
      <c r="HT57" s="487"/>
      <c r="HU57" s="487"/>
      <c r="HV57" s="487"/>
      <c r="HW57" s="487"/>
      <c r="HX57" s="487"/>
      <c r="HY57" s="487"/>
      <c r="HZ57" s="487"/>
      <c r="IA57" s="487"/>
      <c r="IB57" s="487"/>
      <c r="IC57" s="487"/>
      <c r="ID57" s="487"/>
      <c r="IE57" s="487"/>
      <c r="IF57" s="487"/>
      <c r="IG57" s="487"/>
      <c r="IH57" s="487"/>
      <c r="II57" s="487"/>
      <c r="IJ57" s="487"/>
      <c r="IK57" s="487"/>
      <c r="IL57" s="487"/>
      <c r="IM57" s="487"/>
      <c r="IN57" s="487"/>
      <c r="IO57" s="487"/>
      <c r="IP57" s="487"/>
      <c r="IQ57" s="487"/>
      <c r="IR57" s="487"/>
      <c r="IS57" s="487"/>
      <c r="IT57" s="487"/>
      <c r="IU57" s="487"/>
      <c r="IV57" s="487"/>
      <c r="IW57" s="487"/>
      <c r="IX57" s="487"/>
      <c r="IY57" s="487"/>
      <c r="IZ57" s="487"/>
      <c r="JA57" s="487"/>
      <c r="JB57" s="487"/>
      <c r="JC57" s="487"/>
      <c r="JD57" s="487"/>
      <c r="JE57" s="487"/>
      <c r="JF57" s="487"/>
      <c r="JG57" s="487"/>
      <c r="JH57" s="487"/>
      <c r="JI57" s="487"/>
      <c r="JJ57" s="487"/>
      <c r="JK57" s="487"/>
      <c r="JL57" s="487"/>
      <c r="JM57" s="487"/>
      <c r="JN57" s="487"/>
      <c r="JO57" s="487"/>
      <c r="JP57" s="487"/>
      <c r="JQ57" s="487"/>
      <c r="JR57" s="487"/>
      <c r="JS57" s="681"/>
    </row>
    <row r="58" spans="1:279" s="461" customFormat="1" ht="21" customHeight="1">
      <c r="A58" s="1782"/>
      <c r="B58" s="467">
        <v>46</v>
      </c>
      <c r="C58" s="468" t="str">
        <f>IF('1_一般事項'!$C$8="","",'1_一般事項'!$C$8)</f>
        <v/>
      </c>
      <c r="D58" s="469"/>
      <c r="E58" s="470"/>
      <c r="F58" s="471"/>
      <c r="G58" s="469"/>
      <c r="H58" s="472"/>
      <c r="I58" s="1294"/>
      <c r="J58" s="1294"/>
      <c r="K58" s="1294"/>
      <c r="L58" s="1294"/>
      <c r="M58" s="1294"/>
      <c r="N58" s="1294"/>
      <c r="O58" s="1294"/>
      <c r="P58" s="1294"/>
      <c r="Q58" s="1294"/>
      <c r="R58" s="1294"/>
      <c r="S58" s="1294"/>
      <c r="T58" s="1294"/>
      <c r="U58" s="1294"/>
      <c r="V58" s="1294"/>
      <c r="W58" s="1294"/>
      <c r="X58" s="1294"/>
      <c r="Y58" s="1294"/>
      <c r="Z58" s="1294"/>
      <c r="AA58" s="1294"/>
      <c r="AB58" s="1294"/>
      <c r="AC58" s="1294"/>
      <c r="AD58" s="1294"/>
      <c r="AE58" s="1294"/>
      <c r="AF58" s="1294"/>
      <c r="AG58" s="1294"/>
      <c r="AH58" s="1294"/>
      <c r="AI58" s="1294"/>
      <c r="AJ58" s="1294"/>
      <c r="AK58" s="1294"/>
      <c r="AL58" s="1294"/>
      <c r="AM58" s="1294"/>
      <c r="AN58" s="1294"/>
      <c r="AO58" s="1294"/>
      <c r="AP58" s="1294"/>
      <c r="AQ58" s="1294"/>
      <c r="AR58" s="1294"/>
      <c r="AS58" s="1294"/>
      <c r="AT58" s="1294"/>
      <c r="AU58" s="1294"/>
      <c r="AV58" s="1294"/>
      <c r="AW58" s="1294"/>
      <c r="AX58" s="1294"/>
      <c r="AY58" s="1294"/>
      <c r="AZ58" s="1294"/>
      <c r="BA58" s="1294"/>
      <c r="BB58" s="1294"/>
      <c r="BC58" s="1294"/>
      <c r="BD58" s="1294"/>
      <c r="BE58" s="1294"/>
      <c r="BF58" s="1294"/>
      <c r="BG58" s="1294"/>
      <c r="BH58" s="1294"/>
      <c r="BI58" s="1294"/>
      <c r="BJ58" s="1294"/>
      <c r="BK58" s="1294"/>
      <c r="BL58" s="1294"/>
      <c r="BM58" s="1294"/>
      <c r="BN58" s="1294"/>
      <c r="BO58" s="1294"/>
      <c r="BP58" s="1294"/>
      <c r="BQ58" s="1294"/>
      <c r="BR58" s="1294"/>
      <c r="BS58" s="1294"/>
      <c r="BT58" s="1294"/>
      <c r="BU58" s="1294"/>
      <c r="BV58" s="1294"/>
      <c r="BW58" s="1294"/>
      <c r="BX58" s="1294"/>
      <c r="BY58" s="1294"/>
      <c r="BZ58" s="1294"/>
      <c r="CA58" s="1294"/>
      <c r="CB58" s="1294"/>
      <c r="CC58" s="1294"/>
      <c r="CD58" s="1294"/>
      <c r="CE58" s="1294"/>
      <c r="CF58" s="1294"/>
      <c r="CG58" s="1294"/>
      <c r="CH58" s="1294"/>
      <c r="CI58" s="1294"/>
      <c r="CJ58" s="1294"/>
      <c r="CK58" s="1294"/>
      <c r="CL58" s="1294"/>
      <c r="CM58" s="1294"/>
      <c r="CN58" s="1294"/>
      <c r="CO58" s="1295">
        <f t="shared" si="0"/>
        <v>0</v>
      </c>
      <c r="CP58" s="476"/>
      <c r="CQ58" s="476"/>
      <c r="CR58" s="476"/>
      <c r="CS58" s="474">
        <f t="shared" si="3"/>
        <v>0</v>
      </c>
      <c r="CT58" s="475">
        <f t="shared" si="4"/>
        <v>0</v>
      </c>
      <c r="CV58" s="487"/>
      <c r="CW58" s="487"/>
      <c r="CX58" s="487"/>
      <c r="CY58" s="487"/>
      <c r="CZ58" s="487"/>
      <c r="DA58" s="487"/>
      <c r="DB58" s="487"/>
      <c r="DC58" s="487"/>
      <c r="DD58" s="487"/>
      <c r="DE58" s="487"/>
      <c r="DF58" s="487"/>
      <c r="DG58" s="487"/>
      <c r="DH58" s="487"/>
      <c r="DI58" s="487"/>
      <c r="DJ58" s="487"/>
      <c r="DK58" s="487"/>
      <c r="DL58" s="487"/>
      <c r="DM58" s="487"/>
      <c r="DN58" s="487"/>
      <c r="DO58" s="487"/>
      <c r="DP58" s="487"/>
      <c r="DQ58" s="487"/>
      <c r="DR58" s="487"/>
      <c r="DS58" s="487"/>
      <c r="DT58" s="487"/>
      <c r="DU58" s="487"/>
      <c r="DV58" s="487"/>
      <c r="DW58" s="487"/>
      <c r="DX58" s="487"/>
      <c r="DY58" s="487"/>
      <c r="DZ58" s="487"/>
      <c r="EA58" s="487"/>
      <c r="EB58" s="487"/>
      <c r="EC58" s="487"/>
      <c r="ED58" s="487"/>
      <c r="EE58" s="487"/>
      <c r="EF58" s="487"/>
      <c r="EG58" s="487"/>
      <c r="EH58" s="487"/>
      <c r="EI58" s="487"/>
      <c r="EJ58" s="487"/>
      <c r="EK58" s="487"/>
      <c r="EL58" s="487"/>
      <c r="EM58" s="487"/>
      <c r="EN58" s="487"/>
      <c r="EO58" s="487"/>
      <c r="EP58" s="487"/>
      <c r="EQ58" s="487"/>
      <c r="ER58" s="487"/>
      <c r="ES58" s="487"/>
      <c r="ET58" s="487"/>
      <c r="EU58" s="487"/>
      <c r="EV58" s="487"/>
      <c r="EW58" s="487"/>
      <c r="EX58" s="487"/>
      <c r="EY58" s="487"/>
      <c r="EZ58" s="487"/>
      <c r="FA58" s="487"/>
      <c r="FB58" s="487"/>
      <c r="FC58" s="487"/>
      <c r="FD58" s="487"/>
      <c r="FE58" s="487"/>
      <c r="FF58" s="487"/>
      <c r="FG58" s="487"/>
      <c r="FH58" s="487"/>
      <c r="FI58" s="487"/>
      <c r="FJ58" s="487"/>
      <c r="FK58" s="487"/>
      <c r="FL58" s="487"/>
      <c r="FM58" s="487"/>
      <c r="FN58" s="487"/>
      <c r="FO58" s="487"/>
      <c r="FP58" s="487"/>
      <c r="FQ58" s="487"/>
      <c r="FR58" s="487"/>
      <c r="FS58" s="487"/>
      <c r="FT58" s="487"/>
      <c r="FU58" s="487"/>
      <c r="FV58" s="487"/>
      <c r="FW58" s="487"/>
      <c r="FX58" s="487"/>
      <c r="FY58" s="487"/>
      <c r="FZ58" s="487"/>
      <c r="GA58" s="487"/>
      <c r="GB58" s="487"/>
      <c r="GC58" s="487"/>
      <c r="GD58" s="487"/>
      <c r="GE58" s="487"/>
      <c r="GF58" s="487"/>
      <c r="GG58" s="487"/>
      <c r="GH58" s="487"/>
      <c r="GI58" s="487"/>
      <c r="GJ58" s="487"/>
      <c r="GK58" s="487"/>
      <c r="GL58" s="487"/>
      <c r="GM58" s="487"/>
      <c r="GN58" s="487"/>
      <c r="GO58" s="487"/>
      <c r="GP58" s="487"/>
      <c r="GQ58" s="487"/>
      <c r="GR58" s="487"/>
      <c r="GS58" s="487"/>
      <c r="GT58" s="487"/>
      <c r="GU58" s="487"/>
      <c r="GV58" s="487"/>
      <c r="GW58" s="487"/>
      <c r="GX58" s="487"/>
      <c r="GY58" s="487"/>
      <c r="GZ58" s="487"/>
      <c r="HA58" s="487"/>
      <c r="HB58" s="487"/>
      <c r="HC58" s="487"/>
      <c r="HD58" s="487"/>
      <c r="HE58" s="487"/>
      <c r="HF58" s="487"/>
      <c r="HG58" s="487"/>
      <c r="HH58" s="487"/>
      <c r="HI58" s="487"/>
      <c r="HJ58" s="487"/>
      <c r="HK58" s="487"/>
      <c r="HL58" s="487"/>
      <c r="HM58" s="487"/>
      <c r="HN58" s="487"/>
      <c r="HO58" s="487"/>
      <c r="HP58" s="487"/>
      <c r="HQ58" s="487"/>
      <c r="HR58" s="487"/>
      <c r="HS58" s="487"/>
      <c r="HT58" s="487"/>
      <c r="HU58" s="487"/>
      <c r="HV58" s="487"/>
      <c r="HW58" s="487"/>
      <c r="HX58" s="487"/>
      <c r="HY58" s="487"/>
      <c r="HZ58" s="487"/>
      <c r="IA58" s="487"/>
      <c r="IB58" s="487"/>
      <c r="IC58" s="487"/>
      <c r="ID58" s="487"/>
      <c r="IE58" s="487"/>
      <c r="IF58" s="487"/>
      <c r="IG58" s="487"/>
      <c r="IH58" s="487"/>
      <c r="II58" s="487"/>
      <c r="IJ58" s="487"/>
      <c r="IK58" s="487"/>
      <c r="IL58" s="487"/>
      <c r="IM58" s="487"/>
      <c r="IN58" s="487"/>
      <c r="IO58" s="487"/>
      <c r="IP58" s="487"/>
      <c r="IQ58" s="487"/>
      <c r="IR58" s="487"/>
      <c r="IS58" s="487"/>
      <c r="IT58" s="487"/>
      <c r="IU58" s="487"/>
      <c r="IV58" s="487"/>
      <c r="IW58" s="487"/>
      <c r="IX58" s="487"/>
      <c r="IY58" s="487"/>
      <c r="IZ58" s="487"/>
      <c r="JA58" s="487"/>
      <c r="JB58" s="487"/>
      <c r="JC58" s="487"/>
      <c r="JD58" s="487"/>
      <c r="JE58" s="487"/>
      <c r="JF58" s="487"/>
      <c r="JG58" s="487"/>
      <c r="JH58" s="487"/>
      <c r="JI58" s="487"/>
      <c r="JJ58" s="487"/>
      <c r="JK58" s="487"/>
      <c r="JL58" s="487"/>
      <c r="JM58" s="487"/>
      <c r="JN58" s="487"/>
      <c r="JO58" s="487"/>
      <c r="JP58" s="487"/>
      <c r="JQ58" s="487"/>
      <c r="JR58" s="487"/>
      <c r="JS58" s="681"/>
    </row>
    <row r="59" spans="1:279" s="461" customFormat="1" ht="21" customHeight="1">
      <c r="A59" s="1782"/>
      <c r="B59" s="467">
        <v>47</v>
      </c>
      <c r="C59" s="468" t="str">
        <f>IF('1_一般事項'!$C$8="","",'1_一般事項'!$C$8)</f>
        <v/>
      </c>
      <c r="D59" s="469"/>
      <c r="E59" s="470"/>
      <c r="F59" s="471"/>
      <c r="G59" s="469"/>
      <c r="H59" s="472"/>
      <c r="I59" s="1294"/>
      <c r="J59" s="1294"/>
      <c r="K59" s="1294"/>
      <c r="L59" s="1294"/>
      <c r="M59" s="1294"/>
      <c r="N59" s="1294"/>
      <c r="O59" s="1294"/>
      <c r="P59" s="1294"/>
      <c r="Q59" s="1294"/>
      <c r="R59" s="1294"/>
      <c r="S59" s="1294"/>
      <c r="T59" s="1294"/>
      <c r="U59" s="1294"/>
      <c r="V59" s="1294"/>
      <c r="W59" s="1294"/>
      <c r="X59" s="1294"/>
      <c r="Y59" s="1294"/>
      <c r="Z59" s="1294"/>
      <c r="AA59" s="1294"/>
      <c r="AB59" s="1294"/>
      <c r="AC59" s="1294"/>
      <c r="AD59" s="1294"/>
      <c r="AE59" s="1294"/>
      <c r="AF59" s="1294"/>
      <c r="AG59" s="1294"/>
      <c r="AH59" s="1294"/>
      <c r="AI59" s="1294"/>
      <c r="AJ59" s="1294"/>
      <c r="AK59" s="1294"/>
      <c r="AL59" s="1294"/>
      <c r="AM59" s="1294"/>
      <c r="AN59" s="1294"/>
      <c r="AO59" s="1294"/>
      <c r="AP59" s="1294"/>
      <c r="AQ59" s="1294"/>
      <c r="AR59" s="1294"/>
      <c r="AS59" s="1294"/>
      <c r="AT59" s="1294"/>
      <c r="AU59" s="1294"/>
      <c r="AV59" s="1294"/>
      <c r="AW59" s="1294"/>
      <c r="AX59" s="1294"/>
      <c r="AY59" s="1294"/>
      <c r="AZ59" s="1294"/>
      <c r="BA59" s="1294"/>
      <c r="BB59" s="1294"/>
      <c r="BC59" s="1294"/>
      <c r="BD59" s="1294"/>
      <c r="BE59" s="1294"/>
      <c r="BF59" s="1294"/>
      <c r="BG59" s="1294"/>
      <c r="BH59" s="1294"/>
      <c r="BI59" s="1294"/>
      <c r="BJ59" s="1294"/>
      <c r="BK59" s="1294"/>
      <c r="BL59" s="1294"/>
      <c r="BM59" s="1294"/>
      <c r="BN59" s="1294"/>
      <c r="BO59" s="1294"/>
      <c r="BP59" s="1294"/>
      <c r="BQ59" s="1294"/>
      <c r="BR59" s="1294"/>
      <c r="BS59" s="1294"/>
      <c r="BT59" s="1294"/>
      <c r="BU59" s="1294"/>
      <c r="BV59" s="1294"/>
      <c r="BW59" s="1294"/>
      <c r="BX59" s="1294"/>
      <c r="BY59" s="1294"/>
      <c r="BZ59" s="1294"/>
      <c r="CA59" s="1294"/>
      <c r="CB59" s="1294"/>
      <c r="CC59" s="1294"/>
      <c r="CD59" s="1294"/>
      <c r="CE59" s="1294"/>
      <c r="CF59" s="1294"/>
      <c r="CG59" s="1294"/>
      <c r="CH59" s="1294"/>
      <c r="CI59" s="1294"/>
      <c r="CJ59" s="1294"/>
      <c r="CK59" s="1294"/>
      <c r="CL59" s="1294"/>
      <c r="CM59" s="1294"/>
      <c r="CN59" s="1294"/>
      <c r="CO59" s="1295">
        <f t="shared" si="0"/>
        <v>0</v>
      </c>
      <c r="CP59" s="476"/>
      <c r="CQ59" s="476"/>
      <c r="CR59" s="476"/>
      <c r="CS59" s="474">
        <f t="shared" si="3"/>
        <v>0</v>
      </c>
      <c r="CT59" s="475">
        <f t="shared" si="4"/>
        <v>0</v>
      </c>
      <c r="CV59" s="487"/>
      <c r="CW59" s="487"/>
      <c r="CX59" s="487"/>
      <c r="CY59" s="487"/>
      <c r="CZ59" s="487"/>
      <c r="DA59" s="487"/>
      <c r="DB59" s="487"/>
      <c r="DC59" s="487"/>
      <c r="DD59" s="487"/>
      <c r="DE59" s="487"/>
      <c r="DF59" s="487"/>
      <c r="DG59" s="487"/>
      <c r="DH59" s="487"/>
      <c r="DI59" s="487"/>
      <c r="DJ59" s="487"/>
      <c r="DK59" s="487"/>
      <c r="DL59" s="487"/>
      <c r="DM59" s="487"/>
      <c r="DN59" s="487"/>
      <c r="DO59" s="487"/>
      <c r="DP59" s="487"/>
      <c r="DQ59" s="487"/>
      <c r="DR59" s="487"/>
      <c r="DS59" s="487"/>
      <c r="DT59" s="487"/>
      <c r="DU59" s="487"/>
      <c r="DV59" s="487"/>
      <c r="DW59" s="487"/>
      <c r="DX59" s="487"/>
      <c r="DY59" s="487"/>
      <c r="DZ59" s="487"/>
      <c r="EA59" s="487"/>
      <c r="EB59" s="487"/>
      <c r="EC59" s="487"/>
      <c r="ED59" s="487"/>
      <c r="EE59" s="487"/>
      <c r="EF59" s="487"/>
      <c r="EG59" s="487"/>
      <c r="EH59" s="487"/>
      <c r="EI59" s="487"/>
      <c r="EJ59" s="487"/>
      <c r="EK59" s="487"/>
      <c r="EL59" s="487"/>
      <c r="EM59" s="487"/>
      <c r="EN59" s="487"/>
      <c r="EO59" s="487"/>
      <c r="EP59" s="487"/>
      <c r="EQ59" s="487"/>
      <c r="ER59" s="487"/>
      <c r="ES59" s="487"/>
      <c r="ET59" s="487"/>
      <c r="EU59" s="487"/>
      <c r="EV59" s="487"/>
      <c r="EW59" s="487"/>
      <c r="EX59" s="487"/>
      <c r="EY59" s="487"/>
      <c r="EZ59" s="487"/>
      <c r="FA59" s="487"/>
      <c r="FB59" s="487"/>
      <c r="FC59" s="487"/>
      <c r="FD59" s="487"/>
      <c r="FE59" s="487"/>
      <c r="FF59" s="487"/>
      <c r="FG59" s="487"/>
      <c r="FH59" s="487"/>
      <c r="FI59" s="487"/>
      <c r="FJ59" s="487"/>
      <c r="FK59" s="487"/>
      <c r="FL59" s="487"/>
      <c r="FM59" s="487"/>
      <c r="FN59" s="487"/>
      <c r="FO59" s="487"/>
      <c r="FP59" s="487"/>
      <c r="FQ59" s="487"/>
      <c r="FR59" s="487"/>
      <c r="FS59" s="487"/>
      <c r="FT59" s="487"/>
      <c r="FU59" s="487"/>
      <c r="FV59" s="487"/>
      <c r="FW59" s="487"/>
      <c r="FX59" s="487"/>
      <c r="FY59" s="487"/>
      <c r="FZ59" s="487"/>
      <c r="GA59" s="487"/>
      <c r="GB59" s="487"/>
      <c r="GC59" s="487"/>
      <c r="GD59" s="487"/>
      <c r="GE59" s="487"/>
      <c r="GF59" s="487"/>
      <c r="GG59" s="487"/>
      <c r="GH59" s="487"/>
      <c r="GI59" s="487"/>
      <c r="GJ59" s="487"/>
      <c r="GK59" s="487"/>
      <c r="GL59" s="487"/>
      <c r="GM59" s="487"/>
      <c r="GN59" s="487"/>
      <c r="GO59" s="487"/>
      <c r="GP59" s="487"/>
      <c r="GQ59" s="487"/>
      <c r="GR59" s="487"/>
      <c r="GS59" s="487"/>
      <c r="GT59" s="487"/>
      <c r="GU59" s="487"/>
      <c r="GV59" s="487"/>
      <c r="GW59" s="487"/>
      <c r="GX59" s="487"/>
      <c r="GY59" s="487"/>
      <c r="GZ59" s="487"/>
      <c r="HA59" s="487"/>
      <c r="HB59" s="487"/>
      <c r="HC59" s="487"/>
      <c r="HD59" s="487"/>
      <c r="HE59" s="487"/>
      <c r="HF59" s="487"/>
      <c r="HG59" s="487"/>
      <c r="HH59" s="487"/>
      <c r="HI59" s="487"/>
      <c r="HJ59" s="487"/>
      <c r="HK59" s="487"/>
      <c r="HL59" s="487"/>
      <c r="HM59" s="487"/>
      <c r="HN59" s="487"/>
      <c r="HO59" s="487"/>
      <c r="HP59" s="487"/>
      <c r="HQ59" s="487"/>
      <c r="HR59" s="487"/>
      <c r="HS59" s="487"/>
      <c r="HT59" s="487"/>
      <c r="HU59" s="487"/>
      <c r="HV59" s="487"/>
      <c r="HW59" s="487"/>
      <c r="HX59" s="487"/>
      <c r="HY59" s="487"/>
      <c r="HZ59" s="487"/>
      <c r="IA59" s="487"/>
      <c r="IB59" s="487"/>
      <c r="IC59" s="487"/>
      <c r="ID59" s="487"/>
      <c r="IE59" s="487"/>
      <c r="IF59" s="487"/>
      <c r="IG59" s="487"/>
      <c r="IH59" s="487"/>
      <c r="II59" s="487"/>
      <c r="IJ59" s="487"/>
      <c r="IK59" s="487"/>
      <c r="IL59" s="487"/>
      <c r="IM59" s="487"/>
      <c r="IN59" s="487"/>
      <c r="IO59" s="487"/>
      <c r="IP59" s="487"/>
      <c r="IQ59" s="487"/>
      <c r="IR59" s="487"/>
      <c r="IS59" s="487"/>
      <c r="IT59" s="487"/>
      <c r="IU59" s="487"/>
      <c r="IV59" s="487"/>
      <c r="IW59" s="487"/>
      <c r="IX59" s="487"/>
      <c r="IY59" s="487"/>
      <c r="IZ59" s="487"/>
      <c r="JA59" s="487"/>
      <c r="JB59" s="487"/>
      <c r="JC59" s="487"/>
      <c r="JD59" s="487"/>
      <c r="JE59" s="487"/>
      <c r="JF59" s="487"/>
      <c r="JG59" s="487"/>
      <c r="JH59" s="487"/>
      <c r="JI59" s="487"/>
      <c r="JJ59" s="487"/>
      <c r="JK59" s="487"/>
      <c r="JL59" s="487"/>
      <c r="JM59" s="487"/>
      <c r="JN59" s="487"/>
      <c r="JO59" s="487"/>
      <c r="JP59" s="487"/>
      <c r="JQ59" s="487"/>
      <c r="JR59" s="487"/>
      <c r="JS59" s="681"/>
    </row>
    <row r="60" spans="1:279" s="461" customFormat="1" ht="21" customHeight="1">
      <c r="A60" s="1782"/>
      <c r="B60" s="467">
        <v>48</v>
      </c>
      <c r="C60" s="468" t="str">
        <f>IF('1_一般事項'!$C$8="","",'1_一般事項'!$C$8)</f>
        <v/>
      </c>
      <c r="D60" s="469"/>
      <c r="E60" s="470"/>
      <c r="F60" s="471"/>
      <c r="G60" s="469"/>
      <c r="H60" s="472"/>
      <c r="I60" s="1294"/>
      <c r="J60" s="1294"/>
      <c r="K60" s="1294"/>
      <c r="L60" s="1294"/>
      <c r="M60" s="1294"/>
      <c r="N60" s="1294"/>
      <c r="O60" s="1294"/>
      <c r="P60" s="1294"/>
      <c r="Q60" s="1294"/>
      <c r="R60" s="1294"/>
      <c r="S60" s="1294"/>
      <c r="T60" s="1294"/>
      <c r="U60" s="1294"/>
      <c r="V60" s="1294"/>
      <c r="W60" s="1294"/>
      <c r="X60" s="1294"/>
      <c r="Y60" s="1294"/>
      <c r="Z60" s="1294"/>
      <c r="AA60" s="1294"/>
      <c r="AB60" s="1294"/>
      <c r="AC60" s="1294"/>
      <c r="AD60" s="1294"/>
      <c r="AE60" s="1294"/>
      <c r="AF60" s="1294"/>
      <c r="AG60" s="1294"/>
      <c r="AH60" s="1294"/>
      <c r="AI60" s="1294"/>
      <c r="AJ60" s="1294"/>
      <c r="AK60" s="1294"/>
      <c r="AL60" s="1294"/>
      <c r="AM60" s="1294"/>
      <c r="AN60" s="1294"/>
      <c r="AO60" s="1294"/>
      <c r="AP60" s="1294"/>
      <c r="AQ60" s="1294"/>
      <c r="AR60" s="1294"/>
      <c r="AS60" s="1294"/>
      <c r="AT60" s="1294"/>
      <c r="AU60" s="1294"/>
      <c r="AV60" s="1294"/>
      <c r="AW60" s="1294"/>
      <c r="AX60" s="1294"/>
      <c r="AY60" s="1294"/>
      <c r="AZ60" s="1294"/>
      <c r="BA60" s="1294"/>
      <c r="BB60" s="1294"/>
      <c r="BC60" s="1294"/>
      <c r="BD60" s="1294"/>
      <c r="BE60" s="1294"/>
      <c r="BF60" s="1294"/>
      <c r="BG60" s="1294"/>
      <c r="BH60" s="1294"/>
      <c r="BI60" s="1294"/>
      <c r="BJ60" s="1294"/>
      <c r="BK60" s="1294"/>
      <c r="BL60" s="1294"/>
      <c r="BM60" s="1294"/>
      <c r="BN60" s="1294"/>
      <c r="BO60" s="1294"/>
      <c r="BP60" s="1294"/>
      <c r="BQ60" s="1294"/>
      <c r="BR60" s="1294"/>
      <c r="BS60" s="1294"/>
      <c r="BT60" s="1294"/>
      <c r="BU60" s="1294"/>
      <c r="BV60" s="1294"/>
      <c r="BW60" s="1294"/>
      <c r="BX60" s="1294"/>
      <c r="BY60" s="1294"/>
      <c r="BZ60" s="1294"/>
      <c r="CA60" s="1294"/>
      <c r="CB60" s="1294"/>
      <c r="CC60" s="1294"/>
      <c r="CD60" s="1294"/>
      <c r="CE60" s="1294"/>
      <c r="CF60" s="1294"/>
      <c r="CG60" s="1294"/>
      <c r="CH60" s="1294"/>
      <c r="CI60" s="1294"/>
      <c r="CJ60" s="1294"/>
      <c r="CK60" s="1294"/>
      <c r="CL60" s="1294"/>
      <c r="CM60" s="1294"/>
      <c r="CN60" s="1294"/>
      <c r="CO60" s="1295">
        <f t="shared" si="0"/>
        <v>0</v>
      </c>
      <c r="CP60" s="476"/>
      <c r="CQ60" s="476"/>
      <c r="CR60" s="476"/>
      <c r="CS60" s="474">
        <f t="shared" si="3"/>
        <v>0</v>
      </c>
      <c r="CT60" s="475">
        <f t="shared" si="4"/>
        <v>0</v>
      </c>
      <c r="CV60" s="487"/>
      <c r="CW60" s="487"/>
      <c r="CX60" s="487"/>
      <c r="CY60" s="487"/>
      <c r="CZ60" s="487"/>
      <c r="DA60" s="487"/>
      <c r="DB60" s="487"/>
      <c r="DC60" s="487"/>
      <c r="DD60" s="487"/>
      <c r="DE60" s="487"/>
      <c r="DF60" s="487"/>
      <c r="DG60" s="487"/>
      <c r="DH60" s="487"/>
      <c r="DI60" s="487"/>
      <c r="DJ60" s="487"/>
      <c r="DK60" s="487"/>
      <c r="DL60" s="487"/>
      <c r="DM60" s="487"/>
      <c r="DN60" s="487"/>
      <c r="DO60" s="487"/>
      <c r="DP60" s="487"/>
      <c r="DQ60" s="487"/>
      <c r="DR60" s="487"/>
      <c r="DS60" s="487"/>
      <c r="DT60" s="487"/>
      <c r="DU60" s="487"/>
      <c r="DV60" s="487"/>
      <c r="DW60" s="487"/>
      <c r="DX60" s="487"/>
      <c r="DY60" s="487"/>
      <c r="DZ60" s="487"/>
      <c r="EA60" s="487"/>
      <c r="EB60" s="487"/>
      <c r="EC60" s="487"/>
      <c r="ED60" s="487"/>
      <c r="EE60" s="487"/>
      <c r="EF60" s="487"/>
      <c r="EG60" s="487"/>
      <c r="EH60" s="487"/>
      <c r="EI60" s="487"/>
      <c r="EJ60" s="487"/>
      <c r="EK60" s="487"/>
      <c r="EL60" s="487"/>
      <c r="EM60" s="487"/>
      <c r="EN60" s="487"/>
      <c r="EO60" s="487"/>
      <c r="EP60" s="487"/>
      <c r="EQ60" s="487"/>
      <c r="ER60" s="487"/>
      <c r="ES60" s="487"/>
      <c r="ET60" s="487"/>
      <c r="EU60" s="487"/>
      <c r="EV60" s="487"/>
      <c r="EW60" s="487"/>
      <c r="EX60" s="487"/>
      <c r="EY60" s="487"/>
      <c r="EZ60" s="487"/>
      <c r="FA60" s="487"/>
      <c r="FB60" s="487"/>
      <c r="FC60" s="487"/>
      <c r="FD60" s="487"/>
      <c r="FE60" s="487"/>
      <c r="FF60" s="487"/>
      <c r="FG60" s="487"/>
      <c r="FH60" s="487"/>
      <c r="FI60" s="487"/>
      <c r="FJ60" s="487"/>
      <c r="FK60" s="487"/>
      <c r="FL60" s="487"/>
      <c r="FM60" s="487"/>
      <c r="FN60" s="487"/>
      <c r="FO60" s="487"/>
      <c r="FP60" s="487"/>
      <c r="FQ60" s="487"/>
      <c r="FR60" s="487"/>
      <c r="FS60" s="487"/>
      <c r="FT60" s="487"/>
      <c r="FU60" s="487"/>
      <c r="FV60" s="487"/>
      <c r="FW60" s="487"/>
      <c r="FX60" s="487"/>
      <c r="FY60" s="487"/>
      <c r="FZ60" s="487"/>
      <c r="GA60" s="487"/>
      <c r="GB60" s="487"/>
      <c r="GC60" s="487"/>
      <c r="GD60" s="487"/>
      <c r="GE60" s="487"/>
      <c r="GF60" s="487"/>
      <c r="GG60" s="487"/>
      <c r="GH60" s="487"/>
      <c r="GI60" s="487"/>
      <c r="GJ60" s="487"/>
      <c r="GK60" s="487"/>
      <c r="GL60" s="487"/>
      <c r="GM60" s="487"/>
      <c r="GN60" s="487"/>
      <c r="GO60" s="487"/>
      <c r="GP60" s="487"/>
      <c r="GQ60" s="487"/>
      <c r="GR60" s="487"/>
      <c r="GS60" s="487"/>
      <c r="GT60" s="487"/>
      <c r="GU60" s="487"/>
      <c r="GV60" s="487"/>
      <c r="GW60" s="487"/>
      <c r="GX60" s="487"/>
      <c r="GY60" s="487"/>
      <c r="GZ60" s="487"/>
      <c r="HA60" s="487"/>
      <c r="HB60" s="487"/>
      <c r="HC60" s="487"/>
      <c r="HD60" s="487"/>
      <c r="HE60" s="487"/>
      <c r="HF60" s="487"/>
      <c r="HG60" s="487"/>
      <c r="HH60" s="487"/>
      <c r="HI60" s="487"/>
      <c r="HJ60" s="487"/>
      <c r="HK60" s="487"/>
      <c r="HL60" s="487"/>
      <c r="HM60" s="487"/>
      <c r="HN60" s="487"/>
      <c r="HO60" s="487"/>
      <c r="HP60" s="487"/>
      <c r="HQ60" s="487"/>
      <c r="HR60" s="487"/>
      <c r="HS60" s="487"/>
      <c r="HT60" s="487"/>
      <c r="HU60" s="487"/>
      <c r="HV60" s="487"/>
      <c r="HW60" s="487"/>
      <c r="HX60" s="487"/>
      <c r="HY60" s="487"/>
      <c r="HZ60" s="487"/>
      <c r="IA60" s="487"/>
      <c r="IB60" s="487"/>
      <c r="IC60" s="487"/>
      <c r="ID60" s="487"/>
      <c r="IE60" s="487"/>
      <c r="IF60" s="487"/>
      <c r="IG60" s="487"/>
      <c r="IH60" s="487"/>
      <c r="II60" s="487"/>
      <c r="IJ60" s="487"/>
      <c r="IK60" s="487"/>
      <c r="IL60" s="487"/>
      <c r="IM60" s="487"/>
      <c r="IN60" s="487"/>
      <c r="IO60" s="487"/>
      <c r="IP60" s="487"/>
      <c r="IQ60" s="487"/>
      <c r="IR60" s="487"/>
      <c r="IS60" s="487"/>
      <c r="IT60" s="487"/>
      <c r="IU60" s="487"/>
      <c r="IV60" s="487"/>
      <c r="IW60" s="487"/>
      <c r="IX60" s="487"/>
      <c r="IY60" s="487"/>
      <c r="IZ60" s="487"/>
      <c r="JA60" s="487"/>
      <c r="JB60" s="487"/>
      <c r="JC60" s="487"/>
      <c r="JD60" s="487"/>
      <c r="JE60" s="487"/>
      <c r="JF60" s="487"/>
      <c r="JG60" s="487"/>
      <c r="JH60" s="487"/>
      <c r="JI60" s="487"/>
      <c r="JJ60" s="487"/>
      <c r="JK60" s="487"/>
      <c r="JL60" s="487"/>
      <c r="JM60" s="487"/>
      <c r="JN60" s="487"/>
      <c r="JO60" s="487"/>
      <c r="JP60" s="487"/>
      <c r="JQ60" s="487"/>
      <c r="JR60" s="487"/>
      <c r="JS60" s="681"/>
    </row>
    <row r="61" spans="1:279" s="461" customFormat="1" ht="21" customHeight="1">
      <c r="A61" s="1782"/>
      <c r="B61" s="467">
        <v>49</v>
      </c>
      <c r="C61" s="468" t="str">
        <f>IF('1_一般事項'!$C$8="","",'1_一般事項'!$C$8)</f>
        <v/>
      </c>
      <c r="D61" s="469"/>
      <c r="E61" s="470"/>
      <c r="F61" s="471"/>
      <c r="G61" s="469"/>
      <c r="H61" s="472"/>
      <c r="I61" s="1294"/>
      <c r="J61" s="1294"/>
      <c r="K61" s="1294"/>
      <c r="L61" s="1294"/>
      <c r="M61" s="1294"/>
      <c r="N61" s="1294"/>
      <c r="O61" s="1294"/>
      <c r="P61" s="1294"/>
      <c r="Q61" s="1294"/>
      <c r="R61" s="1294"/>
      <c r="S61" s="1294"/>
      <c r="T61" s="1294"/>
      <c r="U61" s="1294"/>
      <c r="V61" s="1294"/>
      <c r="W61" s="1294"/>
      <c r="X61" s="1294"/>
      <c r="Y61" s="1294"/>
      <c r="Z61" s="1294"/>
      <c r="AA61" s="1294"/>
      <c r="AB61" s="1294"/>
      <c r="AC61" s="1294"/>
      <c r="AD61" s="1294"/>
      <c r="AE61" s="1294"/>
      <c r="AF61" s="1294"/>
      <c r="AG61" s="1294"/>
      <c r="AH61" s="1294"/>
      <c r="AI61" s="1294"/>
      <c r="AJ61" s="1294"/>
      <c r="AK61" s="1294"/>
      <c r="AL61" s="1294"/>
      <c r="AM61" s="1294"/>
      <c r="AN61" s="1294"/>
      <c r="AO61" s="1294"/>
      <c r="AP61" s="1294"/>
      <c r="AQ61" s="1294"/>
      <c r="AR61" s="1294"/>
      <c r="AS61" s="1294"/>
      <c r="AT61" s="1294"/>
      <c r="AU61" s="1294"/>
      <c r="AV61" s="1294"/>
      <c r="AW61" s="1294"/>
      <c r="AX61" s="1294"/>
      <c r="AY61" s="1294"/>
      <c r="AZ61" s="1294"/>
      <c r="BA61" s="1294"/>
      <c r="BB61" s="1294"/>
      <c r="BC61" s="1294"/>
      <c r="BD61" s="1294"/>
      <c r="BE61" s="1294"/>
      <c r="BF61" s="1294"/>
      <c r="BG61" s="1294"/>
      <c r="BH61" s="1294"/>
      <c r="BI61" s="1294"/>
      <c r="BJ61" s="1294"/>
      <c r="BK61" s="1294"/>
      <c r="BL61" s="1294"/>
      <c r="BM61" s="1294"/>
      <c r="BN61" s="1294"/>
      <c r="BO61" s="1294"/>
      <c r="BP61" s="1294"/>
      <c r="BQ61" s="1294"/>
      <c r="BR61" s="1294"/>
      <c r="BS61" s="1294"/>
      <c r="BT61" s="1294"/>
      <c r="BU61" s="1294"/>
      <c r="BV61" s="1294"/>
      <c r="BW61" s="1294"/>
      <c r="BX61" s="1294"/>
      <c r="BY61" s="1294"/>
      <c r="BZ61" s="1294"/>
      <c r="CA61" s="1294"/>
      <c r="CB61" s="1294"/>
      <c r="CC61" s="1294"/>
      <c r="CD61" s="1294"/>
      <c r="CE61" s="1294"/>
      <c r="CF61" s="1294"/>
      <c r="CG61" s="1294"/>
      <c r="CH61" s="1294"/>
      <c r="CI61" s="1294"/>
      <c r="CJ61" s="1294"/>
      <c r="CK61" s="1294"/>
      <c r="CL61" s="1294"/>
      <c r="CM61" s="1294"/>
      <c r="CN61" s="1294"/>
      <c r="CO61" s="1295">
        <f t="shared" si="0"/>
        <v>0</v>
      </c>
      <c r="CP61" s="476"/>
      <c r="CQ61" s="476"/>
      <c r="CR61" s="476"/>
      <c r="CS61" s="474">
        <f t="shared" si="3"/>
        <v>0</v>
      </c>
      <c r="CT61" s="475">
        <f t="shared" si="4"/>
        <v>0</v>
      </c>
      <c r="CV61" s="487"/>
      <c r="CW61" s="487"/>
      <c r="CX61" s="487"/>
      <c r="CY61" s="487"/>
      <c r="CZ61" s="487"/>
      <c r="DA61" s="487"/>
      <c r="DB61" s="487"/>
      <c r="DC61" s="487"/>
      <c r="DD61" s="487"/>
      <c r="DE61" s="487"/>
      <c r="DF61" s="487"/>
      <c r="DG61" s="487"/>
      <c r="DH61" s="487"/>
      <c r="DI61" s="487"/>
      <c r="DJ61" s="487"/>
      <c r="DK61" s="487"/>
      <c r="DL61" s="487"/>
      <c r="DM61" s="487"/>
      <c r="DN61" s="487"/>
      <c r="DO61" s="487"/>
      <c r="DP61" s="487"/>
      <c r="DQ61" s="487"/>
      <c r="DR61" s="487"/>
      <c r="DS61" s="487"/>
      <c r="DT61" s="487"/>
      <c r="DU61" s="487"/>
      <c r="DV61" s="487"/>
      <c r="DW61" s="487"/>
      <c r="DX61" s="487"/>
      <c r="DY61" s="487"/>
      <c r="DZ61" s="487"/>
      <c r="EA61" s="487"/>
      <c r="EB61" s="487"/>
      <c r="EC61" s="487"/>
      <c r="ED61" s="487"/>
      <c r="EE61" s="487"/>
      <c r="EF61" s="487"/>
      <c r="EG61" s="487"/>
      <c r="EH61" s="487"/>
      <c r="EI61" s="487"/>
      <c r="EJ61" s="487"/>
      <c r="EK61" s="487"/>
      <c r="EL61" s="487"/>
      <c r="EM61" s="487"/>
      <c r="EN61" s="487"/>
      <c r="EO61" s="487"/>
      <c r="EP61" s="487"/>
      <c r="EQ61" s="487"/>
      <c r="ER61" s="487"/>
      <c r="ES61" s="487"/>
      <c r="ET61" s="487"/>
      <c r="EU61" s="487"/>
      <c r="EV61" s="487"/>
      <c r="EW61" s="487"/>
      <c r="EX61" s="487"/>
      <c r="EY61" s="487"/>
      <c r="EZ61" s="487"/>
      <c r="FA61" s="487"/>
      <c r="FB61" s="487"/>
      <c r="FC61" s="487"/>
      <c r="FD61" s="487"/>
      <c r="FE61" s="487"/>
      <c r="FF61" s="487"/>
      <c r="FG61" s="487"/>
      <c r="FH61" s="487"/>
      <c r="FI61" s="487"/>
      <c r="FJ61" s="487"/>
      <c r="FK61" s="487"/>
      <c r="FL61" s="487"/>
      <c r="FM61" s="487"/>
      <c r="FN61" s="487"/>
      <c r="FO61" s="487"/>
      <c r="FP61" s="487"/>
      <c r="FQ61" s="487"/>
      <c r="FR61" s="487"/>
      <c r="FS61" s="487"/>
      <c r="FT61" s="487"/>
      <c r="FU61" s="487"/>
      <c r="FV61" s="487"/>
      <c r="FW61" s="487"/>
      <c r="FX61" s="487"/>
      <c r="FY61" s="487"/>
      <c r="FZ61" s="487"/>
      <c r="GA61" s="487"/>
      <c r="GB61" s="487"/>
      <c r="GC61" s="487"/>
      <c r="GD61" s="487"/>
      <c r="GE61" s="487"/>
      <c r="GF61" s="487"/>
      <c r="GG61" s="487"/>
      <c r="GH61" s="487"/>
      <c r="GI61" s="487"/>
      <c r="GJ61" s="487"/>
      <c r="GK61" s="487"/>
      <c r="GL61" s="487"/>
      <c r="GM61" s="487"/>
      <c r="GN61" s="487"/>
      <c r="GO61" s="487"/>
      <c r="GP61" s="487"/>
      <c r="GQ61" s="487"/>
      <c r="GR61" s="487"/>
      <c r="GS61" s="487"/>
      <c r="GT61" s="487"/>
      <c r="GU61" s="487"/>
      <c r="GV61" s="487"/>
      <c r="GW61" s="487"/>
      <c r="GX61" s="487"/>
      <c r="GY61" s="487"/>
      <c r="GZ61" s="487"/>
      <c r="HA61" s="487"/>
      <c r="HB61" s="487"/>
      <c r="HC61" s="487"/>
      <c r="HD61" s="487"/>
      <c r="HE61" s="487"/>
      <c r="HF61" s="487"/>
      <c r="HG61" s="487"/>
      <c r="HH61" s="487"/>
      <c r="HI61" s="487"/>
      <c r="HJ61" s="487"/>
      <c r="HK61" s="487"/>
      <c r="HL61" s="487"/>
      <c r="HM61" s="487"/>
      <c r="HN61" s="487"/>
      <c r="HO61" s="487"/>
      <c r="HP61" s="487"/>
      <c r="HQ61" s="487"/>
      <c r="HR61" s="487"/>
      <c r="HS61" s="487"/>
      <c r="HT61" s="487"/>
      <c r="HU61" s="487"/>
      <c r="HV61" s="487"/>
      <c r="HW61" s="487"/>
      <c r="HX61" s="487"/>
      <c r="HY61" s="487"/>
      <c r="HZ61" s="487"/>
      <c r="IA61" s="487"/>
      <c r="IB61" s="487"/>
      <c r="IC61" s="487"/>
      <c r="ID61" s="487"/>
      <c r="IE61" s="487"/>
      <c r="IF61" s="487"/>
      <c r="IG61" s="487"/>
      <c r="IH61" s="487"/>
      <c r="II61" s="487"/>
      <c r="IJ61" s="487"/>
      <c r="IK61" s="487"/>
      <c r="IL61" s="487"/>
      <c r="IM61" s="487"/>
      <c r="IN61" s="487"/>
      <c r="IO61" s="487"/>
      <c r="IP61" s="487"/>
      <c r="IQ61" s="487"/>
      <c r="IR61" s="487"/>
      <c r="IS61" s="487"/>
      <c r="IT61" s="487"/>
      <c r="IU61" s="487"/>
      <c r="IV61" s="487"/>
      <c r="IW61" s="487"/>
      <c r="IX61" s="487"/>
      <c r="IY61" s="487"/>
      <c r="IZ61" s="487"/>
      <c r="JA61" s="487"/>
      <c r="JB61" s="487"/>
      <c r="JC61" s="487"/>
      <c r="JD61" s="487"/>
      <c r="JE61" s="487"/>
      <c r="JF61" s="487"/>
      <c r="JG61" s="487"/>
      <c r="JH61" s="487"/>
      <c r="JI61" s="487"/>
      <c r="JJ61" s="487"/>
      <c r="JK61" s="487"/>
      <c r="JL61" s="487"/>
      <c r="JM61" s="487"/>
      <c r="JN61" s="487"/>
      <c r="JO61" s="487"/>
      <c r="JP61" s="487"/>
      <c r="JQ61" s="487"/>
      <c r="JR61" s="487"/>
      <c r="JS61" s="681"/>
    </row>
    <row r="62" spans="1:279" s="461" customFormat="1" ht="21" customHeight="1">
      <c r="A62" s="1782"/>
      <c r="B62" s="467">
        <v>50</v>
      </c>
      <c r="C62" s="468" t="str">
        <f>IF('1_一般事項'!$C$8="","",'1_一般事項'!$C$8)</f>
        <v/>
      </c>
      <c r="D62" s="469"/>
      <c r="E62" s="470"/>
      <c r="F62" s="471"/>
      <c r="G62" s="469"/>
      <c r="H62" s="472"/>
      <c r="I62" s="1294"/>
      <c r="J62" s="1294"/>
      <c r="K62" s="1294"/>
      <c r="L62" s="1294"/>
      <c r="M62" s="1294"/>
      <c r="N62" s="1294"/>
      <c r="O62" s="1294"/>
      <c r="P62" s="1294"/>
      <c r="Q62" s="1294"/>
      <c r="R62" s="1294"/>
      <c r="S62" s="1294"/>
      <c r="T62" s="1294"/>
      <c r="U62" s="1294"/>
      <c r="V62" s="1294"/>
      <c r="W62" s="1294"/>
      <c r="X62" s="1294"/>
      <c r="Y62" s="1294"/>
      <c r="Z62" s="1294"/>
      <c r="AA62" s="1294"/>
      <c r="AB62" s="1294"/>
      <c r="AC62" s="1294"/>
      <c r="AD62" s="1294"/>
      <c r="AE62" s="1294"/>
      <c r="AF62" s="1294"/>
      <c r="AG62" s="1294"/>
      <c r="AH62" s="1294"/>
      <c r="AI62" s="1294"/>
      <c r="AJ62" s="1294"/>
      <c r="AK62" s="1294"/>
      <c r="AL62" s="1294"/>
      <c r="AM62" s="1294"/>
      <c r="AN62" s="1294"/>
      <c r="AO62" s="1294"/>
      <c r="AP62" s="1294"/>
      <c r="AQ62" s="1294"/>
      <c r="AR62" s="1294"/>
      <c r="AS62" s="1294"/>
      <c r="AT62" s="1294"/>
      <c r="AU62" s="1294"/>
      <c r="AV62" s="1294"/>
      <c r="AW62" s="1294"/>
      <c r="AX62" s="1294"/>
      <c r="AY62" s="1294"/>
      <c r="AZ62" s="1294"/>
      <c r="BA62" s="1294"/>
      <c r="BB62" s="1294"/>
      <c r="BC62" s="1294"/>
      <c r="BD62" s="1294"/>
      <c r="BE62" s="1294"/>
      <c r="BF62" s="1294"/>
      <c r="BG62" s="1294"/>
      <c r="BH62" s="1294"/>
      <c r="BI62" s="1294"/>
      <c r="BJ62" s="1294"/>
      <c r="BK62" s="1294"/>
      <c r="BL62" s="1294"/>
      <c r="BM62" s="1294"/>
      <c r="BN62" s="1294"/>
      <c r="BO62" s="1294"/>
      <c r="BP62" s="1294"/>
      <c r="BQ62" s="1294"/>
      <c r="BR62" s="1294"/>
      <c r="BS62" s="1294"/>
      <c r="BT62" s="1294"/>
      <c r="BU62" s="1294"/>
      <c r="BV62" s="1294"/>
      <c r="BW62" s="1294"/>
      <c r="BX62" s="1294"/>
      <c r="BY62" s="1294"/>
      <c r="BZ62" s="1294"/>
      <c r="CA62" s="1294"/>
      <c r="CB62" s="1294"/>
      <c r="CC62" s="1294"/>
      <c r="CD62" s="1294"/>
      <c r="CE62" s="1294"/>
      <c r="CF62" s="1294"/>
      <c r="CG62" s="1294"/>
      <c r="CH62" s="1294"/>
      <c r="CI62" s="1294"/>
      <c r="CJ62" s="1294"/>
      <c r="CK62" s="1294"/>
      <c r="CL62" s="1294"/>
      <c r="CM62" s="1294"/>
      <c r="CN62" s="1294"/>
      <c r="CO62" s="1295">
        <f t="shared" si="0"/>
        <v>0</v>
      </c>
      <c r="CP62" s="476"/>
      <c r="CQ62" s="476"/>
      <c r="CR62" s="476"/>
      <c r="CS62" s="474">
        <f t="shared" si="3"/>
        <v>0</v>
      </c>
      <c r="CT62" s="475">
        <f t="shared" si="4"/>
        <v>0</v>
      </c>
      <c r="CV62" s="487"/>
      <c r="CW62" s="487"/>
      <c r="CX62" s="487"/>
      <c r="CY62" s="487"/>
      <c r="CZ62" s="487"/>
      <c r="DA62" s="487"/>
      <c r="DB62" s="487"/>
      <c r="DC62" s="487"/>
      <c r="DD62" s="487"/>
      <c r="DE62" s="487"/>
      <c r="DF62" s="487"/>
      <c r="DG62" s="487"/>
      <c r="DH62" s="487"/>
      <c r="DI62" s="487"/>
      <c r="DJ62" s="487"/>
      <c r="DK62" s="487"/>
      <c r="DL62" s="487"/>
      <c r="DM62" s="487"/>
      <c r="DN62" s="487"/>
      <c r="DO62" s="487"/>
      <c r="DP62" s="487"/>
      <c r="DQ62" s="487"/>
      <c r="DR62" s="487"/>
      <c r="DS62" s="487"/>
      <c r="DT62" s="487"/>
      <c r="DU62" s="487"/>
      <c r="DV62" s="487"/>
      <c r="DW62" s="487"/>
      <c r="DX62" s="487"/>
      <c r="DY62" s="487"/>
      <c r="DZ62" s="487"/>
      <c r="EA62" s="487"/>
      <c r="EB62" s="487"/>
      <c r="EC62" s="487"/>
      <c r="ED62" s="487"/>
      <c r="EE62" s="487"/>
      <c r="EF62" s="487"/>
      <c r="EG62" s="487"/>
      <c r="EH62" s="487"/>
      <c r="EI62" s="487"/>
      <c r="EJ62" s="487"/>
      <c r="EK62" s="487"/>
      <c r="EL62" s="487"/>
      <c r="EM62" s="487"/>
      <c r="EN62" s="487"/>
      <c r="EO62" s="487"/>
      <c r="EP62" s="487"/>
      <c r="EQ62" s="487"/>
      <c r="ER62" s="487"/>
      <c r="ES62" s="487"/>
      <c r="ET62" s="487"/>
      <c r="EU62" s="487"/>
      <c r="EV62" s="487"/>
      <c r="EW62" s="487"/>
      <c r="EX62" s="487"/>
      <c r="EY62" s="487"/>
      <c r="EZ62" s="487"/>
      <c r="FA62" s="487"/>
      <c r="FB62" s="487"/>
      <c r="FC62" s="487"/>
      <c r="FD62" s="487"/>
      <c r="FE62" s="487"/>
      <c r="FF62" s="487"/>
      <c r="FG62" s="487"/>
      <c r="FH62" s="487"/>
      <c r="FI62" s="487"/>
      <c r="FJ62" s="487"/>
      <c r="FK62" s="487"/>
      <c r="FL62" s="487"/>
      <c r="FM62" s="487"/>
      <c r="FN62" s="487"/>
      <c r="FO62" s="487"/>
      <c r="FP62" s="487"/>
      <c r="FQ62" s="487"/>
      <c r="FR62" s="487"/>
      <c r="FS62" s="487"/>
      <c r="FT62" s="487"/>
      <c r="FU62" s="487"/>
      <c r="FV62" s="487"/>
      <c r="FW62" s="487"/>
      <c r="FX62" s="487"/>
      <c r="FY62" s="487"/>
      <c r="FZ62" s="487"/>
      <c r="GA62" s="487"/>
      <c r="GB62" s="487"/>
      <c r="GC62" s="487"/>
      <c r="GD62" s="487"/>
      <c r="GE62" s="487"/>
      <c r="GF62" s="487"/>
      <c r="GG62" s="487"/>
      <c r="GH62" s="487"/>
      <c r="GI62" s="487"/>
      <c r="GJ62" s="487"/>
      <c r="GK62" s="487"/>
      <c r="GL62" s="487"/>
      <c r="GM62" s="487"/>
      <c r="GN62" s="487"/>
      <c r="GO62" s="487"/>
      <c r="GP62" s="487"/>
      <c r="GQ62" s="487"/>
      <c r="GR62" s="487"/>
      <c r="GS62" s="487"/>
      <c r="GT62" s="487"/>
      <c r="GU62" s="487"/>
      <c r="GV62" s="487"/>
      <c r="GW62" s="487"/>
      <c r="GX62" s="487"/>
      <c r="GY62" s="487"/>
      <c r="GZ62" s="487"/>
      <c r="HA62" s="487"/>
      <c r="HB62" s="487"/>
      <c r="HC62" s="487"/>
      <c r="HD62" s="487"/>
      <c r="HE62" s="487"/>
      <c r="HF62" s="487"/>
      <c r="HG62" s="487"/>
      <c r="HH62" s="487"/>
      <c r="HI62" s="487"/>
      <c r="HJ62" s="487"/>
      <c r="HK62" s="487"/>
      <c r="HL62" s="487"/>
      <c r="HM62" s="487"/>
      <c r="HN62" s="487"/>
      <c r="HO62" s="487"/>
      <c r="HP62" s="487"/>
      <c r="HQ62" s="487"/>
      <c r="HR62" s="487"/>
      <c r="HS62" s="487"/>
      <c r="HT62" s="487"/>
      <c r="HU62" s="487"/>
      <c r="HV62" s="487"/>
      <c r="HW62" s="487"/>
      <c r="HX62" s="487"/>
      <c r="HY62" s="487"/>
      <c r="HZ62" s="487"/>
      <c r="IA62" s="487"/>
      <c r="IB62" s="487"/>
      <c r="IC62" s="487"/>
      <c r="ID62" s="487"/>
      <c r="IE62" s="487"/>
      <c r="IF62" s="487"/>
      <c r="IG62" s="487"/>
      <c r="IH62" s="487"/>
      <c r="II62" s="487"/>
      <c r="IJ62" s="487"/>
      <c r="IK62" s="487"/>
      <c r="IL62" s="487"/>
      <c r="IM62" s="487"/>
      <c r="IN62" s="487"/>
      <c r="IO62" s="487"/>
      <c r="IP62" s="487"/>
      <c r="IQ62" s="487"/>
      <c r="IR62" s="487"/>
      <c r="IS62" s="487"/>
      <c r="IT62" s="487"/>
      <c r="IU62" s="487"/>
      <c r="IV62" s="487"/>
      <c r="IW62" s="487"/>
      <c r="IX62" s="487"/>
      <c r="IY62" s="487"/>
      <c r="IZ62" s="487"/>
      <c r="JA62" s="487"/>
      <c r="JB62" s="487"/>
      <c r="JC62" s="487"/>
      <c r="JD62" s="487"/>
      <c r="JE62" s="487"/>
      <c r="JF62" s="487"/>
      <c r="JG62" s="487"/>
      <c r="JH62" s="487"/>
      <c r="JI62" s="487"/>
      <c r="JJ62" s="487"/>
      <c r="JK62" s="487"/>
      <c r="JL62" s="487"/>
      <c r="JM62" s="487"/>
      <c r="JN62" s="487"/>
      <c r="JO62" s="487"/>
      <c r="JP62" s="487"/>
      <c r="JQ62" s="487"/>
      <c r="JR62" s="487"/>
      <c r="JS62" s="681"/>
    </row>
    <row r="63" spans="1:279" s="461" customFormat="1" ht="21" customHeight="1">
      <c r="A63" s="1782"/>
      <c r="B63" s="467">
        <v>51</v>
      </c>
      <c r="C63" s="468" t="str">
        <f>IF('1_一般事項'!$C$8="","",'1_一般事項'!$C$8)</f>
        <v/>
      </c>
      <c r="D63" s="469"/>
      <c r="E63" s="470"/>
      <c r="F63" s="471"/>
      <c r="G63" s="469"/>
      <c r="H63" s="472"/>
      <c r="I63" s="1294"/>
      <c r="J63" s="1294"/>
      <c r="K63" s="1294"/>
      <c r="L63" s="1294"/>
      <c r="M63" s="1294"/>
      <c r="N63" s="1294"/>
      <c r="O63" s="1294"/>
      <c r="P63" s="1294"/>
      <c r="Q63" s="1294"/>
      <c r="R63" s="1294"/>
      <c r="S63" s="1294"/>
      <c r="T63" s="1294"/>
      <c r="U63" s="1294"/>
      <c r="V63" s="1294"/>
      <c r="W63" s="1294"/>
      <c r="X63" s="1294"/>
      <c r="Y63" s="1294"/>
      <c r="Z63" s="1294"/>
      <c r="AA63" s="1294"/>
      <c r="AB63" s="1294"/>
      <c r="AC63" s="1294"/>
      <c r="AD63" s="1294"/>
      <c r="AE63" s="1294"/>
      <c r="AF63" s="1294"/>
      <c r="AG63" s="1294"/>
      <c r="AH63" s="1294"/>
      <c r="AI63" s="1294"/>
      <c r="AJ63" s="1294"/>
      <c r="AK63" s="1294"/>
      <c r="AL63" s="1294"/>
      <c r="AM63" s="1294"/>
      <c r="AN63" s="1294"/>
      <c r="AO63" s="1294"/>
      <c r="AP63" s="1294"/>
      <c r="AQ63" s="1294"/>
      <c r="AR63" s="1294"/>
      <c r="AS63" s="1294"/>
      <c r="AT63" s="1294"/>
      <c r="AU63" s="1294"/>
      <c r="AV63" s="1294"/>
      <c r="AW63" s="1294"/>
      <c r="AX63" s="1294"/>
      <c r="AY63" s="1294"/>
      <c r="AZ63" s="1294"/>
      <c r="BA63" s="1294"/>
      <c r="BB63" s="1294"/>
      <c r="BC63" s="1294"/>
      <c r="BD63" s="1294"/>
      <c r="BE63" s="1294"/>
      <c r="BF63" s="1294"/>
      <c r="BG63" s="1294"/>
      <c r="BH63" s="1294"/>
      <c r="BI63" s="1294"/>
      <c r="BJ63" s="1294"/>
      <c r="BK63" s="1294"/>
      <c r="BL63" s="1294"/>
      <c r="BM63" s="1294"/>
      <c r="BN63" s="1294"/>
      <c r="BO63" s="1294"/>
      <c r="BP63" s="1294"/>
      <c r="BQ63" s="1294"/>
      <c r="BR63" s="1294"/>
      <c r="BS63" s="1294"/>
      <c r="BT63" s="1294"/>
      <c r="BU63" s="1294"/>
      <c r="BV63" s="1294"/>
      <c r="BW63" s="1294"/>
      <c r="BX63" s="1294"/>
      <c r="BY63" s="1294"/>
      <c r="BZ63" s="1294"/>
      <c r="CA63" s="1294"/>
      <c r="CB63" s="1294"/>
      <c r="CC63" s="1294"/>
      <c r="CD63" s="1294"/>
      <c r="CE63" s="1294"/>
      <c r="CF63" s="1294"/>
      <c r="CG63" s="1294"/>
      <c r="CH63" s="1294"/>
      <c r="CI63" s="1294"/>
      <c r="CJ63" s="1294"/>
      <c r="CK63" s="1294"/>
      <c r="CL63" s="1294"/>
      <c r="CM63" s="1294"/>
      <c r="CN63" s="1294"/>
      <c r="CO63" s="1295">
        <f t="shared" si="0"/>
        <v>0</v>
      </c>
      <c r="CP63" s="476"/>
      <c r="CQ63" s="476"/>
      <c r="CR63" s="476"/>
      <c r="CS63" s="474">
        <f t="shared" si="3"/>
        <v>0</v>
      </c>
      <c r="CT63" s="475">
        <f t="shared" si="4"/>
        <v>0</v>
      </c>
      <c r="CV63" s="487"/>
      <c r="CW63" s="487"/>
      <c r="CX63" s="487"/>
      <c r="CY63" s="487"/>
      <c r="CZ63" s="487"/>
      <c r="DA63" s="487"/>
      <c r="DB63" s="487"/>
      <c r="DC63" s="487"/>
      <c r="DD63" s="487"/>
      <c r="DE63" s="487"/>
      <c r="DF63" s="487"/>
      <c r="DG63" s="487"/>
      <c r="DH63" s="487"/>
      <c r="DI63" s="487"/>
      <c r="DJ63" s="487"/>
      <c r="DK63" s="487"/>
      <c r="DL63" s="487"/>
      <c r="DM63" s="487"/>
      <c r="DN63" s="487"/>
      <c r="DO63" s="487"/>
      <c r="DP63" s="487"/>
      <c r="DQ63" s="487"/>
      <c r="DR63" s="487"/>
      <c r="DS63" s="487"/>
      <c r="DT63" s="487"/>
      <c r="DU63" s="487"/>
      <c r="DV63" s="487"/>
      <c r="DW63" s="487"/>
      <c r="DX63" s="487"/>
      <c r="DY63" s="487"/>
      <c r="DZ63" s="487"/>
      <c r="EA63" s="487"/>
      <c r="EB63" s="487"/>
      <c r="EC63" s="487"/>
      <c r="ED63" s="487"/>
      <c r="EE63" s="487"/>
      <c r="EF63" s="487"/>
      <c r="EG63" s="487"/>
      <c r="EH63" s="487"/>
      <c r="EI63" s="487"/>
      <c r="EJ63" s="487"/>
      <c r="EK63" s="487"/>
      <c r="EL63" s="487"/>
      <c r="EM63" s="487"/>
      <c r="EN63" s="487"/>
      <c r="EO63" s="487"/>
      <c r="EP63" s="487"/>
      <c r="EQ63" s="487"/>
      <c r="ER63" s="487"/>
      <c r="ES63" s="487"/>
      <c r="ET63" s="487"/>
      <c r="EU63" s="487"/>
      <c r="EV63" s="487"/>
      <c r="EW63" s="487"/>
      <c r="EX63" s="487"/>
      <c r="EY63" s="487"/>
      <c r="EZ63" s="487"/>
      <c r="FA63" s="487"/>
      <c r="FB63" s="487"/>
      <c r="FC63" s="487"/>
      <c r="FD63" s="487"/>
      <c r="FE63" s="487"/>
      <c r="FF63" s="487"/>
      <c r="FG63" s="487"/>
      <c r="FH63" s="487"/>
      <c r="FI63" s="487"/>
      <c r="FJ63" s="487"/>
      <c r="FK63" s="487"/>
      <c r="FL63" s="487"/>
      <c r="FM63" s="487"/>
      <c r="FN63" s="487"/>
      <c r="FO63" s="487"/>
      <c r="FP63" s="487"/>
      <c r="FQ63" s="487"/>
      <c r="FR63" s="487"/>
      <c r="FS63" s="487"/>
      <c r="FT63" s="487"/>
      <c r="FU63" s="487"/>
      <c r="FV63" s="487"/>
      <c r="FW63" s="487"/>
      <c r="FX63" s="487"/>
      <c r="FY63" s="487"/>
      <c r="FZ63" s="487"/>
      <c r="GA63" s="487"/>
      <c r="GB63" s="487"/>
      <c r="GC63" s="487"/>
      <c r="GD63" s="487"/>
      <c r="GE63" s="487"/>
      <c r="GF63" s="487"/>
      <c r="GG63" s="487"/>
      <c r="GH63" s="487"/>
      <c r="GI63" s="487"/>
      <c r="GJ63" s="487"/>
      <c r="GK63" s="487"/>
      <c r="GL63" s="487"/>
      <c r="GM63" s="487"/>
      <c r="GN63" s="487"/>
      <c r="GO63" s="487"/>
      <c r="GP63" s="487"/>
      <c r="GQ63" s="487"/>
      <c r="GR63" s="487"/>
      <c r="GS63" s="487"/>
      <c r="GT63" s="487"/>
      <c r="GU63" s="487"/>
      <c r="GV63" s="487"/>
      <c r="GW63" s="487"/>
      <c r="GX63" s="487"/>
      <c r="GY63" s="487"/>
      <c r="GZ63" s="487"/>
      <c r="HA63" s="487"/>
      <c r="HB63" s="487"/>
      <c r="HC63" s="487"/>
      <c r="HD63" s="487"/>
      <c r="HE63" s="487"/>
      <c r="HF63" s="487"/>
      <c r="HG63" s="487"/>
      <c r="HH63" s="487"/>
      <c r="HI63" s="487"/>
      <c r="HJ63" s="487"/>
      <c r="HK63" s="487"/>
      <c r="HL63" s="487"/>
      <c r="HM63" s="487"/>
      <c r="HN63" s="487"/>
      <c r="HO63" s="487"/>
      <c r="HP63" s="487"/>
      <c r="HQ63" s="487"/>
      <c r="HR63" s="487"/>
      <c r="HS63" s="487"/>
      <c r="HT63" s="487"/>
      <c r="HU63" s="487"/>
      <c r="HV63" s="487"/>
      <c r="HW63" s="487"/>
      <c r="HX63" s="487"/>
      <c r="HY63" s="487"/>
      <c r="HZ63" s="487"/>
      <c r="IA63" s="487"/>
      <c r="IB63" s="487"/>
      <c r="IC63" s="487"/>
      <c r="ID63" s="487"/>
      <c r="IE63" s="487"/>
      <c r="IF63" s="487"/>
      <c r="IG63" s="487"/>
      <c r="IH63" s="487"/>
      <c r="II63" s="487"/>
      <c r="IJ63" s="487"/>
      <c r="IK63" s="487"/>
      <c r="IL63" s="487"/>
      <c r="IM63" s="487"/>
      <c r="IN63" s="487"/>
      <c r="IO63" s="487"/>
      <c r="IP63" s="487"/>
      <c r="IQ63" s="487"/>
      <c r="IR63" s="487"/>
      <c r="IS63" s="487"/>
      <c r="IT63" s="487"/>
      <c r="IU63" s="487"/>
      <c r="IV63" s="487"/>
      <c r="IW63" s="487"/>
      <c r="IX63" s="487"/>
      <c r="IY63" s="487"/>
      <c r="IZ63" s="487"/>
      <c r="JA63" s="487"/>
      <c r="JB63" s="487"/>
      <c r="JC63" s="487"/>
      <c r="JD63" s="487"/>
      <c r="JE63" s="487"/>
      <c r="JF63" s="487"/>
      <c r="JG63" s="487"/>
      <c r="JH63" s="487"/>
      <c r="JI63" s="487"/>
      <c r="JJ63" s="487"/>
      <c r="JK63" s="487"/>
      <c r="JL63" s="487"/>
      <c r="JM63" s="487"/>
      <c r="JN63" s="487"/>
      <c r="JO63" s="487"/>
      <c r="JP63" s="487"/>
      <c r="JQ63" s="487"/>
      <c r="JR63" s="487"/>
      <c r="JS63" s="681"/>
    </row>
    <row r="64" spans="1:279" s="461" customFormat="1" ht="21" customHeight="1">
      <c r="A64" s="1782"/>
      <c r="B64" s="467">
        <v>52</v>
      </c>
      <c r="C64" s="468" t="str">
        <f>IF('1_一般事項'!$C$8="","",'1_一般事項'!$C$8)</f>
        <v/>
      </c>
      <c r="D64" s="469"/>
      <c r="E64" s="470"/>
      <c r="F64" s="471"/>
      <c r="G64" s="469"/>
      <c r="H64" s="472"/>
      <c r="I64" s="1294"/>
      <c r="J64" s="1294"/>
      <c r="K64" s="1294"/>
      <c r="L64" s="1294"/>
      <c r="M64" s="1294"/>
      <c r="N64" s="1294"/>
      <c r="O64" s="1294"/>
      <c r="P64" s="1294"/>
      <c r="Q64" s="1294"/>
      <c r="R64" s="1294"/>
      <c r="S64" s="1294"/>
      <c r="T64" s="1294"/>
      <c r="U64" s="1294"/>
      <c r="V64" s="1294"/>
      <c r="W64" s="1294"/>
      <c r="X64" s="1294"/>
      <c r="Y64" s="1294"/>
      <c r="Z64" s="1294"/>
      <c r="AA64" s="1294"/>
      <c r="AB64" s="1294"/>
      <c r="AC64" s="1294"/>
      <c r="AD64" s="1294"/>
      <c r="AE64" s="1294"/>
      <c r="AF64" s="1294"/>
      <c r="AG64" s="1294"/>
      <c r="AH64" s="1294"/>
      <c r="AI64" s="1294"/>
      <c r="AJ64" s="1294"/>
      <c r="AK64" s="1294"/>
      <c r="AL64" s="1294"/>
      <c r="AM64" s="1294"/>
      <c r="AN64" s="1294"/>
      <c r="AO64" s="1294"/>
      <c r="AP64" s="1294"/>
      <c r="AQ64" s="1294"/>
      <c r="AR64" s="1294"/>
      <c r="AS64" s="1294"/>
      <c r="AT64" s="1294"/>
      <c r="AU64" s="1294"/>
      <c r="AV64" s="1294"/>
      <c r="AW64" s="1294"/>
      <c r="AX64" s="1294"/>
      <c r="AY64" s="1294"/>
      <c r="AZ64" s="1294"/>
      <c r="BA64" s="1294"/>
      <c r="BB64" s="1294"/>
      <c r="BC64" s="1294"/>
      <c r="BD64" s="1294"/>
      <c r="BE64" s="1294"/>
      <c r="BF64" s="1294"/>
      <c r="BG64" s="1294"/>
      <c r="BH64" s="1294"/>
      <c r="BI64" s="1294"/>
      <c r="BJ64" s="1294"/>
      <c r="BK64" s="1294"/>
      <c r="BL64" s="1294"/>
      <c r="BM64" s="1294"/>
      <c r="BN64" s="1294"/>
      <c r="BO64" s="1294"/>
      <c r="BP64" s="1294"/>
      <c r="BQ64" s="1294"/>
      <c r="BR64" s="1294"/>
      <c r="BS64" s="1294"/>
      <c r="BT64" s="1294"/>
      <c r="BU64" s="1294"/>
      <c r="BV64" s="1294"/>
      <c r="BW64" s="1294"/>
      <c r="BX64" s="1294"/>
      <c r="BY64" s="1294"/>
      <c r="BZ64" s="1294"/>
      <c r="CA64" s="1294"/>
      <c r="CB64" s="1294"/>
      <c r="CC64" s="1294"/>
      <c r="CD64" s="1294"/>
      <c r="CE64" s="1294"/>
      <c r="CF64" s="1294"/>
      <c r="CG64" s="1294"/>
      <c r="CH64" s="1294"/>
      <c r="CI64" s="1294"/>
      <c r="CJ64" s="1294"/>
      <c r="CK64" s="1294"/>
      <c r="CL64" s="1294"/>
      <c r="CM64" s="1294"/>
      <c r="CN64" s="1294"/>
      <c r="CO64" s="1295">
        <f t="shared" si="0"/>
        <v>0</v>
      </c>
      <c r="CP64" s="476"/>
      <c r="CQ64" s="476"/>
      <c r="CR64" s="476"/>
      <c r="CS64" s="474">
        <f t="shared" si="3"/>
        <v>0</v>
      </c>
      <c r="CT64" s="475">
        <f t="shared" si="4"/>
        <v>0</v>
      </c>
      <c r="CV64" s="487"/>
      <c r="CW64" s="487"/>
      <c r="CX64" s="487"/>
      <c r="CY64" s="487"/>
      <c r="CZ64" s="487"/>
      <c r="DA64" s="487"/>
      <c r="DB64" s="487"/>
      <c r="DC64" s="487"/>
      <c r="DD64" s="487"/>
      <c r="DE64" s="487"/>
      <c r="DF64" s="487"/>
      <c r="DG64" s="487"/>
      <c r="DH64" s="487"/>
      <c r="DI64" s="487"/>
      <c r="DJ64" s="487"/>
      <c r="DK64" s="487"/>
      <c r="DL64" s="487"/>
      <c r="DM64" s="487"/>
      <c r="DN64" s="487"/>
      <c r="DO64" s="487"/>
      <c r="DP64" s="487"/>
      <c r="DQ64" s="487"/>
      <c r="DR64" s="487"/>
      <c r="DS64" s="487"/>
      <c r="DT64" s="487"/>
      <c r="DU64" s="487"/>
      <c r="DV64" s="487"/>
      <c r="DW64" s="487"/>
      <c r="DX64" s="487"/>
      <c r="DY64" s="487"/>
      <c r="DZ64" s="487"/>
      <c r="EA64" s="487"/>
      <c r="EB64" s="487"/>
      <c r="EC64" s="487"/>
      <c r="ED64" s="487"/>
      <c r="EE64" s="487"/>
      <c r="EF64" s="487"/>
      <c r="EG64" s="487"/>
      <c r="EH64" s="487"/>
      <c r="EI64" s="487"/>
      <c r="EJ64" s="487"/>
      <c r="EK64" s="487"/>
      <c r="EL64" s="487"/>
      <c r="EM64" s="487"/>
      <c r="EN64" s="487"/>
      <c r="EO64" s="487"/>
      <c r="EP64" s="487"/>
      <c r="EQ64" s="487"/>
      <c r="ER64" s="487"/>
      <c r="ES64" s="487"/>
      <c r="ET64" s="487"/>
      <c r="EU64" s="487"/>
      <c r="EV64" s="487"/>
      <c r="EW64" s="487"/>
      <c r="EX64" s="487"/>
      <c r="EY64" s="487"/>
      <c r="EZ64" s="487"/>
      <c r="FA64" s="487"/>
      <c r="FB64" s="487"/>
      <c r="FC64" s="487"/>
      <c r="FD64" s="487"/>
      <c r="FE64" s="487"/>
      <c r="FF64" s="487"/>
      <c r="FG64" s="487"/>
      <c r="FH64" s="487"/>
      <c r="FI64" s="487"/>
      <c r="FJ64" s="487"/>
      <c r="FK64" s="487"/>
      <c r="FL64" s="487"/>
      <c r="FM64" s="487"/>
      <c r="FN64" s="487"/>
      <c r="FO64" s="487"/>
      <c r="FP64" s="487"/>
      <c r="FQ64" s="487"/>
      <c r="FR64" s="487"/>
      <c r="FS64" s="487"/>
      <c r="FT64" s="487"/>
      <c r="FU64" s="487"/>
      <c r="FV64" s="487"/>
      <c r="FW64" s="487"/>
      <c r="FX64" s="487"/>
      <c r="FY64" s="487"/>
      <c r="FZ64" s="487"/>
      <c r="GA64" s="487"/>
      <c r="GB64" s="487"/>
      <c r="GC64" s="487"/>
      <c r="GD64" s="487"/>
      <c r="GE64" s="487"/>
      <c r="GF64" s="487"/>
      <c r="GG64" s="487"/>
      <c r="GH64" s="487"/>
      <c r="GI64" s="487"/>
      <c r="GJ64" s="487"/>
      <c r="GK64" s="487"/>
      <c r="GL64" s="487"/>
      <c r="GM64" s="487"/>
      <c r="GN64" s="487"/>
      <c r="GO64" s="487"/>
      <c r="GP64" s="487"/>
      <c r="GQ64" s="487"/>
      <c r="GR64" s="487"/>
      <c r="GS64" s="487"/>
      <c r="GT64" s="487"/>
      <c r="GU64" s="487"/>
      <c r="GV64" s="487"/>
      <c r="GW64" s="487"/>
      <c r="GX64" s="487"/>
      <c r="GY64" s="487"/>
      <c r="GZ64" s="487"/>
      <c r="HA64" s="487"/>
      <c r="HB64" s="487"/>
      <c r="HC64" s="487"/>
      <c r="HD64" s="487"/>
      <c r="HE64" s="487"/>
      <c r="HF64" s="487"/>
      <c r="HG64" s="487"/>
      <c r="HH64" s="487"/>
      <c r="HI64" s="487"/>
      <c r="HJ64" s="487"/>
      <c r="HK64" s="487"/>
      <c r="HL64" s="487"/>
      <c r="HM64" s="487"/>
      <c r="HN64" s="487"/>
      <c r="HO64" s="487"/>
      <c r="HP64" s="487"/>
      <c r="HQ64" s="487"/>
      <c r="HR64" s="487"/>
      <c r="HS64" s="487"/>
      <c r="HT64" s="487"/>
      <c r="HU64" s="487"/>
      <c r="HV64" s="487"/>
      <c r="HW64" s="487"/>
      <c r="HX64" s="487"/>
      <c r="HY64" s="487"/>
      <c r="HZ64" s="487"/>
      <c r="IA64" s="487"/>
      <c r="IB64" s="487"/>
      <c r="IC64" s="487"/>
      <c r="ID64" s="487"/>
      <c r="IE64" s="487"/>
      <c r="IF64" s="487"/>
      <c r="IG64" s="487"/>
      <c r="IH64" s="487"/>
      <c r="II64" s="487"/>
      <c r="IJ64" s="487"/>
      <c r="IK64" s="487"/>
      <c r="IL64" s="487"/>
      <c r="IM64" s="487"/>
      <c r="IN64" s="487"/>
      <c r="IO64" s="487"/>
      <c r="IP64" s="487"/>
      <c r="IQ64" s="487"/>
      <c r="IR64" s="487"/>
      <c r="IS64" s="487"/>
      <c r="IT64" s="487"/>
      <c r="IU64" s="487"/>
      <c r="IV64" s="487"/>
      <c r="IW64" s="487"/>
      <c r="IX64" s="487"/>
      <c r="IY64" s="487"/>
      <c r="IZ64" s="487"/>
      <c r="JA64" s="487"/>
      <c r="JB64" s="487"/>
      <c r="JC64" s="487"/>
      <c r="JD64" s="487"/>
      <c r="JE64" s="487"/>
      <c r="JF64" s="487"/>
      <c r="JG64" s="487"/>
      <c r="JH64" s="487"/>
      <c r="JI64" s="487"/>
      <c r="JJ64" s="487"/>
      <c r="JK64" s="487"/>
      <c r="JL64" s="487"/>
      <c r="JM64" s="487"/>
      <c r="JN64" s="487"/>
      <c r="JO64" s="487"/>
      <c r="JP64" s="487"/>
      <c r="JQ64" s="487"/>
      <c r="JR64" s="487"/>
      <c r="JS64" s="681"/>
    </row>
    <row r="65" spans="1:279" s="461" customFormat="1" ht="21" customHeight="1">
      <c r="A65" s="1782"/>
      <c r="B65" s="467">
        <v>53</v>
      </c>
      <c r="C65" s="468" t="str">
        <f>IF('1_一般事項'!$C$8="","",'1_一般事項'!$C$8)</f>
        <v/>
      </c>
      <c r="D65" s="469"/>
      <c r="E65" s="470"/>
      <c r="F65" s="471"/>
      <c r="G65" s="469"/>
      <c r="H65" s="472"/>
      <c r="I65" s="1294"/>
      <c r="J65" s="1294"/>
      <c r="K65" s="1294"/>
      <c r="L65" s="1294"/>
      <c r="M65" s="1294"/>
      <c r="N65" s="1294"/>
      <c r="O65" s="1294"/>
      <c r="P65" s="1294"/>
      <c r="Q65" s="1294"/>
      <c r="R65" s="1294"/>
      <c r="S65" s="1294"/>
      <c r="T65" s="1294"/>
      <c r="U65" s="1294"/>
      <c r="V65" s="1294"/>
      <c r="W65" s="1294"/>
      <c r="X65" s="1294"/>
      <c r="Y65" s="1294"/>
      <c r="Z65" s="1294"/>
      <c r="AA65" s="1294"/>
      <c r="AB65" s="1294"/>
      <c r="AC65" s="1294"/>
      <c r="AD65" s="1294"/>
      <c r="AE65" s="1294"/>
      <c r="AF65" s="1294"/>
      <c r="AG65" s="1294"/>
      <c r="AH65" s="1294"/>
      <c r="AI65" s="1294"/>
      <c r="AJ65" s="1294"/>
      <c r="AK65" s="1294"/>
      <c r="AL65" s="1294"/>
      <c r="AM65" s="1294"/>
      <c r="AN65" s="1294"/>
      <c r="AO65" s="1294"/>
      <c r="AP65" s="1294"/>
      <c r="AQ65" s="1294"/>
      <c r="AR65" s="1294"/>
      <c r="AS65" s="1294"/>
      <c r="AT65" s="1294"/>
      <c r="AU65" s="1294"/>
      <c r="AV65" s="1294"/>
      <c r="AW65" s="1294"/>
      <c r="AX65" s="1294"/>
      <c r="AY65" s="1294"/>
      <c r="AZ65" s="1294"/>
      <c r="BA65" s="1294"/>
      <c r="BB65" s="1294"/>
      <c r="BC65" s="1294"/>
      <c r="BD65" s="1294"/>
      <c r="BE65" s="1294"/>
      <c r="BF65" s="1294"/>
      <c r="BG65" s="1294"/>
      <c r="BH65" s="1294"/>
      <c r="BI65" s="1294"/>
      <c r="BJ65" s="1294"/>
      <c r="BK65" s="1294"/>
      <c r="BL65" s="1294"/>
      <c r="BM65" s="1294"/>
      <c r="BN65" s="1294"/>
      <c r="BO65" s="1294"/>
      <c r="BP65" s="1294"/>
      <c r="BQ65" s="1294"/>
      <c r="BR65" s="1294"/>
      <c r="BS65" s="1294"/>
      <c r="BT65" s="1294"/>
      <c r="BU65" s="1294"/>
      <c r="BV65" s="1294"/>
      <c r="BW65" s="1294"/>
      <c r="BX65" s="1294"/>
      <c r="BY65" s="1294"/>
      <c r="BZ65" s="1294"/>
      <c r="CA65" s="1294"/>
      <c r="CB65" s="1294"/>
      <c r="CC65" s="1294"/>
      <c r="CD65" s="1294"/>
      <c r="CE65" s="1294"/>
      <c r="CF65" s="1294"/>
      <c r="CG65" s="1294"/>
      <c r="CH65" s="1294"/>
      <c r="CI65" s="1294"/>
      <c r="CJ65" s="1294"/>
      <c r="CK65" s="1294"/>
      <c r="CL65" s="1294"/>
      <c r="CM65" s="1294"/>
      <c r="CN65" s="1294"/>
      <c r="CO65" s="1295">
        <f t="shared" si="0"/>
        <v>0</v>
      </c>
      <c r="CP65" s="476"/>
      <c r="CQ65" s="476"/>
      <c r="CR65" s="476"/>
      <c r="CS65" s="474">
        <f t="shared" si="3"/>
        <v>0</v>
      </c>
      <c r="CT65" s="475">
        <f t="shared" si="4"/>
        <v>0</v>
      </c>
      <c r="CV65" s="487"/>
      <c r="CW65" s="487"/>
      <c r="CX65" s="487"/>
      <c r="CY65" s="487"/>
      <c r="CZ65" s="487"/>
      <c r="DA65" s="487"/>
      <c r="DB65" s="487"/>
      <c r="DC65" s="487"/>
      <c r="DD65" s="487"/>
      <c r="DE65" s="487"/>
      <c r="DF65" s="487"/>
      <c r="DG65" s="487"/>
      <c r="DH65" s="487"/>
      <c r="DI65" s="487"/>
      <c r="DJ65" s="487"/>
      <c r="DK65" s="487"/>
      <c r="DL65" s="487"/>
      <c r="DM65" s="487"/>
      <c r="DN65" s="487"/>
      <c r="DO65" s="487"/>
      <c r="DP65" s="487"/>
      <c r="DQ65" s="487"/>
      <c r="DR65" s="487"/>
      <c r="DS65" s="487"/>
      <c r="DT65" s="487"/>
      <c r="DU65" s="487"/>
      <c r="DV65" s="487"/>
      <c r="DW65" s="487"/>
      <c r="DX65" s="487"/>
      <c r="DY65" s="487"/>
      <c r="DZ65" s="487"/>
      <c r="EA65" s="487"/>
      <c r="EB65" s="487"/>
      <c r="EC65" s="487"/>
      <c r="ED65" s="487"/>
      <c r="EE65" s="487"/>
      <c r="EF65" s="487"/>
      <c r="EG65" s="487"/>
      <c r="EH65" s="487"/>
      <c r="EI65" s="487"/>
      <c r="EJ65" s="487"/>
      <c r="EK65" s="487"/>
      <c r="EL65" s="487"/>
      <c r="EM65" s="487"/>
      <c r="EN65" s="487"/>
      <c r="EO65" s="487"/>
      <c r="EP65" s="487"/>
      <c r="EQ65" s="487"/>
      <c r="ER65" s="487"/>
      <c r="ES65" s="487"/>
      <c r="ET65" s="487"/>
      <c r="EU65" s="487"/>
      <c r="EV65" s="487"/>
      <c r="EW65" s="487"/>
      <c r="EX65" s="487"/>
      <c r="EY65" s="487"/>
      <c r="EZ65" s="487"/>
      <c r="FA65" s="487"/>
      <c r="FB65" s="487"/>
      <c r="FC65" s="487"/>
      <c r="FD65" s="487"/>
      <c r="FE65" s="487"/>
      <c r="FF65" s="487"/>
      <c r="FG65" s="487"/>
      <c r="FH65" s="487"/>
      <c r="FI65" s="487"/>
      <c r="FJ65" s="487"/>
      <c r="FK65" s="487"/>
      <c r="FL65" s="487"/>
      <c r="FM65" s="487"/>
      <c r="FN65" s="487"/>
      <c r="FO65" s="487"/>
      <c r="FP65" s="487"/>
      <c r="FQ65" s="487"/>
      <c r="FR65" s="487"/>
      <c r="FS65" s="487"/>
      <c r="FT65" s="487"/>
      <c r="FU65" s="487"/>
      <c r="FV65" s="487"/>
      <c r="FW65" s="487"/>
      <c r="FX65" s="487"/>
      <c r="FY65" s="487"/>
      <c r="FZ65" s="487"/>
      <c r="GA65" s="487"/>
      <c r="GB65" s="487"/>
      <c r="GC65" s="487"/>
      <c r="GD65" s="487"/>
      <c r="GE65" s="487"/>
      <c r="GF65" s="487"/>
      <c r="GG65" s="487"/>
      <c r="GH65" s="487"/>
      <c r="GI65" s="487"/>
      <c r="GJ65" s="487"/>
      <c r="GK65" s="487"/>
      <c r="GL65" s="487"/>
      <c r="GM65" s="487"/>
      <c r="GN65" s="487"/>
      <c r="GO65" s="487"/>
      <c r="GP65" s="487"/>
      <c r="GQ65" s="487"/>
      <c r="GR65" s="487"/>
      <c r="GS65" s="487"/>
      <c r="GT65" s="487"/>
      <c r="GU65" s="487"/>
      <c r="GV65" s="487"/>
      <c r="GW65" s="487"/>
      <c r="GX65" s="487"/>
      <c r="GY65" s="487"/>
      <c r="GZ65" s="487"/>
      <c r="HA65" s="487"/>
      <c r="HB65" s="487"/>
      <c r="HC65" s="487"/>
      <c r="HD65" s="487"/>
      <c r="HE65" s="487"/>
      <c r="HF65" s="487"/>
      <c r="HG65" s="487"/>
      <c r="HH65" s="487"/>
      <c r="HI65" s="487"/>
      <c r="HJ65" s="487"/>
      <c r="HK65" s="487"/>
      <c r="HL65" s="487"/>
      <c r="HM65" s="487"/>
      <c r="HN65" s="487"/>
      <c r="HO65" s="487"/>
      <c r="HP65" s="487"/>
      <c r="HQ65" s="487"/>
      <c r="HR65" s="487"/>
      <c r="HS65" s="487"/>
      <c r="HT65" s="487"/>
      <c r="HU65" s="487"/>
      <c r="HV65" s="487"/>
      <c r="HW65" s="487"/>
      <c r="HX65" s="487"/>
      <c r="HY65" s="487"/>
      <c r="HZ65" s="487"/>
      <c r="IA65" s="487"/>
      <c r="IB65" s="487"/>
      <c r="IC65" s="487"/>
      <c r="ID65" s="487"/>
      <c r="IE65" s="487"/>
      <c r="IF65" s="487"/>
      <c r="IG65" s="487"/>
      <c r="IH65" s="487"/>
      <c r="II65" s="487"/>
      <c r="IJ65" s="487"/>
      <c r="IK65" s="487"/>
      <c r="IL65" s="487"/>
      <c r="IM65" s="487"/>
      <c r="IN65" s="487"/>
      <c r="IO65" s="487"/>
      <c r="IP65" s="487"/>
      <c r="IQ65" s="487"/>
      <c r="IR65" s="487"/>
      <c r="IS65" s="487"/>
      <c r="IT65" s="487"/>
      <c r="IU65" s="487"/>
      <c r="IV65" s="487"/>
      <c r="IW65" s="487"/>
      <c r="IX65" s="487"/>
      <c r="IY65" s="487"/>
      <c r="IZ65" s="487"/>
      <c r="JA65" s="487"/>
      <c r="JB65" s="487"/>
      <c r="JC65" s="487"/>
      <c r="JD65" s="487"/>
      <c r="JE65" s="487"/>
      <c r="JF65" s="487"/>
      <c r="JG65" s="487"/>
      <c r="JH65" s="487"/>
      <c r="JI65" s="487"/>
      <c r="JJ65" s="487"/>
      <c r="JK65" s="487"/>
      <c r="JL65" s="487"/>
      <c r="JM65" s="487"/>
      <c r="JN65" s="487"/>
      <c r="JO65" s="487"/>
      <c r="JP65" s="487"/>
      <c r="JQ65" s="487"/>
      <c r="JR65" s="487"/>
      <c r="JS65" s="681"/>
    </row>
    <row r="66" spans="1:279" s="461" customFormat="1" ht="21" customHeight="1">
      <c r="A66" s="1782"/>
      <c r="B66" s="467">
        <v>54</v>
      </c>
      <c r="C66" s="468" t="str">
        <f>IF('1_一般事項'!$C$8="","",'1_一般事項'!$C$8)</f>
        <v/>
      </c>
      <c r="D66" s="469"/>
      <c r="E66" s="470"/>
      <c r="F66" s="471"/>
      <c r="G66" s="469"/>
      <c r="H66" s="472"/>
      <c r="I66" s="1294"/>
      <c r="J66" s="1294"/>
      <c r="K66" s="1294"/>
      <c r="L66" s="1294"/>
      <c r="M66" s="1294"/>
      <c r="N66" s="1294"/>
      <c r="O66" s="1294"/>
      <c r="P66" s="1294"/>
      <c r="Q66" s="1294"/>
      <c r="R66" s="1294"/>
      <c r="S66" s="1294"/>
      <c r="T66" s="1294"/>
      <c r="U66" s="1294"/>
      <c r="V66" s="1294"/>
      <c r="W66" s="1294"/>
      <c r="X66" s="1294"/>
      <c r="Y66" s="1294"/>
      <c r="Z66" s="1294"/>
      <c r="AA66" s="1294"/>
      <c r="AB66" s="1294"/>
      <c r="AC66" s="1294"/>
      <c r="AD66" s="1294"/>
      <c r="AE66" s="1294"/>
      <c r="AF66" s="1294"/>
      <c r="AG66" s="1294"/>
      <c r="AH66" s="1294"/>
      <c r="AI66" s="1294"/>
      <c r="AJ66" s="1294"/>
      <c r="AK66" s="1294"/>
      <c r="AL66" s="1294"/>
      <c r="AM66" s="1294"/>
      <c r="AN66" s="1294"/>
      <c r="AO66" s="1294"/>
      <c r="AP66" s="1294"/>
      <c r="AQ66" s="1294"/>
      <c r="AR66" s="1294"/>
      <c r="AS66" s="1294"/>
      <c r="AT66" s="1294"/>
      <c r="AU66" s="1294"/>
      <c r="AV66" s="1294"/>
      <c r="AW66" s="1294"/>
      <c r="AX66" s="1294"/>
      <c r="AY66" s="1294"/>
      <c r="AZ66" s="1294"/>
      <c r="BA66" s="1294"/>
      <c r="BB66" s="1294"/>
      <c r="BC66" s="1294"/>
      <c r="BD66" s="1294"/>
      <c r="BE66" s="1294"/>
      <c r="BF66" s="1294"/>
      <c r="BG66" s="1294"/>
      <c r="BH66" s="1294"/>
      <c r="BI66" s="1294"/>
      <c r="BJ66" s="1294"/>
      <c r="BK66" s="1294"/>
      <c r="BL66" s="1294"/>
      <c r="BM66" s="1294"/>
      <c r="BN66" s="1294"/>
      <c r="BO66" s="1294"/>
      <c r="BP66" s="1294"/>
      <c r="BQ66" s="1294"/>
      <c r="BR66" s="1294"/>
      <c r="BS66" s="1294"/>
      <c r="BT66" s="1294"/>
      <c r="BU66" s="1294"/>
      <c r="BV66" s="1294"/>
      <c r="BW66" s="1294"/>
      <c r="BX66" s="1294"/>
      <c r="BY66" s="1294"/>
      <c r="BZ66" s="1294"/>
      <c r="CA66" s="1294"/>
      <c r="CB66" s="1294"/>
      <c r="CC66" s="1294"/>
      <c r="CD66" s="1294"/>
      <c r="CE66" s="1294"/>
      <c r="CF66" s="1294"/>
      <c r="CG66" s="1294"/>
      <c r="CH66" s="1294"/>
      <c r="CI66" s="1294"/>
      <c r="CJ66" s="1294"/>
      <c r="CK66" s="1294"/>
      <c r="CL66" s="1294"/>
      <c r="CM66" s="1294"/>
      <c r="CN66" s="1294"/>
      <c r="CO66" s="1295">
        <f t="shared" si="0"/>
        <v>0</v>
      </c>
      <c r="CP66" s="476"/>
      <c r="CQ66" s="476"/>
      <c r="CR66" s="476"/>
      <c r="CS66" s="474">
        <f t="shared" si="3"/>
        <v>0</v>
      </c>
      <c r="CT66" s="475">
        <f t="shared" si="4"/>
        <v>0</v>
      </c>
      <c r="CV66" s="487"/>
      <c r="CW66" s="487"/>
      <c r="CX66" s="487"/>
      <c r="CY66" s="487"/>
      <c r="CZ66" s="487"/>
      <c r="DA66" s="487"/>
      <c r="DB66" s="487"/>
      <c r="DC66" s="487"/>
      <c r="DD66" s="487"/>
      <c r="DE66" s="487"/>
      <c r="DF66" s="487"/>
      <c r="DG66" s="487"/>
      <c r="DH66" s="487"/>
      <c r="DI66" s="487"/>
      <c r="DJ66" s="487"/>
      <c r="DK66" s="487"/>
      <c r="DL66" s="487"/>
      <c r="DM66" s="487"/>
      <c r="DN66" s="487"/>
      <c r="DO66" s="487"/>
      <c r="DP66" s="487"/>
      <c r="DQ66" s="487"/>
      <c r="DR66" s="487"/>
      <c r="DS66" s="487"/>
      <c r="DT66" s="487"/>
      <c r="DU66" s="487"/>
      <c r="DV66" s="487"/>
      <c r="DW66" s="487"/>
      <c r="DX66" s="487"/>
      <c r="DY66" s="487"/>
      <c r="DZ66" s="487"/>
      <c r="EA66" s="487"/>
      <c r="EB66" s="487"/>
      <c r="EC66" s="487"/>
      <c r="ED66" s="487"/>
      <c r="EE66" s="487"/>
      <c r="EF66" s="487"/>
      <c r="EG66" s="487"/>
      <c r="EH66" s="487"/>
      <c r="EI66" s="487"/>
      <c r="EJ66" s="487"/>
      <c r="EK66" s="487"/>
      <c r="EL66" s="487"/>
      <c r="EM66" s="487"/>
      <c r="EN66" s="487"/>
      <c r="EO66" s="487"/>
      <c r="EP66" s="487"/>
      <c r="EQ66" s="487"/>
      <c r="ER66" s="487"/>
      <c r="ES66" s="487"/>
      <c r="ET66" s="487"/>
      <c r="EU66" s="487"/>
      <c r="EV66" s="487"/>
      <c r="EW66" s="487"/>
      <c r="EX66" s="487"/>
      <c r="EY66" s="487"/>
      <c r="EZ66" s="487"/>
      <c r="FA66" s="487"/>
      <c r="FB66" s="487"/>
      <c r="FC66" s="487"/>
      <c r="FD66" s="487"/>
      <c r="FE66" s="487"/>
      <c r="FF66" s="487"/>
      <c r="FG66" s="487"/>
      <c r="FH66" s="487"/>
      <c r="FI66" s="487"/>
      <c r="FJ66" s="487"/>
      <c r="FK66" s="487"/>
      <c r="FL66" s="487"/>
      <c r="FM66" s="487"/>
      <c r="FN66" s="487"/>
      <c r="FO66" s="487"/>
      <c r="FP66" s="487"/>
      <c r="FQ66" s="487"/>
      <c r="FR66" s="487"/>
      <c r="FS66" s="487"/>
      <c r="FT66" s="487"/>
      <c r="FU66" s="487"/>
      <c r="FV66" s="487"/>
      <c r="FW66" s="487"/>
      <c r="FX66" s="487"/>
      <c r="FY66" s="487"/>
      <c r="FZ66" s="487"/>
      <c r="GA66" s="487"/>
      <c r="GB66" s="487"/>
      <c r="GC66" s="487"/>
      <c r="GD66" s="487"/>
      <c r="GE66" s="487"/>
      <c r="GF66" s="487"/>
      <c r="GG66" s="487"/>
      <c r="GH66" s="487"/>
      <c r="GI66" s="487"/>
      <c r="GJ66" s="487"/>
      <c r="GK66" s="487"/>
      <c r="GL66" s="487"/>
      <c r="GM66" s="487"/>
      <c r="GN66" s="487"/>
      <c r="GO66" s="487"/>
      <c r="GP66" s="487"/>
      <c r="GQ66" s="487"/>
      <c r="GR66" s="487"/>
      <c r="GS66" s="487"/>
      <c r="GT66" s="487"/>
      <c r="GU66" s="487"/>
      <c r="GV66" s="487"/>
      <c r="GW66" s="487"/>
      <c r="GX66" s="487"/>
      <c r="GY66" s="487"/>
      <c r="GZ66" s="487"/>
      <c r="HA66" s="487"/>
      <c r="HB66" s="487"/>
      <c r="HC66" s="487"/>
      <c r="HD66" s="487"/>
      <c r="HE66" s="487"/>
      <c r="HF66" s="487"/>
      <c r="HG66" s="487"/>
      <c r="HH66" s="487"/>
      <c r="HI66" s="487"/>
      <c r="HJ66" s="487"/>
      <c r="HK66" s="487"/>
      <c r="HL66" s="487"/>
      <c r="HM66" s="487"/>
      <c r="HN66" s="487"/>
      <c r="HO66" s="487"/>
      <c r="HP66" s="487"/>
      <c r="HQ66" s="487"/>
      <c r="HR66" s="487"/>
      <c r="HS66" s="487"/>
      <c r="HT66" s="487"/>
      <c r="HU66" s="487"/>
      <c r="HV66" s="487"/>
      <c r="HW66" s="487"/>
      <c r="HX66" s="487"/>
      <c r="HY66" s="487"/>
      <c r="HZ66" s="487"/>
      <c r="IA66" s="487"/>
      <c r="IB66" s="487"/>
      <c r="IC66" s="487"/>
      <c r="ID66" s="487"/>
      <c r="IE66" s="487"/>
      <c r="IF66" s="487"/>
      <c r="IG66" s="487"/>
      <c r="IH66" s="487"/>
      <c r="II66" s="487"/>
      <c r="IJ66" s="487"/>
      <c r="IK66" s="487"/>
      <c r="IL66" s="487"/>
      <c r="IM66" s="487"/>
      <c r="IN66" s="487"/>
      <c r="IO66" s="487"/>
      <c r="IP66" s="487"/>
      <c r="IQ66" s="487"/>
      <c r="IR66" s="487"/>
      <c r="IS66" s="487"/>
      <c r="IT66" s="487"/>
      <c r="IU66" s="487"/>
      <c r="IV66" s="487"/>
      <c r="IW66" s="487"/>
      <c r="IX66" s="487"/>
      <c r="IY66" s="487"/>
      <c r="IZ66" s="487"/>
      <c r="JA66" s="487"/>
      <c r="JB66" s="487"/>
      <c r="JC66" s="487"/>
      <c r="JD66" s="487"/>
      <c r="JE66" s="487"/>
      <c r="JF66" s="487"/>
      <c r="JG66" s="487"/>
      <c r="JH66" s="487"/>
      <c r="JI66" s="487"/>
      <c r="JJ66" s="487"/>
      <c r="JK66" s="487"/>
      <c r="JL66" s="487"/>
      <c r="JM66" s="487"/>
      <c r="JN66" s="487"/>
      <c r="JO66" s="487"/>
      <c r="JP66" s="487"/>
      <c r="JQ66" s="487"/>
      <c r="JR66" s="487"/>
      <c r="JS66" s="681"/>
    </row>
    <row r="67" spans="1:279" s="461" customFormat="1" ht="21" customHeight="1">
      <c r="A67" s="1782"/>
      <c r="B67" s="467">
        <v>55</v>
      </c>
      <c r="C67" s="468" t="str">
        <f>IF('1_一般事項'!$C$8="","",'1_一般事項'!$C$8)</f>
        <v/>
      </c>
      <c r="D67" s="469"/>
      <c r="E67" s="470"/>
      <c r="F67" s="471"/>
      <c r="G67" s="469"/>
      <c r="H67" s="472"/>
      <c r="I67" s="1294"/>
      <c r="J67" s="1294"/>
      <c r="K67" s="1294"/>
      <c r="L67" s="1294"/>
      <c r="M67" s="1294"/>
      <c r="N67" s="1294"/>
      <c r="O67" s="1294"/>
      <c r="P67" s="1294"/>
      <c r="Q67" s="1294"/>
      <c r="R67" s="1294"/>
      <c r="S67" s="1294"/>
      <c r="T67" s="1294"/>
      <c r="U67" s="1294"/>
      <c r="V67" s="1294"/>
      <c r="W67" s="1294"/>
      <c r="X67" s="1294"/>
      <c r="Y67" s="1294"/>
      <c r="Z67" s="1294"/>
      <c r="AA67" s="1294"/>
      <c r="AB67" s="1294"/>
      <c r="AC67" s="1294"/>
      <c r="AD67" s="1294"/>
      <c r="AE67" s="1294"/>
      <c r="AF67" s="1294"/>
      <c r="AG67" s="1294"/>
      <c r="AH67" s="1294"/>
      <c r="AI67" s="1294"/>
      <c r="AJ67" s="1294"/>
      <c r="AK67" s="1294"/>
      <c r="AL67" s="1294"/>
      <c r="AM67" s="1294"/>
      <c r="AN67" s="1294"/>
      <c r="AO67" s="1294"/>
      <c r="AP67" s="1294"/>
      <c r="AQ67" s="1294"/>
      <c r="AR67" s="1294"/>
      <c r="AS67" s="1294"/>
      <c r="AT67" s="1294"/>
      <c r="AU67" s="1294"/>
      <c r="AV67" s="1294"/>
      <c r="AW67" s="1294"/>
      <c r="AX67" s="1294"/>
      <c r="AY67" s="1294"/>
      <c r="AZ67" s="1294"/>
      <c r="BA67" s="1294"/>
      <c r="BB67" s="1294"/>
      <c r="BC67" s="1294"/>
      <c r="BD67" s="1294"/>
      <c r="BE67" s="1294"/>
      <c r="BF67" s="1294"/>
      <c r="BG67" s="1294"/>
      <c r="BH67" s="1294"/>
      <c r="BI67" s="1294"/>
      <c r="BJ67" s="1294"/>
      <c r="BK67" s="1294"/>
      <c r="BL67" s="1294"/>
      <c r="BM67" s="1294"/>
      <c r="BN67" s="1294"/>
      <c r="BO67" s="1294"/>
      <c r="BP67" s="1294"/>
      <c r="BQ67" s="1294"/>
      <c r="BR67" s="1294"/>
      <c r="BS67" s="1294"/>
      <c r="BT67" s="1294"/>
      <c r="BU67" s="1294"/>
      <c r="BV67" s="1294"/>
      <c r="BW67" s="1294"/>
      <c r="BX67" s="1294"/>
      <c r="BY67" s="1294"/>
      <c r="BZ67" s="1294"/>
      <c r="CA67" s="1294"/>
      <c r="CB67" s="1294"/>
      <c r="CC67" s="1294"/>
      <c r="CD67" s="1294"/>
      <c r="CE67" s="1294"/>
      <c r="CF67" s="1294"/>
      <c r="CG67" s="1294"/>
      <c r="CH67" s="1294"/>
      <c r="CI67" s="1294"/>
      <c r="CJ67" s="1294"/>
      <c r="CK67" s="1294"/>
      <c r="CL67" s="1294"/>
      <c r="CM67" s="1294"/>
      <c r="CN67" s="1294"/>
      <c r="CO67" s="1295">
        <f t="shared" si="0"/>
        <v>0</v>
      </c>
      <c r="CP67" s="476"/>
      <c r="CQ67" s="476"/>
      <c r="CR67" s="476"/>
      <c r="CS67" s="474">
        <f t="shared" si="3"/>
        <v>0</v>
      </c>
      <c r="CT67" s="475">
        <f t="shared" si="4"/>
        <v>0</v>
      </c>
      <c r="CV67" s="487"/>
      <c r="CW67" s="487"/>
      <c r="CX67" s="487"/>
      <c r="CY67" s="487"/>
      <c r="CZ67" s="487"/>
      <c r="DA67" s="487"/>
      <c r="DB67" s="487"/>
      <c r="DC67" s="487"/>
      <c r="DD67" s="487"/>
      <c r="DE67" s="487"/>
      <c r="DF67" s="487"/>
      <c r="DG67" s="487"/>
      <c r="DH67" s="487"/>
      <c r="DI67" s="487"/>
      <c r="DJ67" s="487"/>
      <c r="DK67" s="487"/>
      <c r="DL67" s="487"/>
      <c r="DM67" s="487"/>
      <c r="DN67" s="487"/>
      <c r="DO67" s="487"/>
      <c r="DP67" s="487"/>
      <c r="DQ67" s="487"/>
      <c r="DR67" s="487"/>
      <c r="DS67" s="487"/>
      <c r="DT67" s="487"/>
      <c r="DU67" s="487"/>
      <c r="DV67" s="487"/>
      <c r="DW67" s="487"/>
      <c r="DX67" s="487"/>
      <c r="DY67" s="487"/>
      <c r="DZ67" s="487"/>
      <c r="EA67" s="487"/>
      <c r="EB67" s="487"/>
      <c r="EC67" s="487"/>
      <c r="ED67" s="487"/>
      <c r="EE67" s="487"/>
      <c r="EF67" s="487"/>
      <c r="EG67" s="487"/>
      <c r="EH67" s="487"/>
      <c r="EI67" s="487"/>
      <c r="EJ67" s="487"/>
      <c r="EK67" s="487"/>
      <c r="EL67" s="487"/>
      <c r="EM67" s="487"/>
      <c r="EN67" s="487"/>
      <c r="EO67" s="487"/>
      <c r="EP67" s="487"/>
      <c r="EQ67" s="487"/>
      <c r="ER67" s="487"/>
      <c r="ES67" s="487"/>
      <c r="ET67" s="487"/>
      <c r="EU67" s="487"/>
      <c r="EV67" s="487"/>
      <c r="EW67" s="487"/>
      <c r="EX67" s="487"/>
      <c r="EY67" s="487"/>
      <c r="EZ67" s="487"/>
      <c r="FA67" s="487"/>
      <c r="FB67" s="487"/>
      <c r="FC67" s="487"/>
      <c r="FD67" s="487"/>
      <c r="FE67" s="487"/>
      <c r="FF67" s="487"/>
      <c r="FG67" s="487"/>
      <c r="FH67" s="487"/>
      <c r="FI67" s="487"/>
      <c r="FJ67" s="487"/>
      <c r="FK67" s="487"/>
      <c r="FL67" s="487"/>
      <c r="FM67" s="487"/>
      <c r="FN67" s="487"/>
      <c r="FO67" s="487"/>
      <c r="FP67" s="487"/>
      <c r="FQ67" s="487"/>
      <c r="FR67" s="487"/>
      <c r="FS67" s="487"/>
      <c r="FT67" s="487"/>
      <c r="FU67" s="487"/>
      <c r="FV67" s="487"/>
      <c r="FW67" s="487"/>
      <c r="FX67" s="487"/>
      <c r="FY67" s="487"/>
      <c r="FZ67" s="487"/>
      <c r="GA67" s="487"/>
      <c r="GB67" s="487"/>
      <c r="GC67" s="487"/>
      <c r="GD67" s="487"/>
      <c r="GE67" s="487"/>
      <c r="GF67" s="487"/>
      <c r="GG67" s="487"/>
      <c r="GH67" s="487"/>
      <c r="GI67" s="487"/>
      <c r="GJ67" s="487"/>
      <c r="GK67" s="487"/>
      <c r="GL67" s="487"/>
      <c r="GM67" s="487"/>
      <c r="GN67" s="487"/>
      <c r="GO67" s="487"/>
      <c r="GP67" s="487"/>
      <c r="GQ67" s="487"/>
      <c r="GR67" s="487"/>
      <c r="GS67" s="487"/>
      <c r="GT67" s="487"/>
      <c r="GU67" s="487"/>
      <c r="GV67" s="487"/>
      <c r="GW67" s="487"/>
      <c r="GX67" s="487"/>
      <c r="GY67" s="487"/>
      <c r="GZ67" s="487"/>
      <c r="HA67" s="487"/>
      <c r="HB67" s="487"/>
      <c r="HC67" s="487"/>
      <c r="HD67" s="487"/>
      <c r="HE67" s="487"/>
      <c r="HF67" s="487"/>
      <c r="HG67" s="487"/>
      <c r="HH67" s="487"/>
      <c r="HI67" s="487"/>
      <c r="HJ67" s="487"/>
      <c r="HK67" s="487"/>
      <c r="HL67" s="487"/>
      <c r="HM67" s="487"/>
      <c r="HN67" s="487"/>
      <c r="HO67" s="487"/>
      <c r="HP67" s="487"/>
      <c r="HQ67" s="487"/>
      <c r="HR67" s="487"/>
      <c r="HS67" s="487"/>
      <c r="HT67" s="487"/>
      <c r="HU67" s="487"/>
      <c r="HV67" s="487"/>
      <c r="HW67" s="487"/>
      <c r="HX67" s="487"/>
      <c r="HY67" s="487"/>
      <c r="HZ67" s="487"/>
      <c r="IA67" s="487"/>
      <c r="IB67" s="487"/>
      <c r="IC67" s="487"/>
      <c r="ID67" s="487"/>
      <c r="IE67" s="487"/>
      <c r="IF67" s="487"/>
      <c r="IG67" s="487"/>
      <c r="IH67" s="487"/>
      <c r="II67" s="487"/>
      <c r="IJ67" s="487"/>
      <c r="IK67" s="487"/>
      <c r="IL67" s="487"/>
      <c r="IM67" s="487"/>
      <c r="IN67" s="487"/>
      <c r="IO67" s="487"/>
      <c r="IP67" s="487"/>
      <c r="IQ67" s="487"/>
      <c r="IR67" s="487"/>
      <c r="IS67" s="487"/>
      <c r="IT67" s="487"/>
      <c r="IU67" s="487"/>
      <c r="IV67" s="487"/>
      <c r="IW67" s="487"/>
      <c r="IX67" s="487"/>
      <c r="IY67" s="487"/>
      <c r="IZ67" s="487"/>
      <c r="JA67" s="487"/>
      <c r="JB67" s="487"/>
      <c r="JC67" s="487"/>
      <c r="JD67" s="487"/>
      <c r="JE67" s="487"/>
      <c r="JF67" s="487"/>
      <c r="JG67" s="487"/>
      <c r="JH67" s="487"/>
      <c r="JI67" s="487"/>
      <c r="JJ67" s="487"/>
      <c r="JK67" s="487"/>
      <c r="JL67" s="487"/>
      <c r="JM67" s="487"/>
      <c r="JN67" s="487"/>
      <c r="JO67" s="487"/>
      <c r="JP67" s="487"/>
      <c r="JQ67" s="487"/>
      <c r="JR67" s="487"/>
      <c r="JS67" s="681"/>
    </row>
    <row r="68" spans="1:279" s="461" customFormat="1" ht="21" customHeight="1">
      <c r="A68" s="1782"/>
      <c r="B68" s="467">
        <v>56</v>
      </c>
      <c r="C68" s="468" t="str">
        <f>IF('1_一般事項'!$C$8="","",'1_一般事項'!$C$8)</f>
        <v/>
      </c>
      <c r="D68" s="469"/>
      <c r="E68" s="470"/>
      <c r="F68" s="471"/>
      <c r="G68" s="469"/>
      <c r="H68" s="472"/>
      <c r="I68" s="1294"/>
      <c r="J68" s="1294"/>
      <c r="K68" s="1294"/>
      <c r="L68" s="1294"/>
      <c r="M68" s="1294"/>
      <c r="N68" s="1294"/>
      <c r="O68" s="1294"/>
      <c r="P68" s="1294"/>
      <c r="Q68" s="1294"/>
      <c r="R68" s="1294"/>
      <c r="S68" s="1294"/>
      <c r="T68" s="1294"/>
      <c r="U68" s="1294"/>
      <c r="V68" s="1294"/>
      <c r="W68" s="1294"/>
      <c r="X68" s="1294"/>
      <c r="Y68" s="1294"/>
      <c r="Z68" s="1294"/>
      <c r="AA68" s="1294"/>
      <c r="AB68" s="1294"/>
      <c r="AC68" s="1294"/>
      <c r="AD68" s="1294"/>
      <c r="AE68" s="1294"/>
      <c r="AF68" s="1294"/>
      <c r="AG68" s="1294"/>
      <c r="AH68" s="1294"/>
      <c r="AI68" s="1294"/>
      <c r="AJ68" s="1294"/>
      <c r="AK68" s="1294"/>
      <c r="AL68" s="1294"/>
      <c r="AM68" s="1294"/>
      <c r="AN68" s="1294"/>
      <c r="AO68" s="1294"/>
      <c r="AP68" s="1294"/>
      <c r="AQ68" s="1294"/>
      <c r="AR68" s="1294"/>
      <c r="AS68" s="1294"/>
      <c r="AT68" s="1294"/>
      <c r="AU68" s="1294"/>
      <c r="AV68" s="1294"/>
      <c r="AW68" s="1294"/>
      <c r="AX68" s="1294"/>
      <c r="AY68" s="1294"/>
      <c r="AZ68" s="1294"/>
      <c r="BA68" s="1294"/>
      <c r="BB68" s="1294"/>
      <c r="BC68" s="1294"/>
      <c r="BD68" s="1294"/>
      <c r="BE68" s="1294"/>
      <c r="BF68" s="1294"/>
      <c r="BG68" s="1294"/>
      <c r="BH68" s="1294"/>
      <c r="BI68" s="1294"/>
      <c r="BJ68" s="1294"/>
      <c r="BK68" s="1294"/>
      <c r="BL68" s="1294"/>
      <c r="BM68" s="1294"/>
      <c r="BN68" s="1294"/>
      <c r="BO68" s="1294"/>
      <c r="BP68" s="1294"/>
      <c r="BQ68" s="1294"/>
      <c r="BR68" s="1294"/>
      <c r="BS68" s="1294"/>
      <c r="BT68" s="1294"/>
      <c r="BU68" s="1294"/>
      <c r="BV68" s="1294"/>
      <c r="BW68" s="1294"/>
      <c r="BX68" s="1294"/>
      <c r="BY68" s="1294"/>
      <c r="BZ68" s="1294"/>
      <c r="CA68" s="1294"/>
      <c r="CB68" s="1294"/>
      <c r="CC68" s="1294"/>
      <c r="CD68" s="1294"/>
      <c r="CE68" s="1294"/>
      <c r="CF68" s="1294"/>
      <c r="CG68" s="1294"/>
      <c r="CH68" s="1294"/>
      <c r="CI68" s="1294"/>
      <c r="CJ68" s="1294"/>
      <c r="CK68" s="1294"/>
      <c r="CL68" s="1294"/>
      <c r="CM68" s="1294"/>
      <c r="CN68" s="1294"/>
      <c r="CO68" s="1295">
        <f t="shared" si="0"/>
        <v>0</v>
      </c>
      <c r="CP68" s="476"/>
      <c r="CQ68" s="476"/>
      <c r="CR68" s="476"/>
      <c r="CS68" s="474">
        <f t="shared" si="3"/>
        <v>0</v>
      </c>
      <c r="CT68" s="475">
        <f t="shared" si="4"/>
        <v>0</v>
      </c>
      <c r="CV68" s="487"/>
      <c r="CW68" s="487"/>
      <c r="CX68" s="487"/>
      <c r="CY68" s="487"/>
      <c r="CZ68" s="487"/>
      <c r="DA68" s="487"/>
      <c r="DB68" s="487"/>
      <c r="DC68" s="487"/>
      <c r="DD68" s="487"/>
      <c r="DE68" s="487"/>
      <c r="DF68" s="487"/>
      <c r="DG68" s="487"/>
      <c r="DH68" s="487"/>
      <c r="DI68" s="487"/>
      <c r="DJ68" s="487"/>
      <c r="DK68" s="487"/>
      <c r="DL68" s="487"/>
      <c r="DM68" s="487"/>
      <c r="DN68" s="487"/>
      <c r="DO68" s="487"/>
      <c r="DP68" s="487"/>
      <c r="DQ68" s="487"/>
      <c r="DR68" s="487"/>
      <c r="DS68" s="487"/>
      <c r="DT68" s="487"/>
      <c r="DU68" s="487"/>
      <c r="DV68" s="487"/>
      <c r="DW68" s="487"/>
      <c r="DX68" s="487"/>
      <c r="DY68" s="487"/>
      <c r="DZ68" s="487"/>
      <c r="EA68" s="487"/>
      <c r="EB68" s="487"/>
      <c r="EC68" s="487"/>
      <c r="ED68" s="487"/>
      <c r="EE68" s="487"/>
      <c r="EF68" s="487"/>
      <c r="EG68" s="487"/>
      <c r="EH68" s="487"/>
      <c r="EI68" s="487"/>
      <c r="EJ68" s="487"/>
      <c r="EK68" s="487"/>
      <c r="EL68" s="487"/>
      <c r="EM68" s="487"/>
      <c r="EN68" s="487"/>
      <c r="EO68" s="487"/>
      <c r="EP68" s="487"/>
      <c r="EQ68" s="487"/>
      <c r="ER68" s="487"/>
      <c r="ES68" s="487"/>
      <c r="ET68" s="487"/>
      <c r="EU68" s="487"/>
      <c r="EV68" s="487"/>
      <c r="EW68" s="487"/>
      <c r="EX68" s="487"/>
      <c r="EY68" s="487"/>
      <c r="EZ68" s="487"/>
      <c r="FA68" s="487"/>
      <c r="FB68" s="487"/>
      <c r="FC68" s="487"/>
      <c r="FD68" s="487"/>
      <c r="FE68" s="487"/>
      <c r="FF68" s="487"/>
      <c r="FG68" s="487"/>
      <c r="FH68" s="487"/>
      <c r="FI68" s="487"/>
      <c r="FJ68" s="487"/>
      <c r="FK68" s="487"/>
      <c r="FL68" s="487"/>
      <c r="FM68" s="487"/>
      <c r="FN68" s="487"/>
      <c r="FO68" s="487"/>
      <c r="FP68" s="487"/>
      <c r="FQ68" s="487"/>
      <c r="FR68" s="487"/>
      <c r="FS68" s="487"/>
      <c r="FT68" s="487"/>
      <c r="FU68" s="487"/>
      <c r="FV68" s="487"/>
      <c r="FW68" s="487"/>
      <c r="FX68" s="487"/>
      <c r="FY68" s="487"/>
      <c r="FZ68" s="487"/>
      <c r="GA68" s="487"/>
      <c r="GB68" s="487"/>
      <c r="GC68" s="487"/>
      <c r="GD68" s="487"/>
      <c r="GE68" s="487"/>
      <c r="GF68" s="487"/>
      <c r="GG68" s="487"/>
      <c r="GH68" s="487"/>
      <c r="GI68" s="487"/>
      <c r="GJ68" s="487"/>
      <c r="GK68" s="487"/>
      <c r="GL68" s="487"/>
      <c r="GM68" s="487"/>
      <c r="GN68" s="487"/>
      <c r="GO68" s="487"/>
      <c r="GP68" s="487"/>
      <c r="GQ68" s="487"/>
      <c r="GR68" s="487"/>
      <c r="GS68" s="487"/>
      <c r="GT68" s="487"/>
      <c r="GU68" s="487"/>
      <c r="GV68" s="487"/>
      <c r="GW68" s="487"/>
      <c r="GX68" s="487"/>
      <c r="GY68" s="487"/>
      <c r="GZ68" s="487"/>
      <c r="HA68" s="487"/>
      <c r="HB68" s="487"/>
      <c r="HC68" s="487"/>
      <c r="HD68" s="487"/>
      <c r="HE68" s="487"/>
      <c r="HF68" s="487"/>
      <c r="HG68" s="487"/>
      <c r="HH68" s="487"/>
      <c r="HI68" s="487"/>
      <c r="HJ68" s="487"/>
      <c r="HK68" s="487"/>
      <c r="HL68" s="487"/>
      <c r="HM68" s="487"/>
      <c r="HN68" s="487"/>
      <c r="HO68" s="487"/>
      <c r="HP68" s="487"/>
      <c r="HQ68" s="487"/>
      <c r="HR68" s="487"/>
      <c r="HS68" s="487"/>
      <c r="HT68" s="487"/>
      <c r="HU68" s="487"/>
      <c r="HV68" s="487"/>
      <c r="HW68" s="487"/>
      <c r="HX68" s="487"/>
      <c r="HY68" s="487"/>
      <c r="HZ68" s="487"/>
      <c r="IA68" s="487"/>
      <c r="IB68" s="487"/>
      <c r="IC68" s="487"/>
      <c r="ID68" s="487"/>
      <c r="IE68" s="487"/>
      <c r="IF68" s="487"/>
      <c r="IG68" s="487"/>
      <c r="IH68" s="487"/>
      <c r="II68" s="487"/>
      <c r="IJ68" s="487"/>
      <c r="IK68" s="487"/>
      <c r="IL68" s="487"/>
      <c r="IM68" s="487"/>
      <c r="IN68" s="487"/>
      <c r="IO68" s="487"/>
      <c r="IP68" s="487"/>
      <c r="IQ68" s="487"/>
      <c r="IR68" s="487"/>
      <c r="IS68" s="487"/>
      <c r="IT68" s="487"/>
      <c r="IU68" s="487"/>
      <c r="IV68" s="487"/>
      <c r="IW68" s="487"/>
      <c r="IX68" s="487"/>
      <c r="IY68" s="487"/>
      <c r="IZ68" s="487"/>
      <c r="JA68" s="487"/>
      <c r="JB68" s="487"/>
      <c r="JC68" s="487"/>
      <c r="JD68" s="487"/>
      <c r="JE68" s="487"/>
      <c r="JF68" s="487"/>
      <c r="JG68" s="487"/>
      <c r="JH68" s="487"/>
      <c r="JI68" s="487"/>
      <c r="JJ68" s="487"/>
      <c r="JK68" s="487"/>
      <c r="JL68" s="487"/>
      <c r="JM68" s="487"/>
      <c r="JN68" s="487"/>
      <c r="JO68" s="487"/>
      <c r="JP68" s="487"/>
      <c r="JQ68" s="487"/>
      <c r="JR68" s="487"/>
      <c r="JS68" s="681"/>
    </row>
    <row r="69" spans="1:279" s="461" customFormat="1" ht="21" customHeight="1">
      <c r="A69" s="1782"/>
      <c r="B69" s="467">
        <v>57</v>
      </c>
      <c r="C69" s="468" t="str">
        <f>IF('1_一般事項'!$C$8="","",'1_一般事項'!$C$8)</f>
        <v/>
      </c>
      <c r="D69" s="469"/>
      <c r="E69" s="470"/>
      <c r="F69" s="471"/>
      <c r="G69" s="469"/>
      <c r="H69" s="472"/>
      <c r="I69" s="1294"/>
      <c r="J69" s="1294"/>
      <c r="K69" s="1294"/>
      <c r="L69" s="1294"/>
      <c r="M69" s="1294"/>
      <c r="N69" s="1294"/>
      <c r="O69" s="1294"/>
      <c r="P69" s="1294"/>
      <c r="Q69" s="1294"/>
      <c r="R69" s="1294"/>
      <c r="S69" s="1294"/>
      <c r="T69" s="1294"/>
      <c r="U69" s="1294"/>
      <c r="V69" s="1294"/>
      <c r="W69" s="1294"/>
      <c r="X69" s="1294"/>
      <c r="Y69" s="1294"/>
      <c r="Z69" s="1294"/>
      <c r="AA69" s="1294"/>
      <c r="AB69" s="1294"/>
      <c r="AC69" s="1294"/>
      <c r="AD69" s="1294"/>
      <c r="AE69" s="1294"/>
      <c r="AF69" s="1294"/>
      <c r="AG69" s="1294"/>
      <c r="AH69" s="1294"/>
      <c r="AI69" s="1294"/>
      <c r="AJ69" s="1294"/>
      <c r="AK69" s="1294"/>
      <c r="AL69" s="1294"/>
      <c r="AM69" s="1294"/>
      <c r="AN69" s="1294"/>
      <c r="AO69" s="1294"/>
      <c r="AP69" s="1294"/>
      <c r="AQ69" s="1294"/>
      <c r="AR69" s="1294"/>
      <c r="AS69" s="1294"/>
      <c r="AT69" s="1294"/>
      <c r="AU69" s="1294"/>
      <c r="AV69" s="1294"/>
      <c r="AW69" s="1294"/>
      <c r="AX69" s="1294"/>
      <c r="AY69" s="1294"/>
      <c r="AZ69" s="1294"/>
      <c r="BA69" s="1294"/>
      <c r="BB69" s="1294"/>
      <c r="BC69" s="1294"/>
      <c r="BD69" s="1294"/>
      <c r="BE69" s="1294"/>
      <c r="BF69" s="1294"/>
      <c r="BG69" s="1294"/>
      <c r="BH69" s="1294"/>
      <c r="BI69" s="1294"/>
      <c r="BJ69" s="1294"/>
      <c r="BK69" s="1294"/>
      <c r="BL69" s="1294"/>
      <c r="BM69" s="1294"/>
      <c r="BN69" s="1294"/>
      <c r="BO69" s="1294"/>
      <c r="BP69" s="1294"/>
      <c r="BQ69" s="1294"/>
      <c r="BR69" s="1294"/>
      <c r="BS69" s="1294"/>
      <c r="BT69" s="1294"/>
      <c r="BU69" s="1294"/>
      <c r="BV69" s="1294"/>
      <c r="BW69" s="1294"/>
      <c r="BX69" s="1294"/>
      <c r="BY69" s="1294"/>
      <c r="BZ69" s="1294"/>
      <c r="CA69" s="1294"/>
      <c r="CB69" s="1294"/>
      <c r="CC69" s="1294"/>
      <c r="CD69" s="1294"/>
      <c r="CE69" s="1294"/>
      <c r="CF69" s="1294"/>
      <c r="CG69" s="1294"/>
      <c r="CH69" s="1294"/>
      <c r="CI69" s="1294"/>
      <c r="CJ69" s="1294"/>
      <c r="CK69" s="1294"/>
      <c r="CL69" s="1294"/>
      <c r="CM69" s="1294"/>
      <c r="CN69" s="1294"/>
      <c r="CO69" s="1295">
        <f t="shared" si="0"/>
        <v>0</v>
      </c>
      <c r="CP69" s="476"/>
      <c r="CQ69" s="476"/>
      <c r="CR69" s="476"/>
      <c r="CS69" s="474">
        <f t="shared" si="3"/>
        <v>0</v>
      </c>
      <c r="CT69" s="475">
        <f t="shared" si="4"/>
        <v>0</v>
      </c>
      <c r="CV69" s="487"/>
      <c r="CW69" s="487"/>
      <c r="CX69" s="487"/>
      <c r="CY69" s="487"/>
      <c r="CZ69" s="487"/>
      <c r="DA69" s="487"/>
      <c r="DB69" s="487"/>
      <c r="DC69" s="487"/>
      <c r="DD69" s="487"/>
      <c r="DE69" s="487"/>
      <c r="DF69" s="487"/>
      <c r="DG69" s="487"/>
      <c r="DH69" s="487"/>
      <c r="DI69" s="487"/>
      <c r="DJ69" s="487"/>
      <c r="DK69" s="487"/>
      <c r="DL69" s="487"/>
      <c r="DM69" s="487"/>
      <c r="DN69" s="487"/>
      <c r="DO69" s="487"/>
      <c r="DP69" s="487"/>
      <c r="DQ69" s="487"/>
      <c r="DR69" s="487"/>
      <c r="DS69" s="487"/>
      <c r="DT69" s="487"/>
      <c r="DU69" s="487"/>
      <c r="DV69" s="487"/>
      <c r="DW69" s="487"/>
      <c r="DX69" s="487"/>
      <c r="DY69" s="487"/>
      <c r="DZ69" s="487"/>
      <c r="EA69" s="487"/>
      <c r="EB69" s="487"/>
      <c r="EC69" s="487"/>
      <c r="ED69" s="487"/>
      <c r="EE69" s="487"/>
      <c r="EF69" s="487"/>
      <c r="EG69" s="487"/>
      <c r="EH69" s="487"/>
      <c r="EI69" s="487"/>
      <c r="EJ69" s="487"/>
      <c r="EK69" s="487"/>
      <c r="EL69" s="487"/>
      <c r="EM69" s="487"/>
      <c r="EN69" s="487"/>
      <c r="EO69" s="487"/>
      <c r="EP69" s="487"/>
      <c r="EQ69" s="487"/>
      <c r="ER69" s="487"/>
      <c r="ES69" s="487"/>
      <c r="ET69" s="487"/>
      <c r="EU69" s="487"/>
      <c r="EV69" s="487"/>
      <c r="EW69" s="487"/>
      <c r="EX69" s="487"/>
      <c r="EY69" s="487"/>
      <c r="EZ69" s="487"/>
      <c r="FA69" s="487"/>
      <c r="FB69" s="487"/>
      <c r="FC69" s="487"/>
      <c r="FD69" s="487"/>
      <c r="FE69" s="487"/>
      <c r="FF69" s="487"/>
      <c r="FG69" s="487"/>
      <c r="FH69" s="487"/>
      <c r="FI69" s="487"/>
      <c r="FJ69" s="487"/>
      <c r="FK69" s="487"/>
      <c r="FL69" s="487"/>
      <c r="FM69" s="487"/>
      <c r="FN69" s="487"/>
      <c r="FO69" s="487"/>
      <c r="FP69" s="487"/>
      <c r="FQ69" s="487"/>
      <c r="FR69" s="487"/>
      <c r="FS69" s="487"/>
      <c r="FT69" s="487"/>
      <c r="FU69" s="487"/>
      <c r="FV69" s="487"/>
      <c r="FW69" s="487"/>
      <c r="FX69" s="487"/>
      <c r="FY69" s="487"/>
      <c r="FZ69" s="487"/>
      <c r="GA69" s="487"/>
      <c r="GB69" s="487"/>
      <c r="GC69" s="487"/>
      <c r="GD69" s="487"/>
      <c r="GE69" s="487"/>
      <c r="GF69" s="487"/>
      <c r="GG69" s="487"/>
      <c r="GH69" s="487"/>
      <c r="GI69" s="487"/>
      <c r="GJ69" s="487"/>
      <c r="GK69" s="487"/>
      <c r="GL69" s="487"/>
      <c r="GM69" s="487"/>
      <c r="GN69" s="487"/>
      <c r="GO69" s="487"/>
      <c r="GP69" s="487"/>
      <c r="GQ69" s="487"/>
      <c r="GR69" s="487"/>
      <c r="GS69" s="487"/>
      <c r="GT69" s="487"/>
      <c r="GU69" s="487"/>
      <c r="GV69" s="487"/>
      <c r="GW69" s="487"/>
      <c r="GX69" s="487"/>
      <c r="GY69" s="487"/>
      <c r="GZ69" s="487"/>
      <c r="HA69" s="487"/>
      <c r="HB69" s="487"/>
      <c r="HC69" s="487"/>
      <c r="HD69" s="487"/>
      <c r="HE69" s="487"/>
      <c r="HF69" s="487"/>
      <c r="HG69" s="487"/>
      <c r="HH69" s="487"/>
      <c r="HI69" s="487"/>
      <c r="HJ69" s="487"/>
      <c r="HK69" s="487"/>
      <c r="HL69" s="487"/>
      <c r="HM69" s="487"/>
      <c r="HN69" s="487"/>
      <c r="HO69" s="487"/>
      <c r="HP69" s="487"/>
      <c r="HQ69" s="487"/>
      <c r="HR69" s="487"/>
      <c r="HS69" s="487"/>
      <c r="HT69" s="487"/>
      <c r="HU69" s="487"/>
      <c r="HV69" s="487"/>
      <c r="HW69" s="487"/>
      <c r="HX69" s="487"/>
      <c r="HY69" s="487"/>
      <c r="HZ69" s="487"/>
      <c r="IA69" s="487"/>
      <c r="IB69" s="487"/>
      <c r="IC69" s="487"/>
      <c r="ID69" s="487"/>
      <c r="IE69" s="487"/>
      <c r="IF69" s="487"/>
      <c r="IG69" s="487"/>
      <c r="IH69" s="487"/>
      <c r="II69" s="487"/>
      <c r="IJ69" s="487"/>
      <c r="IK69" s="487"/>
      <c r="IL69" s="487"/>
      <c r="IM69" s="487"/>
      <c r="IN69" s="487"/>
      <c r="IO69" s="487"/>
      <c r="IP69" s="487"/>
      <c r="IQ69" s="487"/>
      <c r="IR69" s="487"/>
      <c r="IS69" s="487"/>
      <c r="IT69" s="487"/>
      <c r="IU69" s="487"/>
      <c r="IV69" s="487"/>
      <c r="IW69" s="487"/>
      <c r="IX69" s="487"/>
      <c r="IY69" s="487"/>
      <c r="IZ69" s="487"/>
      <c r="JA69" s="487"/>
      <c r="JB69" s="487"/>
      <c r="JC69" s="487"/>
      <c r="JD69" s="487"/>
      <c r="JE69" s="487"/>
      <c r="JF69" s="487"/>
      <c r="JG69" s="487"/>
      <c r="JH69" s="487"/>
      <c r="JI69" s="487"/>
      <c r="JJ69" s="487"/>
      <c r="JK69" s="487"/>
      <c r="JL69" s="487"/>
      <c r="JM69" s="487"/>
      <c r="JN69" s="487"/>
      <c r="JO69" s="487"/>
      <c r="JP69" s="487"/>
      <c r="JQ69" s="487"/>
      <c r="JR69" s="487"/>
      <c r="JS69" s="681"/>
    </row>
    <row r="70" spans="1:279" s="461" customFormat="1" ht="21" customHeight="1">
      <c r="A70" s="1782"/>
      <c r="B70" s="467">
        <v>58</v>
      </c>
      <c r="C70" s="468" t="str">
        <f>IF('1_一般事項'!$C$8="","",'1_一般事項'!$C$8)</f>
        <v/>
      </c>
      <c r="D70" s="469"/>
      <c r="E70" s="470"/>
      <c r="F70" s="471"/>
      <c r="G70" s="469"/>
      <c r="H70" s="472"/>
      <c r="I70" s="1294"/>
      <c r="J70" s="1294"/>
      <c r="K70" s="1294"/>
      <c r="L70" s="1294"/>
      <c r="M70" s="1294"/>
      <c r="N70" s="1294"/>
      <c r="O70" s="1294"/>
      <c r="P70" s="1294"/>
      <c r="Q70" s="1294"/>
      <c r="R70" s="1294"/>
      <c r="S70" s="1294"/>
      <c r="T70" s="1294"/>
      <c r="U70" s="1294"/>
      <c r="V70" s="1294"/>
      <c r="W70" s="1294"/>
      <c r="X70" s="1294"/>
      <c r="Y70" s="1294"/>
      <c r="Z70" s="1294"/>
      <c r="AA70" s="1294"/>
      <c r="AB70" s="1294"/>
      <c r="AC70" s="1294"/>
      <c r="AD70" s="1294"/>
      <c r="AE70" s="1294"/>
      <c r="AF70" s="1294"/>
      <c r="AG70" s="1294"/>
      <c r="AH70" s="1294"/>
      <c r="AI70" s="1294"/>
      <c r="AJ70" s="1294"/>
      <c r="AK70" s="1294"/>
      <c r="AL70" s="1294"/>
      <c r="AM70" s="1294"/>
      <c r="AN70" s="1294"/>
      <c r="AO70" s="1294"/>
      <c r="AP70" s="1294"/>
      <c r="AQ70" s="1294"/>
      <c r="AR70" s="1294"/>
      <c r="AS70" s="1294"/>
      <c r="AT70" s="1294"/>
      <c r="AU70" s="1294"/>
      <c r="AV70" s="1294"/>
      <c r="AW70" s="1294"/>
      <c r="AX70" s="1294"/>
      <c r="AY70" s="1294"/>
      <c r="AZ70" s="1294"/>
      <c r="BA70" s="1294"/>
      <c r="BB70" s="1294"/>
      <c r="BC70" s="1294"/>
      <c r="BD70" s="1294"/>
      <c r="BE70" s="1294"/>
      <c r="BF70" s="1294"/>
      <c r="BG70" s="1294"/>
      <c r="BH70" s="1294"/>
      <c r="BI70" s="1294"/>
      <c r="BJ70" s="1294"/>
      <c r="BK70" s="1294"/>
      <c r="BL70" s="1294"/>
      <c r="BM70" s="1294"/>
      <c r="BN70" s="1294"/>
      <c r="BO70" s="1294"/>
      <c r="BP70" s="1294"/>
      <c r="BQ70" s="1294"/>
      <c r="BR70" s="1294"/>
      <c r="BS70" s="1294"/>
      <c r="BT70" s="1294"/>
      <c r="BU70" s="1294"/>
      <c r="BV70" s="1294"/>
      <c r="BW70" s="1294"/>
      <c r="BX70" s="1294"/>
      <c r="BY70" s="1294"/>
      <c r="BZ70" s="1294"/>
      <c r="CA70" s="1294"/>
      <c r="CB70" s="1294"/>
      <c r="CC70" s="1294"/>
      <c r="CD70" s="1294"/>
      <c r="CE70" s="1294"/>
      <c r="CF70" s="1294"/>
      <c r="CG70" s="1294"/>
      <c r="CH70" s="1294"/>
      <c r="CI70" s="1294"/>
      <c r="CJ70" s="1294"/>
      <c r="CK70" s="1294"/>
      <c r="CL70" s="1294"/>
      <c r="CM70" s="1294"/>
      <c r="CN70" s="1294"/>
      <c r="CO70" s="1295">
        <f t="shared" si="0"/>
        <v>0</v>
      </c>
      <c r="CP70" s="476"/>
      <c r="CQ70" s="476"/>
      <c r="CR70" s="476"/>
      <c r="CS70" s="474">
        <f t="shared" si="3"/>
        <v>0</v>
      </c>
      <c r="CT70" s="475">
        <f t="shared" si="4"/>
        <v>0</v>
      </c>
      <c r="CV70" s="487"/>
      <c r="CW70" s="487"/>
      <c r="CX70" s="487"/>
      <c r="CY70" s="487"/>
      <c r="CZ70" s="487"/>
      <c r="DA70" s="487"/>
      <c r="DB70" s="487"/>
      <c r="DC70" s="487"/>
      <c r="DD70" s="487"/>
      <c r="DE70" s="487"/>
      <c r="DF70" s="487"/>
      <c r="DG70" s="487"/>
      <c r="DH70" s="487"/>
      <c r="DI70" s="487"/>
      <c r="DJ70" s="487"/>
      <c r="DK70" s="487"/>
      <c r="DL70" s="487"/>
      <c r="DM70" s="487"/>
      <c r="DN70" s="487"/>
      <c r="DO70" s="487"/>
      <c r="DP70" s="487"/>
      <c r="DQ70" s="487"/>
      <c r="DR70" s="487"/>
      <c r="DS70" s="487"/>
      <c r="DT70" s="487"/>
      <c r="DU70" s="487"/>
      <c r="DV70" s="487"/>
      <c r="DW70" s="487"/>
      <c r="DX70" s="487"/>
      <c r="DY70" s="487"/>
      <c r="DZ70" s="487"/>
      <c r="EA70" s="487"/>
      <c r="EB70" s="487"/>
      <c r="EC70" s="487"/>
      <c r="ED70" s="487"/>
      <c r="EE70" s="487"/>
      <c r="EF70" s="487"/>
      <c r="EG70" s="487"/>
      <c r="EH70" s="487"/>
      <c r="EI70" s="487"/>
      <c r="EJ70" s="487"/>
      <c r="EK70" s="487"/>
      <c r="EL70" s="487"/>
      <c r="EM70" s="487"/>
      <c r="EN70" s="487"/>
      <c r="EO70" s="487"/>
      <c r="EP70" s="487"/>
      <c r="EQ70" s="487"/>
      <c r="ER70" s="487"/>
      <c r="ES70" s="487"/>
      <c r="ET70" s="487"/>
      <c r="EU70" s="487"/>
      <c r="EV70" s="487"/>
      <c r="EW70" s="487"/>
      <c r="EX70" s="487"/>
      <c r="EY70" s="487"/>
      <c r="EZ70" s="487"/>
      <c r="FA70" s="487"/>
      <c r="FB70" s="487"/>
      <c r="FC70" s="487"/>
      <c r="FD70" s="487"/>
      <c r="FE70" s="487"/>
      <c r="FF70" s="487"/>
      <c r="FG70" s="487"/>
      <c r="FH70" s="487"/>
      <c r="FI70" s="487"/>
      <c r="FJ70" s="487"/>
      <c r="FK70" s="487"/>
      <c r="FL70" s="487"/>
      <c r="FM70" s="487"/>
      <c r="FN70" s="487"/>
      <c r="FO70" s="487"/>
      <c r="FP70" s="487"/>
      <c r="FQ70" s="487"/>
      <c r="FR70" s="487"/>
      <c r="FS70" s="487"/>
      <c r="FT70" s="487"/>
      <c r="FU70" s="487"/>
      <c r="FV70" s="487"/>
      <c r="FW70" s="487"/>
      <c r="FX70" s="487"/>
      <c r="FY70" s="487"/>
      <c r="FZ70" s="487"/>
      <c r="GA70" s="487"/>
      <c r="GB70" s="487"/>
      <c r="GC70" s="487"/>
      <c r="GD70" s="487"/>
      <c r="GE70" s="487"/>
      <c r="GF70" s="487"/>
      <c r="GG70" s="487"/>
      <c r="GH70" s="487"/>
      <c r="GI70" s="487"/>
      <c r="GJ70" s="487"/>
      <c r="GK70" s="487"/>
      <c r="GL70" s="487"/>
      <c r="GM70" s="487"/>
      <c r="GN70" s="487"/>
      <c r="GO70" s="487"/>
      <c r="GP70" s="487"/>
      <c r="GQ70" s="487"/>
      <c r="GR70" s="487"/>
      <c r="GS70" s="487"/>
      <c r="GT70" s="487"/>
      <c r="GU70" s="487"/>
      <c r="GV70" s="487"/>
      <c r="GW70" s="487"/>
      <c r="GX70" s="487"/>
      <c r="GY70" s="487"/>
      <c r="GZ70" s="487"/>
      <c r="HA70" s="487"/>
      <c r="HB70" s="487"/>
      <c r="HC70" s="487"/>
      <c r="HD70" s="487"/>
      <c r="HE70" s="487"/>
      <c r="HF70" s="487"/>
      <c r="HG70" s="487"/>
      <c r="HH70" s="487"/>
      <c r="HI70" s="487"/>
      <c r="HJ70" s="487"/>
      <c r="HK70" s="487"/>
      <c r="HL70" s="487"/>
      <c r="HM70" s="487"/>
      <c r="HN70" s="487"/>
      <c r="HO70" s="487"/>
      <c r="HP70" s="487"/>
      <c r="HQ70" s="487"/>
      <c r="HR70" s="487"/>
      <c r="HS70" s="487"/>
      <c r="HT70" s="487"/>
      <c r="HU70" s="487"/>
      <c r="HV70" s="487"/>
      <c r="HW70" s="487"/>
      <c r="HX70" s="487"/>
      <c r="HY70" s="487"/>
      <c r="HZ70" s="487"/>
      <c r="IA70" s="487"/>
      <c r="IB70" s="487"/>
      <c r="IC70" s="487"/>
      <c r="ID70" s="487"/>
      <c r="IE70" s="487"/>
      <c r="IF70" s="487"/>
      <c r="IG70" s="487"/>
      <c r="IH70" s="487"/>
      <c r="II70" s="487"/>
      <c r="IJ70" s="487"/>
      <c r="IK70" s="487"/>
      <c r="IL70" s="487"/>
      <c r="IM70" s="487"/>
      <c r="IN70" s="487"/>
      <c r="IO70" s="487"/>
      <c r="IP70" s="487"/>
      <c r="IQ70" s="487"/>
      <c r="IR70" s="487"/>
      <c r="IS70" s="487"/>
      <c r="IT70" s="487"/>
      <c r="IU70" s="487"/>
      <c r="IV70" s="487"/>
      <c r="IW70" s="487"/>
      <c r="IX70" s="487"/>
      <c r="IY70" s="487"/>
      <c r="IZ70" s="487"/>
      <c r="JA70" s="487"/>
      <c r="JB70" s="487"/>
      <c r="JC70" s="487"/>
      <c r="JD70" s="487"/>
      <c r="JE70" s="487"/>
      <c r="JF70" s="487"/>
      <c r="JG70" s="487"/>
      <c r="JH70" s="487"/>
      <c r="JI70" s="487"/>
      <c r="JJ70" s="487"/>
      <c r="JK70" s="487"/>
      <c r="JL70" s="487"/>
      <c r="JM70" s="487"/>
      <c r="JN70" s="487"/>
      <c r="JO70" s="487"/>
      <c r="JP70" s="487"/>
      <c r="JQ70" s="487"/>
      <c r="JR70" s="487"/>
      <c r="JS70" s="681"/>
    </row>
    <row r="71" spans="1:279" s="461" customFormat="1" ht="21" customHeight="1">
      <c r="A71" s="1782"/>
      <c r="B71" s="467">
        <v>59</v>
      </c>
      <c r="C71" s="468" t="str">
        <f>IF('1_一般事項'!$C$8="","",'1_一般事項'!$C$8)</f>
        <v/>
      </c>
      <c r="D71" s="469"/>
      <c r="E71" s="470"/>
      <c r="F71" s="471"/>
      <c r="G71" s="469"/>
      <c r="H71" s="472"/>
      <c r="I71" s="1294"/>
      <c r="J71" s="1294"/>
      <c r="K71" s="1294"/>
      <c r="L71" s="1294"/>
      <c r="M71" s="1294"/>
      <c r="N71" s="1294"/>
      <c r="O71" s="1294"/>
      <c r="P71" s="1294"/>
      <c r="Q71" s="1294"/>
      <c r="R71" s="1294"/>
      <c r="S71" s="1294"/>
      <c r="T71" s="1294"/>
      <c r="U71" s="1294"/>
      <c r="V71" s="1294"/>
      <c r="W71" s="1294"/>
      <c r="X71" s="1294"/>
      <c r="Y71" s="1294"/>
      <c r="Z71" s="1294"/>
      <c r="AA71" s="1294"/>
      <c r="AB71" s="1294"/>
      <c r="AC71" s="1294"/>
      <c r="AD71" s="1294"/>
      <c r="AE71" s="1294"/>
      <c r="AF71" s="1294"/>
      <c r="AG71" s="1294"/>
      <c r="AH71" s="1294"/>
      <c r="AI71" s="1294"/>
      <c r="AJ71" s="1294"/>
      <c r="AK71" s="1294"/>
      <c r="AL71" s="1294"/>
      <c r="AM71" s="1294"/>
      <c r="AN71" s="1294"/>
      <c r="AO71" s="1294"/>
      <c r="AP71" s="1294"/>
      <c r="AQ71" s="1294"/>
      <c r="AR71" s="1294"/>
      <c r="AS71" s="1294"/>
      <c r="AT71" s="1294"/>
      <c r="AU71" s="1294"/>
      <c r="AV71" s="1294"/>
      <c r="AW71" s="1294"/>
      <c r="AX71" s="1294"/>
      <c r="AY71" s="1294"/>
      <c r="AZ71" s="1294"/>
      <c r="BA71" s="1294"/>
      <c r="BB71" s="1294"/>
      <c r="BC71" s="1294"/>
      <c r="BD71" s="1294"/>
      <c r="BE71" s="1294"/>
      <c r="BF71" s="1294"/>
      <c r="BG71" s="1294"/>
      <c r="BH71" s="1294"/>
      <c r="BI71" s="1294"/>
      <c r="BJ71" s="1294"/>
      <c r="BK71" s="1294"/>
      <c r="BL71" s="1294"/>
      <c r="BM71" s="1294"/>
      <c r="BN71" s="1294"/>
      <c r="BO71" s="1294"/>
      <c r="BP71" s="1294"/>
      <c r="BQ71" s="1294"/>
      <c r="BR71" s="1294"/>
      <c r="BS71" s="1294"/>
      <c r="BT71" s="1294"/>
      <c r="BU71" s="1294"/>
      <c r="BV71" s="1294"/>
      <c r="BW71" s="1294"/>
      <c r="BX71" s="1294"/>
      <c r="BY71" s="1294"/>
      <c r="BZ71" s="1294"/>
      <c r="CA71" s="1294"/>
      <c r="CB71" s="1294"/>
      <c r="CC71" s="1294"/>
      <c r="CD71" s="1294"/>
      <c r="CE71" s="1294"/>
      <c r="CF71" s="1294"/>
      <c r="CG71" s="1294"/>
      <c r="CH71" s="1294"/>
      <c r="CI71" s="1294"/>
      <c r="CJ71" s="1294"/>
      <c r="CK71" s="1294"/>
      <c r="CL71" s="1294"/>
      <c r="CM71" s="1294"/>
      <c r="CN71" s="1294"/>
      <c r="CO71" s="1295">
        <f t="shared" si="0"/>
        <v>0</v>
      </c>
      <c r="CP71" s="476"/>
      <c r="CQ71" s="476"/>
      <c r="CR71" s="476"/>
      <c r="CS71" s="474">
        <f t="shared" si="3"/>
        <v>0</v>
      </c>
      <c r="CT71" s="475">
        <f t="shared" si="4"/>
        <v>0</v>
      </c>
      <c r="CV71" s="487"/>
      <c r="CW71" s="487"/>
      <c r="CX71" s="487"/>
      <c r="CY71" s="487"/>
      <c r="CZ71" s="487"/>
      <c r="DA71" s="487"/>
      <c r="DB71" s="487"/>
      <c r="DC71" s="487"/>
      <c r="DD71" s="487"/>
      <c r="DE71" s="487"/>
      <c r="DF71" s="487"/>
      <c r="DG71" s="487"/>
      <c r="DH71" s="487"/>
      <c r="DI71" s="487"/>
      <c r="DJ71" s="487"/>
      <c r="DK71" s="487"/>
      <c r="DL71" s="487"/>
      <c r="DM71" s="487"/>
      <c r="DN71" s="487"/>
      <c r="DO71" s="487"/>
      <c r="DP71" s="487"/>
      <c r="DQ71" s="487"/>
      <c r="DR71" s="487"/>
      <c r="DS71" s="487"/>
      <c r="DT71" s="487"/>
      <c r="DU71" s="487"/>
      <c r="DV71" s="487"/>
      <c r="DW71" s="487"/>
      <c r="DX71" s="487"/>
      <c r="DY71" s="487"/>
      <c r="DZ71" s="487"/>
      <c r="EA71" s="487"/>
      <c r="EB71" s="487"/>
      <c r="EC71" s="487"/>
      <c r="ED71" s="487"/>
      <c r="EE71" s="487"/>
      <c r="EF71" s="487"/>
      <c r="EG71" s="487"/>
      <c r="EH71" s="487"/>
      <c r="EI71" s="487"/>
      <c r="EJ71" s="487"/>
      <c r="EK71" s="487"/>
      <c r="EL71" s="487"/>
      <c r="EM71" s="487"/>
      <c r="EN71" s="487"/>
      <c r="EO71" s="487"/>
      <c r="EP71" s="487"/>
      <c r="EQ71" s="487"/>
      <c r="ER71" s="487"/>
      <c r="ES71" s="487"/>
      <c r="ET71" s="487"/>
      <c r="EU71" s="487"/>
      <c r="EV71" s="487"/>
      <c r="EW71" s="487"/>
      <c r="EX71" s="487"/>
      <c r="EY71" s="487"/>
      <c r="EZ71" s="487"/>
      <c r="FA71" s="487"/>
      <c r="FB71" s="487"/>
      <c r="FC71" s="487"/>
      <c r="FD71" s="487"/>
      <c r="FE71" s="487"/>
      <c r="FF71" s="487"/>
      <c r="FG71" s="487"/>
      <c r="FH71" s="487"/>
      <c r="FI71" s="487"/>
      <c r="FJ71" s="487"/>
      <c r="FK71" s="487"/>
      <c r="FL71" s="487"/>
      <c r="FM71" s="487"/>
      <c r="FN71" s="487"/>
      <c r="FO71" s="487"/>
      <c r="FP71" s="487"/>
      <c r="FQ71" s="487"/>
      <c r="FR71" s="487"/>
      <c r="FS71" s="487"/>
      <c r="FT71" s="487"/>
      <c r="FU71" s="487"/>
      <c r="FV71" s="487"/>
      <c r="FW71" s="487"/>
      <c r="FX71" s="487"/>
      <c r="FY71" s="487"/>
      <c r="FZ71" s="487"/>
      <c r="GA71" s="487"/>
      <c r="GB71" s="487"/>
      <c r="GC71" s="487"/>
      <c r="GD71" s="487"/>
      <c r="GE71" s="487"/>
      <c r="GF71" s="487"/>
      <c r="GG71" s="487"/>
      <c r="GH71" s="487"/>
      <c r="GI71" s="487"/>
      <c r="GJ71" s="487"/>
      <c r="GK71" s="487"/>
      <c r="GL71" s="487"/>
      <c r="GM71" s="487"/>
      <c r="GN71" s="487"/>
      <c r="GO71" s="487"/>
      <c r="GP71" s="487"/>
      <c r="GQ71" s="487"/>
      <c r="GR71" s="487"/>
      <c r="GS71" s="487"/>
      <c r="GT71" s="487"/>
      <c r="GU71" s="487"/>
      <c r="GV71" s="487"/>
      <c r="GW71" s="487"/>
      <c r="GX71" s="487"/>
      <c r="GY71" s="487"/>
      <c r="GZ71" s="487"/>
      <c r="HA71" s="487"/>
      <c r="HB71" s="487"/>
      <c r="HC71" s="487"/>
      <c r="HD71" s="487"/>
      <c r="HE71" s="487"/>
      <c r="HF71" s="487"/>
      <c r="HG71" s="487"/>
      <c r="HH71" s="487"/>
      <c r="HI71" s="487"/>
      <c r="HJ71" s="487"/>
      <c r="HK71" s="487"/>
      <c r="HL71" s="487"/>
      <c r="HM71" s="487"/>
      <c r="HN71" s="487"/>
      <c r="HO71" s="487"/>
      <c r="HP71" s="487"/>
      <c r="HQ71" s="487"/>
      <c r="HR71" s="487"/>
      <c r="HS71" s="487"/>
      <c r="HT71" s="487"/>
      <c r="HU71" s="487"/>
      <c r="HV71" s="487"/>
      <c r="HW71" s="487"/>
      <c r="HX71" s="487"/>
      <c r="HY71" s="487"/>
      <c r="HZ71" s="487"/>
      <c r="IA71" s="487"/>
      <c r="IB71" s="487"/>
      <c r="IC71" s="487"/>
      <c r="ID71" s="487"/>
      <c r="IE71" s="487"/>
      <c r="IF71" s="487"/>
      <c r="IG71" s="487"/>
      <c r="IH71" s="487"/>
      <c r="II71" s="487"/>
      <c r="IJ71" s="487"/>
      <c r="IK71" s="487"/>
      <c r="IL71" s="487"/>
      <c r="IM71" s="487"/>
      <c r="IN71" s="487"/>
      <c r="IO71" s="487"/>
      <c r="IP71" s="487"/>
      <c r="IQ71" s="487"/>
      <c r="IR71" s="487"/>
      <c r="IS71" s="487"/>
      <c r="IT71" s="487"/>
      <c r="IU71" s="487"/>
      <c r="IV71" s="487"/>
      <c r="IW71" s="487"/>
      <c r="IX71" s="487"/>
      <c r="IY71" s="487"/>
      <c r="IZ71" s="487"/>
      <c r="JA71" s="487"/>
      <c r="JB71" s="487"/>
      <c r="JC71" s="487"/>
      <c r="JD71" s="487"/>
      <c r="JE71" s="487"/>
      <c r="JF71" s="487"/>
      <c r="JG71" s="487"/>
      <c r="JH71" s="487"/>
      <c r="JI71" s="487"/>
      <c r="JJ71" s="487"/>
      <c r="JK71" s="487"/>
      <c r="JL71" s="487"/>
      <c r="JM71" s="487"/>
      <c r="JN71" s="487"/>
      <c r="JO71" s="487"/>
      <c r="JP71" s="487"/>
      <c r="JQ71" s="487"/>
      <c r="JR71" s="487"/>
      <c r="JS71" s="681"/>
    </row>
    <row r="72" spans="1:279" s="461" customFormat="1" ht="21" customHeight="1">
      <c r="A72" s="1782"/>
      <c r="B72" s="467">
        <v>60</v>
      </c>
      <c r="C72" s="468" t="str">
        <f>IF('1_一般事項'!$C$8="","",'1_一般事項'!$C$8)</f>
        <v/>
      </c>
      <c r="D72" s="469"/>
      <c r="E72" s="470"/>
      <c r="F72" s="471"/>
      <c r="G72" s="469"/>
      <c r="H72" s="472"/>
      <c r="I72" s="1294"/>
      <c r="J72" s="1294"/>
      <c r="K72" s="1294"/>
      <c r="L72" s="1294"/>
      <c r="M72" s="1294"/>
      <c r="N72" s="1294"/>
      <c r="O72" s="1294"/>
      <c r="P72" s="1294"/>
      <c r="Q72" s="1294"/>
      <c r="R72" s="1294"/>
      <c r="S72" s="1294"/>
      <c r="T72" s="1294"/>
      <c r="U72" s="1294"/>
      <c r="V72" s="1294"/>
      <c r="W72" s="1294"/>
      <c r="X72" s="1294"/>
      <c r="Y72" s="1294"/>
      <c r="Z72" s="1294"/>
      <c r="AA72" s="1294"/>
      <c r="AB72" s="1294"/>
      <c r="AC72" s="1294"/>
      <c r="AD72" s="1294"/>
      <c r="AE72" s="1294"/>
      <c r="AF72" s="1294"/>
      <c r="AG72" s="1294"/>
      <c r="AH72" s="1294"/>
      <c r="AI72" s="1294"/>
      <c r="AJ72" s="1294"/>
      <c r="AK72" s="1294"/>
      <c r="AL72" s="1294"/>
      <c r="AM72" s="1294"/>
      <c r="AN72" s="1294"/>
      <c r="AO72" s="1294"/>
      <c r="AP72" s="1294"/>
      <c r="AQ72" s="1294"/>
      <c r="AR72" s="1294"/>
      <c r="AS72" s="1294"/>
      <c r="AT72" s="1294"/>
      <c r="AU72" s="1294"/>
      <c r="AV72" s="1294"/>
      <c r="AW72" s="1294"/>
      <c r="AX72" s="1294"/>
      <c r="AY72" s="1294"/>
      <c r="AZ72" s="1294"/>
      <c r="BA72" s="1294"/>
      <c r="BB72" s="1294"/>
      <c r="BC72" s="1294"/>
      <c r="BD72" s="1294"/>
      <c r="BE72" s="1294"/>
      <c r="BF72" s="1294"/>
      <c r="BG72" s="1294"/>
      <c r="BH72" s="1294"/>
      <c r="BI72" s="1294"/>
      <c r="BJ72" s="1294"/>
      <c r="BK72" s="1294"/>
      <c r="BL72" s="1294"/>
      <c r="BM72" s="1294"/>
      <c r="BN72" s="1294"/>
      <c r="BO72" s="1294"/>
      <c r="BP72" s="1294"/>
      <c r="BQ72" s="1294"/>
      <c r="BR72" s="1294"/>
      <c r="BS72" s="1294"/>
      <c r="BT72" s="1294"/>
      <c r="BU72" s="1294"/>
      <c r="BV72" s="1294"/>
      <c r="BW72" s="1294"/>
      <c r="BX72" s="1294"/>
      <c r="BY72" s="1294"/>
      <c r="BZ72" s="1294"/>
      <c r="CA72" s="1294"/>
      <c r="CB72" s="1294"/>
      <c r="CC72" s="1294"/>
      <c r="CD72" s="1294"/>
      <c r="CE72" s="1294"/>
      <c r="CF72" s="1294"/>
      <c r="CG72" s="1294"/>
      <c r="CH72" s="1294"/>
      <c r="CI72" s="1294"/>
      <c r="CJ72" s="1294"/>
      <c r="CK72" s="1294"/>
      <c r="CL72" s="1294"/>
      <c r="CM72" s="1294"/>
      <c r="CN72" s="1294"/>
      <c r="CO72" s="1295">
        <f t="shared" si="0"/>
        <v>0</v>
      </c>
      <c r="CP72" s="476"/>
      <c r="CQ72" s="476"/>
      <c r="CR72" s="476"/>
      <c r="CS72" s="474">
        <f t="shared" si="3"/>
        <v>0</v>
      </c>
      <c r="CT72" s="475">
        <f t="shared" si="4"/>
        <v>0</v>
      </c>
      <c r="CV72" s="487"/>
      <c r="CW72" s="487"/>
      <c r="CX72" s="487"/>
      <c r="CY72" s="487"/>
      <c r="CZ72" s="487"/>
      <c r="DA72" s="487"/>
      <c r="DB72" s="487"/>
      <c r="DC72" s="487"/>
      <c r="DD72" s="487"/>
      <c r="DE72" s="487"/>
      <c r="DF72" s="487"/>
      <c r="DG72" s="487"/>
      <c r="DH72" s="487"/>
      <c r="DI72" s="487"/>
      <c r="DJ72" s="487"/>
      <c r="DK72" s="487"/>
      <c r="DL72" s="487"/>
      <c r="DM72" s="487"/>
      <c r="DN72" s="487"/>
      <c r="DO72" s="487"/>
      <c r="DP72" s="487"/>
      <c r="DQ72" s="487"/>
      <c r="DR72" s="487"/>
      <c r="DS72" s="487"/>
      <c r="DT72" s="487"/>
      <c r="DU72" s="487"/>
      <c r="DV72" s="487"/>
      <c r="DW72" s="487"/>
      <c r="DX72" s="487"/>
      <c r="DY72" s="487"/>
      <c r="DZ72" s="487"/>
      <c r="EA72" s="487"/>
      <c r="EB72" s="487"/>
      <c r="EC72" s="487"/>
      <c r="ED72" s="487"/>
      <c r="EE72" s="487"/>
      <c r="EF72" s="487"/>
      <c r="EG72" s="487"/>
      <c r="EH72" s="487"/>
      <c r="EI72" s="487"/>
      <c r="EJ72" s="487"/>
      <c r="EK72" s="487"/>
      <c r="EL72" s="487"/>
      <c r="EM72" s="487"/>
      <c r="EN72" s="487"/>
      <c r="EO72" s="487"/>
      <c r="EP72" s="487"/>
      <c r="EQ72" s="487"/>
      <c r="ER72" s="487"/>
      <c r="ES72" s="487"/>
      <c r="ET72" s="487"/>
      <c r="EU72" s="487"/>
      <c r="EV72" s="487"/>
      <c r="EW72" s="487"/>
      <c r="EX72" s="487"/>
      <c r="EY72" s="487"/>
      <c r="EZ72" s="487"/>
      <c r="FA72" s="487"/>
      <c r="FB72" s="487"/>
      <c r="FC72" s="487"/>
      <c r="FD72" s="487"/>
      <c r="FE72" s="487"/>
      <c r="FF72" s="487"/>
      <c r="FG72" s="487"/>
      <c r="FH72" s="487"/>
      <c r="FI72" s="487"/>
      <c r="FJ72" s="487"/>
      <c r="FK72" s="487"/>
      <c r="FL72" s="487"/>
      <c r="FM72" s="487"/>
      <c r="FN72" s="487"/>
      <c r="FO72" s="487"/>
      <c r="FP72" s="487"/>
      <c r="FQ72" s="487"/>
      <c r="FR72" s="487"/>
      <c r="FS72" s="487"/>
      <c r="FT72" s="487"/>
      <c r="FU72" s="487"/>
      <c r="FV72" s="487"/>
      <c r="FW72" s="487"/>
      <c r="FX72" s="487"/>
      <c r="FY72" s="487"/>
      <c r="FZ72" s="487"/>
      <c r="GA72" s="487"/>
      <c r="GB72" s="487"/>
      <c r="GC72" s="487"/>
      <c r="GD72" s="487"/>
      <c r="GE72" s="487"/>
      <c r="GF72" s="487"/>
      <c r="GG72" s="487"/>
      <c r="GH72" s="487"/>
      <c r="GI72" s="487"/>
      <c r="GJ72" s="487"/>
      <c r="GK72" s="487"/>
      <c r="GL72" s="487"/>
      <c r="GM72" s="487"/>
      <c r="GN72" s="487"/>
      <c r="GO72" s="487"/>
      <c r="GP72" s="487"/>
      <c r="GQ72" s="487"/>
      <c r="GR72" s="487"/>
      <c r="GS72" s="487"/>
      <c r="GT72" s="487"/>
      <c r="GU72" s="487"/>
      <c r="GV72" s="487"/>
      <c r="GW72" s="487"/>
      <c r="GX72" s="487"/>
      <c r="GY72" s="487"/>
      <c r="GZ72" s="487"/>
      <c r="HA72" s="487"/>
      <c r="HB72" s="487"/>
      <c r="HC72" s="487"/>
      <c r="HD72" s="487"/>
      <c r="HE72" s="487"/>
      <c r="HF72" s="487"/>
      <c r="HG72" s="487"/>
      <c r="HH72" s="487"/>
      <c r="HI72" s="487"/>
      <c r="HJ72" s="487"/>
      <c r="HK72" s="487"/>
      <c r="HL72" s="487"/>
      <c r="HM72" s="487"/>
      <c r="HN72" s="487"/>
      <c r="HO72" s="487"/>
      <c r="HP72" s="487"/>
      <c r="HQ72" s="487"/>
      <c r="HR72" s="487"/>
      <c r="HS72" s="487"/>
      <c r="HT72" s="487"/>
      <c r="HU72" s="487"/>
      <c r="HV72" s="487"/>
      <c r="HW72" s="487"/>
      <c r="HX72" s="487"/>
      <c r="HY72" s="487"/>
      <c r="HZ72" s="487"/>
      <c r="IA72" s="487"/>
      <c r="IB72" s="487"/>
      <c r="IC72" s="487"/>
      <c r="ID72" s="487"/>
      <c r="IE72" s="487"/>
      <c r="IF72" s="487"/>
      <c r="IG72" s="487"/>
      <c r="IH72" s="487"/>
      <c r="II72" s="487"/>
      <c r="IJ72" s="487"/>
      <c r="IK72" s="487"/>
      <c r="IL72" s="487"/>
      <c r="IM72" s="487"/>
      <c r="IN72" s="487"/>
      <c r="IO72" s="487"/>
      <c r="IP72" s="487"/>
      <c r="IQ72" s="487"/>
      <c r="IR72" s="487"/>
      <c r="IS72" s="487"/>
      <c r="IT72" s="487"/>
      <c r="IU72" s="487"/>
      <c r="IV72" s="487"/>
      <c r="IW72" s="487"/>
      <c r="IX72" s="487"/>
      <c r="IY72" s="487"/>
      <c r="IZ72" s="487"/>
      <c r="JA72" s="487"/>
      <c r="JB72" s="487"/>
      <c r="JC72" s="487"/>
      <c r="JD72" s="487"/>
      <c r="JE72" s="487"/>
      <c r="JF72" s="487"/>
      <c r="JG72" s="487"/>
      <c r="JH72" s="487"/>
      <c r="JI72" s="487"/>
      <c r="JJ72" s="487"/>
      <c r="JK72" s="487"/>
      <c r="JL72" s="487"/>
      <c r="JM72" s="487"/>
      <c r="JN72" s="487"/>
      <c r="JO72" s="487"/>
      <c r="JP72" s="487"/>
      <c r="JQ72" s="487"/>
      <c r="JR72" s="487"/>
      <c r="JS72" s="681"/>
    </row>
    <row r="73" spans="1:279" s="461" customFormat="1" ht="21" customHeight="1">
      <c r="A73" s="1782"/>
      <c r="B73" s="467">
        <v>61</v>
      </c>
      <c r="C73" s="468" t="str">
        <f>IF('1_一般事項'!$C$8="","",'1_一般事項'!$C$8)</f>
        <v/>
      </c>
      <c r="D73" s="469"/>
      <c r="E73" s="470"/>
      <c r="F73" s="471"/>
      <c r="G73" s="469"/>
      <c r="H73" s="472"/>
      <c r="I73" s="1294"/>
      <c r="J73" s="1294"/>
      <c r="K73" s="1294"/>
      <c r="L73" s="1294"/>
      <c r="M73" s="1294"/>
      <c r="N73" s="1294"/>
      <c r="O73" s="1294"/>
      <c r="P73" s="1294"/>
      <c r="Q73" s="1294"/>
      <c r="R73" s="1294"/>
      <c r="S73" s="1294"/>
      <c r="T73" s="1294"/>
      <c r="U73" s="1294"/>
      <c r="V73" s="1294"/>
      <c r="W73" s="1294"/>
      <c r="X73" s="1294"/>
      <c r="Y73" s="1294"/>
      <c r="Z73" s="1294"/>
      <c r="AA73" s="1294"/>
      <c r="AB73" s="1294"/>
      <c r="AC73" s="1294"/>
      <c r="AD73" s="1294"/>
      <c r="AE73" s="1294"/>
      <c r="AF73" s="1294"/>
      <c r="AG73" s="1294"/>
      <c r="AH73" s="1294"/>
      <c r="AI73" s="1294"/>
      <c r="AJ73" s="1294"/>
      <c r="AK73" s="1294"/>
      <c r="AL73" s="1294"/>
      <c r="AM73" s="1294"/>
      <c r="AN73" s="1294"/>
      <c r="AO73" s="1294"/>
      <c r="AP73" s="1294"/>
      <c r="AQ73" s="1294"/>
      <c r="AR73" s="1294"/>
      <c r="AS73" s="1294"/>
      <c r="AT73" s="1294"/>
      <c r="AU73" s="1294"/>
      <c r="AV73" s="1294"/>
      <c r="AW73" s="1294"/>
      <c r="AX73" s="1294"/>
      <c r="AY73" s="1294"/>
      <c r="AZ73" s="1294"/>
      <c r="BA73" s="1294"/>
      <c r="BB73" s="1294"/>
      <c r="BC73" s="1294"/>
      <c r="BD73" s="1294"/>
      <c r="BE73" s="1294"/>
      <c r="BF73" s="1294"/>
      <c r="BG73" s="1294"/>
      <c r="BH73" s="1294"/>
      <c r="BI73" s="1294"/>
      <c r="BJ73" s="1294"/>
      <c r="BK73" s="1294"/>
      <c r="BL73" s="1294"/>
      <c r="BM73" s="1294"/>
      <c r="BN73" s="1294"/>
      <c r="BO73" s="1294"/>
      <c r="BP73" s="1294"/>
      <c r="BQ73" s="1294"/>
      <c r="BR73" s="1294"/>
      <c r="BS73" s="1294"/>
      <c r="BT73" s="1294"/>
      <c r="BU73" s="1294"/>
      <c r="BV73" s="1294"/>
      <c r="BW73" s="1294"/>
      <c r="BX73" s="1294"/>
      <c r="BY73" s="1294"/>
      <c r="BZ73" s="1294"/>
      <c r="CA73" s="1294"/>
      <c r="CB73" s="1294"/>
      <c r="CC73" s="1294"/>
      <c r="CD73" s="1294"/>
      <c r="CE73" s="1294"/>
      <c r="CF73" s="1294"/>
      <c r="CG73" s="1294"/>
      <c r="CH73" s="1294"/>
      <c r="CI73" s="1294"/>
      <c r="CJ73" s="1294"/>
      <c r="CK73" s="1294"/>
      <c r="CL73" s="1294"/>
      <c r="CM73" s="1294"/>
      <c r="CN73" s="1294"/>
      <c r="CO73" s="1295">
        <f t="shared" si="0"/>
        <v>0</v>
      </c>
      <c r="CP73" s="476"/>
      <c r="CQ73" s="476"/>
      <c r="CR73" s="476"/>
      <c r="CS73" s="474">
        <f t="shared" si="3"/>
        <v>0</v>
      </c>
      <c r="CT73" s="475">
        <f t="shared" si="4"/>
        <v>0</v>
      </c>
      <c r="CV73" s="487"/>
      <c r="CW73" s="487"/>
      <c r="CX73" s="487"/>
      <c r="CY73" s="487"/>
      <c r="CZ73" s="487"/>
      <c r="DA73" s="487"/>
      <c r="DB73" s="487"/>
      <c r="DC73" s="487"/>
      <c r="DD73" s="487"/>
      <c r="DE73" s="487"/>
      <c r="DF73" s="487"/>
      <c r="DG73" s="487"/>
      <c r="DH73" s="487"/>
      <c r="DI73" s="487"/>
      <c r="DJ73" s="487"/>
      <c r="DK73" s="487"/>
      <c r="DL73" s="487"/>
      <c r="DM73" s="487"/>
      <c r="DN73" s="487"/>
      <c r="DO73" s="487"/>
      <c r="DP73" s="487"/>
      <c r="DQ73" s="487"/>
      <c r="DR73" s="487"/>
      <c r="DS73" s="487"/>
      <c r="DT73" s="487"/>
      <c r="DU73" s="487"/>
      <c r="DV73" s="487"/>
      <c r="DW73" s="487"/>
      <c r="DX73" s="487"/>
      <c r="DY73" s="487"/>
      <c r="DZ73" s="487"/>
      <c r="EA73" s="487"/>
      <c r="EB73" s="487"/>
      <c r="EC73" s="487"/>
      <c r="ED73" s="487"/>
      <c r="EE73" s="487"/>
      <c r="EF73" s="487"/>
      <c r="EG73" s="487"/>
      <c r="EH73" s="487"/>
      <c r="EI73" s="487"/>
      <c r="EJ73" s="487"/>
      <c r="EK73" s="487"/>
      <c r="EL73" s="487"/>
      <c r="EM73" s="487"/>
      <c r="EN73" s="487"/>
      <c r="EO73" s="487"/>
      <c r="EP73" s="487"/>
      <c r="EQ73" s="487"/>
      <c r="ER73" s="487"/>
      <c r="ES73" s="487"/>
      <c r="ET73" s="487"/>
      <c r="EU73" s="487"/>
      <c r="EV73" s="487"/>
      <c r="EW73" s="487"/>
      <c r="EX73" s="487"/>
      <c r="EY73" s="487"/>
      <c r="EZ73" s="487"/>
      <c r="FA73" s="487"/>
      <c r="FB73" s="487"/>
      <c r="FC73" s="487"/>
      <c r="FD73" s="487"/>
      <c r="FE73" s="487"/>
      <c r="FF73" s="487"/>
      <c r="FG73" s="487"/>
      <c r="FH73" s="487"/>
      <c r="FI73" s="487"/>
      <c r="FJ73" s="487"/>
      <c r="FK73" s="487"/>
      <c r="FL73" s="487"/>
      <c r="FM73" s="487"/>
      <c r="FN73" s="487"/>
      <c r="FO73" s="487"/>
      <c r="FP73" s="487"/>
      <c r="FQ73" s="487"/>
      <c r="FR73" s="487"/>
      <c r="FS73" s="487"/>
      <c r="FT73" s="487"/>
      <c r="FU73" s="487"/>
      <c r="FV73" s="487"/>
      <c r="FW73" s="487"/>
      <c r="FX73" s="487"/>
      <c r="FY73" s="487"/>
      <c r="FZ73" s="487"/>
      <c r="GA73" s="487"/>
      <c r="GB73" s="487"/>
      <c r="GC73" s="487"/>
      <c r="GD73" s="487"/>
      <c r="GE73" s="487"/>
      <c r="GF73" s="487"/>
      <c r="GG73" s="487"/>
      <c r="GH73" s="487"/>
      <c r="GI73" s="487"/>
      <c r="GJ73" s="487"/>
      <c r="GK73" s="487"/>
      <c r="GL73" s="487"/>
      <c r="GM73" s="487"/>
      <c r="GN73" s="487"/>
      <c r="GO73" s="487"/>
      <c r="GP73" s="487"/>
      <c r="GQ73" s="487"/>
      <c r="GR73" s="487"/>
      <c r="GS73" s="487"/>
      <c r="GT73" s="487"/>
      <c r="GU73" s="487"/>
      <c r="GV73" s="487"/>
      <c r="GW73" s="487"/>
      <c r="GX73" s="487"/>
      <c r="GY73" s="487"/>
      <c r="GZ73" s="487"/>
      <c r="HA73" s="487"/>
      <c r="HB73" s="487"/>
      <c r="HC73" s="487"/>
      <c r="HD73" s="487"/>
      <c r="HE73" s="487"/>
      <c r="HF73" s="487"/>
      <c r="HG73" s="487"/>
      <c r="HH73" s="487"/>
      <c r="HI73" s="487"/>
      <c r="HJ73" s="487"/>
      <c r="HK73" s="487"/>
      <c r="HL73" s="487"/>
      <c r="HM73" s="487"/>
      <c r="HN73" s="487"/>
      <c r="HO73" s="487"/>
      <c r="HP73" s="487"/>
      <c r="HQ73" s="487"/>
      <c r="HR73" s="487"/>
      <c r="HS73" s="487"/>
      <c r="HT73" s="487"/>
      <c r="HU73" s="487"/>
      <c r="HV73" s="487"/>
      <c r="HW73" s="487"/>
      <c r="HX73" s="487"/>
      <c r="HY73" s="487"/>
      <c r="HZ73" s="487"/>
      <c r="IA73" s="487"/>
      <c r="IB73" s="487"/>
      <c r="IC73" s="487"/>
      <c r="ID73" s="487"/>
      <c r="IE73" s="487"/>
      <c r="IF73" s="487"/>
      <c r="IG73" s="487"/>
      <c r="IH73" s="487"/>
      <c r="II73" s="487"/>
      <c r="IJ73" s="487"/>
      <c r="IK73" s="487"/>
      <c r="IL73" s="487"/>
      <c r="IM73" s="487"/>
      <c r="IN73" s="487"/>
      <c r="IO73" s="487"/>
      <c r="IP73" s="487"/>
      <c r="IQ73" s="487"/>
      <c r="IR73" s="487"/>
      <c r="IS73" s="487"/>
      <c r="IT73" s="487"/>
      <c r="IU73" s="487"/>
      <c r="IV73" s="487"/>
      <c r="IW73" s="487"/>
      <c r="IX73" s="487"/>
      <c r="IY73" s="487"/>
      <c r="IZ73" s="487"/>
      <c r="JA73" s="487"/>
      <c r="JB73" s="487"/>
      <c r="JC73" s="487"/>
      <c r="JD73" s="487"/>
      <c r="JE73" s="487"/>
      <c r="JF73" s="487"/>
      <c r="JG73" s="487"/>
      <c r="JH73" s="487"/>
      <c r="JI73" s="487"/>
      <c r="JJ73" s="487"/>
      <c r="JK73" s="487"/>
      <c r="JL73" s="487"/>
      <c r="JM73" s="487"/>
      <c r="JN73" s="487"/>
      <c r="JO73" s="487"/>
      <c r="JP73" s="487"/>
      <c r="JQ73" s="487"/>
      <c r="JR73" s="487"/>
      <c r="JS73" s="681"/>
    </row>
    <row r="74" spans="1:279" s="461" customFormat="1" ht="21" customHeight="1">
      <c r="A74" s="1782"/>
      <c r="B74" s="467">
        <v>62</v>
      </c>
      <c r="C74" s="468" t="str">
        <f>IF('1_一般事項'!$C$8="","",'1_一般事項'!$C$8)</f>
        <v/>
      </c>
      <c r="D74" s="469"/>
      <c r="E74" s="470"/>
      <c r="F74" s="470"/>
      <c r="G74" s="469"/>
      <c r="H74" s="472"/>
      <c r="I74" s="1294"/>
      <c r="J74" s="1294"/>
      <c r="K74" s="1294"/>
      <c r="L74" s="1294"/>
      <c r="M74" s="1294"/>
      <c r="N74" s="1294"/>
      <c r="O74" s="1294"/>
      <c r="P74" s="1294"/>
      <c r="Q74" s="1294"/>
      <c r="R74" s="1294"/>
      <c r="S74" s="1294"/>
      <c r="T74" s="1294"/>
      <c r="U74" s="1294"/>
      <c r="V74" s="1294"/>
      <c r="W74" s="1294"/>
      <c r="X74" s="1294"/>
      <c r="Y74" s="1294"/>
      <c r="Z74" s="1294"/>
      <c r="AA74" s="1294"/>
      <c r="AB74" s="1294"/>
      <c r="AC74" s="1294"/>
      <c r="AD74" s="1294"/>
      <c r="AE74" s="1294"/>
      <c r="AF74" s="1294"/>
      <c r="AG74" s="1294"/>
      <c r="AH74" s="1294"/>
      <c r="AI74" s="1294"/>
      <c r="AJ74" s="1294"/>
      <c r="AK74" s="1294"/>
      <c r="AL74" s="1294"/>
      <c r="AM74" s="1294"/>
      <c r="AN74" s="1294"/>
      <c r="AO74" s="1294"/>
      <c r="AP74" s="1294"/>
      <c r="AQ74" s="1294"/>
      <c r="AR74" s="1294"/>
      <c r="AS74" s="1294"/>
      <c r="AT74" s="1294"/>
      <c r="AU74" s="1294"/>
      <c r="AV74" s="1294"/>
      <c r="AW74" s="1294"/>
      <c r="AX74" s="1294"/>
      <c r="AY74" s="1294"/>
      <c r="AZ74" s="1294"/>
      <c r="BA74" s="1294"/>
      <c r="BB74" s="1294"/>
      <c r="BC74" s="1294"/>
      <c r="BD74" s="1294"/>
      <c r="BE74" s="1294"/>
      <c r="BF74" s="1294"/>
      <c r="BG74" s="1294"/>
      <c r="BH74" s="1294"/>
      <c r="BI74" s="1294"/>
      <c r="BJ74" s="1294"/>
      <c r="BK74" s="1294"/>
      <c r="BL74" s="1294"/>
      <c r="BM74" s="1294"/>
      <c r="BN74" s="1294"/>
      <c r="BO74" s="1294"/>
      <c r="BP74" s="1294"/>
      <c r="BQ74" s="1294"/>
      <c r="BR74" s="1294"/>
      <c r="BS74" s="1294"/>
      <c r="BT74" s="1294"/>
      <c r="BU74" s="1294"/>
      <c r="BV74" s="1294"/>
      <c r="BW74" s="1294"/>
      <c r="BX74" s="1294"/>
      <c r="BY74" s="1294"/>
      <c r="BZ74" s="1294"/>
      <c r="CA74" s="1294"/>
      <c r="CB74" s="1294"/>
      <c r="CC74" s="1294"/>
      <c r="CD74" s="1294"/>
      <c r="CE74" s="1294"/>
      <c r="CF74" s="1294"/>
      <c r="CG74" s="1294"/>
      <c r="CH74" s="1294"/>
      <c r="CI74" s="1294"/>
      <c r="CJ74" s="1294"/>
      <c r="CK74" s="1294"/>
      <c r="CL74" s="1294"/>
      <c r="CM74" s="1294"/>
      <c r="CN74" s="1294"/>
      <c r="CO74" s="1295">
        <f t="shared" si="0"/>
        <v>0</v>
      </c>
      <c r="CP74" s="476"/>
      <c r="CQ74" s="476"/>
      <c r="CR74" s="476"/>
      <c r="CS74" s="474">
        <f t="shared" si="3"/>
        <v>0</v>
      </c>
      <c r="CT74" s="475">
        <f t="shared" si="4"/>
        <v>0</v>
      </c>
      <c r="CV74" s="487"/>
      <c r="CW74" s="487"/>
      <c r="CX74" s="487"/>
      <c r="CY74" s="487"/>
      <c r="CZ74" s="487"/>
      <c r="DA74" s="487"/>
      <c r="DB74" s="487"/>
      <c r="DC74" s="487"/>
      <c r="DD74" s="487"/>
      <c r="DE74" s="487"/>
      <c r="DF74" s="487"/>
      <c r="DG74" s="487"/>
      <c r="DH74" s="487"/>
      <c r="DI74" s="487"/>
      <c r="DJ74" s="487"/>
      <c r="DK74" s="487"/>
      <c r="DL74" s="487"/>
      <c r="DM74" s="487"/>
      <c r="DN74" s="487"/>
      <c r="DO74" s="487"/>
      <c r="DP74" s="487"/>
      <c r="DQ74" s="487"/>
      <c r="DR74" s="487"/>
      <c r="DS74" s="487"/>
      <c r="DT74" s="487"/>
      <c r="DU74" s="487"/>
      <c r="DV74" s="487"/>
      <c r="DW74" s="487"/>
      <c r="DX74" s="487"/>
      <c r="DY74" s="487"/>
      <c r="DZ74" s="487"/>
      <c r="EA74" s="487"/>
      <c r="EB74" s="487"/>
      <c r="EC74" s="487"/>
      <c r="ED74" s="487"/>
      <c r="EE74" s="487"/>
      <c r="EF74" s="487"/>
      <c r="EG74" s="487"/>
      <c r="EH74" s="487"/>
      <c r="EI74" s="487"/>
      <c r="EJ74" s="487"/>
      <c r="EK74" s="487"/>
      <c r="EL74" s="487"/>
      <c r="EM74" s="487"/>
      <c r="EN74" s="487"/>
      <c r="EO74" s="487"/>
      <c r="EP74" s="487"/>
      <c r="EQ74" s="487"/>
      <c r="ER74" s="487"/>
      <c r="ES74" s="487"/>
      <c r="ET74" s="487"/>
      <c r="EU74" s="487"/>
      <c r="EV74" s="487"/>
      <c r="EW74" s="487"/>
      <c r="EX74" s="487"/>
      <c r="EY74" s="487"/>
      <c r="EZ74" s="487"/>
      <c r="FA74" s="487"/>
      <c r="FB74" s="487"/>
      <c r="FC74" s="487"/>
      <c r="FD74" s="487"/>
      <c r="FE74" s="487"/>
      <c r="FF74" s="487"/>
      <c r="FG74" s="487"/>
      <c r="FH74" s="487"/>
      <c r="FI74" s="487"/>
      <c r="FJ74" s="487"/>
      <c r="FK74" s="487"/>
      <c r="FL74" s="487"/>
      <c r="FM74" s="487"/>
      <c r="FN74" s="487"/>
      <c r="FO74" s="487"/>
      <c r="FP74" s="487"/>
      <c r="FQ74" s="487"/>
      <c r="FR74" s="487"/>
      <c r="FS74" s="487"/>
      <c r="FT74" s="487"/>
      <c r="FU74" s="487"/>
      <c r="FV74" s="487"/>
      <c r="FW74" s="487"/>
      <c r="FX74" s="487"/>
      <c r="FY74" s="487"/>
      <c r="FZ74" s="487"/>
      <c r="GA74" s="487"/>
      <c r="GB74" s="487"/>
      <c r="GC74" s="487"/>
      <c r="GD74" s="487"/>
      <c r="GE74" s="487"/>
      <c r="GF74" s="487"/>
      <c r="GG74" s="487"/>
      <c r="GH74" s="487"/>
      <c r="GI74" s="487"/>
      <c r="GJ74" s="487"/>
      <c r="GK74" s="487"/>
      <c r="GL74" s="487"/>
      <c r="GM74" s="487"/>
      <c r="GN74" s="487"/>
      <c r="GO74" s="487"/>
      <c r="GP74" s="487"/>
      <c r="GQ74" s="487"/>
      <c r="GR74" s="487"/>
      <c r="GS74" s="487"/>
      <c r="GT74" s="487"/>
      <c r="GU74" s="487"/>
      <c r="GV74" s="487"/>
      <c r="GW74" s="487"/>
      <c r="GX74" s="487"/>
      <c r="GY74" s="487"/>
      <c r="GZ74" s="487"/>
      <c r="HA74" s="487"/>
      <c r="HB74" s="487"/>
      <c r="HC74" s="487"/>
      <c r="HD74" s="487"/>
      <c r="HE74" s="487"/>
      <c r="HF74" s="487"/>
      <c r="HG74" s="487"/>
      <c r="HH74" s="487"/>
      <c r="HI74" s="487"/>
      <c r="HJ74" s="487"/>
      <c r="HK74" s="487"/>
      <c r="HL74" s="487"/>
      <c r="HM74" s="487"/>
      <c r="HN74" s="487"/>
      <c r="HO74" s="487"/>
      <c r="HP74" s="487"/>
      <c r="HQ74" s="487"/>
      <c r="HR74" s="487"/>
      <c r="HS74" s="487"/>
      <c r="HT74" s="487"/>
      <c r="HU74" s="487"/>
      <c r="HV74" s="487"/>
      <c r="HW74" s="487"/>
      <c r="HX74" s="487"/>
      <c r="HY74" s="487"/>
      <c r="HZ74" s="487"/>
      <c r="IA74" s="487"/>
      <c r="IB74" s="487"/>
      <c r="IC74" s="487"/>
      <c r="ID74" s="487"/>
      <c r="IE74" s="487"/>
      <c r="IF74" s="487"/>
      <c r="IG74" s="487"/>
      <c r="IH74" s="487"/>
      <c r="II74" s="487"/>
      <c r="IJ74" s="487"/>
      <c r="IK74" s="487"/>
      <c r="IL74" s="487"/>
      <c r="IM74" s="487"/>
      <c r="IN74" s="487"/>
      <c r="IO74" s="487"/>
      <c r="IP74" s="487"/>
      <c r="IQ74" s="487"/>
      <c r="IR74" s="487"/>
      <c r="IS74" s="487"/>
      <c r="IT74" s="487"/>
      <c r="IU74" s="487"/>
      <c r="IV74" s="487"/>
      <c r="IW74" s="487"/>
      <c r="IX74" s="487"/>
      <c r="IY74" s="487"/>
      <c r="IZ74" s="487"/>
      <c r="JA74" s="487"/>
      <c r="JB74" s="487"/>
      <c r="JC74" s="487"/>
      <c r="JD74" s="487"/>
      <c r="JE74" s="487"/>
      <c r="JF74" s="487"/>
      <c r="JG74" s="487"/>
      <c r="JH74" s="487"/>
      <c r="JI74" s="487"/>
      <c r="JJ74" s="487"/>
      <c r="JK74" s="487"/>
      <c r="JL74" s="487"/>
      <c r="JM74" s="487"/>
      <c r="JN74" s="487"/>
      <c r="JO74" s="487"/>
      <c r="JP74" s="487"/>
      <c r="JQ74" s="487"/>
      <c r="JR74" s="487"/>
      <c r="JS74" s="681"/>
    </row>
    <row r="75" spans="1:279" s="461" customFormat="1" ht="21" customHeight="1">
      <c r="A75" s="1782"/>
      <c r="B75" s="467">
        <v>63</v>
      </c>
      <c r="C75" s="468" t="str">
        <f>IF('1_一般事項'!$C$8="","",'1_一般事項'!$C$8)</f>
        <v/>
      </c>
      <c r="D75" s="469"/>
      <c r="E75" s="470"/>
      <c r="F75" s="471"/>
      <c r="G75" s="469"/>
      <c r="H75" s="472"/>
      <c r="I75" s="1294"/>
      <c r="J75" s="1294"/>
      <c r="K75" s="1294"/>
      <c r="L75" s="1294"/>
      <c r="M75" s="1294"/>
      <c r="N75" s="1294"/>
      <c r="O75" s="1294"/>
      <c r="P75" s="1294"/>
      <c r="Q75" s="1294"/>
      <c r="R75" s="1294"/>
      <c r="S75" s="1294"/>
      <c r="T75" s="1294"/>
      <c r="U75" s="1294"/>
      <c r="V75" s="1294"/>
      <c r="W75" s="1294"/>
      <c r="X75" s="1294"/>
      <c r="Y75" s="1294"/>
      <c r="Z75" s="1294"/>
      <c r="AA75" s="1294"/>
      <c r="AB75" s="1294"/>
      <c r="AC75" s="1294"/>
      <c r="AD75" s="1294"/>
      <c r="AE75" s="1294"/>
      <c r="AF75" s="1294"/>
      <c r="AG75" s="1294"/>
      <c r="AH75" s="1294"/>
      <c r="AI75" s="1294"/>
      <c r="AJ75" s="1294"/>
      <c r="AK75" s="1294"/>
      <c r="AL75" s="1294"/>
      <c r="AM75" s="1294"/>
      <c r="AN75" s="1294"/>
      <c r="AO75" s="1294"/>
      <c r="AP75" s="1294"/>
      <c r="AQ75" s="1294"/>
      <c r="AR75" s="1294"/>
      <c r="AS75" s="1294"/>
      <c r="AT75" s="1294"/>
      <c r="AU75" s="1294"/>
      <c r="AV75" s="1294"/>
      <c r="AW75" s="1294"/>
      <c r="AX75" s="1294"/>
      <c r="AY75" s="1294"/>
      <c r="AZ75" s="1294"/>
      <c r="BA75" s="1294"/>
      <c r="BB75" s="1294"/>
      <c r="BC75" s="1294"/>
      <c r="BD75" s="1294"/>
      <c r="BE75" s="1294"/>
      <c r="BF75" s="1294"/>
      <c r="BG75" s="1294"/>
      <c r="BH75" s="1294"/>
      <c r="BI75" s="1294"/>
      <c r="BJ75" s="1294"/>
      <c r="BK75" s="1294"/>
      <c r="BL75" s="1294"/>
      <c r="BM75" s="1294"/>
      <c r="BN75" s="1294"/>
      <c r="BO75" s="1294"/>
      <c r="BP75" s="1294"/>
      <c r="BQ75" s="1294"/>
      <c r="BR75" s="1294"/>
      <c r="BS75" s="1294"/>
      <c r="BT75" s="1294"/>
      <c r="BU75" s="1294"/>
      <c r="BV75" s="1294"/>
      <c r="BW75" s="1294"/>
      <c r="BX75" s="1294"/>
      <c r="BY75" s="1294"/>
      <c r="BZ75" s="1294"/>
      <c r="CA75" s="1294"/>
      <c r="CB75" s="1294"/>
      <c r="CC75" s="1294"/>
      <c r="CD75" s="1294"/>
      <c r="CE75" s="1294"/>
      <c r="CF75" s="1294"/>
      <c r="CG75" s="1294"/>
      <c r="CH75" s="1294"/>
      <c r="CI75" s="1294"/>
      <c r="CJ75" s="1294"/>
      <c r="CK75" s="1294"/>
      <c r="CL75" s="1294"/>
      <c r="CM75" s="1294"/>
      <c r="CN75" s="1294"/>
      <c r="CO75" s="1295">
        <f t="shared" si="0"/>
        <v>0</v>
      </c>
      <c r="CP75" s="476"/>
      <c r="CQ75" s="476"/>
      <c r="CR75" s="476"/>
      <c r="CS75" s="474">
        <f t="shared" si="3"/>
        <v>0</v>
      </c>
      <c r="CT75" s="475">
        <f t="shared" si="4"/>
        <v>0</v>
      </c>
      <c r="CV75" s="487"/>
      <c r="CW75" s="487"/>
      <c r="CX75" s="487"/>
      <c r="CY75" s="487"/>
      <c r="CZ75" s="487"/>
      <c r="DA75" s="487"/>
      <c r="DB75" s="487"/>
      <c r="DC75" s="487"/>
      <c r="DD75" s="487"/>
      <c r="DE75" s="487"/>
      <c r="DF75" s="487"/>
      <c r="DG75" s="487"/>
      <c r="DH75" s="487"/>
      <c r="DI75" s="487"/>
      <c r="DJ75" s="487"/>
      <c r="DK75" s="487"/>
      <c r="DL75" s="487"/>
      <c r="DM75" s="487"/>
      <c r="DN75" s="487"/>
      <c r="DO75" s="487"/>
      <c r="DP75" s="487"/>
      <c r="DQ75" s="487"/>
      <c r="DR75" s="487"/>
      <c r="DS75" s="487"/>
      <c r="DT75" s="487"/>
      <c r="DU75" s="487"/>
      <c r="DV75" s="487"/>
      <c r="DW75" s="487"/>
      <c r="DX75" s="487"/>
      <c r="DY75" s="487"/>
      <c r="DZ75" s="487"/>
      <c r="EA75" s="487"/>
      <c r="EB75" s="487"/>
      <c r="EC75" s="487"/>
      <c r="ED75" s="487"/>
      <c r="EE75" s="487"/>
      <c r="EF75" s="487"/>
      <c r="EG75" s="487"/>
      <c r="EH75" s="487"/>
      <c r="EI75" s="487"/>
      <c r="EJ75" s="487"/>
      <c r="EK75" s="487"/>
      <c r="EL75" s="487"/>
      <c r="EM75" s="487"/>
      <c r="EN75" s="487"/>
      <c r="EO75" s="487"/>
      <c r="EP75" s="487"/>
      <c r="EQ75" s="487"/>
      <c r="ER75" s="487"/>
      <c r="ES75" s="487"/>
      <c r="ET75" s="487"/>
      <c r="EU75" s="487"/>
      <c r="EV75" s="487"/>
      <c r="EW75" s="487"/>
      <c r="EX75" s="487"/>
      <c r="EY75" s="487"/>
      <c r="EZ75" s="487"/>
      <c r="FA75" s="487"/>
      <c r="FB75" s="487"/>
      <c r="FC75" s="487"/>
      <c r="FD75" s="487"/>
      <c r="FE75" s="487"/>
      <c r="FF75" s="487"/>
      <c r="FG75" s="487"/>
      <c r="FH75" s="487"/>
      <c r="FI75" s="487"/>
      <c r="FJ75" s="487"/>
      <c r="FK75" s="487"/>
      <c r="FL75" s="487"/>
      <c r="FM75" s="487"/>
      <c r="FN75" s="487"/>
      <c r="FO75" s="487"/>
      <c r="FP75" s="487"/>
      <c r="FQ75" s="487"/>
      <c r="FR75" s="487"/>
      <c r="FS75" s="487"/>
      <c r="FT75" s="487"/>
      <c r="FU75" s="487"/>
      <c r="FV75" s="487"/>
      <c r="FW75" s="487"/>
      <c r="FX75" s="487"/>
      <c r="FY75" s="487"/>
      <c r="FZ75" s="487"/>
      <c r="GA75" s="487"/>
      <c r="GB75" s="487"/>
      <c r="GC75" s="487"/>
      <c r="GD75" s="487"/>
      <c r="GE75" s="487"/>
      <c r="GF75" s="487"/>
      <c r="GG75" s="487"/>
      <c r="GH75" s="487"/>
      <c r="GI75" s="487"/>
      <c r="GJ75" s="487"/>
      <c r="GK75" s="487"/>
      <c r="GL75" s="487"/>
      <c r="GM75" s="487"/>
      <c r="GN75" s="487"/>
      <c r="GO75" s="487"/>
      <c r="GP75" s="487"/>
      <c r="GQ75" s="487"/>
      <c r="GR75" s="487"/>
      <c r="GS75" s="487"/>
      <c r="GT75" s="487"/>
      <c r="GU75" s="487"/>
      <c r="GV75" s="487"/>
      <c r="GW75" s="487"/>
      <c r="GX75" s="487"/>
      <c r="GY75" s="487"/>
      <c r="GZ75" s="487"/>
      <c r="HA75" s="487"/>
      <c r="HB75" s="487"/>
      <c r="HC75" s="487"/>
      <c r="HD75" s="487"/>
      <c r="HE75" s="487"/>
      <c r="HF75" s="487"/>
      <c r="HG75" s="487"/>
      <c r="HH75" s="487"/>
      <c r="HI75" s="487"/>
      <c r="HJ75" s="487"/>
      <c r="HK75" s="487"/>
      <c r="HL75" s="487"/>
      <c r="HM75" s="487"/>
      <c r="HN75" s="487"/>
      <c r="HO75" s="487"/>
      <c r="HP75" s="487"/>
      <c r="HQ75" s="487"/>
      <c r="HR75" s="487"/>
      <c r="HS75" s="487"/>
      <c r="HT75" s="487"/>
      <c r="HU75" s="487"/>
      <c r="HV75" s="487"/>
      <c r="HW75" s="487"/>
      <c r="HX75" s="487"/>
      <c r="HY75" s="487"/>
      <c r="HZ75" s="487"/>
      <c r="IA75" s="487"/>
      <c r="IB75" s="487"/>
      <c r="IC75" s="487"/>
      <c r="ID75" s="487"/>
      <c r="IE75" s="487"/>
      <c r="IF75" s="487"/>
      <c r="IG75" s="487"/>
      <c r="IH75" s="487"/>
      <c r="II75" s="487"/>
      <c r="IJ75" s="487"/>
      <c r="IK75" s="487"/>
      <c r="IL75" s="487"/>
      <c r="IM75" s="487"/>
      <c r="IN75" s="487"/>
      <c r="IO75" s="487"/>
      <c r="IP75" s="487"/>
      <c r="IQ75" s="487"/>
      <c r="IR75" s="487"/>
      <c r="IS75" s="487"/>
      <c r="IT75" s="487"/>
      <c r="IU75" s="487"/>
      <c r="IV75" s="487"/>
      <c r="IW75" s="487"/>
      <c r="IX75" s="487"/>
      <c r="IY75" s="487"/>
      <c r="IZ75" s="487"/>
      <c r="JA75" s="487"/>
      <c r="JB75" s="487"/>
      <c r="JC75" s="487"/>
      <c r="JD75" s="487"/>
      <c r="JE75" s="487"/>
      <c r="JF75" s="487"/>
      <c r="JG75" s="487"/>
      <c r="JH75" s="487"/>
      <c r="JI75" s="487"/>
      <c r="JJ75" s="487"/>
      <c r="JK75" s="487"/>
      <c r="JL75" s="487"/>
      <c r="JM75" s="487"/>
      <c r="JN75" s="487"/>
      <c r="JO75" s="487"/>
      <c r="JP75" s="487"/>
      <c r="JQ75" s="487"/>
      <c r="JR75" s="487"/>
      <c r="JS75" s="681"/>
    </row>
    <row r="76" spans="1:279" s="461" customFormat="1" ht="21" customHeight="1">
      <c r="A76" s="1782"/>
      <c r="B76" s="467">
        <v>64</v>
      </c>
      <c r="C76" s="468" t="str">
        <f>IF('1_一般事項'!$C$8="","",'1_一般事項'!$C$8)</f>
        <v/>
      </c>
      <c r="D76" s="469"/>
      <c r="E76" s="470"/>
      <c r="F76" s="470"/>
      <c r="G76" s="469"/>
      <c r="H76" s="472"/>
      <c r="I76" s="1294"/>
      <c r="J76" s="1294"/>
      <c r="K76" s="1294"/>
      <c r="L76" s="1294"/>
      <c r="M76" s="1294"/>
      <c r="N76" s="1294"/>
      <c r="O76" s="1294"/>
      <c r="P76" s="1294"/>
      <c r="Q76" s="1294"/>
      <c r="R76" s="1294"/>
      <c r="S76" s="1294"/>
      <c r="T76" s="1294"/>
      <c r="U76" s="1294"/>
      <c r="V76" s="1294"/>
      <c r="W76" s="1294"/>
      <c r="X76" s="1294"/>
      <c r="Y76" s="1294"/>
      <c r="Z76" s="1294"/>
      <c r="AA76" s="1294"/>
      <c r="AB76" s="1294"/>
      <c r="AC76" s="1294"/>
      <c r="AD76" s="1294"/>
      <c r="AE76" s="1294"/>
      <c r="AF76" s="1294"/>
      <c r="AG76" s="1294"/>
      <c r="AH76" s="1294"/>
      <c r="AI76" s="1294"/>
      <c r="AJ76" s="1294"/>
      <c r="AK76" s="1294"/>
      <c r="AL76" s="1294"/>
      <c r="AM76" s="1294"/>
      <c r="AN76" s="1294"/>
      <c r="AO76" s="1294"/>
      <c r="AP76" s="1294"/>
      <c r="AQ76" s="1294"/>
      <c r="AR76" s="1294"/>
      <c r="AS76" s="1294"/>
      <c r="AT76" s="1294"/>
      <c r="AU76" s="1294"/>
      <c r="AV76" s="1294"/>
      <c r="AW76" s="1294"/>
      <c r="AX76" s="1294"/>
      <c r="AY76" s="1294"/>
      <c r="AZ76" s="1294"/>
      <c r="BA76" s="1294"/>
      <c r="BB76" s="1294"/>
      <c r="BC76" s="1294"/>
      <c r="BD76" s="1294"/>
      <c r="BE76" s="1294"/>
      <c r="BF76" s="1294"/>
      <c r="BG76" s="1294"/>
      <c r="BH76" s="1294"/>
      <c r="BI76" s="1294"/>
      <c r="BJ76" s="1294"/>
      <c r="BK76" s="1294"/>
      <c r="BL76" s="1294"/>
      <c r="BM76" s="1294"/>
      <c r="BN76" s="1294"/>
      <c r="BO76" s="1294"/>
      <c r="BP76" s="1294"/>
      <c r="BQ76" s="1294"/>
      <c r="BR76" s="1294"/>
      <c r="BS76" s="1294"/>
      <c r="BT76" s="1294"/>
      <c r="BU76" s="1294"/>
      <c r="BV76" s="1294"/>
      <c r="BW76" s="1294"/>
      <c r="BX76" s="1294"/>
      <c r="BY76" s="1294"/>
      <c r="BZ76" s="1294"/>
      <c r="CA76" s="1294"/>
      <c r="CB76" s="1294"/>
      <c r="CC76" s="1294"/>
      <c r="CD76" s="1294"/>
      <c r="CE76" s="1294"/>
      <c r="CF76" s="1294"/>
      <c r="CG76" s="1294"/>
      <c r="CH76" s="1294"/>
      <c r="CI76" s="1294"/>
      <c r="CJ76" s="1294"/>
      <c r="CK76" s="1294"/>
      <c r="CL76" s="1294"/>
      <c r="CM76" s="1294"/>
      <c r="CN76" s="1294"/>
      <c r="CO76" s="1295">
        <f t="shared" si="0"/>
        <v>0</v>
      </c>
      <c r="CP76" s="476"/>
      <c r="CQ76" s="476"/>
      <c r="CR76" s="476"/>
      <c r="CS76" s="474">
        <f t="shared" si="3"/>
        <v>0</v>
      </c>
      <c r="CT76" s="475">
        <f t="shared" si="4"/>
        <v>0</v>
      </c>
      <c r="CV76" s="487"/>
      <c r="CW76" s="487"/>
      <c r="CX76" s="487"/>
      <c r="CY76" s="487"/>
      <c r="CZ76" s="487"/>
      <c r="DA76" s="487"/>
      <c r="DB76" s="487"/>
      <c r="DC76" s="487"/>
      <c r="DD76" s="487"/>
      <c r="DE76" s="487"/>
      <c r="DF76" s="487"/>
      <c r="DG76" s="487"/>
      <c r="DH76" s="487"/>
      <c r="DI76" s="487"/>
      <c r="DJ76" s="487"/>
      <c r="DK76" s="487"/>
      <c r="DL76" s="487"/>
      <c r="DM76" s="487"/>
      <c r="DN76" s="487"/>
      <c r="DO76" s="487"/>
      <c r="DP76" s="487"/>
      <c r="DQ76" s="487"/>
      <c r="DR76" s="487"/>
      <c r="DS76" s="487"/>
      <c r="DT76" s="487"/>
      <c r="DU76" s="487"/>
      <c r="DV76" s="487"/>
      <c r="DW76" s="487"/>
      <c r="DX76" s="487"/>
      <c r="DY76" s="487"/>
      <c r="DZ76" s="487"/>
      <c r="EA76" s="487"/>
      <c r="EB76" s="487"/>
      <c r="EC76" s="487"/>
      <c r="ED76" s="487"/>
      <c r="EE76" s="487"/>
      <c r="EF76" s="487"/>
      <c r="EG76" s="487"/>
      <c r="EH76" s="487"/>
      <c r="EI76" s="487"/>
      <c r="EJ76" s="487"/>
      <c r="EK76" s="487"/>
      <c r="EL76" s="487"/>
      <c r="EM76" s="487"/>
      <c r="EN76" s="487"/>
      <c r="EO76" s="487"/>
      <c r="EP76" s="487"/>
      <c r="EQ76" s="487"/>
      <c r="ER76" s="487"/>
      <c r="ES76" s="487"/>
      <c r="ET76" s="487"/>
      <c r="EU76" s="487"/>
      <c r="EV76" s="487"/>
      <c r="EW76" s="487"/>
      <c r="EX76" s="487"/>
      <c r="EY76" s="487"/>
      <c r="EZ76" s="487"/>
      <c r="FA76" s="487"/>
      <c r="FB76" s="487"/>
      <c r="FC76" s="487"/>
      <c r="FD76" s="487"/>
      <c r="FE76" s="487"/>
      <c r="FF76" s="487"/>
      <c r="FG76" s="487"/>
      <c r="FH76" s="487"/>
      <c r="FI76" s="487"/>
      <c r="FJ76" s="487"/>
      <c r="FK76" s="487"/>
      <c r="FL76" s="487"/>
      <c r="FM76" s="487"/>
      <c r="FN76" s="487"/>
      <c r="FO76" s="487"/>
      <c r="FP76" s="487"/>
      <c r="FQ76" s="487"/>
      <c r="FR76" s="487"/>
      <c r="FS76" s="487"/>
      <c r="FT76" s="487"/>
      <c r="FU76" s="487"/>
      <c r="FV76" s="487"/>
      <c r="FW76" s="487"/>
      <c r="FX76" s="487"/>
      <c r="FY76" s="487"/>
      <c r="FZ76" s="487"/>
      <c r="GA76" s="487"/>
      <c r="GB76" s="487"/>
      <c r="GC76" s="487"/>
      <c r="GD76" s="487"/>
      <c r="GE76" s="487"/>
      <c r="GF76" s="487"/>
      <c r="GG76" s="487"/>
      <c r="GH76" s="487"/>
      <c r="GI76" s="487"/>
      <c r="GJ76" s="487"/>
      <c r="GK76" s="487"/>
      <c r="GL76" s="487"/>
      <c r="GM76" s="487"/>
      <c r="GN76" s="487"/>
      <c r="GO76" s="487"/>
      <c r="GP76" s="487"/>
      <c r="GQ76" s="487"/>
      <c r="GR76" s="487"/>
      <c r="GS76" s="487"/>
      <c r="GT76" s="487"/>
      <c r="GU76" s="487"/>
      <c r="GV76" s="487"/>
      <c r="GW76" s="487"/>
      <c r="GX76" s="487"/>
      <c r="GY76" s="487"/>
      <c r="GZ76" s="487"/>
      <c r="HA76" s="487"/>
      <c r="HB76" s="487"/>
      <c r="HC76" s="487"/>
      <c r="HD76" s="487"/>
      <c r="HE76" s="487"/>
      <c r="HF76" s="487"/>
      <c r="HG76" s="487"/>
      <c r="HH76" s="487"/>
      <c r="HI76" s="487"/>
      <c r="HJ76" s="487"/>
      <c r="HK76" s="487"/>
      <c r="HL76" s="487"/>
      <c r="HM76" s="487"/>
      <c r="HN76" s="487"/>
      <c r="HO76" s="487"/>
      <c r="HP76" s="487"/>
      <c r="HQ76" s="487"/>
      <c r="HR76" s="487"/>
      <c r="HS76" s="487"/>
      <c r="HT76" s="487"/>
      <c r="HU76" s="487"/>
      <c r="HV76" s="487"/>
      <c r="HW76" s="487"/>
      <c r="HX76" s="487"/>
      <c r="HY76" s="487"/>
      <c r="HZ76" s="487"/>
      <c r="IA76" s="487"/>
      <c r="IB76" s="487"/>
      <c r="IC76" s="487"/>
      <c r="ID76" s="487"/>
      <c r="IE76" s="487"/>
      <c r="IF76" s="487"/>
      <c r="IG76" s="487"/>
      <c r="IH76" s="487"/>
      <c r="II76" s="487"/>
      <c r="IJ76" s="487"/>
      <c r="IK76" s="487"/>
      <c r="IL76" s="487"/>
      <c r="IM76" s="487"/>
      <c r="IN76" s="487"/>
      <c r="IO76" s="487"/>
      <c r="IP76" s="487"/>
      <c r="IQ76" s="487"/>
      <c r="IR76" s="487"/>
      <c r="IS76" s="487"/>
      <c r="IT76" s="487"/>
      <c r="IU76" s="487"/>
      <c r="IV76" s="487"/>
      <c r="IW76" s="487"/>
      <c r="IX76" s="487"/>
      <c r="IY76" s="487"/>
      <c r="IZ76" s="487"/>
      <c r="JA76" s="487"/>
      <c r="JB76" s="487"/>
      <c r="JC76" s="487"/>
      <c r="JD76" s="487"/>
      <c r="JE76" s="487"/>
      <c r="JF76" s="487"/>
      <c r="JG76" s="487"/>
      <c r="JH76" s="487"/>
      <c r="JI76" s="487"/>
      <c r="JJ76" s="487"/>
      <c r="JK76" s="487"/>
      <c r="JL76" s="487"/>
      <c r="JM76" s="487"/>
      <c r="JN76" s="487"/>
      <c r="JO76" s="487"/>
      <c r="JP76" s="487"/>
      <c r="JQ76" s="487"/>
      <c r="JR76" s="487"/>
      <c r="JS76" s="681"/>
    </row>
    <row r="77" spans="1:279" s="461" customFormat="1" ht="21" customHeight="1">
      <c r="A77" s="1782"/>
      <c r="B77" s="467">
        <v>65</v>
      </c>
      <c r="C77" s="468" t="str">
        <f>IF('1_一般事項'!$C$8="","",'1_一般事項'!$C$8)</f>
        <v/>
      </c>
      <c r="D77" s="469"/>
      <c r="E77" s="470"/>
      <c r="F77" s="471"/>
      <c r="G77" s="469"/>
      <c r="H77" s="472"/>
      <c r="I77" s="1294"/>
      <c r="J77" s="1294"/>
      <c r="K77" s="1294"/>
      <c r="L77" s="1294"/>
      <c r="M77" s="1294"/>
      <c r="N77" s="1294"/>
      <c r="O77" s="1294"/>
      <c r="P77" s="1294"/>
      <c r="Q77" s="1294"/>
      <c r="R77" s="1294"/>
      <c r="S77" s="1294"/>
      <c r="T77" s="1294"/>
      <c r="U77" s="1294"/>
      <c r="V77" s="1294"/>
      <c r="W77" s="1294"/>
      <c r="X77" s="1294"/>
      <c r="Y77" s="1294"/>
      <c r="Z77" s="1294"/>
      <c r="AA77" s="1294"/>
      <c r="AB77" s="1294"/>
      <c r="AC77" s="1294"/>
      <c r="AD77" s="1294"/>
      <c r="AE77" s="1294"/>
      <c r="AF77" s="1294"/>
      <c r="AG77" s="1294"/>
      <c r="AH77" s="1294"/>
      <c r="AI77" s="1294"/>
      <c r="AJ77" s="1294"/>
      <c r="AK77" s="1294"/>
      <c r="AL77" s="1294"/>
      <c r="AM77" s="1294"/>
      <c r="AN77" s="1294"/>
      <c r="AO77" s="1294"/>
      <c r="AP77" s="1294"/>
      <c r="AQ77" s="1294"/>
      <c r="AR77" s="1294"/>
      <c r="AS77" s="1294"/>
      <c r="AT77" s="1294"/>
      <c r="AU77" s="1294"/>
      <c r="AV77" s="1294"/>
      <c r="AW77" s="1294"/>
      <c r="AX77" s="1294"/>
      <c r="AY77" s="1294"/>
      <c r="AZ77" s="1294"/>
      <c r="BA77" s="1294"/>
      <c r="BB77" s="1294"/>
      <c r="BC77" s="1294"/>
      <c r="BD77" s="1294"/>
      <c r="BE77" s="1294"/>
      <c r="BF77" s="1294"/>
      <c r="BG77" s="1294"/>
      <c r="BH77" s="1294"/>
      <c r="BI77" s="1294"/>
      <c r="BJ77" s="1294"/>
      <c r="BK77" s="1294"/>
      <c r="BL77" s="1294"/>
      <c r="BM77" s="1294"/>
      <c r="BN77" s="1294"/>
      <c r="BO77" s="1294"/>
      <c r="BP77" s="1294"/>
      <c r="BQ77" s="1294"/>
      <c r="BR77" s="1294"/>
      <c r="BS77" s="1294"/>
      <c r="BT77" s="1294"/>
      <c r="BU77" s="1294"/>
      <c r="BV77" s="1294"/>
      <c r="BW77" s="1294"/>
      <c r="BX77" s="1294"/>
      <c r="BY77" s="1294"/>
      <c r="BZ77" s="1294"/>
      <c r="CA77" s="1294"/>
      <c r="CB77" s="1294"/>
      <c r="CC77" s="1294"/>
      <c r="CD77" s="1294"/>
      <c r="CE77" s="1294"/>
      <c r="CF77" s="1294"/>
      <c r="CG77" s="1294"/>
      <c r="CH77" s="1294"/>
      <c r="CI77" s="1294"/>
      <c r="CJ77" s="1294"/>
      <c r="CK77" s="1294"/>
      <c r="CL77" s="1294"/>
      <c r="CM77" s="1294"/>
      <c r="CN77" s="1294"/>
      <c r="CO77" s="1295">
        <f t="shared" ref="CO77:CO112" si="5">SUM(I77:CN77)</f>
        <v>0</v>
      </c>
      <c r="CP77" s="476"/>
      <c r="CQ77" s="476"/>
      <c r="CR77" s="476"/>
      <c r="CS77" s="474">
        <f t="shared" ref="CS77:CS108" si="6">CP77+CQ77+CR77</f>
        <v>0</v>
      </c>
      <c r="CT77" s="475">
        <f t="shared" ref="CT77:CT108" si="7">ROUND(CO77*CS77,0)</f>
        <v>0</v>
      </c>
      <c r="CV77" s="487"/>
      <c r="CW77" s="487"/>
      <c r="CX77" s="487"/>
      <c r="CY77" s="487"/>
      <c r="CZ77" s="487"/>
      <c r="DA77" s="487"/>
      <c r="DB77" s="487"/>
      <c r="DC77" s="487"/>
      <c r="DD77" s="487"/>
      <c r="DE77" s="487"/>
      <c r="DF77" s="487"/>
      <c r="DG77" s="487"/>
      <c r="DH77" s="487"/>
      <c r="DI77" s="487"/>
      <c r="DJ77" s="487"/>
      <c r="DK77" s="487"/>
      <c r="DL77" s="487"/>
      <c r="DM77" s="487"/>
      <c r="DN77" s="487"/>
      <c r="DO77" s="487"/>
      <c r="DP77" s="487"/>
      <c r="DQ77" s="487"/>
      <c r="DR77" s="487"/>
      <c r="DS77" s="487"/>
      <c r="DT77" s="487"/>
      <c r="DU77" s="487"/>
      <c r="DV77" s="487"/>
      <c r="DW77" s="487"/>
      <c r="DX77" s="487"/>
      <c r="DY77" s="487"/>
      <c r="DZ77" s="487"/>
      <c r="EA77" s="487"/>
      <c r="EB77" s="487"/>
      <c r="EC77" s="487"/>
      <c r="ED77" s="487"/>
      <c r="EE77" s="487"/>
      <c r="EF77" s="487"/>
      <c r="EG77" s="487"/>
      <c r="EH77" s="487"/>
      <c r="EI77" s="487"/>
      <c r="EJ77" s="487"/>
      <c r="EK77" s="487"/>
      <c r="EL77" s="487"/>
      <c r="EM77" s="487"/>
      <c r="EN77" s="487"/>
      <c r="EO77" s="487"/>
      <c r="EP77" s="487"/>
      <c r="EQ77" s="487"/>
      <c r="ER77" s="487"/>
      <c r="ES77" s="487"/>
      <c r="ET77" s="487"/>
      <c r="EU77" s="487"/>
      <c r="EV77" s="487"/>
      <c r="EW77" s="487"/>
      <c r="EX77" s="487"/>
      <c r="EY77" s="487"/>
      <c r="EZ77" s="487"/>
      <c r="FA77" s="487"/>
      <c r="FB77" s="487"/>
      <c r="FC77" s="487"/>
      <c r="FD77" s="487"/>
      <c r="FE77" s="487"/>
      <c r="FF77" s="487"/>
      <c r="FG77" s="487"/>
      <c r="FH77" s="487"/>
      <c r="FI77" s="487"/>
      <c r="FJ77" s="487"/>
      <c r="FK77" s="487"/>
      <c r="FL77" s="487"/>
      <c r="FM77" s="487"/>
      <c r="FN77" s="487"/>
      <c r="FO77" s="487"/>
      <c r="FP77" s="487"/>
      <c r="FQ77" s="487"/>
      <c r="FR77" s="487"/>
      <c r="FS77" s="487"/>
      <c r="FT77" s="487"/>
      <c r="FU77" s="487"/>
      <c r="FV77" s="487"/>
      <c r="FW77" s="487"/>
      <c r="FX77" s="487"/>
      <c r="FY77" s="487"/>
      <c r="FZ77" s="487"/>
      <c r="GA77" s="487"/>
      <c r="GB77" s="487"/>
      <c r="GC77" s="487"/>
      <c r="GD77" s="487"/>
      <c r="GE77" s="487"/>
      <c r="GF77" s="487"/>
      <c r="GG77" s="487"/>
      <c r="GH77" s="487"/>
      <c r="GI77" s="487"/>
      <c r="GJ77" s="487"/>
      <c r="GK77" s="487"/>
      <c r="GL77" s="487"/>
      <c r="GM77" s="487"/>
      <c r="GN77" s="487"/>
      <c r="GO77" s="487"/>
      <c r="GP77" s="487"/>
      <c r="GQ77" s="487"/>
      <c r="GR77" s="487"/>
      <c r="GS77" s="487"/>
      <c r="GT77" s="487"/>
      <c r="GU77" s="487"/>
      <c r="GV77" s="487"/>
      <c r="GW77" s="487"/>
      <c r="GX77" s="487"/>
      <c r="GY77" s="487"/>
      <c r="GZ77" s="487"/>
      <c r="HA77" s="487"/>
      <c r="HB77" s="487"/>
      <c r="HC77" s="487"/>
      <c r="HD77" s="487"/>
      <c r="HE77" s="487"/>
      <c r="HF77" s="487"/>
      <c r="HG77" s="487"/>
      <c r="HH77" s="487"/>
      <c r="HI77" s="487"/>
      <c r="HJ77" s="487"/>
      <c r="HK77" s="487"/>
      <c r="HL77" s="487"/>
      <c r="HM77" s="487"/>
      <c r="HN77" s="487"/>
      <c r="HO77" s="487"/>
      <c r="HP77" s="487"/>
      <c r="HQ77" s="487"/>
      <c r="HR77" s="487"/>
      <c r="HS77" s="487"/>
      <c r="HT77" s="487"/>
      <c r="HU77" s="487"/>
      <c r="HV77" s="487"/>
      <c r="HW77" s="487"/>
      <c r="HX77" s="487"/>
      <c r="HY77" s="487"/>
      <c r="HZ77" s="487"/>
      <c r="IA77" s="487"/>
      <c r="IB77" s="487"/>
      <c r="IC77" s="487"/>
      <c r="ID77" s="487"/>
      <c r="IE77" s="487"/>
      <c r="IF77" s="487"/>
      <c r="IG77" s="487"/>
      <c r="IH77" s="487"/>
      <c r="II77" s="487"/>
      <c r="IJ77" s="487"/>
      <c r="IK77" s="487"/>
      <c r="IL77" s="487"/>
      <c r="IM77" s="487"/>
      <c r="IN77" s="487"/>
      <c r="IO77" s="487"/>
      <c r="IP77" s="487"/>
      <c r="IQ77" s="487"/>
      <c r="IR77" s="487"/>
      <c r="IS77" s="487"/>
      <c r="IT77" s="487"/>
      <c r="IU77" s="487"/>
      <c r="IV77" s="487"/>
      <c r="IW77" s="487"/>
      <c r="IX77" s="487"/>
      <c r="IY77" s="487"/>
      <c r="IZ77" s="487"/>
      <c r="JA77" s="487"/>
      <c r="JB77" s="487"/>
      <c r="JC77" s="487"/>
      <c r="JD77" s="487"/>
      <c r="JE77" s="487"/>
      <c r="JF77" s="487"/>
      <c r="JG77" s="487"/>
      <c r="JH77" s="487"/>
      <c r="JI77" s="487"/>
      <c r="JJ77" s="487"/>
      <c r="JK77" s="487"/>
      <c r="JL77" s="487"/>
      <c r="JM77" s="487"/>
      <c r="JN77" s="487"/>
      <c r="JO77" s="487"/>
      <c r="JP77" s="487"/>
      <c r="JQ77" s="487"/>
      <c r="JR77" s="487"/>
      <c r="JS77" s="681"/>
    </row>
    <row r="78" spans="1:279" s="461" customFormat="1" ht="21" customHeight="1">
      <c r="A78" s="1782"/>
      <c r="B78" s="467">
        <v>66</v>
      </c>
      <c r="C78" s="468" t="str">
        <f>IF('1_一般事項'!$C$8="","",'1_一般事項'!$C$8)</f>
        <v/>
      </c>
      <c r="D78" s="469"/>
      <c r="E78" s="470"/>
      <c r="F78" s="471"/>
      <c r="G78" s="469"/>
      <c r="H78" s="472"/>
      <c r="I78" s="1294"/>
      <c r="J78" s="1294"/>
      <c r="K78" s="1294"/>
      <c r="L78" s="1294"/>
      <c r="M78" s="1294"/>
      <c r="N78" s="1294"/>
      <c r="O78" s="1294"/>
      <c r="P78" s="1294"/>
      <c r="Q78" s="1294"/>
      <c r="R78" s="1294"/>
      <c r="S78" s="1294"/>
      <c r="T78" s="1294"/>
      <c r="U78" s="1294"/>
      <c r="V78" s="1294"/>
      <c r="W78" s="1294"/>
      <c r="X78" s="1294"/>
      <c r="Y78" s="1294"/>
      <c r="Z78" s="1294"/>
      <c r="AA78" s="1294"/>
      <c r="AB78" s="1294"/>
      <c r="AC78" s="1294"/>
      <c r="AD78" s="1294"/>
      <c r="AE78" s="1294"/>
      <c r="AF78" s="1294"/>
      <c r="AG78" s="1294"/>
      <c r="AH78" s="1294"/>
      <c r="AI78" s="1294"/>
      <c r="AJ78" s="1294"/>
      <c r="AK78" s="1294"/>
      <c r="AL78" s="1294"/>
      <c r="AM78" s="1294"/>
      <c r="AN78" s="1294"/>
      <c r="AO78" s="1294"/>
      <c r="AP78" s="1294"/>
      <c r="AQ78" s="1294"/>
      <c r="AR78" s="1294"/>
      <c r="AS78" s="1294"/>
      <c r="AT78" s="1294"/>
      <c r="AU78" s="1294"/>
      <c r="AV78" s="1294"/>
      <c r="AW78" s="1294"/>
      <c r="AX78" s="1294"/>
      <c r="AY78" s="1294"/>
      <c r="AZ78" s="1294"/>
      <c r="BA78" s="1294"/>
      <c r="BB78" s="1294"/>
      <c r="BC78" s="1294"/>
      <c r="BD78" s="1294"/>
      <c r="BE78" s="1294"/>
      <c r="BF78" s="1294"/>
      <c r="BG78" s="1294"/>
      <c r="BH78" s="1294"/>
      <c r="BI78" s="1294"/>
      <c r="BJ78" s="1294"/>
      <c r="BK78" s="1294"/>
      <c r="BL78" s="1294"/>
      <c r="BM78" s="1294"/>
      <c r="BN78" s="1294"/>
      <c r="BO78" s="1294"/>
      <c r="BP78" s="1294"/>
      <c r="BQ78" s="1294"/>
      <c r="BR78" s="1294"/>
      <c r="BS78" s="1294"/>
      <c r="BT78" s="1294"/>
      <c r="BU78" s="1294"/>
      <c r="BV78" s="1294"/>
      <c r="BW78" s="1294"/>
      <c r="BX78" s="1294"/>
      <c r="BY78" s="1294"/>
      <c r="BZ78" s="1294"/>
      <c r="CA78" s="1294"/>
      <c r="CB78" s="1294"/>
      <c r="CC78" s="1294"/>
      <c r="CD78" s="1294"/>
      <c r="CE78" s="1294"/>
      <c r="CF78" s="1294"/>
      <c r="CG78" s="1294"/>
      <c r="CH78" s="1294"/>
      <c r="CI78" s="1294"/>
      <c r="CJ78" s="1294"/>
      <c r="CK78" s="1294"/>
      <c r="CL78" s="1294"/>
      <c r="CM78" s="1294"/>
      <c r="CN78" s="1294"/>
      <c r="CO78" s="1295">
        <f t="shared" si="5"/>
        <v>0</v>
      </c>
      <c r="CP78" s="476"/>
      <c r="CQ78" s="476"/>
      <c r="CR78" s="476"/>
      <c r="CS78" s="474">
        <f t="shared" si="6"/>
        <v>0</v>
      </c>
      <c r="CT78" s="475">
        <f t="shared" si="7"/>
        <v>0</v>
      </c>
      <c r="CV78" s="487"/>
      <c r="CW78" s="487"/>
      <c r="CX78" s="487"/>
      <c r="CY78" s="487"/>
      <c r="CZ78" s="487"/>
      <c r="DA78" s="487"/>
      <c r="DB78" s="487"/>
      <c r="DC78" s="487"/>
      <c r="DD78" s="487"/>
      <c r="DE78" s="487"/>
      <c r="DF78" s="487"/>
      <c r="DG78" s="487"/>
      <c r="DH78" s="487"/>
      <c r="DI78" s="487"/>
      <c r="DJ78" s="487"/>
      <c r="DK78" s="487"/>
      <c r="DL78" s="487"/>
      <c r="DM78" s="487"/>
      <c r="DN78" s="487"/>
      <c r="DO78" s="487"/>
      <c r="DP78" s="487"/>
      <c r="DQ78" s="487"/>
      <c r="DR78" s="487"/>
      <c r="DS78" s="487"/>
      <c r="DT78" s="487"/>
      <c r="DU78" s="487"/>
      <c r="DV78" s="487"/>
      <c r="DW78" s="487"/>
      <c r="DX78" s="487"/>
      <c r="DY78" s="487"/>
      <c r="DZ78" s="487"/>
      <c r="EA78" s="487"/>
      <c r="EB78" s="487"/>
      <c r="EC78" s="487"/>
      <c r="ED78" s="487"/>
      <c r="EE78" s="487"/>
      <c r="EF78" s="487"/>
      <c r="EG78" s="487"/>
      <c r="EH78" s="487"/>
      <c r="EI78" s="487"/>
      <c r="EJ78" s="487"/>
      <c r="EK78" s="487"/>
      <c r="EL78" s="487"/>
      <c r="EM78" s="487"/>
      <c r="EN78" s="487"/>
      <c r="EO78" s="487"/>
      <c r="EP78" s="487"/>
      <c r="EQ78" s="487"/>
      <c r="ER78" s="487"/>
      <c r="ES78" s="487"/>
      <c r="ET78" s="487"/>
      <c r="EU78" s="487"/>
      <c r="EV78" s="487"/>
      <c r="EW78" s="487"/>
      <c r="EX78" s="487"/>
      <c r="EY78" s="487"/>
      <c r="EZ78" s="487"/>
      <c r="FA78" s="487"/>
      <c r="FB78" s="487"/>
      <c r="FC78" s="487"/>
      <c r="FD78" s="487"/>
      <c r="FE78" s="487"/>
      <c r="FF78" s="487"/>
      <c r="FG78" s="487"/>
      <c r="FH78" s="487"/>
      <c r="FI78" s="487"/>
      <c r="FJ78" s="487"/>
      <c r="FK78" s="487"/>
      <c r="FL78" s="487"/>
      <c r="FM78" s="487"/>
      <c r="FN78" s="487"/>
      <c r="FO78" s="487"/>
      <c r="FP78" s="487"/>
      <c r="FQ78" s="487"/>
      <c r="FR78" s="487"/>
      <c r="FS78" s="487"/>
      <c r="FT78" s="487"/>
      <c r="FU78" s="487"/>
      <c r="FV78" s="487"/>
      <c r="FW78" s="487"/>
      <c r="FX78" s="487"/>
      <c r="FY78" s="487"/>
      <c r="FZ78" s="487"/>
      <c r="GA78" s="487"/>
      <c r="GB78" s="487"/>
      <c r="GC78" s="487"/>
      <c r="GD78" s="487"/>
      <c r="GE78" s="487"/>
      <c r="GF78" s="487"/>
      <c r="GG78" s="487"/>
      <c r="GH78" s="487"/>
      <c r="GI78" s="487"/>
      <c r="GJ78" s="487"/>
      <c r="GK78" s="487"/>
      <c r="GL78" s="487"/>
      <c r="GM78" s="487"/>
      <c r="GN78" s="487"/>
      <c r="GO78" s="487"/>
      <c r="GP78" s="487"/>
      <c r="GQ78" s="487"/>
      <c r="GR78" s="487"/>
      <c r="GS78" s="487"/>
      <c r="GT78" s="487"/>
      <c r="GU78" s="487"/>
      <c r="GV78" s="487"/>
      <c r="GW78" s="487"/>
      <c r="GX78" s="487"/>
      <c r="GY78" s="487"/>
      <c r="GZ78" s="487"/>
      <c r="HA78" s="487"/>
      <c r="HB78" s="487"/>
      <c r="HC78" s="487"/>
      <c r="HD78" s="487"/>
      <c r="HE78" s="487"/>
      <c r="HF78" s="487"/>
      <c r="HG78" s="487"/>
      <c r="HH78" s="487"/>
      <c r="HI78" s="487"/>
      <c r="HJ78" s="487"/>
      <c r="HK78" s="487"/>
      <c r="HL78" s="487"/>
      <c r="HM78" s="487"/>
      <c r="HN78" s="487"/>
      <c r="HO78" s="487"/>
      <c r="HP78" s="487"/>
      <c r="HQ78" s="487"/>
      <c r="HR78" s="487"/>
      <c r="HS78" s="487"/>
      <c r="HT78" s="487"/>
      <c r="HU78" s="487"/>
      <c r="HV78" s="487"/>
      <c r="HW78" s="487"/>
      <c r="HX78" s="487"/>
      <c r="HY78" s="487"/>
      <c r="HZ78" s="487"/>
      <c r="IA78" s="487"/>
      <c r="IB78" s="487"/>
      <c r="IC78" s="487"/>
      <c r="ID78" s="487"/>
      <c r="IE78" s="487"/>
      <c r="IF78" s="487"/>
      <c r="IG78" s="487"/>
      <c r="IH78" s="487"/>
      <c r="II78" s="487"/>
      <c r="IJ78" s="487"/>
      <c r="IK78" s="487"/>
      <c r="IL78" s="487"/>
      <c r="IM78" s="487"/>
      <c r="IN78" s="487"/>
      <c r="IO78" s="487"/>
      <c r="IP78" s="487"/>
      <c r="IQ78" s="487"/>
      <c r="IR78" s="487"/>
      <c r="IS78" s="487"/>
      <c r="IT78" s="487"/>
      <c r="IU78" s="487"/>
      <c r="IV78" s="487"/>
      <c r="IW78" s="487"/>
      <c r="IX78" s="487"/>
      <c r="IY78" s="487"/>
      <c r="IZ78" s="487"/>
      <c r="JA78" s="487"/>
      <c r="JB78" s="487"/>
      <c r="JC78" s="487"/>
      <c r="JD78" s="487"/>
      <c r="JE78" s="487"/>
      <c r="JF78" s="487"/>
      <c r="JG78" s="487"/>
      <c r="JH78" s="487"/>
      <c r="JI78" s="487"/>
      <c r="JJ78" s="487"/>
      <c r="JK78" s="487"/>
      <c r="JL78" s="487"/>
      <c r="JM78" s="487"/>
      <c r="JN78" s="487"/>
      <c r="JO78" s="487"/>
      <c r="JP78" s="487"/>
      <c r="JQ78" s="487"/>
      <c r="JR78" s="487"/>
      <c r="JS78" s="681"/>
    </row>
    <row r="79" spans="1:279" s="461" customFormat="1" ht="21" customHeight="1">
      <c r="A79" s="1782"/>
      <c r="B79" s="467">
        <v>67</v>
      </c>
      <c r="C79" s="468" t="str">
        <f>IF('1_一般事項'!$C$8="","",'1_一般事項'!$C$8)</f>
        <v/>
      </c>
      <c r="D79" s="469"/>
      <c r="E79" s="470"/>
      <c r="F79" s="471"/>
      <c r="G79" s="469"/>
      <c r="H79" s="472"/>
      <c r="I79" s="1294"/>
      <c r="J79" s="1294"/>
      <c r="K79" s="1294"/>
      <c r="L79" s="1294"/>
      <c r="M79" s="1294"/>
      <c r="N79" s="1294"/>
      <c r="O79" s="1294"/>
      <c r="P79" s="1294"/>
      <c r="Q79" s="1294"/>
      <c r="R79" s="1294"/>
      <c r="S79" s="1294"/>
      <c r="T79" s="1294"/>
      <c r="U79" s="1294"/>
      <c r="V79" s="1294"/>
      <c r="W79" s="1294"/>
      <c r="X79" s="1294"/>
      <c r="Y79" s="1294"/>
      <c r="Z79" s="1294"/>
      <c r="AA79" s="1294"/>
      <c r="AB79" s="1294"/>
      <c r="AC79" s="1294"/>
      <c r="AD79" s="1294"/>
      <c r="AE79" s="1294"/>
      <c r="AF79" s="1294"/>
      <c r="AG79" s="1294"/>
      <c r="AH79" s="1294"/>
      <c r="AI79" s="1294"/>
      <c r="AJ79" s="1294"/>
      <c r="AK79" s="1294"/>
      <c r="AL79" s="1294"/>
      <c r="AM79" s="1294"/>
      <c r="AN79" s="1294"/>
      <c r="AO79" s="1294"/>
      <c r="AP79" s="1294"/>
      <c r="AQ79" s="1294"/>
      <c r="AR79" s="1294"/>
      <c r="AS79" s="1294"/>
      <c r="AT79" s="1294"/>
      <c r="AU79" s="1294"/>
      <c r="AV79" s="1294"/>
      <c r="AW79" s="1294"/>
      <c r="AX79" s="1294"/>
      <c r="AY79" s="1294"/>
      <c r="AZ79" s="1294"/>
      <c r="BA79" s="1294"/>
      <c r="BB79" s="1294"/>
      <c r="BC79" s="1294"/>
      <c r="BD79" s="1294"/>
      <c r="BE79" s="1294"/>
      <c r="BF79" s="1294"/>
      <c r="BG79" s="1294"/>
      <c r="BH79" s="1294"/>
      <c r="BI79" s="1294"/>
      <c r="BJ79" s="1294"/>
      <c r="BK79" s="1294"/>
      <c r="BL79" s="1294"/>
      <c r="BM79" s="1294"/>
      <c r="BN79" s="1294"/>
      <c r="BO79" s="1294"/>
      <c r="BP79" s="1294"/>
      <c r="BQ79" s="1294"/>
      <c r="BR79" s="1294"/>
      <c r="BS79" s="1294"/>
      <c r="BT79" s="1294"/>
      <c r="BU79" s="1294"/>
      <c r="BV79" s="1294"/>
      <c r="BW79" s="1294"/>
      <c r="BX79" s="1294"/>
      <c r="BY79" s="1294"/>
      <c r="BZ79" s="1294"/>
      <c r="CA79" s="1294"/>
      <c r="CB79" s="1294"/>
      <c r="CC79" s="1294"/>
      <c r="CD79" s="1294"/>
      <c r="CE79" s="1294"/>
      <c r="CF79" s="1294"/>
      <c r="CG79" s="1294"/>
      <c r="CH79" s="1294"/>
      <c r="CI79" s="1294"/>
      <c r="CJ79" s="1294"/>
      <c r="CK79" s="1294"/>
      <c r="CL79" s="1294"/>
      <c r="CM79" s="1294"/>
      <c r="CN79" s="1294"/>
      <c r="CO79" s="1295">
        <f t="shared" si="5"/>
        <v>0</v>
      </c>
      <c r="CP79" s="476"/>
      <c r="CQ79" s="476"/>
      <c r="CR79" s="476"/>
      <c r="CS79" s="474">
        <f t="shared" si="6"/>
        <v>0</v>
      </c>
      <c r="CT79" s="475">
        <f t="shared" si="7"/>
        <v>0</v>
      </c>
      <c r="CV79" s="487"/>
      <c r="CW79" s="487"/>
      <c r="CX79" s="487"/>
      <c r="CY79" s="487"/>
      <c r="CZ79" s="487"/>
      <c r="DA79" s="487"/>
      <c r="DB79" s="487"/>
      <c r="DC79" s="487"/>
      <c r="DD79" s="487"/>
      <c r="DE79" s="487"/>
      <c r="DF79" s="487"/>
      <c r="DG79" s="487"/>
      <c r="DH79" s="487"/>
      <c r="DI79" s="487"/>
      <c r="DJ79" s="487"/>
      <c r="DK79" s="487"/>
      <c r="DL79" s="487"/>
      <c r="DM79" s="487"/>
      <c r="DN79" s="487"/>
      <c r="DO79" s="487"/>
      <c r="DP79" s="487"/>
      <c r="DQ79" s="487"/>
      <c r="DR79" s="487"/>
      <c r="DS79" s="487"/>
      <c r="DT79" s="487"/>
      <c r="DU79" s="487"/>
      <c r="DV79" s="487"/>
      <c r="DW79" s="487"/>
      <c r="DX79" s="487"/>
      <c r="DY79" s="487"/>
      <c r="DZ79" s="487"/>
      <c r="EA79" s="487"/>
      <c r="EB79" s="487"/>
      <c r="EC79" s="487"/>
      <c r="ED79" s="487"/>
      <c r="EE79" s="487"/>
      <c r="EF79" s="487"/>
      <c r="EG79" s="487"/>
      <c r="EH79" s="487"/>
      <c r="EI79" s="487"/>
      <c r="EJ79" s="487"/>
      <c r="EK79" s="487"/>
      <c r="EL79" s="487"/>
      <c r="EM79" s="487"/>
      <c r="EN79" s="487"/>
      <c r="EO79" s="487"/>
      <c r="EP79" s="487"/>
      <c r="EQ79" s="487"/>
      <c r="ER79" s="487"/>
      <c r="ES79" s="487"/>
      <c r="ET79" s="487"/>
      <c r="EU79" s="487"/>
      <c r="EV79" s="487"/>
      <c r="EW79" s="487"/>
      <c r="EX79" s="487"/>
      <c r="EY79" s="487"/>
      <c r="EZ79" s="487"/>
      <c r="FA79" s="487"/>
      <c r="FB79" s="487"/>
      <c r="FC79" s="487"/>
      <c r="FD79" s="487"/>
      <c r="FE79" s="487"/>
      <c r="FF79" s="487"/>
      <c r="FG79" s="487"/>
      <c r="FH79" s="487"/>
      <c r="FI79" s="487"/>
      <c r="FJ79" s="487"/>
      <c r="FK79" s="487"/>
      <c r="FL79" s="487"/>
      <c r="FM79" s="487"/>
      <c r="FN79" s="487"/>
      <c r="FO79" s="487"/>
      <c r="FP79" s="487"/>
      <c r="FQ79" s="487"/>
      <c r="FR79" s="487"/>
      <c r="FS79" s="487"/>
      <c r="FT79" s="487"/>
      <c r="FU79" s="487"/>
      <c r="FV79" s="487"/>
      <c r="FW79" s="487"/>
      <c r="FX79" s="487"/>
      <c r="FY79" s="487"/>
      <c r="FZ79" s="487"/>
      <c r="GA79" s="487"/>
      <c r="GB79" s="487"/>
      <c r="GC79" s="487"/>
      <c r="GD79" s="487"/>
      <c r="GE79" s="487"/>
      <c r="GF79" s="487"/>
      <c r="GG79" s="487"/>
      <c r="GH79" s="487"/>
      <c r="GI79" s="487"/>
      <c r="GJ79" s="487"/>
      <c r="GK79" s="487"/>
      <c r="GL79" s="487"/>
      <c r="GM79" s="487"/>
      <c r="GN79" s="487"/>
      <c r="GO79" s="487"/>
      <c r="GP79" s="487"/>
      <c r="GQ79" s="487"/>
      <c r="GR79" s="487"/>
      <c r="GS79" s="487"/>
      <c r="GT79" s="487"/>
      <c r="GU79" s="487"/>
      <c r="GV79" s="487"/>
      <c r="GW79" s="487"/>
      <c r="GX79" s="487"/>
      <c r="GY79" s="487"/>
      <c r="GZ79" s="487"/>
      <c r="HA79" s="487"/>
      <c r="HB79" s="487"/>
      <c r="HC79" s="487"/>
      <c r="HD79" s="487"/>
      <c r="HE79" s="487"/>
      <c r="HF79" s="487"/>
      <c r="HG79" s="487"/>
      <c r="HH79" s="487"/>
      <c r="HI79" s="487"/>
      <c r="HJ79" s="487"/>
      <c r="HK79" s="487"/>
      <c r="HL79" s="487"/>
      <c r="HM79" s="487"/>
      <c r="HN79" s="487"/>
      <c r="HO79" s="487"/>
      <c r="HP79" s="487"/>
      <c r="HQ79" s="487"/>
      <c r="HR79" s="487"/>
      <c r="HS79" s="487"/>
      <c r="HT79" s="487"/>
      <c r="HU79" s="487"/>
      <c r="HV79" s="487"/>
      <c r="HW79" s="487"/>
      <c r="HX79" s="487"/>
      <c r="HY79" s="487"/>
      <c r="HZ79" s="487"/>
      <c r="IA79" s="487"/>
      <c r="IB79" s="487"/>
      <c r="IC79" s="487"/>
      <c r="ID79" s="487"/>
      <c r="IE79" s="487"/>
      <c r="IF79" s="487"/>
      <c r="IG79" s="487"/>
      <c r="IH79" s="487"/>
      <c r="II79" s="487"/>
      <c r="IJ79" s="487"/>
      <c r="IK79" s="487"/>
      <c r="IL79" s="487"/>
      <c r="IM79" s="487"/>
      <c r="IN79" s="487"/>
      <c r="IO79" s="487"/>
      <c r="IP79" s="487"/>
      <c r="IQ79" s="487"/>
      <c r="IR79" s="487"/>
      <c r="IS79" s="487"/>
      <c r="IT79" s="487"/>
      <c r="IU79" s="487"/>
      <c r="IV79" s="487"/>
      <c r="IW79" s="487"/>
      <c r="IX79" s="487"/>
      <c r="IY79" s="487"/>
      <c r="IZ79" s="487"/>
      <c r="JA79" s="487"/>
      <c r="JB79" s="487"/>
      <c r="JC79" s="487"/>
      <c r="JD79" s="487"/>
      <c r="JE79" s="487"/>
      <c r="JF79" s="487"/>
      <c r="JG79" s="487"/>
      <c r="JH79" s="487"/>
      <c r="JI79" s="487"/>
      <c r="JJ79" s="487"/>
      <c r="JK79" s="487"/>
      <c r="JL79" s="487"/>
      <c r="JM79" s="487"/>
      <c r="JN79" s="487"/>
      <c r="JO79" s="487"/>
      <c r="JP79" s="487"/>
      <c r="JQ79" s="487"/>
      <c r="JR79" s="487"/>
      <c r="JS79" s="681"/>
    </row>
    <row r="80" spans="1:279" s="461" customFormat="1" ht="21" customHeight="1">
      <c r="A80" s="1782"/>
      <c r="B80" s="467">
        <v>68</v>
      </c>
      <c r="C80" s="468" t="str">
        <f>IF('1_一般事項'!$C$8="","",'1_一般事項'!$C$8)</f>
        <v/>
      </c>
      <c r="D80" s="469"/>
      <c r="E80" s="470"/>
      <c r="F80" s="471"/>
      <c r="G80" s="469"/>
      <c r="H80" s="472"/>
      <c r="I80" s="1294"/>
      <c r="J80" s="1294"/>
      <c r="K80" s="1294"/>
      <c r="L80" s="1294"/>
      <c r="M80" s="1294"/>
      <c r="N80" s="1294"/>
      <c r="O80" s="1294"/>
      <c r="P80" s="1294"/>
      <c r="Q80" s="1294"/>
      <c r="R80" s="1294"/>
      <c r="S80" s="1294"/>
      <c r="T80" s="1294"/>
      <c r="U80" s="1294"/>
      <c r="V80" s="1294"/>
      <c r="W80" s="1294"/>
      <c r="X80" s="1294"/>
      <c r="Y80" s="1294"/>
      <c r="Z80" s="1294"/>
      <c r="AA80" s="1294"/>
      <c r="AB80" s="1294"/>
      <c r="AC80" s="1294"/>
      <c r="AD80" s="1294"/>
      <c r="AE80" s="1294"/>
      <c r="AF80" s="1294"/>
      <c r="AG80" s="1294"/>
      <c r="AH80" s="1294"/>
      <c r="AI80" s="1294"/>
      <c r="AJ80" s="1294"/>
      <c r="AK80" s="1294"/>
      <c r="AL80" s="1294"/>
      <c r="AM80" s="1294"/>
      <c r="AN80" s="1294"/>
      <c r="AO80" s="1294"/>
      <c r="AP80" s="1294"/>
      <c r="AQ80" s="1294"/>
      <c r="AR80" s="1294"/>
      <c r="AS80" s="1294"/>
      <c r="AT80" s="1294"/>
      <c r="AU80" s="1294"/>
      <c r="AV80" s="1294"/>
      <c r="AW80" s="1294"/>
      <c r="AX80" s="1294"/>
      <c r="AY80" s="1294"/>
      <c r="AZ80" s="1294"/>
      <c r="BA80" s="1294"/>
      <c r="BB80" s="1294"/>
      <c r="BC80" s="1294"/>
      <c r="BD80" s="1294"/>
      <c r="BE80" s="1294"/>
      <c r="BF80" s="1294"/>
      <c r="BG80" s="1294"/>
      <c r="BH80" s="1294"/>
      <c r="BI80" s="1294"/>
      <c r="BJ80" s="1294"/>
      <c r="BK80" s="1294"/>
      <c r="BL80" s="1294"/>
      <c r="BM80" s="1294"/>
      <c r="BN80" s="1294"/>
      <c r="BO80" s="1294"/>
      <c r="BP80" s="1294"/>
      <c r="BQ80" s="1294"/>
      <c r="BR80" s="1294"/>
      <c r="BS80" s="1294"/>
      <c r="BT80" s="1294"/>
      <c r="BU80" s="1294"/>
      <c r="BV80" s="1294"/>
      <c r="BW80" s="1294"/>
      <c r="BX80" s="1294"/>
      <c r="BY80" s="1294"/>
      <c r="BZ80" s="1294"/>
      <c r="CA80" s="1294"/>
      <c r="CB80" s="1294"/>
      <c r="CC80" s="1294"/>
      <c r="CD80" s="1294"/>
      <c r="CE80" s="1294"/>
      <c r="CF80" s="1294"/>
      <c r="CG80" s="1294"/>
      <c r="CH80" s="1294"/>
      <c r="CI80" s="1294"/>
      <c r="CJ80" s="1294"/>
      <c r="CK80" s="1294"/>
      <c r="CL80" s="1294"/>
      <c r="CM80" s="1294"/>
      <c r="CN80" s="1294"/>
      <c r="CO80" s="1295">
        <f t="shared" si="5"/>
        <v>0</v>
      </c>
      <c r="CP80" s="476"/>
      <c r="CQ80" s="476"/>
      <c r="CR80" s="476"/>
      <c r="CS80" s="474">
        <f t="shared" si="6"/>
        <v>0</v>
      </c>
      <c r="CT80" s="475">
        <f t="shared" si="7"/>
        <v>0</v>
      </c>
      <c r="CV80" s="487"/>
      <c r="CW80" s="487"/>
      <c r="CX80" s="487"/>
      <c r="CY80" s="487"/>
      <c r="CZ80" s="487"/>
      <c r="DA80" s="487"/>
      <c r="DB80" s="487"/>
      <c r="DC80" s="487"/>
      <c r="DD80" s="487"/>
      <c r="DE80" s="487"/>
      <c r="DF80" s="487"/>
      <c r="DG80" s="487"/>
      <c r="DH80" s="487"/>
      <c r="DI80" s="487"/>
      <c r="DJ80" s="487"/>
      <c r="DK80" s="487"/>
      <c r="DL80" s="487"/>
      <c r="DM80" s="487"/>
      <c r="DN80" s="487"/>
      <c r="DO80" s="487"/>
      <c r="DP80" s="487"/>
      <c r="DQ80" s="487"/>
      <c r="DR80" s="487"/>
      <c r="DS80" s="487"/>
      <c r="DT80" s="487"/>
      <c r="DU80" s="487"/>
      <c r="DV80" s="487"/>
      <c r="DW80" s="487"/>
      <c r="DX80" s="487"/>
      <c r="DY80" s="487"/>
      <c r="DZ80" s="487"/>
      <c r="EA80" s="487"/>
      <c r="EB80" s="487"/>
      <c r="EC80" s="487"/>
      <c r="ED80" s="487"/>
      <c r="EE80" s="487"/>
      <c r="EF80" s="487"/>
      <c r="EG80" s="487"/>
      <c r="EH80" s="487"/>
      <c r="EI80" s="487"/>
      <c r="EJ80" s="487"/>
      <c r="EK80" s="487"/>
      <c r="EL80" s="487"/>
      <c r="EM80" s="487"/>
      <c r="EN80" s="487"/>
      <c r="EO80" s="487"/>
      <c r="EP80" s="487"/>
      <c r="EQ80" s="487"/>
      <c r="ER80" s="487"/>
      <c r="ES80" s="487"/>
      <c r="ET80" s="487"/>
      <c r="EU80" s="487"/>
      <c r="EV80" s="487"/>
      <c r="EW80" s="487"/>
      <c r="EX80" s="487"/>
      <c r="EY80" s="487"/>
      <c r="EZ80" s="487"/>
      <c r="FA80" s="487"/>
      <c r="FB80" s="487"/>
      <c r="FC80" s="487"/>
      <c r="FD80" s="487"/>
      <c r="FE80" s="487"/>
      <c r="FF80" s="487"/>
      <c r="FG80" s="487"/>
      <c r="FH80" s="487"/>
      <c r="FI80" s="487"/>
      <c r="FJ80" s="487"/>
      <c r="FK80" s="487"/>
      <c r="FL80" s="487"/>
      <c r="FM80" s="487"/>
      <c r="FN80" s="487"/>
      <c r="FO80" s="487"/>
      <c r="FP80" s="487"/>
      <c r="FQ80" s="487"/>
      <c r="FR80" s="487"/>
      <c r="FS80" s="487"/>
      <c r="FT80" s="487"/>
      <c r="FU80" s="487"/>
      <c r="FV80" s="487"/>
      <c r="FW80" s="487"/>
      <c r="FX80" s="487"/>
      <c r="FY80" s="487"/>
      <c r="FZ80" s="487"/>
      <c r="GA80" s="487"/>
      <c r="GB80" s="487"/>
      <c r="GC80" s="487"/>
      <c r="GD80" s="487"/>
      <c r="GE80" s="487"/>
      <c r="GF80" s="487"/>
      <c r="GG80" s="487"/>
      <c r="GH80" s="487"/>
      <c r="GI80" s="487"/>
      <c r="GJ80" s="487"/>
      <c r="GK80" s="487"/>
      <c r="GL80" s="487"/>
      <c r="GM80" s="487"/>
      <c r="GN80" s="487"/>
      <c r="GO80" s="487"/>
      <c r="GP80" s="487"/>
      <c r="GQ80" s="487"/>
      <c r="GR80" s="487"/>
      <c r="GS80" s="487"/>
      <c r="GT80" s="487"/>
      <c r="GU80" s="487"/>
      <c r="GV80" s="487"/>
      <c r="GW80" s="487"/>
      <c r="GX80" s="487"/>
      <c r="GY80" s="487"/>
      <c r="GZ80" s="487"/>
      <c r="HA80" s="487"/>
      <c r="HB80" s="487"/>
      <c r="HC80" s="487"/>
      <c r="HD80" s="487"/>
      <c r="HE80" s="487"/>
      <c r="HF80" s="487"/>
      <c r="HG80" s="487"/>
      <c r="HH80" s="487"/>
      <c r="HI80" s="487"/>
      <c r="HJ80" s="487"/>
      <c r="HK80" s="487"/>
      <c r="HL80" s="487"/>
      <c r="HM80" s="487"/>
      <c r="HN80" s="487"/>
      <c r="HO80" s="487"/>
      <c r="HP80" s="487"/>
      <c r="HQ80" s="487"/>
      <c r="HR80" s="487"/>
      <c r="HS80" s="487"/>
      <c r="HT80" s="487"/>
      <c r="HU80" s="487"/>
      <c r="HV80" s="487"/>
      <c r="HW80" s="487"/>
      <c r="HX80" s="487"/>
      <c r="HY80" s="487"/>
      <c r="HZ80" s="487"/>
      <c r="IA80" s="487"/>
      <c r="IB80" s="487"/>
      <c r="IC80" s="487"/>
      <c r="ID80" s="487"/>
      <c r="IE80" s="487"/>
      <c r="IF80" s="487"/>
      <c r="IG80" s="487"/>
      <c r="IH80" s="487"/>
      <c r="II80" s="487"/>
      <c r="IJ80" s="487"/>
      <c r="IK80" s="487"/>
      <c r="IL80" s="487"/>
      <c r="IM80" s="487"/>
      <c r="IN80" s="487"/>
      <c r="IO80" s="487"/>
      <c r="IP80" s="487"/>
      <c r="IQ80" s="487"/>
      <c r="IR80" s="487"/>
      <c r="IS80" s="487"/>
      <c r="IT80" s="487"/>
      <c r="IU80" s="487"/>
      <c r="IV80" s="487"/>
      <c r="IW80" s="487"/>
      <c r="IX80" s="487"/>
      <c r="IY80" s="487"/>
      <c r="IZ80" s="487"/>
      <c r="JA80" s="487"/>
      <c r="JB80" s="487"/>
      <c r="JC80" s="487"/>
      <c r="JD80" s="487"/>
      <c r="JE80" s="487"/>
      <c r="JF80" s="487"/>
      <c r="JG80" s="487"/>
      <c r="JH80" s="487"/>
      <c r="JI80" s="487"/>
      <c r="JJ80" s="487"/>
      <c r="JK80" s="487"/>
      <c r="JL80" s="487"/>
      <c r="JM80" s="487"/>
      <c r="JN80" s="487"/>
      <c r="JO80" s="487"/>
      <c r="JP80" s="487"/>
      <c r="JQ80" s="487"/>
      <c r="JR80" s="487"/>
      <c r="JS80" s="681"/>
    </row>
    <row r="81" spans="1:279" s="461" customFormat="1" ht="21" customHeight="1">
      <c r="A81" s="1782"/>
      <c r="B81" s="467">
        <v>69</v>
      </c>
      <c r="C81" s="468" t="str">
        <f>IF('1_一般事項'!$C$8="","",'1_一般事項'!$C$8)</f>
        <v/>
      </c>
      <c r="D81" s="469"/>
      <c r="E81" s="470"/>
      <c r="F81" s="471"/>
      <c r="G81" s="469"/>
      <c r="H81" s="472"/>
      <c r="I81" s="1294"/>
      <c r="J81" s="1294"/>
      <c r="K81" s="1294"/>
      <c r="L81" s="1294"/>
      <c r="M81" s="1294"/>
      <c r="N81" s="1294"/>
      <c r="O81" s="1294"/>
      <c r="P81" s="1294"/>
      <c r="Q81" s="1294"/>
      <c r="R81" s="1294"/>
      <c r="S81" s="1294"/>
      <c r="T81" s="1294"/>
      <c r="U81" s="1294"/>
      <c r="V81" s="1294"/>
      <c r="W81" s="1294"/>
      <c r="X81" s="1294"/>
      <c r="Y81" s="1294"/>
      <c r="Z81" s="1294"/>
      <c r="AA81" s="1294"/>
      <c r="AB81" s="1294"/>
      <c r="AC81" s="1294"/>
      <c r="AD81" s="1294"/>
      <c r="AE81" s="1294"/>
      <c r="AF81" s="1294"/>
      <c r="AG81" s="1294"/>
      <c r="AH81" s="1294"/>
      <c r="AI81" s="1294"/>
      <c r="AJ81" s="1294"/>
      <c r="AK81" s="1294"/>
      <c r="AL81" s="1294"/>
      <c r="AM81" s="1294"/>
      <c r="AN81" s="1294"/>
      <c r="AO81" s="1294"/>
      <c r="AP81" s="1294"/>
      <c r="AQ81" s="1294"/>
      <c r="AR81" s="1294"/>
      <c r="AS81" s="1294"/>
      <c r="AT81" s="1294"/>
      <c r="AU81" s="1294"/>
      <c r="AV81" s="1294"/>
      <c r="AW81" s="1294"/>
      <c r="AX81" s="1294"/>
      <c r="AY81" s="1294"/>
      <c r="AZ81" s="1294"/>
      <c r="BA81" s="1294"/>
      <c r="BB81" s="1294"/>
      <c r="BC81" s="1294"/>
      <c r="BD81" s="1294"/>
      <c r="BE81" s="1294"/>
      <c r="BF81" s="1294"/>
      <c r="BG81" s="1294"/>
      <c r="BH81" s="1294"/>
      <c r="BI81" s="1294"/>
      <c r="BJ81" s="1294"/>
      <c r="BK81" s="1294"/>
      <c r="BL81" s="1294"/>
      <c r="BM81" s="1294"/>
      <c r="BN81" s="1294"/>
      <c r="BO81" s="1294"/>
      <c r="BP81" s="1294"/>
      <c r="BQ81" s="1294"/>
      <c r="BR81" s="1294"/>
      <c r="BS81" s="1294"/>
      <c r="BT81" s="1294"/>
      <c r="BU81" s="1294"/>
      <c r="BV81" s="1294"/>
      <c r="BW81" s="1294"/>
      <c r="BX81" s="1294"/>
      <c r="BY81" s="1294"/>
      <c r="BZ81" s="1294"/>
      <c r="CA81" s="1294"/>
      <c r="CB81" s="1294"/>
      <c r="CC81" s="1294"/>
      <c r="CD81" s="1294"/>
      <c r="CE81" s="1294"/>
      <c r="CF81" s="1294"/>
      <c r="CG81" s="1294"/>
      <c r="CH81" s="1294"/>
      <c r="CI81" s="1294"/>
      <c r="CJ81" s="1294"/>
      <c r="CK81" s="1294"/>
      <c r="CL81" s="1294"/>
      <c r="CM81" s="1294"/>
      <c r="CN81" s="1294"/>
      <c r="CO81" s="1295">
        <f t="shared" si="5"/>
        <v>0</v>
      </c>
      <c r="CP81" s="476"/>
      <c r="CQ81" s="476"/>
      <c r="CR81" s="476"/>
      <c r="CS81" s="474">
        <f t="shared" si="6"/>
        <v>0</v>
      </c>
      <c r="CT81" s="475">
        <f t="shared" si="7"/>
        <v>0</v>
      </c>
      <c r="CV81" s="487"/>
      <c r="CW81" s="487"/>
      <c r="CX81" s="487"/>
      <c r="CY81" s="487"/>
      <c r="CZ81" s="487"/>
      <c r="DA81" s="487"/>
      <c r="DB81" s="487"/>
      <c r="DC81" s="487"/>
      <c r="DD81" s="487"/>
      <c r="DE81" s="487"/>
      <c r="DF81" s="487"/>
      <c r="DG81" s="487"/>
      <c r="DH81" s="487"/>
      <c r="DI81" s="487"/>
      <c r="DJ81" s="487"/>
      <c r="DK81" s="487"/>
      <c r="DL81" s="487"/>
      <c r="DM81" s="487"/>
      <c r="DN81" s="487"/>
      <c r="DO81" s="487"/>
      <c r="DP81" s="487"/>
      <c r="DQ81" s="487"/>
      <c r="DR81" s="487"/>
      <c r="DS81" s="487"/>
      <c r="DT81" s="487"/>
      <c r="DU81" s="487"/>
      <c r="DV81" s="487"/>
      <c r="DW81" s="487"/>
      <c r="DX81" s="487"/>
      <c r="DY81" s="487"/>
      <c r="DZ81" s="487"/>
      <c r="EA81" s="487"/>
      <c r="EB81" s="487"/>
      <c r="EC81" s="487"/>
      <c r="ED81" s="487"/>
      <c r="EE81" s="487"/>
      <c r="EF81" s="487"/>
      <c r="EG81" s="487"/>
      <c r="EH81" s="487"/>
      <c r="EI81" s="487"/>
      <c r="EJ81" s="487"/>
      <c r="EK81" s="487"/>
      <c r="EL81" s="487"/>
      <c r="EM81" s="487"/>
      <c r="EN81" s="487"/>
      <c r="EO81" s="487"/>
      <c r="EP81" s="487"/>
      <c r="EQ81" s="487"/>
      <c r="ER81" s="487"/>
      <c r="ES81" s="487"/>
      <c r="ET81" s="487"/>
      <c r="EU81" s="487"/>
      <c r="EV81" s="487"/>
      <c r="EW81" s="487"/>
      <c r="EX81" s="487"/>
      <c r="EY81" s="487"/>
      <c r="EZ81" s="487"/>
      <c r="FA81" s="487"/>
      <c r="FB81" s="487"/>
      <c r="FC81" s="487"/>
      <c r="FD81" s="487"/>
      <c r="FE81" s="487"/>
      <c r="FF81" s="487"/>
      <c r="FG81" s="487"/>
      <c r="FH81" s="487"/>
      <c r="FI81" s="487"/>
      <c r="FJ81" s="487"/>
      <c r="FK81" s="487"/>
      <c r="FL81" s="487"/>
      <c r="FM81" s="487"/>
      <c r="FN81" s="487"/>
      <c r="FO81" s="487"/>
      <c r="FP81" s="487"/>
      <c r="FQ81" s="487"/>
      <c r="FR81" s="487"/>
      <c r="FS81" s="487"/>
      <c r="FT81" s="487"/>
      <c r="FU81" s="487"/>
      <c r="FV81" s="487"/>
      <c r="FW81" s="487"/>
      <c r="FX81" s="487"/>
      <c r="FY81" s="487"/>
      <c r="FZ81" s="487"/>
      <c r="GA81" s="487"/>
      <c r="GB81" s="487"/>
      <c r="GC81" s="487"/>
      <c r="GD81" s="487"/>
      <c r="GE81" s="487"/>
      <c r="GF81" s="487"/>
      <c r="GG81" s="487"/>
      <c r="GH81" s="487"/>
      <c r="GI81" s="487"/>
      <c r="GJ81" s="487"/>
      <c r="GK81" s="487"/>
      <c r="GL81" s="487"/>
      <c r="GM81" s="487"/>
      <c r="GN81" s="487"/>
      <c r="GO81" s="487"/>
      <c r="GP81" s="487"/>
      <c r="GQ81" s="487"/>
      <c r="GR81" s="487"/>
      <c r="GS81" s="487"/>
      <c r="GT81" s="487"/>
      <c r="GU81" s="487"/>
      <c r="GV81" s="487"/>
      <c r="GW81" s="487"/>
      <c r="GX81" s="487"/>
      <c r="GY81" s="487"/>
      <c r="GZ81" s="487"/>
      <c r="HA81" s="487"/>
      <c r="HB81" s="487"/>
      <c r="HC81" s="487"/>
      <c r="HD81" s="487"/>
      <c r="HE81" s="487"/>
      <c r="HF81" s="487"/>
      <c r="HG81" s="487"/>
      <c r="HH81" s="487"/>
      <c r="HI81" s="487"/>
      <c r="HJ81" s="487"/>
      <c r="HK81" s="487"/>
      <c r="HL81" s="487"/>
      <c r="HM81" s="487"/>
      <c r="HN81" s="487"/>
      <c r="HO81" s="487"/>
      <c r="HP81" s="487"/>
      <c r="HQ81" s="487"/>
      <c r="HR81" s="487"/>
      <c r="HS81" s="487"/>
      <c r="HT81" s="487"/>
      <c r="HU81" s="487"/>
      <c r="HV81" s="487"/>
      <c r="HW81" s="487"/>
      <c r="HX81" s="487"/>
      <c r="HY81" s="487"/>
      <c r="HZ81" s="487"/>
      <c r="IA81" s="487"/>
      <c r="IB81" s="487"/>
      <c r="IC81" s="487"/>
      <c r="ID81" s="487"/>
      <c r="IE81" s="487"/>
      <c r="IF81" s="487"/>
      <c r="IG81" s="487"/>
      <c r="IH81" s="487"/>
      <c r="II81" s="487"/>
      <c r="IJ81" s="487"/>
      <c r="IK81" s="487"/>
      <c r="IL81" s="487"/>
      <c r="IM81" s="487"/>
      <c r="IN81" s="487"/>
      <c r="IO81" s="487"/>
      <c r="IP81" s="487"/>
      <c r="IQ81" s="487"/>
      <c r="IR81" s="487"/>
      <c r="IS81" s="487"/>
      <c r="IT81" s="487"/>
      <c r="IU81" s="487"/>
      <c r="IV81" s="487"/>
      <c r="IW81" s="487"/>
      <c r="IX81" s="487"/>
      <c r="IY81" s="487"/>
      <c r="IZ81" s="487"/>
      <c r="JA81" s="487"/>
      <c r="JB81" s="487"/>
      <c r="JC81" s="487"/>
      <c r="JD81" s="487"/>
      <c r="JE81" s="487"/>
      <c r="JF81" s="487"/>
      <c r="JG81" s="487"/>
      <c r="JH81" s="487"/>
      <c r="JI81" s="487"/>
      <c r="JJ81" s="487"/>
      <c r="JK81" s="487"/>
      <c r="JL81" s="487"/>
      <c r="JM81" s="487"/>
      <c r="JN81" s="487"/>
      <c r="JO81" s="487"/>
      <c r="JP81" s="487"/>
      <c r="JQ81" s="487"/>
      <c r="JR81" s="487"/>
      <c r="JS81" s="681"/>
    </row>
    <row r="82" spans="1:279" s="461" customFormat="1" ht="21" customHeight="1">
      <c r="A82" s="1782"/>
      <c r="B82" s="467">
        <v>70</v>
      </c>
      <c r="C82" s="468" t="str">
        <f>IF('1_一般事項'!$C$8="","",'1_一般事項'!$C$8)</f>
        <v/>
      </c>
      <c r="D82" s="469"/>
      <c r="E82" s="470"/>
      <c r="F82" s="471"/>
      <c r="G82" s="469"/>
      <c r="H82" s="472"/>
      <c r="I82" s="1294"/>
      <c r="J82" s="1294"/>
      <c r="K82" s="1294"/>
      <c r="L82" s="1294"/>
      <c r="M82" s="1294"/>
      <c r="N82" s="1294"/>
      <c r="O82" s="1294"/>
      <c r="P82" s="1294"/>
      <c r="Q82" s="1294"/>
      <c r="R82" s="1294"/>
      <c r="S82" s="1294"/>
      <c r="T82" s="1294"/>
      <c r="U82" s="1294"/>
      <c r="V82" s="1294"/>
      <c r="W82" s="1294"/>
      <c r="X82" s="1294"/>
      <c r="Y82" s="1294"/>
      <c r="Z82" s="1294"/>
      <c r="AA82" s="1294"/>
      <c r="AB82" s="1294"/>
      <c r="AC82" s="1294"/>
      <c r="AD82" s="1294"/>
      <c r="AE82" s="1294"/>
      <c r="AF82" s="1294"/>
      <c r="AG82" s="1294"/>
      <c r="AH82" s="1294"/>
      <c r="AI82" s="1294"/>
      <c r="AJ82" s="1294"/>
      <c r="AK82" s="1294"/>
      <c r="AL82" s="1294"/>
      <c r="AM82" s="1294"/>
      <c r="AN82" s="1294"/>
      <c r="AO82" s="1294"/>
      <c r="AP82" s="1294"/>
      <c r="AQ82" s="1294"/>
      <c r="AR82" s="1294"/>
      <c r="AS82" s="1294"/>
      <c r="AT82" s="1294"/>
      <c r="AU82" s="1294"/>
      <c r="AV82" s="1294"/>
      <c r="AW82" s="1294"/>
      <c r="AX82" s="1294"/>
      <c r="AY82" s="1294"/>
      <c r="AZ82" s="1294"/>
      <c r="BA82" s="1294"/>
      <c r="BB82" s="1294"/>
      <c r="BC82" s="1294"/>
      <c r="BD82" s="1294"/>
      <c r="BE82" s="1294"/>
      <c r="BF82" s="1294"/>
      <c r="BG82" s="1294"/>
      <c r="BH82" s="1294"/>
      <c r="BI82" s="1294"/>
      <c r="BJ82" s="1294"/>
      <c r="BK82" s="1294"/>
      <c r="BL82" s="1294"/>
      <c r="BM82" s="1294"/>
      <c r="BN82" s="1294"/>
      <c r="BO82" s="1294"/>
      <c r="BP82" s="1294"/>
      <c r="BQ82" s="1294"/>
      <c r="BR82" s="1294"/>
      <c r="BS82" s="1294"/>
      <c r="BT82" s="1294"/>
      <c r="BU82" s="1294"/>
      <c r="BV82" s="1294"/>
      <c r="BW82" s="1294"/>
      <c r="BX82" s="1294"/>
      <c r="BY82" s="1294"/>
      <c r="BZ82" s="1294"/>
      <c r="CA82" s="1294"/>
      <c r="CB82" s="1294"/>
      <c r="CC82" s="1294"/>
      <c r="CD82" s="1294"/>
      <c r="CE82" s="1294"/>
      <c r="CF82" s="1294"/>
      <c r="CG82" s="1294"/>
      <c r="CH82" s="1294"/>
      <c r="CI82" s="1294"/>
      <c r="CJ82" s="1294"/>
      <c r="CK82" s="1294"/>
      <c r="CL82" s="1294"/>
      <c r="CM82" s="1294"/>
      <c r="CN82" s="1294"/>
      <c r="CO82" s="1295">
        <f t="shared" si="5"/>
        <v>0</v>
      </c>
      <c r="CP82" s="476"/>
      <c r="CQ82" s="476"/>
      <c r="CR82" s="476"/>
      <c r="CS82" s="474">
        <f t="shared" si="6"/>
        <v>0</v>
      </c>
      <c r="CT82" s="475">
        <f t="shared" si="7"/>
        <v>0</v>
      </c>
      <c r="CV82" s="487"/>
      <c r="CW82" s="487"/>
      <c r="CX82" s="487"/>
      <c r="CY82" s="487"/>
      <c r="CZ82" s="487"/>
      <c r="DA82" s="487"/>
      <c r="DB82" s="487"/>
      <c r="DC82" s="487"/>
      <c r="DD82" s="487"/>
      <c r="DE82" s="487"/>
      <c r="DF82" s="487"/>
      <c r="DG82" s="487"/>
      <c r="DH82" s="487"/>
      <c r="DI82" s="487"/>
      <c r="DJ82" s="487"/>
      <c r="DK82" s="487"/>
      <c r="DL82" s="487"/>
      <c r="DM82" s="487"/>
      <c r="DN82" s="487"/>
      <c r="DO82" s="487"/>
      <c r="DP82" s="487"/>
      <c r="DQ82" s="487"/>
      <c r="DR82" s="487"/>
      <c r="DS82" s="487"/>
      <c r="DT82" s="487"/>
      <c r="DU82" s="487"/>
      <c r="DV82" s="487"/>
      <c r="DW82" s="487"/>
      <c r="DX82" s="487"/>
      <c r="DY82" s="487"/>
      <c r="DZ82" s="487"/>
      <c r="EA82" s="487"/>
      <c r="EB82" s="487"/>
      <c r="EC82" s="487"/>
      <c r="ED82" s="487"/>
      <c r="EE82" s="487"/>
      <c r="EF82" s="487"/>
      <c r="EG82" s="487"/>
      <c r="EH82" s="487"/>
      <c r="EI82" s="487"/>
      <c r="EJ82" s="487"/>
      <c r="EK82" s="487"/>
      <c r="EL82" s="487"/>
      <c r="EM82" s="487"/>
      <c r="EN82" s="487"/>
      <c r="EO82" s="487"/>
      <c r="EP82" s="487"/>
      <c r="EQ82" s="487"/>
      <c r="ER82" s="487"/>
      <c r="ES82" s="487"/>
      <c r="ET82" s="487"/>
      <c r="EU82" s="487"/>
      <c r="EV82" s="487"/>
      <c r="EW82" s="487"/>
      <c r="EX82" s="487"/>
      <c r="EY82" s="487"/>
      <c r="EZ82" s="487"/>
      <c r="FA82" s="487"/>
      <c r="FB82" s="487"/>
      <c r="FC82" s="487"/>
      <c r="FD82" s="487"/>
      <c r="FE82" s="487"/>
      <c r="FF82" s="487"/>
      <c r="FG82" s="487"/>
      <c r="FH82" s="487"/>
      <c r="FI82" s="487"/>
      <c r="FJ82" s="487"/>
      <c r="FK82" s="487"/>
      <c r="FL82" s="487"/>
      <c r="FM82" s="487"/>
      <c r="FN82" s="487"/>
      <c r="FO82" s="487"/>
      <c r="FP82" s="487"/>
      <c r="FQ82" s="487"/>
      <c r="FR82" s="487"/>
      <c r="FS82" s="487"/>
      <c r="FT82" s="487"/>
      <c r="FU82" s="487"/>
      <c r="FV82" s="487"/>
      <c r="FW82" s="487"/>
      <c r="FX82" s="487"/>
      <c r="FY82" s="487"/>
      <c r="FZ82" s="487"/>
      <c r="GA82" s="487"/>
      <c r="GB82" s="487"/>
      <c r="GC82" s="487"/>
      <c r="GD82" s="487"/>
      <c r="GE82" s="487"/>
      <c r="GF82" s="487"/>
      <c r="GG82" s="487"/>
      <c r="GH82" s="487"/>
      <c r="GI82" s="487"/>
      <c r="GJ82" s="487"/>
      <c r="GK82" s="487"/>
      <c r="GL82" s="487"/>
      <c r="GM82" s="487"/>
      <c r="GN82" s="487"/>
      <c r="GO82" s="487"/>
      <c r="GP82" s="487"/>
      <c r="GQ82" s="487"/>
      <c r="GR82" s="487"/>
      <c r="GS82" s="487"/>
      <c r="GT82" s="487"/>
      <c r="GU82" s="487"/>
      <c r="GV82" s="487"/>
      <c r="GW82" s="487"/>
      <c r="GX82" s="487"/>
      <c r="GY82" s="487"/>
      <c r="GZ82" s="487"/>
      <c r="HA82" s="487"/>
      <c r="HB82" s="487"/>
      <c r="HC82" s="487"/>
      <c r="HD82" s="487"/>
      <c r="HE82" s="487"/>
      <c r="HF82" s="487"/>
      <c r="HG82" s="487"/>
      <c r="HH82" s="487"/>
      <c r="HI82" s="487"/>
      <c r="HJ82" s="487"/>
      <c r="HK82" s="487"/>
      <c r="HL82" s="487"/>
      <c r="HM82" s="487"/>
      <c r="HN82" s="487"/>
      <c r="HO82" s="487"/>
      <c r="HP82" s="487"/>
      <c r="HQ82" s="487"/>
      <c r="HR82" s="487"/>
      <c r="HS82" s="487"/>
      <c r="HT82" s="487"/>
      <c r="HU82" s="487"/>
      <c r="HV82" s="487"/>
      <c r="HW82" s="487"/>
      <c r="HX82" s="487"/>
      <c r="HY82" s="487"/>
      <c r="HZ82" s="487"/>
      <c r="IA82" s="487"/>
      <c r="IB82" s="487"/>
      <c r="IC82" s="487"/>
      <c r="ID82" s="487"/>
      <c r="IE82" s="487"/>
      <c r="IF82" s="487"/>
      <c r="IG82" s="487"/>
      <c r="IH82" s="487"/>
      <c r="II82" s="487"/>
      <c r="IJ82" s="487"/>
      <c r="IK82" s="487"/>
      <c r="IL82" s="487"/>
      <c r="IM82" s="487"/>
      <c r="IN82" s="487"/>
      <c r="IO82" s="487"/>
      <c r="IP82" s="487"/>
      <c r="IQ82" s="487"/>
      <c r="IR82" s="487"/>
      <c r="IS82" s="487"/>
      <c r="IT82" s="487"/>
      <c r="IU82" s="487"/>
      <c r="IV82" s="487"/>
      <c r="IW82" s="487"/>
      <c r="IX82" s="487"/>
      <c r="IY82" s="487"/>
      <c r="IZ82" s="487"/>
      <c r="JA82" s="487"/>
      <c r="JB82" s="487"/>
      <c r="JC82" s="487"/>
      <c r="JD82" s="487"/>
      <c r="JE82" s="487"/>
      <c r="JF82" s="487"/>
      <c r="JG82" s="487"/>
      <c r="JH82" s="487"/>
      <c r="JI82" s="487"/>
      <c r="JJ82" s="487"/>
      <c r="JK82" s="487"/>
      <c r="JL82" s="487"/>
      <c r="JM82" s="487"/>
      <c r="JN82" s="487"/>
      <c r="JO82" s="487"/>
      <c r="JP82" s="487"/>
      <c r="JQ82" s="487"/>
      <c r="JR82" s="487"/>
      <c r="JS82" s="681"/>
    </row>
    <row r="83" spans="1:279" s="461" customFormat="1" ht="21" customHeight="1">
      <c r="A83" s="1782"/>
      <c r="B83" s="467">
        <v>71</v>
      </c>
      <c r="C83" s="468" t="str">
        <f>IF('1_一般事項'!$C$8="","",'1_一般事項'!$C$8)</f>
        <v/>
      </c>
      <c r="D83" s="469"/>
      <c r="E83" s="470"/>
      <c r="F83" s="471"/>
      <c r="G83" s="469"/>
      <c r="H83" s="472"/>
      <c r="I83" s="1294"/>
      <c r="J83" s="1294"/>
      <c r="K83" s="1294"/>
      <c r="L83" s="1294"/>
      <c r="M83" s="1294"/>
      <c r="N83" s="1294"/>
      <c r="O83" s="1294"/>
      <c r="P83" s="1294"/>
      <c r="Q83" s="1294"/>
      <c r="R83" s="1294"/>
      <c r="S83" s="1294"/>
      <c r="T83" s="1294"/>
      <c r="U83" s="1294"/>
      <c r="V83" s="1294"/>
      <c r="W83" s="1294"/>
      <c r="X83" s="1294"/>
      <c r="Y83" s="1294"/>
      <c r="Z83" s="1294"/>
      <c r="AA83" s="1294"/>
      <c r="AB83" s="1294"/>
      <c r="AC83" s="1294"/>
      <c r="AD83" s="1294"/>
      <c r="AE83" s="1294"/>
      <c r="AF83" s="1294"/>
      <c r="AG83" s="1294"/>
      <c r="AH83" s="1294"/>
      <c r="AI83" s="1294"/>
      <c r="AJ83" s="1294"/>
      <c r="AK83" s="1294"/>
      <c r="AL83" s="1294"/>
      <c r="AM83" s="1294"/>
      <c r="AN83" s="1294"/>
      <c r="AO83" s="1294"/>
      <c r="AP83" s="1294"/>
      <c r="AQ83" s="1294"/>
      <c r="AR83" s="1294"/>
      <c r="AS83" s="1294"/>
      <c r="AT83" s="1294"/>
      <c r="AU83" s="1294"/>
      <c r="AV83" s="1294"/>
      <c r="AW83" s="1294"/>
      <c r="AX83" s="1294"/>
      <c r="AY83" s="1294"/>
      <c r="AZ83" s="1294"/>
      <c r="BA83" s="1294"/>
      <c r="BB83" s="1294"/>
      <c r="BC83" s="1294"/>
      <c r="BD83" s="1294"/>
      <c r="BE83" s="1294"/>
      <c r="BF83" s="1294"/>
      <c r="BG83" s="1294"/>
      <c r="BH83" s="1294"/>
      <c r="BI83" s="1294"/>
      <c r="BJ83" s="1294"/>
      <c r="BK83" s="1294"/>
      <c r="BL83" s="1294"/>
      <c r="BM83" s="1294"/>
      <c r="BN83" s="1294"/>
      <c r="BO83" s="1294"/>
      <c r="BP83" s="1294"/>
      <c r="BQ83" s="1294"/>
      <c r="BR83" s="1294"/>
      <c r="BS83" s="1294"/>
      <c r="BT83" s="1294"/>
      <c r="BU83" s="1294"/>
      <c r="BV83" s="1294"/>
      <c r="BW83" s="1294"/>
      <c r="BX83" s="1294"/>
      <c r="BY83" s="1294"/>
      <c r="BZ83" s="1294"/>
      <c r="CA83" s="1294"/>
      <c r="CB83" s="1294"/>
      <c r="CC83" s="1294"/>
      <c r="CD83" s="1294"/>
      <c r="CE83" s="1294"/>
      <c r="CF83" s="1294"/>
      <c r="CG83" s="1294"/>
      <c r="CH83" s="1294"/>
      <c r="CI83" s="1294"/>
      <c r="CJ83" s="1294"/>
      <c r="CK83" s="1294"/>
      <c r="CL83" s="1294"/>
      <c r="CM83" s="1294"/>
      <c r="CN83" s="1294"/>
      <c r="CO83" s="1295">
        <f t="shared" si="5"/>
        <v>0</v>
      </c>
      <c r="CP83" s="476"/>
      <c r="CQ83" s="476"/>
      <c r="CR83" s="476"/>
      <c r="CS83" s="474">
        <f t="shared" si="6"/>
        <v>0</v>
      </c>
      <c r="CT83" s="475">
        <f t="shared" si="7"/>
        <v>0</v>
      </c>
      <c r="CV83" s="487"/>
      <c r="CW83" s="487"/>
      <c r="CX83" s="487"/>
      <c r="CY83" s="487"/>
      <c r="CZ83" s="487"/>
      <c r="DA83" s="487"/>
      <c r="DB83" s="487"/>
      <c r="DC83" s="487"/>
      <c r="DD83" s="487"/>
      <c r="DE83" s="487"/>
      <c r="DF83" s="487"/>
      <c r="DG83" s="487"/>
      <c r="DH83" s="487"/>
      <c r="DI83" s="487"/>
      <c r="DJ83" s="487"/>
      <c r="DK83" s="487"/>
      <c r="DL83" s="487"/>
      <c r="DM83" s="487"/>
      <c r="DN83" s="487"/>
      <c r="DO83" s="487"/>
      <c r="DP83" s="487"/>
      <c r="DQ83" s="487"/>
      <c r="DR83" s="487"/>
      <c r="DS83" s="487"/>
      <c r="DT83" s="487"/>
      <c r="DU83" s="487"/>
      <c r="DV83" s="487"/>
      <c r="DW83" s="487"/>
      <c r="DX83" s="487"/>
      <c r="DY83" s="487"/>
      <c r="DZ83" s="487"/>
      <c r="EA83" s="487"/>
      <c r="EB83" s="487"/>
      <c r="EC83" s="487"/>
      <c r="ED83" s="487"/>
      <c r="EE83" s="487"/>
      <c r="EF83" s="487"/>
      <c r="EG83" s="487"/>
      <c r="EH83" s="487"/>
      <c r="EI83" s="487"/>
      <c r="EJ83" s="487"/>
      <c r="EK83" s="487"/>
      <c r="EL83" s="487"/>
      <c r="EM83" s="487"/>
      <c r="EN83" s="487"/>
      <c r="EO83" s="487"/>
      <c r="EP83" s="487"/>
      <c r="EQ83" s="487"/>
      <c r="ER83" s="487"/>
      <c r="ES83" s="487"/>
      <c r="ET83" s="487"/>
      <c r="EU83" s="487"/>
      <c r="EV83" s="487"/>
      <c r="EW83" s="487"/>
      <c r="EX83" s="487"/>
      <c r="EY83" s="487"/>
      <c r="EZ83" s="487"/>
      <c r="FA83" s="487"/>
      <c r="FB83" s="487"/>
      <c r="FC83" s="487"/>
      <c r="FD83" s="487"/>
      <c r="FE83" s="487"/>
      <c r="FF83" s="487"/>
      <c r="FG83" s="487"/>
      <c r="FH83" s="487"/>
      <c r="FI83" s="487"/>
      <c r="FJ83" s="487"/>
      <c r="FK83" s="487"/>
      <c r="FL83" s="487"/>
      <c r="FM83" s="487"/>
      <c r="FN83" s="487"/>
      <c r="FO83" s="487"/>
      <c r="FP83" s="487"/>
      <c r="FQ83" s="487"/>
      <c r="FR83" s="487"/>
      <c r="FS83" s="487"/>
      <c r="FT83" s="487"/>
      <c r="FU83" s="487"/>
      <c r="FV83" s="487"/>
      <c r="FW83" s="487"/>
      <c r="FX83" s="487"/>
      <c r="FY83" s="487"/>
      <c r="FZ83" s="487"/>
      <c r="GA83" s="487"/>
      <c r="GB83" s="487"/>
      <c r="GC83" s="487"/>
      <c r="GD83" s="487"/>
      <c r="GE83" s="487"/>
      <c r="GF83" s="487"/>
      <c r="GG83" s="487"/>
      <c r="GH83" s="487"/>
      <c r="GI83" s="487"/>
      <c r="GJ83" s="487"/>
      <c r="GK83" s="487"/>
      <c r="GL83" s="487"/>
      <c r="GM83" s="487"/>
      <c r="GN83" s="487"/>
      <c r="GO83" s="487"/>
      <c r="GP83" s="487"/>
      <c r="GQ83" s="487"/>
      <c r="GR83" s="487"/>
      <c r="GS83" s="487"/>
      <c r="GT83" s="487"/>
      <c r="GU83" s="487"/>
      <c r="GV83" s="487"/>
      <c r="GW83" s="487"/>
      <c r="GX83" s="487"/>
      <c r="GY83" s="487"/>
      <c r="GZ83" s="487"/>
      <c r="HA83" s="487"/>
      <c r="HB83" s="487"/>
      <c r="HC83" s="487"/>
      <c r="HD83" s="487"/>
      <c r="HE83" s="487"/>
      <c r="HF83" s="487"/>
      <c r="HG83" s="487"/>
      <c r="HH83" s="487"/>
      <c r="HI83" s="487"/>
      <c r="HJ83" s="487"/>
      <c r="HK83" s="487"/>
      <c r="HL83" s="487"/>
      <c r="HM83" s="487"/>
      <c r="HN83" s="487"/>
      <c r="HO83" s="487"/>
      <c r="HP83" s="487"/>
      <c r="HQ83" s="487"/>
      <c r="HR83" s="487"/>
      <c r="HS83" s="487"/>
      <c r="HT83" s="487"/>
      <c r="HU83" s="487"/>
      <c r="HV83" s="487"/>
      <c r="HW83" s="487"/>
      <c r="HX83" s="487"/>
      <c r="HY83" s="487"/>
      <c r="HZ83" s="487"/>
      <c r="IA83" s="487"/>
      <c r="IB83" s="487"/>
      <c r="IC83" s="487"/>
      <c r="ID83" s="487"/>
      <c r="IE83" s="487"/>
      <c r="IF83" s="487"/>
      <c r="IG83" s="487"/>
      <c r="IH83" s="487"/>
      <c r="II83" s="487"/>
      <c r="IJ83" s="487"/>
      <c r="IK83" s="487"/>
      <c r="IL83" s="487"/>
      <c r="IM83" s="487"/>
      <c r="IN83" s="487"/>
      <c r="IO83" s="487"/>
      <c r="IP83" s="487"/>
      <c r="IQ83" s="487"/>
      <c r="IR83" s="487"/>
      <c r="IS83" s="487"/>
      <c r="IT83" s="487"/>
      <c r="IU83" s="487"/>
      <c r="IV83" s="487"/>
      <c r="IW83" s="487"/>
      <c r="IX83" s="487"/>
      <c r="IY83" s="487"/>
      <c r="IZ83" s="487"/>
      <c r="JA83" s="487"/>
      <c r="JB83" s="487"/>
      <c r="JC83" s="487"/>
      <c r="JD83" s="487"/>
      <c r="JE83" s="487"/>
      <c r="JF83" s="487"/>
      <c r="JG83" s="487"/>
      <c r="JH83" s="487"/>
      <c r="JI83" s="487"/>
      <c r="JJ83" s="487"/>
      <c r="JK83" s="487"/>
      <c r="JL83" s="487"/>
      <c r="JM83" s="487"/>
      <c r="JN83" s="487"/>
      <c r="JO83" s="487"/>
      <c r="JP83" s="487"/>
      <c r="JQ83" s="487"/>
      <c r="JR83" s="487"/>
      <c r="JS83" s="681"/>
    </row>
    <row r="84" spans="1:279" s="461" customFormat="1" ht="21" customHeight="1">
      <c r="A84" s="1782"/>
      <c r="B84" s="467">
        <v>72</v>
      </c>
      <c r="C84" s="468" t="str">
        <f>IF('1_一般事項'!$C$8="","",'1_一般事項'!$C$8)</f>
        <v/>
      </c>
      <c r="D84" s="469"/>
      <c r="E84" s="470"/>
      <c r="F84" s="471"/>
      <c r="G84" s="469"/>
      <c r="H84" s="472"/>
      <c r="I84" s="1294"/>
      <c r="J84" s="1294"/>
      <c r="K84" s="1294"/>
      <c r="L84" s="1294"/>
      <c r="M84" s="1294"/>
      <c r="N84" s="1294"/>
      <c r="O84" s="1294"/>
      <c r="P84" s="1294"/>
      <c r="Q84" s="1294"/>
      <c r="R84" s="1294"/>
      <c r="S84" s="1294"/>
      <c r="T84" s="1294"/>
      <c r="U84" s="1294"/>
      <c r="V84" s="1294"/>
      <c r="W84" s="1294"/>
      <c r="X84" s="1294"/>
      <c r="Y84" s="1294"/>
      <c r="Z84" s="1294"/>
      <c r="AA84" s="1294"/>
      <c r="AB84" s="1294"/>
      <c r="AC84" s="1294"/>
      <c r="AD84" s="1294"/>
      <c r="AE84" s="1294"/>
      <c r="AF84" s="1294"/>
      <c r="AG84" s="1294"/>
      <c r="AH84" s="1294"/>
      <c r="AI84" s="1294"/>
      <c r="AJ84" s="1294"/>
      <c r="AK84" s="1294"/>
      <c r="AL84" s="1294"/>
      <c r="AM84" s="1294"/>
      <c r="AN84" s="1294"/>
      <c r="AO84" s="1294"/>
      <c r="AP84" s="1294"/>
      <c r="AQ84" s="1294"/>
      <c r="AR84" s="1294"/>
      <c r="AS84" s="1294"/>
      <c r="AT84" s="1294"/>
      <c r="AU84" s="1294"/>
      <c r="AV84" s="1294"/>
      <c r="AW84" s="1294"/>
      <c r="AX84" s="1294"/>
      <c r="AY84" s="1294"/>
      <c r="AZ84" s="1294"/>
      <c r="BA84" s="1294"/>
      <c r="BB84" s="1294"/>
      <c r="BC84" s="1294"/>
      <c r="BD84" s="1294"/>
      <c r="BE84" s="1294"/>
      <c r="BF84" s="1294"/>
      <c r="BG84" s="1294"/>
      <c r="BH84" s="1294"/>
      <c r="BI84" s="1294"/>
      <c r="BJ84" s="1294"/>
      <c r="BK84" s="1294"/>
      <c r="BL84" s="1294"/>
      <c r="BM84" s="1294"/>
      <c r="BN84" s="1294"/>
      <c r="BO84" s="1294"/>
      <c r="BP84" s="1294"/>
      <c r="BQ84" s="1294"/>
      <c r="BR84" s="1294"/>
      <c r="BS84" s="1294"/>
      <c r="BT84" s="1294"/>
      <c r="BU84" s="1294"/>
      <c r="BV84" s="1294"/>
      <c r="BW84" s="1294"/>
      <c r="BX84" s="1294"/>
      <c r="BY84" s="1294"/>
      <c r="BZ84" s="1294"/>
      <c r="CA84" s="1294"/>
      <c r="CB84" s="1294"/>
      <c r="CC84" s="1294"/>
      <c r="CD84" s="1294"/>
      <c r="CE84" s="1294"/>
      <c r="CF84" s="1294"/>
      <c r="CG84" s="1294"/>
      <c r="CH84" s="1294"/>
      <c r="CI84" s="1294"/>
      <c r="CJ84" s="1294"/>
      <c r="CK84" s="1294"/>
      <c r="CL84" s="1294"/>
      <c r="CM84" s="1294"/>
      <c r="CN84" s="1294"/>
      <c r="CO84" s="1295">
        <f t="shared" si="5"/>
        <v>0</v>
      </c>
      <c r="CP84" s="476"/>
      <c r="CQ84" s="476"/>
      <c r="CR84" s="476"/>
      <c r="CS84" s="474">
        <f t="shared" si="6"/>
        <v>0</v>
      </c>
      <c r="CT84" s="475">
        <f t="shared" si="7"/>
        <v>0</v>
      </c>
      <c r="CV84" s="487"/>
      <c r="CW84" s="487"/>
      <c r="CX84" s="487"/>
      <c r="CY84" s="487"/>
      <c r="CZ84" s="487"/>
      <c r="DA84" s="487"/>
      <c r="DB84" s="487"/>
      <c r="DC84" s="487"/>
      <c r="DD84" s="487"/>
      <c r="DE84" s="487"/>
      <c r="DF84" s="487"/>
      <c r="DG84" s="487"/>
      <c r="DH84" s="487"/>
      <c r="DI84" s="487"/>
      <c r="DJ84" s="487"/>
      <c r="DK84" s="487"/>
      <c r="DL84" s="487"/>
      <c r="DM84" s="487"/>
      <c r="DN84" s="487"/>
      <c r="DO84" s="487"/>
      <c r="DP84" s="487"/>
      <c r="DQ84" s="487"/>
      <c r="DR84" s="487"/>
      <c r="DS84" s="487"/>
      <c r="DT84" s="487"/>
      <c r="DU84" s="487"/>
      <c r="DV84" s="487"/>
      <c r="DW84" s="487"/>
      <c r="DX84" s="487"/>
      <c r="DY84" s="487"/>
      <c r="DZ84" s="487"/>
      <c r="EA84" s="487"/>
      <c r="EB84" s="487"/>
      <c r="EC84" s="487"/>
      <c r="ED84" s="487"/>
      <c r="EE84" s="487"/>
      <c r="EF84" s="487"/>
      <c r="EG84" s="487"/>
      <c r="EH84" s="487"/>
      <c r="EI84" s="487"/>
      <c r="EJ84" s="487"/>
      <c r="EK84" s="487"/>
      <c r="EL84" s="487"/>
      <c r="EM84" s="487"/>
      <c r="EN84" s="487"/>
      <c r="EO84" s="487"/>
      <c r="EP84" s="487"/>
      <c r="EQ84" s="487"/>
      <c r="ER84" s="487"/>
      <c r="ES84" s="487"/>
      <c r="ET84" s="487"/>
      <c r="EU84" s="487"/>
      <c r="EV84" s="487"/>
      <c r="EW84" s="487"/>
      <c r="EX84" s="487"/>
      <c r="EY84" s="487"/>
      <c r="EZ84" s="487"/>
      <c r="FA84" s="487"/>
      <c r="FB84" s="487"/>
      <c r="FC84" s="487"/>
      <c r="FD84" s="487"/>
      <c r="FE84" s="487"/>
      <c r="FF84" s="487"/>
      <c r="FG84" s="487"/>
      <c r="FH84" s="487"/>
      <c r="FI84" s="487"/>
      <c r="FJ84" s="487"/>
      <c r="FK84" s="487"/>
      <c r="FL84" s="487"/>
      <c r="FM84" s="487"/>
      <c r="FN84" s="487"/>
      <c r="FO84" s="487"/>
      <c r="FP84" s="487"/>
      <c r="FQ84" s="487"/>
      <c r="FR84" s="487"/>
      <c r="FS84" s="487"/>
      <c r="FT84" s="487"/>
      <c r="FU84" s="487"/>
      <c r="FV84" s="487"/>
      <c r="FW84" s="487"/>
      <c r="FX84" s="487"/>
      <c r="FY84" s="487"/>
      <c r="FZ84" s="487"/>
      <c r="GA84" s="487"/>
      <c r="GB84" s="487"/>
      <c r="GC84" s="487"/>
      <c r="GD84" s="487"/>
      <c r="GE84" s="487"/>
      <c r="GF84" s="487"/>
      <c r="GG84" s="487"/>
      <c r="GH84" s="487"/>
      <c r="GI84" s="487"/>
      <c r="GJ84" s="487"/>
      <c r="GK84" s="487"/>
      <c r="GL84" s="487"/>
      <c r="GM84" s="487"/>
      <c r="GN84" s="487"/>
      <c r="GO84" s="487"/>
      <c r="GP84" s="487"/>
      <c r="GQ84" s="487"/>
      <c r="GR84" s="487"/>
      <c r="GS84" s="487"/>
      <c r="GT84" s="487"/>
      <c r="GU84" s="487"/>
      <c r="GV84" s="487"/>
      <c r="GW84" s="487"/>
      <c r="GX84" s="487"/>
      <c r="GY84" s="487"/>
      <c r="GZ84" s="487"/>
      <c r="HA84" s="487"/>
      <c r="HB84" s="487"/>
      <c r="HC84" s="487"/>
      <c r="HD84" s="487"/>
      <c r="HE84" s="487"/>
      <c r="HF84" s="487"/>
      <c r="HG84" s="487"/>
      <c r="HH84" s="487"/>
      <c r="HI84" s="487"/>
      <c r="HJ84" s="487"/>
      <c r="HK84" s="487"/>
      <c r="HL84" s="487"/>
      <c r="HM84" s="487"/>
      <c r="HN84" s="487"/>
      <c r="HO84" s="487"/>
      <c r="HP84" s="487"/>
      <c r="HQ84" s="487"/>
      <c r="HR84" s="487"/>
      <c r="HS84" s="487"/>
      <c r="HT84" s="487"/>
      <c r="HU84" s="487"/>
      <c r="HV84" s="487"/>
      <c r="HW84" s="487"/>
      <c r="HX84" s="487"/>
      <c r="HY84" s="487"/>
      <c r="HZ84" s="487"/>
      <c r="IA84" s="487"/>
      <c r="IB84" s="487"/>
      <c r="IC84" s="487"/>
      <c r="ID84" s="487"/>
      <c r="IE84" s="487"/>
      <c r="IF84" s="487"/>
      <c r="IG84" s="487"/>
      <c r="IH84" s="487"/>
      <c r="II84" s="487"/>
      <c r="IJ84" s="487"/>
      <c r="IK84" s="487"/>
      <c r="IL84" s="487"/>
      <c r="IM84" s="487"/>
      <c r="IN84" s="487"/>
      <c r="IO84" s="487"/>
      <c r="IP84" s="487"/>
      <c r="IQ84" s="487"/>
      <c r="IR84" s="487"/>
      <c r="IS84" s="487"/>
      <c r="IT84" s="487"/>
      <c r="IU84" s="487"/>
      <c r="IV84" s="487"/>
      <c r="IW84" s="487"/>
      <c r="IX84" s="487"/>
      <c r="IY84" s="487"/>
      <c r="IZ84" s="487"/>
      <c r="JA84" s="487"/>
      <c r="JB84" s="487"/>
      <c r="JC84" s="487"/>
      <c r="JD84" s="487"/>
      <c r="JE84" s="487"/>
      <c r="JF84" s="487"/>
      <c r="JG84" s="487"/>
      <c r="JH84" s="487"/>
      <c r="JI84" s="487"/>
      <c r="JJ84" s="487"/>
      <c r="JK84" s="487"/>
      <c r="JL84" s="487"/>
      <c r="JM84" s="487"/>
      <c r="JN84" s="487"/>
      <c r="JO84" s="487"/>
      <c r="JP84" s="487"/>
      <c r="JQ84" s="487"/>
      <c r="JR84" s="487"/>
      <c r="JS84" s="681"/>
    </row>
    <row r="85" spans="1:279" s="461" customFormat="1" ht="21" customHeight="1">
      <c r="A85" s="1782"/>
      <c r="B85" s="467">
        <v>73</v>
      </c>
      <c r="C85" s="468" t="str">
        <f>IF('1_一般事項'!$C$8="","",'1_一般事項'!$C$8)</f>
        <v/>
      </c>
      <c r="D85" s="469"/>
      <c r="E85" s="470"/>
      <c r="F85" s="471"/>
      <c r="G85" s="469"/>
      <c r="H85" s="472"/>
      <c r="I85" s="1294"/>
      <c r="J85" s="1294"/>
      <c r="K85" s="1294"/>
      <c r="L85" s="1294"/>
      <c r="M85" s="1294"/>
      <c r="N85" s="1294"/>
      <c r="O85" s="1294"/>
      <c r="P85" s="1294"/>
      <c r="Q85" s="1294"/>
      <c r="R85" s="1294"/>
      <c r="S85" s="1294"/>
      <c r="T85" s="1294"/>
      <c r="U85" s="1294"/>
      <c r="V85" s="1294"/>
      <c r="W85" s="1294"/>
      <c r="X85" s="1294"/>
      <c r="Y85" s="1294"/>
      <c r="Z85" s="1294"/>
      <c r="AA85" s="1294"/>
      <c r="AB85" s="1294"/>
      <c r="AC85" s="1294"/>
      <c r="AD85" s="1294"/>
      <c r="AE85" s="1294"/>
      <c r="AF85" s="1294"/>
      <c r="AG85" s="1294"/>
      <c r="AH85" s="1294"/>
      <c r="AI85" s="1294"/>
      <c r="AJ85" s="1294"/>
      <c r="AK85" s="1294"/>
      <c r="AL85" s="1294"/>
      <c r="AM85" s="1294"/>
      <c r="AN85" s="1294"/>
      <c r="AO85" s="1294"/>
      <c r="AP85" s="1294"/>
      <c r="AQ85" s="1294"/>
      <c r="AR85" s="1294"/>
      <c r="AS85" s="1294"/>
      <c r="AT85" s="1294"/>
      <c r="AU85" s="1294"/>
      <c r="AV85" s="1294"/>
      <c r="AW85" s="1294"/>
      <c r="AX85" s="1294"/>
      <c r="AY85" s="1294"/>
      <c r="AZ85" s="1294"/>
      <c r="BA85" s="1294"/>
      <c r="BB85" s="1294"/>
      <c r="BC85" s="1294"/>
      <c r="BD85" s="1294"/>
      <c r="BE85" s="1294"/>
      <c r="BF85" s="1294"/>
      <c r="BG85" s="1294"/>
      <c r="BH85" s="1294"/>
      <c r="BI85" s="1294"/>
      <c r="BJ85" s="1294"/>
      <c r="BK85" s="1294"/>
      <c r="BL85" s="1294"/>
      <c r="BM85" s="1294"/>
      <c r="BN85" s="1294"/>
      <c r="BO85" s="1294"/>
      <c r="BP85" s="1294"/>
      <c r="BQ85" s="1294"/>
      <c r="BR85" s="1294"/>
      <c r="BS85" s="1294"/>
      <c r="BT85" s="1294"/>
      <c r="BU85" s="1294"/>
      <c r="BV85" s="1294"/>
      <c r="BW85" s="1294"/>
      <c r="BX85" s="1294"/>
      <c r="BY85" s="1294"/>
      <c r="BZ85" s="1294"/>
      <c r="CA85" s="1294"/>
      <c r="CB85" s="1294"/>
      <c r="CC85" s="1294"/>
      <c r="CD85" s="1294"/>
      <c r="CE85" s="1294"/>
      <c r="CF85" s="1294"/>
      <c r="CG85" s="1294"/>
      <c r="CH85" s="1294"/>
      <c r="CI85" s="1294"/>
      <c r="CJ85" s="1294"/>
      <c r="CK85" s="1294"/>
      <c r="CL85" s="1294"/>
      <c r="CM85" s="1294"/>
      <c r="CN85" s="1294"/>
      <c r="CO85" s="1295">
        <f t="shared" si="5"/>
        <v>0</v>
      </c>
      <c r="CP85" s="476"/>
      <c r="CQ85" s="476"/>
      <c r="CR85" s="476"/>
      <c r="CS85" s="474">
        <f t="shared" si="6"/>
        <v>0</v>
      </c>
      <c r="CT85" s="475">
        <f t="shared" si="7"/>
        <v>0</v>
      </c>
      <c r="CV85" s="487"/>
      <c r="CW85" s="487"/>
      <c r="CX85" s="487"/>
      <c r="CY85" s="487"/>
      <c r="CZ85" s="487"/>
      <c r="DA85" s="487"/>
      <c r="DB85" s="487"/>
      <c r="DC85" s="487"/>
      <c r="DD85" s="487"/>
      <c r="DE85" s="487"/>
      <c r="DF85" s="487"/>
      <c r="DG85" s="487"/>
      <c r="DH85" s="487"/>
      <c r="DI85" s="487"/>
      <c r="DJ85" s="487"/>
      <c r="DK85" s="487"/>
      <c r="DL85" s="487"/>
      <c r="DM85" s="487"/>
      <c r="DN85" s="487"/>
      <c r="DO85" s="487"/>
      <c r="DP85" s="487"/>
      <c r="DQ85" s="487"/>
      <c r="DR85" s="487"/>
      <c r="DS85" s="487"/>
      <c r="DT85" s="487"/>
      <c r="DU85" s="487"/>
      <c r="DV85" s="487"/>
      <c r="DW85" s="487"/>
      <c r="DX85" s="487"/>
      <c r="DY85" s="487"/>
      <c r="DZ85" s="487"/>
      <c r="EA85" s="487"/>
      <c r="EB85" s="487"/>
      <c r="EC85" s="487"/>
      <c r="ED85" s="487"/>
      <c r="EE85" s="487"/>
      <c r="EF85" s="487"/>
      <c r="EG85" s="487"/>
      <c r="EH85" s="487"/>
      <c r="EI85" s="487"/>
      <c r="EJ85" s="487"/>
      <c r="EK85" s="487"/>
      <c r="EL85" s="487"/>
      <c r="EM85" s="487"/>
      <c r="EN85" s="487"/>
      <c r="EO85" s="487"/>
      <c r="EP85" s="487"/>
      <c r="EQ85" s="487"/>
      <c r="ER85" s="487"/>
      <c r="ES85" s="487"/>
      <c r="ET85" s="487"/>
      <c r="EU85" s="487"/>
      <c r="EV85" s="487"/>
      <c r="EW85" s="487"/>
      <c r="EX85" s="487"/>
      <c r="EY85" s="487"/>
      <c r="EZ85" s="487"/>
      <c r="FA85" s="487"/>
      <c r="FB85" s="487"/>
      <c r="FC85" s="487"/>
      <c r="FD85" s="487"/>
      <c r="FE85" s="487"/>
      <c r="FF85" s="487"/>
      <c r="FG85" s="487"/>
      <c r="FH85" s="487"/>
      <c r="FI85" s="487"/>
      <c r="FJ85" s="487"/>
      <c r="FK85" s="487"/>
      <c r="FL85" s="487"/>
      <c r="FM85" s="487"/>
      <c r="FN85" s="487"/>
      <c r="FO85" s="487"/>
      <c r="FP85" s="487"/>
      <c r="FQ85" s="487"/>
      <c r="FR85" s="487"/>
      <c r="FS85" s="487"/>
      <c r="FT85" s="487"/>
      <c r="FU85" s="487"/>
      <c r="FV85" s="487"/>
      <c r="FW85" s="487"/>
      <c r="FX85" s="487"/>
      <c r="FY85" s="487"/>
      <c r="FZ85" s="487"/>
      <c r="GA85" s="487"/>
      <c r="GB85" s="487"/>
      <c r="GC85" s="487"/>
      <c r="GD85" s="487"/>
      <c r="GE85" s="487"/>
      <c r="GF85" s="487"/>
      <c r="GG85" s="487"/>
      <c r="GH85" s="487"/>
      <c r="GI85" s="487"/>
      <c r="GJ85" s="487"/>
      <c r="GK85" s="487"/>
      <c r="GL85" s="487"/>
      <c r="GM85" s="487"/>
      <c r="GN85" s="487"/>
      <c r="GO85" s="487"/>
      <c r="GP85" s="487"/>
      <c r="GQ85" s="487"/>
      <c r="GR85" s="487"/>
      <c r="GS85" s="487"/>
      <c r="GT85" s="487"/>
      <c r="GU85" s="487"/>
      <c r="GV85" s="487"/>
      <c r="GW85" s="487"/>
      <c r="GX85" s="487"/>
      <c r="GY85" s="487"/>
      <c r="GZ85" s="487"/>
      <c r="HA85" s="487"/>
      <c r="HB85" s="487"/>
      <c r="HC85" s="487"/>
      <c r="HD85" s="487"/>
      <c r="HE85" s="487"/>
      <c r="HF85" s="487"/>
      <c r="HG85" s="487"/>
      <c r="HH85" s="487"/>
      <c r="HI85" s="487"/>
      <c r="HJ85" s="487"/>
      <c r="HK85" s="487"/>
      <c r="HL85" s="487"/>
      <c r="HM85" s="487"/>
      <c r="HN85" s="487"/>
      <c r="HO85" s="487"/>
      <c r="HP85" s="487"/>
      <c r="HQ85" s="487"/>
      <c r="HR85" s="487"/>
      <c r="HS85" s="487"/>
      <c r="HT85" s="487"/>
      <c r="HU85" s="487"/>
      <c r="HV85" s="487"/>
      <c r="HW85" s="487"/>
      <c r="HX85" s="487"/>
      <c r="HY85" s="487"/>
      <c r="HZ85" s="487"/>
      <c r="IA85" s="487"/>
      <c r="IB85" s="487"/>
      <c r="IC85" s="487"/>
      <c r="ID85" s="487"/>
      <c r="IE85" s="487"/>
      <c r="IF85" s="487"/>
      <c r="IG85" s="487"/>
      <c r="IH85" s="487"/>
      <c r="II85" s="487"/>
      <c r="IJ85" s="487"/>
      <c r="IK85" s="487"/>
      <c r="IL85" s="487"/>
      <c r="IM85" s="487"/>
      <c r="IN85" s="487"/>
      <c r="IO85" s="487"/>
      <c r="IP85" s="487"/>
      <c r="IQ85" s="487"/>
      <c r="IR85" s="487"/>
      <c r="IS85" s="487"/>
      <c r="IT85" s="487"/>
      <c r="IU85" s="487"/>
      <c r="IV85" s="487"/>
      <c r="IW85" s="487"/>
      <c r="IX85" s="487"/>
      <c r="IY85" s="487"/>
      <c r="IZ85" s="487"/>
      <c r="JA85" s="487"/>
      <c r="JB85" s="487"/>
      <c r="JC85" s="487"/>
      <c r="JD85" s="487"/>
      <c r="JE85" s="487"/>
      <c r="JF85" s="487"/>
      <c r="JG85" s="487"/>
      <c r="JH85" s="487"/>
      <c r="JI85" s="487"/>
      <c r="JJ85" s="487"/>
      <c r="JK85" s="487"/>
      <c r="JL85" s="487"/>
      <c r="JM85" s="487"/>
      <c r="JN85" s="487"/>
      <c r="JO85" s="487"/>
      <c r="JP85" s="487"/>
      <c r="JQ85" s="487"/>
      <c r="JR85" s="487"/>
      <c r="JS85" s="681"/>
    </row>
    <row r="86" spans="1:279" s="461" customFormat="1" ht="21" customHeight="1">
      <c r="A86" s="1782"/>
      <c r="B86" s="467">
        <v>74</v>
      </c>
      <c r="C86" s="468" t="str">
        <f>IF('1_一般事項'!$C$8="","",'1_一般事項'!$C$8)</f>
        <v/>
      </c>
      <c r="D86" s="469"/>
      <c r="E86" s="470"/>
      <c r="F86" s="471"/>
      <c r="G86" s="469"/>
      <c r="H86" s="472"/>
      <c r="I86" s="1294"/>
      <c r="J86" s="1294"/>
      <c r="K86" s="1294"/>
      <c r="L86" s="1294"/>
      <c r="M86" s="1294"/>
      <c r="N86" s="1294"/>
      <c r="O86" s="1294"/>
      <c r="P86" s="1294"/>
      <c r="Q86" s="1294"/>
      <c r="R86" s="1294"/>
      <c r="S86" s="1294"/>
      <c r="T86" s="1294"/>
      <c r="U86" s="1294"/>
      <c r="V86" s="1294"/>
      <c r="W86" s="1294"/>
      <c r="X86" s="1294"/>
      <c r="Y86" s="1294"/>
      <c r="Z86" s="1294"/>
      <c r="AA86" s="1294"/>
      <c r="AB86" s="1294"/>
      <c r="AC86" s="1294"/>
      <c r="AD86" s="1294"/>
      <c r="AE86" s="1294"/>
      <c r="AF86" s="1294"/>
      <c r="AG86" s="1294"/>
      <c r="AH86" s="1294"/>
      <c r="AI86" s="1294"/>
      <c r="AJ86" s="1294"/>
      <c r="AK86" s="1294"/>
      <c r="AL86" s="1294"/>
      <c r="AM86" s="1294"/>
      <c r="AN86" s="1294"/>
      <c r="AO86" s="1294"/>
      <c r="AP86" s="1294"/>
      <c r="AQ86" s="1294"/>
      <c r="AR86" s="1294"/>
      <c r="AS86" s="1294"/>
      <c r="AT86" s="1294"/>
      <c r="AU86" s="1294"/>
      <c r="AV86" s="1294"/>
      <c r="AW86" s="1294"/>
      <c r="AX86" s="1294"/>
      <c r="AY86" s="1294"/>
      <c r="AZ86" s="1294"/>
      <c r="BA86" s="1294"/>
      <c r="BB86" s="1294"/>
      <c r="BC86" s="1294"/>
      <c r="BD86" s="1294"/>
      <c r="BE86" s="1294"/>
      <c r="BF86" s="1294"/>
      <c r="BG86" s="1294"/>
      <c r="BH86" s="1294"/>
      <c r="BI86" s="1294"/>
      <c r="BJ86" s="1294"/>
      <c r="BK86" s="1294"/>
      <c r="BL86" s="1294"/>
      <c r="BM86" s="1294"/>
      <c r="BN86" s="1294"/>
      <c r="BO86" s="1294"/>
      <c r="BP86" s="1294"/>
      <c r="BQ86" s="1294"/>
      <c r="BR86" s="1294"/>
      <c r="BS86" s="1294"/>
      <c r="BT86" s="1294"/>
      <c r="BU86" s="1294"/>
      <c r="BV86" s="1294"/>
      <c r="BW86" s="1294"/>
      <c r="BX86" s="1294"/>
      <c r="BY86" s="1294"/>
      <c r="BZ86" s="1294"/>
      <c r="CA86" s="1294"/>
      <c r="CB86" s="1294"/>
      <c r="CC86" s="1294"/>
      <c r="CD86" s="1294"/>
      <c r="CE86" s="1294"/>
      <c r="CF86" s="1294"/>
      <c r="CG86" s="1294"/>
      <c r="CH86" s="1294"/>
      <c r="CI86" s="1294"/>
      <c r="CJ86" s="1294"/>
      <c r="CK86" s="1294"/>
      <c r="CL86" s="1294"/>
      <c r="CM86" s="1294"/>
      <c r="CN86" s="1294"/>
      <c r="CO86" s="1295">
        <f t="shared" si="5"/>
        <v>0</v>
      </c>
      <c r="CP86" s="476"/>
      <c r="CQ86" s="476"/>
      <c r="CR86" s="476"/>
      <c r="CS86" s="474">
        <f t="shared" si="6"/>
        <v>0</v>
      </c>
      <c r="CT86" s="475">
        <f t="shared" si="7"/>
        <v>0</v>
      </c>
      <c r="CV86" s="487"/>
      <c r="CW86" s="487"/>
      <c r="CX86" s="487"/>
      <c r="CY86" s="487"/>
      <c r="CZ86" s="487"/>
      <c r="DA86" s="487"/>
      <c r="DB86" s="487"/>
      <c r="DC86" s="487"/>
      <c r="DD86" s="487"/>
      <c r="DE86" s="487"/>
      <c r="DF86" s="487"/>
      <c r="DG86" s="487"/>
      <c r="DH86" s="487"/>
      <c r="DI86" s="487"/>
      <c r="DJ86" s="487"/>
      <c r="DK86" s="487"/>
      <c r="DL86" s="487"/>
      <c r="DM86" s="487"/>
      <c r="DN86" s="487"/>
      <c r="DO86" s="487"/>
      <c r="DP86" s="487"/>
      <c r="DQ86" s="487"/>
      <c r="DR86" s="487"/>
      <c r="DS86" s="487"/>
      <c r="DT86" s="487"/>
      <c r="DU86" s="487"/>
      <c r="DV86" s="487"/>
      <c r="DW86" s="487"/>
      <c r="DX86" s="487"/>
      <c r="DY86" s="487"/>
      <c r="DZ86" s="487"/>
      <c r="EA86" s="487"/>
      <c r="EB86" s="487"/>
      <c r="EC86" s="487"/>
      <c r="ED86" s="487"/>
      <c r="EE86" s="487"/>
      <c r="EF86" s="487"/>
      <c r="EG86" s="487"/>
      <c r="EH86" s="487"/>
      <c r="EI86" s="487"/>
      <c r="EJ86" s="487"/>
      <c r="EK86" s="487"/>
      <c r="EL86" s="487"/>
      <c r="EM86" s="487"/>
      <c r="EN86" s="487"/>
      <c r="EO86" s="487"/>
      <c r="EP86" s="487"/>
      <c r="EQ86" s="487"/>
      <c r="ER86" s="487"/>
      <c r="ES86" s="487"/>
      <c r="ET86" s="487"/>
      <c r="EU86" s="487"/>
      <c r="EV86" s="487"/>
      <c r="EW86" s="487"/>
      <c r="EX86" s="487"/>
      <c r="EY86" s="487"/>
      <c r="EZ86" s="487"/>
      <c r="FA86" s="487"/>
      <c r="FB86" s="487"/>
      <c r="FC86" s="487"/>
      <c r="FD86" s="487"/>
      <c r="FE86" s="487"/>
      <c r="FF86" s="487"/>
      <c r="FG86" s="487"/>
      <c r="FH86" s="487"/>
      <c r="FI86" s="487"/>
      <c r="FJ86" s="487"/>
      <c r="FK86" s="487"/>
      <c r="FL86" s="487"/>
      <c r="FM86" s="487"/>
      <c r="FN86" s="487"/>
      <c r="FO86" s="487"/>
      <c r="FP86" s="487"/>
      <c r="FQ86" s="487"/>
      <c r="FR86" s="487"/>
      <c r="FS86" s="487"/>
      <c r="FT86" s="487"/>
      <c r="FU86" s="487"/>
      <c r="FV86" s="487"/>
      <c r="FW86" s="487"/>
      <c r="FX86" s="487"/>
      <c r="FY86" s="487"/>
      <c r="FZ86" s="487"/>
      <c r="GA86" s="487"/>
      <c r="GB86" s="487"/>
      <c r="GC86" s="487"/>
      <c r="GD86" s="487"/>
      <c r="GE86" s="487"/>
      <c r="GF86" s="487"/>
      <c r="GG86" s="487"/>
      <c r="GH86" s="487"/>
      <c r="GI86" s="487"/>
      <c r="GJ86" s="487"/>
      <c r="GK86" s="487"/>
      <c r="GL86" s="487"/>
      <c r="GM86" s="487"/>
      <c r="GN86" s="487"/>
      <c r="GO86" s="487"/>
      <c r="GP86" s="487"/>
      <c r="GQ86" s="487"/>
      <c r="GR86" s="487"/>
      <c r="GS86" s="487"/>
      <c r="GT86" s="487"/>
      <c r="GU86" s="487"/>
      <c r="GV86" s="487"/>
      <c r="GW86" s="487"/>
      <c r="GX86" s="487"/>
      <c r="GY86" s="487"/>
      <c r="GZ86" s="487"/>
      <c r="HA86" s="487"/>
      <c r="HB86" s="487"/>
      <c r="HC86" s="487"/>
      <c r="HD86" s="487"/>
      <c r="HE86" s="487"/>
      <c r="HF86" s="487"/>
      <c r="HG86" s="487"/>
      <c r="HH86" s="487"/>
      <c r="HI86" s="487"/>
      <c r="HJ86" s="487"/>
      <c r="HK86" s="487"/>
      <c r="HL86" s="487"/>
      <c r="HM86" s="487"/>
      <c r="HN86" s="487"/>
      <c r="HO86" s="487"/>
      <c r="HP86" s="487"/>
      <c r="HQ86" s="487"/>
      <c r="HR86" s="487"/>
      <c r="HS86" s="487"/>
      <c r="HT86" s="487"/>
      <c r="HU86" s="487"/>
      <c r="HV86" s="487"/>
      <c r="HW86" s="487"/>
      <c r="HX86" s="487"/>
      <c r="HY86" s="487"/>
      <c r="HZ86" s="487"/>
      <c r="IA86" s="487"/>
      <c r="IB86" s="487"/>
      <c r="IC86" s="487"/>
      <c r="ID86" s="487"/>
      <c r="IE86" s="487"/>
      <c r="IF86" s="487"/>
      <c r="IG86" s="487"/>
      <c r="IH86" s="487"/>
      <c r="II86" s="487"/>
      <c r="IJ86" s="487"/>
      <c r="IK86" s="487"/>
      <c r="IL86" s="487"/>
      <c r="IM86" s="487"/>
      <c r="IN86" s="487"/>
      <c r="IO86" s="487"/>
      <c r="IP86" s="487"/>
      <c r="IQ86" s="487"/>
      <c r="IR86" s="487"/>
      <c r="IS86" s="487"/>
      <c r="IT86" s="487"/>
      <c r="IU86" s="487"/>
      <c r="IV86" s="487"/>
      <c r="IW86" s="487"/>
      <c r="IX86" s="487"/>
      <c r="IY86" s="487"/>
      <c r="IZ86" s="487"/>
      <c r="JA86" s="487"/>
      <c r="JB86" s="487"/>
      <c r="JC86" s="487"/>
      <c r="JD86" s="487"/>
      <c r="JE86" s="487"/>
      <c r="JF86" s="487"/>
      <c r="JG86" s="487"/>
      <c r="JH86" s="487"/>
      <c r="JI86" s="487"/>
      <c r="JJ86" s="487"/>
      <c r="JK86" s="487"/>
      <c r="JL86" s="487"/>
      <c r="JM86" s="487"/>
      <c r="JN86" s="487"/>
      <c r="JO86" s="487"/>
      <c r="JP86" s="487"/>
      <c r="JQ86" s="487"/>
      <c r="JR86" s="487"/>
      <c r="JS86" s="681"/>
    </row>
    <row r="87" spans="1:279" s="461" customFormat="1" ht="21" customHeight="1">
      <c r="A87" s="1782"/>
      <c r="B87" s="467">
        <v>75</v>
      </c>
      <c r="C87" s="468" t="str">
        <f>IF('1_一般事項'!$C$8="","",'1_一般事項'!$C$8)</f>
        <v/>
      </c>
      <c r="D87" s="469"/>
      <c r="E87" s="470"/>
      <c r="F87" s="471"/>
      <c r="G87" s="469"/>
      <c r="H87" s="472"/>
      <c r="I87" s="1294"/>
      <c r="J87" s="1294"/>
      <c r="K87" s="1294"/>
      <c r="L87" s="1294"/>
      <c r="M87" s="1294"/>
      <c r="N87" s="1294"/>
      <c r="O87" s="1294"/>
      <c r="P87" s="1294"/>
      <c r="Q87" s="1294"/>
      <c r="R87" s="1294"/>
      <c r="S87" s="1294"/>
      <c r="T87" s="1294"/>
      <c r="U87" s="1294"/>
      <c r="V87" s="1294"/>
      <c r="W87" s="1294"/>
      <c r="X87" s="1294"/>
      <c r="Y87" s="1294"/>
      <c r="Z87" s="1294"/>
      <c r="AA87" s="1294"/>
      <c r="AB87" s="1294"/>
      <c r="AC87" s="1294"/>
      <c r="AD87" s="1294"/>
      <c r="AE87" s="1294"/>
      <c r="AF87" s="1294"/>
      <c r="AG87" s="1294"/>
      <c r="AH87" s="1294"/>
      <c r="AI87" s="1294"/>
      <c r="AJ87" s="1294"/>
      <c r="AK87" s="1294"/>
      <c r="AL87" s="1294"/>
      <c r="AM87" s="1294"/>
      <c r="AN87" s="1294"/>
      <c r="AO87" s="1294"/>
      <c r="AP87" s="1294"/>
      <c r="AQ87" s="1294"/>
      <c r="AR87" s="1294"/>
      <c r="AS87" s="1294"/>
      <c r="AT87" s="1294"/>
      <c r="AU87" s="1294"/>
      <c r="AV87" s="1294"/>
      <c r="AW87" s="1294"/>
      <c r="AX87" s="1294"/>
      <c r="AY87" s="1294"/>
      <c r="AZ87" s="1294"/>
      <c r="BA87" s="1294"/>
      <c r="BB87" s="1294"/>
      <c r="BC87" s="1294"/>
      <c r="BD87" s="1294"/>
      <c r="BE87" s="1294"/>
      <c r="BF87" s="1294"/>
      <c r="BG87" s="1294"/>
      <c r="BH87" s="1294"/>
      <c r="BI87" s="1294"/>
      <c r="BJ87" s="1294"/>
      <c r="BK87" s="1294"/>
      <c r="BL87" s="1294"/>
      <c r="BM87" s="1294"/>
      <c r="BN87" s="1294"/>
      <c r="BO87" s="1294"/>
      <c r="BP87" s="1294"/>
      <c r="BQ87" s="1294"/>
      <c r="BR87" s="1294"/>
      <c r="BS87" s="1294"/>
      <c r="BT87" s="1294"/>
      <c r="BU87" s="1294"/>
      <c r="BV87" s="1294"/>
      <c r="BW87" s="1294"/>
      <c r="BX87" s="1294"/>
      <c r="BY87" s="1294"/>
      <c r="BZ87" s="1294"/>
      <c r="CA87" s="1294"/>
      <c r="CB87" s="1294"/>
      <c r="CC87" s="1294"/>
      <c r="CD87" s="1294"/>
      <c r="CE87" s="1294"/>
      <c r="CF87" s="1294"/>
      <c r="CG87" s="1294"/>
      <c r="CH87" s="1294"/>
      <c r="CI87" s="1294"/>
      <c r="CJ87" s="1294"/>
      <c r="CK87" s="1294"/>
      <c r="CL87" s="1294"/>
      <c r="CM87" s="1294"/>
      <c r="CN87" s="1294"/>
      <c r="CO87" s="1295">
        <f t="shared" si="5"/>
        <v>0</v>
      </c>
      <c r="CP87" s="476"/>
      <c r="CQ87" s="476"/>
      <c r="CR87" s="476"/>
      <c r="CS87" s="474">
        <f t="shared" si="6"/>
        <v>0</v>
      </c>
      <c r="CT87" s="475">
        <f t="shared" si="7"/>
        <v>0</v>
      </c>
      <c r="CV87" s="487"/>
      <c r="CW87" s="487"/>
      <c r="CX87" s="487"/>
      <c r="CY87" s="487"/>
      <c r="CZ87" s="487"/>
      <c r="DA87" s="487"/>
      <c r="DB87" s="487"/>
      <c r="DC87" s="487"/>
      <c r="DD87" s="487"/>
      <c r="DE87" s="487"/>
      <c r="DF87" s="487"/>
      <c r="DG87" s="487"/>
      <c r="DH87" s="487"/>
      <c r="DI87" s="487"/>
      <c r="DJ87" s="487"/>
      <c r="DK87" s="487"/>
      <c r="DL87" s="487"/>
      <c r="DM87" s="487"/>
      <c r="DN87" s="487"/>
      <c r="DO87" s="487"/>
      <c r="DP87" s="487"/>
      <c r="DQ87" s="487"/>
      <c r="DR87" s="487"/>
      <c r="DS87" s="487"/>
      <c r="DT87" s="487"/>
      <c r="DU87" s="487"/>
      <c r="DV87" s="487"/>
      <c r="DW87" s="487"/>
      <c r="DX87" s="487"/>
      <c r="DY87" s="487"/>
      <c r="DZ87" s="487"/>
      <c r="EA87" s="487"/>
      <c r="EB87" s="487"/>
      <c r="EC87" s="487"/>
      <c r="ED87" s="487"/>
      <c r="EE87" s="487"/>
      <c r="EF87" s="487"/>
      <c r="EG87" s="487"/>
      <c r="EH87" s="487"/>
      <c r="EI87" s="487"/>
      <c r="EJ87" s="487"/>
      <c r="EK87" s="487"/>
      <c r="EL87" s="487"/>
      <c r="EM87" s="487"/>
      <c r="EN87" s="487"/>
      <c r="EO87" s="487"/>
      <c r="EP87" s="487"/>
      <c r="EQ87" s="487"/>
      <c r="ER87" s="487"/>
      <c r="ES87" s="487"/>
      <c r="ET87" s="487"/>
      <c r="EU87" s="487"/>
      <c r="EV87" s="487"/>
      <c r="EW87" s="487"/>
      <c r="EX87" s="487"/>
      <c r="EY87" s="487"/>
      <c r="EZ87" s="487"/>
      <c r="FA87" s="487"/>
      <c r="FB87" s="487"/>
      <c r="FC87" s="487"/>
      <c r="FD87" s="487"/>
      <c r="FE87" s="487"/>
      <c r="FF87" s="487"/>
      <c r="FG87" s="487"/>
      <c r="FH87" s="487"/>
      <c r="FI87" s="487"/>
      <c r="FJ87" s="487"/>
      <c r="FK87" s="487"/>
      <c r="FL87" s="487"/>
      <c r="FM87" s="487"/>
      <c r="FN87" s="487"/>
      <c r="FO87" s="487"/>
      <c r="FP87" s="487"/>
      <c r="FQ87" s="487"/>
      <c r="FR87" s="487"/>
      <c r="FS87" s="487"/>
      <c r="FT87" s="487"/>
      <c r="FU87" s="487"/>
      <c r="FV87" s="487"/>
      <c r="FW87" s="487"/>
      <c r="FX87" s="487"/>
      <c r="FY87" s="487"/>
      <c r="FZ87" s="487"/>
      <c r="GA87" s="487"/>
      <c r="GB87" s="487"/>
      <c r="GC87" s="487"/>
      <c r="GD87" s="487"/>
      <c r="GE87" s="487"/>
      <c r="GF87" s="487"/>
      <c r="GG87" s="487"/>
      <c r="GH87" s="487"/>
      <c r="GI87" s="487"/>
      <c r="GJ87" s="487"/>
      <c r="GK87" s="487"/>
      <c r="GL87" s="487"/>
      <c r="GM87" s="487"/>
      <c r="GN87" s="487"/>
      <c r="GO87" s="487"/>
      <c r="GP87" s="487"/>
      <c r="GQ87" s="487"/>
      <c r="GR87" s="487"/>
      <c r="GS87" s="487"/>
      <c r="GT87" s="487"/>
      <c r="GU87" s="487"/>
      <c r="GV87" s="487"/>
      <c r="GW87" s="487"/>
      <c r="GX87" s="487"/>
      <c r="GY87" s="487"/>
      <c r="GZ87" s="487"/>
      <c r="HA87" s="487"/>
      <c r="HB87" s="487"/>
      <c r="HC87" s="487"/>
      <c r="HD87" s="487"/>
      <c r="HE87" s="487"/>
      <c r="HF87" s="487"/>
      <c r="HG87" s="487"/>
      <c r="HH87" s="487"/>
      <c r="HI87" s="487"/>
      <c r="HJ87" s="487"/>
      <c r="HK87" s="487"/>
      <c r="HL87" s="487"/>
      <c r="HM87" s="487"/>
      <c r="HN87" s="487"/>
      <c r="HO87" s="487"/>
      <c r="HP87" s="487"/>
      <c r="HQ87" s="487"/>
      <c r="HR87" s="487"/>
      <c r="HS87" s="487"/>
      <c r="HT87" s="487"/>
      <c r="HU87" s="487"/>
      <c r="HV87" s="487"/>
      <c r="HW87" s="487"/>
      <c r="HX87" s="487"/>
      <c r="HY87" s="487"/>
      <c r="HZ87" s="487"/>
      <c r="IA87" s="487"/>
      <c r="IB87" s="487"/>
      <c r="IC87" s="487"/>
      <c r="ID87" s="487"/>
      <c r="IE87" s="487"/>
      <c r="IF87" s="487"/>
      <c r="IG87" s="487"/>
      <c r="IH87" s="487"/>
      <c r="II87" s="487"/>
      <c r="IJ87" s="487"/>
      <c r="IK87" s="487"/>
      <c r="IL87" s="487"/>
      <c r="IM87" s="487"/>
      <c r="IN87" s="487"/>
      <c r="IO87" s="487"/>
      <c r="IP87" s="487"/>
      <c r="IQ87" s="487"/>
      <c r="IR87" s="487"/>
      <c r="IS87" s="487"/>
      <c r="IT87" s="487"/>
      <c r="IU87" s="487"/>
      <c r="IV87" s="487"/>
      <c r="IW87" s="487"/>
      <c r="IX87" s="487"/>
      <c r="IY87" s="487"/>
      <c r="IZ87" s="487"/>
      <c r="JA87" s="487"/>
      <c r="JB87" s="487"/>
      <c r="JC87" s="487"/>
      <c r="JD87" s="487"/>
      <c r="JE87" s="487"/>
      <c r="JF87" s="487"/>
      <c r="JG87" s="487"/>
      <c r="JH87" s="487"/>
      <c r="JI87" s="487"/>
      <c r="JJ87" s="487"/>
      <c r="JK87" s="487"/>
      <c r="JL87" s="487"/>
      <c r="JM87" s="487"/>
      <c r="JN87" s="487"/>
      <c r="JO87" s="487"/>
      <c r="JP87" s="487"/>
      <c r="JQ87" s="487"/>
      <c r="JR87" s="487"/>
      <c r="JS87" s="681"/>
    </row>
    <row r="88" spans="1:279" s="461" customFormat="1" ht="21" customHeight="1">
      <c r="A88" s="1782"/>
      <c r="B88" s="467">
        <v>76</v>
      </c>
      <c r="C88" s="468" t="str">
        <f>IF('1_一般事項'!$C$8="","",'1_一般事項'!$C$8)</f>
        <v/>
      </c>
      <c r="D88" s="469"/>
      <c r="E88" s="470"/>
      <c r="F88" s="471"/>
      <c r="G88" s="469"/>
      <c r="H88" s="472"/>
      <c r="I88" s="1294"/>
      <c r="J88" s="1294"/>
      <c r="K88" s="1294"/>
      <c r="L88" s="1294"/>
      <c r="M88" s="1294"/>
      <c r="N88" s="1294"/>
      <c r="O88" s="1294"/>
      <c r="P88" s="1294"/>
      <c r="Q88" s="1294"/>
      <c r="R88" s="1294"/>
      <c r="S88" s="1294"/>
      <c r="T88" s="1294"/>
      <c r="U88" s="1294"/>
      <c r="V88" s="1294"/>
      <c r="W88" s="1294"/>
      <c r="X88" s="1294"/>
      <c r="Y88" s="1294"/>
      <c r="Z88" s="1294"/>
      <c r="AA88" s="1294"/>
      <c r="AB88" s="1294"/>
      <c r="AC88" s="1294"/>
      <c r="AD88" s="1294"/>
      <c r="AE88" s="1294"/>
      <c r="AF88" s="1294"/>
      <c r="AG88" s="1294"/>
      <c r="AH88" s="1294"/>
      <c r="AI88" s="1294"/>
      <c r="AJ88" s="1294"/>
      <c r="AK88" s="1294"/>
      <c r="AL88" s="1294"/>
      <c r="AM88" s="1294"/>
      <c r="AN88" s="1294"/>
      <c r="AO88" s="1294"/>
      <c r="AP88" s="1294"/>
      <c r="AQ88" s="1294"/>
      <c r="AR88" s="1294"/>
      <c r="AS88" s="1294"/>
      <c r="AT88" s="1294"/>
      <c r="AU88" s="1294"/>
      <c r="AV88" s="1294"/>
      <c r="AW88" s="1294"/>
      <c r="AX88" s="1294"/>
      <c r="AY88" s="1294"/>
      <c r="AZ88" s="1294"/>
      <c r="BA88" s="1294"/>
      <c r="BB88" s="1294"/>
      <c r="BC88" s="1294"/>
      <c r="BD88" s="1294"/>
      <c r="BE88" s="1294"/>
      <c r="BF88" s="1294"/>
      <c r="BG88" s="1294"/>
      <c r="BH88" s="1294"/>
      <c r="BI88" s="1294"/>
      <c r="BJ88" s="1294"/>
      <c r="BK88" s="1294"/>
      <c r="BL88" s="1294"/>
      <c r="BM88" s="1294"/>
      <c r="BN88" s="1294"/>
      <c r="BO88" s="1294"/>
      <c r="BP88" s="1294"/>
      <c r="BQ88" s="1294"/>
      <c r="BR88" s="1294"/>
      <c r="BS88" s="1294"/>
      <c r="BT88" s="1294"/>
      <c r="BU88" s="1294"/>
      <c r="BV88" s="1294"/>
      <c r="BW88" s="1294"/>
      <c r="BX88" s="1294"/>
      <c r="BY88" s="1294"/>
      <c r="BZ88" s="1294"/>
      <c r="CA88" s="1294"/>
      <c r="CB88" s="1294"/>
      <c r="CC88" s="1294"/>
      <c r="CD88" s="1294"/>
      <c r="CE88" s="1294"/>
      <c r="CF88" s="1294"/>
      <c r="CG88" s="1294"/>
      <c r="CH88" s="1294"/>
      <c r="CI88" s="1294"/>
      <c r="CJ88" s="1294"/>
      <c r="CK88" s="1294"/>
      <c r="CL88" s="1294"/>
      <c r="CM88" s="1294"/>
      <c r="CN88" s="1294"/>
      <c r="CO88" s="1295">
        <f t="shared" si="5"/>
        <v>0</v>
      </c>
      <c r="CP88" s="476"/>
      <c r="CQ88" s="476"/>
      <c r="CR88" s="476"/>
      <c r="CS88" s="474">
        <f t="shared" si="6"/>
        <v>0</v>
      </c>
      <c r="CT88" s="475">
        <f t="shared" si="7"/>
        <v>0</v>
      </c>
      <c r="CV88" s="487"/>
      <c r="CW88" s="487"/>
      <c r="CX88" s="487"/>
      <c r="CY88" s="487"/>
      <c r="CZ88" s="487"/>
      <c r="DA88" s="487"/>
      <c r="DB88" s="487"/>
      <c r="DC88" s="487"/>
      <c r="DD88" s="487"/>
      <c r="DE88" s="487"/>
      <c r="DF88" s="487"/>
      <c r="DG88" s="487"/>
      <c r="DH88" s="487"/>
      <c r="DI88" s="487"/>
      <c r="DJ88" s="487"/>
      <c r="DK88" s="487"/>
      <c r="DL88" s="487"/>
      <c r="DM88" s="487"/>
      <c r="DN88" s="487"/>
      <c r="DO88" s="487"/>
      <c r="DP88" s="487"/>
      <c r="DQ88" s="487"/>
      <c r="DR88" s="487"/>
      <c r="DS88" s="487"/>
      <c r="DT88" s="487"/>
      <c r="DU88" s="487"/>
      <c r="DV88" s="487"/>
      <c r="DW88" s="487"/>
      <c r="DX88" s="487"/>
      <c r="DY88" s="487"/>
      <c r="DZ88" s="487"/>
      <c r="EA88" s="487"/>
      <c r="EB88" s="487"/>
      <c r="EC88" s="487"/>
      <c r="ED88" s="487"/>
      <c r="EE88" s="487"/>
      <c r="EF88" s="487"/>
      <c r="EG88" s="487"/>
      <c r="EH88" s="487"/>
      <c r="EI88" s="487"/>
      <c r="EJ88" s="487"/>
      <c r="EK88" s="487"/>
      <c r="EL88" s="487"/>
      <c r="EM88" s="487"/>
      <c r="EN88" s="487"/>
      <c r="EO88" s="487"/>
      <c r="EP88" s="487"/>
      <c r="EQ88" s="487"/>
      <c r="ER88" s="487"/>
      <c r="ES88" s="487"/>
      <c r="ET88" s="487"/>
      <c r="EU88" s="487"/>
      <c r="EV88" s="487"/>
      <c r="EW88" s="487"/>
      <c r="EX88" s="487"/>
      <c r="EY88" s="487"/>
      <c r="EZ88" s="487"/>
      <c r="FA88" s="487"/>
      <c r="FB88" s="487"/>
      <c r="FC88" s="487"/>
      <c r="FD88" s="487"/>
      <c r="FE88" s="487"/>
      <c r="FF88" s="487"/>
      <c r="FG88" s="487"/>
      <c r="FH88" s="487"/>
      <c r="FI88" s="487"/>
      <c r="FJ88" s="487"/>
      <c r="FK88" s="487"/>
      <c r="FL88" s="487"/>
      <c r="FM88" s="487"/>
      <c r="FN88" s="487"/>
      <c r="FO88" s="487"/>
      <c r="FP88" s="487"/>
      <c r="FQ88" s="487"/>
      <c r="FR88" s="487"/>
      <c r="FS88" s="487"/>
      <c r="FT88" s="487"/>
      <c r="FU88" s="487"/>
      <c r="FV88" s="487"/>
      <c r="FW88" s="487"/>
      <c r="FX88" s="487"/>
      <c r="FY88" s="487"/>
      <c r="FZ88" s="487"/>
      <c r="GA88" s="487"/>
      <c r="GB88" s="487"/>
      <c r="GC88" s="487"/>
      <c r="GD88" s="487"/>
      <c r="GE88" s="487"/>
      <c r="GF88" s="487"/>
      <c r="GG88" s="487"/>
      <c r="GH88" s="487"/>
      <c r="GI88" s="487"/>
      <c r="GJ88" s="487"/>
      <c r="GK88" s="487"/>
      <c r="GL88" s="487"/>
      <c r="GM88" s="487"/>
      <c r="GN88" s="487"/>
      <c r="GO88" s="487"/>
      <c r="GP88" s="487"/>
      <c r="GQ88" s="487"/>
      <c r="GR88" s="487"/>
      <c r="GS88" s="487"/>
      <c r="GT88" s="487"/>
      <c r="GU88" s="487"/>
      <c r="GV88" s="487"/>
      <c r="GW88" s="487"/>
      <c r="GX88" s="487"/>
      <c r="GY88" s="487"/>
      <c r="GZ88" s="487"/>
      <c r="HA88" s="487"/>
      <c r="HB88" s="487"/>
      <c r="HC88" s="487"/>
      <c r="HD88" s="487"/>
      <c r="HE88" s="487"/>
      <c r="HF88" s="487"/>
      <c r="HG88" s="487"/>
      <c r="HH88" s="487"/>
      <c r="HI88" s="487"/>
      <c r="HJ88" s="487"/>
      <c r="HK88" s="487"/>
      <c r="HL88" s="487"/>
      <c r="HM88" s="487"/>
      <c r="HN88" s="487"/>
      <c r="HO88" s="487"/>
      <c r="HP88" s="487"/>
      <c r="HQ88" s="487"/>
      <c r="HR88" s="487"/>
      <c r="HS88" s="487"/>
      <c r="HT88" s="487"/>
      <c r="HU88" s="487"/>
      <c r="HV88" s="487"/>
      <c r="HW88" s="487"/>
      <c r="HX88" s="487"/>
      <c r="HY88" s="487"/>
      <c r="HZ88" s="487"/>
      <c r="IA88" s="487"/>
      <c r="IB88" s="487"/>
      <c r="IC88" s="487"/>
      <c r="ID88" s="487"/>
      <c r="IE88" s="487"/>
      <c r="IF88" s="487"/>
      <c r="IG88" s="487"/>
      <c r="IH88" s="487"/>
      <c r="II88" s="487"/>
      <c r="IJ88" s="487"/>
      <c r="IK88" s="487"/>
      <c r="IL88" s="487"/>
      <c r="IM88" s="487"/>
      <c r="IN88" s="487"/>
      <c r="IO88" s="487"/>
      <c r="IP88" s="487"/>
      <c r="IQ88" s="487"/>
      <c r="IR88" s="487"/>
      <c r="IS88" s="487"/>
      <c r="IT88" s="487"/>
      <c r="IU88" s="487"/>
      <c r="IV88" s="487"/>
      <c r="IW88" s="487"/>
      <c r="IX88" s="487"/>
      <c r="IY88" s="487"/>
      <c r="IZ88" s="487"/>
      <c r="JA88" s="487"/>
      <c r="JB88" s="487"/>
      <c r="JC88" s="487"/>
      <c r="JD88" s="487"/>
      <c r="JE88" s="487"/>
      <c r="JF88" s="487"/>
      <c r="JG88" s="487"/>
      <c r="JH88" s="487"/>
      <c r="JI88" s="487"/>
      <c r="JJ88" s="487"/>
      <c r="JK88" s="487"/>
      <c r="JL88" s="487"/>
      <c r="JM88" s="487"/>
      <c r="JN88" s="487"/>
      <c r="JO88" s="487"/>
      <c r="JP88" s="487"/>
      <c r="JQ88" s="487"/>
      <c r="JR88" s="487"/>
      <c r="JS88" s="681"/>
    </row>
    <row r="89" spans="1:279" s="461" customFormat="1" ht="21" customHeight="1">
      <c r="A89" s="1782"/>
      <c r="B89" s="467">
        <v>77</v>
      </c>
      <c r="C89" s="468" t="str">
        <f>IF('1_一般事項'!$C$8="","",'1_一般事項'!$C$8)</f>
        <v/>
      </c>
      <c r="D89" s="469"/>
      <c r="E89" s="470"/>
      <c r="F89" s="471"/>
      <c r="G89" s="469"/>
      <c r="H89" s="472"/>
      <c r="I89" s="1294"/>
      <c r="J89" s="1294"/>
      <c r="K89" s="1294"/>
      <c r="L89" s="1294"/>
      <c r="M89" s="1294"/>
      <c r="N89" s="1294"/>
      <c r="O89" s="1294"/>
      <c r="P89" s="1294"/>
      <c r="Q89" s="1294"/>
      <c r="R89" s="1294"/>
      <c r="S89" s="1294"/>
      <c r="T89" s="1294"/>
      <c r="U89" s="1294"/>
      <c r="V89" s="1294"/>
      <c r="W89" s="1294"/>
      <c r="X89" s="1294"/>
      <c r="Y89" s="1294"/>
      <c r="Z89" s="1294"/>
      <c r="AA89" s="1294"/>
      <c r="AB89" s="1294"/>
      <c r="AC89" s="1294"/>
      <c r="AD89" s="1294"/>
      <c r="AE89" s="1294"/>
      <c r="AF89" s="1294"/>
      <c r="AG89" s="1294"/>
      <c r="AH89" s="1294"/>
      <c r="AI89" s="1294"/>
      <c r="AJ89" s="1294"/>
      <c r="AK89" s="1294"/>
      <c r="AL89" s="1294"/>
      <c r="AM89" s="1294"/>
      <c r="AN89" s="1294"/>
      <c r="AO89" s="1294"/>
      <c r="AP89" s="1294"/>
      <c r="AQ89" s="1294"/>
      <c r="AR89" s="1294"/>
      <c r="AS89" s="1294"/>
      <c r="AT89" s="1294"/>
      <c r="AU89" s="1294"/>
      <c r="AV89" s="1294"/>
      <c r="AW89" s="1294"/>
      <c r="AX89" s="1294"/>
      <c r="AY89" s="1294"/>
      <c r="AZ89" s="1294"/>
      <c r="BA89" s="1294"/>
      <c r="BB89" s="1294"/>
      <c r="BC89" s="1294"/>
      <c r="BD89" s="1294"/>
      <c r="BE89" s="1294"/>
      <c r="BF89" s="1294"/>
      <c r="BG89" s="1294"/>
      <c r="BH89" s="1294"/>
      <c r="BI89" s="1294"/>
      <c r="BJ89" s="1294"/>
      <c r="BK89" s="1294"/>
      <c r="BL89" s="1294"/>
      <c r="BM89" s="1294"/>
      <c r="BN89" s="1294"/>
      <c r="BO89" s="1294"/>
      <c r="BP89" s="1294"/>
      <c r="BQ89" s="1294"/>
      <c r="BR89" s="1294"/>
      <c r="BS89" s="1294"/>
      <c r="BT89" s="1294"/>
      <c r="BU89" s="1294"/>
      <c r="BV89" s="1294"/>
      <c r="BW89" s="1294"/>
      <c r="BX89" s="1294"/>
      <c r="BY89" s="1294"/>
      <c r="BZ89" s="1294"/>
      <c r="CA89" s="1294"/>
      <c r="CB89" s="1294"/>
      <c r="CC89" s="1294"/>
      <c r="CD89" s="1294"/>
      <c r="CE89" s="1294"/>
      <c r="CF89" s="1294"/>
      <c r="CG89" s="1294"/>
      <c r="CH89" s="1294"/>
      <c r="CI89" s="1294"/>
      <c r="CJ89" s="1294"/>
      <c r="CK89" s="1294"/>
      <c r="CL89" s="1294"/>
      <c r="CM89" s="1294"/>
      <c r="CN89" s="1294"/>
      <c r="CO89" s="1295">
        <f t="shared" si="5"/>
        <v>0</v>
      </c>
      <c r="CP89" s="476"/>
      <c r="CQ89" s="476"/>
      <c r="CR89" s="476"/>
      <c r="CS89" s="474">
        <f t="shared" si="6"/>
        <v>0</v>
      </c>
      <c r="CT89" s="475">
        <f t="shared" si="7"/>
        <v>0</v>
      </c>
      <c r="CV89" s="487"/>
      <c r="CW89" s="487"/>
      <c r="CX89" s="487"/>
      <c r="CY89" s="487"/>
      <c r="CZ89" s="487"/>
      <c r="DA89" s="487"/>
      <c r="DB89" s="487"/>
      <c r="DC89" s="487"/>
      <c r="DD89" s="487"/>
      <c r="DE89" s="487"/>
      <c r="DF89" s="487"/>
      <c r="DG89" s="487"/>
      <c r="DH89" s="487"/>
      <c r="DI89" s="487"/>
      <c r="DJ89" s="487"/>
      <c r="DK89" s="487"/>
      <c r="DL89" s="487"/>
      <c r="DM89" s="487"/>
      <c r="DN89" s="487"/>
      <c r="DO89" s="487"/>
      <c r="DP89" s="487"/>
      <c r="DQ89" s="487"/>
      <c r="DR89" s="487"/>
      <c r="DS89" s="487"/>
      <c r="DT89" s="487"/>
      <c r="DU89" s="487"/>
      <c r="DV89" s="487"/>
      <c r="DW89" s="487"/>
      <c r="DX89" s="487"/>
      <c r="DY89" s="487"/>
      <c r="DZ89" s="487"/>
      <c r="EA89" s="487"/>
      <c r="EB89" s="487"/>
      <c r="EC89" s="487"/>
      <c r="ED89" s="487"/>
      <c r="EE89" s="487"/>
      <c r="EF89" s="487"/>
      <c r="EG89" s="487"/>
      <c r="EH89" s="487"/>
      <c r="EI89" s="487"/>
      <c r="EJ89" s="487"/>
      <c r="EK89" s="487"/>
      <c r="EL89" s="487"/>
      <c r="EM89" s="487"/>
      <c r="EN89" s="487"/>
      <c r="EO89" s="487"/>
      <c r="EP89" s="487"/>
      <c r="EQ89" s="487"/>
      <c r="ER89" s="487"/>
      <c r="ES89" s="487"/>
      <c r="ET89" s="487"/>
      <c r="EU89" s="487"/>
      <c r="EV89" s="487"/>
      <c r="EW89" s="487"/>
      <c r="EX89" s="487"/>
      <c r="EY89" s="487"/>
      <c r="EZ89" s="487"/>
      <c r="FA89" s="487"/>
      <c r="FB89" s="487"/>
      <c r="FC89" s="487"/>
      <c r="FD89" s="487"/>
      <c r="FE89" s="487"/>
      <c r="FF89" s="487"/>
      <c r="FG89" s="487"/>
      <c r="FH89" s="487"/>
      <c r="FI89" s="487"/>
      <c r="FJ89" s="487"/>
      <c r="FK89" s="487"/>
      <c r="FL89" s="487"/>
      <c r="FM89" s="487"/>
      <c r="FN89" s="487"/>
      <c r="FO89" s="487"/>
      <c r="FP89" s="487"/>
      <c r="FQ89" s="487"/>
      <c r="FR89" s="487"/>
      <c r="FS89" s="487"/>
      <c r="FT89" s="487"/>
      <c r="FU89" s="487"/>
      <c r="FV89" s="487"/>
      <c r="FW89" s="487"/>
      <c r="FX89" s="487"/>
      <c r="FY89" s="487"/>
      <c r="FZ89" s="487"/>
      <c r="GA89" s="487"/>
      <c r="GB89" s="487"/>
      <c r="GC89" s="487"/>
      <c r="GD89" s="487"/>
      <c r="GE89" s="487"/>
      <c r="GF89" s="487"/>
      <c r="GG89" s="487"/>
      <c r="GH89" s="487"/>
      <c r="GI89" s="487"/>
      <c r="GJ89" s="487"/>
      <c r="GK89" s="487"/>
      <c r="GL89" s="487"/>
      <c r="GM89" s="487"/>
      <c r="GN89" s="487"/>
      <c r="GO89" s="487"/>
      <c r="GP89" s="487"/>
      <c r="GQ89" s="487"/>
      <c r="GR89" s="487"/>
      <c r="GS89" s="487"/>
      <c r="GT89" s="487"/>
      <c r="GU89" s="487"/>
      <c r="GV89" s="487"/>
      <c r="GW89" s="487"/>
      <c r="GX89" s="487"/>
      <c r="GY89" s="487"/>
      <c r="GZ89" s="487"/>
      <c r="HA89" s="487"/>
      <c r="HB89" s="487"/>
      <c r="HC89" s="487"/>
      <c r="HD89" s="487"/>
      <c r="HE89" s="487"/>
      <c r="HF89" s="487"/>
      <c r="HG89" s="487"/>
      <c r="HH89" s="487"/>
      <c r="HI89" s="487"/>
      <c r="HJ89" s="487"/>
      <c r="HK89" s="487"/>
      <c r="HL89" s="487"/>
      <c r="HM89" s="487"/>
      <c r="HN89" s="487"/>
      <c r="HO89" s="487"/>
      <c r="HP89" s="487"/>
      <c r="HQ89" s="487"/>
      <c r="HR89" s="487"/>
      <c r="HS89" s="487"/>
      <c r="HT89" s="487"/>
      <c r="HU89" s="487"/>
      <c r="HV89" s="487"/>
      <c r="HW89" s="487"/>
      <c r="HX89" s="487"/>
      <c r="HY89" s="487"/>
      <c r="HZ89" s="487"/>
      <c r="IA89" s="487"/>
      <c r="IB89" s="487"/>
      <c r="IC89" s="487"/>
      <c r="ID89" s="487"/>
      <c r="IE89" s="487"/>
      <c r="IF89" s="487"/>
      <c r="IG89" s="487"/>
      <c r="IH89" s="487"/>
      <c r="II89" s="487"/>
      <c r="IJ89" s="487"/>
      <c r="IK89" s="487"/>
      <c r="IL89" s="487"/>
      <c r="IM89" s="487"/>
      <c r="IN89" s="487"/>
      <c r="IO89" s="487"/>
      <c r="IP89" s="487"/>
      <c r="IQ89" s="487"/>
      <c r="IR89" s="487"/>
      <c r="IS89" s="487"/>
      <c r="IT89" s="487"/>
      <c r="IU89" s="487"/>
      <c r="IV89" s="487"/>
      <c r="IW89" s="487"/>
      <c r="IX89" s="487"/>
      <c r="IY89" s="487"/>
      <c r="IZ89" s="487"/>
      <c r="JA89" s="487"/>
      <c r="JB89" s="487"/>
      <c r="JC89" s="487"/>
      <c r="JD89" s="487"/>
      <c r="JE89" s="487"/>
      <c r="JF89" s="487"/>
      <c r="JG89" s="487"/>
      <c r="JH89" s="487"/>
      <c r="JI89" s="487"/>
      <c r="JJ89" s="487"/>
      <c r="JK89" s="487"/>
      <c r="JL89" s="487"/>
      <c r="JM89" s="487"/>
      <c r="JN89" s="487"/>
      <c r="JO89" s="487"/>
      <c r="JP89" s="487"/>
      <c r="JQ89" s="487"/>
      <c r="JR89" s="487"/>
      <c r="JS89" s="681"/>
    </row>
    <row r="90" spans="1:279" s="461" customFormat="1" ht="21" customHeight="1">
      <c r="A90" s="1782"/>
      <c r="B90" s="467">
        <v>78</v>
      </c>
      <c r="C90" s="468" t="str">
        <f>IF('1_一般事項'!$C$8="","",'1_一般事項'!$C$8)</f>
        <v/>
      </c>
      <c r="D90" s="469"/>
      <c r="E90" s="470"/>
      <c r="F90" s="471"/>
      <c r="G90" s="469"/>
      <c r="H90" s="472"/>
      <c r="I90" s="1294"/>
      <c r="J90" s="1294"/>
      <c r="K90" s="1294"/>
      <c r="L90" s="1294"/>
      <c r="M90" s="1294"/>
      <c r="N90" s="1294"/>
      <c r="O90" s="1294"/>
      <c r="P90" s="1294"/>
      <c r="Q90" s="1294"/>
      <c r="R90" s="1294"/>
      <c r="S90" s="1294"/>
      <c r="T90" s="1294"/>
      <c r="U90" s="1294"/>
      <c r="V90" s="1294"/>
      <c r="W90" s="1294"/>
      <c r="X90" s="1294"/>
      <c r="Y90" s="1294"/>
      <c r="Z90" s="1294"/>
      <c r="AA90" s="1294"/>
      <c r="AB90" s="1294"/>
      <c r="AC90" s="1294"/>
      <c r="AD90" s="1294"/>
      <c r="AE90" s="1294"/>
      <c r="AF90" s="1294"/>
      <c r="AG90" s="1294"/>
      <c r="AH90" s="1294"/>
      <c r="AI90" s="1294"/>
      <c r="AJ90" s="1294"/>
      <c r="AK90" s="1294"/>
      <c r="AL90" s="1294"/>
      <c r="AM90" s="1294"/>
      <c r="AN90" s="1294"/>
      <c r="AO90" s="1294"/>
      <c r="AP90" s="1294"/>
      <c r="AQ90" s="1294"/>
      <c r="AR90" s="1294"/>
      <c r="AS90" s="1294"/>
      <c r="AT90" s="1294"/>
      <c r="AU90" s="1294"/>
      <c r="AV90" s="1294"/>
      <c r="AW90" s="1294"/>
      <c r="AX90" s="1294"/>
      <c r="AY90" s="1294"/>
      <c r="AZ90" s="1294"/>
      <c r="BA90" s="1294"/>
      <c r="BB90" s="1294"/>
      <c r="BC90" s="1294"/>
      <c r="BD90" s="1294"/>
      <c r="BE90" s="1294"/>
      <c r="BF90" s="1294"/>
      <c r="BG90" s="1294"/>
      <c r="BH90" s="1294"/>
      <c r="BI90" s="1294"/>
      <c r="BJ90" s="1294"/>
      <c r="BK90" s="1294"/>
      <c r="BL90" s="1294"/>
      <c r="BM90" s="1294"/>
      <c r="BN90" s="1294"/>
      <c r="BO90" s="1294"/>
      <c r="BP90" s="1294"/>
      <c r="BQ90" s="1294"/>
      <c r="BR90" s="1294"/>
      <c r="BS90" s="1294"/>
      <c r="BT90" s="1294"/>
      <c r="BU90" s="1294"/>
      <c r="BV90" s="1294"/>
      <c r="BW90" s="1294"/>
      <c r="BX90" s="1294"/>
      <c r="BY90" s="1294"/>
      <c r="BZ90" s="1294"/>
      <c r="CA90" s="1294"/>
      <c r="CB90" s="1294"/>
      <c r="CC90" s="1294"/>
      <c r="CD90" s="1294"/>
      <c r="CE90" s="1294"/>
      <c r="CF90" s="1294"/>
      <c r="CG90" s="1294"/>
      <c r="CH90" s="1294"/>
      <c r="CI90" s="1294"/>
      <c r="CJ90" s="1294"/>
      <c r="CK90" s="1294"/>
      <c r="CL90" s="1294"/>
      <c r="CM90" s="1294"/>
      <c r="CN90" s="1294"/>
      <c r="CO90" s="1295">
        <f t="shared" si="5"/>
        <v>0</v>
      </c>
      <c r="CP90" s="476"/>
      <c r="CQ90" s="476"/>
      <c r="CR90" s="476"/>
      <c r="CS90" s="474">
        <f t="shared" si="6"/>
        <v>0</v>
      </c>
      <c r="CT90" s="475">
        <f t="shared" si="7"/>
        <v>0</v>
      </c>
      <c r="CV90" s="487"/>
      <c r="CW90" s="487"/>
      <c r="CX90" s="487"/>
      <c r="CY90" s="487"/>
      <c r="CZ90" s="487"/>
      <c r="DA90" s="487"/>
      <c r="DB90" s="487"/>
      <c r="DC90" s="487"/>
      <c r="DD90" s="487"/>
      <c r="DE90" s="487"/>
      <c r="DF90" s="487"/>
      <c r="DG90" s="487"/>
      <c r="DH90" s="487"/>
      <c r="DI90" s="487"/>
      <c r="DJ90" s="487"/>
      <c r="DK90" s="487"/>
      <c r="DL90" s="487"/>
      <c r="DM90" s="487"/>
      <c r="DN90" s="487"/>
      <c r="DO90" s="487"/>
      <c r="DP90" s="487"/>
      <c r="DQ90" s="487"/>
      <c r="DR90" s="487"/>
      <c r="DS90" s="487"/>
      <c r="DT90" s="487"/>
      <c r="DU90" s="487"/>
      <c r="DV90" s="487"/>
      <c r="DW90" s="487"/>
      <c r="DX90" s="487"/>
      <c r="DY90" s="487"/>
      <c r="DZ90" s="487"/>
      <c r="EA90" s="487"/>
      <c r="EB90" s="487"/>
      <c r="EC90" s="487"/>
      <c r="ED90" s="487"/>
      <c r="EE90" s="487"/>
      <c r="EF90" s="487"/>
      <c r="EG90" s="487"/>
      <c r="EH90" s="487"/>
      <c r="EI90" s="487"/>
      <c r="EJ90" s="487"/>
      <c r="EK90" s="487"/>
      <c r="EL90" s="487"/>
      <c r="EM90" s="487"/>
      <c r="EN90" s="487"/>
      <c r="EO90" s="487"/>
      <c r="EP90" s="487"/>
      <c r="EQ90" s="487"/>
      <c r="ER90" s="487"/>
      <c r="ES90" s="487"/>
      <c r="ET90" s="487"/>
      <c r="EU90" s="487"/>
      <c r="EV90" s="487"/>
      <c r="EW90" s="487"/>
      <c r="EX90" s="487"/>
      <c r="EY90" s="487"/>
      <c r="EZ90" s="487"/>
      <c r="FA90" s="487"/>
      <c r="FB90" s="487"/>
      <c r="FC90" s="487"/>
      <c r="FD90" s="487"/>
      <c r="FE90" s="487"/>
      <c r="FF90" s="487"/>
      <c r="FG90" s="487"/>
      <c r="FH90" s="487"/>
      <c r="FI90" s="487"/>
      <c r="FJ90" s="487"/>
      <c r="FK90" s="487"/>
      <c r="FL90" s="487"/>
      <c r="FM90" s="487"/>
      <c r="FN90" s="487"/>
      <c r="FO90" s="487"/>
      <c r="FP90" s="487"/>
      <c r="FQ90" s="487"/>
      <c r="FR90" s="487"/>
      <c r="FS90" s="487"/>
      <c r="FT90" s="487"/>
      <c r="FU90" s="487"/>
      <c r="FV90" s="487"/>
      <c r="FW90" s="487"/>
      <c r="FX90" s="487"/>
      <c r="FY90" s="487"/>
      <c r="FZ90" s="487"/>
      <c r="GA90" s="487"/>
      <c r="GB90" s="487"/>
      <c r="GC90" s="487"/>
      <c r="GD90" s="487"/>
      <c r="GE90" s="487"/>
      <c r="GF90" s="487"/>
      <c r="GG90" s="487"/>
      <c r="GH90" s="487"/>
      <c r="GI90" s="487"/>
      <c r="GJ90" s="487"/>
      <c r="GK90" s="487"/>
      <c r="GL90" s="487"/>
      <c r="GM90" s="487"/>
      <c r="GN90" s="487"/>
      <c r="GO90" s="487"/>
      <c r="GP90" s="487"/>
      <c r="GQ90" s="487"/>
      <c r="GR90" s="487"/>
      <c r="GS90" s="487"/>
      <c r="GT90" s="487"/>
      <c r="GU90" s="487"/>
      <c r="GV90" s="487"/>
      <c r="GW90" s="487"/>
      <c r="GX90" s="487"/>
      <c r="GY90" s="487"/>
      <c r="GZ90" s="487"/>
      <c r="HA90" s="487"/>
      <c r="HB90" s="487"/>
      <c r="HC90" s="487"/>
      <c r="HD90" s="487"/>
      <c r="HE90" s="487"/>
      <c r="HF90" s="487"/>
      <c r="HG90" s="487"/>
      <c r="HH90" s="487"/>
      <c r="HI90" s="487"/>
      <c r="HJ90" s="487"/>
      <c r="HK90" s="487"/>
      <c r="HL90" s="487"/>
      <c r="HM90" s="487"/>
      <c r="HN90" s="487"/>
      <c r="HO90" s="487"/>
      <c r="HP90" s="487"/>
      <c r="HQ90" s="487"/>
      <c r="HR90" s="487"/>
      <c r="HS90" s="487"/>
      <c r="HT90" s="487"/>
      <c r="HU90" s="487"/>
      <c r="HV90" s="487"/>
      <c r="HW90" s="487"/>
      <c r="HX90" s="487"/>
      <c r="HY90" s="487"/>
      <c r="HZ90" s="487"/>
      <c r="IA90" s="487"/>
      <c r="IB90" s="487"/>
      <c r="IC90" s="487"/>
      <c r="ID90" s="487"/>
      <c r="IE90" s="487"/>
      <c r="IF90" s="487"/>
      <c r="IG90" s="487"/>
      <c r="IH90" s="487"/>
      <c r="II90" s="487"/>
      <c r="IJ90" s="487"/>
      <c r="IK90" s="487"/>
      <c r="IL90" s="487"/>
      <c r="IM90" s="487"/>
      <c r="IN90" s="487"/>
      <c r="IO90" s="487"/>
      <c r="IP90" s="487"/>
      <c r="IQ90" s="487"/>
      <c r="IR90" s="487"/>
      <c r="IS90" s="487"/>
      <c r="IT90" s="487"/>
      <c r="IU90" s="487"/>
      <c r="IV90" s="487"/>
      <c r="IW90" s="487"/>
      <c r="IX90" s="487"/>
      <c r="IY90" s="487"/>
      <c r="IZ90" s="487"/>
      <c r="JA90" s="487"/>
      <c r="JB90" s="487"/>
      <c r="JC90" s="487"/>
      <c r="JD90" s="487"/>
      <c r="JE90" s="487"/>
      <c r="JF90" s="487"/>
      <c r="JG90" s="487"/>
      <c r="JH90" s="487"/>
      <c r="JI90" s="487"/>
      <c r="JJ90" s="487"/>
      <c r="JK90" s="487"/>
      <c r="JL90" s="487"/>
      <c r="JM90" s="487"/>
      <c r="JN90" s="487"/>
      <c r="JO90" s="487"/>
      <c r="JP90" s="487"/>
      <c r="JQ90" s="487"/>
      <c r="JR90" s="487"/>
      <c r="JS90" s="681"/>
    </row>
    <row r="91" spans="1:279" s="461" customFormat="1" ht="21" customHeight="1">
      <c r="A91" s="1782"/>
      <c r="B91" s="467">
        <v>79</v>
      </c>
      <c r="C91" s="468" t="str">
        <f>IF('1_一般事項'!$C$8="","",'1_一般事項'!$C$8)</f>
        <v/>
      </c>
      <c r="D91" s="469"/>
      <c r="E91" s="470"/>
      <c r="F91" s="471"/>
      <c r="G91" s="469"/>
      <c r="H91" s="472"/>
      <c r="I91" s="1294"/>
      <c r="J91" s="1294"/>
      <c r="K91" s="1294"/>
      <c r="L91" s="1294"/>
      <c r="M91" s="1294"/>
      <c r="N91" s="1294"/>
      <c r="O91" s="1294"/>
      <c r="P91" s="1294"/>
      <c r="Q91" s="1294"/>
      <c r="R91" s="1294"/>
      <c r="S91" s="1294"/>
      <c r="T91" s="1294"/>
      <c r="U91" s="1294"/>
      <c r="V91" s="1294"/>
      <c r="W91" s="1294"/>
      <c r="X91" s="1294"/>
      <c r="Y91" s="1294"/>
      <c r="Z91" s="1294"/>
      <c r="AA91" s="1294"/>
      <c r="AB91" s="1294"/>
      <c r="AC91" s="1294"/>
      <c r="AD91" s="1294"/>
      <c r="AE91" s="1294"/>
      <c r="AF91" s="1294"/>
      <c r="AG91" s="1294"/>
      <c r="AH91" s="1294"/>
      <c r="AI91" s="1294"/>
      <c r="AJ91" s="1294"/>
      <c r="AK91" s="1294"/>
      <c r="AL91" s="1294"/>
      <c r="AM91" s="1294"/>
      <c r="AN91" s="1294"/>
      <c r="AO91" s="1294"/>
      <c r="AP91" s="1294"/>
      <c r="AQ91" s="1294"/>
      <c r="AR91" s="1294"/>
      <c r="AS91" s="1294"/>
      <c r="AT91" s="1294"/>
      <c r="AU91" s="1294"/>
      <c r="AV91" s="1294"/>
      <c r="AW91" s="1294"/>
      <c r="AX91" s="1294"/>
      <c r="AY91" s="1294"/>
      <c r="AZ91" s="1294"/>
      <c r="BA91" s="1294"/>
      <c r="BB91" s="1294"/>
      <c r="BC91" s="1294"/>
      <c r="BD91" s="1294"/>
      <c r="BE91" s="1294"/>
      <c r="BF91" s="1294"/>
      <c r="BG91" s="1294"/>
      <c r="BH91" s="1294"/>
      <c r="BI91" s="1294"/>
      <c r="BJ91" s="1294"/>
      <c r="BK91" s="1294"/>
      <c r="BL91" s="1294"/>
      <c r="BM91" s="1294"/>
      <c r="BN91" s="1294"/>
      <c r="BO91" s="1294"/>
      <c r="BP91" s="1294"/>
      <c r="BQ91" s="1294"/>
      <c r="BR91" s="1294"/>
      <c r="BS91" s="1294"/>
      <c r="BT91" s="1294"/>
      <c r="BU91" s="1294"/>
      <c r="BV91" s="1294"/>
      <c r="BW91" s="1294"/>
      <c r="BX91" s="1294"/>
      <c r="BY91" s="1294"/>
      <c r="BZ91" s="1294"/>
      <c r="CA91" s="1294"/>
      <c r="CB91" s="1294"/>
      <c r="CC91" s="1294"/>
      <c r="CD91" s="1294"/>
      <c r="CE91" s="1294"/>
      <c r="CF91" s="1294"/>
      <c r="CG91" s="1294"/>
      <c r="CH91" s="1294"/>
      <c r="CI91" s="1294"/>
      <c r="CJ91" s="1294"/>
      <c r="CK91" s="1294"/>
      <c r="CL91" s="1294"/>
      <c r="CM91" s="1294"/>
      <c r="CN91" s="1294"/>
      <c r="CO91" s="1295">
        <f t="shared" si="5"/>
        <v>0</v>
      </c>
      <c r="CP91" s="476"/>
      <c r="CQ91" s="476"/>
      <c r="CR91" s="476"/>
      <c r="CS91" s="474">
        <f t="shared" si="6"/>
        <v>0</v>
      </c>
      <c r="CT91" s="475">
        <f t="shared" si="7"/>
        <v>0</v>
      </c>
      <c r="CV91" s="487"/>
      <c r="CW91" s="487"/>
      <c r="CX91" s="487"/>
      <c r="CY91" s="487"/>
      <c r="CZ91" s="487"/>
      <c r="DA91" s="487"/>
      <c r="DB91" s="487"/>
      <c r="DC91" s="487"/>
      <c r="DD91" s="487"/>
      <c r="DE91" s="487"/>
      <c r="DF91" s="487"/>
      <c r="DG91" s="487"/>
      <c r="DH91" s="487"/>
      <c r="DI91" s="487"/>
      <c r="DJ91" s="487"/>
      <c r="DK91" s="487"/>
      <c r="DL91" s="487"/>
      <c r="DM91" s="487"/>
      <c r="DN91" s="487"/>
      <c r="DO91" s="487"/>
      <c r="DP91" s="487"/>
      <c r="DQ91" s="487"/>
      <c r="DR91" s="487"/>
      <c r="DS91" s="487"/>
      <c r="DT91" s="487"/>
      <c r="DU91" s="487"/>
      <c r="DV91" s="487"/>
      <c r="DW91" s="487"/>
      <c r="DX91" s="487"/>
      <c r="DY91" s="487"/>
      <c r="DZ91" s="487"/>
      <c r="EA91" s="487"/>
      <c r="EB91" s="487"/>
      <c r="EC91" s="487"/>
      <c r="ED91" s="487"/>
      <c r="EE91" s="487"/>
      <c r="EF91" s="487"/>
      <c r="EG91" s="487"/>
      <c r="EH91" s="487"/>
      <c r="EI91" s="487"/>
      <c r="EJ91" s="487"/>
      <c r="EK91" s="487"/>
      <c r="EL91" s="487"/>
      <c r="EM91" s="487"/>
      <c r="EN91" s="487"/>
      <c r="EO91" s="487"/>
      <c r="EP91" s="487"/>
      <c r="EQ91" s="487"/>
      <c r="ER91" s="487"/>
      <c r="ES91" s="487"/>
      <c r="ET91" s="487"/>
      <c r="EU91" s="487"/>
      <c r="EV91" s="487"/>
      <c r="EW91" s="487"/>
      <c r="EX91" s="487"/>
      <c r="EY91" s="487"/>
      <c r="EZ91" s="487"/>
      <c r="FA91" s="487"/>
      <c r="FB91" s="487"/>
      <c r="FC91" s="487"/>
      <c r="FD91" s="487"/>
      <c r="FE91" s="487"/>
      <c r="FF91" s="487"/>
      <c r="FG91" s="487"/>
      <c r="FH91" s="487"/>
      <c r="FI91" s="487"/>
      <c r="FJ91" s="487"/>
      <c r="FK91" s="487"/>
      <c r="FL91" s="487"/>
      <c r="FM91" s="487"/>
      <c r="FN91" s="487"/>
      <c r="FO91" s="487"/>
      <c r="FP91" s="487"/>
      <c r="FQ91" s="487"/>
      <c r="FR91" s="487"/>
      <c r="FS91" s="487"/>
      <c r="FT91" s="487"/>
      <c r="FU91" s="487"/>
      <c r="FV91" s="487"/>
      <c r="FW91" s="487"/>
      <c r="FX91" s="487"/>
      <c r="FY91" s="487"/>
      <c r="FZ91" s="487"/>
      <c r="GA91" s="487"/>
      <c r="GB91" s="487"/>
      <c r="GC91" s="487"/>
      <c r="GD91" s="487"/>
      <c r="GE91" s="487"/>
      <c r="GF91" s="487"/>
      <c r="GG91" s="487"/>
      <c r="GH91" s="487"/>
      <c r="GI91" s="487"/>
      <c r="GJ91" s="487"/>
      <c r="GK91" s="487"/>
      <c r="GL91" s="487"/>
      <c r="GM91" s="487"/>
      <c r="GN91" s="487"/>
      <c r="GO91" s="487"/>
      <c r="GP91" s="487"/>
      <c r="GQ91" s="487"/>
      <c r="GR91" s="487"/>
      <c r="GS91" s="487"/>
      <c r="GT91" s="487"/>
      <c r="GU91" s="487"/>
      <c r="GV91" s="487"/>
      <c r="GW91" s="487"/>
      <c r="GX91" s="487"/>
      <c r="GY91" s="487"/>
      <c r="GZ91" s="487"/>
      <c r="HA91" s="487"/>
      <c r="HB91" s="487"/>
      <c r="HC91" s="487"/>
      <c r="HD91" s="487"/>
      <c r="HE91" s="487"/>
      <c r="HF91" s="487"/>
      <c r="HG91" s="487"/>
      <c r="HH91" s="487"/>
      <c r="HI91" s="487"/>
      <c r="HJ91" s="487"/>
      <c r="HK91" s="487"/>
      <c r="HL91" s="487"/>
      <c r="HM91" s="487"/>
      <c r="HN91" s="487"/>
      <c r="HO91" s="487"/>
      <c r="HP91" s="487"/>
      <c r="HQ91" s="487"/>
      <c r="HR91" s="487"/>
      <c r="HS91" s="487"/>
      <c r="HT91" s="487"/>
      <c r="HU91" s="487"/>
      <c r="HV91" s="487"/>
      <c r="HW91" s="487"/>
      <c r="HX91" s="487"/>
      <c r="HY91" s="487"/>
      <c r="HZ91" s="487"/>
      <c r="IA91" s="487"/>
      <c r="IB91" s="487"/>
      <c r="IC91" s="487"/>
      <c r="ID91" s="487"/>
      <c r="IE91" s="487"/>
      <c r="IF91" s="487"/>
      <c r="IG91" s="487"/>
      <c r="IH91" s="487"/>
      <c r="II91" s="487"/>
      <c r="IJ91" s="487"/>
      <c r="IK91" s="487"/>
      <c r="IL91" s="487"/>
      <c r="IM91" s="487"/>
      <c r="IN91" s="487"/>
      <c r="IO91" s="487"/>
      <c r="IP91" s="487"/>
      <c r="IQ91" s="487"/>
      <c r="IR91" s="487"/>
      <c r="IS91" s="487"/>
      <c r="IT91" s="487"/>
      <c r="IU91" s="487"/>
      <c r="IV91" s="487"/>
      <c r="IW91" s="487"/>
      <c r="IX91" s="487"/>
      <c r="IY91" s="487"/>
      <c r="IZ91" s="487"/>
      <c r="JA91" s="487"/>
      <c r="JB91" s="487"/>
      <c r="JC91" s="487"/>
      <c r="JD91" s="487"/>
      <c r="JE91" s="487"/>
      <c r="JF91" s="487"/>
      <c r="JG91" s="487"/>
      <c r="JH91" s="487"/>
      <c r="JI91" s="487"/>
      <c r="JJ91" s="487"/>
      <c r="JK91" s="487"/>
      <c r="JL91" s="487"/>
      <c r="JM91" s="487"/>
      <c r="JN91" s="487"/>
      <c r="JO91" s="487"/>
      <c r="JP91" s="487"/>
      <c r="JQ91" s="487"/>
      <c r="JR91" s="487"/>
      <c r="JS91" s="681"/>
    </row>
    <row r="92" spans="1:279" s="461" customFormat="1" ht="21" customHeight="1">
      <c r="A92" s="1782"/>
      <c r="B92" s="467">
        <v>80</v>
      </c>
      <c r="C92" s="468" t="str">
        <f>IF('1_一般事項'!$C$8="","",'1_一般事項'!$C$8)</f>
        <v/>
      </c>
      <c r="D92" s="469"/>
      <c r="E92" s="470"/>
      <c r="F92" s="471"/>
      <c r="G92" s="469"/>
      <c r="H92" s="472"/>
      <c r="I92" s="1294"/>
      <c r="J92" s="1294"/>
      <c r="K92" s="1294"/>
      <c r="L92" s="1294"/>
      <c r="M92" s="1294"/>
      <c r="N92" s="1294"/>
      <c r="O92" s="1294"/>
      <c r="P92" s="1294"/>
      <c r="Q92" s="1294"/>
      <c r="R92" s="1294"/>
      <c r="S92" s="1294"/>
      <c r="T92" s="1294"/>
      <c r="U92" s="1294"/>
      <c r="V92" s="1294"/>
      <c r="W92" s="1294"/>
      <c r="X92" s="1294"/>
      <c r="Y92" s="1294"/>
      <c r="Z92" s="1294"/>
      <c r="AA92" s="1294"/>
      <c r="AB92" s="1294"/>
      <c r="AC92" s="1294"/>
      <c r="AD92" s="1294"/>
      <c r="AE92" s="1294"/>
      <c r="AF92" s="1294"/>
      <c r="AG92" s="1294"/>
      <c r="AH92" s="1294"/>
      <c r="AI92" s="1294"/>
      <c r="AJ92" s="1294"/>
      <c r="AK92" s="1294"/>
      <c r="AL92" s="1294"/>
      <c r="AM92" s="1294"/>
      <c r="AN92" s="1294"/>
      <c r="AO92" s="1294"/>
      <c r="AP92" s="1294"/>
      <c r="AQ92" s="1294"/>
      <c r="AR92" s="1294"/>
      <c r="AS92" s="1294"/>
      <c r="AT92" s="1294"/>
      <c r="AU92" s="1294"/>
      <c r="AV92" s="1294"/>
      <c r="AW92" s="1294"/>
      <c r="AX92" s="1294"/>
      <c r="AY92" s="1294"/>
      <c r="AZ92" s="1294"/>
      <c r="BA92" s="1294"/>
      <c r="BB92" s="1294"/>
      <c r="BC92" s="1294"/>
      <c r="BD92" s="1294"/>
      <c r="BE92" s="1294"/>
      <c r="BF92" s="1294"/>
      <c r="BG92" s="1294"/>
      <c r="BH92" s="1294"/>
      <c r="BI92" s="1294"/>
      <c r="BJ92" s="1294"/>
      <c r="BK92" s="1294"/>
      <c r="BL92" s="1294"/>
      <c r="BM92" s="1294"/>
      <c r="BN92" s="1294"/>
      <c r="BO92" s="1294"/>
      <c r="BP92" s="1294"/>
      <c r="BQ92" s="1294"/>
      <c r="BR92" s="1294"/>
      <c r="BS92" s="1294"/>
      <c r="BT92" s="1294"/>
      <c r="BU92" s="1294"/>
      <c r="BV92" s="1294"/>
      <c r="BW92" s="1294"/>
      <c r="BX92" s="1294"/>
      <c r="BY92" s="1294"/>
      <c r="BZ92" s="1294"/>
      <c r="CA92" s="1294"/>
      <c r="CB92" s="1294"/>
      <c r="CC92" s="1294"/>
      <c r="CD92" s="1294"/>
      <c r="CE92" s="1294"/>
      <c r="CF92" s="1294"/>
      <c r="CG92" s="1294"/>
      <c r="CH92" s="1294"/>
      <c r="CI92" s="1294"/>
      <c r="CJ92" s="1294"/>
      <c r="CK92" s="1294"/>
      <c r="CL92" s="1294"/>
      <c r="CM92" s="1294"/>
      <c r="CN92" s="1294"/>
      <c r="CO92" s="1295">
        <f t="shared" si="5"/>
        <v>0</v>
      </c>
      <c r="CP92" s="476"/>
      <c r="CQ92" s="476"/>
      <c r="CR92" s="476"/>
      <c r="CS92" s="474">
        <f t="shared" si="6"/>
        <v>0</v>
      </c>
      <c r="CT92" s="475">
        <f t="shared" si="7"/>
        <v>0</v>
      </c>
      <c r="CV92" s="487"/>
      <c r="CW92" s="487"/>
      <c r="CX92" s="487"/>
      <c r="CY92" s="487"/>
      <c r="CZ92" s="487"/>
      <c r="DA92" s="487"/>
      <c r="DB92" s="487"/>
      <c r="DC92" s="487"/>
      <c r="DD92" s="487"/>
      <c r="DE92" s="487"/>
      <c r="DF92" s="487"/>
      <c r="DG92" s="487"/>
      <c r="DH92" s="487"/>
      <c r="DI92" s="487"/>
      <c r="DJ92" s="487"/>
      <c r="DK92" s="487"/>
      <c r="DL92" s="487"/>
      <c r="DM92" s="487"/>
      <c r="DN92" s="487"/>
      <c r="DO92" s="487"/>
      <c r="DP92" s="487"/>
      <c r="DQ92" s="487"/>
      <c r="DR92" s="487"/>
      <c r="DS92" s="487"/>
      <c r="DT92" s="487"/>
      <c r="DU92" s="487"/>
      <c r="DV92" s="487"/>
      <c r="DW92" s="487"/>
      <c r="DX92" s="487"/>
      <c r="DY92" s="487"/>
      <c r="DZ92" s="487"/>
      <c r="EA92" s="487"/>
      <c r="EB92" s="487"/>
      <c r="EC92" s="487"/>
      <c r="ED92" s="487"/>
      <c r="EE92" s="487"/>
      <c r="EF92" s="487"/>
      <c r="EG92" s="487"/>
      <c r="EH92" s="487"/>
      <c r="EI92" s="487"/>
      <c r="EJ92" s="487"/>
      <c r="EK92" s="487"/>
      <c r="EL92" s="487"/>
      <c r="EM92" s="487"/>
      <c r="EN92" s="487"/>
      <c r="EO92" s="487"/>
      <c r="EP92" s="487"/>
      <c r="EQ92" s="487"/>
      <c r="ER92" s="487"/>
      <c r="ES92" s="487"/>
      <c r="ET92" s="487"/>
      <c r="EU92" s="487"/>
      <c r="EV92" s="487"/>
      <c r="EW92" s="487"/>
      <c r="EX92" s="487"/>
      <c r="EY92" s="487"/>
      <c r="EZ92" s="487"/>
      <c r="FA92" s="487"/>
      <c r="FB92" s="487"/>
      <c r="FC92" s="487"/>
      <c r="FD92" s="487"/>
      <c r="FE92" s="487"/>
      <c r="FF92" s="487"/>
      <c r="FG92" s="487"/>
      <c r="FH92" s="487"/>
      <c r="FI92" s="487"/>
      <c r="FJ92" s="487"/>
      <c r="FK92" s="487"/>
      <c r="FL92" s="487"/>
      <c r="FM92" s="487"/>
      <c r="FN92" s="487"/>
      <c r="FO92" s="487"/>
      <c r="FP92" s="487"/>
      <c r="FQ92" s="487"/>
      <c r="FR92" s="487"/>
      <c r="FS92" s="487"/>
      <c r="FT92" s="487"/>
      <c r="FU92" s="487"/>
      <c r="FV92" s="487"/>
      <c r="FW92" s="487"/>
      <c r="FX92" s="487"/>
      <c r="FY92" s="487"/>
      <c r="FZ92" s="487"/>
      <c r="GA92" s="487"/>
      <c r="GB92" s="487"/>
      <c r="GC92" s="487"/>
      <c r="GD92" s="487"/>
      <c r="GE92" s="487"/>
      <c r="GF92" s="487"/>
      <c r="GG92" s="487"/>
      <c r="GH92" s="487"/>
      <c r="GI92" s="487"/>
      <c r="GJ92" s="487"/>
      <c r="GK92" s="487"/>
      <c r="GL92" s="487"/>
      <c r="GM92" s="487"/>
      <c r="GN92" s="487"/>
      <c r="GO92" s="487"/>
      <c r="GP92" s="487"/>
      <c r="GQ92" s="487"/>
      <c r="GR92" s="487"/>
      <c r="GS92" s="487"/>
      <c r="GT92" s="487"/>
      <c r="GU92" s="487"/>
      <c r="GV92" s="487"/>
      <c r="GW92" s="487"/>
      <c r="GX92" s="487"/>
      <c r="GY92" s="487"/>
      <c r="GZ92" s="487"/>
      <c r="HA92" s="487"/>
      <c r="HB92" s="487"/>
      <c r="HC92" s="487"/>
      <c r="HD92" s="487"/>
      <c r="HE92" s="487"/>
      <c r="HF92" s="487"/>
      <c r="HG92" s="487"/>
      <c r="HH92" s="487"/>
      <c r="HI92" s="487"/>
      <c r="HJ92" s="487"/>
      <c r="HK92" s="487"/>
      <c r="HL92" s="487"/>
      <c r="HM92" s="487"/>
      <c r="HN92" s="487"/>
      <c r="HO92" s="487"/>
      <c r="HP92" s="487"/>
      <c r="HQ92" s="487"/>
      <c r="HR92" s="487"/>
      <c r="HS92" s="487"/>
      <c r="HT92" s="487"/>
      <c r="HU92" s="487"/>
      <c r="HV92" s="487"/>
      <c r="HW92" s="487"/>
      <c r="HX92" s="487"/>
      <c r="HY92" s="487"/>
      <c r="HZ92" s="487"/>
      <c r="IA92" s="487"/>
      <c r="IB92" s="487"/>
      <c r="IC92" s="487"/>
      <c r="ID92" s="487"/>
      <c r="IE92" s="487"/>
      <c r="IF92" s="487"/>
      <c r="IG92" s="487"/>
      <c r="IH92" s="487"/>
      <c r="II92" s="487"/>
      <c r="IJ92" s="487"/>
      <c r="IK92" s="487"/>
      <c r="IL92" s="487"/>
      <c r="IM92" s="487"/>
      <c r="IN92" s="487"/>
      <c r="IO92" s="487"/>
      <c r="IP92" s="487"/>
      <c r="IQ92" s="487"/>
      <c r="IR92" s="487"/>
      <c r="IS92" s="487"/>
      <c r="IT92" s="487"/>
      <c r="IU92" s="487"/>
      <c r="IV92" s="487"/>
      <c r="IW92" s="487"/>
      <c r="IX92" s="487"/>
      <c r="IY92" s="487"/>
      <c r="IZ92" s="487"/>
      <c r="JA92" s="487"/>
      <c r="JB92" s="487"/>
      <c r="JC92" s="487"/>
      <c r="JD92" s="487"/>
      <c r="JE92" s="487"/>
      <c r="JF92" s="487"/>
      <c r="JG92" s="487"/>
      <c r="JH92" s="487"/>
      <c r="JI92" s="487"/>
      <c r="JJ92" s="487"/>
      <c r="JK92" s="487"/>
      <c r="JL92" s="487"/>
      <c r="JM92" s="487"/>
      <c r="JN92" s="487"/>
      <c r="JO92" s="487"/>
      <c r="JP92" s="487"/>
      <c r="JQ92" s="487"/>
      <c r="JR92" s="487"/>
      <c r="JS92" s="681"/>
    </row>
    <row r="93" spans="1:279" s="461" customFormat="1" ht="21" customHeight="1">
      <c r="A93" s="1782"/>
      <c r="B93" s="467">
        <v>81</v>
      </c>
      <c r="C93" s="468" t="str">
        <f>IF('1_一般事項'!$C$8="","",'1_一般事項'!$C$8)</f>
        <v/>
      </c>
      <c r="D93" s="469"/>
      <c r="E93" s="470"/>
      <c r="F93" s="471"/>
      <c r="G93" s="469"/>
      <c r="H93" s="472"/>
      <c r="I93" s="1294"/>
      <c r="J93" s="1294"/>
      <c r="K93" s="1294"/>
      <c r="L93" s="1294"/>
      <c r="M93" s="1294"/>
      <c r="N93" s="1294"/>
      <c r="O93" s="1294"/>
      <c r="P93" s="1294"/>
      <c r="Q93" s="1294"/>
      <c r="R93" s="1294"/>
      <c r="S93" s="1294"/>
      <c r="T93" s="1294"/>
      <c r="U93" s="1294"/>
      <c r="V93" s="1294"/>
      <c r="W93" s="1294"/>
      <c r="X93" s="1294"/>
      <c r="Y93" s="1294"/>
      <c r="Z93" s="1294"/>
      <c r="AA93" s="1294"/>
      <c r="AB93" s="1294"/>
      <c r="AC93" s="1294"/>
      <c r="AD93" s="1294"/>
      <c r="AE93" s="1294"/>
      <c r="AF93" s="1294"/>
      <c r="AG93" s="1294"/>
      <c r="AH93" s="1294"/>
      <c r="AI93" s="1294"/>
      <c r="AJ93" s="1294"/>
      <c r="AK93" s="1294"/>
      <c r="AL93" s="1294"/>
      <c r="AM93" s="1294"/>
      <c r="AN93" s="1294"/>
      <c r="AO93" s="1294"/>
      <c r="AP93" s="1294"/>
      <c r="AQ93" s="1294"/>
      <c r="AR93" s="1294"/>
      <c r="AS93" s="1294"/>
      <c r="AT93" s="1294"/>
      <c r="AU93" s="1294"/>
      <c r="AV93" s="1294"/>
      <c r="AW93" s="1294"/>
      <c r="AX93" s="1294"/>
      <c r="AY93" s="1294"/>
      <c r="AZ93" s="1294"/>
      <c r="BA93" s="1294"/>
      <c r="BB93" s="1294"/>
      <c r="BC93" s="1294"/>
      <c r="BD93" s="1294"/>
      <c r="BE93" s="1294"/>
      <c r="BF93" s="1294"/>
      <c r="BG93" s="1294"/>
      <c r="BH93" s="1294"/>
      <c r="BI93" s="1294"/>
      <c r="BJ93" s="1294"/>
      <c r="BK93" s="1294"/>
      <c r="BL93" s="1294"/>
      <c r="BM93" s="1294"/>
      <c r="BN93" s="1294"/>
      <c r="BO93" s="1294"/>
      <c r="BP93" s="1294"/>
      <c r="BQ93" s="1294"/>
      <c r="BR93" s="1294"/>
      <c r="BS93" s="1294"/>
      <c r="BT93" s="1294"/>
      <c r="BU93" s="1294"/>
      <c r="BV93" s="1294"/>
      <c r="BW93" s="1294"/>
      <c r="BX93" s="1294"/>
      <c r="BY93" s="1294"/>
      <c r="BZ93" s="1294"/>
      <c r="CA93" s="1294"/>
      <c r="CB93" s="1294"/>
      <c r="CC93" s="1294"/>
      <c r="CD93" s="1294"/>
      <c r="CE93" s="1294"/>
      <c r="CF93" s="1294"/>
      <c r="CG93" s="1294"/>
      <c r="CH93" s="1294"/>
      <c r="CI93" s="1294"/>
      <c r="CJ93" s="1294"/>
      <c r="CK93" s="1294"/>
      <c r="CL93" s="1294"/>
      <c r="CM93" s="1294"/>
      <c r="CN93" s="1294"/>
      <c r="CO93" s="1295">
        <f t="shared" si="5"/>
        <v>0</v>
      </c>
      <c r="CP93" s="476"/>
      <c r="CQ93" s="476"/>
      <c r="CR93" s="476"/>
      <c r="CS93" s="474">
        <f t="shared" si="6"/>
        <v>0</v>
      </c>
      <c r="CT93" s="475">
        <f t="shared" si="7"/>
        <v>0</v>
      </c>
      <c r="CV93" s="487"/>
      <c r="CW93" s="487"/>
      <c r="CX93" s="487"/>
      <c r="CY93" s="487"/>
      <c r="CZ93" s="487"/>
      <c r="DA93" s="487"/>
      <c r="DB93" s="487"/>
      <c r="DC93" s="487"/>
      <c r="DD93" s="487"/>
      <c r="DE93" s="487"/>
      <c r="DF93" s="487"/>
      <c r="DG93" s="487"/>
      <c r="DH93" s="487"/>
      <c r="DI93" s="487"/>
      <c r="DJ93" s="487"/>
      <c r="DK93" s="487"/>
      <c r="DL93" s="487"/>
      <c r="DM93" s="487"/>
      <c r="DN93" s="487"/>
      <c r="DO93" s="487"/>
      <c r="DP93" s="487"/>
      <c r="DQ93" s="487"/>
      <c r="DR93" s="487"/>
      <c r="DS93" s="487"/>
      <c r="DT93" s="487"/>
      <c r="DU93" s="487"/>
      <c r="DV93" s="487"/>
      <c r="DW93" s="487"/>
      <c r="DX93" s="487"/>
      <c r="DY93" s="487"/>
      <c r="DZ93" s="487"/>
      <c r="EA93" s="487"/>
      <c r="EB93" s="487"/>
      <c r="EC93" s="487"/>
      <c r="ED93" s="487"/>
      <c r="EE93" s="487"/>
      <c r="EF93" s="487"/>
      <c r="EG93" s="487"/>
      <c r="EH93" s="487"/>
      <c r="EI93" s="487"/>
      <c r="EJ93" s="487"/>
      <c r="EK93" s="487"/>
      <c r="EL93" s="487"/>
      <c r="EM93" s="487"/>
      <c r="EN93" s="487"/>
      <c r="EO93" s="487"/>
      <c r="EP93" s="487"/>
      <c r="EQ93" s="487"/>
      <c r="ER93" s="487"/>
      <c r="ES93" s="487"/>
      <c r="ET93" s="487"/>
      <c r="EU93" s="487"/>
      <c r="EV93" s="487"/>
      <c r="EW93" s="487"/>
      <c r="EX93" s="487"/>
      <c r="EY93" s="487"/>
      <c r="EZ93" s="487"/>
      <c r="FA93" s="487"/>
      <c r="FB93" s="487"/>
      <c r="FC93" s="487"/>
      <c r="FD93" s="487"/>
      <c r="FE93" s="487"/>
      <c r="FF93" s="487"/>
      <c r="FG93" s="487"/>
      <c r="FH93" s="487"/>
      <c r="FI93" s="487"/>
      <c r="FJ93" s="487"/>
      <c r="FK93" s="487"/>
      <c r="FL93" s="487"/>
      <c r="FM93" s="487"/>
      <c r="FN93" s="487"/>
      <c r="FO93" s="487"/>
      <c r="FP93" s="487"/>
      <c r="FQ93" s="487"/>
      <c r="FR93" s="487"/>
      <c r="FS93" s="487"/>
      <c r="FT93" s="487"/>
      <c r="FU93" s="487"/>
      <c r="FV93" s="487"/>
      <c r="FW93" s="487"/>
      <c r="FX93" s="487"/>
      <c r="FY93" s="487"/>
      <c r="FZ93" s="487"/>
      <c r="GA93" s="487"/>
      <c r="GB93" s="487"/>
      <c r="GC93" s="487"/>
      <c r="GD93" s="487"/>
      <c r="GE93" s="487"/>
      <c r="GF93" s="487"/>
      <c r="GG93" s="487"/>
      <c r="GH93" s="487"/>
      <c r="GI93" s="487"/>
      <c r="GJ93" s="487"/>
      <c r="GK93" s="487"/>
      <c r="GL93" s="487"/>
      <c r="GM93" s="487"/>
      <c r="GN93" s="487"/>
      <c r="GO93" s="487"/>
      <c r="GP93" s="487"/>
      <c r="GQ93" s="487"/>
      <c r="GR93" s="487"/>
      <c r="GS93" s="487"/>
      <c r="GT93" s="487"/>
      <c r="GU93" s="487"/>
      <c r="GV93" s="487"/>
      <c r="GW93" s="487"/>
      <c r="GX93" s="487"/>
      <c r="GY93" s="487"/>
      <c r="GZ93" s="487"/>
      <c r="HA93" s="487"/>
      <c r="HB93" s="487"/>
      <c r="HC93" s="487"/>
      <c r="HD93" s="487"/>
      <c r="HE93" s="487"/>
      <c r="HF93" s="487"/>
      <c r="HG93" s="487"/>
      <c r="HH93" s="487"/>
      <c r="HI93" s="487"/>
      <c r="HJ93" s="487"/>
      <c r="HK93" s="487"/>
      <c r="HL93" s="487"/>
      <c r="HM93" s="487"/>
      <c r="HN93" s="487"/>
      <c r="HO93" s="487"/>
      <c r="HP93" s="487"/>
      <c r="HQ93" s="487"/>
      <c r="HR93" s="487"/>
      <c r="HS93" s="487"/>
      <c r="HT93" s="487"/>
      <c r="HU93" s="487"/>
      <c r="HV93" s="487"/>
      <c r="HW93" s="487"/>
      <c r="HX93" s="487"/>
      <c r="HY93" s="487"/>
      <c r="HZ93" s="487"/>
      <c r="IA93" s="487"/>
      <c r="IB93" s="487"/>
      <c r="IC93" s="487"/>
      <c r="ID93" s="487"/>
      <c r="IE93" s="487"/>
      <c r="IF93" s="487"/>
      <c r="IG93" s="487"/>
      <c r="IH93" s="487"/>
      <c r="II93" s="487"/>
      <c r="IJ93" s="487"/>
      <c r="IK93" s="487"/>
      <c r="IL93" s="487"/>
      <c r="IM93" s="487"/>
      <c r="IN93" s="487"/>
      <c r="IO93" s="487"/>
      <c r="IP93" s="487"/>
      <c r="IQ93" s="487"/>
      <c r="IR93" s="487"/>
      <c r="IS93" s="487"/>
      <c r="IT93" s="487"/>
      <c r="IU93" s="487"/>
      <c r="IV93" s="487"/>
      <c r="IW93" s="487"/>
      <c r="IX93" s="487"/>
      <c r="IY93" s="487"/>
      <c r="IZ93" s="487"/>
      <c r="JA93" s="487"/>
      <c r="JB93" s="487"/>
      <c r="JC93" s="487"/>
      <c r="JD93" s="487"/>
      <c r="JE93" s="487"/>
      <c r="JF93" s="487"/>
      <c r="JG93" s="487"/>
      <c r="JH93" s="487"/>
      <c r="JI93" s="487"/>
      <c r="JJ93" s="487"/>
      <c r="JK93" s="487"/>
      <c r="JL93" s="487"/>
      <c r="JM93" s="487"/>
      <c r="JN93" s="487"/>
      <c r="JO93" s="487"/>
      <c r="JP93" s="487"/>
      <c r="JQ93" s="487"/>
      <c r="JR93" s="487"/>
      <c r="JS93" s="681"/>
    </row>
    <row r="94" spans="1:279" s="461" customFormat="1" ht="21" customHeight="1">
      <c r="A94" s="1782"/>
      <c r="B94" s="467">
        <v>82</v>
      </c>
      <c r="C94" s="468" t="str">
        <f>IF('1_一般事項'!$C$8="","",'1_一般事項'!$C$8)</f>
        <v/>
      </c>
      <c r="D94" s="469"/>
      <c r="E94" s="470"/>
      <c r="F94" s="471"/>
      <c r="G94" s="469"/>
      <c r="H94" s="472"/>
      <c r="I94" s="1294"/>
      <c r="J94" s="1294"/>
      <c r="K94" s="1294"/>
      <c r="L94" s="1294"/>
      <c r="M94" s="1294"/>
      <c r="N94" s="1294"/>
      <c r="O94" s="1294"/>
      <c r="P94" s="1294"/>
      <c r="Q94" s="1294"/>
      <c r="R94" s="1294"/>
      <c r="S94" s="1294"/>
      <c r="T94" s="1294"/>
      <c r="U94" s="1294"/>
      <c r="V94" s="1294"/>
      <c r="W94" s="1294"/>
      <c r="X94" s="1294"/>
      <c r="Y94" s="1294"/>
      <c r="Z94" s="1294"/>
      <c r="AA94" s="1294"/>
      <c r="AB94" s="1294"/>
      <c r="AC94" s="1294"/>
      <c r="AD94" s="1294"/>
      <c r="AE94" s="1294"/>
      <c r="AF94" s="1294"/>
      <c r="AG94" s="1294"/>
      <c r="AH94" s="1294"/>
      <c r="AI94" s="1294"/>
      <c r="AJ94" s="1294"/>
      <c r="AK94" s="1294"/>
      <c r="AL94" s="1294"/>
      <c r="AM94" s="1294"/>
      <c r="AN94" s="1294"/>
      <c r="AO94" s="1294"/>
      <c r="AP94" s="1294"/>
      <c r="AQ94" s="1294"/>
      <c r="AR94" s="1294"/>
      <c r="AS94" s="1294"/>
      <c r="AT94" s="1294"/>
      <c r="AU94" s="1294"/>
      <c r="AV94" s="1294"/>
      <c r="AW94" s="1294"/>
      <c r="AX94" s="1294"/>
      <c r="AY94" s="1294"/>
      <c r="AZ94" s="1294"/>
      <c r="BA94" s="1294"/>
      <c r="BB94" s="1294"/>
      <c r="BC94" s="1294"/>
      <c r="BD94" s="1294"/>
      <c r="BE94" s="1294"/>
      <c r="BF94" s="1294"/>
      <c r="BG94" s="1294"/>
      <c r="BH94" s="1294"/>
      <c r="BI94" s="1294"/>
      <c r="BJ94" s="1294"/>
      <c r="BK94" s="1294"/>
      <c r="BL94" s="1294"/>
      <c r="BM94" s="1294"/>
      <c r="BN94" s="1294"/>
      <c r="BO94" s="1294"/>
      <c r="BP94" s="1294"/>
      <c r="BQ94" s="1294"/>
      <c r="BR94" s="1294"/>
      <c r="BS94" s="1294"/>
      <c r="BT94" s="1294"/>
      <c r="BU94" s="1294"/>
      <c r="BV94" s="1294"/>
      <c r="BW94" s="1294"/>
      <c r="BX94" s="1294"/>
      <c r="BY94" s="1294"/>
      <c r="BZ94" s="1294"/>
      <c r="CA94" s="1294"/>
      <c r="CB94" s="1294"/>
      <c r="CC94" s="1294"/>
      <c r="CD94" s="1294"/>
      <c r="CE94" s="1294"/>
      <c r="CF94" s="1294"/>
      <c r="CG94" s="1294"/>
      <c r="CH94" s="1294"/>
      <c r="CI94" s="1294"/>
      <c r="CJ94" s="1294"/>
      <c r="CK94" s="1294"/>
      <c r="CL94" s="1294"/>
      <c r="CM94" s="1294"/>
      <c r="CN94" s="1294"/>
      <c r="CO94" s="1295">
        <f t="shared" si="5"/>
        <v>0</v>
      </c>
      <c r="CP94" s="476"/>
      <c r="CQ94" s="476"/>
      <c r="CR94" s="476"/>
      <c r="CS94" s="474">
        <f t="shared" si="6"/>
        <v>0</v>
      </c>
      <c r="CT94" s="475">
        <f t="shared" si="7"/>
        <v>0</v>
      </c>
      <c r="CV94" s="487"/>
      <c r="CW94" s="487"/>
      <c r="CX94" s="487"/>
      <c r="CY94" s="487"/>
      <c r="CZ94" s="487"/>
      <c r="DA94" s="487"/>
      <c r="DB94" s="487"/>
      <c r="DC94" s="487"/>
      <c r="DD94" s="487"/>
      <c r="DE94" s="487"/>
      <c r="DF94" s="487"/>
      <c r="DG94" s="487"/>
      <c r="DH94" s="487"/>
      <c r="DI94" s="487"/>
      <c r="DJ94" s="487"/>
      <c r="DK94" s="487"/>
      <c r="DL94" s="487"/>
      <c r="DM94" s="487"/>
      <c r="DN94" s="487"/>
      <c r="DO94" s="487"/>
      <c r="DP94" s="487"/>
      <c r="DQ94" s="487"/>
      <c r="DR94" s="487"/>
      <c r="DS94" s="487"/>
      <c r="DT94" s="487"/>
      <c r="DU94" s="487"/>
      <c r="DV94" s="487"/>
      <c r="DW94" s="487"/>
      <c r="DX94" s="487"/>
      <c r="DY94" s="487"/>
      <c r="DZ94" s="487"/>
      <c r="EA94" s="487"/>
      <c r="EB94" s="487"/>
      <c r="EC94" s="487"/>
      <c r="ED94" s="487"/>
      <c r="EE94" s="487"/>
      <c r="EF94" s="487"/>
      <c r="EG94" s="487"/>
      <c r="EH94" s="487"/>
      <c r="EI94" s="487"/>
      <c r="EJ94" s="487"/>
      <c r="EK94" s="487"/>
      <c r="EL94" s="487"/>
      <c r="EM94" s="487"/>
      <c r="EN94" s="487"/>
      <c r="EO94" s="487"/>
      <c r="EP94" s="487"/>
      <c r="EQ94" s="487"/>
      <c r="ER94" s="487"/>
      <c r="ES94" s="487"/>
      <c r="ET94" s="487"/>
      <c r="EU94" s="487"/>
      <c r="EV94" s="487"/>
      <c r="EW94" s="487"/>
      <c r="EX94" s="487"/>
      <c r="EY94" s="487"/>
      <c r="EZ94" s="487"/>
      <c r="FA94" s="487"/>
      <c r="FB94" s="487"/>
      <c r="FC94" s="487"/>
      <c r="FD94" s="487"/>
      <c r="FE94" s="487"/>
      <c r="FF94" s="487"/>
      <c r="FG94" s="487"/>
      <c r="FH94" s="487"/>
      <c r="FI94" s="487"/>
      <c r="FJ94" s="487"/>
      <c r="FK94" s="487"/>
      <c r="FL94" s="487"/>
      <c r="FM94" s="487"/>
      <c r="FN94" s="487"/>
      <c r="FO94" s="487"/>
      <c r="FP94" s="487"/>
      <c r="FQ94" s="487"/>
      <c r="FR94" s="487"/>
      <c r="FS94" s="487"/>
      <c r="FT94" s="487"/>
      <c r="FU94" s="487"/>
      <c r="FV94" s="487"/>
      <c r="FW94" s="487"/>
      <c r="FX94" s="487"/>
      <c r="FY94" s="487"/>
      <c r="FZ94" s="487"/>
      <c r="GA94" s="487"/>
      <c r="GB94" s="487"/>
      <c r="GC94" s="487"/>
      <c r="GD94" s="487"/>
      <c r="GE94" s="487"/>
      <c r="GF94" s="487"/>
      <c r="GG94" s="487"/>
      <c r="GH94" s="487"/>
      <c r="GI94" s="487"/>
      <c r="GJ94" s="487"/>
      <c r="GK94" s="487"/>
      <c r="GL94" s="487"/>
      <c r="GM94" s="487"/>
      <c r="GN94" s="487"/>
      <c r="GO94" s="487"/>
      <c r="GP94" s="487"/>
      <c r="GQ94" s="487"/>
      <c r="GR94" s="487"/>
      <c r="GS94" s="487"/>
      <c r="GT94" s="487"/>
      <c r="GU94" s="487"/>
      <c r="GV94" s="487"/>
      <c r="GW94" s="487"/>
      <c r="GX94" s="487"/>
      <c r="GY94" s="487"/>
      <c r="GZ94" s="487"/>
      <c r="HA94" s="487"/>
      <c r="HB94" s="487"/>
      <c r="HC94" s="487"/>
      <c r="HD94" s="487"/>
      <c r="HE94" s="487"/>
      <c r="HF94" s="487"/>
      <c r="HG94" s="487"/>
      <c r="HH94" s="487"/>
      <c r="HI94" s="487"/>
      <c r="HJ94" s="487"/>
      <c r="HK94" s="487"/>
      <c r="HL94" s="487"/>
      <c r="HM94" s="487"/>
      <c r="HN94" s="487"/>
      <c r="HO94" s="487"/>
      <c r="HP94" s="487"/>
      <c r="HQ94" s="487"/>
      <c r="HR94" s="487"/>
      <c r="HS94" s="487"/>
      <c r="HT94" s="487"/>
      <c r="HU94" s="487"/>
      <c r="HV94" s="487"/>
      <c r="HW94" s="487"/>
      <c r="HX94" s="487"/>
      <c r="HY94" s="487"/>
      <c r="HZ94" s="487"/>
      <c r="IA94" s="487"/>
      <c r="IB94" s="487"/>
      <c r="IC94" s="487"/>
      <c r="ID94" s="487"/>
      <c r="IE94" s="487"/>
      <c r="IF94" s="487"/>
      <c r="IG94" s="487"/>
      <c r="IH94" s="487"/>
      <c r="II94" s="487"/>
      <c r="IJ94" s="487"/>
      <c r="IK94" s="487"/>
      <c r="IL94" s="487"/>
      <c r="IM94" s="487"/>
      <c r="IN94" s="487"/>
      <c r="IO94" s="487"/>
      <c r="IP94" s="487"/>
      <c r="IQ94" s="487"/>
      <c r="IR94" s="487"/>
      <c r="IS94" s="487"/>
      <c r="IT94" s="487"/>
      <c r="IU94" s="487"/>
      <c r="IV94" s="487"/>
      <c r="IW94" s="487"/>
      <c r="IX94" s="487"/>
      <c r="IY94" s="487"/>
      <c r="IZ94" s="487"/>
      <c r="JA94" s="487"/>
      <c r="JB94" s="487"/>
      <c r="JC94" s="487"/>
      <c r="JD94" s="487"/>
      <c r="JE94" s="487"/>
      <c r="JF94" s="487"/>
      <c r="JG94" s="487"/>
      <c r="JH94" s="487"/>
      <c r="JI94" s="487"/>
      <c r="JJ94" s="487"/>
      <c r="JK94" s="487"/>
      <c r="JL94" s="487"/>
      <c r="JM94" s="487"/>
      <c r="JN94" s="487"/>
      <c r="JO94" s="487"/>
      <c r="JP94" s="487"/>
      <c r="JQ94" s="487"/>
      <c r="JR94" s="487"/>
      <c r="JS94" s="681"/>
    </row>
    <row r="95" spans="1:279" s="461" customFormat="1" ht="21" customHeight="1">
      <c r="A95" s="1782"/>
      <c r="B95" s="467">
        <v>83</v>
      </c>
      <c r="C95" s="468" t="str">
        <f>IF('1_一般事項'!$C$8="","",'1_一般事項'!$C$8)</f>
        <v/>
      </c>
      <c r="D95" s="469"/>
      <c r="E95" s="470"/>
      <c r="F95" s="471"/>
      <c r="G95" s="469"/>
      <c r="H95" s="472"/>
      <c r="I95" s="1294"/>
      <c r="J95" s="1294"/>
      <c r="K95" s="1294"/>
      <c r="L95" s="1294"/>
      <c r="M95" s="1294"/>
      <c r="N95" s="1294"/>
      <c r="O95" s="1294"/>
      <c r="P95" s="1294"/>
      <c r="Q95" s="1294"/>
      <c r="R95" s="1294"/>
      <c r="S95" s="1294"/>
      <c r="T95" s="1294"/>
      <c r="U95" s="1294"/>
      <c r="V95" s="1294"/>
      <c r="W95" s="1294"/>
      <c r="X95" s="1294"/>
      <c r="Y95" s="1294"/>
      <c r="Z95" s="1294"/>
      <c r="AA95" s="1294"/>
      <c r="AB95" s="1294"/>
      <c r="AC95" s="1294"/>
      <c r="AD95" s="1294"/>
      <c r="AE95" s="1294"/>
      <c r="AF95" s="1294"/>
      <c r="AG95" s="1294"/>
      <c r="AH95" s="1294"/>
      <c r="AI95" s="1294"/>
      <c r="AJ95" s="1294"/>
      <c r="AK95" s="1294"/>
      <c r="AL95" s="1294"/>
      <c r="AM95" s="1294"/>
      <c r="AN95" s="1294"/>
      <c r="AO95" s="1294"/>
      <c r="AP95" s="1294"/>
      <c r="AQ95" s="1294"/>
      <c r="AR95" s="1294"/>
      <c r="AS95" s="1294"/>
      <c r="AT95" s="1294"/>
      <c r="AU95" s="1294"/>
      <c r="AV95" s="1294"/>
      <c r="AW95" s="1294"/>
      <c r="AX95" s="1294"/>
      <c r="AY95" s="1294"/>
      <c r="AZ95" s="1294"/>
      <c r="BA95" s="1294"/>
      <c r="BB95" s="1294"/>
      <c r="BC95" s="1294"/>
      <c r="BD95" s="1294"/>
      <c r="BE95" s="1294"/>
      <c r="BF95" s="1294"/>
      <c r="BG95" s="1294"/>
      <c r="BH95" s="1294"/>
      <c r="BI95" s="1294"/>
      <c r="BJ95" s="1294"/>
      <c r="BK95" s="1294"/>
      <c r="BL95" s="1294"/>
      <c r="BM95" s="1294"/>
      <c r="BN95" s="1294"/>
      <c r="BO95" s="1294"/>
      <c r="BP95" s="1294"/>
      <c r="BQ95" s="1294"/>
      <c r="BR95" s="1294"/>
      <c r="BS95" s="1294"/>
      <c r="BT95" s="1294"/>
      <c r="BU95" s="1294"/>
      <c r="BV95" s="1294"/>
      <c r="BW95" s="1294"/>
      <c r="BX95" s="1294"/>
      <c r="BY95" s="1294"/>
      <c r="BZ95" s="1294"/>
      <c r="CA95" s="1294"/>
      <c r="CB95" s="1294"/>
      <c r="CC95" s="1294"/>
      <c r="CD95" s="1294"/>
      <c r="CE95" s="1294"/>
      <c r="CF95" s="1294"/>
      <c r="CG95" s="1294"/>
      <c r="CH95" s="1294"/>
      <c r="CI95" s="1294"/>
      <c r="CJ95" s="1294"/>
      <c r="CK95" s="1294"/>
      <c r="CL95" s="1294"/>
      <c r="CM95" s="1294"/>
      <c r="CN95" s="1294"/>
      <c r="CO95" s="1295">
        <f t="shared" si="5"/>
        <v>0</v>
      </c>
      <c r="CP95" s="476"/>
      <c r="CQ95" s="476"/>
      <c r="CR95" s="476"/>
      <c r="CS95" s="474">
        <f t="shared" si="6"/>
        <v>0</v>
      </c>
      <c r="CT95" s="475">
        <f t="shared" si="7"/>
        <v>0</v>
      </c>
      <c r="CV95" s="487"/>
      <c r="CW95" s="487"/>
      <c r="CX95" s="487"/>
      <c r="CY95" s="487"/>
      <c r="CZ95" s="487"/>
      <c r="DA95" s="487"/>
      <c r="DB95" s="487"/>
      <c r="DC95" s="487"/>
      <c r="DD95" s="487"/>
      <c r="DE95" s="487"/>
      <c r="DF95" s="487"/>
      <c r="DG95" s="487"/>
      <c r="DH95" s="487"/>
      <c r="DI95" s="487"/>
      <c r="DJ95" s="487"/>
      <c r="DK95" s="487"/>
      <c r="DL95" s="487"/>
      <c r="DM95" s="487"/>
      <c r="DN95" s="487"/>
      <c r="DO95" s="487"/>
      <c r="DP95" s="487"/>
      <c r="DQ95" s="487"/>
      <c r="DR95" s="487"/>
      <c r="DS95" s="487"/>
      <c r="DT95" s="487"/>
      <c r="DU95" s="487"/>
      <c r="DV95" s="487"/>
      <c r="DW95" s="487"/>
      <c r="DX95" s="487"/>
      <c r="DY95" s="487"/>
      <c r="DZ95" s="487"/>
      <c r="EA95" s="487"/>
      <c r="EB95" s="487"/>
      <c r="EC95" s="487"/>
      <c r="ED95" s="487"/>
      <c r="EE95" s="487"/>
      <c r="EF95" s="487"/>
      <c r="EG95" s="487"/>
      <c r="EH95" s="487"/>
      <c r="EI95" s="487"/>
      <c r="EJ95" s="487"/>
      <c r="EK95" s="487"/>
      <c r="EL95" s="487"/>
      <c r="EM95" s="487"/>
      <c r="EN95" s="487"/>
      <c r="EO95" s="487"/>
      <c r="EP95" s="487"/>
      <c r="EQ95" s="487"/>
      <c r="ER95" s="487"/>
      <c r="ES95" s="487"/>
      <c r="ET95" s="487"/>
      <c r="EU95" s="487"/>
      <c r="EV95" s="487"/>
      <c r="EW95" s="487"/>
      <c r="EX95" s="487"/>
      <c r="EY95" s="487"/>
      <c r="EZ95" s="487"/>
      <c r="FA95" s="487"/>
      <c r="FB95" s="487"/>
      <c r="FC95" s="487"/>
      <c r="FD95" s="487"/>
      <c r="FE95" s="487"/>
      <c r="FF95" s="487"/>
      <c r="FG95" s="487"/>
      <c r="FH95" s="487"/>
      <c r="FI95" s="487"/>
      <c r="FJ95" s="487"/>
      <c r="FK95" s="487"/>
      <c r="FL95" s="487"/>
      <c r="FM95" s="487"/>
      <c r="FN95" s="487"/>
      <c r="FO95" s="487"/>
      <c r="FP95" s="487"/>
      <c r="FQ95" s="487"/>
      <c r="FR95" s="487"/>
      <c r="FS95" s="487"/>
      <c r="FT95" s="487"/>
      <c r="FU95" s="487"/>
      <c r="FV95" s="487"/>
      <c r="FW95" s="487"/>
      <c r="FX95" s="487"/>
      <c r="FY95" s="487"/>
      <c r="FZ95" s="487"/>
      <c r="GA95" s="487"/>
      <c r="GB95" s="487"/>
      <c r="GC95" s="487"/>
      <c r="GD95" s="487"/>
      <c r="GE95" s="487"/>
      <c r="GF95" s="487"/>
      <c r="GG95" s="487"/>
      <c r="GH95" s="487"/>
      <c r="GI95" s="487"/>
      <c r="GJ95" s="487"/>
      <c r="GK95" s="487"/>
      <c r="GL95" s="487"/>
      <c r="GM95" s="487"/>
      <c r="GN95" s="487"/>
      <c r="GO95" s="487"/>
      <c r="GP95" s="487"/>
      <c r="GQ95" s="487"/>
      <c r="GR95" s="487"/>
      <c r="GS95" s="487"/>
      <c r="GT95" s="487"/>
      <c r="GU95" s="487"/>
      <c r="GV95" s="487"/>
      <c r="GW95" s="487"/>
      <c r="GX95" s="487"/>
      <c r="GY95" s="487"/>
      <c r="GZ95" s="487"/>
      <c r="HA95" s="487"/>
      <c r="HB95" s="487"/>
      <c r="HC95" s="487"/>
      <c r="HD95" s="487"/>
      <c r="HE95" s="487"/>
      <c r="HF95" s="487"/>
      <c r="HG95" s="487"/>
      <c r="HH95" s="487"/>
      <c r="HI95" s="487"/>
      <c r="HJ95" s="487"/>
      <c r="HK95" s="487"/>
      <c r="HL95" s="487"/>
      <c r="HM95" s="487"/>
      <c r="HN95" s="487"/>
      <c r="HO95" s="487"/>
      <c r="HP95" s="487"/>
      <c r="HQ95" s="487"/>
      <c r="HR95" s="487"/>
      <c r="HS95" s="487"/>
      <c r="HT95" s="487"/>
      <c r="HU95" s="487"/>
      <c r="HV95" s="487"/>
      <c r="HW95" s="487"/>
      <c r="HX95" s="487"/>
      <c r="HY95" s="487"/>
      <c r="HZ95" s="487"/>
      <c r="IA95" s="487"/>
      <c r="IB95" s="487"/>
      <c r="IC95" s="487"/>
      <c r="ID95" s="487"/>
      <c r="IE95" s="487"/>
      <c r="IF95" s="487"/>
      <c r="IG95" s="487"/>
      <c r="IH95" s="487"/>
      <c r="II95" s="487"/>
      <c r="IJ95" s="487"/>
      <c r="IK95" s="487"/>
      <c r="IL95" s="487"/>
      <c r="IM95" s="487"/>
      <c r="IN95" s="487"/>
      <c r="IO95" s="487"/>
      <c r="IP95" s="487"/>
      <c r="IQ95" s="487"/>
      <c r="IR95" s="487"/>
      <c r="IS95" s="487"/>
      <c r="IT95" s="487"/>
      <c r="IU95" s="487"/>
      <c r="IV95" s="487"/>
      <c r="IW95" s="487"/>
      <c r="IX95" s="487"/>
      <c r="IY95" s="487"/>
      <c r="IZ95" s="487"/>
      <c r="JA95" s="487"/>
      <c r="JB95" s="487"/>
      <c r="JC95" s="487"/>
      <c r="JD95" s="487"/>
      <c r="JE95" s="487"/>
      <c r="JF95" s="487"/>
      <c r="JG95" s="487"/>
      <c r="JH95" s="487"/>
      <c r="JI95" s="487"/>
      <c r="JJ95" s="487"/>
      <c r="JK95" s="487"/>
      <c r="JL95" s="487"/>
      <c r="JM95" s="487"/>
      <c r="JN95" s="487"/>
      <c r="JO95" s="487"/>
      <c r="JP95" s="487"/>
      <c r="JQ95" s="487"/>
      <c r="JR95" s="487"/>
      <c r="JS95" s="681"/>
    </row>
    <row r="96" spans="1:279" s="461" customFormat="1" ht="21" customHeight="1">
      <c r="A96" s="1782"/>
      <c r="B96" s="467">
        <v>84</v>
      </c>
      <c r="C96" s="468" t="str">
        <f>IF('1_一般事項'!$C$8="","",'1_一般事項'!$C$8)</f>
        <v/>
      </c>
      <c r="D96" s="469"/>
      <c r="E96" s="470"/>
      <c r="F96" s="471"/>
      <c r="G96" s="469"/>
      <c r="H96" s="472"/>
      <c r="I96" s="1294"/>
      <c r="J96" s="1294"/>
      <c r="K96" s="1294"/>
      <c r="L96" s="1294"/>
      <c r="M96" s="1294"/>
      <c r="N96" s="1294"/>
      <c r="O96" s="1294"/>
      <c r="P96" s="1294"/>
      <c r="Q96" s="1294"/>
      <c r="R96" s="1294"/>
      <c r="S96" s="1294"/>
      <c r="T96" s="1294"/>
      <c r="U96" s="1294"/>
      <c r="V96" s="1294"/>
      <c r="W96" s="1294"/>
      <c r="X96" s="1294"/>
      <c r="Y96" s="1294"/>
      <c r="Z96" s="1294"/>
      <c r="AA96" s="1294"/>
      <c r="AB96" s="1294"/>
      <c r="AC96" s="1294"/>
      <c r="AD96" s="1294"/>
      <c r="AE96" s="1294"/>
      <c r="AF96" s="1294"/>
      <c r="AG96" s="1294"/>
      <c r="AH96" s="1294"/>
      <c r="AI96" s="1294"/>
      <c r="AJ96" s="1294"/>
      <c r="AK96" s="1294"/>
      <c r="AL96" s="1294"/>
      <c r="AM96" s="1294"/>
      <c r="AN96" s="1294"/>
      <c r="AO96" s="1294"/>
      <c r="AP96" s="1294"/>
      <c r="AQ96" s="1294"/>
      <c r="AR96" s="1294"/>
      <c r="AS96" s="1294"/>
      <c r="AT96" s="1294"/>
      <c r="AU96" s="1294"/>
      <c r="AV96" s="1294"/>
      <c r="AW96" s="1294"/>
      <c r="AX96" s="1294"/>
      <c r="AY96" s="1294"/>
      <c r="AZ96" s="1294"/>
      <c r="BA96" s="1294"/>
      <c r="BB96" s="1294"/>
      <c r="BC96" s="1294"/>
      <c r="BD96" s="1294"/>
      <c r="BE96" s="1294"/>
      <c r="BF96" s="1294"/>
      <c r="BG96" s="1294"/>
      <c r="BH96" s="1294"/>
      <c r="BI96" s="1294"/>
      <c r="BJ96" s="1294"/>
      <c r="BK96" s="1294"/>
      <c r="BL96" s="1294"/>
      <c r="BM96" s="1294"/>
      <c r="BN96" s="1294"/>
      <c r="BO96" s="1294"/>
      <c r="BP96" s="1294"/>
      <c r="BQ96" s="1294"/>
      <c r="BR96" s="1294"/>
      <c r="BS96" s="1294"/>
      <c r="BT96" s="1294"/>
      <c r="BU96" s="1294"/>
      <c r="BV96" s="1294"/>
      <c r="BW96" s="1294"/>
      <c r="BX96" s="1294"/>
      <c r="BY96" s="1294"/>
      <c r="BZ96" s="1294"/>
      <c r="CA96" s="1294"/>
      <c r="CB96" s="1294"/>
      <c r="CC96" s="1294"/>
      <c r="CD96" s="1294"/>
      <c r="CE96" s="1294"/>
      <c r="CF96" s="1294"/>
      <c r="CG96" s="1294"/>
      <c r="CH96" s="1294"/>
      <c r="CI96" s="1294"/>
      <c r="CJ96" s="1294"/>
      <c r="CK96" s="1294"/>
      <c r="CL96" s="1294"/>
      <c r="CM96" s="1294"/>
      <c r="CN96" s="1294"/>
      <c r="CO96" s="1295">
        <f t="shared" si="5"/>
        <v>0</v>
      </c>
      <c r="CP96" s="476"/>
      <c r="CQ96" s="476"/>
      <c r="CR96" s="476"/>
      <c r="CS96" s="474">
        <f t="shared" si="6"/>
        <v>0</v>
      </c>
      <c r="CT96" s="475">
        <f t="shared" si="7"/>
        <v>0</v>
      </c>
      <c r="CV96" s="487"/>
      <c r="CW96" s="487"/>
      <c r="CX96" s="487"/>
      <c r="CY96" s="487"/>
      <c r="CZ96" s="487"/>
      <c r="DA96" s="487"/>
      <c r="DB96" s="487"/>
      <c r="DC96" s="487"/>
      <c r="DD96" s="487"/>
      <c r="DE96" s="487"/>
      <c r="DF96" s="487"/>
      <c r="DG96" s="487"/>
      <c r="DH96" s="487"/>
      <c r="DI96" s="487"/>
      <c r="DJ96" s="487"/>
      <c r="DK96" s="487"/>
      <c r="DL96" s="487"/>
      <c r="DM96" s="487"/>
      <c r="DN96" s="487"/>
      <c r="DO96" s="487"/>
      <c r="DP96" s="487"/>
      <c r="DQ96" s="487"/>
      <c r="DR96" s="487"/>
      <c r="DS96" s="487"/>
      <c r="DT96" s="487"/>
      <c r="DU96" s="487"/>
      <c r="DV96" s="487"/>
      <c r="DW96" s="487"/>
      <c r="DX96" s="487"/>
      <c r="DY96" s="487"/>
      <c r="DZ96" s="487"/>
      <c r="EA96" s="487"/>
      <c r="EB96" s="487"/>
      <c r="EC96" s="487"/>
      <c r="ED96" s="487"/>
      <c r="EE96" s="487"/>
      <c r="EF96" s="487"/>
      <c r="EG96" s="487"/>
      <c r="EH96" s="487"/>
      <c r="EI96" s="487"/>
      <c r="EJ96" s="487"/>
      <c r="EK96" s="487"/>
      <c r="EL96" s="487"/>
      <c r="EM96" s="487"/>
      <c r="EN96" s="487"/>
      <c r="EO96" s="487"/>
      <c r="EP96" s="487"/>
      <c r="EQ96" s="487"/>
      <c r="ER96" s="487"/>
      <c r="ES96" s="487"/>
      <c r="ET96" s="487"/>
      <c r="EU96" s="487"/>
      <c r="EV96" s="487"/>
      <c r="EW96" s="487"/>
      <c r="EX96" s="487"/>
      <c r="EY96" s="487"/>
      <c r="EZ96" s="487"/>
      <c r="FA96" s="487"/>
      <c r="FB96" s="487"/>
      <c r="FC96" s="487"/>
      <c r="FD96" s="487"/>
      <c r="FE96" s="487"/>
      <c r="FF96" s="487"/>
      <c r="FG96" s="487"/>
      <c r="FH96" s="487"/>
      <c r="FI96" s="487"/>
      <c r="FJ96" s="487"/>
      <c r="FK96" s="487"/>
      <c r="FL96" s="487"/>
      <c r="FM96" s="487"/>
      <c r="FN96" s="487"/>
      <c r="FO96" s="487"/>
      <c r="FP96" s="487"/>
      <c r="FQ96" s="487"/>
      <c r="FR96" s="487"/>
      <c r="FS96" s="487"/>
      <c r="FT96" s="487"/>
      <c r="FU96" s="487"/>
      <c r="FV96" s="487"/>
      <c r="FW96" s="487"/>
      <c r="FX96" s="487"/>
      <c r="FY96" s="487"/>
      <c r="FZ96" s="487"/>
      <c r="GA96" s="487"/>
      <c r="GB96" s="487"/>
      <c r="GC96" s="487"/>
      <c r="GD96" s="487"/>
      <c r="GE96" s="487"/>
      <c r="GF96" s="487"/>
      <c r="GG96" s="487"/>
      <c r="GH96" s="487"/>
      <c r="GI96" s="487"/>
      <c r="GJ96" s="487"/>
      <c r="GK96" s="487"/>
      <c r="GL96" s="487"/>
      <c r="GM96" s="487"/>
      <c r="GN96" s="487"/>
      <c r="GO96" s="487"/>
      <c r="GP96" s="487"/>
      <c r="GQ96" s="487"/>
      <c r="GR96" s="487"/>
      <c r="GS96" s="487"/>
      <c r="GT96" s="487"/>
      <c r="GU96" s="487"/>
      <c r="GV96" s="487"/>
      <c r="GW96" s="487"/>
      <c r="GX96" s="487"/>
      <c r="GY96" s="487"/>
      <c r="GZ96" s="487"/>
      <c r="HA96" s="487"/>
      <c r="HB96" s="487"/>
      <c r="HC96" s="487"/>
      <c r="HD96" s="487"/>
      <c r="HE96" s="487"/>
      <c r="HF96" s="487"/>
      <c r="HG96" s="487"/>
      <c r="HH96" s="487"/>
      <c r="HI96" s="487"/>
      <c r="HJ96" s="487"/>
      <c r="HK96" s="487"/>
      <c r="HL96" s="487"/>
      <c r="HM96" s="487"/>
      <c r="HN96" s="487"/>
      <c r="HO96" s="487"/>
      <c r="HP96" s="487"/>
      <c r="HQ96" s="487"/>
      <c r="HR96" s="487"/>
      <c r="HS96" s="487"/>
      <c r="HT96" s="487"/>
      <c r="HU96" s="487"/>
      <c r="HV96" s="487"/>
      <c r="HW96" s="487"/>
      <c r="HX96" s="487"/>
      <c r="HY96" s="487"/>
      <c r="HZ96" s="487"/>
      <c r="IA96" s="487"/>
      <c r="IB96" s="487"/>
      <c r="IC96" s="487"/>
      <c r="ID96" s="487"/>
      <c r="IE96" s="487"/>
      <c r="IF96" s="487"/>
      <c r="IG96" s="487"/>
      <c r="IH96" s="487"/>
      <c r="II96" s="487"/>
      <c r="IJ96" s="487"/>
      <c r="IK96" s="487"/>
      <c r="IL96" s="487"/>
      <c r="IM96" s="487"/>
      <c r="IN96" s="487"/>
      <c r="IO96" s="487"/>
      <c r="IP96" s="487"/>
      <c r="IQ96" s="487"/>
      <c r="IR96" s="487"/>
      <c r="IS96" s="487"/>
      <c r="IT96" s="487"/>
      <c r="IU96" s="487"/>
      <c r="IV96" s="487"/>
      <c r="IW96" s="487"/>
      <c r="IX96" s="487"/>
      <c r="IY96" s="487"/>
      <c r="IZ96" s="487"/>
      <c r="JA96" s="487"/>
      <c r="JB96" s="487"/>
      <c r="JC96" s="487"/>
      <c r="JD96" s="487"/>
      <c r="JE96" s="487"/>
      <c r="JF96" s="487"/>
      <c r="JG96" s="487"/>
      <c r="JH96" s="487"/>
      <c r="JI96" s="487"/>
      <c r="JJ96" s="487"/>
      <c r="JK96" s="487"/>
      <c r="JL96" s="487"/>
      <c r="JM96" s="487"/>
      <c r="JN96" s="487"/>
      <c r="JO96" s="487"/>
      <c r="JP96" s="487"/>
      <c r="JQ96" s="487"/>
      <c r="JR96" s="487"/>
      <c r="JS96" s="681"/>
    </row>
    <row r="97" spans="1:279" s="461" customFormat="1" ht="21" customHeight="1">
      <c r="A97" s="1782"/>
      <c r="B97" s="467">
        <v>85</v>
      </c>
      <c r="C97" s="468" t="str">
        <f>IF('1_一般事項'!$C$8="","",'1_一般事項'!$C$8)</f>
        <v/>
      </c>
      <c r="D97" s="469"/>
      <c r="E97" s="470"/>
      <c r="F97" s="471"/>
      <c r="G97" s="469"/>
      <c r="H97" s="472"/>
      <c r="I97" s="1294"/>
      <c r="J97" s="1294"/>
      <c r="K97" s="1294"/>
      <c r="L97" s="1294"/>
      <c r="M97" s="1294"/>
      <c r="N97" s="1294"/>
      <c r="O97" s="1294"/>
      <c r="P97" s="1294"/>
      <c r="Q97" s="1294"/>
      <c r="R97" s="1294"/>
      <c r="S97" s="1294"/>
      <c r="T97" s="1294"/>
      <c r="U97" s="1294"/>
      <c r="V97" s="1294"/>
      <c r="W97" s="1294"/>
      <c r="X97" s="1294"/>
      <c r="Y97" s="1294"/>
      <c r="Z97" s="1294"/>
      <c r="AA97" s="1294"/>
      <c r="AB97" s="1294"/>
      <c r="AC97" s="1294"/>
      <c r="AD97" s="1294"/>
      <c r="AE97" s="1294"/>
      <c r="AF97" s="1294"/>
      <c r="AG97" s="1294"/>
      <c r="AH97" s="1294"/>
      <c r="AI97" s="1294"/>
      <c r="AJ97" s="1294"/>
      <c r="AK97" s="1294"/>
      <c r="AL97" s="1294"/>
      <c r="AM97" s="1294"/>
      <c r="AN97" s="1294"/>
      <c r="AO97" s="1294"/>
      <c r="AP97" s="1294"/>
      <c r="AQ97" s="1294"/>
      <c r="AR97" s="1294"/>
      <c r="AS97" s="1294"/>
      <c r="AT97" s="1294"/>
      <c r="AU97" s="1294"/>
      <c r="AV97" s="1294"/>
      <c r="AW97" s="1294"/>
      <c r="AX97" s="1294"/>
      <c r="AY97" s="1294"/>
      <c r="AZ97" s="1294"/>
      <c r="BA97" s="1294"/>
      <c r="BB97" s="1294"/>
      <c r="BC97" s="1294"/>
      <c r="BD97" s="1294"/>
      <c r="BE97" s="1294"/>
      <c r="BF97" s="1294"/>
      <c r="BG97" s="1294"/>
      <c r="BH97" s="1294"/>
      <c r="BI97" s="1294"/>
      <c r="BJ97" s="1294"/>
      <c r="BK97" s="1294"/>
      <c r="BL97" s="1294"/>
      <c r="BM97" s="1294"/>
      <c r="BN97" s="1294"/>
      <c r="BO97" s="1294"/>
      <c r="BP97" s="1294"/>
      <c r="BQ97" s="1294"/>
      <c r="BR97" s="1294"/>
      <c r="BS97" s="1294"/>
      <c r="BT97" s="1294"/>
      <c r="BU97" s="1294"/>
      <c r="BV97" s="1294"/>
      <c r="BW97" s="1294"/>
      <c r="BX97" s="1294"/>
      <c r="BY97" s="1294"/>
      <c r="BZ97" s="1294"/>
      <c r="CA97" s="1294"/>
      <c r="CB97" s="1294"/>
      <c r="CC97" s="1294"/>
      <c r="CD97" s="1294"/>
      <c r="CE97" s="1294"/>
      <c r="CF97" s="1294"/>
      <c r="CG97" s="1294"/>
      <c r="CH97" s="1294"/>
      <c r="CI97" s="1294"/>
      <c r="CJ97" s="1294"/>
      <c r="CK97" s="1294"/>
      <c r="CL97" s="1294"/>
      <c r="CM97" s="1294"/>
      <c r="CN97" s="1294"/>
      <c r="CO97" s="1295">
        <f t="shared" si="5"/>
        <v>0</v>
      </c>
      <c r="CP97" s="476"/>
      <c r="CQ97" s="476"/>
      <c r="CR97" s="476"/>
      <c r="CS97" s="474">
        <f t="shared" si="6"/>
        <v>0</v>
      </c>
      <c r="CT97" s="475">
        <f t="shared" si="7"/>
        <v>0</v>
      </c>
      <c r="CV97" s="487"/>
      <c r="CW97" s="487"/>
      <c r="CX97" s="487"/>
      <c r="CY97" s="487"/>
      <c r="CZ97" s="487"/>
      <c r="DA97" s="487"/>
      <c r="DB97" s="487"/>
      <c r="DC97" s="487"/>
      <c r="DD97" s="487"/>
      <c r="DE97" s="487"/>
      <c r="DF97" s="487"/>
      <c r="DG97" s="487"/>
      <c r="DH97" s="487"/>
      <c r="DI97" s="487"/>
      <c r="DJ97" s="487"/>
      <c r="DK97" s="487"/>
      <c r="DL97" s="487"/>
      <c r="DM97" s="487"/>
      <c r="DN97" s="487"/>
      <c r="DO97" s="487"/>
      <c r="DP97" s="487"/>
      <c r="DQ97" s="487"/>
      <c r="DR97" s="487"/>
      <c r="DS97" s="487"/>
      <c r="DT97" s="487"/>
      <c r="DU97" s="487"/>
      <c r="DV97" s="487"/>
      <c r="DW97" s="487"/>
      <c r="DX97" s="487"/>
      <c r="DY97" s="487"/>
      <c r="DZ97" s="487"/>
      <c r="EA97" s="487"/>
      <c r="EB97" s="487"/>
      <c r="EC97" s="487"/>
      <c r="ED97" s="487"/>
      <c r="EE97" s="487"/>
      <c r="EF97" s="487"/>
      <c r="EG97" s="487"/>
      <c r="EH97" s="487"/>
      <c r="EI97" s="487"/>
      <c r="EJ97" s="487"/>
      <c r="EK97" s="487"/>
      <c r="EL97" s="487"/>
      <c r="EM97" s="487"/>
      <c r="EN97" s="487"/>
      <c r="EO97" s="487"/>
      <c r="EP97" s="487"/>
      <c r="EQ97" s="487"/>
      <c r="ER97" s="487"/>
      <c r="ES97" s="487"/>
      <c r="ET97" s="487"/>
      <c r="EU97" s="487"/>
      <c r="EV97" s="487"/>
      <c r="EW97" s="487"/>
      <c r="EX97" s="487"/>
      <c r="EY97" s="487"/>
      <c r="EZ97" s="487"/>
      <c r="FA97" s="487"/>
      <c r="FB97" s="487"/>
      <c r="FC97" s="487"/>
      <c r="FD97" s="487"/>
      <c r="FE97" s="487"/>
      <c r="FF97" s="487"/>
      <c r="FG97" s="487"/>
      <c r="FH97" s="487"/>
      <c r="FI97" s="487"/>
      <c r="FJ97" s="487"/>
      <c r="FK97" s="487"/>
      <c r="FL97" s="487"/>
      <c r="FM97" s="487"/>
      <c r="FN97" s="487"/>
      <c r="FO97" s="487"/>
      <c r="FP97" s="487"/>
      <c r="FQ97" s="487"/>
      <c r="FR97" s="487"/>
      <c r="FS97" s="487"/>
      <c r="FT97" s="487"/>
      <c r="FU97" s="487"/>
      <c r="FV97" s="487"/>
      <c r="FW97" s="487"/>
      <c r="FX97" s="487"/>
      <c r="FY97" s="487"/>
      <c r="FZ97" s="487"/>
      <c r="GA97" s="487"/>
      <c r="GB97" s="487"/>
      <c r="GC97" s="487"/>
      <c r="GD97" s="487"/>
      <c r="GE97" s="487"/>
      <c r="GF97" s="487"/>
      <c r="GG97" s="487"/>
      <c r="GH97" s="487"/>
      <c r="GI97" s="487"/>
      <c r="GJ97" s="487"/>
      <c r="GK97" s="487"/>
      <c r="GL97" s="487"/>
      <c r="GM97" s="487"/>
      <c r="GN97" s="487"/>
      <c r="GO97" s="487"/>
      <c r="GP97" s="487"/>
      <c r="GQ97" s="487"/>
      <c r="GR97" s="487"/>
      <c r="GS97" s="487"/>
      <c r="GT97" s="487"/>
      <c r="GU97" s="487"/>
      <c r="GV97" s="487"/>
      <c r="GW97" s="487"/>
      <c r="GX97" s="487"/>
      <c r="GY97" s="487"/>
      <c r="GZ97" s="487"/>
      <c r="HA97" s="487"/>
      <c r="HB97" s="487"/>
      <c r="HC97" s="487"/>
      <c r="HD97" s="487"/>
      <c r="HE97" s="487"/>
      <c r="HF97" s="487"/>
      <c r="HG97" s="487"/>
      <c r="HH97" s="487"/>
      <c r="HI97" s="487"/>
      <c r="HJ97" s="487"/>
      <c r="HK97" s="487"/>
      <c r="HL97" s="487"/>
      <c r="HM97" s="487"/>
      <c r="HN97" s="487"/>
      <c r="HO97" s="487"/>
      <c r="HP97" s="487"/>
      <c r="HQ97" s="487"/>
      <c r="HR97" s="487"/>
      <c r="HS97" s="487"/>
      <c r="HT97" s="487"/>
      <c r="HU97" s="487"/>
      <c r="HV97" s="487"/>
      <c r="HW97" s="487"/>
      <c r="HX97" s="487"/>
      <c r="HY97" s="487"/>
      <c r="HZ97" s="487"/>
      <c r="IA97" s="487"/>
      <c r="IB97" s="487"/>
      <c r="IC97" s="487"/>
      <c r="ID97" s="487"/>
      <c r="IE97" s="487"/>
      <c r="IF97" s="487"/>
      <c r="IG97" s="487"/>
      <c r="IH97" s="487"/>
      <c r="II97" s="487"/>
      <c r="IJ97" s="487"/>
      <c r="IK97" s="487"/>
      <c r="IL97" s="487"/>
      <c r="IM97" s="487"/>
      <c r="IN97" s="487"/>
      <c r="IO97" s="487"/>
      <c r="IP97" s="487"/>
      <c r="IQ97" s="487"/>
      <c r="IR97" s="487"/>
      <c r="IS97" s="487"/>
      <c r="IT97" s="487"/>
      <c r="IU97" s="487"/>
      <c r="IV97" s="487"/>
      <c r="IW97" s="487"/>
      <c r="IX97" s="487"/>
      <c r="IY97" s="487"/>
      <c r="IZ97" s="487"/>
      <c r="JA97" s="487"/>
      <c r="JB97" s="487"/>
      <c r="JC97" s="487"/>
      <c r="JD97" s="487"/>
      <c r="JE97" s="487"/>
      <c r="JF97" s="487"/>
      <c r="JG97" s="487"/>
      <c r="JH97" s="487"/>
      <c r="JI97" s="487"/>
      <c r="JJ97" s="487"/>
      <c r="JK97" s="487"/>
      <c r="JL97" s="487"/>
      <c r="JM97" s="487"/>
      <c r="JN97" s="487"/>
      <c r="JO97" s="487"/>
      <c r="JP97" s="487"/>
      <c r="JQ97" s="487"/>
      <c r="JR97" s="487"/>
      <c r="JS97" s="681"/>
    </row>
    <row r="98" spans="1:279" s="461" customFormat="1" ht="21" customHeight="1">
      <c r="A98" s="1782"/>
      <c r="B98" s="467">
        <v>86</v>
      </c>
      <c r="C98" s="468" t="str">
        <f>IF('1_一般事項'!$C$8="","",'1_一般事項'!$C$8)</f>
        <v/>
      </c>
      <c r="D98" s="469"/>
      <c r="E98" s="470"/>
      <c r="F98" s="471"/>
      <c r="G98" s="469"/>
      <c r="H98" s="472"/>
      <c r="I98" s="1294"/>
      <c r="J98" s="1294"/>
      <c r="K98" s="1294"/>
      <c r="L98" s="1294"/>
      <c r="M98" s="1294"/>
      <c r="N98" s="1294"/>
      <c r="O98" s="1294"/>
      <c r="P98" s="1294"/>
      <c r="Q98" s="1294"/>
      <c r="R98" s="1294"/>
      <c r="S98" s="1294"/>
      <c r="T98" s="1294"/>
      <c r="U98" s="1294"/>
      <c r="V98" s="1294"/>
      <c r="W98" s="1294"/>
      <c r="X98" s="1294"/>
      <c r="Y98" s="1294"/>
      <c r="Z98" s="1294"/>
      <c r="AA98" s="1294"/>
      <c r="AB98" s="1294"/>
      <c r="AC98" s="1294"/>
      <c r="AD98" s="1294"/>
      <c r="AE98" s="1294"/>
      <c r="AF98" s="1294"/>
      <c r="AG98" s="1294"/>
      <c r="AH98" s="1294"/>
      <c r="AI98" s="1294"/>
      <c r="AJ98" s="1294"/>
      <c r="AK98" s="1294"/>
      <c r="AL98" s="1294"/>
      <c r="AM98" s="1294"/>
      <c r="AN98" s="1294"/>
      <c r="AO98" s="1294"/>
      <c r="AP98" s="1294"/>
      <c r="AQ98" s="1294"/>
      <c r="AR98" s="1294"/>
      <c r="AS98" s="1294"/>
      <c r="AT98" s="1294"/>
      <c r="AU98" s="1294"/>
      <c r="AV98" s="1294"/>
      <c r="AW98" s="1294"/>
      <c r="AX98" s="1294"/>
      <c r="AY98" s="1294"/>
      <c r="AZ98" s="1294"/>
      <c r="BA98" s="1294"/>
      <c r="BB98" s="1294"/>
      <c r="BC98" s="1294"/>
      <c r="BD98" s="1294"/>
      <c r="BE98" s="1294"/>
      <c r="BF98" s="1294"/>
      <c r="BG98" s="1294"/>
      <c r="BH98" s="1294"/>
      <c r="BI98" s="1294"/>
      <c r="BJ98" s="1294"/>
      <c r="BK98" s="1294"/>
      <c r="BL98" s="1294"/>
      <c r="BM98" s="1294"/>
      <c r="BN98" s="1294"/>
      <c r="BO98" s="1294"/>
      <c r="BP98" s="1294"/>
      <c r="BQ98" s="1294"/>
      <c r="BR98" s="1294"/>
      <c r="BS98" s="1294"/>
      <c r="BT98" s="1294"/>
      <c r="BU98" s="1294"/>
      <c r="BV98" s="1294"/>
      <c r="BW98" s="1294"/>
      <c r="BX98" s="1294"/>
      <c r="BY98" s="1294"/>
      <c r="BZ98" s="1294"/>
      <c r="CA98" s="1294"/>
      <c r="CB98" s="1294"/>
      <c r="CC98" s="1294"/>
      <c r="CD98" s="1294"/>
      <c r="CE98" s="1294"/>
      <c r="CF98" s="1294"/>
      <c r="CG98" s="1294"/>
      <c r="CH98" s="1294"/>
      <c r="CI98" s="1294"/>
      <c r="CJ98" s="1294"/>
      <c r="CK98" s="1294"/>
      <c r="CL98" s="1294"/>
      <c r="CM98" s="1294"/>
      <c r="CN98" s="1294"/>
      <c r="CO98" s="1295">
        <f t="shared" si="5"/>
        <v>0</v>
      </c>
      <c r="CP98" s="476"/>
      <c r="CQ98" s="476"/>
      <c r="CR98" s="476"/>
      <c r="CS98" s="474">
        <f t="shared" si="6"/>
        <v>0</v>
      </c>
      <c r="CT98" s="475">
        <f t="shared" si="7"/>
        <v>0</v>
      </c>
      <c r="CV98" s="487"/>
      <c r="CW98" s="487"/>
      <c r="CX98" s="487"/>
      <c r="CY98" s="487"/>
      <c r="CZ98" s="487"/>
      <c r="DA98" s="487"/>
      <c r="DB98" s="487"/>
      <c r="DC98" s="487"/>
      <c r="DD98" s="487"/>
      <c r="DE98" s="487"/>
      <c r="DF98" s="487"/>
      <c r="DG98" s="487"/>
      <c r="DH98" s="487"/>
      <c r="DI98" s="487"/>
      <c r="DJ98" s="487"/>
      <c r="DK98" s="487"/>
      <c r="DL98" s="487"/>
      <c r="DM98" s="487"/>
      <c r="DN98" s="487"/>
      <c r="DO98" s="487"/>
      <c r="DP98" s="487"/>
      <c r="DQ98" s="487"/>
      <c r="DR98" s="487"/>
      <c r="DS98" s="487"/>
      <c r="DT98" s="487"/>
      <c r="DU98" s="487"/>
      <c r="DV98" s="487"/>
      <c r="DW98" s="487"/>
      <c r="DX98" s="487"/>
      <c r="DY98" s="487"/>
      <c r="DZ98" s="487"/>
      <c r="EA98" s="487"/>
      <c r="EB98" s="487"/>
      <c r="EC98" s="487"/>
      <c r="ED98" s="487"/>
      <c r="EE98" s="487"/>
      <c r="EF98" s="487"/>
      <c r="EG98" s="487"/>
      <c r="EH98" s="487"/>
      <c r="EI98" s="487"/>
      <c r="EJ98" s="487"/>
      <c r="EK98" s="487"/>
      <c r="EL98" s="487"/>
      <c r="EM98" s="487"/>
      <c r="EN98" s="487"/>
      <c r="EO98" s="487"/>
      <c r="EP98" s="487"/>
      <c r="EQ98" s="487"/>
      <c r="ER98" s="487"/>
      <c r="ES98" s="487"/>
      <c r="ET98" s="487"/>
      <c r="EU98" s="487"/>
      <c r="EV98" s="487"/>
      <c r="EW98" s="487"/>
      <c r="EX98" s="487"/>
      <c r="EY98" s="487"/>
      <c r="EZ98" s="487"/>
      <c r="FA98" s="487"/>
      <c r="FB98" s="487"/>
      <c r="FC98" s="487"/>
      <c r="FD98" s="487"/>
      <c r="FE98" s="487"/>
      <c r="FF98" s="487"/>
      <c r="FG98" s="487"/>
      <c r="FH98" s="487"/>
      <c r="FI98" s="487"/>
      <c r="FJ98" s="487"/>
      <c r="FK98" s="487"/>
      <c r="FL98" s="487"/>
      <c r="FM98" s="487"/>
      <c r="FN98" s="487"/>
      <c r="FO98" s="487"/>
      <c r="FP98" s="487"/>
      <c r="FQ98" s="487"/>
      <c r="FR98" s="487"/>
      <c r="FS98" s="487"/>
      <c r="FT98" s="487"/>
      <c r="FU98" s="487"/>
      <c r="FV98" s="487"/>
      <c r="FW98" s="487"/>
      <c r="FX98" s="487"/>
      <c r="FY98" s="487"/>
      <c r="FZ98" s="487"/>
      <c r="GA98" s="487"/>
      <c r="GB98" s="487"/>
      <c r="GC98" s="487"/>
      <c r="GD98" s="487"/>
      <c r="GE98" s="487"/>
      <c r="GF98" s="487"/>
      <c r="GG98" s="487"/>
      <c r="GH98" s="487"/>
      <c r="GI98" s="487"/>
      <c r="GJ98" s="487"/>
      <c r="GK98" s="487"/>
      <c r="GL98" s="487"/>
      <c r="GM98" s="487"/>
      <c r="GN98" s="487"/>
      <c r="GO98" s="487"/>
      <c r="GP98" s="487"/>
      <c r="GQ98" s="487"/>
      <c r="GR98" s="487"/>
      <c r="GS98" s="487"/>
      <c r="GT98" s="487"/>
      <c r="GU98" s="487"/>
      <c r="GV98" s="487"/>
      <c r="GW98" s="487"/>
      <c r="GX98" s="487"/>
      <c r="GY98" s="487"/>
      <c r="GZ98" s="487"/>
      <c r="HA98" s="487"/>
      <c r="HB98" s="487"/>
      <c r="HC98" s="487"/>
      <c r="HD98" s="487"/>
      <c r="HE98" s="487"/>
      <c r="HF98" s="487"/>
      <c r="HG98" s="487"/>
      <c r="HH98" s="487"/>
      <c r="HI98" s="487"/>
      <c r="HJ98" s="487"/>
      <c r="HK98" s="487"/>
      <c r="HL98" s="487"/>
      <c r="HM98" s="487"/>
      <c r="HN98" s="487"/>
      <c r="HO98" s="487"/>
      <c r="HP98" s="487"/>
      <c r="HQ98" s="487"/>
      <c r="HR98" s="487"/>
      <c r="HS98" s="487"/>
      <c r="HT98" s="487"/>
      <c r="HU98" s="487"/>
      <c r="HV98" s="487"/>
      <c r="HW98" s="487"/>
      <c r="HX98" s="487"/>
      <c r="HY98" s="487"/>
      <c r="HZ98" s="487"/>
      <c r="IA98" s="487"/>
      <c r="IB98" s="487"/>
      <c r="IC98" s="487"/>
      <c r="ID98" s="487"/>
      <c r="IE98" s="487"/>
      <c r="IF98" s="487"/>
      <c r="IG98" s="487"/>
      <c r="IH98" s="487"/>
      <c r="II98" s="487"/>
      <c r="IJ98" s="487"/>
      <c r="IK98" s="487"/>
      <c r="IL98" s="487"/>
      <c r="IM98" s="487"/>
      <c r="IN98" s="487"/>
      <c r="IO98" s="487"/>
      <c r="IP98" s="487"/>
      <c r="IQ98" s="487"/>
      <c r="IR98" s="487"/>
      <c r="IS98" s="487"/>
      <c r="IT98" s="487"/>
      <c r="IU98" s="487"/>
      <c r="IV98" s="487"/>
      <c r="IW98" s="487"/>
      <c r="IX98" s="487"/>
      <c r="IY98" s="487"/>
      <c r="IZ98" s="487"/>
      <c r="JA98" s="487"/>
      <c r="JB98" s="487"/>
      <c r="JC98" s="487"/>
      <c r="JD98" s="487"/>
      <c r="JE98" s="487"/>
      <c r="JF98" s="487"/>
      <c r="JG98" s="487"/>
      <c r="JH98" s="487"/>
      <c r="JI98" s="487"/>
      <c r="JJ98" s="487"/>
      <c r="JK98" s="487"/>
      <c r="JL98" s="487"/>
      <c r="JM98" s="487"/>
      <c r="JN98" s="487"/>
      <c r="JO98" s="487"/>
      <c r="JP98" s="487"/>
      <c r="JQ98" s="487"/>
      <c r="JR98" s="487"/>
      <c r="JS98" s="681"/>
    </row>
    <row r="99" spans="1:279" s="461" customFormat="1" ht="21" customHeight="1">
      <c r="A99" s="1782"/>
      <c r="B99" s="467">
        <v>87</v>
      </c>
      <c r="C99" s="468" t="str">
        <f>IF('1_一般事項'!$C$8="","",'1_一般事項'!$C$8)</f>
        <v/>
      </c>
      <c r="D99" s="469"/>
      <c r="E99" s="470"/>
      <c r="F99" s="471"/>
      <c r="G99" s="469"/>
      <c r="H99" s="472"/>
      <c r="I99" s="1294"/>
      <c r="J99" s="1294"/>
      <c r="K99" s="1294"/>
      <c r="L99" s="1294"/>
      <c r="M99" s="1294"/>
      <c r="N99" s="1294"/>
      <c r="O99" s="1294"/>
      <c r="P99" s="1294"/>
      <c r="Q99" s="1294"/>
      <c r="R99" s="1294"/>
      <c r="S99" s="1294"/>
      <c r="T99" s="1294"/>
      <c r="U99" s="1294"/>
      <c r="V99" s="1294"/>
      <c r="W99" s="1294"/>
      <c r="X99" s="1294"/>
      <c r="Y99" s="1294"/>
      <c r="Z99" s="1294"/>
      <c r="AA99" s="1294"/>
      <c r="AB99" s="1294"/>
      <c r="AC99" s="1294"/>
      <c r="AD99" s="1294"/>
      <c r="AE99" s="1294"/>
      <c r="AF99" s="1294"/>
      <c r="AG99" s="1294"/>
      <c r="AH99" s="1294"/>
      <c r="AI99" s="1294"/>
      <c r="AJ99" s="1294"/>
      <c r="AK99" s="1294"/>
      <c r="AL99" s="1294"/>
      <c r="AM99" s="1294"/>
      <c r="AN99" s="1294"/>
      <c r="AO99" s="1294"/>
      <c r="AP99" s="1294"/>
      <c r="AQ99" s="1294"/>
      <c r="AR99" s="1294"/>
      <c r="AS99" s="1294"/>
      <c r="AT99" s="1294"/>
      <c r="AU99" s="1294"/>
      <c r="AV99" s="1294"/>
      <c r="AW99" s="1294"/>
      <c r="AX99" s="1294"/>
      <c r="AY99" s="1294"/>
      <c r="AZ99" s="1294"/>
      <c r="BA99" s="1294"/>
      <c r="BB99" s="1294"/>
      <c r="BC99" s="1294"/>
      <c r="BD99" s="1294"/>
      <c r="BE99" s="1294"/>
      <c r="BF99" s="1294"/>
      <c r="BG99" s="1294"/>
      <c r="BH99" s="1294"/>
      <c r="BI99" s="1294"/>
      <c r="BJ99" s="1294"/>
      <c r="BK99" s="1294"/>
      <c r="BL99" s="1294"/>
      <c r="BM99" s="1294"/>
      <c r="BN99" s="1294"/>
      <c r="BO99" s="1294"/>
      <c r="BP99" s="1294"/>
      <c r="BQ99" s="1294"/>
      <c r="BR99" s="1294"/>
      <c r="BS99" s="1294"/>
      <c r="BT99" s="1294"/>
      <c r="BU99" s="1294"/>
      <c r="BV99" s="1294"/>
      <c r="BW99" s="1294"/>
      <c r="BX99" s="1294"/>
      <c r="BY99" s="1294"/>
      <c r="BZ99" s="1294"/>
      <c r="CA99" s="1294"/>
      <c r="CB99" s="1294"/>
      <c r="CC99" s="1294"/>
      <c r="CD99" s="1294"/>
      <c r="CE99" s="1294"/>
      <c r="CF99" s="1294"/>
      <c r="CG99" s="1294"/>
      <c r="CH99" s="1294"/>
      <c r="CI99" s="1294"/>
      <c r="CJ99" s="1294"/>
      <c r="CK99" s="1294"/>
      <c r="CL99" s="1294"/>
      <c r="CM99" s="1294"/>
      <c r="CN99" s="1294"/>
      <c r="CO99" s="1295">
        <f t="shared" si="5"/>
        <v>0</v>
      </c>
      <c r="CP99" s="476"/>
      <c r="CQ99" s="476"/>
      <c r="CR99" s="476"/>
      <c r="CS99" s="474">
        <f t="shared" si="6"/>
        <v>0</v>
      </c>
      <c r="CT99" s="475">
        <f t="shared" si="7"/>
        <v>0</v>
      </c>
      <c r="CV99" s="487"/>
      <c r="CW99" s="487"/>
      <c r="CX99" s="487"/>
      <c r="CY99" s="487"/>
      <c r="CZ99" s="487"/>
      <c r="DA99" s="487"/>
      <c r="DB99" s="487"/>
      <c r="DC99" s="487"/>
      <c r="DD99" s="487"/>
      <c r="DE99" s="487"/>
      <c r="DF99" s="487"/>
      <c r="DG99" s="487"/>
      <c r="DH99" s="487"/>
      <c r="DI99" s="487"/>
      <c r="DJ99" s="487"/>
      <c r="DK99" s="487"/>
      <c r="DL99" s="487"/>
      <c r="DM99" s="487"/>
      <c r="DN99" s="487"/>
      <c r="DO99" s="487"/>
      <c r="DP99" s="487"/>
      <c r="DQ99" s="487"/>
      <c r="DR99" s="487"/>
      <c r="DS99" s="487"/>
      <c r="DT99" s="487"/>
      <c r="DU99" s="487"/>
      <c r="DV99" s="487"/>
      <c r="DW99" s="487"/>
      <c r="DX99" s="487"/>
      <c r="DY99" s="487"/>
      <c r="DZ99" s="487"/>
      <c r="EA99" s="487"/>
      <c r="EB99" s="487"/>
      <c r="EC99" s="487"/>
      <c r="ED99" s="487"/>
      <c r="EE99" s="487"/>
      <c r="EF99" s="487"/>
      <c r="EG99" s="487"/>
      <c r="EH99" s="487"/>
      <c r="EI99" s="487"/>
      <c r="EJ99" s="487"/>
      <c r="EK99" s="487"/>
      <c r="EL99" s="487"/>
      <c r="EM99" s="487"/>
      <c r="EN99" s="487"/>
      <c r="EO99" s="487"/>
      <c r="EP99" s="487"/>
      <c r="EQ99" s="487"/>
      <c r="ER99" s="487"/>
      <c r="ES99" s="487"/>
      <c r="ET99" s="487"/>
      <c r="EU99" s="487"/>
      <c r="EV99" s="487"/>
      <c r="EW99" s="487"/>
      <c r="EX99" s="487"/>
      <c r="EY99" s="487"/>
      <c r="EZ99" s="487"/>
      <c r="FA99" s="487"/>
      <c r="FB99" s="487"/>
      <c r="FC99" s="487"/>
      <c r="FD99" s="487"/>
      <c r="FE99" s="487"/>
      <c r="FF99" s="487"/>
      <c r="FG99" s="487"/>
      <c r="FH99" s="487"/>
      <c r="FI99" s="487"/>
      <c r="FJ99" s="487"/>
      <c r="FK99" s="487"/>
      <c r="FL99" s="487"/>
      <c r="FM99" s="487"/>
      <c r="FN99" s="487"/>
      <c r="FO99" s="487"/>
      <c r="FP99" s="487"/>
      <c r="FQ99" s="487"/>
      <c r="FR99" s="487"/>
      <c r="FS99" s="487"/>
      <c r="FT99" s="487"/>
      <c r="FU99" s="487"/>
      <c r="FV99" s="487"/>
      <c r="FW99" s="487"/>
      <c r="FX99" s="487"/>
      <c r="FY99" s="487"/>
      <c r="FZ99" s="487"/>
      <c r="GA99" s="487"/>
      <c r="GB99" s="487"/>
      <c r="GC99" s="487"/>
      <c r="GD99" s="487"/>
      <c r="GE99" s="487"/>
      <c r="GF99" s="487"/>
      <c r="GG99" s="487"/>
      <c r="GH99" s="487"/>
      <c r="GI99" s="487"/>
      <c r="GJ99" s="487"/>
      <c r="GK99" s="487"/>
      <c r="GL99" s="487"/>
      <c r="GM99" s="487"/>
      <c r="GN99" s="487"/>
      <c r="GO99" s="487"/>
      <c r="GP99" s="487"/>
      <c r="GQ99" s="487"/>
      <c r="GR99" s="487"/>
      <c r="GS99" s="487"/>
      <c r="GT99" s="487"/>
      <c r="GU99" s="487"/>
      <c r="GV99" s="487"/>
      <c r="GW99" s="487"/>
      <c r="GX99" s="487"/>
      <c r="GY99" s="487"/>
      <c r="GZ99" s="487"/>
      <c r="HA99" s="487"/>
      <c r="HB99" s="487"/>
      <c r="HC99" s="487"/>
      <c r="HD99" s="487"/>
      <c r="HE99" s="487"/>
      <c r="HF99" s="487"/>
      <c r="HG99" s="487"/>
      <c r="HH99" s="487"/>
      <c r="HI99" s="487"/>
      <c r="HJ99" s="487"/>
      <c r="HK99" s="487"/>
      <c r="HL99" s="487"/>
      <c r="HM99" s="487"/>
      <c r="HN99" s="487"/>
      <c r="HO99" s="487"/>
      <c r="HP99" s="487"/>
      <c r="HQ99" s="487"/>
      <c r="HR99" s="487"/>
      <c r="HS99" s="487"/>
      <c r="HT99" s="487"/>
      <c r="HU99" s="487"/>
      <c r="HV99" s="487"/>
      <c r="HW99" s="487"/>
      <c r="HX99" s="487"/>
      <c r="HY99" s="487"/>
      <c r="HZ99" s="487"/>
      <c r="IA99" s="487"/>
      <c r="IB99" s="487"/>
      <c r="IC99" s="487"/>
      <c r="ID99" s="487"/>
      <c r="IE99" s="487"/>
      <c r="IF99" s="487"/>
      <c r="IG99" s="487"/>
      <c r="IH99" s="487"/>
      <c r="II99" s="487"/>
      <c r="IJ99" s="487"/>
      <c r="IK99" s="487"/>
      <c r="IL99" s="487"/>
      <c r="IM99" s="487"/>
      <c r="IN99" s="487"/>
      <c r="IO99" s="487"/>
      <c r="IP99" s="487"/>
      <c r="IQ99" s="487"/>
      <c r="IR99" s="487"/>
      <c r="IS99" s="487"/>
      <c r="IT99" s="487"/>
      <c r="IU99" s="487"/>
      <c r="IV99" s="487"/>
      <c r="IW99" s="487"/>
      <c r="IX99" s="487"/>
      <c r="IY99" s="487"/>
      <c r="IZ99" s="487"/>
      <c r="JA99" s="487"/>
      <c r="JB99" s="487"/>
      <c r="JC99" s="487"/>
      <c r="JD99" s="487"/>
      <c r="JE99" s="487"/>
      <c r="JF99" s="487"/>
      <c r="JG99" s="487"/>
      <c r="JH99" s="487"/>
      <c r="JI99" s="487"/>
      <c r="JJ99" s="487"/>
      <c r="JK99" s="487"/>
      <c r="JL99" s="487"/>
      <c r="JM99" s="487"/>
      <c r="JN99" s="487"/>
      <c r="JO99" s="487"/>
      <c r="JP99" s="487"/>
      <c r="JQ99" s="487"/>
      <c r="JR99" s="487"/>
      <c r="JS99" s="681"/>
    </row>
    <row r="100" spans="1:279" s="461" customFormat="1" ht="21" customHeight="1">
      <c r="A100" s="1782"/>
      <c r="B100" s="467">
        <v>88</v>
      </c>
      <c r="C100" s="468" t="str">
        <f>IF('1_一般事項'!$C$8="","",'1_一般事項'!$C$8)</f>
        <v/>
      </c>
      <c r="D100" s="469"/>
      <c r="E100" s="470"/>
      <c r="F100" s="471"/>
      <c r="G100" s="469"/>
      <c r="H100" s="472"/>
      <c r="I100" s="1294"/>
      <c r="J100" s="1294"/>
      <c r="K100" s="1294"/>
      <c r="L100" s="1294"/>
      <c r="M100" s="1294"/>
      <c r="N100" s="1294"/>
      <c r="O100" s="1294"/>
      <c r="P100" s="1294"/>
      <c r="Q100" s="1294"/>
      <c r="R100" s="1294"/>
      <c r="S100" s="1294"/>
      <c r="T100" s="1294"/>
      <c r="U100" s="1294"/>
      <c r="V100" s="1294"/>
      <c r="W100" s="1294"/>
      <c r="X100" s="1294"/>
      <c r="Y100" s="1294"/>
      <c r="Z100" s="1294"/>
      <c r="AA100" s="1294"/>
      <c r="AB100" s="1294"/>
      <c r="AC100" s="1294"/>
      <c r="AD100" s="1294"/>
      <c r="AE100" s="1294"/>
      <c r="AF100" s="1294"/>
      <c r="AG100" s="1294"/>
      <c r="AH100" s="1294"/>
      <c r="AI100" s="1294"/>
      <c r="AJ100" s="1294"/>
      <c r="AK100" s="1294"/>
      <c r="AL100" s="1294"/>
      <c r="AM100" s="1294"/>
      <c r="AN100" s="1294"/>
      <c r="AO100" s="1294"/>
      <c r="AP100" s="1294"/>
      <c r="AQ100" s="1294"/>
      <c r="AR100" s="1294"/>
      <c r="AS100" s="1294"/>
      <c r="AT100" s="1294"/>
      <c r="AU100" s="1294"/>
      <c r="AV100" s="1294"/>
      <c r="AW100" s="1294"/>
      <c r="AX100" s="1294"/>
      <c r="AY100" s="1294"/>
      <c r="AZ100" s="1294"/>
      <c r="BA100" s="1294"/>
      <c r="BB100" s="1294"/>
      <c r="BC100" s="1294"/>
      <c r="BD100" s="1294"/>
      <c r="BE100" s="1294"/>
      <c r="BF100" s="1294"/>
      <c r="BG100" s="1294"/>
      <c r="BH100" s="1294"/>
      <c r="BI100" s="1294"/>
      <c r="BJ100" s="1294"/>
      <c r="BK100" s="1294"/>
      <c r="BL100" s="1294"/>
      <c r="BM100" s="1294"/>
      <c r="BN100" s="1294"/>
      <c r="BO100" s="1294"/>
      <c r="BP100" s="1294"/>
      <c r="BQ100" s="1294"/>
      <c r="BR100" s="1294"/>
      <c r="BS100" s="1294"/>
      <c r="BT100" s="1294"/>
      <c r="BU100" s="1294"/>
      <c r="BV100" s="1294"/>
      <c r="BW100" s="1294"/>
      <c r="BX100" s="1294"/>
      <c r="BY100" s="1294"/>
      <c r="BZ100" s="1294"/>
      <c r="CA100" s="1294"/>
      <c r="CB100" s="1294"/>
      <c r="CC100" s="1294"/>
      <c r="CD100" s="1294"/>
      <c r="CE100" s="1294"/>
      <c r="CF100" s="1294"/>
      <c r="CG100" s="1294"/>
      <c r="CH100" s="1294"/>
      <c r="CI100" s="1294"/>
      <c r="CJ100" s="1294"/>
      <c r="CK100" s="1294"/>
      <c r="CL100" s="1294"/>
      <c r="CM100" s="1294"/>
      <c r="CN100" s="1294"/>
      <c r="CO100" s="1295">
        <f t="shared" si="5"/>
        <v>0</v>
      </c>
      <c r="CP100" s="476"/>
      <c r="CQ100" s="476"/>
      <c r="CR100" s="476"/>
      <c r="CS100" s="474">
        <f t="shared" si="6"/>
        <v>0</v>
      </c>
      <c r="CT100" s="475">
        <f t="shared" si="7"/>
        <v>0</v>
      </c>
      <c r="CV100" s="487"/>
      <c r="CW100" s="487"/>
      <c r="CX100" s="487"/>
      <c r="CY100" s="487"/>
      <c r="CZ100" s="487"/>
      <c r="DA100" s="487"/>
      <c r="DB100" s="487"/>
      <c r="DC100" s="487"/>
      <c r="DD100" s="487"/>
      <c r="DE100" s="487"/>
      <c r="DF100" s="487"/>
      <c r="DG100" s="487"/>
      <c r="DH100" s="487"/>
      <c r="DI100" s="487"/>
      <c r="DJ100" s="487"/>
      <c r="DK100" s="487"/>
      <c r="DL100" s="487"/>
      <c r="DM100" s="487"/>
      <c r="DN100" s="487"/>
      <c r="DO100" s="487"/>
      <c r="DP100" s="487"/>
      <c r="DQ100" s="487"/>
      <c r="DR100" s="487"/>
      <c r="DS100" s="487"/>
      <c r="DT100" s="487"/>
      <c r="DU100" s="487"/>
      <c r="DV100" s="487"/>
      <c r="DW100" s="487"/>
      <c r="DX100" s="487"/>
      <c r="DY100" s="487"/>
      <c r="DZ100" s="487"/>
      <c r="EA100" s="487"/>
      <c r="EB100" s="487"/>
      <c r="EC100" s="487"/>
      <c r="ED100" s="487"/>
      <c r="EE100" s="487"/>
      <c r="EF100" s="487"/>
      <c r="EG100" s="487"/>
      <c r="EH100" s="487"/>
      <c r="EI100" s="487"/>
      <c r="EJ100" s="487"/>
      <c r="EK100" s="487"/>
      <c r="EL100" s="487"/>
      <c r="EM100" s="487"/>
      <c r="EN100" s="487"/>
      <c r="EO100" s="487"/>
      <c r="EP100" s="487"/>
      <c r="EQ100" s="487"/>
      <c r="ER100" s="487"/>
      <c r="ES100" s="487"/>
      <c r="ET100" s="487"/>
      <c r="EU100" s="487"/>
      <c r="EV100" s="487"/>
      <c r="EW100" s="487"/>
      <c r="EX100" s="487"/>
      <c r="EY100" s="487"/>
      <c r="EZ100" s="487"/>
      <c r="FA100" s="487"/>
      <c r="FB100" s="487"/>
      <c r="FC100" s="487"/>
      <c r="FD100" s="487"/>
      <c r="FE100" s="487"/>
      <c r="FF100" s="487"/>
      <c r="FG100" s="487"/>
      <c r="FH100" s="487"/>
      <c r="FI100" s="487"/>
      <c r="FJ100" s="487"/>
      <c r="FK100" s="487"/>
      <c r="FL100" s="487"/>
      <c r="FM100" s="487"/>
      <c r="FN100" s="487"/>
      <c r="FO100" s="487"/>
      <c r="FP100" s="487"/>
      <c r="FQ100" s="487"/>
      <c r="FR100" s="487"/>
      <c r="FS100" s="487"/>
      <c r="FT100" s="487"/>
      <c r="FU100" s="487"/>
      <c r="FV100" s="487"/>
      <c r="FW100" s="487"/>
      <c r="FX100" s="487"/>
      <c r="FY100" s="487"/>
      <c r="FZ100" s="487"/>
      <c r="GA100" s="487"/>
      <c r="GB100" s="487"/>
      <c r="GC100" s="487"/>
      <c r="GD100" s="487"/>
      <c r="GE100" s="487"/>
      <c r="GF100" s="487"/>
      <c r="GG100" s="487"/>
      <c r="GH100" s="487"/>
      <c r="GI100" s="487"/>
      <c r="GJ100" s="487"/>
      <c r="GK100" s="487"/>
      <c r="GL100" s="487"/>
      <c r="GM100" s="487"/>
      <c r="GN100" s="487"/>
      <c r="GO100" s="487"/>
      <c r="GP100" s="487"/>
      <c r="GQ100" s="487"/>
      <c r="GR100" s="487"/>
      <c r="GS100" s="487"/>
      <c r="GT100" s="487"/>
      <c r="GU100" s="487"/>
      <c r="GV100" s="487"/>
      <c r="GW100" s="487"/>
      <c r="GX100" s="487"/>
      <c r="GY100" s="487"/>
      <c r="GZ100" s="487"/>
      <c r="HA100" s="487"/>
      <c r="HB100" s="487"/>
      <c r="HC100" s="487"/>
      <c r="HD100" s="487"/>
      <c r="HE100" s="487"/>
      <c r="HF100" s="487"/>
      <c r="HG100" s="487"/>
      <c r="HH100" s="487"/>
      <c r="HI100" s="487"/>
      <c r="HJ100" s="487"/>
      <c r="HK100" s="487"/>
      <c r="HL100" s="487"/>
      <c r="HM100" s="487"/>
      <c r="HN100" s="487"/>
      <c r="HO100" s="487"/>
      <c r="HP100" s="487"/>
      <c r="HQ100" s="487"/>
      <c r="HR100" s="487"/>
      <c r="HS100" s="487"/>
      <c r="HT100" s="487"/>
      <c r="HU100" s="487"/>
      <c r="HV100" s="487"/>
      <c r="HW100" s="487"/>
      <c r="HX100" s="487"/>
      <c r="HY100" s="487"/>
      <c r="HZ100" s="487"/>
      <c r="IA100" s="487"/>
      <c r="IB100" s="487"/>
      <c r="IC100" s="487"/>
      <c r="ID100" s="487"/>
      <c r="IE100" s="487"/>
      <c r="IF100" s="487"/>
      <c r="IG100" s="487"/>
      <c r="IH100" s="487"/>
      <c r="II100" s="487"/>
      <c r="IJ100" s="487"/>
      <c r="IK100" s="487"/>
      <c r="IL100" s="487"/>
      <c r="IM100" s="487"/>
      <c r="IN100" s="487"/>
      <c r="IO100" s="487"/>
      <c r="IP100" s="487"/>
      <c r="IQ100" s="487"/>
      <c r="IR100" s="487"/>
      <c r="IS100" s="487"/>
      <c r="IT100" s="487"/>
      <c r="IU100" s="487"/>
      <c r="IV100" s="487"/>
      <c r="IW100" s="487"/>
      <c r="IX100" s="487"/>
      <c r="IY100" s="487"/>
      <c r="IZ100" s="487"/>
      <c r="JA100" s="487"/>
      <c r="JB100" s="487"/>
      <c r="JC100" s="487"/>
      <c r="JD100" s="487"/>
      <c r="JE100" s="487"/>
      <c r="JF100" s="487"/>
      <c r="JG100" s="487"/>
      <c r="JH100" s="487"/>
      <c r="JI100" s="487"/>
      <c r="JJ100" s="487"/>
      <c r="JK100" s="487"/>
      <c r="JL100" s="487"/>
      <c r="JM100" s="487"/>
      <c r="JN100" s="487"/>
      <c r="JO100" s="487"/>
      <c r="JP100" s="487"/>
      <c r="JQ100" s="487"/>
      <c r="JR100" s="487"/>
      <c r="JS100" s="681"/>
    </row>
    <row r="101" spans="1:279" s="461" customFormat="1" ht="21" customHeight="1">
      <c r="A101" s="1782"/>
      <c r="B101" s="467">
        <v>89</v>
      </c>
      <c r="C101" s="468" t="str">
        <f>IF('1_一般事項'!$C$8="","",'1_一般事項'!$C$8)</f>
        <v/>
      </c>
      <c r="D101" s="469"/>
      <c r="E101" s="470"/>
      <c r="F101" s="471"/>
      <c r="G101" s="469"/>
      <c r="H101" s="472"/>
      <c r="I101" s="1294"/>
      <c r="J101" s="1294"/>
      <c r="K101" s="1294"/>
      <c r="L101" s="1294"/>
      <c r="M101" s="1294"/>
      <c r="N101" s="1294"/>
      <c r="O101" s="1294"/>
      <c r="P101" s="1294"/>
      <c r="Q101" s="1294"/>
      <c r="R101" s="1294"/>
      <c r="S101" s="1294"/>
      <c r="T101" s="1294"/>
      <c r="U101" s="1294"/>
      <c r="V101" s="1294"/>
      <c r="W101" s="1294"/>
      <c r="X101" s="1294"/>
      <c r="Y101" s="1294"/>
      <c r="Z101" s="1294"/>
      <c r="AA101" s="1294"/>
      <c r="AB101" s="1294"/>
      <c r="AC101" s="1294"/>
      <c r="AD101" s="1294"/>
      <c r="AE101" s="1294"/>
      <c r="AF101" s="1294"/>
      <c r="AG101" s="1294"/>
      <c r="AH101" s="1294"/>
      <c r="AI101" s="1294"/>
      <c r="AJ101" s="1294"/>
      <c r="AK101" s="1294"/>
      <c r="AL101" s="1294"/>
      <c r="AM101" s="1294"/>
      <c r="AN101" s="1294"/>
      <c r="AO101" s="1294"/>
      <c r="AP101" s="1294"/>
      <c r="AQ101" s="1294"/>
      <c r="AR101" s="1294"/>
      <c r="AS101" s="1294"/>
      <c r="AT101" s="1294"/>
      <c r="AU101" s="1294"/>
      <c r="AV101" s="1294"/>
      <c r="AW101" s="1294"/>
      <c r="AX101" s="1294"/>
      <c r="AY101" s="1294"/>
      <c r="AZ101" s="1294"/>
      <c r="BA101" s="1294"/>
      <c r="BB101" s="1294"/>
      <c r="BC101" s="1294"/>
      <c r="BD101" s="1294"/>
      <c r="BE101" s="1294"/>
      <c r="BF101" s="1294"/>
      <c r="BG101" s="1294"/>
      <c r="BH101" s="1294"/>
      <c r="BI101" s="1294"/>
      <c r="BJ101" s="1294"/>
      <c r="BK101" s="1294"/>
      <c r="BL101" s="1294"/>
      <c r="BM101" s="1294"/>
      <c r="BN101" s="1294"/>
      <c r="BO101" s="1294"/>
      <c r="BP101" s="1294"/>
      <c r="BQ101" s="1294"/>
      <c r="BR101" s="1294"/>
      <c r="BS101" s="1294"/>
      <c r="BT101" s="1294"/>
      <c r="BU101" s="1294"/>
      <c r="BV101" s="1294"/>
      <c r="BW101" s="1294"/>
      <c r="BX101" s="1294"/>
      <c r="BY101" s="1294"/>
      <c r="BZ101" s="1294"/>
      <c r="CA101" s="1294"/>
      <c r="CB101" s="1294"/>
      <c r="CC101" s="1294"/>
      <c r="CD101" s="1294"/>
      <c r="CE101" s="1294"/>
      <c r="CF101" s="1294"/>
      <c r="CG101" s="1294"/>
      <c r="CH101" s="1294"/>
      <c r="CI101" s="1294"/>
      <c r="CJ101" s="1294"/>
      <c r="CK101" s="1294"/>
      <c r="CL101" s="1294"/>
      <c r="CM101" s="1294"/>
      <c r="CN101" s="1294"/>
      <c r="CO101" s="1295">
        <f t="shared" si="5"/>
        <v>0</v>
      </c>
      <c r="CP101" s="476"/>
      <c r="CQ101" s="476"/>
      <c r="CR101" s="476"/>
      <c r="CS101" s="474">
        <f t="shared" si="6"/>
        <v>0</v>
      </c>
      <c r="CT101" s="475">
        <f t="shared" si="7"/>
        <v>0</v>
      </c>
      <c r="CV101" s="487"/>
      <c r="CW101" s="487"/>
      <c r="CX101" s="487"/>
      <c r="CY101" s="487"/>
      <c r="CZ101" s="487"/>
      <c r="DA101" s="487"/>
      <c r="DB101" s="487"/>
      <c r="DC101" s="487"/>
      <c r="DD101" s="487"/>
      <c r="DE101" s="487"/>
      <c r="DF101" s="487"/>
      <c r="DG101" s="487"/>
      <c r="DH101" s="487"/>
      <c r="DI101" s="487"/>
      <c r="DJ101" s="487"/>
      <c r="DK101" s="487"/>
      <c r="DL101" s="487"/>
      <c r="DM101" s="487"/>
      <c r="DN101" s="487"/>
      <c r="DO101" s="487"/>
      <c r="DP101" s="487"/>
      <c r="DQ101" s="487"/>
      <c r="DR101" s="487"/>
      <c r="DS101" s="487"/>
      <c r="DT101" s="487"/>
      <c r="DU101" s="487"/>
      <c r="DV101" s="487"/>
      <c r="DW101" s="487"/>
      <c r="DX101" s="487"/>
      <c r="DY101" s="487"/>
      <c r="DZ101" s="487"/>
      <c r="EA101" s="487"/>
      <c r="EB101" s="487"/>
      <c r="EC101" s="487"/>
      <c r="ED101" s="487"/>
      <c r="EE101" s="487"/>
      <c r="EF101" s="487"/>
      <c r="EG101" s="487"/>
      <c r="EH101" s="487"/>
      <c r="EI101" s="487"/>
      <c r="EJ101" s="487"/>
      <c r="EK101" s="487"/>
      <c r="EL101" s="487"/>
      <c r="EM101" s="487"/>
      <c r="EN101" s="487"/>
      <c r="EO101" s="487"/>
      <c r="EP101" s="487"/>
      <c r="EQ101" s="487"/>
      <c r="ER101" s="487"/>
      <c r="ES101" s="487"/>
      <c r="ET101" s="487"/>
      <c r="EU101" s="487"/>
      <c r="EV101" s="487"/>
      <c r="EW101" s="487"/>
      <c r="EX101" s="487"/>
      <c r="EY101" s="487"/>
      <c r="EZ101" s="487"/>
      <c r="FA101" s="487"/>
      <c r="FB101" s="487"/>
      <c r="FC101" s="487"/>
      <c r="FD101" s="487"/>
      <c r="FE101" s="487"/>
      <c r="FF101" s="487"/>
      <c r="FG101" s="487"/>
      <c r="FH101" s="487"/>
      <c r="FI101" s="487"/>
      <c r="FJ101" s="487"/>
      <c r="FK101" s="487"/>
      <c r="FL101" s="487"/>
      <c r="FM101" s="487"/>
      <c r="FN101" s="487"/>
      <c r="FO101" s="487"/>
      <c r="FP101" s="487"/>
      <c r="FQ101" s="487"/>
      <c r="FR101" s="487"/>
      <c r="FS101" s="487"/>
      <c r="FT101" s="487"/>
      <c r="FU101" s="487"/>
      <c r="FV101" s="487"/>
      <c r="FW101" s="487"/>
      <c r="FX101" s="487"/>
      <c r="FY101" s="487"/>
      <c r="FZ101" s="487"/>
      <c r="GA101" s="487"/>
      <c r="GB101" s="487"/>
      <c r="GC101" s="487"/>
      <c r="GD101" s="487"/>
      <c r="GE101" s="487"/>
      <c r="GF101" s="487"/>
      <c r="GG101" s="487"/>
      <c r="GH101" s="487"/>
      <c r="GI101" s="487"/>
      <c r="GJ101" s="487"/>
      <c r="GK101" s="487"/>
      <c r="GL101" s="487"/>
      <c r="GM101" s="487"/>
      <c r="GN101" s="487"/>
      <c r="GO101" s="487"/>
      <c r="GP101" s="487"/>
      <c r="GQ101" s="487"/>
      <c r="GR101" s="487"/>
      <c r="GS101" s="487"/>
      <c r="GT101" s="487"/>
      <c r="GU101" s="487"/>
      <c r="GV101" s="487"/>
      <c r="GW101" s="487"/>
      <c r="GX101" s="487"/>
      <c r="GY101" s="487"/>
      <c r="GZ101" s="487"/>
      <c r="HA101" s="487"/>
      <c r="HB101" s="487"/>
      <c r="HC101" s="487"/>
      <c r="HD101" s="487"/>
      <c r="HE101" s="487"/>
      <c r="HF101" s="487"/>
      <c r="HG101" s="487"/>
      <c r="HH101" s="487"/>
      <c r="HI101" s="487"/>
      <c r="HJ101" s="487"/>
      <c r="HK101" s="487"/>
      <c r="HL101" s="487"/>
      <c r="HM101" s="487"/>
      <c r="HN101" s="487"/>
      <c r="HO101" s="487"/>
      <c r="HP101" s="487"/>
      <c r="HQ101" s="487"/>
      <c r="HR101" s="487"/>
      <c r="HS101" s="487"/>
      <c r="HT101" s="487"/>
      <c r="HU101" s="487"/>
      <c r="HV101" s="487"/>
      <c r="HW101" s="487"/>
      <c r="HX101" s="487"/>
      <c r="HY101" s="487"/>
      <c r="HZ101" s="487"/>
      <c r="IA101" s="487"/>
      <c r="IB101" s="487"/>
      <c r="IC101" s="487"/>
      <c r="ID101" s="487"/>
      <c r="IE101" s="487"/>
      <c r="IF101" s="487"/>
      <c r="IG101" s="487"/>
      <c r="IH101" s="487"/>
      <c r="II101" s="487"/>
      <c r="IJ101" s="487"/>
      <c r="IK101" s="487"/>
      <c r="IL101" s="487"/>
      <c r="IM101" s="487"/>
      <c r="IN101" s="487"/>
      <c r="IO101" s="487"/>
      <c r="IP101" s="487"/>
      <c r="IQ101" s="487"/>
      <c r="IR101" s="487"/>
      <c r="IS101" s="487"/>
      <c r="IT101" s="487"/>
      <c r="IU101" s="487"/>
      <c r="IV101" s="487"/>
      <c r="IW101" s="487"/>
      <c r="IX101" s="487"/>
      <c r="IY101" s="487"/>
      <c r="IZ101" s="487"/>
      <c r="JA101" s="487"/>
      <c r="JB101" s="487"/>
      <c r="JC101" s="487"/>
      <c r="JD101" s="487"/>
      <c r="JE101" s="487"/>
      <c r="JF101" s="487"/>
      <c r="JG101" s="487"/>
      <c r="JH101" s="487"/>
      <c r="JI101" s="487"/>
      <c r="JJ101" s="487"/>
      <c r="JK101" s="487"/>
      <c r="JL101" s="487"/>
      <c r="JM101" s="487"/>
      <c r="JN101" s="487"/>
      <c r="JO101" s="487"/>
      <c r="JP101" s="487"/>
      <c r="JQ101" s="487"/>
      <c r="JR101" s="487"/>
      <c r="JS101" s="681"/>
    </row>
    <row r="102" spans="1:279" s="461" customFormat="1" ht="21" customHeight="1">
      <c r="A102" s="1782"/>
      <c r="B102" s="467">
        <v>90</v>
      </c>
      <c r="C102" s="468" t="str">
        <f>IF('1_一般事項'!$C$8="","",'1_一般事項'!$C$8)</f>
        <v/>
      </c>
      <c r="D102" s="469"/>
      <c r="E102" s="470"/>
      <c r="F102" s="471"/>
      <c r="G102" s="469"/>
      <c r="H102" s="472"/>
      <c r="I102" s="1294"/>
      <c r="J102" s="1294"/>
      <c r="K102" s="1294"/>
      <c r="L102" s="1294"/>
      <c r="M102" s="1294"/>
      <c r="N102" s="1294"/>
      <c r="O102" s="1294"/>
      <c r="P102" s="1294"/>
      <c r="Q102" s="1294"/>
      <c r="R102" s="1294"/>
      <c r="S102" s="1294"/>
      <c r="T102" s="1294"/>
      <c r="U102" s="1294"/>
      <c r="V102" s="1294"/>
      <c r="W102" s="1294"/>
      <c r="X102" s="1294"/>
      <c r="Y102" s="1294"/>
      <c r="Z102" s="1294"/>
      <c r="AA102" s="1294"/>
      <c r="AB102" s="1294"/>
      <c r="AC102" s="1294"/>
      <c r="AD102" s="1294"/>
      <c r="AE102" s="1294"/>
      <c r="AF102" s="1294"/>
      <c r="AG102" s="1294"/>
      <c r="AH102" s="1294"/>
      <c r="AI102" s="1294"/>
      <c r="AJ102" s="1294"/>
      <c r="AK102" s="1294"/>
      <c r="AL102" s="1294"/>
      <c r="AM102" s="1294"/>
      <c r="AN102" s="1294"/>
      <c r="AO102" s="1294"/>
      <c r="AP102" s="1294"/>
      <c r="AQ102" s="1294"/>
      <c r="AR102" s="1294"/>
      <c r="AS102" s="1294"/>
      <c r="AT102" s="1294"/>
      <c r="AU102" s="1294"/>
      <c r="AV102" s="1294"/>
      <c r="AW102" s="1294"/>
      <c r="AX102" s="1294"/>
      <c r="AY102" s="1294"/>
      <c r="AZ102" s="1294"/>
      <c r="BA102" s="1294"/>
      <c r="BB102" s="1294"/>
      <c r="BC102" s="1294"/>
      <c r="BD102" s="1294"/>
      <c r="BE102" s="1294"/>
      <c r="BF102" s="1294"/>
      <c r="BG102" s="1294"/>
      <c r="BH102" s="1294"/>
      <c r="BI102" s="1294"/>
      <c r="BJ102" s="1294"/>
      <c r="BK102" s="1294"/>
      <c r="BL102" s="1294"/>
      <c r="BM102" s="1294"/>
      <c r="BN102" s="1294"/>
      <c r="BO102" s="1294"/>
      <c r="BP102" s="1294"/>
      <c r="BQ102" s="1294"/>
      <c r="BR102" s="1294"/>
      <c r="BS102" s="1294"/>
      <c r="BT102" s="1294"/>
      <c r="BU102" s="1294"/>
      <c r="BV102" s="1294"/>
      <c r="BW102" s="1294"/>
      <c r="BX102" s="1294"/>
      <c r="BY102" s="1294"/>
      <c r="BZ102" s="1294"/>
      <c r="CA102" s="1294"/>
      <c r="CB102" s="1294"/>
      <c r="CC102" s="1294"/>
      <c r="CD102" s="1294"/>
      <c r="CE102" s="1294"/>
      <c r="CF102" s="1294"/>
      <c r="CG102" s="1294"/>
      <c r="CH102" s="1294"/>
      <c r="CI102" s="1294"/>
      <c r="CJ102" s="1294"/>
      <c r="CK102" s="1294"/>
      <c r="CL102" s="1294"/>
      <c r="CM102" s="1294"/>
      <c r="CN102" s="1294"/>
      <c r="CO102" s="1295">
        <f t="shared" si="5"/>
        <v>0</v>
      </c>
      <c r="CP102" s="476"/>
      <c r="CQ102" s="476"/>
      <c r="CR102" s="476"/>
      <c r="CS102" s="474">
        <f t="shared" si="6"/>
        <v>0</v>
      </c>
      <c r="CT102" s="475">
        <f t="shared" si="7"/>
        <v>0</v>
      </c>
      <c r="CV102" s="487"/>
      <c r="CW102" s="487"/>
      <c r="CX102" s="487"/>
      <c r="CY102" s="487"/>
      <c r="CZ102" s="487"/>
      <c r="DA102" s="487"/>
      <c r="DB102" s="487"/>
      <c r="DC102" s="487"/>
      <c r="DD102" s="487"/>
      <c r="DE102" s="487"/>
      <c r="DF102" s="487"/>
      <c r="DG102" s="487"/>
      <c r="DH102" s="487"/>
      <c r="DI102" s="487"/>
      <c r="DJ102" s="487"/>
      <c r="DK102" s="487"/>
      <c r="DL102" s="487"/>
      <c r="DM102" s="487"/>
      <c r="DN102" s="487"/>
      <c r="DO102" s="487"/>
      <c r="DP102" s="487"/>
      <c r="DQ102" s="487"/>
      <c r="DR102" s="487"/>
      <c r="DS102" s="487"/>
      <c r="DT102" s="487"/>
      <c r="DU102" s="487"/>
      <c r="DV102" s="487"/>
      <c r="DW102" s="487"/>
      <c r="DX102" s="487"/>
      <c r="DY102" s="487"/>
      <c r="DZ102" s="487"/>
      <c r="EA102" s="487"/>
      <c r="EB102" s="487"/>
      <c r="EC102" s="487"/>
      <c r="ED102" s="487"/>
      <c r="EE102" s="487"/>
      <c r="EF102" s="487"/>
      <c r="EG102" s="487"/>
      <c r="EH102" s="487"/>
      <c r="EI102" s="487"/>
      <c r="EJ102" s="487"/>
      <c r="EK102" s="487"/>
      <c r="EL102" s="487"/>
      <c r="EM102" s="487"/>
      <c r="EN102" s="487"/>
      <c r="EO102" s="487"/>
      <c r="EP102" s="487"/>
      <c r="EQ102" s="487"/>
      <c r="ER102" s="487"/>
      <c r="ES102" s="487"/>
      <c r="ET102" s="487"/>
      <c r="EU102" s="487"/>
      <c r="EV102" s="487"/>
      <c r="EW102" s="487"/>
      <c r="EX102" s="487"/>
      <c r="EY102" s="487"/>
      <c r="EZ102" s="487"/>
      <c r="FA102" s="487"/>
      <c r="FB102" s="487"/>
      <c r="FC102" s="487"/>
      <c r="FD102" s="487"/>
      <c r="FE102" s="487"/>
      <c r="FF102" s="487"/>
      <c r="FG102" s="487"/>
      <c r="FH102" s="487"/>
      <c r="FI102" s="487"/>
      <c r="FJ102" s="487"/>
      <c r="FK102" s="487"/>
      <c r="FL102" s="487"/>
      <c r="FM102" s="487"/>
      <c r="FN102" s="487"/>
      <c r="FO102" s="487"/>
      <c r="FP102" s="487"/>
      <c r="FQ102" s="487"/>
      <c r="FR102" s="487"/>
      <c r="FS102" s="487"/>
      <c r="FT102" s="487"/>
      <c r="FU102" s="487"/>
      <c r="FV102" s="487"/>
      <c r="FW102" s="487"/>
      <c r="FX102" s="487"/>
      <c r="FY102" s="487"/>
      <c r="FZ102" s="487"/>
      <c r="GA102" s="487"/>
      <c r="GB102" s="487"/>
      <c r="GC102" s="487"/>
      <c r="GD102" s="487"/>
      <c r="GE102" s="487"/>
      <c r="GF102" s="487"/>
      <c r="GG102" s="487"/>
      <c r="GH102" s="487"/>
      <c r="GI102" s="487"/>
      <c r="GJ102" s="487"/>
      <c r="GK102" s="487"/>
      <c r="GL102" s="487"/>
      <c r="GM102" s="487"/>
      <c r="GN102" s="487"/>
      <c r="GO102" s="487"/>
      <c r="GP102" s="487"/>
      <c r="GQ102" s="487"/>
      <c r="GR102" s="487"/>
      <c r="GS102" s="487"/>
      <c r="GT102" s="487"/>
      <c r="GU102" s="487"/>
      <c r="GV102" s="487"/>
      <c r="GW102" s="487"/>
      <c r="GX102" s="487"/>
      <c r="GY102" s="487"/>
      <c r="GZ102" s="487"/>
      <c r="HA102" s="487"/>
      <c r="HB102" s="487"/>
      <c r="HC102" s="487"/>
      <c r="HD102" s="487"/>
      <c r="HE102" s="487"/>
      <c r="HF102" s="487"/>
      <c r="HG102" s="487"/>
      <c r="HH102" s="487"/>
      <c r="HI102" s="487"/>
      <c r="HJ102" s="487"/>
      <c r="HK102" s="487"/>
      <c r="HL102" s="487"/>
      <c r="HM102" s="487"/>
      <c r="HN102" s="487"/>
      <c r="HO102" s="487"/>
      <c r="HP102" s="487"/>
      <c r="HQ102" s="487"/>
      <c r="HR102" s="487"/>
      <c r="HS102" s="487"/>
      <c r="HT102" s="487"/>
      <c r="HU102" s="487"/>
      <c r="HV102" s="487"/>
      <c r="HW102" s="487"/>
      <c r="HX102" s="487"/>
      <c r="HY102" s="487"/>
      <c r="HZ102" s="487"/>
      <c r="IA102" s="487"/>
      <c r="IB102" s="487"/>
      <c r="IC102" s="487"/>
      <c r="ID102" s="487"/>
      <c r="IE102" s="487"/>
      <c r="IF102" s="487"/>
      <c r="IG102" s="487"/>
      <c r="IH102" s="487"/>
      <c r="II102" s="487"/>
      <c r="IJ102" s="487"/>
      <c r="IK102" s="487"/>
      <c r="IL102" s="487"/>
      <c r="IM102" s="487"/>
      <c r="IN102" s="487"/>
      <c r="IO102" s="487"/>
      <c r="IP102" s="487"/>
      <c r="IQ102" s="487"/>
      <c r="IR102" s="487"/>
      <c r="IS102" s="487"/>
      <c r="IT102" s="487"/>
      <c r="IU102" s="487"/>
      <c r="IV102" s="487"/>
      <c r="IW102" s="487"/>
      <c r="IX102" s="487"/>
      <c r="IY102" s="487"/>
      <c r="IZ102" s="487"/>
      <c r="JA102" s="487"/>
      <c r="JB102" s="487"/>
      <c r="JC102" s="487"/>
      <c r="JD102" s="487"/>
      <c r="JE102" s="487"/>
      <c r="JF102" s="487"/>
      <c r="JG102" s="487"/>
      <c r="JH102" s="487"/>
      <c r="JI102" s="487"/>
      <c r="JJ102" s="487"/>
      <c r="JK102" s="487"/>
      <c r="JL102" s="487"/>
      <c r="JM102" s="487"/>
      <c r="JN102" s="487"/>
      <c r="JO102" s="487"/>
      <c r="JP102" s="487"/>
      <c r="JQ102" s="487"/>
      <c r="JR102" s="487"/>
      <c r="JS102" s="681"/>
    </row>
    <row r="103" spans="1:279" s="461" customFormat="1" ht="21" customHeight="1">
      <c r="A103" s="1782"/>
      <c r="B103" s="467">
        <v>91</v>
      </c>
      <c r="C103" s="468" t="str">
        <f>IF('1_一般事項'!$C$8="","",'1_一般事項'!$C$8)</f>
        <v/>
      </c>
      <c r="D103" s="469"/>
      <c r="E103" s="470"/>
      <c r="F103" s="471"/>
      <c r="G103" s="469"/>
      <c r="H103" s="472"/>
      <c r="I103" s="1294"/>
      <c r="J103" s="1294"/>
      <c r="K103" s="1294"/>
      <c r="L103" s="1294"/>
      <c r="M103" s="1294"/>
      <c r="N103" s="1294"/>
      <c r="O103" s="1294"/>
      <c r="P103" s="1294"/>
      <c r="Q103" s="1294"/>
      <c r="R103" s="1294"/>
      <c r="S103" s="1294"/>
      <c r="T103" s="1294"/>
      <c r="U103" s="1294"/>
      <c r="V103" s="1294"/>
      <c r="W103" s="1294"/>
      <c r="X103" s="1294"/>
      <c r="Y103" s="1294"/>
      <c r="Z103" s="1294"/>
      <c r="AA103" s="1294"/>
      <c r="AB103" s="1294"/>
      <c r="AC103" s="1294"/>
      <c r="AD103" s="1294"/>
      <c r="AE103" s="1294"/>
      <c r="AF103" s="1294"/>
      <c r="AG103" s="1294"/>
      <c r="AH103" s="1294"/>
      <c r="AI103" s="1294"/>
      <c r="AJ103" s="1294"/>
      <c r="AK103" s="1294"/>
      <c r="AL103" s="1294"/>
      <c r="AM103" s="1294"/>
      <c r="AN103" s="1294"/>
      <c r="AO103" s="1294"/>
      <c r="AP103" s="1294"/>
      <c r="AQ103" s="1294"/>
      <c r="AR103" s="1294"/>
      <c r="AS103" s="1294"/>
      <c r="AT103" s="1294"/>
      <c r="AU103" s="1294"/>
      <c r="AV103" s="1294"/>
      <c r="AW103" s="1294"/>
      <c r="AX103" s="1294"/>
      <c r="AY103" s="1294"/>
      <c r="AZ103" s="1294"/>
      <c r="BA103" s="1294"/>
      <c r="BB103" s="1294"/>
      <c r="BC103" s="1294"/>
      <c r="BD103" s="1294"/>
      <c r="BE103" s="1294"/>
      <c r="BF103" s="1294"/>
      <c r="BG103" s="1294"/>
      <c r="BH103" s="1294"/>
      <c r="BI103" s="1294"/>
      <c r="BJ103" s="1294"/>
      <c r="BK103" s="1294"/>
      <c r="BL103" s="1294"/>
      <c r="BM103" s="1294"/>
      <c r="BN103" s="1294"/>
      <c r="BO103" s="1294"/>
      <c r="BP103" s="1294"/>
      <c r="BQ103" s="1294"/>
      <c r="BR103" s="1294"/>
      <c r="BS103" s="1294"/>
      <c r="BT103" s="1294"/>
      <c r="BU103" s="1294"/>
      <c r="BV103" s="1294"/>
      <c r="BW103" s="1294"/>
      <c r="BX103" s="1294"/>
      <c r="BY103" s="1294"/>
      <c r="BZ103" s="1294"/>
      <c r="CA103" s="1294"/>
      <c r="CB103" s="1294"/>
      <c r="CC103" s="1294"/>
      <c r="CD103" s="1294"/>
      <c r="CE103" s="1294"/>
      <c r="CF103" s="1294"/>
      <c r="CG103" s="1294"/>
      <c r="CH103" s="1294"/>
      <c r="CI103" s="1294"/>
      <c r="CJ103" s="1294"/>
      <c r="CK103" s="1294"/>
      <c r="CL103" s="1294"/>
      <c r="CM103" s="1294"/>
      <c r="CN103" s="1294"/>
      <c r="CO103" s="1295">
        <f t="shared" si="5"/>
        <v>0</v>
      </c>
      <c r="CP103" s="476"/>
      <c r="CQ103" s="476"/>
      <c r="CR103" s="476"/>
      <c r="CS103" s="474">
        <f t="shared" si="6"/>
        <v>0</v>
      </c>
      <c r="CT103" s="475">
        <f t="shared" si="7"/>
        <v>0</v>
      </c>
      <c r="CV103" s="487"/>
      <c r="CW103" s="487"/>
      <c r="CX103" s="487"/>
      <c r="CY103" s="487"/>
      <c r="CZ103" s="487"/>
      <c r="DA103" s="487"/>
      <c r="DB103" s="487"/>
      <c r="DC103" s="487"/>
      <c r="DD103" s="487"/>
      <c r="DE103" s="487"/>
      <c r="DF103" s="487"/>
      <c r="DG103" s="487"/>
      <c r="DH103" s="487"/>
      <c r="DI103" s="487"/>
      <c r="DJ103" s="487"/>
      <c r="DK103" s="487"/>
      <c r="DL103" s="487"/>
      <c r="DM103" s="487"/>
      <c r="DN103" s="487"/>
      <c r="DO103" s="487"/>
      <c r="DP103" s="487"/>
      <c r="DQ103" s="487"/>
      <c r="DR103" s="487"/>
      <c r="DS103" s="487"/>
      <c r="DT103" s="487"/>
      <c r="DU103" s="487"/>
      <c r="DV103" s="487"/>
      <c r="DW103" s="487"/>
      <c r="DX103" s="487"/>
      <c r="DY103" s="487"/>
      <c r="DZ103" s="487"/>
      <c r="EA103" s="487"/>
      <c r="EB103" s="487"/>
      <c r="EC103" s="487"/>
      <c r="ED103" s="487"/>
      <c r="EE103" s="487"/>
      <c r="EF103" s="487"/>
      <c r="EG103" s="487"/>
      <c r="EH103" s="487"/>
      <c r="EI103" s="487"/>
      <c r="EJ103" s="487"/>
      <c r="EK103" s="487"/>
      <c r="EL103" s="487"/>
      <c r="EM103" s="487"/>
      <c r="EN103" s="487"/>
      <c r="EO103" s="487"/>
      <c r="EP103" s="487"/>
      <c r="EQ103" s="487"/>
      <c r="ER103" s="487"/>
      <c r="ES103" s="487"/>
      <c r="ET103" s="487"/>
      <c r="EU103" s="487"/>
      <c r="EV103" s="487"/>
      <c r="EW103" s="487"/>
      <c r="EX103" s="487"/>
      <c r="EY103" s="487"/>
      <c r="EZ103" s="487"/>
      <c r="FA103" s="487"/>
      <c r="FB103" s="487"/>
      <c r="FC103" s="487"/>
      <c r="FD103" s="487"/>
      <c r="FE103" s="487"/>
      <c r="FF103" s="487"/>
      <c r="FG103" s="487"/>
      <c r="FH103" s="487"/>
      <c r="FI103" s="487"/>
      <c r="FJ103" s="487"/>
      <c r="FK103" s="487"/>
      <c r="FL103" s="487"/>
      <c r="FM103" s="487"/>
      <c r="FN103" s="487"/>
      <c r="FO103" s="487"/>
      <c r="FP103" s="487"/>
      <c r="FQ103" s="487"/>
      <c r="FR103" s="487"/>
      <c r="FS103" s="487"/>
      <c r="FT103" s="487"/>
      <c r="FU103" s="487"/>
      <c r="FV103" s="487"/>
      <c r="FW103" s="487"/>
      <c r="FX103" s="487"/>
      <c r="FY103" s="487"/>
      <c r="FZ103" s="487"/>
      <c r="GA103" s="487"/>
      <c r="GB103" s="487"/>
      <c r="GC103" s="487"/>
      <c r="GD103" s="487"/>
      <c r="GE103" s="487"/>
      <c r="GF103" s="487"/>
      <c r="GG103" s="487"/>
      <c r="GH103" s="487"/>
      <c r="GI103" s="487"/>
      <c r="GJ103" s="487"/>
      <c r="GK103" s="487"/>
      <c r="GL103" s="487"/>
      <c r="GM103" s="487"/>
      <c r="GN103" s="487"/>
      <c r="GO103" s="487"/>
      <c r="GP103" s="487"/>
      <c r="GQ103" s="487"/>
      <c r="GR103" s="487"/>
      <c r="GS103" s="487"/>
      <c r="GT103" s="487"/>
      <c r="GU103" s="487"/>
      <c r="GV103" s="487"/>
      <c r="GW103" s="487"/>
      <c r="GX103" s="487"/>
      <c r="GY103" s="487"/>
      <c r="GZ103" s="487"/>
      <c r="HA103" s="487"/>
      <c r="HB103" s="487"/>
      <c r="HC103" s="487"/>
      <c r="HD103" s="487"/>
      <c r="HE103" s="487"/>
      <c r="HF103" s="487"/>
      <c r="HG103" s="487"/>
      <c r="HH103" s="487"/>
      <c r="HI103" s="487"/>
      <c r="HJ103" s="487"/>
      <c r="HK103" s="487"/>
      <c r="HL103" s="487"/>
      <c r="HM103" s="487"/>
      <c r="HN103" s="487"/>
      <c r="HO103" s="487"/>
      <c r="HP103" s="487"/>
      <c r="HQ103" s="487"/>
      <c r="HR103" s="487"/>
      <c r="HS103" s="487"/>
      <c r="HT103" s="487"/>
      <c r="HU103" s="487"/>
      <c r="HV103" s="487"/>
      <c r="HW103" s="487"/>
      <c r="HX103" s="487"/>
      <c r="HY103" s="487"/>
      <c r="HZ103" s="487"/>
      <c r="IA103" s="487"/>
      <c r="IB103" s="487"/>
      <c r="IC103" s="487"/>
      <c r="ID103" s="487"/>
      <c r="IE103" s="487"/>
      <c r="IF103" s="487"/>
      <c r="IG103" s="487"/>
      <c r="IH103" s="487"/>
      <c r="II103" s="487"/>
      <c r="IJ103" s="487"/>
      <c r="IK103" s="487"/>
      <c r="IL103" s="487"/>
      <c r="IM103" s="487"/>
      <c r="IN103" s="487"/>
      <c r="IO103" s="487"/>
      <c r="IP103" s="487"/>
      <c r="IQ103" s="487"/>
      <c r="IR103" s="487"/>
      <c r="IS103" s="487"/>
      <c r="IT103" s="487"/>
      <c r="IU103" s="487"/>
      <c r="IV103" s="487"/>
      <c r="IW103" s="487"/>
      <c r="IX103" s="487"/>
      <c r="IY103" s="487"/>
      <c r="IZ103" s="487"/>
      <c r="JA103" s="487"/>
      <c r="JB103" s="487"/>
      <c r="JC103" s="487"/>
      <c r="JD103" s="487"/>
      <c r="JE103" s="487"/>
      <c r="JF103" s="487"/>
      <c r="JG103" s="487"/>
      <c r="JH103" s="487"/>
      <c r="JI103" s="487"/>
      <c r="JJ103" s="487"/>
      <c r="JK103" s="487"/>
      <c r="JL103" s="487"/>
      <c r="JM103" s="487"/>
      <c r="JN103" s="487"/>
      <c r="JO103" s="487"/>
      <c r="JP103" s="487"/>
      <c r="JQ103" s="487"/>
      <c r="JR103" s="487"/>
      <c r="JS103" s="681"/>
    </row>
    <row r="104" spans="1:279" s="461" customFormat="1" ht="21" customHeight="1">
      <c r="A104" s="1782"/>
      <c r="B104" s="467">
        <v>92</v>
      </c>
      <c r="C104" s="468" t="str">
        <f>IF('1_一般事項'!$C$8="","",'1_一般事項'!$C$8)</f>
        <v/>
      </c>
      <c r="D104" s="469"/>
      <c r="E104" s="470"/>
      <c r="F104" s="471"/>
      <c r="G104" s="469"/>
      <c r="H104" s="472"/>
      <c r="I104" s="1294"/>
      <c r="J104" s="1294"/>
      <c r="K104" s="1294"/>
      <c r="L104" s="1294"/>
      <c r="M104" s="1294"/>
      <c r="N104" s="1294"/>
      <c r="O104" s="1294"/>
      <c r="P104" s="1294"/>
      <c r="Q104" s="1294"/>
      <c r="R104" s="1294"/>
      <c r="S104" s="1294"/>
      <c r="T104" s="1294"/>
      <c r="U104" s="1294"/>
      <c r="V104" s="1294"/>
      <c r="W104" s="1294"/>
      <c r="X104" s="1294"/>
      <c r="Y104" s="1294"/>
      <c r="Z104" s="1294"/>
      <c r="AA104" s="1294"/>
      <c r="AB104" s="1294"/>
      <c r="AC104" s="1294"/>
      <c r="AD104" s="1294"/>
      <c r="AE104" s="1294"/>
      <c r="AF104" s="1294"/>
      <c r="AG104" s="1294"/>
      <c r="AH104" s="1294"/>
      <c r="AI104" s="1294"/>
      <c r="AJ104" s="1294"/>
      <c r="AK104" s="1294"/>
      <c r="AL104" s="1294"/>
      <c r="AM104" s="1294"/>
      <c r="AN104" s="1294"/>
      <c r="AO104" s="1294"/>
      <c r="AP104" s="1294"/>
      <c r="AQ104" s="1294"/>
      <c r="AR104" s="1294"/>
      <c r="AS104" s="1294"/>
      <c r="AT104" s="1294"/>
      <c r="AU104" s="1294"/>
      <c r="AV104" s="1294"/>
      <c r="AW104" s="1294"/>
      <c r="AX104" s="1294"/>
      <c r="AY104" s="1294"/>
      <c r="AZ104" s="1294"/>
      <c r="BA104" s="1294"/>
      <c r="BB104" s="1294"/>
      <c r="BC104" s="1294"/>
      <c r="BD104" s="1294"/>
      <c r="BE104" s="1294"/>
      <c r="BF104" s="1294"/>
      <c r="BG104" s="1294"/>
      <c r="BH104" s="1294"/>
      <c r="BI104" s="1294"/>
      <c r="BJ104" s="1294"/>
      <c r="BK104" s="1294"/>
      <c r="BL104" s="1294"/>
      <c r="BM104" s="1294"/>
      <c r="BN104" s="1294"/>
      <c r="BO104" s="1294"/>
      <c r="BP104" s="1294"/>
      <c r="BQ104" s="1294"/>
      <c r="BR104" s="1294"/>
      <c r="BS104" s="1294"/>
      <c r="BT104" s="1294"/>
      <c r="BU104" s="1294"/>
      <c r="BV104" s="1294"/>
      <c r="BW104" s="1294"/>
      <c r="BX104" s="1294"/>
      <c r="BY104" s="1294"/>
      <c r="BZ104" s="1294"/>
      <c r="CA104" s="1294"/>
      <c r="CB104" s="1294"/>
      <c r="CC104" s="1294"/>
      <c r="CD104" s="1294"/>
      <c r="CE104" s="1294"/>
      <c r="CF104" s="1294"/>
      <c r="CG104" s="1294"/>
      <c r="CH104" s="1294"/>
      <c r="CI104" s="1294"/>
      <c r="CJ104" s="1294"/>
      <c r="CK104" s="1294"/>
      <c r="CL104" s="1294"/>
      <c r="CM104" s="1294"/>
      <c r="CN104" s="1294"/>
      <c r="CO104" s="1295">
        <f t="shared" si="5"/>
        <v>0</v>
      </c>
      <c r="CP104" s="476"/>
      <c r="CQ104" s="476"/>
      <c r="CR104" s="476"/>
      <c r="CS104" s="474">
        <f t="shared" si="6"/>
        <v>0</v>
      </c>
      <c r="CT104" s="475">
        <f t="shared" si="7"/>
        <v>0</v>
      </c>
      <c r="CV104" s="487"/>
      <c r="CW104" s="487"/>
      <c r="CX104" s="487"/>
      <c r="CY104" s="487"/>
      <c r="CZ104" s="487"/>
      <c r="DA104" s="487"/>
      <c r="DB104" s="487"/>
      <c r="DC104" s="487"/>
      <c r="DD104" s="487"/>
      <c r="DE104" s="487"/>
      <c r="DF104" s="487"/>
      <c r="DG104" s="487"/>
      <c r="DH104" s="487"/>
      <c r="DI104" s="487"/>
      <c r="DJ104" s="487"/>
      <c r="DK104" s="487"/>
      <c r="DL104" s="487"/>
      <c r="DM104" s="487"/>
      <c r="DN104" s="487"/>
      <c r="DO104" s="487"/>
      <c r="DP104" s="487"/>
      <c r="DQ104" s="487"/>
      <c r="DR104" s="487"/>
      <c r="DS104" s="487"/>
      <c r="DT104" s="487"/>
      <c r="DU104" s="487"/>
      <c r="DV104" s="487"/>
      <c r="DW104" s="487"/>
      <c r="DX104" s="487"/>
      <c r="DY104" s="487"/>
      <c r="DZ104" s="487"/>
      <c r="EA104" s="487"/>
      <c r="EB104" s="487"/>
      <c r="EC104" s="487"/>
      <c r="ED104" s="487"/>
      <c r="EE104" s="487"/>
      <c r="EF104" s="487"/>
      <c r="EG104" s="487"/>
      <c r="EH104" s="487"/>
      <c r="EI104" s="487"/>
      <c r="EJ104" s="487"/>
      <c r="EK104" s="487"/>
      <c r="EL104" s="487"/>
      <c r="EM104" s="487"/>
      <c r="EN104" s="487"/>
      <c r="EO104" s="487"/>
      <c r="EP104" s="487"/>
      <c r="EQ104" s="487"/>
      <c r="ER104" s="487"/>
      <c r="ES104" s="487"/>
      <c r="ET104" s="487"/>
      <c r="EU104" s="487"/>
      <c r="EV104" s="487"/>
      <c r="EW104" s="487"/>
      <c r="EX104" s="487"/>
      <c r="EY104" s="487"/>
      <c r="EZ104" s="487"/>
      <c r="FA104" s="487"/>
      <c r="FB104" s="487"/>
      <c r="FC104" s="487"/>
      <c r="FD104" s="487"/>
      <c r="FE104" s="487"/>
      <c r="FF104" s="487"/>
      <c r="FG104" s="487"/>
      <c r="FH104" s="487"/>
      <c r="FI104" s="487"/>
      <c r="FJ104" s="487"/>
      <c r="FK104" s="487"/>
      <c r="FL104" s="487"/>
      <c r="FM104" s="487"/>
      <c r="FN104" s="487"/>
      <c r="FO104" s="487"/>
      <c r="FP104" s="487"/>
      <c r="FQ104" s="487"/>
      <c r="FR104" s="487"/>
      <c r="FS104" s="487"/>
      <c r="FT104" s="487"/>
      <c r="FU104" s="487"/>
      <c r="FV104" s="487"/>
      <c r="FW104" s="487"/>
      <c r="FX104" s="487"/>
      <c r="FY104" s="487"/>
      <c r="FZ104" s="487"/>
      <c r="GA104" s="487"/>
      <c r="GB104" s="487"/>
      <c r="GC104" s="487"/>
      <c r="GD104" s="487"/>
      <c r="GE104" s="487"/>
      <c r="GF104" s="487"/>
      <c r="GG104" s="487"/>
      <c r="GH104" s="487"/>
      <c r="GI104" s="487"/>
      <c r="GJ104" s="487"/>
      <c r="GK104" s="487"/>
      <c r="GL104" s="487"/>
      <c r="GM104" s="487"/>
      <c r="GN104" s="487"/>
      <c r="GO104" s="487"/>
      <c r="GP104" s="487"/>
      <c r="GQ104" s="487"/>
      <c r="GR104" s="487"/>
      <c r="GS104" s="487"/>
      <c r="GT104" s="487"/>
      <c r="GU104" s="487"/>
      <c r="GV104" s="487"/>
      <c r="GW104" s="487"/>
      <c r="GX104" s="487"/>
      <c r="GY104" s="487"/>
      <c r="GZ104" s="487"/>
      <c r="HA104" s="487"/>
      <c r="HB104" s="487"/>
      <c r="HC104" s="487"/>
      <c r="HD104" s="487"/>
      <c r="HE104" s="487"/>
      <c r="HF104" s="487"/>
      <c r="HG104" s="487"/>
      <c r="HH104" s="487"/>
      <c r="HI104" s="487"/>
      <c r="HJ104" s="487"/>
      <c r="HK104" s="487"/>
      <c r="HL104" s="487"/>
      <c r="HM104" s="487"/>
      <c r="HN104" s="487"/>
      <c r="HO104" s="487"/>
      <c r="HP104" s="487"/>
      <c r="HQ104" s="487"/>
      <c r="HR104" s="487"/>
      <c r="HS104" s="487"/>
      <c r="HT104" s="487"/>
      <c r="HU104" s="487"/>
      <c r="HV104" s="487"/>
      <c r="HW104" s="487"/>
      <c r="HX104" s="487"/>
      <c r="HY104" s="487"/>
      <c r="HZ104" s="487"/>
      <c r="IA104" s="487"/>
      <c r="IB104" s="487"/>
      <c r="IC104" s="487"/>
      <c r="ID104" s="487"/>
      <c r="IE104" s="487"/>
      <c r="IF104" s="487"/>
      <c r="IG104" s="487"/>
      <c r="IH104" s="487"/>
      <c r="II104" s="487"/>
      <c r="IJ104" s="487"/>
      <c r="IK104" s="487"/>
      <c r="IL104" s="487"/>
      <c r="IM104" s="487"/>
      <c r="IN104" s="487"/>
      <c r="IO104" s="487"/>
      <c r="IP104" s="487"/>
      <c r="IQ104" s="487"/>
      <c r="IR104" s="487"/>
      <c r="IS104" s="487"/>
      <c r="IT104" s="487"/>
      <c r="IU104" s="487"/>
      <c r="IV104" s="487"/>
      <c r="IW104" s="487"/>
      <c r="IX104" s="487"/>
      <c r="IY104" s="487"/>
      <c r="IZ104" s="487"/>
      <c r="JA104" s="487"/>
      <c r="JB104" s="487"/>
      <c r="JC104" s="487"/>
      <c r="JD104" s="487"/>
      <c r="JE104" s="487"/>
      <c r="JF104" s="487"/>
      <c r="JG104" s="487"/>
      <c r="JH104" s="487"/>
      <c r="JI104" s="487"/>
      <c r="JJ104" s="487"/>
      <c r="JK104" s="487"/>
      <c r="JL104" s="487"/>
      <c r="JM104" s="487"/>
      <c r="JN104" s="487"/>
      <c r="JO104" s="487"/>
      <c r="JP104" s="487"/>
      <c r="JQ104" s="487"/>
      <c r="JR104" s="487"/>
      <c r="JS104" s="681"/>
    </row>
    <row r="105" spans="1:279" s="461" customFormat="1" ht="21" customHeight="1">
      <c r="A105" s="1782"/>
      <c r="B105" s="467">
        <v>93</v>
      </c>
      <c r="C105" s="468" t="str">
        <f>IF('1_一般事項'!$C$8="","",'1_一般事項'!$C$8)</f>
        <v/>
      </c>
      <c r="D105" s="469"/>
      <c r="E105" s="470"/>
      <c r="F105" s="471"/>
      <c r="G105" s="469"/>
      <c r="H105" s="472"/>
      <c r="I105" s="1294"/>
      <c r="J105" s="1294"/>
      <c r="K105" s="1294"/>
      <c r="L105" s="1294"/>
      <c r="M105" s="1294"/>
      <c r="N105" s="1294"/>
      <c r="O105" s="1294"/>
      <c r="P105" s="1294"/>
      <c r="Q105" s="1294"/>
      <c r="R105" s="1294"/>
      <c r="S105" s="1294"/>
      <c r="T105" s="1294"/>
      <c r="U105" s="1294"/>
      <c r="V105" s="1294"/>
      <c r="W105" s="1294"/>
      <c r="X105" s="1294"/>
      <c r="Y105" s="1294"/>
      <c r="Z105" s="1294"/>
      <c r="AA105" s="1294"/>
      <c r="AB105" s="1294"/>
      <c r="AC105" s="1294"/>
      <c r="AD105" s="1294"/>
      <c r="AE105" s="1294"/>
      <c r="AF105" s="1294"/>
      <c r="AG105" s="1294"/>
      <c r="AH105" s="1294"/>
      <c r="AI105" s="1294"/>
      <c r="AJ105" s="1294"/>
      <c r="AK105" s="1294"/>
      <c r="AL105" s="1294"/>
      <c r="AM105" s="1294"/>
      <c r="AN105" s="1294"/>
      <c r="AO105" s="1294"/>
      <c r="AP105" s="1294"/>
      <c r="AQ105" s="1294"/>
      <c r="AR105" s="1294"/>
      <c r="AS105" s="1294"/>
      <c r="AT105" s="1294"/>
      <c r="AU105" s="1294"/>
      <c r="AV105" s="1294"/>
      <c r="AW105" s="1294"/>
      <c r="AX105" s="1294"/>
      <c r="AY105" s="1294"/>
      <c r="AZ105" s="1294"/>
      <c r="BA105" s="1294"/>
      <c r="BB105" s="1294"/>
      <c r="BC105" s="1294"/>
      <c r="BD105" s="1294"/>
      <c r="BE105" s="1294"/>
      <c r="BF105" s="1294"/>
      <c r="BG105" s="1294"/>
      <c r="BH105" s="1294"/>
      <c r="BI105" s="1294"/>
      <c r="BJ105" s="1294"/>
      <c r="BK105" s="1294"/>
      <c r="BL105" s="1294"/>
      <c r="BM105" s="1294"/>
      <c r="BN105" s="1294"/>
      <c r="BO105" s="1294"/>
      <c r="BP105" s="1294"/>
      <c r="BQ105" s="1294"/>
      <c r="BR105" s="1294"/>
      <c r="BS105" s="1294"/>
      <c r="BT105" s="1294"/>
      <c r="BU105" s="1294"/>
      <c r="BV105" s="1294"/>
      <c r="BW105" s="1294"/>
      <c r="BX105" s="1294"/>
      <c r="BY105" s="1294"/>
      <c r="BZ105" s="1294"/>
      <c r="CA105" s="1294"/>
      <c r="CB105" s="1294"/>
      <c r="CC105" s="1294"/>
      <c r="CD105" s="1294"/>
      <c r="CE105" s="1294"/>
      <c r="CF105" s="1294"/>
      <c r="CG105" s="1294"/>
      <c r="CH105" s="1294"/>
      <c r="CI105" s="1294"/>
      <c r="CJ105" s="1294"/>
      <c r="CK105" s="1294"/>
      <c r="CL105" s="1294"/>
      <c r="CM105" s="1294"/>
      <c r="CN105" s="1294"/>
      <c r="CO105" s="1295">
        <f t="shared" si="5"/>
        <v>0</v>
      </c>
      <c r="CP105" s="476"/>
      <c r="CQ105" s="476"/>
      <c r="CR105" s="476"/>
      <c r="CS105" s="474">
        <f t="shared" si="6"/>
        <v>0</v>
      </c>
      <c r="CT105" s="475">
        <f t="shared" si="7"/>
        <v>0</v>
      </c>
      <c r="CV105" s="487"/>
      <c r="CW105" s="487"/>
      <c r="CX105" s="487"/>
      <c r="CY105" s="487"/>
      <c r="CZ105" s="487"/>
      <c r="DA105" s="487"/>
      <c r="DB105" s="487"/>
      <c r="DC105" s="487"/>
      <c r="DD105" s="487"/>
      <c r="DE105" s="487"/>
      <c r="DF105" s="487"/>
      <c r="DG105" s="487"/>
      <c r="DH105" s="487"/>
      <c r="DI105" s="487"/>
      <c r="DJ105" s="487"/>
      <c r="DK105" s="487"/>
      <c r="DL105" s="487"/>
      <c r="DM105" s="487"/>
      <c r="DN105" s="487"/>
      <c r="DO105" s="487"/>
      <c r="DP105" s="487"/>
      <c r="DQ105" s="487"/>
      <c r="DR105" s="487"/>
      <c r="DS105" s="487"/>
      <c r="DT105" s="487"/>
      <c r="DU105" s="487"/>
      <c r="DV105" s="487"/>
      <c r="DW105" s="487"/>
      <c r="DX105" s="487"/>
      <c r="DY105" s="487"/>
      <c r="DZ105" s="487"/>
      <c r="EA105" s="487"/>
      <c r="EB105" s="487"/>
      <c r="EC105" s="487"/>
      <c r="ED105" s="487"/>
      <c r="EE105" s="487"/>
      <c r="EF105" s="487"/>
      <c r="EG105" s="487"/>
      <c r="EH105" s="487"/>
      <c r="EI105" s="487"/>
      <c r="EJ105" s="487"/>
      <c r="EK105" s="487"/>
      <c r="EL105" s="487"/>
      <c r="EM105" s="487"/>
      <c r="EN105" s="487"/>
      <c r="EO105" s="487"/>
      <c r="EP105" s="487"/>
      <c r="EQ105" s="487"/>
      <c r="ER105" s="487"/>
      <c r="ES105" s="487"/>
      <c r="ET105" s="487"/>
      <c r="EU105" s="487"/>
      <c r="EV105" s="487"/>
      <c r="EW105" s="487"/>
      <c r="EX105" s="487"/>
      <c r="EY105" s="487"/>
      <c r="EZ105" s="487"/>
      <c r="FA105" s="487"/>
      <c r="FB105" s="487"/>
      <c r="FC105" s="487"/>
      <c r="FD105" s="487"/>
      <c r="FE105" s="487"/>
      <c r="FF105" s="487"/>
      <c r="FG105" s="487"/>
      <c r="FH105" s="487"/>
      <c r="FI105" s="487"/>
      <c r="FJ105" s="487"/>
      <c r="FK105" s="487"/>
      <c r="FL105" s="487"/>
      <c r="FM105" s="487"/>
      <c r="FN105" s="487"/>
      <c r="FO105" s="487"/>
      <c r="FP105" s="487"/>
      <c r="FQ105" s="487"/>
      <c r="FR105" s="487"/>
      <c r="FS105" s="487"/>
      <c r="FT105" s="487"/>
      <c r="FU105" s="487"/>
      <c r="FV105" s="487"/>
      <c r="FW105" s="487"/>
      <c r="FX105" s="487"/>
      <c r="FY105" s="487"/>
      <c r="FZ105" s="487"/>
      <c r="GA105" s="487"/>
      <c r="GB105" s="487"/>
      <c r="GC105" s="487"/>
      <c r="GD105" s="487"/>
      <c r="GE105" s="487"/>
      <c r="GF105" s="487"/>
      <c r="GG105" s="487"/>
      <c r="GH105" s="487"/>
      <c r="GI105" s="487"/>
      <c r="GJ105" s="487"/>
      <c r="GK105" s="487"/>
      <c r="GL105" s="487"/>
      <c r="GM105" s="487"/>
      <c r="GN105" s="487"/>
      <c r="GO105" s="487"/>
      <c r="GP105" s="487"/>
      <c r="GQ105" s="487"/>
      <c r="GR105" s="487"/>
      <c r="GS105" s="487"/>
      <c r="GT105" s="487"/>
      <c r="GU105" s="487"/>
      <c r="GV105" s="487"/>
      <c r="GW105" s="487"/>
      <c r="GX105" s="487"/>
      <c r="GY105" s="487"/>
      <c r="GZ105" s="487"/>
      <c r="HA105" s="487"/>
      <c r="HB105" s="487"/>
      <c r="HC105" s="487"/>
      <c r="HD105" s="487"/>
      <c r="HE105" s="487"/>
      <c r="HF105" s="487"/>
      <c r="HG105" s="487"/>
      <c r="HH105" s="487"/>
      <c r="HI105" s="487"/>
      <c r="HJ105" s="487"/>
      <c r="HK105" s="487"/>
      <c r="HL105" s="487"/>
      <c r="HM105" s="487"/>
      <c r="HN105" s="487"/>
      <c r="HO105" s="487"/>
      <c r="HP105" s="487"/>
      <c r="HQ105" s="487"/>
      <c r="HR105" s="487"/>
      <c r="HS105" s="487"/>
      <c r="HT105" s="487"/>
      <c r="HU105" s="487"/>
      <c r="HV105" s="487"/>
      <c r="HW105" s="487"/>
      <c r="HX105" s="487"/>
      <c r="HY105" s="487"/>
      <c r="HZ105" s="487"/>
      <c r="IA105" s="487"/>
      <c r="IB105" s="487"/>
      <c r="IC105" s="487"/>
      <c r="ID105" s="487"/>
      <c r="IE105" s="487"/>
      <c r="IF105" s="487"/>
      <c r="IG105" s="487"/>
      <c r="IH105" s="487"/>
      <c r="II105" s="487"/>
      <c r="IJ105" s="487"/>
      <c r="IK105" s="487"/>
      <c r="IL105" s="487"/>
      <c r="IM105" s="487"/>
      <c r="IN105" s="487"/>
      <c r="IO105" s="487"/>
      <c r="IP105" s="487"/>
      <c r="IQ105" s="487"/>
      <c r="IR105" s="487"/>
      <c r="IS105" s="487"/>
      <c r="IT105" s="487"/>
      <c r="IU105" s="487"/>
      <c r="IV105" s="487"/>
      <c r="IW105" s="487"/>
      <c r="IX105" s="487"/>
      <c r="IY105" s="487"/>
      <c r="IZ105" s="487"/>
      <c r="JA105" s="487"/>
      <c r="JB105" s="487"/>
      <c r="JC105" s="487"/>
      <c r="JD105" s="487"/>
      <c r="JE105" s="487"/>
      <c r="JF105" s="487"/>
      <c r="JG105" s="487"/>
      <c r="JH105" s="487"/>
      <c r="JI105" s="487"/>
      <c r="JJ105" s="487"/>
      <c r="JK105" s="487"/>
      <c r="JL105" s="487"/>
      <c r="JM105" s="487"/>
      <c r="JN105" s="487"/>
      <c r="JO105" s="487"/>
      <c r="JP105" s="487"/>
      <c r="JQ105" s="487"/>
      <c r="JR105" s="487"/>
      <c r="JS105" s="681"/>
    </row>
    <row r="106" spans="1:279" s="461" customFormat="1" ht="21" customHeight="1">
      <c r="A106" s="1782"/>
      <c r="B106" s="467">
        <v>94</v>
      </c>
      <c r="C106" s="468" t="str">
        <f>IF('1_一般事項'!$C$8="","",'1_一般事項'!$C$8)</f>
        <v/>
      </c>
      <c r="D106" s="469"/>
      <c r="E106" s="470"/>
      <c r="F106" s="471"/>
      <c r="G106" s="469"/>
      <c r="H106" s="472"/>
      <c r="I106" s="1294"/>
      <c r="J106" s="1294"/>
      <c r="K106" s="1294"/>
      <c r="L106" s="1294"/>
      <c r="M106" s="1294"/>
      <c r="N106" s="1294"/>
      <c r="O106" s="1294"/>
      <c r="P106" s="1294"/>
      <c r="Q106" s="1294"/>
      <c r="R106" s="1294"/>
      <c r="S106" s="1294"/>
      <c r="T106" s="1294"/>
      <c r="U106" s="1294"/>
      <c r="V106" s="1294"/>
      <c r="W106" s="1294"/>
      <c r="X106" s="1294"/>
      <c r="Y106" s="1294"/>
      <c r="Z106" s="1294"/>
      <c r="AA106" s="1294"/>
      <c r="AB106" s="1294"/>
      <c r="AC106" s="1294"/>
      <c r="AD106" s="1294"/>
      <c r="AE106" s="1294"/>
      <c r="AF106" s="1294"/>
      <c r="AG106" s="1294"/>
      <c r="AH106" s="1294"/>
      <c r="AI106" s="1294"/>
      <c r="AJ106" s="1294"/>
      <c r="AK106" s="1294"/>
      <c r="AL106" s="1294"/>
      <c r="AM106" s="1294"/>
      <c r="AN106" s="1294"/>
      <c r="AO106" s="1294"/>
      <c r="AP106" s="1294"/>
      <c r="AQ106" s="1294"/>
      <c r="AR106" s="1294"/>
      <c r="AS106" s="1294"/>
      <c r="AT106" s="1294"/>
      <c r="AU106" s="1294"/>
      <c r="AV106" s="1294"/>
      <c r="AW106" s="1294"/>
      <c r="AX106" s="1294"/>
      <c r="AY106" s="1294"/>
      <c r="AZ106" s="1294"/>
      <c r="BA106" s="1294"/>
      <c r="BB106" s="1294"/>
      <c r="BC106" s="1294"/>
      <c r="BD106" s="1294"/>
      <c r="BE106" s="1294"/>
      <c r="BF106" s="1294"/>
      <c r="BG106" s="1294"/>
      <c r="BH106" s="1294"/>
      <c r="BI106" s="1294"/>
      <c r="BJ106" s="1294"/>
      <c r="BK106" s="1294"/>
      <c r="BL106" s="1294"/>
      <c r="BM106" s="1294"/>
      <c r="BN106" s="1294"/>
      <c r="BO106" s="1294"/>
      <c r="BP106" s="1294"/>
      <c r="BQ106" s="1294"/>
      <c r="BR106" s="1294"/>
      <c r="BS106" s="1294"/>
      <c r="BT106" s="1294"/>
      <c r="BU106" s="1294"/>
      <c r="BV106" s="1294"/>
      <c r="BW106" s="1294"/>
      <c r="BX106" s="1294"/>
      <c r="BY106" s="1294"/>
      <c r="BZ106" s="1294"/>
      <c r="CA106" s="1294"/>
      <c r="CB106" s="1294"/>
      <c r="CC106" s="1294"/>
      <c r="CD106" s="1294"/>
      <c r="CE106" s="1294"/>
      <c r="CF106" s="1294"/>
      <c r="CG106" s="1294"/>
      <c r="CH106" s="1294"/>
      <c r="CI106" s="1294"/>
      <c r="CJ106" s="1294"/>
      <c r="CK106" s="1294"/>
      <c r="CL106" s="1294"/>
      <c r="CM106" s="1294"/>
      <c r="CN106" s="1294"/>
      <c r="CO106" s="1295">
        <f t="shared" si="5"/>
        <v>0</v>
      </c>
      <c r="CP106" s="476"/>
      <c r="CQ106" s="476"/>
      <c r="CR106" s="476"/>
      <c r="CS106" s="474">
        <f t="shared" si="6"/>
        <v>0</v>
      </c>
      <c r="CT106" s="475">
        <f t="shared" si="7"/>
        <v>0</v>
      </c>
      <c r="CV106" s="487"/>
      <c r="CW106" s="487"/>
      <c r="CX106" s="487"/>
      <c r="CY106" s="487"/>
      <c r="CZ106" s="487"/>
      <c r="DA106" s="487"/>
      <c r="DB106" s="487"/>
      <c r="DC106" s="487"/>
      <c r="DD106" s="487"/>
      <c r="DE106" s="487"/>
      <c r="DF106" s="487"/>
      <c r="DG106" s="487"/>
      <c r="DH106" s="487"/>
      <c r="DI106" s="487"/>
      <c r="DJ106" s="487"/>
      <c r="DK106" s="487"/>
      <c r="DL106" s="487"/>
      <c r="DM106" s="487"/>
      <c r="DN106" s="487"/>
      <c r="DO106" s="487"/>
      <c r="DP106" s="487"/>
      <c r="DQ106" s="487"/>
      <c r="DR106" s="487"/>
      <c r="DS106" s="487"/>
      <c r="DT106" s="487"/>
      <c r="DU106" s="487"/>
      <c r="DV106" s="487"/>
      <c r="DW106" s="487"/>
      <c r="DX106" s="487"/>
      <c r="DY106" s="487"/>
      <c r="DZ106" s="487"/>
      <c r="EA106" s="487"/>
      <c r="EB106" s="487"/>
      <c r="EC106" s="487"/>
      <c r="ED106" s="487"/>
      <c r="EE106" s="487"/>
      <c r="EF106" s="487"/>
      <c r="EG106" s="487"/>
      <c r="EH106" s="487"/>
      <c r="EI106" s="487"/>
      <c r="EJ106" s="487"/>
      <c r="EK106" s="487"/>
      <c r="EL106" s="487"/>
      <c r="EM106" s="487"/>
      <c r="EN106" s="487"/>
      <c r="EO106" s="487"/>
      <c r="EP106" s="487"/>
      <c r="EQ106" s="487"/>
      <c r="ER106" s="487"/>
      <c r="ES106" s="487"/>
      <c r="ET106" s="487"/>
      <c r="EU106" s="487"/>
      <c r="EV106" s="487"/>
      <c r="EW106" s="487"/>
      <c r="EX106" s="487"/>
      <c r="EY106" s="487"/>
      <c r="EZ106" s="487"/>
      <c r="FA106" s="487"/>
      <c r="FB106" s="487"/>
      <c r="FC106" s="487"/>
      <c r="FD106" s="487"/>
      <c r="FE106" s="487"/>
      <c r="FF106" s="487"/>
      <c r="FG106" s="487"/>
      <c r="FH106" s="487"/>
      <c r="FI106" s="487"/>
      <c r="FJ106" s="487"/>
      <c r="FK106" s="487"/>
      <c r="FL106" s="487"/>
      <c r="FM106" s="487"/>
      <c r="FN106" s="487"/>
      <c r="FO106" s="487"/>
      <c r="FP106" s="487"/>
      <c r="FQ106" s="487"/>
      <c r="FR106" s="487"/>
      <c r="FS106" s="487"/>
      <c r="FT106" s="487"/>
      <c r="FU106" s="487"/>
      <c r="FV106" s="487"/>
      <c r="FW106" s="487"/>
      <c r="FX106" s="487"/>
      <c r="FY106" s="487"/>
      <c r="FZ106" s="487"/>
      <c r="GA106" s="487"/>
      <c r="GB106" s="487"/>
      <c r="GC106" s="487"/>
      <c r="GD106" s="487"/>
      <c r="GE106" s="487"/>
      <c r="GF106" s="487"/>
      <c r="GG106" s="487"/>
      <c r="GH106" s="487"/>
      <c r="GI106" s="487"/>
      <c r="GJ106" s="487"/>
      <c r="GK106" s="487"/>
      <c r="GL106" s="487"/>
      <c r="GM106" s="487"/>
      <c r="GN106" s="487"/>
      <c r="GO106" s="487"/>
      <c r="GP106" s="487"/>
      <c r="GQ106" s="487"/>
      <c r="GR106" s="487"/>
      <c r="GS106" s="487"/>
      <c r="GT106" s="487"/>
      <c r="GU106" s="487"/>
      <c r="GV106" s="487"/>
      <c r="GW106" s="487"/>
      <c r="GX106" s="487"/>
      <c r="GY106" s="487"/>
      <c r="GZ106" s="487"/>
      <c r="HA106" s="487"/>
      <c r="HB106" s="487"/>
      <c r="HC106" s="487"/>
      <c r="HD106" s="487"/>
      <c r="HE106" s="487"/>
      <c r="HF106" s="487"/>
      <c r="HG106" s="487"/>
      <c r="HH106" s="487"/>
      <c r="HI106" s="487"/>
      <c r="HJ106" s="487"/>
      <c r="HK106" s="487"/>
      <c r="HL106" s="487"/>
      <c r="HM106" s="487"/>
      <c r="HN106" s="487"/>
      <c r="HO106" s="487"/>
      <c r="HP106" s="487"/>
      <c r="HQ106" s="487"/>
      <c r="HR106" s="487"/>
      <c r="HS106" s="487"/>
      <c r="HT106" s="487"/>
      <c r="HU106" s="487"/>
      <c r="HV106" s="487"/>
      <c r="HW106" s="487"/>
      <c r="HX106" s="487"/>
      <c r="HY106" s="487"/>
      <c r="HZ106" s="487"/>
      <c r="IA106" s="487"/>
      <c r="IB106" s="487"/>
      <c r="IC106" s="487"/>
      <c r="ID106" s="487"/>
      <c r="IE106" s="487"/>
      <c r="IF106" s="487"/>
      <c r="IG106" s="487"/>
      <c r="IH106" s="487"/>
      <c r="II106" s="487"/>
      <c r="IJ106" s="487"/>
      <c r="IK106" s="487"/>
      <c r="IL106" s="487"/>
      <c r="IM106" s="487"/>
      <c r="IN106" s="487"/>
      <c r="IO106" s="487"/>
      <c r="IP106" s="487"/>
      <c r="IQ106" s="487"/>
      <c r="IR106" s="487"/>
      <c r="IS106" s="487"/>
      <c r="IT106" s="487"/>
      <c r="IU106" s="487"/>
      <c r="IV106" s="487"/>
      <c r="IW106" s="487"/>
      <c r="IX106" s="487"/>
      <c r="IY106" s="487"/>
      <c r="IZ106" s="487"/>
      <c r="JA106" s="487"/>
      <c r="JB106" s="487"/>
      <c r="JC106" s="487"/>
      <c r="JD106" s="487"/>
      <c r="JE106" s="487"/>
      <c r="JF106" s="487"/>
      <c r="JG106" s="487"/>
      <c r="JH106" s="487"/>
      <c r="JI106" s="487"/>
      <c r="JJ106" s="487"/>
      <c r="JK106" s="487"/>
      <c r="JL106" s="487"/>
      <c r="JM106" s="487"/>
      <c r="JN106" s="487"/>
      <c r="JO106" s="487"/>
      <c r="JP106" s="487"/>
      <c r="JQ106" s="487"/>
      <c r="JR106" s="487"/>
      <c r="JS106" s="681"/>
    </row>
    <row r="107" spans="1:279" s="461" customFormat="1" ht="21" customHeight="1">
      <c r="A107" s="1782"/>
      <c r="B107" s="467">
        <v>95</v>
      </c>
      <c r="C107" s="468" t="str">
        <f>IF('1_一般事項'!$C$8="","",'1_一般事項'!$C$8)</f>
        <v/>
      </c>
      <c r="D107" s="469"/>
      <c r="E107" s="470"/>
      <c r="F107" s="471"/>
      <c r="G107" s="469"/>
      <c r="H107" s="472"/>
      <c r="I107" s="1294"/>
      <c r="J107" s="1294"/>
      <c r="K107" s="1294"/>
      <c r="L107" s="1294"/>
      <c r="M107" s="1294"/>
      <c r="N107" s="1294"/>
      <c r="O107" s="1294"/>
      <c r="P107" s="1294"/>
      <c r="Q107" s="1294"/>
      <c r="R107" s="1294"/>
      <c r="S107" s="1294"/>
      <c r="T107" s="1294"/>
      <c r="U107" s="1294"/>
      <c r="V107" s="1294"/>
      <c r="W107" s="1294"/>
      <c r="X107" s="1294"/>
      <c r="Y107" s="1294"/>
      <c r="Z107" s="1294"/>
      <c r="AA107" s="1294"/>
      <c r="AB107" s="1294"/>
      <c r="AC107" s="1294"/>
      <c r="AD107" s="1294"/>
      <c r="AE107" s="1294"/>
      <c r="AF107" s="1294"/>
      <c r="AG107" s="1294"/>
      <c r="AH107" s="1294"/>
      <c r="AI107" s="1294"/>
      <c r="AJ107" s="1294"/>
      <c r="AK107" s="1294"/>
      <c r="AL107" s="1294"/>
      <c r="AM107" s="1294"/>
      <c r="AN107" s="1294"/>
      <c r="AO107" s="1294"/>
      <c r="AP107" s="1294"/>
      <c r="AQ107" s="1294"/>
      <c r="AR107" s="1294"/>
      <c r="AS107" s="1294"/>
      <c r="AT107" s="1294"/>
      <c r="AU107" s="1294"/>
      <c r="AV107" s="1294"/>
      <c r="AW107" s="1294"/>
      <c r="AX107" s="1294"/>
      <c r="AY107" s="1294"/>
      <c r="AZ107" s="1294"/>
      <c r="BA107" s="1294"/>
      <c r="BB107" s="1294"/>
      <c r="BC107" s="1294"/>
      <c r="BD107" s="1294"/>
      <c r="BE107" s="1294"/>
      <c r="BF107" s="1294"/>
      <c r="BG107" s="1294"/>
      <c r="BH107" s="1294"/>
      <c r="BI107" s="1294"/>
      <c r="BJ107" s="1294"/>
      <c r="BK107" s="1294"/>
      <c r="BL107" s="1294"/>
      <c r="BM107" s="1294"/>
      <c r="BN107" s="1294"/>
      <c r="BO107" s="1294"/>
      <c r="BP107" s="1294"/>
      <c r="BQ107" s="1294"/>
      <c r="BR107" s="1294"/>
      <c r="BS107" s="1294"/>
      <c r="BT107" s="1294"/>
      <c r="BU107" s="1294"/>
      <c r="BV107" s="1294"/>
      <c r="BW107" s="1294"/>
      <c r="BX107" s="1294"/>
      <c r="BY107" s="1294"/>
      <c r="BZ107" s="1294"/>
      <c r="CA107" s="1294"/>
      <c r="CB107" s="1294"/>
      <c r="CC107" s="1294"/>
      <c r="CD107" s="1294"/>
      <c r="CE107" s="1294"/>
      <c r="CF107" s="1294"/>
      <c r="CG107" s="1294"/>
      <c r="CH107" s="1294"/>
      <c r="CI107" s="1294"/>
      <c r="CJ107" s="1294"/>
      <c r="CK107" s="1294"/>
      <c r="CL107" s="1294"/>
      <c r="CM107" s="1294"/>
      <c r="CN107" s="1294"/>
      <c r="CO107" s="1295">
        <f t="shared" si="5"/>
        <v>0</v>
      </c>
      <c r="CP107" s="476"/>
      <c r="CQ107" s="476"/>
      <c r="CR107" s="476"/>
      <c r="CS107" s="474">
        <f t="shared" si="6"/>
        <v>0</v>
      </c>
      <c r="CT107" s="475">
        <f t="shared" si="7"/>
        <v>0</v>
      </c>
      <c r="CV107" s="487"/>
      <c r="CW107" s="487"/>
      <c r="CX107" s="487"/>
      <c r="CY107" s="487"/>
      <c r="CZ107" s="487"/>
      <c r="DA107" s="487"/>
      <c r="DB107" s="487"/>
      <c r="DC107" s="487"/>
      <c r="DD107" s="487"/>
      <c r="DE107" s="487"/>
      <c r="DF107" s="487"/>
      <c r="DG107" s="487"/>
      <c r="DH107" s="487"/>
      <c r="DI107" s="487"/>
      <c r="DJ107" s="487"/>
      <c r="DK107" s="487"/>
      <c r="DL107" s="487"/>
      <c r="DM107" s="487"/>
      <c r="DN107" s="487"/>
      <c r="DO107" s="487"/>
      <c r="DP107" s="487"/>
      <c r="DQ107" s="487"/>
      <c r="DR107" s="487"/>
      <c r="DS107" s="487"/>
      <c r="DT107" s="487"/>
      <c r="DU107" s="487"/>
      <c r="DV107" s="487"/>
      <c r="DW107" s="487"/>
      <c r="DX107" s="487"/>
      <c r="DY107" s="487"/>
      <c r="DZ107" s="487"/>
      <c r="EA107" s="487"/>
      <c r="EB107" s="487"/>
      <c r="EC107" s="487"/>
      <c r="ED107" s="487"/>
      <c r="EE107" s="487"/>
      <c r="EF107" s="487"/>
      <c r="EG107" s="487"/>
      <c r="EH107" s="487"/>
      <c r="EI107" s="487"/>
      <c r="EJ107" s="487"/>
      <c r="EK107" s="487"/>
      <c r="EL107" s="487"/>
      <c r="EM107" s="487"/>
      <c r="EN107" s="487"/>
      <c r="EO107" s="487"/>
      <c r="EP107" s="487"/>
      <c r="EQ107" s="487"/>
      <c r="ER107" s="487"/>
      <c r="ES107" s="487"/>
      <c r="ET107" s="487"/>
      <c r="EU107" s="487"/>
      <c r="EV107" s="487"/>
      <c r="EW107" s="487"/>
      <c r="EX107" s="487"/>
      <c r="EY107" s="487"/>
      <c r="EZ107" s="487"/>
      <c r="FA107" s="487"/>
      <c r="FB107" s="487"/>
      <c r="FC107" s="487"/>
      <c r="FD107" s="487"/>
      <c r="FE107" s="487"/>
      <c r="FF107" s="487"/>
      <c r="FG107" s="487"/>
      <c r="FH107" s="487"/>
      <c r="FI107" s="487"/>
      <c r="FJ107" s="487"/>
      <c r="FK107" s="487"/>
      <c r="FL107" s="487"/>
      <c r="FM107" s="487"/>
      <c r="FN107" s="487"/>
      <c r="FO107" s="487"/>
      <c r="FP107" s="487"/>
      <c r="FQ107" s="487"/>
      <c r="FR107" s="487"/>
      <c r="FS107" s="487"/>
      <c r="FT107" s="487"/>
      <c r="FU107" s="487"/>
      <c r="FV107" s="487"/>
      <c r="FW107" s="487"/>
      <c r="FX107" s="487"/>
      <c r="FY107" s="487"/>
      <c r="FZ107" s="487"/>
      <c r="GA107" s="487"/>
      <c r="GB107" s="487"/>
      <c r="GC107" s="487"/>
      <c r="GD107" s="487"/>
      <c r="GE107" s="487"/>
      <c r="GF107" s="487"/>
      <c r="GG107" s="487"/>
      <c r="GH107" s="487"/>
      <c r="GI107" s="487"/>
      <c r="GJ107" s="487"/>
      <c r="GK107" s="487"/>
      <c r="GL107" s="487"/>
      <c r="GM107" s="487"/>
      <c r="GN107" s="487"/>
      <c r="GO107" s="487"/>
      <c r="GP107" s="487"/>
      <c r="GQ107" s="487"/>
      <c r="GR107" s="487"/>
      <c r="GS107" s="487"/>
      <c r="GT107" s="487"/>
      <c r="GU107" s="487"/>
      <c r="GV107" s="487"/>
      <c r="GW107" s="487"/>
      <c r="GX107" s="487"/>
      <c r="GY107" s="487"/>
      <c r="GZ107" s="487"/>
      <c r="HA107" s="487"/>
      <c r="HB107" s="487"/>
      <c r="HC107" s="487"/>
      <c r="HD107" s="487"/>
      <c r="HE107" s="487"/>
      <c r="HF107" s="487"/>
      <c r="HG107" s="487"/>
      <c r="HH107" s="487"/>
      <c r="HI107" s="487"/>
      <c r="HJ107" s="487"/>
      <c r="HK107" s="487"/>
      <c r="HL107" s="487"/>
      <c r="HM107" s="487"/>
      <c r="HN107" s="487"/>
      <c r="HO107" s="487"/>
      <c r="HP107" s="487"/>
      <c r="HQ107" s="487"/>
      <c r="HR107" s="487"/>
      <c r="HS107" s="487"/>
      <c r="HT107" s="487"/>
      <c r="HU107" s="487"/>
      <c r="HV107" s="487"/>
      <c r="HW107" s="487"/>
      <c r="HX107" s="487"/>
      <c r="HY107" s="487"/>
      <c r="HZ107" s="487"/>
      <c r="IA107" s="487"/>
      <c r="IB107" s="487"/>
      <c r="IC107" s="487"/>
      <c r="ID107" s="487"/>
      <c r="IE107" s="487"/>
      <c r="IF107" s="487"/>
      <c r="IG107" s="487"/>
      <c r="IH107" s="487"/>
      <c r="II107" s="487"/>
      <c r="IJ107" s="487"/>
      <c r="IK107" s="487"/>
      <c r="IL107" s="487"/>
      <c r="IM107" s="487"/>
      <c r="IN107" s="487"/>
      <c r="IO107" s="487"/>
      <c r="IP107" s="487"/>
      <c r="IQ107" s="487"/>
      <c r="IR107" s="487"/>
      <c r="IS107" s="487"/>
      <c r="IT107" s="487"/>
      <c r="IU107" s="487"/>
      <c r="IV107" s="487"/>
      <c r="IW107" s="487"/>
      <c r="IX107" s="487"/>
      <c r="IY107" s="487"/>
      <c r="IZ107" s="487"/>
      <c r="JA107" s="487"/>
      <c r="JB107" s="487"/>
      <c r="JC107" s="487"/>
      <c r="JD107" s="487"/>
      <c r="JE107" s="487"/>
      <c r="JF107" s="487"/>
      <c r="JG107" s="487"/>
      <c r="JH107" s="487"/>
      <c r="JI107" s="487"/>
      <c r="JJ107" s="487"/>
      <c r="JK107" s="487"/>
      <c r="JL107" s="487"/>
      <c r="JM107" s="487"/>
      <c r="JN107" s="487"/>
      <c r="JO107" s="487"/>
      <c r="JP107" s="487"/>
      <c r="JQ107" s="487"/>
      <c r="JR107" s="487"/>
      <c r="JS107" s="681"/>
    </row>
    <row r="108" spans="1:279" s="461" customFormat="1" ht="21" customHeight="1">
      <c r="A108" s="1782"/>
      <c r="B108" s="467">
        <v>96</v>
      </c>
      <c r="C108" s="468" t="str">
        <f>IF('1_一般事項'!$C$8="","",'1_一般事項'!$C$8)</f>
        <v/>
      </c>
      <c r="D108" s="469"/>
      <c r="E108" s="470"/>
      <c r="F108" s="471"/>
      <c r="G108" s="469"/>
      <c r="H108" s="472"/>
      <c r="I108" s="1294"/>
      <c r="J108" s="1294"/>
      <c r="K108" s="1294"/>
      <c r="L108" s="1294"/>
      <c r="M108" s="1294"/>
      <c r="N108" s="1294"/>
      <c r="O108" s="1294"/>
      <c r="P108" s="1294"/>
      <c r="Q108" s="1294"/>
      <c r="R108" s="1294"/>
      <c r="S108" s="1294"/>
      <c r="T108" s="1294"/>
      <c r="U108" s="1294"/>
      <c r="V108" s="1294"/>
      <c r="W108" s="1294"/>
      <c r="X108" s="1294"/>
      <c r="Y108" s="1294"/>
      <c r="Z108" s="1294"/>
      <c r="AA108" s="1294"/>
      <c r="AB108" s="1294"/>
      <c r="AC108" s="1294"/>
      <c r="AD108" s="1294"/>
      <c r="AE108" s="1294"/>
      <c r="AF108" s="1294"/>
      <c r="AG108" s="1294"/>
      <c r="AH108" s="1294"/>
      <c r="AI108" s="1294"/>
      <c r="AJ108" s="1294"/>
      <c r="AK108" s="1294"/>
      <c r="AL108" s="1294"/>
      <c r="AM108" s="1294"/>
      <c r="AN108" s="1294"/>
      <c r="AO108" s="1294"/>
      <c r="AP108" s="1294"/>
      <c r="AQ108" s="1294"/>
      <c r="AR108" s="1294"/>
      <c r="AS108" s="1294"/>
      <c r="AT108" s="1294"/>
      <c r="AU108" s="1294"/>
      <c r="AV108" s="1294"/>
      <c r="AW108" s="1294"/>
      <c r="AX108" s="1294"/>
      <c r="AY108" s="1294"/>
      <c r="AZ108" s="1294"/>
      <c r="BA108" s="1294"/>
      <c r="BB108" s="1294"/>
      <c r="BC108" s="1294"/>
      <c r="BD108" s="1294"/>
      <c r="BE108" s="1294"/>
      <c r="BF108" s="1294"/>
      <c r="BG108" s="1294"/>
      <c r="BH108" s="1294"/>
      <c r="BI108" s="1294"/>
      <c r="BJ108" s="1294"/>
      <c r="BK108" s="1294"/>
      <c r="BL108" s="1294"/>
      <c r="BM108" s="1294"/>
      <c r="BN108" s="1294"/>
      <c r="BO108" s="1294"/>
      <c r="BP108" s="1294"/>
      <c r="BQ108" s="1294"/>
      <c r="BR108" s="1294"/>
      <c r="BS108" s="1294"/>
      <c r="BT108" s="1294"/>
      <c r="BU108" s="1294"/>
      <c r="BV108" s="1294"/>
      <c r="BW108" s="1294"/>
      <c r="BX108" s="1294"/>
      <c r="BY108" s="1294"/>
      <c r="BZ108" s="1294"/>
      <c r="CA108" s="1294"/>
      <c r="CB108" s="1294"/>
      <c r="CC108" s="1294"/>
      <c r="CD108" s="1294"/>
      <c r="CE108" s="1294"/>
      <c r="CF108" s="1294"/>
      <c r="CG108" s="1294"/>
      <c r="CH108" s="1294"/>
      <c r="CI108" s="1294"/>
      <c r="CJ108" s="1294"/>
      <c r="CK108" s="1294"/>
      <c r="CL108" s="1294"/>
      <c r="CM108" s="1294"/>
      <c r="CN108" s="1294"/>
      <c r="CO108" s="1295">
        <f t="shared" si="5"/>
        <v>0</v>
      </c>
      <c r="CP108" s="476"/>
      <c r="CQ108" s="476"/>
      <c r="CR108" s="476"/>
      <c r="CS108" s="474">
        <f t="shared" si="6"/>
        <v>0</v>
      </c>
      <c r="CT108" s="475">
        <f t="shared" si="7"/>
        <v>0</v>
      </c>
      <c r="CV108" s="487"/>
      <c r="CW108" s="487"/>
      <c r="CX108" s="487"/>
      <c r="CY108" s="487"/>
      <c r="CZ108" s="487"/>
      <c r="DA108" s="487"/>
      <c r="DB108" s="487"/>
      <c r="DC108" s="487"/>
      <c r="DD108" s="487"/>
      <c r="DE108" s="487"/>
      <c r="DF108" s="487"/>
      <c r="DG108" s="487"/>
      <c r="DH108" s="487"/>
      <c r="DI108" s="487"/>
      <c r="DJ108" s="487"/>
      <c r="DK108" s="487"/>
      <c r="DL108" s="487"/>
      <c r="DM108" s="487"/>
      <c r="DN108" s="487"/>
      <c r="DO108" s="487"/>
      <c r="DP108" s="487"/>
      <c r="DQ108" s="487"/>
      <c r="DR108" s="487"/>
      <c r="DS108" s="487"/>
      <c r="DT108" s="487"/>
      <c r="DU108" s="487"/>
      <c r="DV108" s="487"/>
      <c r="DW108" s="487"/>
      <c r="DX108" s="487"/>
      <c r="DY108" s="487"/>
      <c r="DZ108" s="487"/>
      <c r="EA108" s="487"/>
      <c r="EB108" s="487"/>
      <c r="EC108" s="487"/>
      <c r="ED108" s="487"/>
      <c r="EE108" s="487"/>
      <c r="EF108" s="487"/>
      <c r="EG108" s="487"/>
      <c r="EH108" s="487"/>
      <c r="EI108" s="487"/>
      <c r="EJ108" s="487"/>
      <c r="EK108" s="487"/>
      <c r="EL108" s="487"/>
      <c r="EM108" s="487"/>
      <c r="EN108" s="487"/>
      <c r="EO108" s="487"/>
      <c r="EP108" s="487"/>
      <c r="EQ108" s="487"/>
      <c r="ER108" s="487"/>
      <c r="ES108" s="487"/>
      <c r="ET108" s="487"/>
      <c r="EU108" s="487"/>
      <c r="EV108" s="487"/>
      <c r="EW108" s="487"/>
      <c r="EX108" s="487"/>
      <c r="EY108" s="487"/>
      <c r="EZ108" s="487"/>
      <c r="FA108" s="487"/>
      <c r="FB108" s="487"/>
      <c r="FC108" s="487"/>
      <c r="FD108" s="487"/>
      <c r="FE108" s="487"/>
      <c r="FF108" s="487"/>
      <c r="FG108" s="487"/>
      <c r="FH108" s="487"/>
      <c r="FI108" s="487"/>
      <c r="FJ108" s="487"/>
      <c r="FK108" s="487"/>
      <c r="FL108" s="487"/>
      <c r="FM108" s="487"/>
      <c r="FN108" s="487"/>
      <c r="FO108" s="487"/>
      <c r="FP108" s="487"/>
      <c r="FQ108" s="487"/>
      <c r="FR108" s="487"/>
      <c r="FS108" s="487"/>
      <c r="FT108" s="487"/>
      <c r="FU108" s="487"/>
      <c r="FV108" s="487"/>
      <c r="FW108" s="487"/>
      <c r="FX108" s="487"/>
      <c r="FY108" s="487"/>
      <c r="FZ108" s="487"/>
      <c r="GA108" s="487"/>
      <c r="GB108" s="487"/>
      <c r="GC108" s="487"/>
      <c r="GD108" s="487"/>
      <c r="GE108" s="487"/>
      <c r="GF108" s="487"/>
      <c r="GG108" s="487"/>
      <c r="GH108" s="487"/>
      <c r="GI108" s="487"/>
      <c r="GJ108" s="487"/>
      <c r="GK108" s="487"/>
      <c r="GL108" s="487"/>
      <c r="GM108" s="487"/>
      <c r="GN108" s="487"/>
      <c r="GO108" s="487"/>
      <c r="GP108" s="487"/>
      <c r="GQ108" s="487"/>
      <c r="GR108" s="487"/>
      <c r="GS108" s="487"/>
      <c r="GT108" s="487"/>
      <c r="GU108" s="487"/>
      <c r="GV108" s="487"/>
      <c r="GW108" s="487"/>
      <c r="GX108" s="487"/>
      <c r="GY108" s="487"/>
      <c r="GZ108" s="487"/>
      <c r="HA108" s="487"/>
      <c r="HB108" s="487"/>
      <c r="HC108" s="487"/>
      <c r="HD108" s="487"/>
      <c r="HE108" s="487"/>
      <c r="HF108" s="487"/>
      <c r="HG108" s="487"/>
      <c r="HH108" s="487"/>
      <c r="HI108" s="487"/>
      <c r="HJ108" s="487"/>
      <c r="HK108" s="487"/>
      <c r="HL108" s="487"/>
      <c r="HM108" s="487"/>
      <c r="HN108" s="487"/>
      <c r="HO108" s="487"/>
      <c r="HP108" s="487"/>
      <c r="HQ108" s="487"/>
      <c r="HR108" s="487"/>
      <c r="HS108" s="487"/>
      <c r="HT108" s="487"/>
      <c r="HU108" s="487"/>
      <c r="HV108" s="487"/>
      <c r="HW108" s="487"/>
      <c r="HX108" s="487"/>
      <c r="HY108" s="487"/>
      <c r="HZ108" s="487"/>
      <c r="IA108" s="487"/>
      <c r="IB108" s="487"/>
      <c r="IC108" s="487"/>
      <c r="ID108" s="487"/>
      <c r="IE108" s="487"/>
      <c r="IF108" s="487"/>
      <c r="IG108" s="487"/>
      <c r="IH108" s="487"/>
      <c r="II108" s="487"/>
      <c r="IJ108" s="487"/>
      <c r="IK108" s="487"/>
      <c r="IL108" s="487"/>
      <c r="IM108" s="487"/>
      <c r="IN108" s="487"/>
      <c r="IO108" s="487"/>
      <c r="IP108" s="487"/>
      <c r="IQ108" s="487"/>
      <c r="IR108" s="487"/>
      <c r="IS108" s="487"/>
      <c r="IT108" s="487"/>
      <c r="IU108" s="487"/>
      <c r="IV108" s="487"/>
      <c r="IW108" s="487"/>
      <c r="IX108" s="487"/>
      <c r="IY108" s="487"/>
      <c r="IZ108" s="487"/>
      <c r="JA108" s="487"/>
      <c r="JB108" s="487"/>
      <c r="JC108" s="487"/>
      <c r="JD108" s="487"/>
      <c r="JE108" s="487"/>
      <c r="JF108" s="487"/>
      <c r="JG108" s="487"/>
      <c r="JH108" s="487"/>
      <c r="JI108" s="487"/>
      <c r="JJ108" s="487"/>
      <c r="JK108" s="487"/>
      <c r="JL108" s="487"/>
      <c r="JM108" s="487"/>
      <c r="JN108" s="487"/>
      <c r="JO108" s="487"/>
      <c r="JP108" s="487"/>
      <c r="JQ108" s="487"/>
      <c r="JR108" s="487"/>
      <c r="JS108" s="681"/>
    </row>
    <row r="109" spans="1:279" s="461" customFormat="1" ht="21" customHeight="1">
      <c r="A109" s="1782"/>
      <c r="B109" s="467">
        <v>97</v>
      </c>
      <c r="C109" s="468" t="str">
        <f>IF('1_一般事項'!$C$8="","",'1_一般事項'!$C$8)</f>
        <v/>
      </c>
      <c r="D109" s="469"/>
      <c r="E109" s="470"/>
      <c r="F109" s="471"/>
      <c r="G109" s="469"/>
      <c r="H109" s="472"/>
      <c r="I109" s="1294"/>
      <c r="J109" s="1294"/>
      <c r="K109" s="1294"/>
      <c r="L109" s="1294"/>
      <c r="M109" s="1294"/>
      <c r="N109" s="1294"/>
      <c r="O109" s="1294"/>
      <c r="P109" s="1294"/>
      <c r="Q109" s="1294"/>
      <c r="R109" s="1294"/>
      <c r="S109" s="1294"/>
      <c r="T109" s="1294"/>
      <c r="U109" s="1294"/>
      <c r="V109" s="1294"/>
      <c r="W109" s="1294"/>
      <c r="X109" s="1294"/>
      <c r="Y109" s="1294"/>
      <c r="Z109" s="1294"/>
      <c r="AA109" s="1294"/>
      <c r="AB109" s="1294"/>
      <c r="AC109" s="1294"/>
      <c r="AD109" s="1294"/>
      <c r="AE109" s="1294"/>
      <c r="AF109" s="1294"/>
      <c r="AG109" s="1294"/>
      <c r="AH109" s="1294"/>
      <c r="AI109" s="1294"/>
      <c r="AJ109" s="1294"/>
      <c r="AK109" s="1294"/>
      <c r="AL109" s="1294"/>
      <c r="AM109" s="1294"/>
      <c r="AN109" s="1294"/>
      <c r="AO109" s="1294"/>
      <c r="AP109" s="1294"/>
      <c r="AQ109" s="1294"/>
      <c r="AR109" s="1294"/>
      <c r="AS109" s="1294"/>
      <c r="AT109" s="1294"/>
      <c r="AU109" s="1294"/>
      <c r="AV109" s="1294"/>
      <c r="AW109" s="1294"/>
      <c r="AX109" s="1294"/>
      <c r="AY109" s="1294"/>
      <c r="AZ109" s="1294"/>
      <c r="BA109" s="1294"/>
      <c r="BB109" s="1294"/>
      <c r="BC109" s="1294"/>
      <c r="BD109" s="1294"/>
      <c r="BE109" s="1294"/>
      <c r="BF109" s="1294"/>
      <c r="BG109" s="1294"/>
      <c r="BH109" s="1294"/>
      <c r="BI109" s="1294"/>
      <c r="BJ109" s="1294"/>
      <c r="BK109" s="1294"/>
      <c r="BL109" s="1294"/>
      <c r="BM109" s="1294"/>
      <c r="BN109" s="1294"/>
      <c r="BO109" s="1294"/>
      <c r="BP109" s="1294"/>
      <c r="BQ109" s="1294"/>
      <c r="BR109" s="1294"/>
      <c r="BS109" s="1294"/>
      <c r="BT109" s="1294"/>
      <c r="BU109" s="1294"/>
      <c r="BV109" s="1294"/>
      <c r="BW109" s="1294"/>
      <c r="BX109" s="1294"/>
      <c r="BY109" s="1294"/>
      <c r="BZ109" s="1294"/>
      <c r="CA109" s="1294"/>
      <c r="CB109" s="1294"/>
      <c r="CC109" s="1294"/>
      <c r="CD109" s="1294"/>
      <c r="CE109" s="1294"/>
      <c r="CF109" s="1294"/>
      <c r="CG109" s="1294"/>
      <c r="CH109" s="1294"/>
      <c r="CI109" s="1294"/>
      <c r="CJ109" s="1294"/>
      <c r="CK109" s="1294"/>
      <c r="CL109" s="1294"/>
      <c r="CM109" s="1294"/>
      <c r="CN109" s="1294"/>
      <c r="CO109" s="1295">
        <f t="shared" si="5"/>
        <v>0</v>
      </c>
      <c r="CP109" s="476"/>
      <c r="CQ109" s="476"/>
      <c r="CR109" s="476"/>
      <c r="CS109" s="474">
        <f t="shared" ref="CS109:CS112" si="8">CP109+CQ109+CR109</f>
        <v>0</v>
      </c>
      <c r="CT109" s="475">
        <f t="shared" ref="CT109:CT112" si="9">ROUND(CO109*CS109,0)</f>
        <v>0</v>
      </c>
      <c r="CV109" s="487"/>
      <c r="CW109" s="487"/>
      <c r="CX109" s="487"/>
      <c r="CY109" s="487"/>
      <c r="CZ109" s="487"/>
      <c r="DA109" s="487"/>
      <c r="DB109" s="487"/>
      <c r="DC109" s="487"/>
      <c r="DD109" s="487"/>
      <c r="DE109" s="487"/>
      <c r="DF109" s="487"/>
      <c r="DG109" s="487"/>
      <c r="DH109" s="487"/>
      <c r="DI109" s="487"/>
      <c r="DJ109" s="487"/>
      <c r="DK109" s="487"/>
      <c r="DL109" s="487"/>
      <c r="DM109" s="487"/>
      <c r="DN109" s="487"/>
      <c r="DO109" s="487"/>
      <c r="DP109" s="487"/>
      <c r="DQ109" s="487"/>
      <c r="DR109" s="487"/>
      <c r="DS109" s="487"/>
      <c r="DT109" s="487"/>
      <c r="DU109" s="487"/>
      <c r="DV109" s="487"/>
      <c r="DW109" s="487"/>
      <c r="DX109" s="487"/>
      <c r="DY109" s="487"/>
      <c r="DZ109" s="487"/>
      <c r="EA109" s="487"/>
      <c r="EB109" s="487"/>
      <c r="EC109" s="487"/>
      <c r="ED109" s="487"/>
      <c r="EE109" s="487"/>
      <c r="EF109" s="487"/>
      <c r="EG109" s="487"/>
      <c r="EH109" s="487"/>
      <c r="EI109" s="487"/>
      <c r="EJ109" s="487"/>
      <c r="EK109" s="487"/>
      <c r="EL109" s="487"/>
      <c r="EM109" s="487"/>
      <c r="EN109" s="487"/>
      <c r="EO109" s="487"/>
      <c r="EP109" s="487"/>
      <c r="EQ109" s="487"/>
      <c r="ER109" s="487"/>
      <c r="ES109" s="487"/>
      <c r="ET109" s="487"/>
      <c r="EU109" s="487"/>
      <c r="EV109" s="487"/>
      <c r="EW109" s="487"/>
      <c r="EX109" s="487"/>
      <c r="EY109" s="487"/>
      <c r="EZ109" s="487"/>
      <c r="FA109" s="487"/>
      <c r="FB109" s="487"/>
      <c r="FC109" s="487"/>
      <c r="FD109" s="487"/>
      <c r="FE109" s="487"/>
      <c r="FF109" s="487"/>
      <c r="FG109" s="487"/>
      <c r="FH109" s="487"/>
      <c r="FI109" s="487"/>
      <c r="FJ109" s="487"/>
      <c r="FK109" s="487"/>
      <c r="FL109" s="487"/>
      <c r="FM109" s="487"/>
      <c r="FN109" s="487"/>
      <c r="FO109" s="487"/>
      <c r="FP109" s="487"/>
      <c r="FQ109" s="487"/>
      <c r="FR109" s="487"/>
      <c r="FS109" s="487"/>
      <c r="FT109" s="487"/>
      <c r="FU109" s="487"/>
      <c r="FV109" s="487"/>
      <c r="FW109" s="487"/>
      <c r="FX109" s="487"/>
      <c r="FY109" s="487"/>
      <c r="FZ109" s="487"/>
      <c r="GA109" s="487"/>
      <c r="GB109" s="487"/>
      <c r="GC109" s="487"/>
      <c r="GD109" s="487"/>
      <c r="GE109" s="487"/>
      <c r="GF109" s="487"/>
      <c r="GG109" s="487"/>
      <c r="GH109" s="487"/>
      <c r="GI109" s="487"/>
      <c r="GJ109" s="487"/>
      <c r="GK109" s="487"/>
      <c r="GL109" s="487"/>
      <c r="GM109" s="487"/>
      <c r="GN109" s="487"/>
      <c r="GO109" s="487"/>
      <c r="GP109" s="487"/>
      <c r="GQ109" s="487"/>
      <c r="GR109" s="487"/>
      <c r="GS109" s="487"/>
      <c r="GT109" s="487"/>
      <c r="GU109" s="487"/>
      <c r="GV109" s="487"/>
      <c r="GW109" s="487"/>
      <c r="GX109" s="487"/>
      <c r="GY109" s="487"/>
      <c r="GZ109" s="487"/>
      <c r="HA109" s="487"/>
      <c r="HB109" s="487"/>
      <c r="HC109" s="487"/>
      <c r="HD109" s="487"/>
      <c r="HE109" s="487"/>
      <c r="HF109" s="487"/>
      <c r="HG109" s="487"/>
      <c r="HH109" s="487"/>
      <c r="HI109" s="487"/>
      <c r="HJ109" s="487"/>
      <c r="HK109" s="487"/>
      <c r="HL109" s="487"/>
      <c r="HM109" s="487"/>
      <c r="HN109" s="487"/>
      <c r="HO109" s="487"/>
      <c r="HP109" s="487"/>
      <c r="HQ109" s="487"/>
      <c r="HR109" s="487"/>
      <c r="HS109" s="487"/>
      <c r="HT109" s="487"/>
      <c r="HU109" s="487"/>
      <c r="HV109" s="487"/>
      <c r="HW109" s="487"/>
      <c r="HX109" s="487"/>
      <c r="HY109" s="487"/>
      <c r="HZ109" s="487"/>
      <c r="IA109" s="487"/>
      <c r="IB109" s="487"/>
      <c r="IC109" s="487"/>
      <c r="ID109" s="487"/>
      <c r="IE109" s="487"/>
      <c r="IF109" s="487"/>
      <c r="IG109" s="487"/>
      <c r="IH109" s="487"/>
      <c r="II109" s="487"/>
      <c r="IJ109" s="487"/>
      <c r="IK109" s="487"/>
      <c r="IL109" s="487"/>
      <c r="IM109" s="487"/>
      <c r="IN109" s="487"/>
      <c r="IO109" s="487"/>
      <c r="IP109" s="487"/>
      <c r="IQ109" s="487"/>
      <c r="IR109" s="487"/>
      <c r="IS109" s="487"/>
      <c r="IT109" s="487"/>
      <c r="IU109" s="487"/>
      <c r="IV109" s="487"/>
      <c r="IW109" s="487"/>
      <c r="IX109" s="487"/>
      <c r="IY109" s="487"/>
      <c r="IZ109" s="487"/>
      <c r="JA109" s="487"/>
      <c r="JB109" s="487"/>
      <c r="JC109" s="487"/>
      <c r="JD109" s="487"/>
      <c r="JE109" s="487"/>
      <c r="JF109" s="487"/>
      <c r="JG109" s="487"/>
      <c r="JH109" s="487"/>
      <c r="JI109" s="487"/>
      <c r="JJ109" s="487"/>
      <c r="JK109" s="487"/>
      <c r="JL109" s="487"/>
      <c r="JM109" s="487"/>
      <c r="JN109" s="487"/>
      <c r="JO109" s="487"/>
      <c r="JP109" s="487"/>
      <c r="JQ109" s="487"/>
      <c r="JR109" s="487"/>
      <c r="JS109" s="681"/>
    </row>
    <row r="110" spans="1:279" s="461" customFormat="1" ht="21" customHeight="1">
      <c r="A110" s="1782"/>
      <c r="B110" s="467">
        <v>98</v>
      </c>
      <c r="C110" s="468" t="str">
        <f>IF('1_一般事項'!$C$8="","",'1_一般事項'!$C$8)</f>
        <v/>
      </c>
      <c r="D110" s="469"/>
      <c r="E110" s="470"/>
      <c r="F110" s="471"/>
      <c r="G110" s="469"/>
      <c r="H110" s="472"/>
      <c r="I110" s="1294"/>
      <c r="J110" s="1294"/>
      <c r="K110" s="1294"/>
      <c r="L110" s="1294"/>
      <c r="M110" s="1294"/>
      <c r="N110" s="1294"/>
      <c r="O110" s="1294"/>
      <c r="P110" s="1294"/>
      <c r="Q110" s="1294"/>
      <c r="R110" s="1294"/>
      <c r="S110" s="1294"/>
      <c r="T110" s="1294"/>
      <c r="U110" s="1294"/>
      <c r="V110" s="1294"/>
      <c r="W110" s="1294"/>
      <c r="X110" s="1294"/>
      <c r="Y110" s="1294"/>
      <c r="Z110" s="1294"/>
      <c r="AA110" s="1294"/>
      <c r="AB110" s="1294"/>
      <c r="AC110" s="1294"/>
      <c r="AD110" s="1294"/>
      <c r="AE110" s="1294"/>
      <c r="AF110" s="1294"/>
      <c r="AG110" s="1294"/>
      <c r="AH110" s="1294"/>
      <c r="AI110" s="1294"/>
      <c r="AJ110" s="1294"/>
      <c r="AK110" s="1294"/>
      <c r="AL110" s="1294"/>
      <c r="AM110" s="1294"/>
      <c r="AN110" s="1294"/>
      <c r="AO110" s="1294"/>
      <c r="AP110" s="1294"/>
      <c r="AQ110" s="1294"/>
      <c r="AR110" s="1294"/>
      <c r="AS110" s="1294"/>
      <c r="AT110" s="1294"/>
      <c r="AU110" s="1294"/>
      <c r="AV110" s="1294"/>
      <c r="AW110" s="1294"/>
      <c r="AX110" s="1294"/>
      <c r="AY110" s="1294"/>
      <c r="AZ110" s="1294"/>
      <c r="BA110" s="1294"/>
      <c r="BB110" s="1294"/>
      <c r="BC110" s="1294"/>
      <c r="BD110" s="1294"/>
      <c r="BE110" s="1294"/>
      <c r="BF110" s="1294"/>
      <c r="BG110" s="1294"/>
      <c r="BH110" s="1294"/>
      <c r="BI110" s="1294"/>
      <c r="BJ110" s="1294"/>
      <c r="BK110" s="1294"/>
      <c r="BL110" s="1294"/>
      <c r="BM110" s="1294"/>
      <c r="BN110" s="1294"/>
      <c r="BO110" s="1294"/>
      <c r="BP110" s="1294"/>
      <c r="BQ110" s="1294"/>
      <c r="BR110" s="1294"/>
      <c r="BS110" s="1294"/>
      <c r="BT110" s="1294"/>
      <c r="BU110" s="1294"/>
      <c r="BV110" s="1294"/>
      <c r="BW110" s="1294"/>
      <c r="BX110" s="1294"/>
      <c r="BY110" s="1294"/>
      <c r="BZ110" s="1294"/>
      <c r="CA110" s="1294"/>
      <c r="CB110" s="1294"/>
      <c r="CC110" s="1294"/>
      <c r="CD110" s="1294"/>
      <c r="CE110" s="1294"/>
      <c r="CF110" s="1294"/>
      <c r="CG110" s="1294"/>
      <c r="CH110" s="1294"/>
      <c r="CI110" s="1294"/>
      <c r="CJ110" s="1294"/>
      <c r="CK110" s="1294"/>
      <c r="CL110" s="1294"/>
      <c r="CM110" s="1294"/>
      <c r="CN110" s="1294"/>
      <c r="CO110" s="1295">
        <f t="shared" si="5"/>
        <v>0</v>
      </c>
      <c r="CP110" s="476"/>
      <c r="CQ110" s="476"/>
      <c r="CR110" s="476"/>
      <c r="CS110" s="474">
        <f t="shared" si="8"/>
        <v>0</v>
      </c>
      <c r="CT110" s="475">
        <f t="shared" si="9"/>
        <v>0</v>
      </c>
      <c r="CV110" s="487"/>
      <c r="CW110" s="487"/>
      <c r="CX110" s="487"/>
      <c r="CY110" s="487"/>
      <c r="CZ110" s="487"/>
      <c r="DA110" s="487"/>
      <c r="DB110" s="487"/>
      <c r="DC110" s="487"/>
      <c r="DD110" s="487"/>
      <c r="DE110" s="487"/>
      <c r="DF110" s="487"/>
      <c r="DG110" s="487"/>
      <c r="DH110" s="487"/>
      <c r="DI110" s="487"/>
      <c r="DJ110" s="487"/>
      <c r="DK110" s="487"/>
      <c r="DL110" s="487"/>
      <c r="DM110" s="487"/>
      <c r="DN110" s="487"/>
      <c r="DO110" s="487"/>
      <c r="DP110" s="487"/>
      <c r="DQ110" s="487"/>
      <c r="DR110" s="487"/>
      <c r="DS110" s="487"/>
      <c r="DT110" s="487"/>
      <c r="DU110" s="487"/>
      <c r="DV110" s="487"/>
      <c r="DW110" s="487"/>
      <c r="DX110" s="487"/>
      <c r="DY110" s="487"/>
      <c r="DZ110" s="487"/>
      <c r="EA110" s="487"/>
      <c r="EB110" s="487"/>
      <c r="EC110" s="487"/>
      <c r="ED110" s="487"/>
      <c r="EE110" s="487"/>
      <c r="EF110" s="487"/>
      <c r="EG110" s="487"/>
      <c r="EH110" s="487"/>
      <c r="EI110" s="487"/>
      <c r="EJ110" s="487"/>
      <c r="EK110" s="487"/>
      <c r="EL110" s="487"/>
      <c r="EM110" s="487"/>
      <c r="EN110" s="487"/>
      <c r="EO110" s="487"/>
      <c r="EP110" s="487"/>
      <c r="EQ110" s="487"/>
      <c r="ER110" s="487"/>
      <c r="ES110" s="487"/>
      <c r="ET110" s="487"/>
      <c r="EU110" s="487"/>
      <c r="EV110" s="487"/>
      <c r="EW110" s="487"/>
      <c r="EX110" s="487"/>
      <c r="EY110" s="487"/>
      <c r="EZ110" s="487"/>
      <c r="FA110" s="487"/>
      <c r="FB110" s="487"/>
      <c r="FC110" s="487"/>
      <c r="FD110" s="487"/>
      <c r="FE110" s="487"/>
      <c r="FF110" s="487"/>
      <c r="FG110" s="487"/>
      <c r="FH110" s="487"/>
      <c r="FI110" s="487"/>
      <c r="FJ110" s="487"/>
      <c r="FK110" s="487"/>
      <c r="FL110" s="487"/>
      <c r="FM110" s="487"/>
      <c r="FN110" s="487"/>
      <c r="FO110" s="487"/>
      <c r="FP110" s="487"/>
      <c r="FQ110" s="487"/>
      <c r="FR110" s="487"/>
      <c r="FS110" s="487"/>
      <c r="FT110" s="487"/>
      <c r="FU110" s="487"/>
      <c r="FV110" s="487"/>
      <c r="FW110" s="487"/>
      <c r="FX110" s="487"/>
      <c r="FY110" s="487"/>
      <c r="FZ110" s="487"/>
      <c r="GA110" s="487"/>
      <c r="GB110" s="487"/>
      <c r="GC110" s="487"/>
      <c r="GD110" s="487"/>
      <c r="GE110" s="487"/>
      <c r="GF110" s="487"/>
      <c r="GG110" s="487"/>
      <c r="GH110" s="487"/>
      <c r="GI110" s="487"/>
      <c r="GJ110" s="487"/>
      <c r="GK110" s="487"/>
      <c r="GL110" s="487"/>
      <c r="GM110" s="487"/>
      <c r="GN110" s="487"/>
      <c r="GO110" s="487"/>
      <c r="GP110" s="487"/>
      <c r="GQ110" s="487"/>
      <c r="GR110" s="487"/>
      <c r="GS110" s="487"/>
      <c r="GT110" s="487"/>
      <c r="GU110" s="487"/>
      <c r="GV110" s="487"/>
      <c r="GW110" s="487"/>
      <c r="GX110" s="487"/>
      <c r="GY110" s="487"/>
      <c r="GZ110" s="487"/>
      <c r="HA110" s="487"/>
      <c r="HB110" s="487"/>
      <c r="HC110" s="487"/>
      <c r="HD110" s="487"/>
      <c r="HE110" s="487"/>
      <c r="HF110" s="487"/>
      <c r="HG110" s="487"/>
      <c r="HH110" s="487"/>
      <c r="HI110" s="487"/>
      <c r="HJ110" s="487"/>
      <c r="HK110" s="487"/>
      <c r="HL110" s="487"/>
      <c r="HM110" s="487"/>
      <c r="HN110" s="487"/>
      <c r="HO110" s="487"/>
      <c r="HP110" s="487"/>
      <c r="HQ110" s="487"/>
      <c r="HR110" s="487"/>
      <c r="HS110" s="487"/>
      <c r="HT110" s="487"/>
      <c r="HU110" s="487"/>
      <c r="HV110" s="487"/>
      <c r="HW110" s="487"/>
      <c r="HX110" s="487"/>
      <c r="HY110" s="487"/>
      <c r="HZ110" s="487"/>
      <c r="IA110" s="487"/>
      <c r="IB110" s="487"/>
      <c r="IC110" s="487"/>
      <c r="ID110" s="487"/>
      <c r="IE110" s="487"/>
      <c r="IF110" s="487"/>
      <c r="IG110" s="487"/>
      <c r="IH110" s="487"/>
      <c r="II110" s="487"/>
      <c r="IJ110" s="487"/>
      <c r="IK110" s="487"/>
      <c r="IL110" s="487"/>
      <c r="IM110" s="487"/>
      <c r="IN110" s="487"/>
      <c r="IO110" s="487"/>
      <c r="IP110" s="487"/>
      <c r="IQ110" s="487"/>
      <c r="IR110" s="487"/>
      <c r="IS110" s="487"/>
      <c r="IT110" s="487"/>
      <c r="IU110" s="487"/>
      <c r="IV110" s="487"/>
      <c r="IW110" s="487"/>
      <c r="IX110" s="487"/>
      <c r="IY110" s="487"/>
      <c r="IZ110" s="487"/>
      <c r="JA110" s="487"/>
      <c r="JB110" s="487"/>
      <c r="JC110" s="487"/>
      <c r="JD110" s="487"/>
      <c r="JE110" s="487"/>
      <c r="JF110" s="487"/>
      <c r="JG110" s="487"/>
      <c r="JH110" s="487"/>
      <c r="JI110" s="487"/>
      <c r="JJ110" s="487"/>
      <c r="JK110" s="487"/>
      <c r="JL110" s="487"/>
      <c r="JM110" s="487"/>
      <c r="JN110" s="487"/>
      <c r="JO110" s="487"/>
      <c r="JP110" s="487"/>
      <c r="JQ110" s="487"/>
      <c r="JR110" s="487"/>
      <c r="JS110" s="681"/>
    </row>
    <row r="111" spans="1:279" s="461" customFormat="1" ht="21" customHeight="1">
      <c r="A111" s="1782"/>
      <c r="B111" s="467">
        <v>99</v>
      </c>
      <c r="C111" s="468" t="str">
        <f>IF('1_一般事項'!$C$8="","",'1_一般事項'!$C$8)</f>
        <v/>
      </c>
      <c r="D111" s="469"/>
      <c r="E111" s="470"/>
      <c r="F111" s="471"/>
      <c r="G111" s="469"/>
      <c r="H111" s="472"/>
      <c r="I111" s="1294"/>
      <c r="J111" s="1294"/>
      <c r="K111" s="1294"/>
      <c r="L111" s="1294"/>
      <c r="M111" s="1294"/>
      <c r="N111" s="1294"/>
      <c r="O111" s="1294"/>
      <c r="P111" s="1294"/>
      <c r="Q111" s="1294"/>
      <c r="R111" s="1294"/>
      <c r="S111" s="1294"/>
      <c r="T111" s="1294"/>
      <c r="U111" s="1294"/>
      <c r="V111" s="1294"/>
      <c r="W111" s="1294"/>
      <c r="X111" s="1294"/>
      <c r="Y111" s="1294"/>
      <c r="Z111" s="1294"/>
      <c r="AA111" s="1294"/>
      <c r="AB111" s="1294"/>
      <c r="AC111" s="1294"/>
      <c r="AD111" s="1294"/>
      <c r="AE111" s="1294"/>
      <c r="AF111" s="1294"/>
      <c r="AG111" s="1294"/>
      <c r="AH111" s="1294"/>
      <c r="AI111" s="1294"/>
      <c r="AJ111" s="1294"/>
      <c r="AK111" s="1294"/>
      <c r="AL111" s="1294"/>
      <c r="AM111" s="1294"/>
      <c r="AN111" s="1294"/>
      <c r="AO111" s="1294"/>
      <c r="AP111" s="1294"/>
      <c r="AQ111" s="1294"/>
      <c r="AR111" s="1294"/>
      <c r="AS111" s="1294"/>
      <c r="AT111" s="1294"/>
      <c r="AU111" s="1294"/>
      <c r="AV111" s="1294"/>
      <c r="AW111" s="1294"/>
      <c r="AX111" s="1294"/>
      <c r="AY111" s="1294"/>
      <c r="AZ111" s="1294"/>
      <c r="BA111" s="1294"/>
      <c r="BB111" s="1294"/>
      <c r="BC111" s="1294"/>
      <c r="BD111" s="1294"/>
      <c r="BE111" s="1294"/>
      <c r="BF111" s="1294"/>
      <c r="BG111" s="1294"/>
      <c r="BH111" s="1294"/>
      <c r="BI111" s="1294"/>
      <c r="BJ111" s="1294"/>
      <c r="BK111" s="1294"/>
      <c r="BL111" s="1294"/>
      <c r="BM111" s="1294"/>
      <c r="BN111" s="1294"/>
      <c r="BO111" s="1294"/>
      <c r="BP111" s="1294"/>
      <c r="BQ111" s="1294"/>
      <c r="BR111" s="1294"/>
      <c r="BS111" s="1294"/>
      <c r="BT111" s="1294"/>
      <c r="BU111" s="1294"/>
      <c r="BV111" s="1294"/>
      <c r="BW111" s="1294"/>
      <c r="BX111" s="1294"/>
      <c r="BY111" s="1294"/>
      <c r="BZ111" s="1294"/>
      <c r="CA111" s="1294"/>
      <c r="CB111" s="1294"/>
      <c r="CC111" s="1294"/>
      <c r="CD111" s="1294"/>
      <c r="CE111" s="1294"/>
      <c r="CF111" s="1294"/>
      <c r="CG111" s="1294"/>
      <c r="CH111" s="1294"/>
      <c r="CI111" s="1294"/>
      <c r="CJ111" s="1294"/>
      <c r="CK111" s="1294"/>
      <c r="CL111" s="1294"/>
      <c r="CM111" s="1294"/>
      <c r="CN111" s="1294"/>
      <c r="CO111" s="1295">
        <f t="shared" si="5"/>
        <v>0</v>
      </c>
      <c r="CP111" s="476"/>
      <c r="CQ111" s="476"/>
      <c r="CR111" s="476"/>
      <c r="CS111" s="474">
        <f t="shared" si="8"/>
        <v>0</v>
      </c>
      <c r="CT111" s="475">
        <f t="shared" si="9"/>
        <v>0</v>
      </c>
      <c r="CV111" s="487"/>
      <c r="CW111" s="487"/>
      <c r="CX111" s="487"/>
      <c r="CY111" s="487"/>
      <c r="CZ111" s="487"/>
      <c r="DA111" s="487"/>
      <c r="DB111" s="487"/>
      <c r="DC111" s="487"/>
      <c r="DD111" s="487"/>
      <c r="DE111" s="487"/>
      <c r="DF111" s="487"/>
      <c r="DG111" s="487"/>
      <c r="DH111" s="487"/>
      <c r="DI111" s="487"/>
      <c r="DJ111" s="487"/>
      <c r="DK111" s="487"/>
      <c r="DL111" s="487"/>
      <c r="DM111" s="487"/>
      <c r="DN111" s="487"/>
      <c r="DO111" s="487"/>
      <c r="DP111" s="487"/>
      <c r="DQ111" s="487"/>
      <c r="DR111" s="487"/>
      <c r="DS111" s="487"/>
      <c r="DT111" s="487"/>
      <c r="DU111" s="487"/>
      <c r="DV111" s="487"/>
      <c r="DW111" s="487"/>
      <c r="DX111" s="487"/>
      <c r="DY111" s="487"/>
      <c r="DZ111" s="487"/>
      <c r="EA111" s="487"/>
      <c r="EB111" s="487"/>
      <c r="EC111" s="487"/>
      <c r="ED111" s="487"/>
      <c r="EE111" s="487"/>
      <c r="EF111" s="487"/>
      <c r="EG111" s="487"/>
      <c r="EH111" s="487"/>
      <c r="EI111" s="487"/>
      <c r="EJ111" s="487"/>
      <c r="EK111" s="487"/>
      <c r="EL111" s="487"/>
      <c r="EM111" s="487"/>
      <c r="EN111" s="487"/>
      <c r="EO111" s="487"/>
      <c r="EP111" s="487"/>
      <c r="EQ111" s="487"/>
      <c r="ER111" s="487"/>
      <c r="ES111" s="487"/>
      <c r="ET111" s="487"/>
      <c r="EU111" s="487"/>
      <c r="EV111" s="487"/>
      <c r="EW111" s="487"/>
      <c r="EX111" s="487"/>
      <c r="EY111" s="487"/>
      <c r="EZ111" s="487"/>
      <c r="FA111" s="487"/>
      <c r="FB111" s="487"/>
      <c r="FC111" s="487"/>
      <c r="FD111" s="487"/>
      <c r="FE111" s="487"/>
      <c r="FF111" s="487"/>
      <c r="FG111" s="487"/>
      <c r="FH111" s="487"/>
      <c r="FI111" s="487"/>
      <c r="FJ111" s="487"/>
      <c r="FK111" s="487"/>
      <c r="FL111" s="487"/>
      <c r="FM111" s="487"/>
      <c r="FN111" s="487"/>
      <c r="FO111" s="487"/>
      <c r="FP111" s="487"/>
      <c r="FQ111" s="487"/>
      <c r="FR111" s="487"/>
      <c r="FS111" s="487"/>
      <c r="FT111" s="487"/>
      <c r="FU111" s="487"/>
      <c r="FV111" s="487"/>
      <c r="FW111" s="487"/>
      <c r="FX111" s="487"/>
      <c r="FY111" s="487"/>
      <c r="FZ111" s="487"/>
      <c r="GA111" s="487"/>
      <c r="GB111" s="487"/>
      <c r="GC111" s="487"/>
      <c r="GD111" s="487"/>
      <c r="GE111" s="487"/>
      <c r="GF111" s="487"/>
      <c r="GG111" s="487"/>
      <c r="GH111" s="487"/>
      <c r="GI111" s="487"/>
      <c r="GJ111" s="487"/>
      <c r="GK111" s="487"/>
      <c r="GL111" s="487"/>
      <c r="GM111" s="487"/>
      <c r="GN111" s="487"/>
      <c r="GO111" s="487"/>
      <c r="GP111" s="487"/>
      <c r="GQ111" s="487"/>
      <c r="GR111" s="487"/>
      <c r="GS111" s="487"/>
      <c r="GT111" s="487"/>
      <c r="GU111" s="487"/>
      <c r="GV111" s="487"/>
      <c r="GW111" s="487"/>
      <c r="GX111" s="487"/>
      <c r="GY111" s="487"/>
      <c r="GZ111" s="487"/>
      <c r="HA111" s="487"/>
      <c r="HB111" s="487"/>
      <c r="HC111" s="487"/>
      <c r="HD111" s="487"/>
      <c r="HE111" s="487"/>
      <c r="HF111" s="487"/>
      <c r="HG111" s="487"/>
      <c r="HH111" s="487"/>
      <c r="HI111" s="487"/>
      <c r="HJ111" s="487"/>
      <c r="HK111" s="487"/>
      <c r="HL111" s="487"/>
      <c r="HM111" s="487"/>
      <c r="HN111" s="487"/>
      <c r="HO111" s="487"/>
      <c r="HP111" s="487"/>
      <c r="HQ111" s="487"/>
      <c r="HR111" s="487"/>
      <c r="HS111" s="487"/>
      <c r="HT111" s="487"/>
      <c r="HU111" s="487"/>
      <c r="HV111" s="487"/>
      <c r="HW111" s="487"/>
      <c r="HX111" s="487"/>
      <c r="HY111" s="487"/>
      <c r="HZ111" s="487"/>
      <c r="IA111" s="487"/>
      <c r="IB111" s="487"/>
      <c r="IC111" s="487"/>
      <c r="ID111" s="487"/>
      <c r="IE111" s="487"/>
      <c r="IF111" s="487"/>
      <c r="IG111" s="487"/>
      <c r="IH111" s="487"/>
      <c r="II111" s="487"/>
      <c r="IJ111" s="487"/>
      <c r="IK111" s="487"/>
      <c r="IL111" s="487"/>
      <c r="IM111" s="487"/>
      <c r="IN111" s="487"/>
      <c r="IO111" s="487"/>
      <c r="IP111" s="487"/>
      <c r="IQ111" s="487"/>
      <c r="IR111" s="487"/>
      <c r="IS111" s="487"/>
      <c r="IT111" s="487"/>
      <c r="IU111" s="487"/>
      <c r="IV111" s="487"/>
      <c r="IW111" s="487"/>
      <c r="IX111" s="487"/>
      <c r="IY111" s="487"/>
      <c r="IZ111" s="487"/>
      <c r="JA111" s="487"/>
      <c r="JB111" s="487"/>
      <c r="JC111" s="487"/>
      <c r="JD111" s="487"/>
      <c r="JE111" s="487"/>
      <c r="JF111" s="487"/>
      <c r="JG111" s="487"/>
      <c r="JH111" s="487"/>
      <c r="JI111" s="487"/>
      <c r="JJ111" s="487"/>
      <c r="JK111" s="487"/>
      <c r="JL111" s="487"/>
      <c r="JM111" s="487"/>
      <c r="JN111" s="487"/>
      <c r="JO111" s="487"/>
      <c r="JP111" s="487"/>
      <c r="JQ111" s="487"/>
      <c r="JR111" s="487"/>
      <c r="JS111" s="681"/>
    </row>
    <row r="112" spans="1:279" s="461" customFormat="1" ht="21" customHeight="1">
      <c r="A112" s="1782"/>
      <c r="B112" s="467">
        <v>100</v>
      </c>
      <c r="C112" s="468" t="str">
        <f>IF('1_一般事項'!$C$8="","",'1_一般事項'!$C$8)</f>
        <v/>
      </c>
      <c r="D112" s="469"/>
      <c r="E112" s="470"/>
      <c r="F112" s="471"/>
      <c r="G112" s="469"/>
      <c r="H112" s="472"/>
      <c r="I112" s="1294"/>
      <c r="J112" s="1294"/>
      <c r="K112" s="1294"/>
      <c r="L112" s="1294"/>
      <c r="M112" s="1294"/>
      <c r="N112" s="1294"/>
      <c r="O112" s="1294"/>
      <c r="P112" s="1294"/>
      <c r="Q112" s="1294"/>
      <c r="R112" s="1294"/>
      <c r="S112" s="1294"/>
      <c r="T112" s="1294"/>
      <c r="U112" s="1294"/>
      <c r="V112" s="1294"/>
      <c r="W112" s="1294"/>
      <c r="X112" s="1294"/>
      <c r="Y112" s="1294"/>
      <c r="Z112" s="1294"/>
      <c r="AA112" s="1294"/>
      <c r="AB112" s="1294"/>
      <c r="AC112" s="1294"/>
      <c r="AD112" s="1294"/>
      <c r="AE112" s="1294"/>
      <c r="AF112" s="1294"/>
      <c r="AG112" s="1294"/>
      <c r="AH112" s="1294"/>
      <c r="AI112" s="1294"/>
      <c r="AJ112" s="1294"/>
      <c r="AK112" s="1294"/>
      <c r="AL112" s="1294"/>
      <c r="AM112" s="1294"/>
      <c r="AN112" s="1294"/>
      <c r="AO112" s="1294"/>
      <c r="AP112" s="1294"/>
      <c r="AQ112" s="1294"/>
      <c r="AR112" s="1294"/>
      <c r="AS112" s="1294"/>
      <c r="AT112" s="1294"/>
      <c r="AU112" s="1294"/>
      <c r="AV112" s="1294"/>
      <c r="AW112" s="1294"/>
      <c r="AX112" s="1294"/>
      <c r="AY112" s="1294"/>
      <c r="AZ112" s="1294"/>
      <c r="BA112" s="1294"/>
      <c r="BB112" s="1294"/>
      <c r="BC112" s="1294"/>
      <c r="BD112" s="1294"/>
      <c r="BE112" s="1294"/>
      <c r="BF112" s="1294"/>
      <c r="BG112" s="1294"/>
      <c r="BH112" s="1294"/>
      <c r="BI112" s="1294"/>
      <c r="BJ112" s="1294"/>
      <c r="BK112" s="1294"/>
      <c r="BL112" s="1294"/>
      <c r="BM112" s="1294"/>
      <c r="BN112" s="1294"/>
      <c r="BO112" s="1294"/>
      <c r="BP112" s="1294"/>
      <c r="BQ112" s="1294"/>
      <c r="BR112" s="1294"/>
      <c r="BS112" s="1294"/>
      <c r="BT112" s="1294"/>
      <c r="BU112" s="1294"/>
      <c r="BV112" s="1294"/>
      <c r="BW112" s="1294"/>
      <c r="BX112" s="1294"/>
      <c r="BY112" s="1294"/>
      <c r="BZ112" s="1294"/>
      <c r="CA112" s="1294"/>
      <c r="CB112" s="1294"/>
      <c r="CC112" s="1294"/>
      <c r="CD112" s="1294"/>
      <c r="CE112" s="1294"/>
      <c r="CF112" s="1294"/>
      <c r="CG112" s="1294"/>
      <c r="CH112" s="1294"/>
      <c r="CI112" s="1294"/>
      <c r="CJ112" s="1294"/>
      <c r="CK112" s="1294"/>
      <c r="CL112" s="1294"/>
      <c r="CM112" s="1294"/>
      <c r="CN112" s="1294"/>
      <c r="CO112" s="1295">
        <f t="shared" si="5"/>
        <v>0</v>
      </c>
      <c r="CP112" s="476"/>
      <c r="CQ112" s="476"/>
      <c r="CR112" s="476"/>
      <c r="CS112" s="474">
        <f t="shared" si="8"/>
        <v>0</v>
      </c>
      <c r="CT112" s="475">
        <f t="shared" si="9"/>
        <v>0</v>
      </c>
      <c r="CV112" s="487"/>
      <c r="CW112" s="487"/>
      <c r="CX112" s="487"/>
      <c r="CY112" s="487"/>
      <c r="CZ112" s="487"/>
      <c r="DA112" s="487"/>
      <c r="DB112" s="487"/>
      <c r="DC112" s="487"/>
      <c r="DD112" s="487"/>
      <c r="DE112" s="487"/>
      <c r="DF112" s="487"/>
      <c r="DG112" s="487"/>
      <c r="DH112" s="487"/>
      <c r="DI112" s="487"/>
      <c r="DJ112" s="487"/>
      <c r="DK112" s="487"/>
      <c r="DL112" s="487"/>
      <c r="DM112" s="487"/>
      <c r="DN112" s="487"/>
      <c r="DO112" s="487"/>
      <c r="DP112" s="487"/>
      <c r="DQ112" s="487"/>
      <c r="DR112" s="487"/>
      <c r="DS112" s="487"/>
      <c r="DT112" s="487"/>
      <c r="DU112" s="487"/>
      <c r="DV112" s="487"/>
      <c r="DW112" s="487"/>
      <c r="DX112" s="487"/>
      <c r="DY112" s="487"/>
      <c r="DZ112" s="487"/>
      <c r="EA112" s="487"/>
      <c r="EB112" s="487"/>
      <c r="EC112" s="487"/>
      <c r="ED112" s="487"/>
      <c r="EE112" s="487"/>
      <c r="EF112" s="487"/>
      <c r="EG112" s="487"/>
      <c r="EH112" s="487"/>
      <c r="EI112" s="487"/>
      <c r="EJ112" s="487"/>
      <c r="EK112" s="487"/>
      <c r="EL112" s="487"/>
      <c r="EM112" s="487"/>
      <c r="EN112" s="487"/>
      <c r="EO112" s="487"/>
      <c r="EP112" s="487"/>
      <c r="EQ112" s="487"/>
      <c r="ER112" s="487"/>
      <c r="ES112" s="487"/>
      <c r="ET112" s="487"/>
      <c r="EU112" s="487"/>
      <c r="EV112" s="487"/>
      <c r="EW112" s="487"/>
      <c r="EX112" s="487"/>
      <c r="EY112" s="487"/>
      <c r="EZ112" s="487"/>
      <c r="FA112" s="487"/>
      <c r="FB112" s="487"/>
      <c r="FC112" s="487"/>
      <c r="FD112" s="487"/>
      <c r="FE112" s="487"/>
      <c r="FF112" s="487"/>
      <c r="FG112" s="487"/>
      <c r="FH112" s="487"/>
      <c r="FI112" s="487"/>
      <c r="FJ112" s="487"/>
      <c r="FK112" s="487"/>
      <c r="FL112" s="487"/>
      <c r="FM112" s="487"/>
      <c r="FN112" s="487"/>
      <c r="FO112" s="487"/>
      <c r="FP112" s="487"/>
      <c r="FQ112" s="487"/>
      <c r="FR112" s="487"/>
      <c r="FS112" s="487"/>
      <c r="FT112" s="487"/>
      <c r="FU112" s="487"/>
      <c r="FV112" s="487"/>
      <c r="FW112" s="487"/>
      <c r="FX112" s="487"/>
      <c r="FY112" s="487"/>
      <c r="FZ112" s="487"/>
      <c r="GA112" s="487"/>
      <c r="GB112" s="487"/>
      <c r="GC112" s="487"/>
      <c r="GD112" s="487"/>
      <c r="GE112" s="487"/>
      <c r="GF112" s="487"/>
      <c r="GG112" s="487"/>
      <c r="GH112" s="487"/>
      <c r="GI112" s="487"/>
      <c r="GJ112" s="487"/>
      <c r="GK112" s="487"/>
      <c r="GL112" s="487"/>
      <c r="GM112" s="487"/>
      <c r="GN112" s="487"/>
      <c r="GO112" s="487"/>
      <c r="GP112" s="487"/>
      <c r="GQ112" s="487"/>
      <c r="GR112" s="487"/>
      <c r="GS112" s="487"/>
      <c r="GT112" s="487"/>
      <c r="GU112" s="487"/>
      <c r="GV112" s="487"/>
      <c r="GW112" s="487"/>
      <c r="GX112" s="487"/>
      <c r="GY112" s="487"/>
      <c r="GZ112" s="487"/>
      <c r="HA112" s="487"/>
      <c r="HB112" s="487"/>
      <c r="HC112" s="487"/>
      <c r="HD112" s="487"/>
      <c r="HE112" s="487"/>
      <c r="HF112" s="487"/>
      <c r="HG112" s="487"/>
      <c r="HH112" s="487"/>
      <c r="HI112" s="487"/>
      <c r="HJ112" s="487"/>
      <c r="HK112" s="487"/>
      <c r="HL112" s="487"/>
      <c r="HM112" s="487"/>
      <c r="HN112" s="487"/>
      <c r="HO112" s="487"/>
      <c r="HP112" s="487"/>
      <c r="HQ112" s="487"/>
      <c r="HR112" s="487"/>
      <c r="HS112" s="487"/>
      <c r="HT112" s="487"/>
      <c r="HU112" s="487"/>
      <c r="HV112" s="487"/>
      <c r="HW112" s="487"/>
      <c r="HX112" s="487"/>
      <c r="HY112" s="487"/>
      <c r="HZ112" s="487"/>
      <c r="IA112" s="487"/>
      <c r="IB112" s="487"/>
      <c r="IC112" s="487"/>
      <c r="ID112" s="487"/>
      <c r="IE112" s="487"/>
      <c r="IF112" s="487"/>
      <c r="IG112" s="487"/>
      <c r="IH112" s="487"/>
      <c r="II112" s="487"/>
      <c r="IJ112" s="487"/>
      <c r="IK112" s="487"/>
      <c r="IL112" s="487"/>
      <c r="IM112" s="487"/>
      <c r="IN112" s="487"/>
      <c r="IO112" s="487"/>
      <c r="IP112" s="487"/>
      <c r="IQ112" s="487"/>
      <c r="IR112" s="487"/>
      <c r="IS112" s="487"/>
      <c r="IT112" s="487"/>
      <c r="IU112" s="487"/>
      <c r="IV112" s="487"/>
      <c r="IW112" s="487"/>
      <c r="IX112" s="487"/>
      <c r="IY112" s="487"/>
      <c r="IZ112" s="487"/>
      <c r="JA112" s="487"/>
      <c r="JB112" s="487"/>
      <c r="JC112" s="487"/>
      <c r="JD112" s="487"/>
      <c r="JE112" s="487"/>
      <c r="JF112" s="487"/>
      <c r="JG112" s="487"/>
      <c r="JH112" s="487"/>
      <c r="JI112" s="487"/>
      <c r="JJ112" s="487"/>
      <c r="JK112" s="487"/>
      <c r="JL112" s="487"/>
      <c r="JM112" s="487"/>
      <c r="JN112" s="487"/>
      <c r="JO112" s="487"/>
      <c r="JP112" s="487"/>
      <c r="JQ112" s="487"/>
      <c r="JR112" s="487"/>
      <c r="JS112" s="681"/>
    </row>
    <row r="113" spans="1:279" s="461" customFormat="1" ht="21" customHeight="1" thickBot="1">
      <c r="A113" s="1783"/>
      <c r="B113" s="1397"/>
      <c r="C113" s="485"/>
      <c r="D113" s="485"/>
      <c r="E113" s="485"/>
      <c r="F113" s="1779" t="str">
        <f>'1_一般事項'!C9&amp;"次下請負業者計"</f>
        <v>次下請負業者計</v>
      </c>
      <c r="G113" s="1780"/>
      <c r="H113" s="483"/>
      <c r="I113" s="1296">
        <f t="shared" ref="I113:AN113" si="10">SUM(I13:I112)</f>
        <v>0</v>
      </c>
      <c r="J113" s="1296">
        <f t="shared" si="10"/>
        <v>0</v>
      </c>
      <c r="K113" s="1296">
        <f t="shared" si="10"/>
        <v>0</v>
      </c>
      <c r="L113" s="1296">
        <f t="shared" si="10"/>
        <v>0</v>
      </c>
      <c r="M113" s="1296">
        <f t="shared" si="10"/>
        <v>0</v>
      </c>
      <c r="N113" s="1296">
        <f t="shared" si="10"/>
        <v>0</v>
      </c>
      <c r="O113" s="1296">
        <f t="shared" si="10"/>
        <v>0</v>
      </c>
      <c r="P113" s="1296">
        <f t="shared" si="10"/>
        <v>0</v>
      </c>
      <c r="Q113" s="1296">
        <f t="shared" si="10"/>
        <v>0</v>
      </c>
      <c r="R113" s="1296">
        <f t="shared" si="10"/>
        <v>0</v>
      </c>
      <c r="S113" s="1296">
        <f t="shared" si="10"/>
        <v>0</v>
      </c>
      <c r="T113" s="1296">
        <f t="shared" si="10"/>
        <v>0</v>
      </c>
      <c r="U113" s="1296">
        <f t="shared" si="10"/>
        <v>0</v>
      </c>
      <c r="V113" s="1296">
        <f t="shared" si="10"/>
        <v>0</v>
      </c>
      <c r="W113" s="1296">
        <f t="shared" si="10"/>
        <v>0</v>
      </c>
      <c r="X113" s="1296">
        <f t="shared" si="10"/>
        <v>0</v>
      </c>
      <c r="Y113" s="1296">
        <f t="shared" si="10"/>
        <v>0</v>
      </c>
      <c r="Z113" s="1296">
        <f t="shared" si="10"/>
        <v>0</v>
      </c>
      <c r="AA113" s="1296">
        <f t="shared" si="10"/>
        <v>0</v>
      </c>
      <c r="AB113" s="1296">
        <f t="shared" si="10"/>
        <v>0</v>
      </c>
      <c r="AC113" s="1296">
        <f t="shared" si="10"/>
        <v>0</v>
      </c>
      <c r="AD113" s="1296">
        <f t="shared" si="10"/>
        <v>0</v>
      </c>
      <c r="AE113" s="1296">
        <f t="shared" si="10"/>
        <v>0</v>
      </c>
      <c r="AF113" s="1296">
        <f t="shared" si="10"/>
        <v>0</v>
      </c>
      <c r="AG113" s="1296">
        <f t="shared" si="10"/>
        <v>0</v>
      </c>
      <c r="AH113" s="1296">
        <f t="shared" si="10"/>
        <v>0</v>
      </c>
      <c r="AI113" s="1296">
        <f t="shared" si="10"/>
        <v>0</v>
      </c>
      <c r="AJ113" s="1296">
        <f t="shared" si="10"/>
        <v>0</v>
      </c>
      <c r="AK113" s="1296">
        <f t="shared" si="10"/>
        <v>0</v>
      </c>
      <c r="AL113" s="1296">
        <f t="shared" si="10"/>
        <v>0</v>
      </c>
      <c r="AM113" s="1296">
        <f t="shared" si="10"/>
        <v>0</v>
      </c>
      <c r="AN113" s="1296">
        <f t="shared" si="10"/>
        <v>0</v>
      </c>
      <c r="AO113" s="1296">
        <f t="shared" ref="AO113:CN113" si="11">SUM(AO13:AO112)</f>
        <v>0</v>
      </c>
      <c r="AP113" s="1296">
        <f t="shared" si="11"/>
        <v>0</v>
      </c>
      <c r="AQ113" s="1296">
        <f t="shared" si="11"/>
        <v>0</v>
      </c>
      <c r="AR113" s="1296">
        <f t="shared" si="11"/>
        <v>0</v>
      </c>
      <c r="AS113" s="1296">
        <f t="shared" si="11"/>
        <v>0</v>
      </c>
      <c r="AT113" s="1296">
        <f t="shared" si="11"/>
        <v>0</v>
      </c>
      <c r="AU113" s="1296">
        <f t="shared" si="11"/>
        <v>0</v>
      </c>
      <c r="AV113" s="1296">
        <f t="shared" si="11"/>
        <v>0</v>
      </c>
      <c r="AW113" s="1296">
        <f t="shared" si="11"/>
        <v>0</v>
      </c>
      <c r="AX113" s="1296">
        <f t="shared" si="11"/>
        <v>0</v>
      </c>
      <c r="AY113" s="1296">
        <f t="shared" si="11"/>
        <v>0</v>
      </c>
      <c r="AZ113" s="1296">
        <f t="shared" si="11"/>
        <v>0</v>
      </c>
      <c r="BA113" s="1296">
        <f t="shared" si="11"/>
        <v>0</v>
      </c>
      <c r="BB113" s="1296">
        <f t="shared" si="11"/>
        <v>0</v>
      </c>
      <c r="BC113" s="1296">
        <f t="shared" si="11"/>
        <v>0</v>
      </c>
      <c r="BD113" s="1296">
        <f t="shared" si="11"/>
        <v>0</v>
      </c>
      <c r="BE113" s="1296">
        <f t="shared" si="11"/>
        <v>0</v>
      </c>
      <c r="BF113" s="1296">
        <f t="shared" si="11"/>
        <v>0</v>
      </c>
      <c r="BG113" s="1296">
        <f t="shared" si="11"/>
        <v>0</v>
      </c>
      <c r="BH113" s="1296">
        <f t="shared" ref="BH113:BL113" si="12">SUM(BH13:BH112)</f>
        <v>0</v>
      </c>
      <c r="BI113" s="1296">
        <f t="shared" si="12"/>
        <v>0</v>
      </c>
      <c r="BJ113" s="1296">
        <f t="shared" si="12"/>
        <v>0</v>
      </c>
      <c r="BK113" s="1296">
        <f t="shared" si="12"/>
        <v>0</v>
      </c>
      <c r="BL113" s="1296">
        <f t="shared" si="12"/>
        <v>0</v>
      </c>
      <c r="BM113" s="1296">
        <f t="shared" ref="BM113:CE113" si="13">SUM(BM13:BM112)</f>
        <v>0</v>
      </c>
      <c r="BN113" s="1296">
        <f t="shared" si="13"/>
        <v>0</v>
      </c>
      <c r="BO113" s="1296">
        <f t="shared" si="13"/>
        <v>0</v>
      </c>
      <c r="BP113" s="1296">
        <f t="shared" si="13"/>
        <v>0</v>
      </c>
      <c r="BQ113" s="1296">
        <f t="shared" si="13"/>
        <v>0</v>
      </c>
      <c r="BR113" s="1296">
        <f t="shared" si="13"/>
        <v>0</v>
      </c>
      <c r="BS113" s="1296">
        <f t="shared" si="13"/>
        <v>0</v>
      </c>
      <c r="BT113" s="1296">
        <f t="shared" si="13"/>
        <v>0</v>
      </c>
      <c r="BU113" s="1296">
        <f t="shared" si="13"/>
        <v>0</v>
      </c>
      <c r="BV113" s="1296">
        <f t="shared" si="13"/>
        <v>0</v>
      </c>
      <c r="BW113" s="1296">
        <f t="shared" si="13"/>
        <v>0</v>
      </c>
      <c r="BX113" s="1296">
        <f t="shared" si="13"/>
        <v>0</v>
      </c>
      <c r="BY113" s="1296">
        <f t="shared" si="13"/>
        <v>0</v>
      </c>
      <c r="BZ113" s="1296">
        <f t="shared" si="13"/>
        <v>0</v>
      </c>
      <c r="CA113" s="1296">
        <f t="shared" si="13"/>
        <v>0</v>
      </c>
      <c r="CB113" s="1296">
        <f t="shared" si="13"/>
        <v>0</v>
      </c>
      <c r="CC113" s="1296">
        <f t="shared" si="13"/>
        <v>0</v>
      </c>
      <c r="CD113" s="1296">
        <f t="shared" si="13"/>
        <v>0</v>
      </c>
      <c r="CE113" s="1296">
        <f t="shared" si="13"/>
        <v>0</v>
      </c>
      <c r="CF113" s="1296">
        <f t="shared" si="11"/>
        <v>0</v>
      </c>
      <c r="CG113" s="1296">
        <f t="shared" si="11"/>
        <v>0</v>
      </c>
      <c r="CH113" s="1296">
        <f t="shared" si="11"/>
        <v>0</v>
      </c>
      <c r="CI113" s="1296">
        <f t="shared" si="11"/>
        <v>0</v>
      </c>
      <c r="CJ113" s="1296">
        <f t="shared" si="11"/>
        <v>0</v>
      </c>
      <c r="CK113" s="1296">
        <f t="shared" si="11"/>
        <v>0</v>
      </c>
      <c r="CL113" s="1296">
        <f t="shared" si="11"/>
        <v>0</v>
      </c>
      <c r="CM113" s="1296">
        <f t="shared" si="11"/>
        <v>0</v>
      </c>
      <c r="CN113" s="1296">
        <f t="shared" si="11"/>
        <v>0</v>
      </c>
      <c r="CO113" s="1297">
        <f t="shared" ref="CO113:CO168" si="14">SUM(I113:CN113)</f>
        <v>0</v>
      </c>
      <c r="CP113" s="484"/>
      <c r="CQ113" s="485"/>
      <c r="CR113" s="485"/>
      <c r="CS113" s="1234"/>
      <c r="CT113" s="477">
        <f>SUM(CT13:CT112)</f>
        <v>0</v>
      </c>
      <c r="CV113" s="487"/>
      <c r="CW113" s="487"/>
      <c r="CX113" s="487"/>
      <c r="CY113" s="487"/>
      <c r="CZ113" s="487"/>
      <c r="DA113" s="487"/>
      <c r="DB113" s="487"/>
      <c r="DC113" s="487"/>
      <c r="DD113" s="487"/>
      <c r="DE113" s="487"/>
      <c r="DF113" s="487"/>
      <c r="DG113" s="487"/>
      <c r="DH113" s="487"/>
      <c r="DI113" s="487"/>
      <c r="DJ113" s="487"/>
      <c r="DK113" s="487"/>
      <c r="DL113" s="487"/>
      <c r="DM113" s="487"/>
      <c r="DN113" s="487"/>
      <c r="DO113" s="487"/>
      <c r="DP113" s="487"/>
      <c r="DQ113" s="487"/>
      <c r="DR113" s="487"/>
      <c r="DS113" s="487"/>
      <c r="DT113" s="487"/>
      <c r="DU113" s="487"/>
      <c r="DV113" s="487"/>
      <c r="DW113" s="487"/>
      <c r="DX113" s="487"/>
      <c r="DY113" s="487"/>
      <c r="DZ113" s="487"/>
      <c r="EA113" s="487"/>
      <c r="EB113" s="487"/>
      <c r="EC113" s="487"/>
      <c r="ED113" s="487"/>
      <c r="EE113" s="487"/>
      <c r="EF113" s="487"/>
      <c r="EG113" s="487"/>
      <c r="EH113" s="487"/>
      <c r="EI113" s="487"/>
      <c r="EJ113" s="487"/>
      <c r="EK113" s="487"/>
      <c r="EL113" s="487"/>
      <c r="EM113" s="487"/>
      <c r="EN113" s="487"/>
      <c r="EO113" s="487"/>
      <c r="EP113" s="487"/>
      <c r="EQ113" s="487"/>
      <c r="ER113" s="487"/>
      <c r="ES113" s="487"/>
      <c r="ET113" s="487"/>
      <c r="EU113" s="487"/>
      <c r="EV113" s="487"/>
      <c r="EW113" s="487"/>
      <c r="EX113" s="487"/>
      <c r="EY113" s="487"/>
      <c r="EZ113" s="487"/>
      <c r="FA113" s="487"/>
      <c r="FB113" s="487"/>
      <c r="FC113" s="487"/>
      <c r="FD113" s="487"/>
      <c r="FE113" s="487"/>
      <c r="FF113" s="487"/>
      <c r="FG113" s="487"/>
      <c r="FH113" s="487"/>
      <c r="FI113" s="487"/>
      <c r="FJ113" s="487"/>
      <c r="FK113" s="487"/>
      <c r="FL113" s="487"/>
      <c r="FM113" s="487"/>
      <c r="FN113" s="487"/>
      <c r="FO113" s="487"/>
      <c r="FP113" s="487"/>
      <c r="FQ113" s="487"/>
      <c r="FR113" s="487"/>
      <c r="FS113" s="487"/>
      <c r="FT113" s="487"/>
      <c r="FU113" s="487"/>
      <c r="FV113" s="487"/>
      <c r="FW113" s="487"/>
      <c r="FX113" s="487"/>
      <c r="FY113" s="487"/>
      <c r="FZ113" s="487"/>
      <c r="GA113" s="487"/>
      <c r="GB113" s="487"/>
      <c r="GC113" s="487"/>
      <c r="GD113" s="487"/>
      <c r="GE113" s="487"/>
      <c r="GF113" s="487"/>
      <c r="GG113" s="487"/>
      <c r="GH113" s="487"/>
      <c r="GI113" s="487"/>
      <c r="GJ113" s="487"/>
      <c r="GK113" s="487"/>
      <c r="GL113" s="487"/>
      <c r="GM113" s="487"/>
      <c r="GN113" s="487"/>
      <c r="GO113" s="487"/>
      <c r="GP113" s="487"/>
      <c r="GQ113" s="487"/>
      <c r="GR113" s="487"/>
      <c r="GS113" s="487"/>
      <c r="GT113" s="487"/>
      <c r="GU113" s="487"/>
      <c r="GV113" s="487"/>
      <c r="GW113" s="487"/>
      <c r="GX113" s="487"/>
      <c r="GY113" s="487"/>
      <c r="GZ113" s="487"/>
      <c r="HA113" s="487"/>
      <c r="HB113" s="487"/>
      <c r="HC113" s="487"/>
      <c r="HD113" s="487"/>
      <c r="HE113" s="487"/>
      <c r="HF113" s="487"/>
      <c r="HG113" s="487"/>
      <c r="HH113" s="487"/>
      <c r="HI113" s="487"/>
      <c r="HJ113" s="487"/>
      <c r="HK113" s="487"/>
      <c r="HL113" s="487"/>
      <c r="HM113" s="487"/>
      <c r="HN113" s="487"/>
      <c r="HO113" s="487"/>
      <c r="HP113" s="487"/>
      <c r="HQ113" s="487"/>
      <c r="HR113" s="487"/>
      <c r="HS113" s="487"/>
      <c r="HT113" s="487"/>
      <c r="HU113" s="487"/>
      <c r="HV113" s="487"/>
      <c r="HW113" s="487"/>
      <c r="HX113" s="487"/>
      <c r="HY113" s="487"/>
      <c r="HZ113" s="487"/>
      <c r="IA113" s="487"/>
      <c r="IB113" s="487"/>
      <c r="IC113" s="487"/>
      <c r="ID113" s="487"/>
      <c r="IE113" s="487"/>
      <c r="IF113" s="487"/>
      <c r="IG113" s="487"/>
      <c r="IH113" s="487"/>
      <c r="II113" s="487"/>
      <c r="IJ113" s="487"/>
      <c r="IK113" s="487"/>
      <c r="IL113" s="487"/>
      <c r="IM113" s="487"/>
      <c r="IN113" s="487"/>
      <c r="IO113" s="487"/>
      <c r="IP113" s="487"/>
      <c r="IQ113" s="487"/>
      <c r="IR113" s="487"/>
      <c r="IS113" s="487"/>
      <c r="IT113" s="487"/>
      <c r="IU113" s="487"/>
      <c r="IV113" s="487"/>
      <c r="IW113" s="487"/>
      <c r="IX113" s="487"/>
      <c r="IY113" s="487"/>
      <c r="IZ113" s="487"/>
      <c r="JA113" s="487"/>
      <c r="JB113" s="487"/>
      <c r="JC113" s="487"/>
      <c r="JD113" s="487"/>
      <c r="JE113" s="487"/>
      <c r="JF113" s="487"/>
      <c r="JG113" s="487"/>
      <c r="JH113" s="487"/>
      <c r="JI113" s="487"/>
      <c r="JJ113" s="487"/>
      <c r="JK113" s="487"/>
      <c r="JL113" s="487"/>
      <c r="JM113" s="487"/>
      <c r="JN113" s="487"/>
      <c r="JO113" s="487"/>
      <c r="JP113" s="487"/>
      <c r="JQ113" s="487"/>
      <c r="JR113" s="487"/>
      <c r="JS113" s="181"/>
    </row>
    <row r="114" spans="1:279" s="461" customFormat="1" ht="21" customHeight="1" thickTop="1">
      <c r="A114" s="1784" t="str">
        <f>'1_一般事項'!C9+1&amp;"次下請"</f>
        <v>1次下請</v>
      </c>
      <c r="B114" s="1625">
        <v>1</v>
      </c>
      <c r="C114" s="1236"/>
      <c r="D114" s="1237"/>
      <c r="E114" s="1238"/>
      <c r="F114" s="1238"/>
      <c r="G114" s="1237"/>
      <c r="H114" s="1239"/>
      <c r="I114" s="1298"/>
      <c r="J114" s="1298"/>
      <c r="K114" s="1298"/>
      <c r="L114" s="1298"/>
      <c r="M114" s="1298"/>
      <c r="N114" s="1298"/>
      <c r="O114" s="1298"/>
      <c r="P114" s="1298"/>
      <c r="Q114" s="1298"/>
      <c r="R114" s="1298"/>
      <c r="S114" s="1298"/>
      <c r="T114" s="1298"/>
      <c r="U114" s="1298"/>
      <c r="V114" s="1298"/>
      <c r="W114" s="1298"/>
      <c r="X114" s="1298"/>
      <c r="Y114" s="1298"/>
      <c r="Z114" s="1298"/>
      <c r="AA114" s="1298"/>
      <c r="AB114" s="1298"/>
      <c r="AC114" s="1298"/>
      <c r="AD114" s="1298"/>
      <c r="AE114" s="1298"/>
      <c r="AF114" s="1298"/>
      <c r="AG114" s="1298"/>
      <c r="AH114" s="1298"/>
      <c r="AI114" s="1298"/>
      <c r="AJ114" s="1298"/>
      <c r="AK114" s="1298"/>
      <c r="AL114" s="1298"/>
      <c r="AM114" s="1298"/>
      <c r="AN114" s="1298"/>
      <c r="AO114" s="1298"/>
      <c r="AP114" s="1298"/>
      <c r="AQ114" s="1298"/>
      <c r="AR114" s="1298"/>
      <c r="AS114" s="1298"/>
      <c r="AT114" s="1298"/>
      <c r="AU114" s="1298"/>
      <c r="AV114" s="1298"/>
      <c r="AW114" s="1298"/>
      <c r="AX114" s="1298"/>
      <c r="AY114" s="1298"/>
      <c r="AZ114" s="1298"/>
      <c r="BA114" s="1298"/>
      <c r="BB114" s="1298"/>
      <c r="BC114" s="1298"/>
      <c r="BD114" s="1298"/>
      <c r="BE114" s="1298"/>
      <c r="BF114" s="1298"/>
      <c r="BG114" s="1298"/>
      <c r="BH114" s="1298"/>
      <c r="BI114" s="1298"/>
      <c r="BJ114" s="1298"/>
      <c r="BK114" s="1298"/>
      <c r="BL114" s="1298"/>
      <c r="BM114" s="1298"/>
      <c r="BN114" s="1298"/>
      <c r="BO114" s="1298"/>
      <c r="BP114" s="1298"/>
      <c r="BQ114" s="1298"/>
      <c r="BR114" s="1298"/>
      <c r="BS114" s="1298"/>
      <c r="BT114" s="1298"/>
      <c r="BU114" s="1298"/>
      <c r="BV114" s="1298"/>
      <c r="BW114" s="1298"/>
      <c r="BX114" s="1298"/>
      <c r="BY114" s="1298"/>
      <c r="BZ114" s="1298"/>
      <c r="CA114" s="1298"/>
      <c r="CB114" s="1298"/>
      <c r="CC114" s="1298"/>
      <c r="CD114" s="1298"/>
      <c r="CE114" s="1298"/>
      <c r="CF114" s="1298"/>
      <c r="CG114" s="1298"/>
      <c r="CH114" s="1298"/>
      <c r="CI114" s="1298"/>
      <c r="CJ114" s="1298"/>
      <c r="CK114" s="1298"/>
      <c r="CL114" s="1298"/>
      <c r="CM114" s="1298"/>
      <c r="CN114" s="1298"/>
      <c r="CO114" s="1299">
        <f t="shared" si="14"/>
        <v>0</v>
      </c>
      <c r="CP114" s="1240"/>
      <c r="CQ114" s="1240"/>
      <c r="CR114" s="1240"/>
      <c r="CS114" s="1235">
        <f t="shared" ref="CS114:CS145" si="15">CP114+CQ114+CR114</f>
        <v>0</v>
      </c>
      <c r="CT114" s="475">
        <f t="shared" ref="CT114:CT145" si="16">ROUND(CO114*CS114,0)</f>
        <v>0</v>
      </c>
      <c r="CV114" s="487"/>
      <c r="CW114" s="487"/>
      <c r="CX114" s="487"/>
      <c r="CY114" s="487"/>
      <c r="CZ114" s="487"/>
      <c r="DA114" s="487"/>
      <c r="DB114" s="487"/>
      <c r="DC114" s="487"/>
      <c r="DD114" s="487"/>
      <c r="DE114" s="487"/>
      <c r="DF114" s="487"/>
      <c r="DG114" s="487"/>
      <c r="DH114" s="487"/>
      <c r="DI114" s="487"/>
      <c r="DJ114" s="487"/>
      <c r="DK114" s="487"/>
      <c r="DL114" s="487"/>
      <c r="DM114" s="487"/>
      <c r="DN114" s="487"/>
      <c r="DO114" s="487"/>
      <c r="DP114" s="487"/>
      <c r="DQ114" s="487"/>
      <c r="DR114" s="487"/>
      <c r="DS114" s="487"/>
      <c r="DT114" s="487"/>
      <c r="DU114" s="487"/>
      <c r="DV114" s="487"/>
      <c r="DW114" s="487"/>
      <c r="DX114" s="487"/>
      <c r="DY114" s="487"/>
      <c r="DZ114" s="487"/>
      <c r="EA114" s="487"/>
      <c r="EB114" s="487"/>
      <c r="EC114" s="487"/>
      <c r="ED114" s="487"/>
      <c r="EE114" s="487"/>
      <c r="EF114" s="487"/>
      <c r="EG114" s="487"/>
      <c r="EH114" s="487"/>
      <c r="EI114" s="487"/>
      <c r="EJ114" s="487"/>
      <c r="EK114" s="487"/>
      <c r="EL114" s="487"/>
      <c r="EM114" s="487"/>
      <c r="EN114" s="487"/>
      <c r="EO114" s="487"/>
      <c r="EP114" s="487"/>
      <c r="EQ114" s="487"/>
      <c r="ER114" s="487"/>
      <c r="ES114" s="487"/>
      <c r="ET114" s="487"/>
      <c r="EU114" s="487"/>
      <c r="EV114" s="487"/>
      <c r="EW114" s="487"/>
      <c r="EX114" s="487"/>
      <c r="EY114" s="487"/>
      <c r="EZ114" s="487"/>
      <c r="FA114" s="487"/>
      <c r="FB114" s="487"/>
      <c r="FC114" s="487"/>
      <c r="FD114" s="487"/>
      <c r="FE114" s="487"/>
      <c r="FF114" s="487"/>
      <c r="FG114" s="487"/>
      <c r="FH114" s="487"/>
      <c r="FI114" s="487"/>
      <c r="FJ114" s="487"/>
      <c r="FK114" s="487"/>
      <c r="FL114" s="487"/>
      <c r="FM114" s="487"/>
      <c r="FN114" s="487"/>
      <c r="FO114" s="487"/>
      <c r="FP114" s="487"/>
      <c r="FQ114" s="487"/>
      <c r="FR114" s="487"/>
      <c r="FS114" s="487"/>
      <c r="FT114" s="487"/>
      <c r="FU114" s="487"/>
      <c r="FV114" s="487"/>
      <c r="FW114" s="487"/>
      <c r="FX114" s="487"/>
      <c r="FY114" s="487"/>
      <c r="FZ114" s="487"/>
      <c r="GA114" s="487"/>
      <c r="GB114" s="487"/>
      <c r="GC114" s="487"/>
      <c r="GD114" s="487"/>
      <c r="GE114" s="487"/>
      <c r="GF114" s="487"/>
      <c r="GG114" s="487"/>
      <c r="GH114" s="487"/>
      <c r="GI114" s="487"/>
      <c r="GJ114" s="487"/>
      <c r="GK114" s="487"/>
      <c r="GL114" s="487"/>
      <c r="GM114" s="487"/>
      <c r="GN114" s="487"/>
      <c r="GO114" s="487"/>
      <c r="GP114" s="487"/>
      <c r="GQ114" s="487"/>
      <c r="GR114" s="487"/>
      <c r="GS114" s="487"/>
      <c r="GT114" s="487"/>
      <c r="GU114" s="487"/>
      <c r="GV114" s="487"/>
      <c r="GW114" s="487"/>
      <c r="GX114" s="487"/>
      <c r="GY114" s="487"/>
      <c r="GZ114" s="487"/>
      <c r="HA114" s="487"/>
      <c r="HB114" s="487"/>
      <c r="HC114" s="487"/>
      <c r="HD114" s="487"/>
      <c r="HE114" s="487"/>
      <c r="HF114" s="487"/>
      <c r="HG114" s="487"/>
      <c r="HH114" s="487"/>
      <c r="HI114" s="487"/>
      <c r="HJ114" s="487"/>
      <c r="HK114" s="487"/>
      <c r="HL114" s="487"/>
      <c r="HM114" s="487"/>
      <c r="HN114" s="487"/>
      <c r="HO114" s="487"/>
      <c r="HP114" s="487"/>
      <c r="HQ114" s="487"/>
      <c r="HR114" s="487"/>
      <c r="HS114" s="487"/>
      <c r="HT114" s="487"/>
      <c r="HU114" s="487"/>
      <c r="HV114" s="487"/>
      <c r="HW114" s="487"/>
      <c r="HX114" s="487"/>
      <c r="HY114" s="487"/>
      <c r="HZ114" s="487"/>
      <c r="IA114" s="487"/>
      <c r="IB114" s="487"/>
      <c r="IC114" s="487"/>
      <c r="ID114" s="487"/>
      <c r="IE114" s="487"/>
      <c r="IF114" s="487"/>
      <c r="IG114" s="487"/>
      <c r="IH114" s="487"/>
      <c r="II114" s="487"/>
      <c r="IJ114" s="487"/>
      <c r="IK114" s="487"/>
      <c r="IL114" s="487"/>
      <c r="IM114" s="487"/>
      <c r="IN114" s="487"/>
      <c r="IO114" s="487"/>
      <c r="IP114" s="487"/>
      <c r="IQ114" s="487"/>
      <c r="IR114" s="487"/>
      <c r="IS114" s="487"/>
      <c r="IT114" s="487"/>
      <c r="IU114" s="487"/>
      <c r="IV114" s="487"/>
      <c r="IW114" s="487"/>
      <c r="IX114" s="487"/>
      <c r="IY114" s="487"/>
      <c r="IZ114" s="487"/>
      <c r="JA114" s="487"/>
      <c r="JB114" s="487"/>
      <c r="JC114" s="487"/>
      <c r="JD114" s="487"/>
      <c r="JE114" s="487"/>
      <c r="JF114" s="487"/>
      <c r="JG114" s="487"/>
      <c r="JH114" s="487"/>
      <c r="JI114" s="487"/>
      <c r="JJ114" s="487"/>
      <c r="JK114" s="487"/>
      <c r="JL114" s="487"/>
      <c r="JM114" s="487"/>
      <c r="JN114" s="487"/>
      <c r="JO114" s="487"/>
      <c r="JP114" s="487"/>
      <c r="JQ114" s="487"/>
      <c r="JR114" s="487"/>
      <c r="JS114" s="487"/>
    </row>
    <row r="115" spans="1:279" s="461" customFormat="1" ht="21" customHeight="1">
      <c r="A115" s="1785"/>
      <c r="B115" s="1626">
        <v>2</v>
      </c>
      <c r="C115" s="1241"/>
      <c r="D115" s="1242"/>
      <c r="E115" s="1243"/>
      <c r="F115" s="1243"/>
      <c r="G115" s="1242"/>
      <c r="H115" s="1244"/>
      <c r="I115" s="1300"/>
      <c r="J115" s="1300"/>
      <c r="K115" s="1300"/>
      <c r="L115" s="1300"/>
      <c r="M115" s="1300"/>
      <c r="N115" s="1300"/>
      <c r="O115" s="1300"/>
      <c r="P115" s="1300"/>
      <c r="Q115" s="1300"/>
      <c r="R115" s="1300"/>
      <c r="S115" s="1300"/>
      <c r="T115" s="1300"/>
      <c r="U115" s="1300"/>
      <c r="V115" s="1300"/>
      <c r="W115" s="1300"/>
      <c r="X115" s="1300"/>
      <c r="Y115" s="1300"/>
      <c r="Z115" s="1300"/>
      <c r="AA115" s="1300"/>
      <c r="AB115" s="1300"/>
      <c r="AC115" s="1300"/>
      <c r="AD115" s="1300"/>
      <c r="AE115" s="1300"/>
      <c r="AF115" s="1300"/>
      <c r="AG115" s="1300"/>
      <c r="AH115" s="1300"/>
      <c r="AI115" s="1300"/>
      <c r="AJ115" s="1300"/>
      <c r="AK115" s="1300"/>
      <c r="AL115" s="1300"/>
      <c r="AM115" s="1300"/>
      <c r="AN115" s="1300"/>
      <c r="AO115" s="1300"/>
      <c r="AP115" s="1300"/>
      <c r="AQ115" s="1300"/>
      <c r="AR115" s="1300"/>
      <c r="AS115" s="1300"/>
      <c r="AT115" s="1300"/>
      <c r="AU115" s="1300"/>
      <c r="AV115" s="1300"/>
      <c r="AW115" s="1300"/>
      <c r="AX115" s="1300"/>
      <c r="AY115" s="1300"/>
      <c r="AZ115" s="1300"/>
      <c r="BA115" s="1300"/>
      <c r="BB115" s="1300"/>
      <c r="BC115" s="1300"/>
      <c r="BD115" s="1300"/>
      <c r="BE115" s="1300"/>
      <c r="BF115" s="1300"/>
      <c r="BG115" s="1300"/>
      <c r="BH115" s="1300"/>
      <c r="BI115" s="1300"/>
      <c r="BJ115" s="1300"/>
      <c r="BK115" s="1300"/>
      <c r="BL115" s="1300"/>
      <c r="BM115" s="1300"/>
      <c r="BN115" s="1300"/>
      <c r="BO115" s="1300"/>
      <c r="BP115" s="1300"/>
      <c r="BQ115" s="1300"/>
      <c r="BR115" s="1300"/>
      <c r="BS115" s="1300"/>
      <c r="BT115" s="1300"/>
      <c r="BU115" s="1300"/>
      <c r="BV115" s="1300"/>
      <c r="BW115" s="1300"/>
      <c r="BX115" s="1300"/>
      <c r="BY115" s="1300"/>
      <c r="BZ115" s="1300"/>
      <c r="CA115" s="1300"/>
      <c r="CB115" s="1300"/>
      <c r="CC115" s="1300"/>
      <c r="CD115" s="1300"/>
      <c r="CE115" s="1300"/>
      <c r="CF115" s="1300"/>
      <c r="CG115" s="1300"/>
      <c r="CH115" s="1300"/>
      <c r="CI115" s="1300"/>
      <c r="CJ115" s="1300"/>
      <c r="CK115" s="1300"/>
      <c r="CL115" s="1300"/>
      <c r="CM115" s="1300"/>
      <c r="CN115" s="1300"/>
      <c r="CO115" s="1301">
        <f t="shared" si="14"/>
        <v>0</v>
      </c>
      <c r="CP115" s="1245"/>
      <c r="CQ115" s="1245"/>
      <c r="CR115" s="1245"/>
      <c r="CS115" s="1229">
        <f t="shared" si="15"/>
        <v>0</v>
      </c>
      <c r="CT115" s="475">
        <f t="shared" si="16"/>
        <v>0</v>
      </c>
      <c r="CV115" s="487"/>
      <c r="CW115" s="487"/>
      <c r="CX115" s="487"/>
      <c r="CY115" s="487"/>
      <c r="CZ115" s="487"/>
      <c r="DA115" s="487"/>
      <c r="DB115" s="487"/>
      <c r="DC115" s="487"/>
      <c r="DD115" s="487"/>
      <c r="DE115" s="487"/>
      <c r="DF115" s="487"/>
      <c r="DG115" s="487"/>
      <c r="DH115" s="487"/>
      <c r="DI115" s="487"/>
      <c r="DJ115" s="487"/>
      <c r="DK115" s="487"/>
      <c r="DL115" s="487"/>
      <c r="DM115" s="487"/>
      <c r="DN115" s="487"/>
      <c r="DO115" s="487"/>
      <c r="DP115" s="487"/>
      <c r="DQ115" s="487"/>
      <c r="DR115" s="487"/>
      <c r="DS115" s="487"/>
      <c r="DT115" s="487"/>
      <c r="DU115" s="487"/>
      <c r="DV115" s="487"/>
      <c r="DW115" s="487"/>
      <c r="DX115" s="487"/>
      <c r="DY115" s="487"/>
      <c r="DZ115" s="487"/>
      <c r="EA115" s="487"/>
      <c r="EB115" s="487"/>
      <c r="EC115" s="487"/>
      <c r="ED115" s="487"/>
      <c r="EE115" s="487"/>
      <c r="EF115" s="487"/>
      <c r="EG115" s="487"/>
      <c r="EH115" s="487"/>
      <c r="EI115" s="487"/>
      <c r="EJ115" s="487"/>
      <c r="EK115" s="487"/>
      <c r="EL115" s="487"/>
      <c r="EM115" s="487"/>
      <c r="EN115" s="487"/>
      <c r="EO115" s="487"/>
      <c r="EP115" s="487"/>
      <c r="EQ115" s="487"/>
      <c r="ER115" s="487"/>
      <c r="ES115" s="487"/>
      <c r="ET115" s="487"/>
      <c r="EU115" s="487"/>
      <c r="EV115" s="487"/>
      <c r="EW115" s="487"/>
      <c r="EX115" s="487"/>
      <c r="EY115" s="487"/>
      <c r="EZ115" s="487"/>
      <c r="FA115" s="487"/>
      <c r="FB115" s="487"/>
      <c r="FC115" s="487"/>
      <c r="FD115" s="487"/>
      <c r="FE115" s="487"/>
      <c r="FF115" s="487"/>
      <c r="FG115" s="487"/>
      <c r="FH115" s="487"/>
      <c r="FI115" s="487"/>
      <c r="FJ115" s="487"/>
      <c r="FK115" s="487"/>
      <c r="FL115" s="487"/>
      <c r="FM115" s="487"/>
      <c r="FN115" s="487"/>
      <c r="FO115" s="487"/>
      <c r="FP115" s="487"/>
      <c r="FQ115" s="487"/>
      <c r="FR115" s="487"/>
      <c r="FS115" s="487"/>
      <c r="FT115" s="487"/>
      <c r="FU115" s="487"/>
      <c r="FV115" s="487"/>
      <c r="FW115" s="487"/>
      <c r="FX115" s="487"/>
      <c r="FY115" s="487"/>
      <c r="FZ115" s="487"/>
      <c r="GA115" s="487"/>
      <c r="GB115" s="487"/>
      <c r="GC115" s="487"/>
      <c r="GD115" s="487"/>
      <c r="GE115" s="487"/>
      <c r="GF115" s="487"/>
      <c r="GG115" s="487"/>
      <c r="GH115" s="487"/>
      <c r="GI115" s="487"/>
      <c r="GJ115" s="487"/>
      <c r="GK115" s="487"/>
      <c r="GL115" s="487"/>
      <c r="GM115" s="487"/>
      <c r="GN115" s="487"/>
      <c r="GO115" s="487"/>
      <c r="GP115" s="487"/>
      <c r="GQ115" s="487"/>
      <c r="GR115" s="487"/>
      <c r="GS115" s="487"/>
      <c r="GT115" s="487"/>
      <c r="GU115" s="487"/>
      <c r="GV115" s="487"/>
      <c r="GW115" s="487"/>
      <c r="GX115" s="487"/>
      <c r="GY115" s="487"/>
      <c r="GZ115" s="487"/>
      <c r="HA115" s="487"/>
      <c r="HB115" s="487"/>
      <c r="HC115" s="487"/>
      <c r="HD115" s="487"/>
      <c r="HE115" s="487"/>
      <c r="HF115" s="487"/>
      <c r="HG115" s="487"/>
      <c r="HH115" s="487"/>
      <c r="HI115" s="487"/>
      <c r="HJ115" s="487"/>
      <c r="HK115" s="487"/>
      <c r="HL115" s="487"/>
      <c r="HM115" s="487"/>
      <c r="HN115" s="487"/>
      <c r="HO115" s="487"/>
      <c r="HP115" s="487"/>
      <c r="HQ115" s="487"/>
      <c r="HR115" s="487"/>
      <c r="HS115" s="487"/>
      <c r="HT115" s="487"/>
      <c r="HU115" s="487"/>
      <c r="HV115" s="487"/>
      <c r="HW115" s="487"/>
      <c r="HX115" s="487"/>
      <c r="HY115" s="487"/>
      <c r="HZ115" s="487"/>
      <c r="IA115" s="487"/>
      <c r="IB115" s="487"/>
      <c r="IC115" s="487"/>
      <c r="ID115" s="487"/>
      <c r="IE115" s="487"/>
      <c r="IF115" s="487"/>
      <c r="IG115" s="487"/>
      <c r="IH115" s="487"/>
      <c r="II115" s="487"/>
      <c r="IJ115" s="487"/>
      <c r="IK115" s="487"/>
      <c r="IL115" s="487"/>
      <c r="IM115" s="487"/>
      <c r="IN115" s="487"/>
      <c r="IO115" s="487"/>
      <c r="IP115" s="487"/>
      <c r="IQ115" s="487"/>
      <c r="IR115" s="487"/>
      <c r="IS115" s="487"/>
      <c r="IT115" s="487"/>
      <c r="IU115" s="487"/>
      <c r="IV115" s="487"/>
      <c r="IW115" s="487"/>
      <c r="IX115" s="487"/>
      <c r="IY115" s="487"/>
      <c r="IZ115" s="487"/>
      <c r="JA115" s="487"/>
      <c r="JB115" s="487"/>
      <c r="JC115" s="487"/>
      <c r="JD115" s="487"/>
      <c r="JE115" s="487"/>
      <c r="JF115" s="487"/>
      <c r="JG115" s="487"/>
      <c r="JH115" s="487"/>
      <c r="JI115" s="487"/>
      <c r="JJ115" s="487"/>
      <c r="JK115" s="487"/>
      <c r="JL115" s="487"/>
      <c r="JM115" s="487"/>
      <c r="JN115" s="487"/>
      <c r="JO115" s="487"/>
      <c r="JP115" s="487"/>
      <c r="JQ115" s="487"/>
      <c r="JR115" s="487"/>
      <c r="JS115" s="487"/>
    </row>
    <row r="116" spans="1:279" s="461" customFormat="1" ht="21" customHeight="1">
      <c r="A116" s="1785"/>
      <c r="B116" s="1626">
        <v>3</v>
      </c>
      <c r="C116" s="478"/>
      <c r="D116" s="1230"/>
      <c r="E116" s="1231"/>
      <c r="F116" s="1231"/>
      <c r="G116" s="1230"/>
      <c r="H116" s="1232"/>
      <c r="I116" s="1294"/>
      <c r="J116" s="1294"/>
      <c r="K116" s="1294"/>
      <c r="L116" s="1294"/>
      <c r="M116" s="1294"/>
      <c r="N116" s="1294"/>
      <c r="O116" s="1294"/>
      <c r="P116" s="1294"/>
      <c r="Q116" s="1294"/>
      <c r="R116" s="1294"/>
      <c r="S116" s="1294"/>
      <c r="T116" s="1294"/>
      <c r="U116" s="1294"/>
      <c r="V116" s="1294"/>
      <c r="W116" s="1302"/>
      <c r="X116" s="1294"/>
      <c r="Y116" s="1294"/>
      <c r="Z116" s="1294"/>
      <c r="AA116" s="1294"/>
      <c r="AB116" s="1294"/>
      <c r="AC116" s="1294"/>
      <c r="AD116" s="1294"/>
      <c r="AE116" s="1294"/>
      <c r="AF116" s="1294"/>
      <c r="AG116" s="1294"/>
      <c r="AH116" s="1294"/>
      <c r="AI116" s="1294"/>
      <c r="AJ116" s="1294"/>
      <c r="AK116" s="1294"/>
      <c r="AL116" s="1294"/>
      <c r="AM116" s="1294"/>
      <c r="AN116" s="1294"/>
      <c r="AO116" s="1294"/>
      <c r="AP116" s="1294"/>
      <c r="AQ116" s="1294"/>
      <c r="AR116" s="1294"/>
      <c r="AS116" s="1294"/>
      <c r="AT116" s="1294"/>
      <c r="AU116" s="1294"/>
      <c r="AV116" s="1294"/>
      <c r="AW116" s="1294"/>
      <c r="AX116" s="1294"/>
      <c r="AY116" s="1294"/>
      <c r="AZ116" s="1294"/>
      <c r="BA116" s="1294"/>
      <c r="BB116" s="1294"/>
      <c r="BC116" s="1294"/>
      <c r="BD116" s="1294"/>
      <c r="BE116" s="1294"/>
      <c r="BF116" s="1294"/>
      <c r="BG116" s="1294"/>
      <c r="BH116" s="1294"/>
      <c r="BI116" s="1294"/>
      <c r="BJ116" s="1294"/>
      <c r="BK116" s="1294"/>
      <c r="BL116" s="1294"/>
      <c r="BM116" s="1294"/>
      <c r="BN116" s="1294"/>
      <c r="BO116" s="1294"/>
      <c r="BP116" s="1294"/>
      <c r="BQ116" s="1294"/>
      <c r="BR116" s="1294"/>
      <c r="BS116" s="1294"/>
      <c r="BT116" s="1294"/>
      <c r="BU116" s="1294"/>
      <c r="BV116" s="1294"/>
      <c r="BW116" s="1294"/>
      <c r="BX116" s="1294"/>
      <c r="BY116" s="1294"/>
      <c r="BZ116" s="1294"/>
      <c r="CA116" s="1294"/>
      <c r="CB116" s="1294"/>
      <c r="CC116" s="1294"/>
      <c r="CD116" s="1294"/>
      <c r="CE116" s="1294"/>
      <c r="CF116" s="1294"/>
      <c r="CG116" s="1294"/>
      <c r="CH116" s="1294"/>
      <c r="CI116" s="1294"/>
      <c r="CJ116" s="1294"/>
      <c r="CK116" s="1294"/>
      <c r="CL116" s="1294"/>
      <c r="CM116" s="1294"/>
      <c r="CN116" s="1294"/>
      <c r="CO116" s="1303">
        <f t="shared" si="14"/>
        <v>0</v>
      </c>
      <c r="CP116" s="1246"/>
      <c r="CQ116" s="473"/>
      <c r="CR116" s="1233"/>
      <c r="CS116" s="1229">
        <f>CP116+CQ116+CR116</f>
        <v>0</v>
      </c>
      <c r="CT116" s="475">
        <f>ROUND(CO116*CS116,0)</f>
        <v>0</v>
      </c>
      <c r="CV116" s="487"/>
      <c r="CW116" s="487"/>
      <c r="CX116" s="487"/>
      <c r="CY116" s="487"/>
      <c r="CZ116" s="487"/>
      <c r="DA116" s="487"/>
      <c r="DB116" s="487"/>
      <c r="DC116" s="487"/>
      <c r="DD116" s="487"/>
      <c r="DE116" s="487"/>
      <c r="DF116" s="487"/>
      <c r="DG116" s="487"/>
      <c r="DH116" s="487"/>
      <c r="DI116" s="487"/>
      <c r="DJ116" s="487"/>
      <c r="DK116" s="487"/>
      <c r="DL116" s="487"/>
      <c r="DM116" s="487"/>
      <c r="DN116" s="487"/>
      <c r="DO116" s="487"/>
      <c r="DP116" s="487"/>
      <c r="DQ116" s="487"/>
      <c r="DR116" s="487"/>
      <c r="DS116" s="487"/>
      <c r="DT116" s="487"/>
      <c r="DU116" s="487"/>
      <c r="DV116" s="487"/>
      <c r="DW116" s="487"/>
      <c r="DX116" s="487"/>
      <c r="DY116" s="487"/>
      <c r="DZ116" s="487"/>
      <c r="EA116" s="487"/>
      <c r="EB116" s="487"/>
      <c r="EC116" s="487"/>
      <c r="ED116" s="487"/>
      <c r="EE116" s="487"/>
      <c r="EF116" s="487"/>
      <c r="EG116" s="487"/>
      <c r="EH116" s="487"/>
      <c r="EI116" s="487"/>
      <c r="EJ116" s="487"/>
      <c r="EK116" s="487"/>
      <c r="EL116" s="487"/>
      <c r="EM116" s="487"/>
      <c r="EN116" s="487"/>
      <c r="EO116" s="487"/>
      <c r="EP116" s="487"/>
      <c r="EQ116" s="487"/>
      <c r="ER116" s="487"/>
      <c r="ES116" s="487"/>
      <c r="ET116" s="487"/>
      <c r="EU116" s="487"/>
      <c r="EV116" s="487"/>
      <c r="EW116" s="487"/>
      <c r="EX116" s="487"/>
      <c r="EY116" s="487"/>
      <c r="EZ116" s="487"/>
      <c r="FA116" s="487"/>
      <c r="FB116" s="487"/>
      <c r="FC116" s="487"/>
      <c r="FD116" s="487"/>
      <c r="FE116" s="487"/>
      <c r="FF116" s="487"/>
      <c r="FG116" s="487"/>
      <c r="FH116" s="487"/>
      <c r="FI116" s="487"/>
      <c r="FJ116" s="487"/>
      <c r="FK116" s="487"/>
      <c r="FL116" s="487"/>
      <c r="FM116" s="487"/>
      <c r="FN116" s="487"/>
      <c r="FO116" s="487"/>
      <c r="FP116" s="487"/>
      <c r="FQ116" s="487"/>
      <c r="FR116" s="487"/>
      <c r="FS116" s="487"/>
      <c r="FT116" s="487"/>
      <c r="FU116" s="487"/>
      <c r="FV116" s="487"/>
      <c r="FW116" s="487"/>
      <c r="FX116" s="487"/>
      <c r="FY116" s="487"/>
      <c r="FZ116" s="487"/>
      <c r="GA116" s="487"/>
      <c r="GB116" s="487"/>
      <c r="GC116" s="487"/>
      <c r="GD116" s="487"/>
      <c r="GE116" s="487"/>
      <c r="GF116" s="487"/>
      <c r="GG116" s="487"/>
      <c r="GH116" s="487"/>
      <c r="GI116" s="487"/>
      <c r="GJ116" s="487"/>
      <c r="GK116" s="487"/>
      <c r="GL116" s="487"/>
      <c r="GM116" s="487"/>
      <c r="GN116" s="487"/>
      <c r="GO116" s="487"/>
      <c r="GP116" s="487"/>
      <c r="GQ116" s="487"/>
      <c r="GR116" s="487"/>
      <c r="GS116" s="487"/>
      <c r="GT116" s="487"/>
      <c r="GU116" s="487"/>
      <c r="GV116" s="487"/>
      <c r="GW116" s="487"/>
      <c r="GX116" s="487"/>
      <c r="GY116" s="487"/>
      <c r="GZ116" s="487"/>
      <c r="HA116" s="487"/>
      <c r="HB116" s="487"/>
      <c r="HC116" s="487"/>
      <c r="HD116" s="487"/>
      <c r="HE116" s="487"/>
      <c r="HF116" s="487"/>
      <c r="HG116" s="487"/>
      <c r="HH116" s="487"/>
      <c r="HI116" s="487"/>
      <c r="HJ116" s="487"/>
      <c r="HK116" s="487"/>
      <c r="HL116" s="487"/>
      <c r="HM116" s="487"/>
      <c r="HN116" s="487"/>
      <c r="HO116" s="487"/>
      <c r="HP116" s="487"/>
      <c r="HQ116" s="487"/>
      <c r="HR116" s="487"/>
      <c r="HS116" s="487"/>
      <c r="HT116" s="487"/>
      <c r="HU116" s="487"/>
      <c r="HV116" s="487"/>
      <c r="HW116" s="487"/>
      <c r="HX116" s="487"/>
      <c r="HY116" s="487"/>
      <c r="HZ116" s="487"/>
      <c r="IA116" s="487"/>
      <c r="IB116" s="487"/>
      <c r="IC116" s="487"/>
      <c r="ID116" s="487"/>
      <c r="IE116" s="487"/>
      <c r="IF116" s="487"/>
      <c r="IG116" s="487"/>
      <c r="IH116" s="487"/>
      <c r="II116" s="487"/>
      <c r="IJ116" s="487"/>
      <c r="IK116" s="487"/>
      <c r="IL116" s="487"/>
      <c r="IM116" s="487"/>
      <c r="IN116" s="487"/>
      <c r="IO116" s="487"/>
      <c r="IP116" s="487"/>
      <c r="IQ116" s="487"/>
      <c r="IR116" s="487"/>
      <c r="IS116" s="487"/>
      <c r="IT116" s="487"/>
      <c r="IU116" s="487"/>
      <c r="IV116" s="487"/>
      <c r="IW116" s="487"/>
      <c r="IX116" s="487"/>
      <c r="IY116" s="487"/>
      <c r="IZ116" s="487"/>
      <c r="JA116" s="487"/>
      <c r="JB116" s="487"/>
      <c r="JC116" s="487"/>
      <c r="JD116" s="487"/>
      <c r="JE116" s="487"/>
      <c r="JF116" s="487"/>
      <c r="JG116" s="487"/>
      <c r="JH116" s="487"/>
      <c r="JI116" s="487"/>
      <c r="JJ116" s="487"/>
      <c r="JK116" s="487"/>
      <c r="JL116" s="487"/>
      <c r="JM116" s="487"/>
      <c r="JN116" s="487"/>
      <c r="JO116" s="487"/>
      <c r="JP116" s="487"/>
      <c r="JQ116" s="487"/>
      <c r="JR116" s="487"/>
      <c r="JS116" s="487"/>
    </row>
    <row r="117" spans="1:279" s="461" customFormat="1" ht="21" customHeight="1">
      <c r="A117" s="1785"/>
      <c r="B117" s="1626">
        <v>4</v>
      </c>
      <c r="C117" s="1225"/>
      <c r="D117" s="1226"/>
      <c r="E117" s="1227"/>
      <c r="F117" s="1227"/>
      <c r="G117" s="1226"/>
      <c r="H117" s="1228"/>
      <c r="I117" s="1304"/>
      <c r="J117" s="1304"/>
      <c r="K117" s="1304"/>
      <c r="L117" s="1304"/>
      <c r="M117" s="1304"/>
      <c r="N117" s="1304"/>
      <c r="O117" s="1304"/>
      <c r="P117" s="1304"/>
      <c r="Q117" s="1304"/>
      <c r="R117" s="1304"/>
      <c r="S117" s="1304"/>
      <c r="T117" s="1304"/>
      <c r="U117" s="1304"/>
      <c r="V117" s="1304"/>
      <c r="W117" s="1304"/>
      <c r="X117" s="1304"/>
      <c r="Y117" s="1304"/>
      <c r="Z117" s="1304"/>
      <c r="AA117" s="1304"/>
      <c r="AB117" s="1304"/>
      <c r="AC117" s="1304"/>
      <c r="AD117" s="1304"/>
      <c r="AE117" s="1304"/>
      <c r="AF117" s="1304"/>
      <c r="AG117" s="1304"/>
      <c r="AH117" s="1304"/>
      <c r="AI117" s="1304"/>
      <c r="AJ117" s="1304"/>
      <c r="AK117" s="1304"/>
      <c r="AL117" s="1304"/>
      <c r="AM117" s="1304"/>
      <c r="AN117" s="1304"/>
      <c r="AO117" s="1304"/>
      <c r="AP117" s="1304"/>
      <c r="AQ117" s="1304"/>
      <c r="AR117" s="1304"/>
      <c r="AS117" s="1304"/>
      <c r="AT117" s="1304"/>
      <c r="AU117" s="1304"/>
      <c r="AV117" s="1304"/>
      <c r="AW117" s="1304"/>
      <c r="AX117" s="1304"/>
      <c r="AY117" s="1304"/>
      <c r="AZ117" s="1304"/>
      <c r="BA117" s="1304"/>
      <c r="BB117" s="1304"/>
      <c r="BC117" s="1304"/>
      <c r="BD117" s="1304"/>
      <c r="BE117" s="1304"/>
      <c r="BF117" s="1304"/>
      <c r="BG117" s="1304"/>
      <c r="BH117" s="1304"/>
      <c r="BI117" s="1304"/>
      <c r="BJ117" s="1304"/>
      <c r="BK117" s="1304"/>
      <c r="BL117" s="1304"/>
      <c r="BM117" s="1304"/>
      <c r="BN117" s="1304"/>
      <c r="BO117" s="1304"/>
      <c r="BP117" s="1304"/>
      <c r="BQ117" s="1304"/>
      <c r="BR117" s="1304"/>
      <c r="BS117" s="1304"/>
      <c r="BT117" s="1304"/>
      <c r="BU117" s="1304"/>
      <c r="BV117" s="1304"/>
      <c r="BW117" s="1304"/>
      <c r="BX117" s="1304"/>
      <c r="BY117" s="1304"/>
      <c r="BZ117" s="1304"/>
      <c r="CA117" s="1304"/>
      <c r="CB117" s="1304"/>
      <c r="CC117" s="1304"/>
      <c r="CD117" s="1304"/>
      <c r="CE117" s="1304"/>
      <c r="CF117" s="1304"/>
      <c r="CG117" s="1304"/>
      <c r="CH117" s="1304"/>
      <c r="CI117" s="1304"/>
      <c r="CJ117" s="1304"/>
      <c r="CK117" s="1304"/>
      <c r="CL117" s="1304"/>
      <c r="CM117" s="1304"/>
      <c r="CN117" s="1304"/>
      <c r="CO117" s="1305">
        <f t="shared" si="14"/>
        <v>0</v>
      </c>
      <c r="CP117" s="479"/>
      <c r="CQ117" s="479"/>
      <c r="CR117" s="479"/>
      <c r="CS117" s="474">
        <f t="shared" si="15"/>
        <v>0</v>
      </c>
      <c r="CT117" s="475">
        <f t="shared" si="16"/>
        <v>0</v>
      </c>
      <c r="CV117" s="487"/>
      <c r="CW117" s="487"/>
      <c r="CX117" s="487"/>
      <c r="CY117" s="487"/>
      <c r="CZ117" s="487"/>
      <c r="DA117" s="487"/>
      <c r="DB117" s="487"/>
      <c r="DC117" s="487"/>
      <c r="DD117" s="487"/>
      <c r="DE117" s="487"/>
      <c r="DF117" s="487"/>
      <c r="DG117" s="487"/>
      <c r="DH117" s="487"/>
      <c r="DI117" s="487"/>
      <c r="DJ117" s="487"/>
      <c r="DK117" s="487"/>
      <c r="DL117" s="487"/>
      <c r="DM117" s="487"/>
      <c r="DN117" s="487"/>
      <c r="DO117" s="487"/>
      <c r="DP117" s="487"/>
      <c r="DQ117" s="487"/>
      <c r="DR117" s="487"/>
      <c r="DS117" s="487"/>
      <c r="DT117" s="487"/>
      <c r="DU117" s="487"/>
      <c r="DV117" s="487"/>
      <c r="DW117" s="487"/>
      <c r="DX117" s="487"/>
      <c r="DY117" s="487"/>
      <c r="DZ117" s="487"/>
      <c r="EA117" s="487"/>
      <c r="EB117" s="487"/>
      <c r="EC117" s="487"/>
      <c r="ED117" s="487"/>
      <c r="EE117" s="487"/>
      <c r="EF117" s="487"/>
      <c r="EG117" s="487"/>
      <c r="EH117" s="487"/>
      <c r="EI117" s="487"/>
      <c r="EJ117" s="487"/>
      <c r="EK117" s="487"/>
      <c r="EL117" s="487"/>
      <c r="EM117" s="487"/>
      <c r="EN117" s="487"/>
      <c r="EO117" s="487"/>
      <c r="EP117" s="487"/>
      <c r="EQ117" s="487"/>
      <c r="ER117" s="487"/>
      <c r="ES117" s="487"/>
      <c r="ET117" s="487"/>
      <c r="EU117" s="487"/>
      <c r="EV117" s="487"/>
      <c r="EW117" s="487"/>
      <c r="EX117" s="487"/>
      <c r="EY117" s="487"/>
      <c r="EZ117" s="487"/>
      <c r="FA117" s="487"/>
      <c r="FB117" s="487"/>
      <c r="FC117" s="487"/>
      <c r="FD117" s="487"/>
      <c r="FE117" s="487"/>
      <c r="FF117" s="487"/>
      <c r="FG117" s="487"/>
      <c r="FH117" s="487"/>
      <c r="FI117" s="487"/>
      <c r="FJ117" s="487"/>
      <c r="FK117" s="487"/>
      <c r="FL117" s="487"/>
      <c r="FM117" s="487"/>
      <c r="FN117" s="487"/>
      <c r="FO117" s="487"/>
      <c r="FP117" s="487"/>
      <c r="FQ117" s="487"/>
      <c r="FR117" s="487"/>
      <c r="FS117" s="487"/>
      <c r="FT117" s="487"/>
      <c r="FU117" s="487"/>
      <c r="FV117" s="487"/>
      <c r="FW117" s="487"/>
      <c r="FX117" s="487"/>
      <c r="FY117" s="487"/>
      <c r="FZ117" s="487"/>
      <c r="GA117" s="487"/>
      <c r="GB117" s="487"/>
      <c r="GC117" s="487"/>
      <c r="GD117" s="487"/>
      <c r="GE117" s="487"/>
      <c r="GF117" s="487"/>
      <c r="GG117" s="487"/>
      <c r="GH117" s="487"/>
      <c r="GI117" s="487"/>
      <c r="GJ117" s="487"/>
      <c r="GK117" s="487"/>
      <c r="GL117" s="487"/>
      <c r="GM117" s="487"/>
      <c r="GN117" s="487"/>
      <c r="GO117" s="487"/>
      <c r="GP117" s="487"/>
      <c r="GQ117" s="487"/>
      <c r="GR117" s="487"/>
      <c r="GS117" s="487"/>
      <c r="GT117" s="487"/>
      <c r="GU117" s="487"/>
      <c r="GV117" s="487"/>
      <c r="GW117" s="487"/>
      <c r="GX117" s="487"/>
      <c r="GY117" s="487"/>
      <c r="GZ117" s="487"/>
      <c r="HA117" s="487"/>
      <c r="HB117" s="487"/>
      <c r="HC117" s="487"/>
      <c r="HD117" s="487"/>
      <c r="HE117" s="487"/>
      <c r="HF117" s="487"/>
      <c r="HG117" s="487"/>
      <c r="HH117" s="487"/>
      <c r="HI117" s="487"/>
      <c r="HJ117" s="487"/>
      <c r="HK117" s="487"/>
      <c r="HL117" s="487"/>
      <c r="HM117" s="487"/>
      <c r="HN117" s="487"/>
      <c r="HO117" s="487"/>
      <c r="HP117" s="487"/>
      <c r="HQ117" s="487"/>
      <c r="HR117" s="487"/>
      <c r="HS117" s="487"/>
      <c r="HT117" s="487"/>
      <c r="HU117" s="487"/>
      <c r="HV117" s="487"/>
      <c r="HW117" s="487"/>
      <c r="HX117" s="487"/>
      <c r="HY117" s="487"/>
      <c r="HZ117" s="487"/>
      <c r="IA117" s="487"/>
      <c r="IB117" s="487"/>
      <c r="IC117" s="487"/>
      <c r="ID117" s="487"/>
      <c r="IE117" s="487"/>
      <c r="IF117" s="487"/>
      <c r="IG117" s="487"/>
      <c r="IH117" s="487"/>
      <c r="II117" s="487"/>
      <c r="IJ117" s="487"/>
      <c r="IK117" s="487"/>
      <c r="IL117" s="487"/>
      <c r="IM117" s="487"/>
      <c r="IN117" s="487"/>
      <c r="IO117" s="487"/>
      <c r="IP117" s="487"/>
      <c r="IQ117" s="487"/>
      <c r="IR117" s="487"/>
      <c r="IS117" s="487"/>
      <c r="IT117" s="487"/>
      <c r="IU117" s="487"/>
      <c r="IV117" s="487"/>
      <c r="IW117" s="487"/>
      <c r="IX117" s="487"/>
      <c r="IY117" s="487"/>
      <c r="IZ117" s="487"/>
      <c r="JA117" s="487"/>
      <c r="JB117" s="487"/>
      <c r="JC117" s="487"/>
      <c r="JD117" s="487"/>
      <c r="JE117" s="487"/>
      <c r="JF117" s="487"/>
      <c r="JG117" s="487"/>
      <c r="JH117" s="487"/>
      <c r="JI117" s="487"/>
      <c r="JJ117" s="487"/>
      <c r="JK117" s="487"/>
      <c r="JL117" s="487"/>
      <c r="JM117" s="487"/>
      <c r="JN117" s="487"/>
      <c r="JO117" s="487"/>
      <c r="JP117" s="487"/>
      <c r="JQ117" s="487"/>
      <c r="JR117" s="487"/>
      <c r="JS117" s="681"/>
    </row>
    <row r="118" spans="1:279" s="461" customFormat="1" ht="21" customHeight="1">
      <c r="A118" s="1785"/>
      <c r="B118" s="1626">
        <v>5</v>
      </c>
      <c r="C118" s="478"/>
      <c r="D118" s="469"/>
      <c r="E118" s="470"/>
      <c r="F118" s="470"/>
      <c r="G118" s="469"/>
      <c r="H118" s="472"/>
      <c r="I118" s="1294"/>
      <c r="J118" s="1294"/>
      <c r="K118" s="1294"/>
      <c r="L118" s="1294"/>
      <c r="M118" s="1294"/>
      <c r="N118" s="1294"/>
      <c r="O118" s="1294"/>
      <c r="P118" s="1294"/>
      <c r="Q118" s="1294"/>
      <c r="R118" s="1294"/>
      <c r="S118" s="1294"/>
      <c r="T118" s="1294"/>
      <c r="U118" s="1294"/>
      <c r="V118" s="1294"/>
      <c r="W118" s="1294"/>
      <c r="X118" s="1294"/>
      <c r="Y118" s="1294"/>
      <c r="Z118" s="1294"/>
      <c r="AA118" s="1294"/>
      <c r="AB118" s="1294"/>
      <c r="AC118" s="1294"/>
      <c r="AD118" s="1294"/>
      <c r="AE118" s="1294"/>
      <c r="AF118" s="1294"/>
      <c r="AG118" s="1294"/>
      <c r="AH118" s="1294"/>
      <c r="AI118" s="1294"/>
      <c r="AJ118" s="1294"/>
      <c r="AK118" s="1294"/>
      <c r="AL118" s="1294"/>
      <c r="AM118" s="1294"/>
      <c r="AN118" s="1294"/>
      <c r="AO118" s="1294"/>
      <c r="AP118" s="1294"/>
      <c r="AQ118" s="1294"/>
      <c r="AR118" s="1294"/>
      <c r="AS118" s="1294"/>
      <c r="AT118" s="1294"/>
      <c r="AU118" s="1294"/>
      <c r="AV118" s="1294"/>
      <c r="AW118" s="1294"/>
      <c r="AX118" s="1294"/>
      <c r="AY118" s="1294"/>
      <c r="AZ118" s="1294"/>
      <c r="BA118" s="1294"/>
      <c r="BB118" s="1294"/>
      <c r="BC118" s="1294"/>
      <c r="BD118" s="1294"/>
      <c r="BE118" s="1294"/>
      <c r="BF118" s="1294"/>
      <c r="BG118" s="1294"/>
      <c r="BH118" s="1294"/>
      <c r="BI118" s="1294"/>
      <c r="BJ118" s="1294"/>
      <c r="BK118" s="1294"/>
      <c r="BL118" s="1294"/>
      <c r="BM118" s="1294"/>
      <c r="BN118" s="1294"/>
      <c r="BO118" s="1294"/>
      <c r="BP118" s="1294"/>
      <c r="BQ118" s="1294"/>
      <c r="BR118" s="1294"/>
      <c r="BS118" s="1294"/>
      <c r="BT118" s="1294"/>
      <c r="BU118" s="1294"/>
      <c r="BV118" s="1294"/>
      <c r="BW118" s="1294"/>
      <c r="BX118" s="1294"/>
      <c r="BY118" s="1294"/>
      <c r="BZ118" s="1294"/>
      <c r="CA118" s="1294"/>
      <c r="CB118" s="1294"/>
      <c r="CC118" s="1294"/>
      <c r="CD118" s="1294"/>
      <c r="CE118" s="1294"/>
      <c r="CF118" s="1294"/>
      <c r="CG118" s="1294"/>
      <c r="CH118" s="1294"/>
      <c r="CI118" s="1294"/>
      <c r="CJ118" s="1294"/>
      <c r="CK118" s="1294"/>
      <c r="CL118" s="1294"/>
      <c r="CM118" s="1294"/>
      <c r="CN118" s="1294"/>
      <c r="CO118" s="1295">
        <f t="shared" si="14"/>
        <v>0</v>
      </c>
      <c r="CP118" s="476"/>
      <c r="CQ118" s="476"/>
      <c r="CR118" s="476"/>
      <c r="CS118" s="474">
        <f t="shared" si="15"/>
        <v>0</v>
      </c>
      <c r="CT118" s="475">
        <f t="shared" si="16"/>
        <v>0</v>
      </c>
      <c r="CV118" s="487"/>
      <c r="CW118" s="487"/>
      <c r="CX118" s="487"/>
      <c r="CY118" s="487"/>
      <c r="CZ118" s="487"/>
      <c r="DA118" s="487"/>
      <c r="DB118" s="487"/>
      <c r="DC118" s="487"/>
      <c r="DD118" s="487"/>
      <c r="DE118" s="487"/>
      <c r="DF118" s="487"/>
      <c r="DG118" s="487"/>
      <c r="DH118" s="487"/>
      <c r="DI118" s="487"/>
      <c r="DJ118" s="487"/>
      <c r="DK118" s="487"/>
      <c r="DL118" s="487"/>
      <c r="DM118" s="487"/>
      <c r="DN118" s="487"/>
      <c r="DO118" s="487"/>
      <c r="DP118" s="487"/>
      <c r="DQ118" s="487"/>
      <c r="DR118" s="487"/>
      <c r="DS118" s="487"/>
      <c r="DT118" s="487"/>
      <c r="DU118" s="487"/>
      <c r="DV118" s="487"/>
      <c r="DW118" s="487"/>
      <c r="DX118" s="487"/>
      <c r="DY118" s="487"/>
      <c r="DZ118" s="487"/>
      <c r="EA118" s="487"/>
      <c r="EB118" s="487"/>
      <c r="EC118" s="487"/>
      <c r="ED118" s="487"/>
      <c r="EE118" s="487"/>
      <c r="EF118" s="487"/>
      <c r="EG118" s="487"/>
      <c r="EH118" s="487"/>
      <c r="EI118" s="487"/>
      <c r="EJ118" s="487"/>
      <c r="EK118" s="487"/>
      <c r="EL118" s="487"/>
      <c r="EM118" s="487"/>
      <c r="EN118" s="487"/>
      <c r="EO118" s="487"/>
      <c r="EP118" s="487"/>
      <c r="EQ118" s="487"/>
      <c r="ER118" s="487"/>
      <c r="ES118" s="487"/>
      <c r="ET118" s="487"/>
      <c r="EU118" s="487"/>
      <c r="EV118" s="487"/>
      <c r="EW118" s="487"/>
      <c r="EX118" s="487"/>
      <c r="EY118" s="487"/>
      <c r="EZ118" s="487"/>
      <c r="FA118" s="487"/>
      <c r="FB118" s="487"/>
      <c r="FC118" s="487"/>
      <c r="FD118" s="487"/>
      <c r="FE118" s="487"/>
      <c r="FF118" s="487"/>
      <c r="FG118" s="487"/>
      <c r="FH118" s="487"/>
      <c r="FI118" s="487"/>
      <c r="FJ118" s="487"/>
      <c r="FK118" s="487"/>
      <c r="FL118" s="487"/>
      <c r="FM118" s="487"/>
      <c r="FN118" s="487"/>
      <c r="FO118" s="487"/>
      <c r="FP118" s="487"/>
      <c r="FQ118" s="487"/>
      <c r="FR118" s="487"/>
      <c r="FS118" s="487"/>
      <c r="FT118" s="487"/>
      <c r="FU118" s="487"/>
      <c r="FV118" s="487"/>
      <c r="FW118" s="487"/>
      <c r="FX118" s="487"/>
      <c r="FY118" s="487"/>
      <c r="FZ118" s="487"/>
      <c r="GA118" s="487"/>
      <c r="GB118" s="487"/>
      <c r="GC118" s="487"/>
      <c r="GD118" s="487"/>
      <c r="GE118" s="487"/>
      <c r="GF118" s="487"/>
      <c r="GG118" s="487"/>
      <c r="GH118" s="487"/>
      <c r="GI118" s="487"/>
      <c r="GJ118" s="487"/>
      <c r="GK118" s="487"/>
      <c r="GL118" s="487"/>
      <c r="GM118" s="487"/>
      <c r="GN118" s="487"/>
      <c r="GO118" s="487"/>
      <c r="GP118" s="487"/>
      <c r="GQ118" s="487"/>
      <c r="GR118" s="487"/>
      <c r="GS118" s="487"/>
      <c r="GT118" s="487"/>
      <c r="GU118" s="487"/>
      <c r="GV118" s="487"/>
      <c r="GW118" s="487"/>
      <c r="GX118" s="487"/>
      <c r="GY118" s="487"/>
      <c r="GZ118" s="487"/>
      <c r="HA118" s="487"/>
      <c r="HB118" s="487"/>
      <c r="HC118" s="487"/>
      <c r="HD118" s="487"/>
      <c r="HE118" s="487"/>
      <c r="HF118" s="487"/>
      <c r="HG118" s="487"/>
      <c r="HH118" s="487"/>
      <c r="HI118" s="487"/>
      <c r="HJ118" s="487"/>
      <c r="HK118" s="487"/>
      <c r="HL118" s="487"/>
      <c r="HM118" s="487"/>
      <c r="HN118" s="487"/>
      <c r="HO118" s="487"/>
      <c r="HP118" s="487"/>
      <c r="HQ118" s="487"/>
      <c r="HR118" s="487"/>
      <c r="HS118" s="487"/>
      <c r="HT118" s="487"/>
      <c r="HU118" s="487"/>
      <c r="HV118" s="487"/>
      <c r="HW118" s="487"/>
      <c r="HX118" s="487"/>
      <c r="HY118" s="487"/>
      <c r="HZ118" s="487"/>
      <c r="IA118" s="487"/>
      <c r="IB118" s="487"/>
      <c r="IC118" s="487"/>
      <c r="ID118" s="487"/>
      <c r="IE118" s="487"/>
      <c r="IF118" s="487"/>
      <c r="IG118" s="487"/>
      <c r="IH118" s="487"/>
      <c r="II118" s="487"/>
      <c r="IJ118" s="487"/>
      <c r="IK118" s="487"/>
      <c r="IL118" s="487"/>
      <c r="IM118" s="487"/>
      <c r="IN118" s="487"/>
      <c r="IO118" s="487"/>
      <c r="IP118" s="487"/>
      <c r="IQ118" s="487"/>
      <c r="IR118" s="487"/>
      <c r="IS118" s="487"/>
      <c r="IT118" s="487"/>
      <c r="IU118" s="487"/>
      <c r="IV118" s="487"/>
      <c r="IW118" s="487"/>
      <c r="IX118" s="487"/>
      <c r="IY118" s="487"/>
      <c r="IZ118" s="487"/>
      <c r="JA118" s="487"/>
      <c r="JB118" s="487"/>
      <c r="JC118" s="487"/>
      <c r="JD118" s="487"/>
      <c r="JE118" s="487"/>
      <c r="JF118" s="487"/>
      <c r="JG118" s="487"/>
      <c r="JH118" s="487"/>
      <c r="JI118" s="487"/>
      <c r="JJ118" s="487"/>
      <c r="JK118" s="487"/>
      <c r="JL118" s="487"/>
      <c r="JM118" s="487"/>
      <c r="JN118" s="487"/>
      <c r="JO118" s="487"/>
      <c r="JP118" s="487"/>
      <c r="JQ118" s="487"/>
      <c r="JR118" s="487"/>
      <c r="JS118" s="681"/>
    </row>
    <row r="119" spans="1:279" s="461" customFormat="1" ht="21" customHeight="1">
      <c r="A119" s="1785"/>
      <c r="B119" s="1626">
        <v>6</v>
      </c>
      <c r="C119" s="478"/>
      <c r="D119" s="469"/>
      <c r="E119" s="470"/>
      <c r="F119" s="470"/>
      <c r="G119" s="469"/>
      <c r="H119" s="472"/>
      <c r="I119" s="1294"/>
      <c r="J119" s="1294"/>
      <c r="K119" s="1294"/>
      <c r="L119" s="1294"/>
      <c r="M119" s="1294"/>
      <c r="N119" s="1294"/>
      <c r="O119" s="1294"/>
      <c r="P119" s="1294"/>
      <c r="Q119" s="1294"/>
      <c r="R119" s="1294"/>
      <c r="S119" s="1294"/>
      <c r="T119" s="1294"/>
      <c r="U119" s="1294"/>
      <c r="V119" s="1294"/>
      <c r="W119" s="1294"/>
      <c r="X119" s="1294"/>
      <c r="Y119" s="1294"/>
      <c r="Z119" s="1294"/>
      <c r="AA119" s="1294"/>
      <c r="AB119" s="1294"/>
      <c r="AC119" s="1294"/>
      <c r="AD119" s="1294"/>
      <c r="AE119" s="1294"/>
      <c r="AF119" s="1294"/>
      <c r="AG119" s="1294"/>
      <c r="AH119" s="1294"/>
      <c r="AI119" s="1294"/>
      <c r="AJ119" s="1294"/>
      <c r="AK119" s="1294"/>
      <c r="AL119" s="1294"/>
      <c r="AM119" s="1294"/>
      <c r="AN119" s="1294"/>
      <c r="AO119" s="1294"/>
      <c r="AP119" s="1294"/>
      <c r="AQ119" s="1294"/>
      <c r="AR119" s="1294"/>
      <c r="AS119" s="1294"/>
      <c r="AT119" s="1294"/>
      <c r="AU119" s="1294"/>
      <c r="AV119" s="1294"/>
      <c r="AW119" s="1294"/>
      <c r="AX119" s="1294"/>
      <c r="AY119" s="1294"/>
      <c r="AZ119" s="1294"/>
      <c r="BA119" s="1294"/>
      <c r="BB119" s="1294"/>
      <c r="BC119" s="1294"/>
      <c r="BD119" s="1294"/>
      <c r="BE119" s="1294"/>
      <c r="BF119" s="1294"/>
      <c r="BG119" s="1294"/>
      <c r="BH119" s="1294"/>
      <c r="BI119" s="1294"/>
      <c r="BJ119" s="1294"/>
      <c r="BK119" s="1294"/>
      <c r="BL119" s="1294"/>
      <c r="BM119" s="1294"/>
      <c r="BN119" s="1294"/>
      <c r="BO119" s="1294"/>
      <c r="BP119" s="1294"/>
      <c r="BQ119" s="1294"/>
      <c r="BR119" s="1294"/>
      <c r="BS119" s="1294"/>
      <c r="BT119" s="1294"/>
      <c r="BU119" s="1294"/>
      <c r="BV119" s="1294"/>
      <c r="BW119" s="1294"/>
      <c r="BX119" s="1294"/>
      <c r="BY119" s="1294"/>
      <c r="BZ119" s="1294"/>
      <c r="CA119" s="1294"/>
      <c r="CB119" s="1294"/>
      <c r="CC119" s="1294"/>
      <c r="CD119" s="1294"/>
      <c r="CE119" s="1294"/>
      <c r="CF119" s="1294"/>
      <c r="CG119" s="1294"/>
      <c r="CH119" s="1294"/>
      <c r="CI119" s="1294"/>
      <c r="CJ119" s="1294"/>
      <c r="CK119" s="1294"/>
      <c r="CL119" s="1294"/>
      <c r="CM119" s="1294"/>
      <c r="CN119" s="1294"/>
      <c r="CO119" s="1295">
        <f t="shared" si="14"/>
        <v>0</v>
      </c>
      <c r="CP119" s="476"/>
      <c r="CQ119" s="476"/>
      <c r="CR119" s="476"/>
      <c r="CS119" s="474">
        <f t="shared" si="15"/>
        <v>0</v>
      </c>
      <c r="CT119" s="475">
        <f t="shared" si="16"/>
        <v>0</v>
      </c>
      <c r="CV119" s="487"/>
      <c r="CW119" s="487"/>
      <c r="CX119" s="487"/>
      <c r="CY119" s="487"/>
      <c r="CZ119" s="487"/>
      <c r="DA119" s="487"/>
      <c r="DB119" s="487"/>
      <c r="DC119" s="487"/>
      <c r="DD119" s="487"/>
      <c r="DE119" s="487"/>
      <c r="DF119" s="487"/>
      <c r="DG119" s="487"/>
      <c r="DH119" s="487"/>
      <c r="DI119" s="487"/>
      <c r="DJ119" s="487"/>
      <c r="DK119" s="487"/>
      <c r="DL119" s="487"/>
      <c r="DM119" s="487"/>
      <c r="DN119" s="487"/>
      <c r="DO119" s="487"/>
      <c r="DP119" s="487"/>
      <c r="DQ119" s="487"/>
      <c r="DR119" s="487"/>
      <c r="DS119" s="487"/>
      <c r="DT119" s="487"/>
      <c r="DU119" s="487"/>
      <c r="DV119" s="487"/>
      <c r="DW119" s="487"/>
      <c r="DX119" s="487"/>
      <c r="DY119" s="487"/>
      <c r="DZ119" s="487"/>
      <c r="EA119" s="487"/>
      <c r="EB119" s="487"/>
      <c r="EC119" s="487"/>
      <c r="ED119" s="487"/>
      <c r="EE119" s="487"/>
      <c r="EF119" s="487"/>
      <c r="EG119" s="487"/>
      <c r="EH119" s="487"/>
      <c r="EI119" s="487"/>
      <c r="EJ119" s="487"/>
      <c r="EK119" s="487"/>
      <c r="EL119" s="487"/>
      <c r="EM119" s="487"/>
      <c r="EN119" s="487"/>
      <c r="EO119" s="487"/>
      <c r="EP119" s="487"/>
      <c r="EQ119" s="487"/>
      <c r="ER119" s="487"/>
      <c r="ES119" s="487"/>
      <c r="ET119" s="487"/>
      <c r="EU119" s="487"/>
      <c r="EV119" s="487"/>
      <c r="EW119" s="487"/>
      <c r="EX119" s="487"/>
      <c r="EY119" s="487"/>
      <c r="EZ119" s="487"/>
      <c r="FA119" s="487"/>
      <c r="FB119" s="487"/>
      <c r="FC119" s="487"/>
      <c r="FD119" s="487"/>
      <c r="FE119" s="487"/>
      <c r="FF119" s="487"/>
      <c r="FG119" s="487"/>
      <c r="FH119" s="487"/>
      <c r="FI119" s="487"/>
      <c r="FJ119" s="487"/>
      <c r="FK119" s="487"/>
      <c r="FL119" s="487"/>
      <c r="FM119" s="487"/>
      <c r="FN119" s="487"/>
      <c r="FO119" s="487"/>
      <c r="FP119" s="487"/>
      <c r="FQ119" s="487"/>
      <c r="FR119" s="487"/>
      <c r="FS119" s="487"/>
      <c r="FT119" s="487"/>
      <c r="FU119" s="487"/>
      <c r="FV119" s="487"/>
      <c r="FW119" s="487"/>
      <c r="FX119" s="487"/>
      <c r="FY119" s="487"/>
      <c r="FZ119" s="487"/>
      <c r="GA119" s="487"/>
      <c r="GB119" s="487"/>
      <c r="GC119" s="487"/>
      <c r="GD119" s="487"/>
      <c r="GE119" s="487"/>
      <c r="GF119" s="487"/>
      <c r="GG119" s="487"/>
      <c r="GH119" s="487"/>
      <c r="GI119" s="487"/>
      <c r="GJ119" s="487"/>
      <c r="GK119" s="487"/>
      <c r="GL119" s="487"/>
      <c r="GM119" s="487"/>
      <c r="GN119" s="487"/>
      <c r="GO119" s="487"/>
      <c r="GP119" s="487"/>
      <c r="GQ119" s="487"/>
      <c r="GR119" s="487"/>
      <c r="GS119" s="487"/>
      <c r="GT119" s="487"/>
      <c r="GU119" s="487"/>
      <c r="GV119" s="487"/>
      <c r="GW119" s="487"/>
      <c r="GX119" s="487"/>
      <c r="GY119" s="487"/>
      <c r="GZ119" s="487"/>
      <c r="HA119" s="487"/>
      <c r="HB119" s="487"/>
      <c r="HC119" s="487"/>
      <c r="HD119" s="487"/>
      <c r="HE119" s="487"/>
      <c r="HF119" s="487"/>
      <c r="HG119" s="487"/>
      <c r="HH119" s="487"/>
      <c r="HI119" s="487"/>
      <c r="HJ119" s="487"/>
      <c r="HK119" s="487"/>
      <c r="HL119" s="487"/>
      <c r="HM119" s="487"/>
      <c r="HN119" s="487"/>
      <c r="HO119" s="487"/>
      <c r="HP119" s="487"/>
      <c r="HQ119" s="487"/>
      <c r="HR119" s="487"/>
      <c r="HS119" s="487"/>
      <c r="HT119" s="487"/>
      <c r="HU119" s="487"/>
      <c r="HV119" s="487"/>
      <c r="HW119" s="487"/>
      <c r="HX119" s="487"/>
      <c r="HY119" s="487"/>
      <c r="HZ119" s="487"/>
      <c r="IA119" s="487"/>
      <c r="IB119" s="487"/>
      <c r="IC119" s="487"/>
      <c r="ID119" s="487"/>
      <c r="IE119" s="487"/>
      <c r="IF119" s="487"/>
      <c r="IG119" s="487"/>
      <c r="IH119" s="487"/>
      <c r="II119" s="487"/>
      <c r="IJ119" s="487"/>
      <c r="IK119" s="487"/>
      <c r="IL119" s="487"/>
      <c r="IM119" s="487"/>
      <c r="IN119" s="487"/>
      <c r="IO119" s="487"/>
      <c r="IP119" s="487"/>
      <c r="IQ119" s="487"/>
      <c r="IR119" s="487"/>
      <c r="IS119" s="487"/>
      <c r="IT119" s="487"/>
      <c r="IU119" s="487"/>
      <c r="IV119" s="487"/>
      <c r="IW119" s="487"/>
      <c r="IX119" s="487"/>
      <c r="IY119" s="487"/>
      <c r="IZ119" s="487"/>
      <c r="JA119" s="487"/>
      <c r="JB119" s="487"/>
      <c r="JC119" s="487"/>
      <c r="JD119" s="487"/>
      <c r="JE119" s="487"/>
      <c r="JF119" s="487"/>
      <c r="JG119" s="487"/>
      <c r="JH119" s="487"/>
      <c r="JI119" s="487"/>
      <c r="JJ119" s="487"/>
      <c r="JK119" s="487"/>
      <c r="JL119" s="487"/>
      <c r="JM119" s="487"/>
      <c r="JN119" s="487"/>
      <c r="JO119" s="487"/>
      <c r="JP119" s="487"/>
      <c r="JQ119" s="487"/>
      <c r="JR119" s="487"/>
      <c r="JS119" s="681"/>
    </row>
    <row r="120" spans="1:279" s="461" customFormat="1" ht="21" customHeight="1">
      <c r="A120" s="1785"/>
      <c r="B120" s="1626">
        <v>7</v>
      </c>
      <c r="C120" s="478"/>
      <c r="D120" s="469"/>
      <c r="E120" s="470"/>
      <c r="F120" s="470"/>
      <c r="G120" s="469"/>
      <c r="H120" s="472"/>
      <c r="I120" s="1294"/>
      <c r="J120" s="1294"/>
      <c r="K120" s="1294"/>
      <c r="L120" s="1294"/>
      <c r="M120" s="1294"/>
      <c r="N120" s="1294"/>
      <c r="O120" s="1294"/>
      <c r="P120" s="1294"/>
      <c r="Q120" s="1294"/>
      <c r="R120" s="1294"/>
      <c r="S120" s="1294"/>
      <c r="T120" s="1294"/>
      <c r="U120" s="1294"/>
      <c r="V120" s="1294"/>
      <c r="W120" s="1294"/>
      <c r="X120" s="1294"/>
      <c r="Y120" s="1294"/>
      <c r="Z120" s="1294"/>
      <c r="AA120" s="1294"/>
      <c r="AB120" s="1294"/>
      <c r="AC120" s="1294"/>
      <c r="AD120" s="1294"/>
      <c r="AE120" s="1294"/>
      <c r="AF120" s="1294"/>
      <c r="AG120" s="1294"/>
      <c r="AH120" s="1294"/>
      <c r="AI120" s="1294"/>
      <c r="AJ120" s="1294"/>
      <c r="AK120" s="1294"/>
      <c r="AL120" s="1294"/>
      <c r="AM120" s="1294"/>
      <c r="AN120" s="1294"/>
      <c r="AO120" s="1294"/>
      <c r="AP120" s="1294"/>
      <c r="AQ120" s="1294"/>
      <c r="AR120" s="1294"/>
      <c r="AS120" s="1294"/>
      <c r="AT120" s="1294"/>
      <c r="AU120" s="1294"/>
      <c r="AV120" s="1294"/>
      <c r="AW120" s="1294"/>
      <c r="AX120" s="1294"/>
      <c r="AY120" s="1294"/>
      <c r="AZ120" s="1294"/>
      <c r="BA120" s="1294"/>
      <c r="BB120" s="1294"/>
      <c r="BC120" s="1294"/>
      <c r="BD120" s="1294"/>
      <c r="BE120" s="1294"/>
      <c r="BF120" s="1294"/>
      <c r="BG120" s="1294"/>
      <c r="BH120" s="1294"/>
      <c r="BI120" s="1294"/>
      <c r="BJ120" s="1294"/>
      <c r="BK120" s="1294"/>
      <c r="BL120" s="1294"/>
      <c r="BM120" s="1294"/>
      <c r="BN120" s="1294"/>
      <c r="BO120" s="1294"/>
      <c r="BP120" s="1294"/>
      <c r="BQ120" s="1294"/>
      <c r="BR120" s="1294"/>
      <c r="BS120" s="1294"/>
      <c r="BT120" s="1294"/>
      <c r="BU120" s="1294"/>
      <c r="BV120" s="1294"/>
      <c r="BW120" s="1294"/>
      <c r="BX120" s="1294"/>
      <c r="BY120" s="1294"/>
      <c r="BZ120" s="1294"/>
      <c r="CA120" s="1294"/>
      <c r="CB120" s="1294"/>
      <c r="CC120" s="1294"/>
      <c r="CD120" s="1294"/>
      <c r="CE120" s="1294"/>
      <c r="CF120" s="1294"/>
      <c r="CG120" s="1294"/>
      <c r="CH120" s="1294"/>
      <c r="CI120" s="1294"/>
      <c r="CJ120" s="1294"/>
      <c r="CK120" s="1294"/>
      <c r="CL120" s="1294"/>
      <c r="CM120" s="1294"/>
      <c r="CN120" s="1294"/>
      <c r="CO120" s="1295">
        <f t="shared" si="14"/>
        <v>0</v>
      </c>
      <c r="CP120" s="476"/>
      <c r="CQ120" s="476"/>
      <c r="CR120" s="476"/>
      <c r="CS120" s="474">
        <f t="shared" si="15"/>
        <v>0</v>
      </c>
      <c r="CT120" s="475">
        <f t="shared" si="16"/>
        <v>0</v>
      </c>
      <c r="CV120" s="487"/>
      <c r="CW120" s="487"/>
      <c r="CX120" s="487"/>
      <c r="CY120" s="487"/>
      <c r="CZ120" s="487"/>
      <c r="DA120" s="487"/>
      <c r="DB120" s="487"/>
      <c r="DC120" s="487"/>
      <c r="DD120" s="487"/>
      <c r="DE120" s="487"/>
      <c r="DF120" s="487"/>
      <c r="DG120" s="487"/>
      <c r="DH120" s="487"/>
      <c r="DI120" s="487"/>
      <c r="DJ120" s="487"/>
      <c r="DK120" s="487"/>
      <c r="DL120" s="487"/>
      <c r="DM120" s="487"/>
      <c r="DN120" s="487"/>
      <c r="DO120" s="487"/>
      <c r="DP120" s="487"/>
      <c r="DQ120" s="487"/>
      <c r="DR120" s="487"/>
      <c r="DS120" s="487"/>
      <c r="DT120" s="487"/>
      <c r="DU120" s="487"/>
      <c r="DV120" s="487"/>
      <c r="DW120" s="487"/>
      <c r="DX120" s="487"/>
      <c r="DY120" s="487"/>
      <c r="DZ120" s="487"/>
      <c r="EA120" s="487"/>
      <c r="EB120" s="487"/>
      <c r="EC120" s="487"/>
      <c r="ED120" s="487"/>
      <c r="EE120" s="487"/>
      <c r="EF120" s="487"/>
      <c r="EG120" s="487"/>
      <c r="EH120" s="487"/>
      <c r="EI120" s="487"/>
      <c r="EJ120" s="487"/>
      <c r="EK120" s="487"/>
      <c r="EL120" s="487"/>
      <c r="EM120" s="487"/>
      <c r="EN120" s="487"/>
      <c r="EO120" s="487"/>
      <c r="EP120" s="487"/>
      <c r="EQ120" s="487"/>
      <c r="ER120" s="487"/>
      <c r="ES120" s="487"/>
      <c r="ET120" s="487"/>
      <c r="EU120" s="487"/>
      <c r="EV120" s="487"/>
      <c r="EW120" s="487"/>
      <c r="EX120" s="487"/>
      <c r="EY120" s="487"/>
      <c r="EZ120" s="487"/>
      <c r="FA120" s="487"/>
      <c r="FB120" s="487"/>
      <c r="FC120" s="487"/>
      <c r="FD120" s="487"/>
      <c r="FE120" s="487"/>
      <c r="FF120" s="487"/>
      <c r="FG120" s="487"/>
      <c r="FH120" s="487"/>
      <c r="FI120" s="487"/>
      <c r="FJ120" s="487"/>
      <c r="FK120" s="487"/>
      <c r="FL120" s="487"/>
      <c r="FM120" s="487"/>
      <c r="FN120" s="487"/>
      <c r="FO120" s="487"/>
      <c r="FP120" s="487"/>
      <c r="FQ120" s="487"/>
      <c r="FR120" s="487"/>
      <c r="FS120" s="487"/>
      <c r="FT120" s="487"/>
      <c r="FU120" s="487"/>
      <c r="FV120" s="487"/>
      <c r="FW120" s="487"/>
      <c r="FX120" s="487"/>
      <c r="FY120" s="487"/>
      <c r="FZ120" s="487"/>
      <c r="GA120" s="487"/>
      <c r="GB120" s="487"/>
      <c r="GC120" s="487"/>
      <c r="GD120" s="487"/>
      <c r="GE120" s="487"/>
      <c r="GF120" s="487"/>
      <c r="GG120" s="487"/>
      <c r="GH120" s="487"/>
      <c r="GI120" s="487"/>
      <c r="GJ120" s="487"/>
      <c r="GK120" s="487"/>
      <c r="GL120" s="487"/>
      <c r="GM120" s="487"/>
      <c r="GN120" s="487"/>
      <c r="GO120" s="487"/>
      <c r="GP120" s="487"/>
      <c r="GQ120" s="487"/>
      <c r="GR120" s="487"/>
      <c r="GS120" s="487"/>
      <c r="GT120" s="487"/>
      <c r="GU120" s="487"/>
      <c r="GV120" s="487"/>
      <c r="GW120" s="487"/>
      <c r="GX120" s="487"/>
      <c r="GY120" s="487"/>
      <c r="GZ120" s="487"/>
      <c r="HA120" s="487"/>
      <c r="HB120" s="487"/>
      <c r="HC120" s="487"/>
      <c r="HD120" s="487"/>
      <c r="HE120" s="487"/>
      <c r="HF120" s="487"/>
      <c r="HG120" s="487"/>
      <c r="HH120" s="487"/>
      <c r="HI120" s="487"/>
      <c r="HJ120" s="487"/>
      <c r="HK120" s="487"/>
      <c r="HL120" s="487"/>
      <c r="HM120" s="487"/>
      <c r="HN120" s="487"/>
      <c r="HO120" s="487"/>
      <c r="HP120" s="487"/>
      <c r="HQ120" s="487"/>
      <c r="HR120" s="487"/>
      <c r="HS120" s="487"/>
      <c r="HT120" s="487"/>
      <c r="HU120" s="487"/>
      <c r="HV120" s="487"/>
      <c r="HW120" s="487"/>
      <c r="HX120" s="487"/>
      <c r="HY120" s="487"/>
      <c r="HZ120" s="487"/>
      <c r="IA120" s="487"/>
      <c r="IB120" s="487"/>
      <c r="IC120" s="487"/>
      <c r="ID120" s="487"/>
      <c r="IE120" s="487"/>
      <c r="IF120" s="487"/>
      <c r="IG120" s="487"/>
      <c r="IH120" s="487"/>
      <c r="II120" s="487"/>
      <c r="IJ120" s="487"/>
      <c r="IK120" s="487"/>
      <c r="IL120" s="487"/>
      <c r="IM120" s="487"/>
      <c r="IN120" s="487"/>
      <c r="IO120" s="487"/>
      <c r="IP120" s="487"/>
      <c r="IQ120" s="487"/>
      <c r="IR120" s="487"/>
      <c r="IS120" s="487"/>
      <c r="IT120" s="487"/>
      <c r="IU120" s="487"/>
      <c r="IV120" s="487"/>
      <c r="IW120" s="487"/>
      <c r="IX120" s="487"/>
      <c r="IY120" s="487"/>
      <c r="IZ120" s="487"/>
      <c r="JA120" s="487"/>
      <c r="JB120" s="487"/>
      <c r="JC120" s="487"/>
      <c r="JD120" s="487"/>
      <c r="JE120" s="487"/>
      <c r="JF120" s="487"/>
      <c r="JG120" s="487"/>
      <c r="JH120" s="487"/>
      <c r="JI120" s="487"/>
      <c r="JJ120" s="487"/>
      <c r="JK120" s="487"/>
      <c r="JL120" s="487"/>
      <c r="JM120" s="487"/>
      <c r="JN120" s="487"/>
      <c r="JO120" s="487"/>
      <c r="JP120" s="487"/>
      <c r="JQ120" s="487"/>
      <c r="JR120" s="487"/>
      <c r="JS120" s="681"/>
    </row>
    <row r="121" spans="1:279" s="461" customFormat="1" ht="21" customHeight="1">
      <c r="A121" s="1785"/>
      <c r="B121" s="1626">
        <v>8</v>
      </c>
      <c r="C121" s="478"/>
      <c r="D121" s="469"/>
      <c r="E121" s="470"/>
      <c r="F121" s="470"/>
      <c r="G121" s="469"/>
      <c r="H121" s="472"/>
      <c r="I121" s="1294"/>
      <c r="J121" s="1294"/>
      <c r="K121" s="1294"/>
      <c r="L121" s="1294"/>
      <c r="M121" s="1294"/>
      <c r="N121" s="1294"/>
      <c r="O121" s="1294"/>
      <c r="P121" s="1294"/>
      <c r="Q121" s="1294"/>
      <c r="R121" s="1294"/>
      <c r="S121" s="1294"/>
      <c r="T121" s="1294"/>
      <c r="U121" s="1294"/>
      <c r="V121" s="1294"/>
      <c r="W121" s="1294"/>
      <c r="X121" s="1294"/>
      <c r="Y121" s="1294"/>
      <c r="Z121" s="1294"/>
      <c r="AA121" s="1294"/>
      <c r="AB121" s="1294"/>
      <c r="AC121" s="1294"/>
      <c r="AD121" s="1294"/>
      <c r="AE121" s="1294"/>
      <c r="AF121" s="1294"/>
      <c r="AG121" s="1294"/>
      <c r="AH121" s="1294"/>
      <c r="AI121" s="1294"/>
      <c r="AJ121" s="1294"/>
      <c r="AK121" s="1294"/>
      <c r="AL121" s="1294"/>
      <c r="AM121" s="1294"/>
      <c r="AN121" s="1294"/>
      <c r="AO121" s="1294"/>
      <c r="AP121" s="1294"/>
      <c r="AQ121" s="1294"/>
      <c r="AR121" s="1294"/>
      <c r="AS121" s="1294"/>
      <c r="AT121" s="1294"/>
      <c r="AU121" s="1294"/>
      <c r="AV121" s="1294"/>
      <c r="AW121" s="1294"/>
      <c r="AX121" s="1294"/>
      <c r="AY121" s="1294"/>
      <c r="AZ121" s="1294"/>
      <c r="BA121" s="1294"/>
      <c r="BB121" s="1294"/>
      <c r="BC121" s="1294"/>
      <c r="BD121" s="1294"/>
      <c r="BE121" s="1294"/>
      <c r="BF121" s="1294"/>
      <c r="BG121" s="1294"/>
      <c r="BH121" s="1294"/>
      <c r="BI121" s="1294"/>
      <c r="BJ121" s="1294"/>
      <c r="BK121" s="1294"/>
      <c r="BL121" s="1294"/>
      <c r="BM121" s="1294"/>
      <c r="BN121" s="1294"/>
      <c r="BO121" s="1294"/>
      <c r="BP121" s="1294"/>
      <c r="BQ121" s="1294"/>
      <c r="BR121" s="1294"/>
      <c r="BS121" s="1294"/>
      <c r="BT121" s="1294"/>
      <c r="BU121" s="1294"/>
      <c r="BV121" s="1294"/>
      <c r="BW121" s="1294"/>
      <c r="BX121" s="1294"/>
      <c r="BY121" s="1294"/>
      <c r="BZ121" s="1294"/>
      <c r="CA121" s="1294"/>
      <c r="CB121" s="1294"/>
      <c r="CC121" s="1294"/>
      <c r="CD121" s="1294"/>
      <c r="CE121" s="1294"/>
      <c r="CF121" s="1294"/>
      <c r="CG121" s="1294"/>
      <c r="CH121" s="1294"/>
      <c r="CI121" s="1294"/>
      <c r="CJ121" s="1294"/>
      <c r="CK121" s="1294"/>
      <c r="CL121" s="1294"/>
      <c r="CM121" s="1294"/>
      <c r="CN121" s="1294"/>
      <c r="CO121" s="1295">
        <f t="shared" si="14"/>
        <v>0</v>
      </c>
      <c r="CP121" s="476"/>
      <c r="CQ121" s="476"/>
      <c r="CR121" s="476"/>
      <c r="CS121" s="474">
        <f t="shared" si="15"/>
        <v>0</v>
      </c>
      <c r="CT121" s="475">
        <f t="shared" si="16"/>
        <v>0</v>
      </c>
      <c r="CV121" s="487"/>
      <c r="CW121" s="487"/>
      <c r="CX121" s="487"/>
      <c r="CY121" s="487"/>
      <c r="CZ121" s="487"/>
      <c r="DA121" s="487"/>
      <c r="DB121" s="487"/>
      <c r="DC121" s="487"/>
      <c r="DD121" s="487"/>
      <c r="DE121" s="487"/>
      <c r="DF121" s="487"/>
      <c r="DG121" s="487"/>
      <c r="DH121" s="487"/>
      <c r="DI121" s="487"/>
      <c r="DJ121" s="487"/>
      <c r="DK121" s="487"/>
      <c r="DL121" s="487"/>
      <c r="DM121" s="487"/>
      <c r="DN121" s="487"/>
      <c r="DO121" s="487"/>
      <c r="DP121" s="487"/>
      <c r="DQ121" s="487"/>
      <c r="DR121" s="487"/>
      <c r="DS121" s="487"/>
      <c r="DT121" s="487"/>
      <c r="DU121" s="487"/>
      <c r="DV121" s="487"/>
      <c r="DW121" s="487"/>
      <c r="DX121" s="487"/>
      <c r="DY121" s="487"/>
      <c r="DZ121" s="487"/>
      <c r="EA121" s="487"/>
      <c r="EB121" s="487"/>
      <c r="EC121" s="487"/>
      <c r="ED121" s="487"/>
      <c r="EE121" s="487"/>
      <c r="EF121" s="487"/>
      <c r="EG121" s="487"/>
      <c r="EH121" s="487"/>
      <c r="EI121" s="487"/>
      <c r="EJ121" s="487"/>
      <c r="EK121" s="487"/>
      <c r="EL121" s="487"/>
      <c r="EM121" s="487"/>
      <c r="EN121" s="487"/>
      <c r="EO121" s="487"/>
      <c r="EP121" s="487"/>
      <c r="EQ121" s="487"/>
      <c r="ER121" s="487"/>
      <c r="ES121" s="487"/>
      <c r="ET121" s="487"/>
      <c r="EU121" s="487"/>
      <c r="EV121" s="487"/>
      <c r="EW121" s="487"/>
      <c r="EX121" s="487"/>
      <c r="EY121" s="487"/>
      <c r="EZ121" s="487"/>
      <c r="FA121" s="487"/>
      <c r="FB121" s="487"/>
      <c r="FC121" s="487"/>
      <c r="FD121" s="487"/>
      <c r="FE121" s="487"/>
      <c r="FF121" s="487"/>
      <c r="FG121" s="487"/>
      <c r="FH121" s="487"/>
      <c r="FI121" s="487"/>
      <c r="FJ121" s="487"/>
      <c r="FK121" s="487"/>
      <c r="FL121" s="487"/>
      <c r="FM121" s="487"/>
      <c r="FN121" s="487"/>
      <c r="FO121" s="487"/>
      <c r="FP121" s="487"/>
      <c r="FQ121" s="487"/>
      <c r="FR121" s="487"/>
      <c r="FS121" s="487"/>
      <c r="FT121" s="487"/>
      <c r="FU121" s="487"/>
      <c r="FV121" s="487"/>
      <c r="FW121" s="487"/>
      <c r="FX121" s="487"/>
      <c r="FY121" s="487"/>
      <c r="FZ121" s="487"/>
      <c r="GA121" s="487"/>
      <c r="GB121" s="487"/>
      <c r="GC121" s="487"/>
      <c r="GD121" s="487"/>
      <c r="GE121" s="487"/>
      <c r="GF121" s="487"/>
      <c r="GG121" s="487"/>
      <c r="GH121" s="487"/>
      <c r="GI121" s="487"/>
      <c r="GJ121" s="487"/>
      <c r="GK121" s="487"/>
      <c r="GL121" s="487"/>
      <c r="GM121" s="487"/>
      <c r="GN121" s="487"/>
      <c r="GO121" s="487"/>
      <c r="GP121" s="487"/>
      <c r="GQ121" s="487"/>
      <c r="GR121" s="487"/>
      <c r="GS121" s="487"/>
      <c r="GT121" s="487"/>
      <c r="GU121" s="487"/>
      <c r="GV121" s="487"/>
      <c r="GW121" s="487"/>
      <c r="GX121" s="487"/>
      <c r="GY121" s="487"/>
      <c r="GZ121" s="487"/>
      <c r="HA121" s="487"/>
      <c r="HB121" s="487"/>
      <c r="HC121" s="487"/>
      <c r="HD121" s="487"/>
      <c r="HE121" s="487"/>
      <c r="HF121" s="487"/>
      <c r="HG121" s="487"/>
      <c r="HH121" s="487"/>
      <c r="HI121" s="487"/>
      <c r="HJ121" s="487"/>
      <c r="HK121" s="487"/>
      <c r="HL121" s="487"/>
      <c r="HM121" s="487"/>
      <c r="HN121" s="487"/>
      <c r="HO121" s="487"/>
      <c r="HP121" s="487"/>
      <c r="HQ121" s="487"/>
      <c r="HR121" s="487"/>
      <c r="HS121" s="487"/>
      <c r="HT121" s="487"/>
      <c r="HU121" s="487"/>
      <c r="HV121" s="487"/>
      <c r="HW121" s="487"/>
      <c r="HX121" s="487"/>
      <c r="HY121" s="487"/>
      <c r="HZ121" s="487"/>
      <c r="IA121" s="487"/>
      <c r="IB121" s="487"/>
      <c r="IC121" s="487"/>
      <c r="ID121" s="487"/>
      <c r="IE121" s="487"/>
      <c r="IF121" s="487"/>
      <c r="IG121" s="487"/>
      <c r="IH121" s="487"/>
      <c r="II121" s="487"/>
      <c r="IJ121" s="487"/>
      <c r="IK121" s="487"/>
      <c r="IL121" s="487"/>
      <c r="IM121" s="487"/>
      <c r="IN121" s="487"/>
      <c r="IO121" s="487"/>
      <c r="IP121" s="487"/>
      <c r="IQ121" s="487"/>
      <c r="IR121" s="487"/>
      <c r="IS121" s="487"/>
      <c r="IT121" s="487"/>
      <c r="IU121" s="487"/>
      <c r="IV121" s="487"/>
      <c r="IW121" s="487"/>
      <c r="IX121" s="487"/>
      <c r="IY121" s="487"/>
      <c r="IZ121" s="487"/>
      <c r="JA121" s="487"/>
      <c r="JB121" s="487"/>
      <c r="JC121" s="487"/>
      <c r="JD121" s="487"/>
      <c r="JE121" s="487"/>
      <c r="JF121" s="487"/>
      <c r="JG121" s="487"/>
      <c r="JH121" s="487"/>
      <c r="JI121" s="487"/>
      <c r="JJ121" s="487"/>
      <c r="JK121" s="487"/>
      <c r="JL121" s="487"/>
      <c r="JM121" s="487"/>
      <c r="JN121" s="487"/>
      <c r="JO121" s="487"/>
      <c r="JP121" s="487"/>
      <c r="JQ121" s="487"/>
      <c r="JR121" s="487"/>
      <c r="JS121" s="681"/>
    </row>
    <row r="122" spans="1:279" s="461" customFormat="1" ht="21" customHeight="1">
      <c r="A122" s="1785"/>
      <c r="B122" s="1626">
        <v>9</v>
      </c>
      <c r="C122" s="478"/>
      <c r="D122" s="469"/>
      <c r="E122" s="470"/>
      <c r="F122" s="470"/>
      <c r="G122" s="469"/>
      <c r="H122" s="472"/>
      <c r="I122" s="1294"/>
      <c r="J122" s="1294"/>
      <c r="K122" s="1294"/>
      <c r="L122" s="1294"/>
      <c r="M122" s="1294"/>
      <c r="N122" s="1294"/>
      <c r="O122" s="1294"/>
      <c r="P122" s="1294"/>
      <c r="Q122" s="1294"/>
      <c r="R122" s="1294"/>
      <c r="S122" s="1294"/>
      <c r="T122" s="1294"/>
      <c r="U122" s="1294"/>
      <c r="V122" s="1294"/>
      <c r="W122" s="1294"/>
      <c r="X122" s="1294"/>
      <c r="Y122" s="1294"/>
      <c r="Z122" s="1294"/>
      <c r="AA122" s="1294"/>
      <c r="AB122" s="1294"/>
      <c r="AC122" s="1294"/>
      <c r="AD122" s="1294"/>
      <c r="AE122" s="1294"/>
      <c r="AF122" s="1294"/>
      <c r="AG122" s="1294"/>
      <c r="AH122" s="1294"/>
      <c r="AI122" s="1294"/>
      <c r="AJ122" s="1294"/>
      <c r="AK122" s="1294"/>
      <c r="AL122" s="1294"/>
      <c r="AM122" s="1294"/>
      <c r="AN122" s="1294"/>
      <c r="AO122" s="1294"/>
      <c r="AP122" s="1294"/>
      <c r="AQ122" s="1294"/>
      <c r="AR122" s="1294"/>
      <c r="AS122" s="1294"/>
      <c r="AT122" s="1294"/>
      <c r="AU122" s="1294"/>
      <c r="AV122" s="1294"/>
      <c r="AW122" s="1294"/>
      <c r="AX122" s="1294"/>
      <c r="AY122" s="1294"/>
      <c r="AZ122" s="1294"/>
      <c r="BA122" s="1294"/>
      <c r="BB122" s="1294"/>
      <c r="BC122" s="1294"/>
      <c r="BD122" s="1294"/>
      <c r="BE122" s="1294"/>
      <c r="BF122" s="1294"/>
      <c r="BG122" s="1294"/>
      <c r="BH122" s="1294"/>
      <c r="BI122" s="1294"/>
      <c r="BJ122" s="1294"/>
      <c r="BK122" s="1294"/>
      <c r="BL122" s="1294"/>
      <c r="BM122" s="1294"/>
      <c r="BN122" s="1294"/>
      <c r="BO122" s="1294"/>
      <c r="BP122" s="1294"/>
      <c r="BQ122" s="1294"/>
      <c r="BR122" s="1294"/>
      <c r="BS122" s="1294"/>
      <c r="BT122" s="1294"/>
      <c r="BU122" s="1294"/>
      <c r="BV122" s="1294"/>
      <c r="BW122" s="1294"/>
      <c r="BX122" s="1294"/>
      <c r="BY122" s="1294"/>
      <c r="BZ122" s="1294"/>
      <c r="CA122" s="1294"/>
      <c r="CB122" s="1294"/>
      <c r="CC122" s="1294"/>
      <c r="CD122" s="1294"/>
      <c r="CE122" s="1294"/>
      <c r="CF122" s="1294"/>
      <c r="CG122" s="1294"/>
      <c r="CH122" s="1294"/>
      <c r="CI122" s="1294"/>
      <c r="CJ122" s="1294"/>
      <c r="CK122" s="1294"/>
      <c r="CL122" s="1294"/>
      <c r="CM122" s="1294"/>
      <c r="CN122" s="1294"/>
      <c r="CO122" s="1295">
        <f t="shared" si="14"/>
        <v>0</v>
      </c>
      <c r="CP122" s="476"/>
      <c r="CQ122" s="476"/>
      <c r="CR122" s="476"/>
      <c r="CS122" s="474">
        <f t="shared" si="15"/>
        <v>0</v>
      </c>
      <c r="CT122" s="475">
        <f t="shared" si="16"/>
        <v>0</v>
      </c>
      <c r="CV122" s="487"/>
      <c r="CW122" s="487"/>
      <c r="CX122" s="487"/>
      <c r="CY122" s="487"/>
      <c r="CZ122" s="487"/>
      <c r="DA122" s="487"/>
      <c r="DB122" s="487"/>
      <c r="DC122" s="487"/>
      <c r="DD122" s="487"/>
      <c r="DE122" s="487"/>
      <c r="DF122" s="487"/>
      <c r="DG122" s="487"/>
      <c r="DH122" s="487"/>
      <c r="DI122" s="487"/>
      <c r="DJ122" s="487"/>
      <c r="DK122" s="487"/>
      <c r="DL122" s="487"/>
      <c r="DM122" s="487"/>
      <c r="DN122" s="487"/>
      <c r="DO122" s="487"/>
      <c r="DP122" s="487"/>
      <c r="DQ122" s="487"/>
      <c r="DR122" s="487"/>
      <c r="DS122" s="487"/>
      <c r="DT122" s="487"/>
      <c r="DU122" s="487"/>
      <c r="DV122" s="487"/>
      <c r="DW122" s="487"/>
      <c r="DX122" s="487"/>
      <c r="DY122" s="487"/>
      <c r="DZ122" s="487"/>
      <c r="EA122" s="487"/>
      <c r="EB122" s="487"/>
      <c r="EC122" s="487"/>
      <c r="ED122" s="487"/>
      <c r="EE122" s="487"/>
      <c r="EF122" s="487"/>
      <c r="EG122" s="487"/>
      <c r="EH122" s="487"/>
      <c r="EI122" s="487"/>
      <c r="EJ122" s="487"/>
      <c r="EK122" s="487"/>
      <c r="EL122" s="487"/>
      <c r="EM122" s="487"/>
      <c r="EN122" s="487"/>
      <c r="EO122" s="487"/>
      <c r="EP122" s="487"/>
      <c r="EQ122" s="487"/>
      <c r="ER122" s="487"/>
      <c r="ES122" s="487"/>
      <c r="ET122" s="487"/>
      <c r="EU122" s="487"/>
      <c r="EV122" s="487"/>
      <c r="EW122" s="487"/>
      <c r="EX122" s="487"/>
      <c r="EY122" s="487"/>
      <c r="EZ122" s="487"/>
      <c r="FA122" s="487"/>
      <c r="FB122" s="487"/>
      <c r="FC122" s="487"/>
      <c r="FD122" s="487"/>
      <c r="FE122" s="487"/>
      <c r="FF122" s="487"/>
      <c r="FG122" s="487"/>
      <c r="FH122" s="487"/>
      <c r="FI122" s="487"/>
      <c r="FJ122" s="487"/>
      <c r="FK122" s="487"/>
      <c r="FL122" s="487"/>
      <c r="FM122" s="487"/>
      <c r="FN122" s="487"/>
      <c r="FO122" s="487"/>
      <c r="FP122" s="487"/>
      <c r="FQ122" s="487"/>
      <c r="FR122" s="487"/>
      <c r="FS122" s="487"/>
      <c r="FT122" s="487"/>
      <c r="FU122" s="487"/>
      <c r="FV122" s="487"/>
      <c r="FW122" s="487"/>
      <c r="FX122" s="487"/>
      <c r="FY122" s="487"/>
      <c r="FZ122" s="487"/>
      <c r="GA122" s="487"/>
      <c r="GB122" s="487"/>
      <c r="GC122" s="487"/>
      <c r="GD122" s="487"/>
      <c r="GE122" s="487"/>
      <c r="GF122" s="487"/>
      <c r="GG122" s="487"/>
      <c r="GH122" s="487"/>
      <c r="GI122" s="487"/>
      <c r="GJ122" s="487"/>
      <c r="GK122" s="487"/>
      <c r="GL122" s="487"/>
      <c r="GM122" s="487"/>
      <c r="GN122" s="487"/>
      <c r="GO122" s="487"/>
      <c r="GP122" s="487"/>
      <c r="GQ122" s="487"/>
      <c r="GR122" s="487"/>
      <c r="GS122" s="487"/>
      <c r="GT122" s="487"/>
      <c r="GU122" s="487"/>
      <c r="GV122" s="487"/>
      <c r="GW122" s="487"/>
      <c r="GX122" s="487"/>
      <c r="GY122" s="487"/>
      <c r="GZ122" s="487"/>
      <c r="HA122" s="487"/>
      <c r="HB122" s="487"/>
      <c r="HC122" s="487"/>
      <c r="HD122" s="487"/>
      <c r="HE122" s="487"/>
      <c r="HF122" s="487"/>
      <c r="HG122" s="487"/>
      <c r="HH122" s="487"/>
      <c r="HI122" s="487"/>
      <c r="HJ122" s="487"/>
      <c r="HK122" s="487"/>
      <c r="HL122" s="487"/>
      <c r="HM122" s="487"/>
      <c r="HN122" s="487"/>
      <c r="HO122" s="487"/>
      <c r="HP122" s="487"/>
      <c r="HQ122" s="487"/>
      <c r="HR122" s="487"/>
      <c r="HS122" s="487"/>
      <c r="HT122" s="487"/>
      <c r="HU122" s="487"/>
      <c r="HV122" s="487"/>
      <c r="HW122" s="487"/>
      <c r="HX122" s="487"/>
      <c r="HY122" s="487"/>
      <c r="HZ122" s="487"/>
      <c r="IA122" s="487"/>
      <c r="IB122" s="487"/>
      <c r="IC122" s="487"/>
      <c r="ID122" s="487"/>
      <c r="IE122" s="487"/>
      <c r="IF122" s="487"/>
      <c r="IG122" s="487"/>
      <c r="IH122" s="487"/>
      <c r="II122" s="487"/>
      <c r="IJ122" s="487"/>
      <c r="IK122" s="487"/>
      <c r="IL122" s="487"/>
      <c r="IM122" s="487"/>
      <c r="IN122" s="487"/>
      <c r="IO122" s="487"/>
      <c r="IP122" s="487"/>
      <c r="IQ122" s="487"/>
      <c r="IR122" s="487"/>
      <c r="IS122" s="487"/>
      <c r="IT122" s="487"/>
      <c r="IU122" s="487"/>
      <c r="IV122" s="487"/>
      <c r="IW122" s="487"/>
      <c r="IX122" s="487"/>
      <c r="IY122" s="487"/>
      <c r="IZ122" s="487"/>
      <c r="JA122" s="487"/>
      <c r="JB122" s="487"/>
      <c r="JC122" s="487"/>
      <c r="JD122" s="487"/>
      <c r="JE122" s="487"/>
      <c r="JF122" s="487"/>
      <c r="JG122" s="487"/>
      <c r="JH122" s="487"/>
      <c r="JI122" s="487"/>
      <c r="JJ122" s="487"/>
      <c r="JK122" s="487"/>
      <c r="JL122" s="487"/>
      <c r="JM122" s="487"/>
      <c r="JN122" s="487"/>
      <c r="JO122" s="487"/>
      <c r="JP122" s="487"/>
      <c r="JQ122" s="487"/>
      <c r="JR122" s="487"/>
      <c r="JS122" s="681"/>
    </row>
    <row r="123" spans="1:279" s="461" customFormat="1" ht="21" customHeight="1">
      <c r="A123" s="1785"/>
      <c r="B123" s="1626">
        <v>10</v>
      </c>
      <c r="C123" s="478"/>
      <c r="D123" s="469"/>
      <c r="E123" s="470"/>
      <c r="F123" s="470"/>
      <c r="G123" s="469"/>
      <c r="H123" s="472"/>
      <c r="I123" s="1294"/>
      <c r="J123" s="1294"/>
      <c r="K123" s="1294"/>
      <c r="L123" s="1294"/>
      <c r="M123" s="1294"/>
      <c r="N123" s="1294"/>
      <c r="O123" s="1294"/>
      <c r="P123" s="1294"/>
      <c r="Q123" s="1294"/>
      <c r="R123" s="1294"/>
      <c r="S123" s="1294"/>
      <c r="T123" s="1294"/>
      <c r="U123" s="1294"/>
      <c r="V123" s="1294"/>
      <c r="W123" s="1294"/>
      <c r="X123" s="1294"/>
      <c r="Y123" s="1294"/>
      <c r="Z123" s="1294"/>
      <c r="AA123" s="1294"/>
      <c r="AB123" s="1294"/>
      <c r="AC123" s="1294"/>
      <c r="AD123" s="1294"/>
      <c r="AE123" s="1294"/>
      <c r="AF123" s="1294"/>
      <c r="AG123" s="1294"/>
      <c r="AH123" s="1294"/>
      <c r="AI123" s="1294"/>
      <c r="AJ123" s="1294"/>
      <c r="AK123" s="1294"/>
      <c r="AL123" s="1294"/>
      <c r="AM123" s="1294"/>
      <c r="AN123" s="1294"/>
      <c r="AO123" s="1294"/>
      <c r="AP123" s="1294"/>
      <c r="AQ123" s="1294"/>
      <c r="AR123" s="1294"/>
      <c r="AS123" s="1294"/>
      <c r="AT123" s="1294"/>
      <c r="AU123" s="1294"/>
      <c r="AV123" s="1294"/>
      <c r="AW123" s="1294"/>
      <c r="AX123" s="1294"/>
      <c r="AY123" s="1294"/>
      <c r="AZ123" s="1294"/>
      <c r="BA123" s="1294"/>
      <c r="BB123" s="1294"/>
      <c r="BC123" s="1294"/>
      <c r="BD123" s="1294"/>
      <c r="BE123" s="1294"/>
      <c r="BF123" s="1294"/>
      <c r="BG123" s="1294"/>
      <c r="BH123" s="1294"/>
      <c r="BI123" s="1294"/>
      <c r="BJ123" s="1294"/>
      <c r="BK123" s="1294"/>
      <c r="BL123" s="1294"/>
      <c r="BM123" s="1294"/>
      <c r="BN123" s="1294"/>
      <c r="BO123" s="1294"/>
      <c r="BP123" s="1294"/>
      <c r="BQ123" s="1294"/>
      <c r="BR123" s="1294"/>
      <c r="BS123" s="1294"/>
      <c r="BT123" s="1294"/>
      <c r="BU123" s="1294"/>
      <c r="BV123" s="1294"/>
      <c r="BW123" s="1294"/>
      <c r="BX123" s="1294"/>
      <c r="BY123" s="1294"/>
      <c r="BZ123" s="1294"/>
      <c r="CA123" s="1294"/>
      <c r="CB123" s="1294"/>
      <c r="CC123" s="1294"/>
      <c r="CD123" s="1294"/>
      <c r="CE123" s="1294"/>
      <c r="CF123" s="1294"/>
      <c r="CG123" s="1294"/>
      <c r="CH123" s="1294"/>
      <c r="CI123" s="1294"/>
      <c r="CJ123" s="1294"/>
      <c r="CK123" s="1294"/>
      <c r="CL123" s="1294"/>
      <c r="CM123" s="1294"/>
      <c r="CN123" s="1294"/>
      <c r="CO123" s="1295">
        <f t="shared" si="14"/>
        <v>0</v>
      </c>
      <c r="CP123" s="476"/>
      <c r="CQ123" s="476"/>
      <c r="CR123" s="476"/>
      <c r="CS123" s="474">
        <f t="shared" si="15"/>
        <v>0</v>
      </c>
      <c r="CT123" s="475">
        <f t="shared" si="16"/>
        <v>0</v>
      </c>
      <c r="CV123" s="487"/>
      <c r="CW123" s="487"/>
      <c r="CX123" s="487"/>
      <c r="CY123" s="487"/>
      <c r="CZ123" s="487"/>
      <c r="DA123" s="487"/>
      <c r="DB123" s="487"/>
      <c r="DC123" s="487"/>
      <c r="DD123" s="487"/>
      <c r="DE123" s="487"/>
      <c r="DF123" s="487"/>
      <c r="DG123" s="487"/>
      <c r="DH123" s="487"/>
      <c r="DI123" s="487"/>
      <c r="DJ123" s="487"/>
      <c r="DK123" s="487"/>
      <c r="DL123" s="487"/>
      <c r="DM123" s="487"/>
      <c r="DN123" s="487"/>
      <c r="DO123" s="487"/>
      <c r="DP123" s="487"/>
      <c r="DQ123" s="487"/>
      <c r="DR123" s="487"/>
      <c r="DS123" s="487"/>
      <c r="DT123" s="487"/>
      <c r="DU123" s="487"/>
      <c r="DV123" s="487"/>
      <c r="DW123" s="487"/>
      <c r="DX123" s="487"/>
      <c r="DY123" s="487"/>
      <c r="DZ123" s="487"/>
      <c r="EA123" s="487"/>
      <c r="EB123" s="487"/>
      <c r="EC123" s="487"/>
      <c r="ED123" s="487"/>
      <c r="EE123" s="487"/>
      <c r="EF123" s="487"/>
      <c r="EG123" s="487"/>
      <c r="EH123" s="487"/>
      <c r="EI123" s="487"/>
      <c r="EJ123" s="487"/>
      <c r="EK123" s="487"/>
      <c r="EL123" s="487"/>
      <c r="EM123" s="487"/>
      <c r="EN123" s="487"/>
      <c r="EO123" s="487"/>
      <c r="EP123" s="487"/>
      <c r="EQ123" s="487"/>
      <c r="ER123" s="487"/>
      <c r="ES123" s="487"/>
      <c r="ET123" s="487"/>
      <c r="EU123" s="487"/>
      <c r="EV123" s="487"/>
      <c r="EW123" s="487"/>
      <c r="EX123" s="487"/>
      <c r="EY123" s="487"/>
      <c r="EZ123" s="487"/>
      <c r="FA123" s="487"/>
      <c r="FB123" s="487"/>
      <c r="FC123" s="487"/>
      <c r="FD123" s="487"/>
      <c r="FE123" s="487"/>
      <c r="FF123" s="487"/>
      <c r="FG123" s="487"/>
      <c r="FH123" s="487"/>
      <c r="FI123" s="487"/>
      <c r="FJ123" s="487"/>
      <c r="FK123" s="487"/>
      <c r="FL123" s="487"/>
      <c r="FM123" s="487"/>
      <c r="FN123" s="487"/>
      <c r="FO123" s="487"/>
      <c r="FP123" s="487"/>
      <c r="FQ123" s="487"/>
      <c r="FR123" s="487"/>
      <c r="FS123" s="487"/>
      <c r="FT123" s="487"/>
      <c r="FU123" s="487"/>
      <c r="FV123" s="487"/>
      <c r="FW123" s="487"/>
      <c r="FX123" s="487"/>
      <c r="FY123" s="487"/>
      <c r="FZ123" s="487"/>
      <c r="GA123" s="487"/>
      <c r="GB123" s="487"/>
      <c r="GC123" s="487"/>
      <c r="GD123" s="487"/>
      <c r="GE123" s="487"/>
      <c r="GF123" s="487"/>
      <c r="GG123" s="487"/>
      <c r="GH123" s="487"/>
      <c r="GI123" s="487"/>
      <c r="GJ123" s="487"/>
      <c r="GK123" s="487"/>
      <c r="GL123" s="487"/>
      <c r="GM123" s="487"/>
      <c r="GN123" s="487"/>
      <c r="GO123" s="487"/>
      <c r="GP123" s="487"/>
      <c r="GQ123" s="487"/>
      <c r="GR123" s="487"/>
      <c r="GS123" s="487"/>
      <c r="GT123" s="487"/>
      <c r="GU123" s="487"/>
      <c r="GV123" s="487"/>
      <c r="GW123" s="487"/>
      <c r="GX123" s="487"/>
      <c r="GY123" s="487"/>
      <c r="GZ123" s="487"/>
      <c r="HA123" s="487"/>
      <c r="HB123" s="487"/>
      <c r="HC123" s="487"/>
      <c r="HD123" s="487"/>
      <c r="HE123" s="487"/>
      <c r="HF123" s="487"/>
      <c r="HG123" s="487"/>
      <c r="HH123" s="487"/>
      <c r="HI123" s="487"/>
      <c r="HJ123" s="487"/>
      <c r="HK123" s="487"/>
      <c r="HL123" s="487"/>
      <c r="HM123" s="487"/>
      <c r="HN123" s="487"/>
      <c r="HO123" s="487"/>
      <c r="HP123" s="487"/>
      <c r="HQ123" s="487"/>
      <c r="HR123" s="487"/>
      <c r="HS123" s="487"/>
      <c r="HT123" s="487"/>
      <c r="HU123" s="487"/>
      <c r="HV123" s="487"/>
      <c r="HW123" s="487"/>
      <c r="HX123" s="487"/>
      <c r="HY123" s="487"/>
      <c r="HZ123" s="487"/>
      <c r="IA123" s="487"/>
      <c r="IB123" s="487"/>
      <c r="IC123" s="487"/>
      <c r="ID123" s="487"/>
      <c r="IE123" s="487"/>
      <c r="IF123" s="487"/>
      <c r="IG123" s="487"/>
      <c r="IH123" s="487"/>
      <c r="II123" s="487"/>
      <c r="IJ123" s="487"/>
      <c r="IK123" s="487"/>
      <c r="IL123" s="487"/>
      <c r="IM123" s="487"/>
      <c r="IN123" s="487"/>
      <c r="IO123" s="487"/>
      <c r="IP123" s="487"/>
      <c r="IQ123" s="487"/>
      <c r="IR123" s="487"/>
      <c r="IS123" s="487"/>
      <c r="IT123" s="487"/>
      <c r="IU123" s="487"/>
      <c r="IV123" s="487"/>
      <c r="IW123" s="487"/>
      <c r="IX123" s="487"/>
      <c r="IY123" s="487"/>
      <c r="IZ123" s="487"/>
      <c r="JA123" s="487"/>
      <c r="JB123" s="487"/>
      <c r="JC123" s="487"/>
      <c r="JD123" s="487"/>
      <c r="JE123" s="487"/>
      <c r="JF123" s="487"/>
      <c r="JG123" s="487"/>
      <c r="JH123" s="487"/>
      <c r="JI123" s="487"/>
      <c r="JJ123" s="487"/>
      <c r="JK123" s="487"/>
      <c r="JL123" s="487"/>
      <c r="JM123" s="487"/>
      <c r="JN123" s="487"/>
      <c r="JO123" s="487"/>
      <c r="JP123" s="487"/>
      <c r="JQ123" s="487"/>
      <c r="JR123" s="487"/>
      <c r="JS123" s="681"/>
    </row>
    <row r="124" spans="1:279" s="461" customFormat="1" ht="21" customHeight="1">
      <c r="A124" s="1785"/>
      <c r="B124" s="1626">
        <v>11</v>
      </c>
      <c r="C124" s="478"/>
      <c r="D124" s="469"/>
      <c r="E124" s="470"/>
      <c r="F124" s="470"/>
      <c r="G124" s="469"/>
      <c r="H124" s="472"/>
      <c r="I124" s="1294"/>
      <c r="J124" s="1294"/>
      <c r="K124" s="1294"/>
      <c r="L124" s="1294"/>
      <c r="M124" s="1294"/>
      <c r="N124" s="1294"/>
      <c r="O124" s="1294"/>
      <c r="P124" s="1294"/>
      <c r="Q124" s="1294"/>
      <c r="R124" s="1294"/>
      <c r="S124" s="1294"/>
      <c r="T124" s="1294"/>
      <c r="U124" s="1294"/>
      <c r="V124" s="1294"/>
      <c r="W124" s="1294"/>
      <c r="X124" s="1294"/>
      <c r="Y124" s="1294"/>
      <c r="Z124" s="1294"/>
      <c r="AA124" s="1294"/>
      <c r="AB124" s="1294"/>
      <c r="AC124" s="1294"/>
      <c r="AD124" s="1294"/>
      <c r="AE124" s="1294"/>
      <c r="AF124" s="1294"/>
      <c r="AG124" s="1294"/>
      <c r="AH124" s="1294"/>
      <c r="AI124" s="1294"/>
      <c r="AJ124" s="1294"/>
      <c r="AK124" s="1294"/>
      <c r="AL124" s="1294"/>
      <c r="AM124" s="1294"/>
      <c r="AN124" s="1294"/>
      <c r="AO124" s="1294"/>
      <c r="AP124" s="1294"/>
      <c r="AQ124" s="1294"/>
      <c r="AR124" s="1294"/>
      <c r="AS124" s="1294"/>
      <c r="AT124" s="1294"/>
      <c r="AU124" s="1294"/>
      <c r="AV124" s="1294"/>
      <c r="AW124" s="1294"/>
      <c r="AX124" s="1294"/>
      <c r="AY124" s="1294"/>
      <c r="AZ124" s="1294"/>
      <c r="BA124" s="1294"/>
      <c r="BB124" s="1294"/>
      <c r="BC124" s="1294"/>
      <c r="BD124" s="1294"/>
      <c r="BE124" s="1294"/>
      <c r="BF124" s="1294"/>
      <c r="BG124" s="1294"/>
      <c r="BH124" s="1294"/>
      <c r="BI124" s="1294"/>
      <c r="BJ124" s="1294"/>
      <c r="BK124" s="1294"/>
      <c r="BL124" s="1294"/>
      <c r="BM124" s="1294"/>
      <c r="BN124" s="1294"/>
      <c r="BO124" s="1294"/>
      <c r="BP124" s="1294"/>
      <c r="BQ124" s="1294"/>
      <c r="BR124" s="1294"/>
      <c r="BS124" s="1294"/>
      <c r="BT124" s="1294"/>
      <c r="BU124" s="1294"/>
      <c r="BV124" s="1294"/>
      <c r="BW124" s="1294"/>
      <c r="BX124" s="1294"/>
      <c r="BY124" s="1294"/>
      <c r="BZ124" s="1294"/>
      <c r="CA124" s="1294"/>
      <c r="CB124" s="1294"/>
      <c r="CC124" s="1294"/>
      <c r="CD124" s="1294"/>
      <c r="CE124" s="1294"/>
      <c r="CF124" s="1294"/>
      <c r="CG124" s="1294"/>
      <c r="CH124" s="1294"/>
      <c r="CI124" s="1294"/>
      <c r="CJ124" s="1294"/>
      <c r="CK124" s="1294"/>
      <c r="CL124" s="1294"/>
      <c r="CM124" s="1294"/>
      <c r="CN124" s="1294"/>
      <c r="CO124" s="1295">
        <f t="shared" si="14"/>
        <v>0</v>
      </c>
      <c r="CP124" s="476"/>
      <c r="CQ124" s="476"/>
      <c r="CR124" s="476"/>
      <c r="CS124" s="474">
        <f t="shared" si="15"/>
        <v>0</v>
      </c>
      <c r="CT124" s="475">
        <f t="shared" si="16"/>
        <v>0</v>
      </c>
      <c r="CV124" s="487"/>
      <c r="CW124" s="487"/>
      <c r="CX124" s="487"/>
      <c r="CY124" s="487"/>
      <c r="CZ124" s="487"/>
      <c r="DA124" s="487"/>
      <c r="DB124" s="487"/>
      <c r="DC124" s="487"/>
      <c r="DD124" s="487"/>
      <c r="DE124" s="487"/>
      <c r="DF124" s="487"/>
      <c r="DG124" s="487"/>
      <c r="DH124" s="487"/>
      <c r="DI124" s="487"/>
      <c r="DJ124" s="487"/>
      <c r="DK124" s="487"/>
      <c r="DL124" s="487"/>
      <c r="DM124" s="487"/>
      <c r="DN124" s="487"/>
      <c r="DO124" s="487"/>
      <c r="DP124" s="487"/>
      <c r="DQ124" s="487"/>
      <c r="DR124" s="487"/>
      <c r="DS124" s="487"/>
      <c r="DT124" s="487"/>
      <c r="DU124" s="487"/>
      <c r="DV124" s="487"/>
      <c r="DW124" s="487"/>
      <c r="DX124" s="487"/>
      <c r="DY124" s="487"/>
      <c r="DZ124" s="487"/>
      <c r="EA124" s="487"/>
      <c r="EB124" s="487"/>
      <c r="EC124" s="487"/>
      <c r="ED124" s="487"/>
      <c r="EE124" s="487"/>
      <c r="EF124" s="487"/>
      <c r="EG124" s="487"/>
      <c r="EH124" s="487"/>
      <c r="EI124" s="487"/>
      <c r="EJ124" s="487"/>
      <c r="EK124" s="487"/>
      <c r="EL124" s="487"/>
      <c r="EM124" s="487"/>
      <c r="EN124" s="487"/>
      <c r="EO124" s="487"/>
      <c r="EP124" s="487"/>
      <c r="EQ124" s="487"/>
      <c r="ER124" s="487"/>
      <c r="ES124" s="487"/>
      <c r="ET124" s="487"/>
      <c r="EU124" s="487"/>
      <c r="EV124" s="487"/>
      <c r="EW124" s="487"/>
      <c r="EX124" s="487"/>
      <c r="EY124" s="487"/>
      <c r="EZ124" s="487"/>
      <c r="FA124" s="487"/>
      <c r="FB124" s="487"/>
      <c r="FC124" s="487"/>
      <c r="FD124" s="487"/>
      <c r="FE124" s="487"/>
      <c r="FF124" s="487"/>
      <c r="FG124" s="487"/>
      <c r="FH124" s="487"/>
      <c r="FI124" s="487"/>
      <c r="FJ124" s="487"/>
      <c r="FK124" s="487"/>
      <c r="FL124" s="487"/>
      <c r="FM124" s="487"/>
      <c r="FN124" s="487"/>
      <c r="FO124" s="487"/>
      <c r="FP124" s="487"/>
      <c r="FQ124" s="487"/>
      <c r="FR124" s="487"/>
      <c r="FS124" s="487"/>
      <c r="FT124" s="487"/>
      <c r="FU124" s="487"/>
      <c r="FV124" s="487"/>
      <c r="FW124" s="487"/>
      <c r="FX124" s="487"/>
      <c r="FY124" s="487"/>
      <c r="FZ124" s="487"/>
      <c r="GA124" s="487"/>
      <c r="GB124" s="487"/>
      <c r="GC124" s="487"/>
      <c r="GD124" s="487"/>
      <c r="GE124" s="487"/>
      <c r="GF124" s="487"/>
      <c r="GG124" s="487"/>
      <c r="GH124" s="487"/>
      <c r="GI124" s="487"/>
      <c r="GJ124" s="487"/>
      <c r="GK124" s="487"/>
      <c r="GL124" s="487"/>
      <c r="GM124" s="487"/>
      <c r="GN124" s="487"/>
      <c r="GO124" s="487"/>
      <c r="GP124" s="487"/>
      <c r="GQ124" s="487"/>
      <c r="GR124" s="487"/>
      <c r="GS124" s="487"/>
      <c r="GT124" s="487"/>
      <c r="GU124" s="487"/>
      <c r="GV124" s="487"/>
      <c r="GW124" s="487"/>
      <c r="GX124" s="487"/>
      <c r="GY124" s="487"/>
      <c r="GZ124" s="487"/>
      <c r="HA124" s="487"/>
      <c r="HB124" s="487"/>
      <c r="HC124" s="487"/>
      <c r="HD124" s="487"/>
      <c r="HE124" s="487"/>
      <c r="HF124" s="487"/>
      <c r="HG124" s="487"/>
      <c r="HH124" s="487"/>
      <c r="HI124" s="487"/>
      <c r="HJ124" s="487"/>
      <c r="HK124" s="487"/>
      <c r="HL124" s="487"/>
      <c r="HM124" s="487"/>
      <c r="HN124" s="487"/>
      <c r="HO124" s="487"/>
      <c r="HP124" s="487"/>
      <c r="HQ124" s="487"/>
      <c r="HR124" s="487"/>
      <c r="HS124" s="487"/>
      <c r="HT124" s="487"/>
      <c r="HU124" s="487"/>
      <c r="HV124" s="487"/>
      <c r="HW124" s="487"/>
      <c r="HX124" s="487"/>
      <c r="HY124" s="487"/>
      <c r="HZ124" s="487"/>
      <c r="IA124" s="487"/>
      <c r="IB124" s="487"/>
      <c r="IC124" s="487"/>
      <c r="ID124" s="487"/>
      <c r="IE124" s="487"/>
      <c r="IF124" s="487"/>
      <c r="IG124" s="487"/>
      <c r="IH124" s="487"/>
      <c r="II124" s="487"/>
      <c r="IJ124" s="487"/>
      <c r="IK124" s="487"/>
      <c r="IL124" s="487"/>
      <c r="IM124" s="487"/>
      <c r="IN124" s="487"/>
      <c r="IO124" s="487"/>
      <c r="IP124" s="487"/>
      <c r="IQ124" s="487"/>
      <c r="IR124" s="487"/>
      <c r="IS124" s="487"/>
      <c r="IT124" s="487"/>
      <c r="IU124" s="487"/>
      <c r="IV124" s="487"/>
      <c r="IW124" s="487"/>
      <c r="IX124" s="487"/>
      <c r="IY124" s="487"/>
      <c r="IZ124" s="487"/>
      <c r="JA124" s="487"/>
      <c r="JB124" s="487"/>
      <c r="JC124" s="487"/>
      <c r="JD124" s="487"/>
      <c r="JE124" s="487"/>
      <c r="JF124" s="487"/>
      <c r="JG124" s="487"/>
      <c r="JH124" s="487"/>
      <c r="JI124" s="487"/>
      <c r="JJ124" s="487"/>
      <c r="JK124" s="487"/>
      <c r="JL124" s="487"/>
      <c r="JM124" s="487"/>
      <c r="JN124" s="487"/>
      <c r="JO124" s="487"/>
      <c r="JP124" s="487"/>
      <c r="JQ124" s="487"/>
      <c r="JR124" s="487"/>
      <c r="JS124" s="681"/>
    </row>
    <row r="125" spans="1:279" s="461" customFormat="1" ht="21" customHeight="1">
      <c r="A125" s="1785"/>
      <c r="B125" s="1626">
        <v>12</v>
      </c>
      <c r="C125" s="478"/>
      <c r="D125" s="469"/>
      <c r="E125" s="470"/>
      <c r="F125" s="470"/>
      <c r="G125" s="469"/>
      <c r="H125" s="472"/>
      <c r="I125" s="1294"/>
      <c r="J125" s="1294"/>
      <c r="K125" s="1294"/>
      <c r="L125" s="1294"/>
      <c r="M125" s="1294"/>
      <c r="N125" s="1294"/>
      <c r="O125" s="1294"/>
      <c r="P125" s="1294"/>
      <c r="Q125" s="1294"/>
      <c r="R125" s="1294"/>
      <c r="S125" s="1294"/>
      <c r="T125" s="1294"/>
      <c r="U125" s="1294"/>
      <c r="V125" s="1294"/>
      <c r="W125" s="1294"/>
      <c r="X125" s="1294"/>
      <c r="Y125" s="1294"/>
      <c r="Z125" s="1294"/>
      <c r="AA125" s="1294"/>
      <c r="AB125" s="1294"/>
      <c r="AC125" s="1294"/>
      <c r="AD125" s="1294"/>
      <c r="AE125" s="1294"/>
      <c r="AF125" s="1294"/>
      <c r="AG125" s="1294"/>
      <c r="AH125" s="1294"/>
      <c r="AI125" s="1294"/>
      <c r="AJ125" s="1294"/>
      <c r="AK125" s="1294"/>
      <c r="AL125" s="1294"/>
      <c r="AM125" s="1294"/>
      <c r="AN125" s="1294"/>
      <c r="AO125" s="1294"/>
      <c r="AP125" s="1294"/>
      <c r="AQ125" s="1294"/>
      <c r="AR125" s="1294"/>
      <c r="AS125" s="1294"/>
      <c r="AT125" s="1294"/>
      <c r="AU125" s="1294"/>
      <c r="AV125" s="1294"/>
      <c r="AW125" s="1294"/>
      <c r="AX125" s="1294"/>
      <c r="AY125" s="1294"/>
      <c r="AZ125" s="1294"/>
      <c r="BA125" s="1294"/>
      <c r="BB125" s="1294"/>
      <c r="BC125" s="1294"/>
      <c r="BD125" s="1294"/>
      <c r="BE125" s="1294"/>
      <c r="BF125" s="1294"/>
      <c r="BG125" s="1294"/>
      <c r="BH125" s="1294"/>
      <c r="BI125" s="1294"/>
      <c r="BJ125" s="1294"/>
      <c r="BK125" s="1294"/>
      <c r="BL125" s="1294"/>
      <c r="BM125" s="1294"/>
      <c r="BN125" s="1294"/>
      <c r="BO125" s="1294"/>
      <c r="BP125" s="1294"/>
      <c r="BQ125" s="1294"/>
      <c r="BR125" s="1294"/>
      <c r="BS125" s="1294"/>
      <c r="BT125" s="1294"/>
      <c r="BU125" s="1294"/>
      <c r="BV125" s="1294"/>
      <c r="BW125" s="1294"/>
      <c r="BX125" s="1294"/>
      <c r="BY125" s="1294"/>
      <c r="BZ125" s="1294"/>
      <c r="CA125" s="1294"/>
      <c r="CB125" s="1294"/>
      <c r="CC125" s="1294"/>
      <c r="CD125" s="1294"/>
      <c r="CE125" s="1294"/>
      <c r="CF125" s="1294"/>
      <c r="CG125" s="1294"/>
      <c r="CH125" s="1294"/>
      <c r="CI125" s="1294"/>
      <c r="CJ125" s="1294"/>
      <c r="CK125" s="1294"/>
      <c r="CL125" s="1294"/>
      <c r="CM125" s="1294"/>
      <c r="CN125" s="1294"/>
      <c r="CO125" s="1295">
        <f t="shared" si="14"/>
        <v>0</v>
      </c>
      <c r="CP125" s="476"/>
      <c r="CQ125" s="476"/>
      <c r="CR125" s="476"/>
      <c r="CS125" s="474">
        <f t="shared" si="15"/>
        <v>0</v>
      </c>
      <c r="CT125" s="475">
        <f t="shared" si="16"/>
        <v>0</v>
      </c>
      <c r="CV125" s="487"/>
      <c r="CW125" s="487"/>
      <c r="CX125" s="487"/>
      <c r="CY125" s="487"/>
      <c r="CZ125" s="487"/>
      <c r="DA125" s="487"/>
      <c r="DB125" s="487"/>
      <c r="DC125" s="487"/>
      <c r="DD125" s="487"/>
      <c r="DE125" s="487"/>
      <c r="DF125" s="487"/>
      <c r="DG125" s="487"/>
      <c r="DH125" s="487"/>
      <c r="DI125" s="487"/>
      <c r="DJ125" s="487"/>
      <c r="DK125" s="487"/>
      <c r="DL125" s="487"/>
      <c r="DM125" s="487"/>
      <c r="DN125" s="487"/>
      <c r="DO125" s="487"/>
      <c r="DP125" s="487"/>
      <c r="DQ125" s="487"/>
      <c r="DR125" s="487"/>
      <c r="DS125" s="487"/>
      <c r="DT125" s="487"/>
      <c r="DU125" s="487"/>
      <c r="DV125" s="487"/>
      <c r="DW125" s="487"/>
      <c r="DX125" s="487"/>
      <c r="DY125" s="487"/>
      <c r="DZ125" s="487"/>
      <c r="EA125" s="487"/>
      <c r="EB125" s="487"/>
      <c r="EC125" s="487"/>
      <c r="ED125" s="487"/>
      <c r="EE125" s="487"/>
      <c r="EF125" s="487"/>
      <c r="EG125" s="487"/>
      <c r="EH125" s="487"/>
      <c r="EI125" s="487"/>
      <c r="EJ125" s="487"/>
      <c r="EK125" s="487"/>
      <c r="EL125" s="487"/>
      <c r="EM125" s="487"/>
      <c r="EN125" s="487"/>
      <c r="EO125" s="487"/>
      <c r="EP125" s="487"/>
      <c r="EQ125" s="487"/>
      <c r="ER125" s="487"/>
      <c r="ES125" s="487"/>
      <c r="ET125" s="487"/>
      <c r="EU125" s="487"/>
      <c r="EV125" s="487"/>
      <c r="EW125" s="487"/>
      <c r="EX125" s="487"/>
      <c r="EY125" s="487"/>
      <c r="EZ125" s="487"/>
      <c r="FA125" s="487"/>
      <c r="FB125" s="487"/>
      <c r="FC125" s="487"/>
      <c r="FD125" s="487"/>
      <c r="FE125" s="487"/>
      <c r="FF125" s="487"/>
      <c r="FG125" s="487"/>
      <c r="FH125" s="487"/>
      <c r="FI125" s="487"/>
      <c r="FJ125" s="487"/>
      <c r="FK125" s="487"/>
      <c r="FL125" s="487"/>
      <c r="FM125" s="487"/>
      <c r="FN125" s="487"/>
      <c r="FO125" s="487"/>
      <c r="FP125" s="487"/>
      <c r="FQ125" s="487"/>
      <c r="FR125" s="487"/>
      <c r="FS125" s="487"/>
      <c r="FT125" s="487"/>
      <c r="FU125" s="487"/>
      <c r="FV125" s="487"/>
      <c r="FW125" s="487"/>
      <c r="FX125" s="487"/>
      <c r="FY125" s="487"/>
      <c r="FZ125" s="487"/>
      <c r="GA125" s="487"/>
      <c r="GB125" s="487"/>
      <c r="GC125" s="487"/>
      <c r="GD125" s="487"/>
      <c r="GE125" s="487"/>
      <c r="GF125" s="487"/>
      <c r="GG125" s="487"/>
      <c r="GH125" s="487"/>
      <c r="GI125" s="487"/>
      <c r="GJ125" s="487"/>
      <c r="GK125" s="487"/>
      <c r="GL125" s="487"/>
      <c r="GM125" s="487"/>
      <c r="GN125" s="487"/>
      <c r="GO125" s="487"/>
      <c r="GP125" s="487"/>
      <c r="GQ125" s="487"/>
      <c r="GR125" s="487"/>
      <c r="GS125" s="487"/>
      <c r="GT125" s="487"/>
      <c r="GU125" s="487"/>
      <c r="GV125" s="487"/>
      <c r="GW125" s="487"/>
      <c r="GX125" s="487"/>
      <c r="GY125" s="487"/>
      <c r="GZ125" s="487"/>
      <c r="HA125" s="487"/>
      <c r="HB125" s="487"/>
      <c r="HC125" s="487"/>
      <c r="HD125" s="487"/>
      <c r="HE125" s="487"/>
      <c r="HF125" s="487"/>
      <c r="HG125" s="487"/>
      <c r="HH125" s="487"/>
      <c r="HI125" s="487"/>
      <c r="HJ125" s="487"/>
      <c r="HK125" s="487"/>
      <c r="HL125" s="487"/>
      <c r="HM125" s="487"/>
      <c r="HN125" s="487"/>
      <c r="HO125" s="487"/>
      <c r="HP125" s="487"/>
      <c r="HQ125" s="487"/>
      <c r="HR125" s="487"/>
      <c r="HS125" s="487"/>
      <c r="HT125" s="487"/>
      <c r="HU125" s="487"/>
      <c r="HV125" s="487"/>
      <c r="HW125" s="487"/>
      <c r="HX125" s="487"/>
      <c r="HY125" s="487"/>
      <c r="HZ125" s="487"/>
      <c r="IA125" s="487"/>
      <c r="IB125" s="487"/>
      <c r="IC125" s="487"/>
      <c r="ID125" s="487"/>
      <c r="IE125" s="487"/>
      <c r="IF125" s="487"/>
      <c r="IG125" s="487"/>
      <c r="IH125" s="487"/>
      <c r="II125" s="487"/>
      <c r="IJ125" s="487"/>
      <c r="IK125" s="487"/>
      <c r="IL125" s="487"/>
      <c r="IM125" s="487"/>
      <c r="IN125" s="487"/>
      <c r="IO125" s="487"/>
      <c r="IP125" s="487"/>
      <c r="IQ125" s="487"/>
      <c r="IR125" s="487"/>
      <c r="IS125" s="487"/>
      <c r="IT125" s="487"/>
      <c r="IU125" s="487"/>
      <c r="IV125" s="487"/>
      <c r="IW125" s="487"/>
      <c r="IX125" s="487"/>
      <c r="IY125" s="487"/>
      <c r="IZ125" s="487"/>
      <c r="JA125" s="487"/>
      <c r="JB125" s="487"/>
      <c r="JC125" s="487"/>
      <c r="JD125" s="487"/>
      <c r="JE125" s="487"/>
      <c r="JF125" s="487"/>
      <c r="JG125" s="487"/>
      <c r="JH125" s="487"/>
      <c r="JI125" s="487"/>
      <c r="JJ125" s="487"/>
      <c r="JK125" s="487"/>
      <c r="JL125" s="487"/>
      <c r="JM125" s="487"/>
      <c r="JN125" s="487"/>
      <c r="JO125" s="487"/>
      <c r="JP125" s="487"/>
      <c r="JQ125" s="487"/>
      <c r="JR125" s="487"/>
      <c r="JS125" s="681"/>
    </row>
    <row r="126" spans="1:279" s="461" customFormat="1" ht="21" customHeight="1">
      <c r="A126" s="1785"/>
      <c r="B126" s="1626">
        <v>13</v>
      </c>
      <c r="C126" s="478"/>
      <c r="D126" s="469"/>
      <c r="E126" s="470"/>
      <c r="F126" s="470"/>
      <c r="G126" s="469"/>
      <c r="H126" s="472"/>
      <c r="I126" s="1294"/>
      <c r="J126" s="1294"/>
      <c r="K126" s="1294"/>
      <c r="L126" s="1294"/>
      <c r="M126" s="1294"/>
      <c r="N126" s="1294"/>
      <c r="O126" s="1294"/>
      <c r="P126" s="1294"/>
      <c r="Q126" s="1294"/>
      <c r="R126" s="1294"/>
      <c r="S126" s="1294"/>
      <c r="T126" s="1294"/>
      <c r="U126" s="1294"/>
      <c r="V126" s="1294"/>
      <c r="W126" s="1294"/>
      <c r="X126" s="1294"/>
      <c r="Y126" s="1294"/>
      <c r="Z126" s="1294"/>
      <c r="AA126" s="1294"/>
      <c r="AB126" s="1294"/>
      <c r="AC126" s="1294"/>
      <c r="AD126" s="1294"/>
      <c r="AE126" s="1294"/>
      <c r="AF126" s="1294"/>
      <c r="AG126" s="1294"/>
      <c r="AH126" s="1294"/>
      <c r="AI126" s="1294"/>
      <c r="AJ126" s="1294"/>
      <c r="AK126" s="1294"/>
      <c r="AL126" s="1294"/>
      <c r="AM126" s="1294"/>
      <c r="AN126" s="1294"/>
      <c r="AO126" s="1294"/>
      <c r="AP126" s="1294"/>
      <c r="AQ126" s="1294"/>
      <c r="AR126" s="1294"/>
      <c r="AS126" s="1294"/>
      <c r="AT126" s="1294"/>
      <c r="AU126" s="1294"/>
      <c r="AV126" s="1294"/>
      <c r="AW126" s="1294"/>
      <c r="AX126" s="1294"/>
      <c r="AY126" s="1294"/>
      <c r="AZ126" s="1294"/>
      <c r="BA126" s="1294"/>
      <c r="BB126" s="1294"/>
      <c r="BC126" s="1294"/>
      <c r="BD126" s="1294"/>
      <c r="BE126" s="1294"/>
      <c r="BF126" s="1294"/>
      <c r="BG126" s="1294"/>
      <c r="BH126" s="1294"/>
      <c r="BI126" s="1294"/>
      <c r="BJ126" s="1294"/>
      <c r="BK126" s="1294"/>
      <c r="BL126" s="1294"/>
      <c r="BM126" s="1294"/>
      <c r="BN126" s="1294"/>
      <c r="BO126" s="1294"/>
      <c r="BP126" s="1294"/>
      <c r="BQ126" s="1294"/>
      <c r="BR126" s="1294"/>
      <c r="BS126" s="1294"/>
      <c r="BT126" s="1294"/>
      <c r="BU126" s="1294"/>
      <c r="BV126" s="1294"/>
      <c r="BW126" s="1294"/>
      <c r="BX126" s="1294"/>
      <c r="BY126" s="1294"/>
      <c r="BZ126" s="1294"/>
      <c r="CA126" s="1294"/>
      <c r="CB126" s="1294"/>
      <c r="CC126" s="1294"/>
      <c r="CD126" s="1294"/>
      <c r="CE126" s="1294"/>
      <c r="CF126" s="1294"/>
      <c r="CG126" s="1294"/>
      <c r="CH126" s="1294"/>
      <c r="CI126" s="1294"/>
      <c r="CJ126" s="1294"/>
      <c r="CK126" s="1294"/>
      <c r="CL126" s="1294"/>
      <c r="CM126" s="1294"/>
      <c r="CN126" s="1294"/>
      <c r="CO126" s="1295">
        <f t="shared" si="14"/>
        <v>0</v>
      </c>
      <c r="CP126" s="476"/>
      <c r="CQ126" s="476"/>
      <c r="CR126" s="476"/>
      <c r="CS126" s="474">
        <f t="shared" si="15"/>
        <v>0</v>
      </c>
      <c r="CT126" s="475">
        <f t="shared" si="16"/>
        <v>0</v>
      </c>
      <c r="CV126" s="487"/>
      <c r="CW126" s="487"/>
      <c r="CX126" s="487"/>
      <c r="CY126" s="487"/>
      <c r="CZ126" s="487"/>
      <c r="DA126" s="487"/>
      <c r="DB126" s="487"/>
      <c r="DC126" s="487"/>
      <c r="DD126" s="487"/>
      <c r="DE126" s="487"/>
      <c r="DF126" s="487"/>
      <c r="DG126" s="487"/>
      <c r="DH126" s="487"/>
      <c r="DI126" s="487"/>
      <c r="DJ126" s="487"/>
      <c r="DK126" s="487"/>
      <c r="DL126" s="487"/>
      <c r="DM126" s="487"/>
      <c r="DN126" s="487"/>
      <c r="DO126" s="487"/>
      <c r="DP126" s="487"/>
      <c r="DQ126" s="487"/>
      <c r="DR126" s="487"/>
      <c r="DS126" s="487"/>
      <c r="DT126" s="487"/>
      <c r="DU126" s="487"/>
      <c r="DV126" s="487"/>
      <c r="DW126" s="487"/>
      <c r="DX126" s="487"/>
      <c r="DY126" s="487"/>
      <c r="DZ126" s="487"/>
      <c r="EA126" s="487"/>
      <c r="EB126" s="487"/>
      <c r="EC126" s="487"/>
      <c r="ED126" s="487"/>
      <c r="EE126" s="487"/>
      <c r="EF126" s="487"/>
      <c r="EG126" s="487"/>
      <c r="EH126" s="487"/>
      <c r="EI126" s="487"/>
      <c r="EJ126" s="487"/>
      <c r="EK126" s="487"/>
      <c r="EL126" s="487"/>
      <c r="EM126" s="487"/>
      <c r="EN126" s="487"/>
      <c r="EO126" s="487"/>
      <c r="EP126" s="487"/>
      <c r="EQ126" s="487"/>
      <c r="ER126" s="487"/>
      <c r="ES126" s="487"/>
      <c r="ET126" s="487"/>
      <c r="EU126" s="487"/>
      <c r="EV126" s="487"/>
      <c r="EW126" s="487"/>
      <c r="EX126" s="487"/>
      <c r="EY126" s="487"/>
      <c r="EZ126" s="487"/>
      <c r="FA126" s="487"/>
      <c r="FB126" s="487"/>
      <c r="FC126" s="487"/>
      <c r="FD126" s="487"/>
      <c r="FE126" s="487"/>
      <c r="FF126" s="487"/>
      <c r="FG126" s="487"/>
      <c r="FH126" s="487"/>
      <c r="FI126" s="487"/>
      <c r="FJ126" s="487"/>
      <c r="FK126" s="487"/>
      <c r="FL126" s="487"/>
      <c r="FM126" s="487"/>
      <c r="FN126" s="487"/>
      <c r="FO126" s="487"/>
      <c r="FP126" s="487"/>
      <c r="FQ126" s="487"/>
      <c r="FR126" s="487"/>
      <c r="FS126" s="487"/>
      <c r="FT126" s="487"/>
      <c r="FU126" s="487"/>
      <c r="FV126" s="487"/>
      <c r="FW126" s="487"/>
      <c r="FX126" s="487"/>
      <c r="FY126" s="487"/>
      <c r="FZ126" s="487"/>
      <c r="GA126" s="487"/>
      <c r="GB126" s="487"/>
      <c r="GC126" s="487"/>
      <c r="GD126" s="487"/>
      <c r="GE126" s="487"/>
      <c r="GF126" s="487"/>
      <c r="GG126" s="487"/>
      <c r="GH126" s="487"/>
      <c r="GI126" s="487"/>
      <c r="GJ126" s="487"/>
      <c r="GK126" s="487"/>
      <c r="GL126" s="487"/>
      <c r="GM126" s="487"/>
      <c r="GN126" s="487"/>
      <c r="GO126" s="487"/>
      <c r="GP126" s="487"/>
      <c r="GQ126" s="487"/>
      <c r="GR126" s="487"/>
      <c r="GS126" s="487"/>
      <c r="GT126" s="487"/>
      <c r="GU126" s="487"/>
      <c r="GV126" s="487"/>
      <c r="GW126" s="487"/>
      <c r="GX126" s="487"/>
      <c r="GY126" s="487"/>
      <c r="GZ126" s="487"/>
      <c r="HA126" s="487"/>
      <c r="HB126" s="487"/>
      <c r="HC126" s="487"/>
      <c r="HD126" s="487"/>
      <c r="HE126" s="487"/>
      <c r="HF126" s="487"/>
      <c r="HG126" s="487"/>
      <c r="HH126" s="487"/>
      <c r="HI126" s="487"/>
      <c r="HJ126" s="487"/>
      <c r="HK126" s="487"/>
      <c r="HL126" s="487"/>
      <c r="HM126" s="487"/>
      <c r="HN126" s="487"/>
      <c r="HO126" s="487"/>
      <c r="HP126" s="487"/>
      <c r="HQ126" s="487"/>
      <c r="HR126" s="487"/>
      <c r="HS126" s="487"/>
      <c r="HT126" s="487"/>
      <c r="HU126" s="487"/>
      <c r="HV126" s="487"/>
      <c r="HW126" s="487"/>
      <c r="HX126" s="487"/>
      <c r="HY126" s="487"/>
      <c r="HZ126" s="487"/>
      <c r="IA126" s="487"/>
      <c r="IB126" s="487"/>
      <c r="IC126" s="487"/>
      <c r="ID126" s="487"/>
      <c r="IE126" s="487"/>
      <c r="IF126" s="487"/>
      <c r="IG126" s="487"/>
      <c r="IH126" s="487"/>
      <c r="II126" s="487"/>
      <c r="IJ126" s="487"/>
      <c r="IK126" s="487"/>
      <c r="IL126" s="487"/>
      <c r="IM126" s="487"/>
      <c r="IN126" s="487"/>
      <c r="IO126" s="487"/>
      <c r="IP126" s="487"/>
      <c r="IQ126" s="487"/>
      <c r="IR126" s="487"/>
      <c r="IS126" s="487"/>
      <c r="IT126" s="487"/>
      <c r="IU126" s="487"/>
      <c r="IV126" s="487"/>
      <c r="IW126" s="487"/>
      <c r="IX126" s="487"/>
      <c r="IY126" s="487"/>
      <c r="IZ126" s="487"/>
      <c r="JA126" s="487"/>
      <c r="JB126" s="487"/>
      <c r="JC126" s="487"/>
      <c r="JD126" s="487"/>
      <c r="JE126" s="487"/>
      <c r="JF126" s="487"/>
      <c r="JG126" s="487"/>
      <c r="JH126" s="487"/>
      <c r="JI126" s="487"/>
      <c r="JJ126" s="487"/>
      <c r="JK126" s="487"/>
      <c r="JL126" s="487"/>
      <c r="JM126" s="487"/>
      <c r="JN126" s="487"/>
      <c r="JO126" s="487"/>
      <c r="JP126" s="487"/>
      <c r="JQ126" s="487"/>
      <c r="JR126" s="487"/>
      <c r="JS126" s="681"/>
    </row>
    <row r="127" spans="1:279" s="461" customFormat="1" ht="21" customHeight="1">
      <c r="A127" s="1785"/>
      <c r="B127" s="1626">
        <v>14</v>
      </c>
      <c r="C127" s="478"/>
      <c r="D127" s="469"/>
      <c r="E127" s="470"/>
      <c r="F127" s="470"/>
      <c r="G127" s="469"/>
      <c r="H127" s="472"/>
      <c r="I127" s="1294"/>
      <c r="J127" s="1294"/>
      <c r="K127" s="1294"/>
      <c r="L127" s="1294"/>
      <c r="M127" s="1294"/>
      <c r="N127" s="1294"/>
      <c r="O127" s="1294"/>
      <c r="P127" s="1294"/>
      <c r="Q127" s="1294"/>
      <c r="R127" s="1294"/>
      <c r="S127" s="1294"/>
      <c r="T127" s="1294"/>
      <c r="U127" s="1294"/>
      <c r="V127" s="1294"/>
      <c r="W127" s="1294"/>
      <c r="X127" s="1294"/>
      <c r="Y127" s="1294"/>
      <c r="Z127" s="1294"/>
      <c r="AA127" s="1294"/>
      <c r="AB127" s="1294"/>
      <c r="AC127" s="1294"/>
      <c r="AD127" s="1294"/>
      <c r="AE127" s="1294"/>
      <c r="AF127" s="1294"/>
      <c r="AG127" s="1294"/>
      <c r="AH127" s="1294"/>
      <c r="AI127" s="1294"/>
      <c r="AJ127" s="1294"/>
      <c r="AK127" s="1294"/>
      <c r="AL127" s="1294"/>
      <c r="AM127" s="1294"/>
      <c r="AN127" s="1294"/>
      <c r="AO127" s="1294"/>
      <c r="AP127" s="1294"/>
      <c r="AQ127" s="1294"/>
      <c r="AR127" s="1294"/>
      <c r="AS127" s="1294"/>
      <c r="AT127" s="1294"/>
      <c r="AU127" s="1294"/>
      <c r="AV127" s="1294"/>
      <c r="AW127" s="1294"/>
      <c r="AX127" s="1294"/>
      <c r="AY127" s="1294"/>
      <c r="AZ127" s="1294"/>
      <c r="BA127" s="1294"/>
      <c r="BB127" s="1294"/>
      <c r="BC127" s="1294"/>
      <c r="BD127" s="1294"/>
      <c r="BE127" s="1294"/>
      <c r="BF127" s="1294"/>
      <c r="BG127" s="1294"/>
      <c r="BH127" s="1294"/>
      <c r="BI127" s="1294"/>
      <c r="BJ127" s="1294"/>
      <c r="BK127" s="1294"/>
      <c r="BL127" s="1294"/>
      <c r="BM127" s="1294"/>
      <c r="BN127" s="1294"/>
      <c r="BO127" s="1294"/>
      <c r="BP127" s="1294"/>
      <c r="BQ127" s="1294"/>
      <c r="BR127" s="1294"/>
      <c r="BS127" s="1294"/>
      <c r="BT127" s="1294"/>
      <c r="BU127" s="1294"/>
      <c r="BV127" s="1294"/>
      <c r="BW127" s="1294"/>
      <c r="BX127" s="1294"/>
      <c r="BY127" s="1294"/>
      <c r="BZ127" s="1294"/>
      <c r="CA127" s="1294"/>
      <c r="CB127" s="1294"/>
      <c r="CC127" s="1294"/>
      <c r="CD127" s="1294"/>
      <c r="CE127" s="1294"/>
      <c r="CF127" s="1294"/>
      <c r="CG127" s="1294"/>
      <c r="CH127" s="1294"/>
      <c r="CI127" s="1294"/>
      <c r="CJ127" s="1294"/>
      <c r="CK127" s="1294"/>
      <c r="CL127" s="1294"/>
      <c r="CM127" s="1294"/>
      <c r="CN127" s="1294"/>
      <c r="CO127" s="1295">
        <f t="shared" si="14"/>
        <v>0</v>
      </c>
      <c r="CP127" s="476"/>
      <c r="CQ127" s="476"/>
      <c r="CR127" s="476"/>
      <c r="CS127" s="474">
        <f t="shared" si="15"/>
        <v>0</v>
      </c>
      <c r="CT127" s="475">
        <f t="shared" si="16"/>
        <v>0</v>
      </c>
      <c r="CV127" s="487"/>
      <c r="CW127" s="487"/>
      <c r="CX127" s="487"/>
      <c r="CY127" s="487"/>
      <c r="CZ127" s="487"/>
      <c r="DA127" s="487"/>
      <c r="DB127" s="487"/>
      <c r="DC127" s="487"/>
      <c r="DD127" s="487"/>
      <c r="DE127" s="487"/>
      <c r="DF127" s="487"/>
      <c r="DG127" s="487"/>
      <c r="DH127" s="487"/>
      <c r="DI127" s="487"/>
      <c r="DJ127" s="487"/>
      <c r="DK127" s="487"/>
      <c r="DL127" s="487"/>
      <c r="DM127" s="487"/>
      <c r="DN127" s="487"/>
      <c r="DO127" s="487"/>
      <c r="DP127" s="487"/>
      <c r="DQ127" s="487"/>
      <c r="DR127" s="487"/>
      <c r="DS127" s="487"/>
      <c r="DT127" s="487"/>
      <c r="DU127" s="487"/>
      <c r="DV127" s="487"/>
      <c r="DW127" s="487"/>
      <c r="DX127" s="487"/>
      <c r="DY127" s="487"/>
      <c r="DZ127" s="487"/>
      <c r="EA127" s="487"/>
      <c r="EB127" s="487"/>
      <c r="EC127" s="487"/>
      <c r="ED127" s="487"/>
      <c r="EE127" s="487"/>
      <c r="EF127" s="487"/>
      <c r="EG127" s="487"/>
      <c r="EH127" s="487"/>
      <c r="EI127" s="487"/>
      <c r="EJ127" s="487"/>
      <c r="EK127" s="487"/>
      <c r="EL127" s="487"/>
      <c r="EM127" s="487"/>
      <c r="EN127" s="487"/>
      <c r="EO127" s="487"/>
      <c r="EP127" s="487"/>
      <c r="EQ127" s="487"/>
      <c r="ER127" s="487"/>
      <c r="ES127" s="487"/>
      <c r="ET127" s="487"/>
      <c r="EU127" s="487"/>
      <c r="EV127" s="487"/>
      <c r="EW127" s="487"/>
      <c r="EX127" s="487"/>
      <c r="EY127" s="487"/>
      <c r="EZ127" s="487"/>
      <c r="FA127" s="487"/>
      <c r="FB127" s="487"/>
      <c r="FC127" s="487"/>
      <c r="FD127" s="487"/>
      <c r="FE127" s="487"/>
      <c r="FF127" s="487"/>
      <c r="FG127" s="487"/>
      <c r="FH127" s="487"/>
      <c r="FI127" s="487"/>
      <c r="FJ127" s="487"/>
      <c r="FK127" s="487"/>
      <c r="FL127" s="487"/>
      <c r="FM127" s="487"/>
      <c r="FN127" s="487"/>
      <c r="FO127" s="487"/>
      <c r="FP127" s="487"/>
      <c r="FQ127" s="487"/>
      <c r="FR127" s="487"/>
      <c r="FS127" s="487"/>
      <c r="FT127" s="487"/>
      <c r="FU127" s="487"/>
      <c r="FV127" s="487"/>
      <c r="FW127" s="487"/>
      <c r="FX127" s="487"/>
      <c r="FY127" s="487"/>
      <c r="FZ127" s="487"/>
      <c r="GA127" s="487"/>
      <c r="GB127" s="487"/>
      <c r="GC127" s="487"/>
      <c r="GD127" s="487"/>
      <c r="GE127" s="487"/>
      <c r="GF127" s="487"/>
      <c r="GG127" s="487"/>
      <c r="GH127" s="487"/>
      <c r="GI127" s="487"/>
      <c r="GJ127" s="487"/>
      <c r="GK127" s="487"/>
      <c r="GL127" s="487"/>
      <c r="GM127" s="487"/>
      <c r="GN127" s="487"/>
      <c r="GO127" s="487"/>
      <c r="GP127" s="487"/>
      <c r="GQ127" s="487"/>
      <c r="GR127" s="487"/>
      <c r="GS127" s="487"/>
      <c r="GT127" s="487"/>
      <c r="GU127" s="487"/>
      <c r="GV127" s="487"/>
      <c r="GW127" s="487"/>
      <c r="GX127" s="487"/>
      <c r="GY127" s="487"/>
      <c r="GZ127" s="487"/>
      <c r="HA127" s="487"/>
      <c r="HB127" s="487"/>
      <c r="HC127" s="487"/>
      <c r="HD127" s="487"/>
      <c r="HE127" s="487"/>
      <c r="HF127" s="487"/>
      <c r="HG127" s="487"/>
      <c r="HH127" s="487"/>
      <c r="HI127" s="487"/>
      <c r="HJ127" s="487"/>
      <c r="HK127" s="487"/>
      <c r="HL127" s="487"/>
      <c r="HM127" s="487"/>
      <c r="HN127" s="487"/>
      <c r="HO127" s="487"/>
      <c r="HP127" s="487"/>
      <c r="HQ127" s="487"/>
      <c r="HR127" s="487"/>
      <c r="HS127" s="487"/>
      <c r="HT127" s="487"/>
      <c r="HU127" s="487"/>
      <c r="HV127" s="487"/>
      <c r="HW127" s="487"/>
      <c r="HX127" s="487"/>
      <c r="HY127" s="487"/>
      <c r="HZ127" s="487"/>
      <c r="IA127" s="487"/>
      <c r="IB127" s="487"/>
      <c r="IC127" s="487"/>
      <c r="ID127" s="487"/>
      <c r="IE127" s="487"/>
      <c r="IF127" s="487"/>
      <c r="IG127" s="487"/>
      <c r="IH127" s="487"/>
      <c r="II127" s="487"/>
      <c r="IJ127" s="487"/>
      <c r="IK127" s="487"/>
      <c r="IL127" s="487"/>
      <c r="IM127" s="487"/>
      <c r="IN127" s="487"/>
      <c r="IO127" s="487"/>
      <c r="IP127" s="487"/>
      <c r="IQ127" s="487"/>
      <c r="IR127" s="487"/>
      <c r="IS127" s="487"/>
      <c r="IT127" s="487"/>
      <c r="IU127" s="487"/>
      <c r="IV127" s="487"/>
      <c r="IW127" s="487"/>
      <c r="IX127" s="487"/>
      <c r="IY127" s="487"/>
      <c r="IZ127" s="487"/>
      <c r="JA127" s="487"/>
      <c r="JB127" s="487"/>
      <c r="JC127" s="487"/>
      <c r="JD127" s="487"/>
      <c r="JE127" s="487"/>
      <c r="JF127" s="487"/>
      <c r="JG127" s="487"/>
      <c r="JH127" s="487"/>
      <c r="JI127" s="487"/>
      <c r="JJ127" s="487"/>
      <c r="JK127" s="487"/>
      <c r="JL127" s="487"/>
      <c r="JM127" s="487"/>
      <c r="JN127" s="487"/>
      <c r="JO127" s="487"/>
      <c r="JP127" s="487"/>
      <c r="JQ127" s="487"/>
      <c r="JR127" s="487"/>
      <c r="JS127" s="681"/>
    </row>
    <row r="128" spans="1:279" s="461" customFormat="1" ht="21" customHeight="1">
      <c r="A128" s="1785"/>
      <c r="B128" s="1626">
        <v>15</v>
      </c>
      <c r="C128" s="478"/>
      <c r="D128" s="469"/>
      <c r="E128" s="470"/>
      <c r="F128" s="470"/>
      <c r="G128" s="469"/>
      <c r="H128" s="472"/>
      <c r="I128" s="1294"/>
      <c r="J128" s="1294"/>
      <c r="K128" s="1294"/>
      <c r="L128" s="1294"/>
      <c r="M128" s="1294"/>
      <c r="N128" s="1294"/>
      <c r="O128" s="1294"/>
      <c r="P128" s="1294"/>
      <c r="Q128" s="1294"/>
      <c r="R128" s="1294"/>
      <c r="S128" s="1294"/>
      <c r="T128" s="1294"/>
      <c r="U128" s="1294"/>
      <c r="V128" s="1294"/>
      <c r="W128" s="1294"/>
      <c r="X128" s="1294"/>
      <c r="Y128" s="1294"/>
      <c r="Z128" s="1294"/>
      <c r="AA128" s="1294"/>
      <c r="AB128" s="1294"/>
      <c r="AC128" s="1294"/>
      <c r="AD128" s="1294"/>
      <c r="AE128" s="1294"/>
      <c r="AF128" s="1294"/>
      <c r="AG128" s="1294"/>
      <c r="AH128" s="1294"/>
      <c r="AI128" s="1294"/>
      <c r="AJ128" s="1294"/>
      <c r="AK128" s="1294"/>
      <c r="AL128" s="1294"/>
      <c r="AM128" s="1294"/>
      <c r="AN128" s="1294"/>
      <c r="AO128" s="1294"/>
      <c r="AP128" s="1294"/>
      <c r="AQ128" s="1294"/>
      <c r="AR128" s="1294"/>
      <c r="AS128" s="1294"/>
      <c r="AT128" s="1294"/>
      <c r="AU128" s="1294"/>
      <c r="AV128" s="1294"/>
      <c r="AW128" s="1294"/>
      <c r="AX128" s="1294"/>
      <c r="AY128" s="1294"/>
      <c r="AZ128" s="1294"/>
      <c r="BA128" s="1294"/>
      <c r="BB128" s="1294"/>
      <c r="BC128" s="1294"/>
      <c r="BD128" s="1294"/>
      <c r="BE128" s="1294"/>
      <c r="BF128" s="1294"/>
      <c r="BG128" s="1294"/>
      <c r="BH128" s="1294"/>
      <c r="BI128" s="1294"/>
      <c r="BJ128" s="1294"/>
      <c r="BK128" s="1294"/>
      <c r="BL128" s="1294"/>
      <c r="BM128" s="1294"/>
      <c r="BN128" s="1294"/>
      <c r="BO128" s="1294"/>
      <c r="BP128" s="1294"/>
      <c r="BQ128" s="1294"/>
      <c r="BR128" s="1294"/>
      <c r="BS128" s="1294"/>
      <c r="BT128" s="1294"/>
      <c r="BU128" s="1294"/>
      <c r="BV128" s="1294"/>
      <c r="BW128" s="1294"/>
      <c r="BX128" s="1294"/>
      <c r="BY128" s="1294"/>
      <c r="BZ128" s="1294"/>
      <c r="CA128" s="1294"/>
      <c r="CB128" s="1294"/>
      <c r="CC128" s="1294"/>
      <c r="CD128" s="1294"/>
      <c r="CE128" s="1294"/>
      <c r="CF128" s="1294"/>
      <c r="CG128" s="1294"/>
      <c r="CH128" s="1294"/>
      <c r="CI128" s="1294"/>
      <c r="CJ128" s="1294"/>
      <c r="CK128" s="1294"/>
      <c r="CL128" s="1294"/>
      <c r="CM128" s="1294"/>
      <c r="CN128" s="1294"/>
      <c r="CO128" s="1295">
        <f t="shared" si="14"/>
        <v>0</v>
      </c>
      <c r="CP128" s="476"/>
      <c r="CQ128" s="476"/>
      <c r="CR128" s="476"/>
      <c r="CS128" s="474">
        <f t="shared" si="15"/>
        <v>0</v>
      </c>
      <c r="CT128" s="475">
        <f t="shared" si="16"/>
        <v>0</v>
      </c>
      <c r="CV128" s="487"/>
      <c r="CW128" s="487"/>
      <c r="CX128" s="487"/>
      <c r="CY128" s="487"/>
      <c r="CZ128" s="487"/>
      <c r="DA128" s="487"/>
      <c r="DB128" s="487"/>
      <c r="DC128" s="487"/>
      <c r="DD128" s="487"/>
      <c r="DE128" s="487"/>
      <c r="DF128" s="487"/>
      <c r="DG128" s="487"/>
      <c r="DH128" s="487"/>
      <c r="DI128" s="487"/>
      <c r="DJ128" s="487"/>
      <c r="DK128" s="487"/>
      <c r="DL128" s="487"/>
      <c r="DM128" s="487"/>
      <c r="DN128" s="487"/>
      <c r="DO128" s="487"/>
      <c r="DP128" s="487"/>
      <c r="DQ128" s="487"/>
      <c r="DR128" s="487"/>
      <c r="DS128" s="487"/>
      <c r="DT128" s="487"/>
      <c r="DU128" s="487"/>
      <c r="DV128" s="487"/>
      <c r="DW128" s="487"/>
      <c r="DX128" s="487"/>
      <c r="DY128" s="487"/>
      <c r="DZ128" s="487"/>
      <c r="EA128" s="487"/>
      <c r="EB128" s="487"/>
      <c r="EC128" s="487"/>
      <c r="ED128" s="487"/>
      <c r="EE128" s="487"/>
      <c r="EF128" s="487"/>
      <c r="EG128" s="487"/>
      <c r="EH128" s="487"/>
      <c r="EI128" s="487"/>
      <c r="EJ128" s="487"/>
      <c r="EK128" s="487"/>
      <c r="EL128" s="487"/>
      <c r="EM128" s="487"/>
      <c r="EN128" s="487"/>
      <c r="EO128" s="487"/>
      <c r="EP128" s="487"/>
      <c r="EQ128" s="487"/>
      <c r="ER128" s="487"/>
      <c r="ES128" s="487"/>
      <c r="ET128" s="487"/>
      <c r="EU128" s="487"/>
      <c r="EV128" s="487"/>
      <c r="EW128" s="487"/>
      <c r="EX128" s="487"/>
      <c r="EY128" s="487"/>
      <c r="EZ128" s="487"/>
      <c r="FA128" s="487"/>
      <c r="FB128" s="487"/>
      <c r="FC128" s="487"/>
      <c r="FD128" s="487"/>
      <c r="FE128" s="487"/>
      <c r="FF128" s="487"/>
      <c r="FG128" s="487"/>
      <c r="FH128" s="487"/>
      <c r="FI128" s="487"/>
      <c r="FJ128" s="487"/>
      <c r="FK128" s="487"/>
      <c r="FL128" s="487"/>
      <c r="FM128" s="487"/>
      <c r="FN128" s="487"/>
      <c r="FO128" s="487"/>
      <c r="FP128" s="487"/>
      <c r="FQ128" s="487"/>
      <c r="FR128" s="487"/>
      <c r="FS128" s="487"/>
      <c r="FT128" s="487"/>
      <c r="FU128" s="487"/>
      <c r="FV128" s="487"/>
      <c r="FW128" s="487"/>
      <c r="FX128" s="487"/>
      <c r="FY128" s="487"/>
      <c r="FZ128" s="487"/>
      <c r="GA128" s="487"/>
      <c r="GB128" s="487"/>
      <c r="GC128" s="487"/>
      <c r="GD128" s="487"/>
      <c r="GE128" s="487"/>
      <c r="GF128" s="487"/>
      <c r="GG128" s="487"/>
      <c r="GH128" s="487"/>
      <c r="GI128" s="487"/>
      <c r="GJ128" s="487"/>
      <c r="GK128" s="487"/>
      <c r="GL128" s="487"/>
      <c r="GM128" s="487"/>
      <c r="GN128" s="487"/>
      <c r="GO128" s="487"/>
      <c r="GP128" s="487"/>
      <c r="GQ128" s="487"/>
      <c r="GR128" s="487"/>
      <c r="GS128" s="487"/>
      <c r="GT128" s="487"/>
      <c r="GU128" s="487"/>
      <c r="GV128" s="487"/>
      <c r="GW128" s="487"/>
      <c r="GX128" s="487"/>
      <c r="GY128" s="487"/>
      <c r="GZ128" s="487"/>
      <c r="HA128" s="487"/>
      <c r="HB128" s="487"/>
      <c r="HC128" s="487"/>
      <c r="HD128" s="487"/>
      <c r="HE128" s="487"/>
      <c r="HF128" s="487"/>
      <c r="HG128" s="487"/>
      <c r="HH128" s="487"/>
      <c r="HI128" s="487"/>
      <c r="HJ128" s="487"/>
      <c r="HK128" s="487"/>
      <c r="HL128" s="487"/>
      <c r="HM128" s="487"/>
      <c r="HN128" s="487"/>
      <c r="HO128" s="487"/>
      <c r="HP128" s="487"/>
      <c r="HQ128" s="487"/>
      <c r="HR128" s="487"/>
      <c r="HS128" s="487"/>
      <c r="HT128" s="487"/>
      <c r="HU128" s="487"/>
      <c r="HV128" s="487"/>
      <c r="HW128" s="487"/>
      <c r="HX128" s="487"/>
      <c r="HY128" s="487"/>
      <c r="HZ128" s="487"/>
      <c r="IA128" s="487"/>
      <c r="IB128" s="487"/>
      <c r="IC128" s="487"/>
      <c r="ID128" s="487"/>
      <c r="IE128" s="487"/>
      <c r="IF128" s="487"/>
      <c r="IG128" s="487"/>
      <c r="IH128" s="487"/>
      <c r="II128" s="487"/>
      <c r="IJ128" s="487"/>
      <c r="IK128" s="487"/>
      <c r="IL128" s="487"/>
      <c r="IM128" s="487"/>
      <c r="IN128" s="487"/>
      <c r="IO128" s="487"/>
      <c r="IP128" s="487"/>
      <c r="IQ128" s="487"/>
      <c r="IR128" s="487"/>
      <c r="IS128" s="487"/>
      <c r="IT128" s="487"/>
      <c r="IU128" s="487"/>
      <c r="IV128" s="487"/>
      <c r="IW128" s="487"/>
      <c r="IX128" s="487"/>
      <c r="IY128" s="487"/>
      <c r="IZ128" s="487"/>
      <c r="JA128" s="487"/>
      <c r="JB128" s="487"/>
      <c r="JC128" s="487"/>
      <c r="JD128" s="487"/>
      <c r="JE128" s="487"/>
      <c r="JF128" s="487"/>
      <c r="JG128" s="487"/>
      <c r="JH128" s="487"/>
      <c r="JI128" s="487"/>
      <c r="JJ128" s="487"/>
      <c r="JK128" s="487"/>
      <c r="JL128" s="487"/>
      <c r="JM128" s="487"/>
      <c r="JN128" s="487"/>
      <c r="JO128" s="487"/>
      <c r="JP128" s="487"/>
      <c r="JQ128" s="487"/>
      <c r="JR128" s="487"/>
      <c r="JS128" s="681"/>
    </row>
    <row r="129" spans="1:279" s="461" customFormat="1" ht="21" customHeight="1">
      <c r="A129" s="1785"/>
      <c r="B129" s="1626">
        <v>16</v>
      </c>
      <c r="C129" s="478"/>
      <c r="D129" s="469"/>
      <c r="E129" s="470"/>
      <c r="F129" s="470"/>
      <c r="G129" s="469"/>
      <c r="H129" s="472"/>
      <c r="I129" s="1294"/>
      <c r="J129" s="1294"/>
      <c r="K129" s="1294"/>
      <c r="L129" s="1294"/>
      <c r="M129" s="1294"/>
      <c r="N129" s="1294"/>
      <c r="O129" s="1294"/>
      <c r="P129" s="1294"/>
      <c r="Q129" s="1294"/>
      <c r="R129" s="1294"/>
      <c r="S129" s="1294"/>
      <c r="T129" s="1294"/>
      <c r="U129" s="1294"/>
      <c r="V129" s="1294"/>
      <c r="W129" s="1294"/>
      <c r="X129" s="1294"/>
      <c r="Y129" s="1294"/>
      <c r="Z129" s="1294"/>
      <c r="AA129" s="1294"/>
      <c r="AB129" s="1294"/>
      <c r="AC129" s="1294"/>
      <c r="AD129" s="1294"/>
      <c r="AE129" s="1294"/>
      <c r="AF129" s="1294"/>
      <c r="AG129" s="1294"/>
      <c r="AH129" s="1294"/>
      <c r="AI129" s="1294"/>
      <c r="AJ129" s="1294"/>
      <c r="AK129" s="1294"/>
      <c r="AL129" s="1294"/>
      <c r="AM129" s="1294"/>
      <c r="AN129" s="1294"/>
      <c r="AO129" s="1294"/>
      <c r="AP129" s="1294"/>
      <c r="AQ129" s="1294"/>
      <c r="AR129" s="1294"/>
      <c r="AS129" s="1294"/>
      <c r="AT129" s="1294"/>
      <c r="AU129" s="1294"/>
      <c r="AV129" s="1294"/>
      <c r="AW129" s="1294"/>
      <c r="AX129" s="1294"/>
      <c r="AY129" s="1294"/>
      <c r="AZ129" s="1294"/>
      <c r="BA129" s="1294"/>
      <c r="BB129" s="1294"/>
      <c r="BC129" s="1294"/>
      <c r="BD129" s="1294"/>
      <c r="BE129" s="1294"/>
      <c r="BF129" s="1294"/>
      <c r="BG129" s="1294"/>
      <c r="BH129" s="1294"/>
      <c r="BI129" s="1294"/>
      <c r="BJ129" s="1294"/>
      <c r="BK129" s="1294"/>
      <c r="BL129" s="1294"/>
      <c r="BM129" s="1294"/>
      <c r="BN129" s="1294"/>
      <c r="BO129" s="1294"/>
      <c r="BP129" s="1294"/>
      <c r="BQ129" s="1294"/>
      <c r="BR129" s="1294"/>
      <c r="BS129" s="1294"/>
      <c r="BT129" s="1294"/>
      <c r="BU129" s="1294"/>
      <c r="BV129" s="1294"/>
      <c r="BW129" s="1294"/>
      <c r="BX129" s="1294"/>
      <c r="BY129" s="1294"/>
      <c r="BZ129" s="1294"/>
      <c r="CA129" s="1294"/>
      <c r="CB129" s="1294"/>
      <c r="CC129" s="1294"/>
      <c r="CD129" s="1294"/>
      <c r="CE129" s="1294"/>
      <c r="CF129" s="1294"/>
      <c r="CG129" s="1294"/>
      <c r="CH129" s="1294"/>
      <c r="CI129" s="1294"/>
      <c r="CJ129" s="1294"/>
      <c r="CK129" s="1294"/>
      <c r="CL129" s="1294"/>
      <c r="CM129" s="1294"/>
      <c r="CN129" s="1294"/>
      <c r="CO129" s="1295">
        <f t="shared" si="14"/>
        <v>0</v>
      </c>
      <c r="CP129" s="476"/>
      <c r="CQ129" s="476"/>
      <c r="CR129" s="476"/>
      <c r="CS129" s="474">
        <f t="shared" si="15"/>
        <v>0</v>
      </c>
      <c r="CT129" s="475">
        <f t="shared" si="16"/>
        <v>0</v>
      </c>
      <c r="CV129" s="487"/>
      <c r="CW129" s="487"/>
      <c r="CX129" s="487"/>
      <c r="CY129" s="487"/>
      <c r="CZ129" s="487"/>
      <c r="DA129" s="487"/>
      <c r="DB129" s="487"/>
      <c r="DC129" s="487"/>
      <c r="DD129" s="487"/>
      <c r="DE129" s="487"/>
      <c r="DF129" s="487"/>
      <c r="DG129" s="487"/>
      <c r="DH129" s="487"/>
      <c r="DI129" s="487"/>
      <c r="DJ129" s="487"/>
      <c r="DK129" s="487"/>
      <c r="DL129" s="487"/>
      <c r="DM129" s="487"/>
      <c r="DN129" s="487"/>
      <c r="DO129" s="487"/>
      <c r="DP129" s="487"/>
      <c r="DQ129" s="487"/>
      <c r="DR129" s="487"/>
      <c r="DS129" s="487"/>
      <c r="DT129" s="487"/>
      <c r="DU129" s="487"/>
      <c r="DV129" s="487"/>
      <c r="DW129" s="487"/>
      <c r="DX129" s="487"/>
      <c r="DY129" s="487"/>
      <c r="DZ129" s="487"/>
      <c r="EA129" s="487"/>
      <c r="EB129" s="487"/>
      <c r="EC129" s="487"/>
      <c r="ED129" s="487"/>
      <c r="EE129" s="487"/>
      <c r="EF129" s="487"/>
      <c r="EG129" s="487"/>
      <c r="EH129" s="487"/>
      <c r="EI129" s="487"/>
      <c r="EJ129" s="487"/>
      <c r="EK129" s="487"/>
      <c r="EL129" s="487"/>
      <c r="EM129" s="487"/>
      <c r="EN129" s="487"/>
      <c r="EO129" s="487"/>
      <c r="EP129" s="487"/>
      <c r="EQ129" s="487"/>
      <c r="ER129" s="487"/>
      <c r="ES129" s="487"/>
      <c r="ET129" s="487"/>
      <c r="EU129" s="487"/>
      <c r="EV129" s="487"/>
      <c r="EW129" s="487"/>
      <c r="EX129" s="487"/>
      <c r="EY129" s="487"/>
      <c r="EZ129" s="487"/>
      <c r="FA129" s="487"/>
      <c r="FB129" s="487"/>
      <c r="FC129" s="487"/>
      <c r="FD129" s="487"/>
      <c r="FE129" s="487"/>
      <c r="FF129" s="487"/>
      <c r="FG129" s="487"/>
      <c r="FH129" s="487"/>
      <c r="FI129" s="487"/>
      <c r="FJ129" s="487"/>
      <c r="FK129" s="487"/>
      <c r="FL129" s="487"/>
      <c r="FM129" s="487"/>
      <c r="FN129" s="487"/>
      <c r="FO129" s="487"/>
      <c r="FP129" s="487"/>
      <c r="FQ129" s="487"/>
      <c r="FR129" s="487"/>
      <c r="FS129" s="487"/>
      <c r="FT129" s="487"/>
      <c r="FU129" s="487"/>
      <c r="FV129" s="487"/>
      <c r="FW129" s="487"/>
      <c r="FX129" s="487"/>
      <c r="FY129" s="487"/>
      <c r="FZ129" s="487"/>
      <c r="GA129" s="487"/>
      <c r="GB129" s="487"/>
      <c r="GC129" s="487"/>
      <c r="GD129" s="487"/>
      <c r="GE129" s="487"/>
      <c r="GF129" s="487"/>
      <c r="GG129" s="487"/>
      <c r="GH129" s="487"/>
      <c r="GI129" s="487"/>
      <c r="GJ129" s="487"/>
      <c r="GK129" s="487"/>
      <c r="GL129" s="487"/>
      <c r="GM129" s="487"/>
      <c r="GN129" s="487"/>
      <c r="GO129" s="487"/>
      <c r="GP129" s="487"/>
      <c r="GQ129" s="487"/>
      <c r="GR129" s="487"/>
      <c r="GS129" s="487"/>
      <c r="GT129" s="487"/>
      <c r="GU129" s="487"/>
      <c r="GV129" s="487"/>
      <c r="GW129" s="487"/>
      <c r="GX129" s="487"/>
      <c r="GY129" s="487"/>
      <c r="GZ129" s="487"/>
      <c r="HA129" s="487"/>
      <c r="HB129" s="487"/>
      <c r="HC129" s="487"/>
      <c r="HD129" s="487"/>
      <c r="HE129" s="487"/>
      <c r="HF129" s="487"/>
      <c r="HG129" s="487"/>
      <c r="HH129" s="487"/>
      <c r="HI129" s="487"/>
      <c r="HJ129" s="487"/>
      <c r="HK129" s="487"/>
      <c r="HL129" s="487"/>
      <c r="HM129" s="487"/>
      <c r="HN129" s="487"/>
      <c r="HO129" s="487"/>
      <c r="HP129" s="487"/>
      <c r="HQ129" s="487"/>
      <c r="HR129" s="487"/>
      <c r="HS129" s="487"/>
      <c r="HT129" s="487"/>
      <c r="HU129" s="487"/>
      <c r="HV129" s="487"/>
      <c r="HW129" s="487"/>
      <c r="HX129" s="487"/>
      <c r="HY129" s="487"/>
      <c r="HZ129" s="487"/>
      <c r="IA129" s="487"/>
      <c r="IB129" s="487"/>
      <c r="IC129" s="487"/>
      <c r="ID129" s="487"/>
      <c r="IE129" s="487"/>
      <c r="IF129" s="487"/>
      <c r="IG129" s="487"/>
      <c r="IH129" s="487"/>
      <c r="II129" s="487"/>
      <c r="IJ129" s="487"/>
      <c r="IK129" s="487"/>
      <c r="IL129" s="487"/>
      <c r="IM129" s="487"/>
      <c r="IN129" s="487"/>
      <c r="IO129" s="487"/>
      <c r="IP129" s="487"/>
      <c r="IQ129" s="487"/>
      <c r="IR129" s="487"/>
      <c r="IS129" s="487"/>
      <c r="IT129" s="487"/>
      <c r="IU129" s="487"/>
      <c r="IV129" s="487"/>
      <c r="IW129" s="487"/>
      <c r="IX129" s="487"/>
      <c r="IY129" s="487"/>
      <c r="IZ129" s="487"/>
      <c r="JA129" s="487"/>
      <c r="JB129" s="487"/>
      <c r="JC129" s="487"/>
      <c r="JD129" s="487"/>
      <c r="JE129" s="487"/>
      <c r="JF129" s="487"/>
      <c r="JG129" s="487"/>
      <c r="JH129" s="487"/>
      <c r="JI129" s="487"/>
      <c r="JJ129" s="487"/>
      <c r="JK129" s="487"/>
      <c r="JL129" s="487"/>
      <c r="JM129" s="487"/>
      <c r="JN129" s="487"/>
      <c r="JO129" s="487"/>
      <c r="JP129" s="487"/>
      <c r="JQ129" s="487"/>
      <c r="JR129" s="487"/>
      <c r="JS129" s="681"/>
    </row>
    <row r="130" spans="1:279" s="461" customFormat="1" ht="21" customHeight="1">
      <c r="A130" s="1785"/>
      <c r="B130" s="1626">
        <v>17</v>
      </c>
      <c r="C130" s="478"/>
      <c r="D130" s="469"/>
      <c r="E130" s="470"/>
      <c r="F130" s="470"/>
      <c r="G130" s="469"/>
      <c r="H130" s="472"/>
      <c r="I130" s="1294"/>
      <c r="J130" s="1294"/>
      <c r="K130" s="1294"/>
      <c r="L130" s="1294"/>
      <c r="M130" s="1294"/>
      <c r="N130" s="1294"/>
      <c r="O130" s="1294"/>
      <c r="P130" s="1294"/>
      <c r="Q130" s="1294"/>
      <c r="R130" s="1294"/>
      <c r="S130" s="1294"/>
      <c r="T130" s="1294"/>
      <c r="U130" s="1294"/>
      <c r="V130" s="1294"/>
      <c r="W130" s="1294"/>
      <c r="X130" s="1294"/>
      <c r="Y130" s="1294"/>
      <c r="Z130" s="1294"/>
      <c r="AA130" s="1294"/>
      <c r="AB130" s="1294"/>
      <c r="AC130" s="1294"/>
      <c r="AD130" s="1294"/>
      <c r="AE130" s="1294"/>
      <c r="AF130" s="1294"/>
      <c r="AG130" s="1294"/>
      <c r="AH130" s="1294"/>
      <c r="AI130" s="1294"/>
      <c r="AJ130" s="1294"/>
      <c r="AK130" s="1294"/>
      <c r="AL130" s="1294"/>
      <c r="AM130" s="1294"/>
      <c r="AN130" s="1294"/>
      <c r="AO130" s="1294"/>
      <c r="AP130" s="1294"/>
      <c r="AQ130" s="1294"/>
      <c r="AR130" s="1294"/>
      <c r="AS130" s="1294"/>
      <c r="AT130" s="1294"/>
      <c r="AU130" s="1294"/>
      <c r="AV130" s="1294"/>
      <c r="AW130" s="1294"/>
      <c r="AX130" s="1294"/>
      <c r="AY130" s="1294"/>
      <c r="AZ130" s="1294"/>
      <c r="BA130" s="1294"/>
      <c r="BB130" s="1294"/>
      <c r="BC130" s="1294"/>
      <c r="BD130" s="1294"/>
      <c r="BE130" s="1294"/>
      <c r="BF130" s="1294"/>
      <c r="BG130" s="1294"/>
      <c r="BH130" s="1294"/>
      <c r="BI130" s="1294"/>
      <c r="BJ130" s="1294"/>
      <c r="BK130" s="1294"/>
      <c r="BL130" s="1294"/>
      <c r="BM130" s="1294"/>
      <c r="BN130" s="1294"/>
      <c r="BO130" s="1294"/>
      <c r="BP130" s="1294"/>
      <c r="BQ130" s="1294"/>
      <c r="BR130" s="1294"/>
      <c r="BS130" s="1294"/>
      <c r="BT130" s="1294"/>
      <c r="BU130" s="1294"/>
      <c r="BV130" s="1294"/>
      <c r="BW130" s="1294"/>
      <c r="BX130" s="1294"/>
      <c r="BY130" s="1294"/>
      <c r="BZ130" s="1294"/>
      <c r="CA130" s="1294"/>
      <c r="CB130" s="1294"/>
      <c r="CC130" s="1294"/>
      <c r="CD130" s="1294"/>
      <c r="CE130" s="1294"/>
      <c r="CF130" s="1294"/>
      <c r="CG130" s="1294"/>
      <c r="CH130" s="1294"/>
      <c r="CI130" s="1294"/>
      <c r="CJ130" s="1294"/>
      <c r="CK130" s="1294"/>
      <c r="CL130" s="1294"/>
      <c r="CM130" s="1294"/>
      <c r="CN130" s="1294"/>
      <c r="CO130" s="1295">
        <f t="shared" si="14"/>
        <v>0</v>
      </c>
      <c r="CP130" s="476"/>
      <c r="CQ130" s="476"/>
      <c r="CR130" s="476"/>
      <c r="CS130" s="474">
        <f t="shared" si="15"/>
        <v>0</v>
      </c>
      <c r="CT130" s="475">
        <f t="shared" si="16"/>
        <v>0</v>
      </c>
      <c r="CV130" s="487"/>
      <c r="CW130" s="487"/>
      <c r="CX130" s="487"/>
      <c r="CY130" s="487"/>
      <c r="CZ130" s="487"/>
      <c r="DA130" s="487"/>
      <c r="DB130" s="487"/>
      <c r="DC130" s="487"/>
      <c r="DD130" s="487"/>
      <c r="DE130" s="487"/>
      <c r="DF130" s="487"/>
      <c r="DG130" s="487"/>
      <c r="DH130" s="487"/>
      <c r="DI130" s="487"/>
      <c r="DJ130" s="487"/>
      <c r="DK130" s="487"/>
      <c r="DL130" s="487"/>
      <c r="DM130" s="487"/>
      <c r="DN130" s="487"/>
      <c r="DO130" s="487"/>
      <c r="DP130" s="487"/>
      <c r="DQ130" s="487"/>
      <c r="DR130" s="487"/>
      <c r="DS130" s="487"/>
      <c r="DT130" s="487"/>
      <c r="DU130" s="487"/>
      <c r="DV130" s="487"/>
      <c r="DW130" s="487"/>
      <c r="DX130" s="487"/>
      <c r="DY130" s="487"/>
      <c r="DZ130" s="487"/>
      <c r="EA130" s="487"/>
      <c r="EB130" s="487"/>
      <c r="EC130" s="487"/>
      <c r="ED130" s="487"/>
      <c r="EE130" s="487"/>
      <c r="EF130" s="487"/>
      <c r="EG130" s="487"/>
      <c r="EH130" s="487"/>
      <c r="EI130" s="487"/>
      <c r="EJ130" s="487"/>
      <c r="EK130" s="487"/>
      <c r="EL130" s="487"/>
      <c r="EM130" s="487"/>
      <c r="EN130" s="487"/>
      <c r="EO130" s="487"/>
      <c r="EP130" s="487"/>
      <c r="EQ130" s="487"/>
      <c r="ER130" s="487"/>
      <c r="ES130" s="487"/>
      <c r="ET130" s="487"/>
      <c r="EU130" s="487"/>
      <c r="EV130" s="487"/>
      <c r="EW130" s="487"/>
      <c r="EX130" s="487"/>
      <c r="EY130" s="487"/>
      <c r="EZ130" s="487"/>
      <c r="FA130" s="487"/>
      <c r="FB130" s="487"/>
      <c r="FC130" s="487"/>
      <c r="FD130" s="487"/>
      <c r="FE130" s="487"/>
      <c r="FF130" s="487"/>
      <c r="FG130" s="487"/>
      <c r="FH130" s="487"/>
      <c r="FI130" s="487"/>
      <c r="FJ130" s="487"/>
      <c r="FK130" s="487"/>
      <c r="FL130" s="487"/>
      <c r="FM130" s="487"/>
      <c r="FN130" s="487"/>
      <c r="FO130" s="487"/>
      <c r="FP130" s="487"/>
      <c r="FQ130" s="487"/>
      <c r="FR130" s="487"/>
      <c r="FS130" s="487"/>
      <c r="FT130" s="487"/>
      <c r="FU130" s="487"/>
      <c r="FV130" s="487"/>
      <c r="FW130" s="487"/>
      <c r="FX130" s="487"/>
      <c r="FY130" s="487"/>
      <c r="FZ130" s="487"/>
      <c r="GA130" s="487"/>
      <c r="GB130" s="487"/>
      <c r="GC130" s="487"/>
      <c r="GD130" s="487"/>
      <c r="GE130" s="487"/>
      <c r="GF130" s="487"/>
      <c r="GG130" s="487"/>
      <c r="GH130" s="487"/>
      <c r="GI130" s="487"/>
      <c r="GJ130" s="487"/>
      <c r="GK130" s="487"/>
      <c r="GL130" s="487"/>
      <c r="GM130" s="487"/>
      <c r="GN130" s="487"/>
      <c r="GO130" s="487"/>
      <c r="GP130" s="487"/>
      <c r="GQ130" s="487"/>
      <c r="GR130" s="487"/>
      <c r="GS130" s="487"/>
      <c r="GT130" s="487"/>
      <c r="GU130" s="487"/>
      <c r="GV130" s="487"/>
      <c r="GW130" s="487"/>
      <c r="GX130" s="487"/>
      <c r="GY130" s="487"/>
      <c r="GZ130" s="487"/>
      <c r="HA130" s="487"/>
      <c r="HB130" s="487"/>
      <c r="HC130" s="487"/>
      <c r="HD130" s="487"/>
      <c r="HE130" s="487"/>
      <c r="HF130" s="487"/>
      <c r="HG130" s="487"/>
      <c r="HH130" s="487"/>
      <c r="HI130" s="487"/>
      <c r="HJ130" s="487"/>
      <c r="HK130" s="487"/>
      <c r="HL130" s="487"/>
      <c r="HM130" s="487"/>
      <c r="HN130" s="487"/>
      <c r="HO130" s="487"/>
      <c r="HP130" s="487"/>
      <c r="HQ130" s="487"/>
      <c r="HR130" s="487"/>
      <c r="HS130" s="487"/>
      <c r="HT130" s="487"/>
      <c r="HU130" s="487"/>
      <c r="HV130" s="487"/>
      <c r="HW130" s="487"/>
      <c r="HX130" s="487"/>
      <c r="HY130" s="487"/>
      <c r="HZ130" s="487"/>
      <c r="IA130" s="487"/>
      <c r="IB130" s="487"/>
      <c r="IC130" s="487"/>
      <c r="ID130" s="487"/>
      <c r="IE130" s="487"/>
      <c r="IF130" s="487"/>
      <c r="IG130" s="487"/>
      <c r="IH130" s="487"/>
      <c r="II130" s="487"/>
      <c r="IJ130" s="487"/>
      <c r="IK130" s="487"/>
      <c r="IL130" s="487"/>
      <c r="IM130" s="487"/>
      <c r="IN130" s="487"/>
      <c r="IO130" s="487"/>
      <c r="IP130" s="487"/>
      <c r="IQ130" s="487"/>
      <c r="IR130" s="487"/>
      <c r="IS130" s="487"/>
      <c r="IT130" s="487"/>
      <c r="IU130" s="487"/>
      <c r="IV130" s="487"/>
      <c r="IW130" s="487"/>
      <c r="IX130" s="487"/>
      <c r="IY130" s="487"/>
      <c r="IZ130" s="487"/>
      <c r="JA130" s="487"/>
      <c r="JB130" s="487"/>
      <c r="JC130" s="487"/>
      <c r="JD130" s="487"/>
      <c r="JE130" s="487"/>
      <c r="JF130" s="487"/>
      <c r="JG130" s="487"/>
      <c r="JH130" s="487"/>
      <c r="JI130" s="487"/>
      <c r="JJ130" s="487"/>
      <c r="JK130" s="487"/>
      <c r="JL130" s="487"/>
      <c r="JM130" s="487"/>
      <c r="JN130" s="487"/>
      <c r="JO130" s="487"/>
      <c r="JP130" s="487"/>
      <c r="JQ130" s="487"/>
      <c r="JR130" s="487"/>
      <c r="JS130" s="681"/>
    </row>
    <row r="131" spans="1:279" s="461" customFormat="1" ht="21" customHeight="1">
      <c r="A131" s="1785"/>
      <c r="B131" s="1626">
        <v>18</v>
      </c>
      <c r="C131" s="478"/>
      <c r="D131" s="469"/>
      <c r="E131" s="470"/>
      <c r="F131" s="470"/>
      <c r="G131" s="469"/>
      <c r="H131" s="472"/>
      <c r="I131" s="1294"/>
      <c r="J131" s="1294"/>
      <c r="K131" s="1294"/>
      <c r="L131" s="1294"/>
      <c r="M131" s="1294"/>
      <c r="N131" s="1294"/>
      <c r="O131" s="1294"/>
      <c r="P131" s="1294"/>
      <c r="Q131" s="1294"/>
      <c r="R131" s="1294"/>
      <c r="S131" s="1294"/>
      <c r="T131" s="1294"/>
      <c r="U131" s="1294"/>
      <c r="V131" s="1294"/>
      <c r="W131" s="1294"/>
      <c r="X131" s="1294"/>
      <c r="Y131" s="1294"/>
      <c r="Z131" s="1294"/>
      <c r="AA131" s="1294"/>
      <c r="AB131" s="1294"/>
      <c r="AC131" s="1294"/>
      <c r="AD131" s="1294"/>
      <c r="AE131" s="1294"/>
      <c r="AF131" s="1294"/>
      <c r="AG131" s="1294"/>
      <c r="AH131" s="1294"/>
      <c r="AI131" s="1294"/>
      <c r="AJ131" s="1294"/>
      <c r="AK131" s="1294"/>
      <c r="AL131" s="1294"/>
      <c r="AM131" s="1294"/>
      <c r="AN131" s="1294"/>
      <c r="AO131" s="1294"/>
      <c r="AP131" s="1294"/>
      <c r="AQ131" s="1294"/>
      <c r="AR131" s="1294"/>
      <c r="AS131" s="1294"/>
      <c r="AT131" s="1294"/>
      <c r="AU131" s="1294"/>
      <c r="AV131" s="1294"/>
      <c r="AW131" s="1294"/>
      <c r="AX131" s="1294"/>
      <c r="AY131" s="1294"/>
      <c r="AZ131" s="1294"/>
      <c r="BA131" s="1294"/>
      <c r="BB131" s="1294"/>
      <c r="BC131" s="1294"/>
      <c r="BD131" s="1294"/>
      <c r="BE131" s="1294"/>
      <c r="BF131" s="1294"/>
      <c r="BG131" s="1294"/>
      <c r="BH131" s="1294"/>
      <c r="BI131" s="1294"/>
      <c r="BJ131" s="1294"/>
      <c r="BK131" s="1294"/>
      <c r="BL131" s="1294"/>
      <c r="BM131" s="1294"/>
      <c r="BN131" s="1294"/>
      <c r="BO131" s="1294"/>
      <c r="BP131" s="1294"/>
      <c r="BQ131" s="1294"/>
      <c r="BR131" s="1294"/>
      <c r="BS131" s="1294"/>
      <c r="BT131" s="1294"/>
      <c r="BU131" s="1294"/>
      <c r="BV131" s="1294"/>
      <c r="BW131" s="1294"/>
      <c r="BX131" s="1294"/>
      <c r="BY131" s="1294"/>
      <c r="BZ131" s="1294"/>
      <c r="CA131" s="1294"/>
      <c r="CB131" s="1294"/>
      <c r="CC131" s="1294"/>
      <c r="CD131" s="1294"/>
      <c r="CE131" s="1294"/>
      <c r="CF131" s="1294"/>
      <c r="CG131" s="1294"/>
      <c r="CH131" s="1294"/>
      <c r="CI131" s="1294"/>
      <c r="CJ131" s="1294"/>
      <c r="CK131" s="1294"/>
      <c r="CL131" s="1294"/>
      <c r="CM131" s="1294"/>
      <c r="CN131" s="1294"/>
      <c r="CO131" s="1295">
        <f t="shared" si="14"/>
        <v>0</v>
      </c>
      <c r="CP131" s="476"/>
      <c r="CQ131" s="476"/>
      <c r="CR131" s="476"/>
      <c r="CS131" s="474">
        <f t="shared" si="15"/>
        <v>0</v>
      </c>
      <c r="CT131" s="475">
        <f t="shared" si="16"/>
        <v>0</v>
      </c>
      <c r="CV131" s="487"/>
      <c r="CW131" s="487"/>
      <c r="CX131" s="487"/>
      <c r="CY131" s="487"/>
      <c r="CZ131" s="487"/>
      <c r="DA131" s="487"/>
      <c r="DB131" s="487"/>
      <c r="DC131" s="487"/>
      <c r="DD131" s="487"/>
      <c r="DE131" s="487"/>
      <c r="DF131" s="487"/>
      <c r="DG131" s="487"/>
      <c r="DH131" s="487"/>
      <c r="DI131" s="487"/>
      <c r="DJ131" s="487"/>
      <c r="DK131" s="487"/>
      <c r="DL131" s="487"/>
      <c r="DM131" s="487"/>
      <c r="DN131" s="487"/>
      <c r="DO131" s="487"/>
      <c r="DP131" s="487"/>
      <c r="DQ131" s="487"/>
      <c r="DR131" s="487"/>
      <c r="DS131" s="487"/>
      <c r="DT131" s="487"/>
      <c r="DU131" s="487"/>
      <c r="DV131" s="487"/>
      <c r="DW131" s="487"/>
      <c r="DX131" s="487"/>
      <c r="DY131" s="487"/>
      <c r="DZ131" s="487"/>
      <c r="EA131" s="487"/>
      <c r="EB131" s="487"/>
      <c r="EC131" s="487"/>
      <c r="ED131" s="487"/>
      <c r="EE131" s="487"/>
      <c r="EF131" s="487"/>
      <c r="EG131" s="487"/>
      <c r="EH131" s="487"/>
      <c r="EI131" s="487"/>
      <c r="EJ131" s="487"/>
      <c r="EK131" s="487"/>
      <c r="EL131" s="487"/>
      <c r="EM131" s="487"/>
      <c r="EN131" s="487"/>
      <c r="EO131" s="487"/>
      <c r="EP131" s="487"/>
      <c r="EQ131" s="487"/>
      <c r="ER131" s="487"/>
      <c r="ES131" s="487"/>
      <c r="ET131" s="487"/>
      <c r="EU131" s="487"/>
      <c r="EV131" s="487"/>
      <c r="EW131" s="487"/>
      <c r="EX131" s="487"/>
      <c r="EY131" s="487"/>
      <c r="EZ131" s="487"/>
      <c r="FA131" s="487"/>
      <c r="FB131" s="487"/>
      <c r="FC131" s="487"/>
      <c r="FD131" s="487"/>
      <c r="FE131" s="487"/>
      <c r="FF131" s="487"/>
      <c r="FG131" s="487"/>
      <c r="FH131" s="487"/>
      <c r="FI131" s="487"/>
      <c r="FJ131" s="487"/>
      <c r="FK131" s="487"/>
      <c r="FL131" s="487"/>
      <c r="FM131" s="487"/>
      <c r="FN131" s="487"/>
      <c r="FO131" s="487"/>
      <c r="FP131" s="487"/>
      <c r="FQ131" s="487"/>
      <c r="FR131" s="487"/>
      <c r="FS131" s="487"/>
      <c r="FT131" s="487"/>
      <c r="FU131" s="487"/>
      <c r="FV131" s="487"/>
      <c r="FW131" s="487"/>
      <c r="FX131" s="487"/>
      <c r="FY131" s="487"/>
      <c r="FZ131" s="487"/>
      <c r="GA131" s="487"/>
      <c r="GB131" s="487"/>
      <c r="GC131" s="487"/>
      <c r="GD131" s="487"/>
      <c r="GE131" s="487"/>
      <c r="GF131" s="487"/>
      <c r="GG131" s="487"/>
      <c r="GH131" s="487"/>
      <c r="GI131" s="487"/>
      <c r="GJ131" s="487"/>
      <c r="GK131" s="487"/>
      <c r="GL131" s="487"/>
      <c r="GM131" s="487"/>
      <c r="GN131" s="487"/>
      <c r="GO131" s="487"/>
      <c r="GP131" s="487"/>
      <c r="GQ131" s="487"/>
      <c r="GR131" s="487"/>
      <c r="GS131" s="487"/>
      <c r="GT131" s="487"/>
      <c r="GU131" s="487"/>
      <c r="GV131" s="487"/>
      <c r="GW131" s="487"/>
      <c r="GX131" s="487"/>
      <c r="GY131" s="487"/>
      <c r="GZ131" s="487"/>
      <c r="HA131" s="487"/>
      <c r="HB131" s="487"/>
      <c r="HC131" s="487"/>
      <c r="HD131" s="487"/>
      <c r="HE131" s="487"/>
      <c r="HF131" s="487"/>
      <c r="HG131" s="487"/>
      <c r="HH131" s="487"/>
      <c r="HI131" s="487"/>
      <c r="HJ131" s="487"/>
      <c r="HK131" s="487"/>
      <c r="HL131" s="487"/>
      <c r="HM131" s="487"/>
      <c r="HN131" s="487"/>
      <c r="HO131" s="487"/>
      <c r="HP131" s="487"/>
      <c r="HQ131" s="487"/>
      <c r="HR131" s="487"/>
      <c r="HS131" s="487"/>
      <c r="HT131" s="487"/>
      <c r="HU131" s="487"/>
      <c r="HV131" s="487"/>
      <c r="HW131" s="487"/>
      <c r="HX131" s="487"/>
      <c r="HY131" s="487"/>
      <c r="HZ131" s="487"/>
      <c r="IA131" s="487"/>
      <c r="IB131" s="487"/>
      <c r="IC131" s="487"/>
      <c r="ID131" s="487"/>
      <c r="IE131" s="487"/>
      <c r="IF131" s="487"/>
      <c r="IG131" s="487"/>
      <c r="IH131" s="487"/>
      <c r="II131" s="487"/>
      <c r="IJ131" s="487"/>
      <c r="IK131" s="487"/>
      <c r="IL131" s="487"/>
      <c r="IM131" s="487"/>
      <c r="IN131" s="487"/>
      <c r="IO131" s="487"/>
      <c r="IP131" s="487"/>
      <c r="IQ131" s="487"/>
      <c r="IR131" s="487"/>
      <c r="IS131" s="487"/>
      <c r="IT131" s="487"/>
      <c r="IU131" s="487"/>
      <c r="IV131" s="487"/>
      <c r="IW131" s="487"/>
      <c r="IX131" s="487"/>
      <c r="IY131" s="487"/>
      <c r="IZ131" s="487"/>
      <c r="JA131" s="487"/>
      <c r="JB131" s="487"/>
      <c r="JC131" s="487"/>
      <c r="JD131" s="487"/>
      <c r="JE131" s="487"/>
      <c r="JF131" s="487"/>
      <c r="JG131" s="487"/>
      <c r="JH131" s="487"/>
      <c r="JI131" s="487"/>
      <c r="JJ131" s="487"/>
      <c r="JK131" s="487"/>
      <c r="JL131" s="487"/>
      <c r="JM131" s="487"/>
      <c r="JN131" s="487"/>
      <c r="JO131" s="487"/>
      <c r="JP131" s="487"/>
      <c r="JQ131" s="487"/>
      <c r="JR131" s="487"/>
      <c r="JS131" s="681"/>
    </row>
    <row r="132" spans="1:279" s="461" customFormat="1" ht="21" customHeight="1">
      <c r="A132" s="1785"/>
      <c r="B132" s="1626">
        <v>19</v>
      </c>
      <c r="C132" s="478"/>
      <c r="D132" s="469"/>
      <c r="E132" s="470"/>
      <c r="F132" s="470"/>
      <c r="G132" s="469"/>
      <c r="H132" s="472"/>
      <c r="I132" s="1294"/>
      <c r="J132" s="1294"/>
      <c r="K132" s="1294"/>
      <c r="L132" s="1294"/>
      <c r="M132" s="1294"/>
      <c r="N132" s="1294"/>
      <c r="O132" s="1294"/>
      <c r="P132" s="1294"/>
      <c r="Q132" s="1294"/>
      <c r="R132" s="1294"/>
      <c r="S132" s="1294"/>
      <c r="T132" s="1294"/>
      <c r="U132" s="1294"/>
      <c r="V132" s="1294"/>
      <c r="W132" s="1294"/>
      <c r="X132" s="1294"/>
      <c r="Y132" s="1294"/>
      <c r="Z132" s="1294"/>
      <c r="AA132" s="1294"/>
      <c r="AB132" s="1294"/>
      <c r="AC132" s="1294"/>
      <c r="AD132" s="1294"/>
      <c r="AE132" s="1294"/>
      <c r="AF132" s="1294"/>
      <c r="AG132" s="1294"/>
      <c r="AH132" s="1294"/>
      <c r="AI132" s="1294"/>
      <c r="AJ132" s="1294"/>
      <c r="AK132" s="1294"/>
      <c r="AL132" s="1294"/>
      <c r="AM132" s="1294"/>
      <c r="AN132" s="1294"/>
      <c r="AO132" s="1294"/>
      <c r="AP132" s="1294"/>
      <c r="AQ132" s="1294"/>
      <c r="AR132" s="1294"/>
      <c r="AS132" s="1294"/>
      <c r="AT132" s="1294"/>
      <c r="AU132" s="1294"/>
      <c r="AV132" s="1294"/>
      <c r="AW132" s="1294"/>
      <c r="AX132" s="1294"/>
      <c r="AY132" s="1294"/>
      <c r="AZ132" s="1294"/>
      <c r="BA132" s="1294"/>
      <c r="BB132" s="1294"/>
      <c r="BC132" s="1294"/>
      <c r="BD132" s="1294"/>
      <c r="BE132" s="1294"/>
      <c r="BF132" s="1294"/>
      <c r="BG132" s="1294"/>
      <c r="BH132" s="1294"/>
      <c r="BI132" s="1294"/>
      <c r="BJ132" s="1294"/>
      <c r="BK132" s="1294"/>
      <c r="BL132" s="1294"/>
      <c r="BM132" s="1294"/>
      <c r="BN132" s="1294"/>
      <c r="BO132" s="1294"/>
      <c r="BP132" s="1294"/>
      <c r="BQ132" s="1294"/>
      <c r="BR132" s="1294"/>
      <c r="BS132" s="1294"/>
      <c r="BT132" s="1294"/>
      <c r="BU132" s="1294"/>
      <c r="BV132" s="1294"/>
      <c r="BW132" s="1294"/>
      <c r="BX132" s="1294"/>
      <c r="BY132" s="1294"/>
      <c r="BZ132" s="1294"/>
      <c r="CA132" s="1294"/>
      <c r="CB132" s="1294"/>
      <c r="CC132" s="1294"/>
      <c r="CD132" s="1294"/>
      <c r="CE132" s="1294"/>
      <c r="CF132" s="1294"/>
      <c r="CG132" s="1294"/>
      <c r="CH132" s="1294"/>
      <c r="CI132" s="1294"/>
      <c r="CJ132" s="1294"/>
      <c r="CK132" s="1294"/>
      <c r="CL132" s="1294"/>
      <c r="CM132" s="1294"/>
      <c r="CN132" s="1294"/>
      <c r="CO132" s="1295">
        <f t="shared" si="14"/>
        <v>0</v>
      </c>
      <c r="CP132" s="476"/>
      <c r="CQ132" s="476"/>
      <c r="CR132" s="476"/>
      <c r="CS132" s="474">
        <f t="shared" si="15"/>
        <v>0</v>
      </c>
      <c r="CT132" s="475">
        <f t="shared" si="16"/>
        <v>0</v>
      </c>
      <c r="CV132" s="487"/>
      <c r="CW132" s="487"/>
      <c r="CX132" s="487"/>
      <c r="CY132" s="487"/>
      <c r="CZ132" s="487"/>
      <c r="DA132" s="487"/>
      <c r="DB132" s="487"/>
      <c r="DC132" s="487"/>
      <c r="DD132" s="487"/>
      <c r="DE132" s="487"/>
      <c r="DF132" s="487"/>
      <c r="DG132" s="487"/>
      <c r="DH132" s="487"/>
      <c r="DI132" s="487"/>
      <c r="DJ132" s="487"/>
      <c r="DK132" s="487"/>
      <c r="DL132" s="487"/>
      <c r="DM132" s="487"/>
      <c r="DN132" s="487"/>
      <c r="DO132" s="487"/>
      <c r="DP132" s="487"/>
      <c r="DQ132" s="487"/>
      <c r="DR132" s="487"/>
      <c r="DS132" s="487"/>
      <c r="DT132" s="487"/>
      <c r="DU132" s="487"/>
      <c r="DV132" s="487"/>
      <c r="DW132" s="487"/>
      <c r="DX132" s="487"/>
      <c r="DY132" s="487"/>
      <c r="DZ132" s="487"/>
      <c r="EA132" s="487"/>
      <c r="EB132" s="487"/>
      <c r="EC132" s="487"/>
      <c r="ED132" s="487"/>
      <c r="EE132" s="487"/>
      <c r="EF132" s="487"/>
      <c r="EG132" s="487"/>
      <c r="EH132" s="487"/>
      <c r="EI132" s="487"/>
      <c r="EJ132" s="487"/>
      <c r="EK132" s="487"/>
      <c r="EL132" s="487"/>
      <c r="EM132" s="487"/>
      <c r="EN132" s="487"/>
      <c r="EO132" s="487"/>
      <c r="EP132" s="487"/>
      <c r="EQ132" s="487"/>
      <c r="ER132" s="487"/>
      <c r="ES132" s="487"/>
      <c r="ET132" s="487"/>
      <c r="EU132" s="487"/>
      <c r="EV132" s="487"/>
      <c r="EW132" s="487"/>
      <c r="EX132" s="487"/>
      <c r="EY132" s="487"/>
      <c r="EZ132" s="487"/>
      <c r="FA132" s="487"/>
      <c r="FB132" s="487"/>
      <c r="FC132" s="487"/>
      <c r="FD132" s="487"/>
      <c r="FE132" s="487"/>
      <c r="FF132" s="487"/>
      <c r="FG132" s="487"/>
      <c r="FH132" s="487"/>
      <c r="FI132" s="487"/>
      <c r="FJ132" s="487"/>
      <c r="FK132" s="487"/>
      <c r="FL132" s="487"/>
      <c r="FM132" s="487"/>
      <c r="FN132" s="487"/>
      <c r="FO132" s="487"/>
      <c r="FP132" s="487"/>
      <c r="FQ132" s="487"/>
      <c r="FR132" s="487"/>
      <c r="FS132" s="487"/>
      <c r="FT132" s="487"/>
      <c r="FU132" s="487"/>
      <c r="FV132" s="487"/>
      <c r="FW132" s="487"/>
      <c r="FX132" s="487"/>
      <c r="FY132" s="487"/>
      <c r="FZ132" s="487"/>
      <c r="GA132" s="487"/>
      <c r="GB132" s="487"/>
      <c r="GC132" s="487"/>
      <c r="GD132" s="487"/>
      <c r="GE132" s="487"/>
      <c r="GF132" s="487"/>
      <c r="GG132" s="487"/>
      <c r="GH132" s="487"/>
      <c r="GI132" s="487"/>
      <c r="GJ132" s="487"/>
      <c r="GK132" s="487"/>
      <c r="GL132" s="487"/>
      <c r="GM132" s="487"/>
      <c r="GN132" s="487"/>
      <c r="GO132" s="487"/>
      <c r="GP132" s="487"/>
      <c r="GQ132" s="487"/>
      <c r="GR132" s="487"/>
      <c r="GS132" s="487"/>
      <c r="GT132" s="487"/>
      <c r="GU132" s="487"/>
      <c r="GV132" s="487"/>
      <c r="GW132" s="487"/>
      <c r="GX132" s="487"/>
      <c r="GY132" s="487"/>
      <c r="GZ132" s="487"/>
      <c r="HA132" s="487"/>
      <c r="HB132" s="487"/>
      <c r="HC132" s="487"/>
      <c r="HD132" s="487"/>
      <c r="HE132" s="487"/>
      <c r="HF132" s="487"/>
      <c r="HG132" s="487"/>
      <c r="HH132" s="487"/>
      <c r="HI132" s="487"/>
      <c r="HJ132" s="487"/>
      <c r="HK132" s="487"/>
      <c r="HL132" s="487"/>
      <c r="HM132" s="487"/>
      <c r="HN132" s="487"/>
      <c r="HO132" s="487"/>
      <c r="HP132" s="487"/>
      <c r="HQ132" s="487"/>
      <c r="HR132" s="487"/>
      <c r="HS132" s="487"/>
      <c r="HT132" s="487"/>
      <c r="HU132" s="487"/>
      <c r="HV132" s="487"/>
      <c r="HW132" s="487"/>
      <c r="HX132" s="487"/>
      <c r="HY132" s="487"/>
      <c r="HZ132" s="487"/>
      <c r="IA132" s="487"/>
      <c r="IB132" s="487"/>
      <c r="IC132" s="487"/>
      <c r="ID132" s="487"/>
      <c r="IE132" s="487"/>
      <c r="IF132" s="487"/>
      <c r="IG132" s="487"/>
      <c r="IH132" s="487"/>
      <c r="II132" s="487"/>
      <c r="IJ132" s="487"/>
      <c r="IK132" s="487"/>
      <c r="IL132" s="487"/>
      <c r="IM132" s="487"/>
      <c r="IN132" s="487"/>
      <c r="IO132" s="487"/>
      <c r="IP132" s="487"/>
      <c r="IQ132" s="487"/>
      <c r="IR132" s="487"/>
      <c r="IS132" s="487"/>
      <c r="IT132" s="487"/>
      <c r="IU132" s="487"/>
      <c r="IV132" s="487"/>
      <c r="IW132" s="487"/>
      <c r="IX132" s="487"/>
      <c r="IY132" s="487"/>
      <c r="IZ132" s="487"/>
      <c r="JA132" s="487"/>
      <c r="JB132" s="487"/>
      <c r="JC132" s="487"/>
      <c r="JD132" s="487"/>
      <c r="JE132" s="487"/>
      <c r="JF132" s="487"/>
      <c r="JG132" s="487"/>
      <c r="JH132" s="487"/>
      <c r="JI132" s="487"/>
      <c r="JJ132" s="487"/>
      <c r="JK132" s="487"/>
      <c r="JL132" s="487"/>
      <c r="JM132" s="487"/>
      <c r="JN132" s="487"/>
      <c r="JO132" s="487"/>
      <c r="JP132" s="487"/>
      <c r="JQ132" s="487"/>
      <c r="JR132" s="487"/>
      <c r="JS132" s="681"/>
    </row>
    <row r="133" spans="1:279" s="461" customFormat="1" ht="21" customHeight="1">
      <c r="A133" s="1785"/>
      <c r="B133" s="1626">
        <v>20</v>
      </c>
      <c r="C133" s="478"/>
      <c r="D133" s="469"/>
      <c r="E133" s="470"/>
      <c r="F133" s="470"/>
      <c r="G133" s="469"/>
      <c r="H133" s="472"/>
      <c r="I133" s="1294"/>
      <c r="J133" s="1294"/>
      <c r="K133" s="1294"/>
      <c r="L133" s="1294"/>
      <c r="M133" s="1294"/>
      <c r="N133" s="1294"/>
      <c r="O133" s="1294"/>
      <c r="P133" s="1294"/>
      <c r="Q133" s="1294"/>
      <c r="R133" s="1294"/>
      <c r="S133" s="1294"/>
      <c r="T133" s="1294"/>
      <c r="U133" s="1294"/>
      <c r="V133" s="1294"/>
      <c r="W133" s="1294"/>
      <c r="X133" s="1294"/>
      <c r="Y133" s="1294"/>
      <c r="Z133" s="1294"/>
      <c r="AA133" s="1294"/>
      <c r="AB133" s="1294"/>
      <c r="AC133" s="1294"/>
      <c r="AD133" s="1294"/>
      <c r="AE133" s="1294"/>
      <c r="AF133" s="1294"/>
      <c r="AG133" s="1294"/>
      <c r="AH133" s="1294"/>
      <c r="AI133" s="1294"/>
      <c r="AJ133" s="1294"/>
      <c r="AK133" s="1294"/>
      <c r="AL133" s="1294"/>
      <c r="AM133" s="1294"/>
      <c r="AN133" s="1294"/>
      <c r="AO133" s="1294"/>
      <c r="AP133" s="1294"/>
      <c r="AQ133" s="1294"/>
      <c r="AR133" s="1294"/>
      <c r="AS133" s="1294"/>
      <c r="AT133" s="1294"/>
      <c r="AU133" s="1294"/>
      <c r="AV133" s="1294"/>
      <c r="AW133" s="1294"/>
      <c r="AX133" s="1294"/>
      <c r="AY133" s="1294"/>
      <c r="AZ133" s="1294"/>
      <c r="BA133" s="1294"/>
      <c r="BB133" s="1294"/>
      <c r="BC133" s="1294"/>
      <c r="BD133" s="1294"/>
      <c r="BE133" s="1294"/>
      <c r="BF133" s="1294"/>
      <c r="BG133" s="1294"/>
      <c r="BH133" s="1294"/>
      <c r="BI133" s="1294"/>
      <c r="BJ133" s="1294"/>
      <c r="BK133" s="1294"/>
      <c r="BL133" s="1294"/>
      <c r="BM133" s="1294"/>
      <c r="BN133" s="1294"/>
      <c r="BO133" s="1294"/>
      <c r="BP133" s="1294"/>
      <c r="BQ133" s="1294"/>
      <c r="BR133" s="1294"/>
      <c r="BS133" s="1294"/>
      <c r="BT133" s="1294"/>
      <c r="BU133" s="1294"/>
      <c r="BV133" s="1294"/>
      <c r="BW133" s="1294"/>
      <c r="BX133" s="1294"/>
      <c r="BY133" s="1294"/>
      <c r="BZ133" s="1294"/>
      <c r="CA133" s="1294"/>
      <c r="CB133" s="1294"/>
      <c r="CC133" s="1294"/>
      <c r="CD133" s="1294"/>
      <c r="CE133" s="1294"/>
      <c r="CF133" s="1294"/>
      <c r="CG133" s="1294"/>
      <c r="CH133" s="1294"/>
      <c r="CI133" s="1294"/>
      <c r="CJ133" s="1294"/>
      <c r="CK133" s="1294"/>
      <c r="CL133" s="1294"/>
      <c r="CM133" s="1294"/>
      <c r="CN133" s="1294"/>
      <c r="CO133" s="1295">
        <f t="shared" si="14"/>
        <v>0</v>
      </c>
      <c r="CP133" s="476"/>
      <c r="CQ133" s="476"/>
      <c r="CR133" s="476"/>
      <c r="CS133" s="474">
        <f t="shared" si="15"/>
        <v>0</v>
      </c>
      <c r="CT133" s="475">
        <f t="shared" si="16"/>
        <v>0</v>
      </c>
      <c r="CV133" s="487"/>
      <c r="CW133" s="487"/>
      <c r="CX133" s="487"/>
      <c r="CY133" s="487"/>
      <c r="CZ133" s="487"/>
      <c r="DA133" s="487"/>
      <c r="DB133" s="487"/>
      <c r="DC133" s="487"/>
      <c r="DD133" s="487"/>
      <c r="DE133" s="487"/>
      <c r="DF133" s="487"/>
      <c r="DG133" s="487"/>
      <c r="DH133" s="487"/>
      <c r="DI133" s="487"/>
      <c r="DJ133" s="487"/>
      <c r="DK133" s="487"/>
      <c r="DL133" s="487"/>
      <c r="DM133" s="487"/>
      <c r="DN133" s="487"/>
      <c r="DO133" s="487"/>
      <c r="DP133" s="487"/>
      <c r="DQ133" s="487"/>
      <c r="DR133" s="487"/>
      <c r="DS133" s="487"/>
      <c r="DT133" s="487"/>
      <c r="DU133" s="487"/>
      <c r="DV133" s="487"/>
      <c r="DW133" s="487"/>
      <c r="DX133" s="487"/>
      <c r="DY133" s="487"/>
      <c r="DZ133" s="487"/>
      <c r="EA133" s="487"/>
      <c r="EB133" s="487"/>
      <c r="EC133" s="487"/>
      <c r="ED133" s="487"/>
      <c r="EE133" s="487"/>
      <c r="EF133" s="487"/>
      <c r="EG133" s="487"/>
      <c r="EH133" s="487"/>
      <c r="EI133" s="487"/>
      <c r="EJ133" s="487"/>
      <c r="EK133" s="487"/>
      <c r="EL133" s="487"/>
      <c r="EM133" s="487"/>
      <c r="EN133" s="487"/>
      <c r="EO133" s="487"/>
      <c r="EP133" s="487"/>
      <c r="EQ133" s="487"/>
      <c r="ER133" s="487"/>
      <c r="ES133" s="487"/>
      <c r="ET133" s="487"/>
      <c r="EU133" s="487"/>
      <c r="EV133" s="487"/>
      <c r="EW133" s="487"/>
      <c r="EX133" s="487"/>
      <c r="EY133" s="487"/>
      <c r="EZ133" s="487"/>
      <c r="FA133" s="487"/>
      <c r="FB133" s="487"/>
      <c r="FC133" s="487"/>
      <c r="FD133" s="487"/>
      <c r="FE133" s="487"/>
      <c r="FF133" s="487"/>
      <c r="FG133" s="487"/>
      <c r="FH133" s="487"/>
      <c r="FI133" s="487"/>
      <c r="FJ133" s="487"/>
      <c r="FK133" s="487"/>
      <c r="FL133" s="487"/>
      <c r="FM133" s="487"/>
      <c r="FN133" s="487"/>
      <c r="FO133" s="487"/>
      <c r="FP133" s="487"/>
      <c r="FQ133" s="487"/>
      <c r="FR133" s="487"/>
      <c r="FS133" s="487"/>
      <c r="FT133" s="487"/>
      <c r="FU133" s="487"/>
      <c r="FV133" s="487"/>
      <c r="FW133" s="487"/>
      <c r="FX133" s="487"/>
      <c r="FY133" s="487"/>
      <c r="FZ133" s="487"/>
      <c r="GA133" s="487"/>
      <c r="GB133" s="487"/>
      <c r="GC133" s="487"/>
      <c r="GD133" s="487"/>
      <c r="GE133" s="487"/>
      <c r="GF133" s="487"/>
      <c r="GG133" s="487"/>
      <c r="GH133" s="487"/>
      <c r="GI133" s="487"/>
      <c r="GJ133" s="487"/>
      <c r="GK133" s="487"/>
      <c r="GL133" s="487"/>
      <c r="GM133" s="487"/>
      <c r="GN133" s="487"/>
      <c r="GO133" s="487"/>
      <c r="GP133" s="487"/>
      <c r="GQ133" s="487"/>
      <c r="GR133" s="487"/>
      <c r="GS133" s="487"/>
      <c r="GT133" s="487"/>
      <c r="GU133" s="487"/>
      <c r="GV133" s="487"/>
      <c r="GW133" s="487"/>
      <c r="GX133" s="487"/>
      <c r="GY133" s="487"/>
      <c r="GZ133" s="487"/>
      <c r="HA133" s="487"/>
      <c r="HB133" s="487"/>
      <c r="HC133" s="487"/>
      <c r="HD133" s="487"/>
      <c r="HE133" s="487"/>
      <c r="HF133" s="487"/>
      <c r="HG133" s="487"/>
      <c r="HH133" s="487"/>
      <c r="HI133" s="487"/>
      <c r="HJ133" s="487"/>
      <c r="HK133" s="487"/>
      <c r="HL133" s="487"/>
      <c r="HM133" s="487"/>
      <c r="HN133" s="487"/>
      <c r="HO133" s="487"/>
      <c r="HP133" s="487"/>
      <c r="HQ133" s="487"/>
      <c r="HR133" s="487"/>
      <c r="HS133" s="487"/>
      <c r="HT133" s="487"/>
      <c r="HU133" s="487"/>
      <c r="HV133" s="487"/>
      <c r="HW133" s="487"/>
      <c r="HX133" s="487"/>
      <c r="HY133" s="487"/>
      <c r="HZ133" s="487"/>
      <c r="IA133" s="487"/>
      <c r="IB133" s="487"/>
      <c r="IC133" s="487"/>
      <c r="ID133" s="487"/>
      <c r="IE133" s="487"/>
      <c r="IF133" s="487"/>
      <c r="IG133" s="487"/>
      <c r="IH133" s="487"/>
      <c r="II133" s="487"/>
      <c r="IJ133" s="487"/>
      <c r="IK133" s="487"/>
      <c r="IL133" s="487"/>
      <c r="IM133" s="487"/>
      <c r="IN133" s="487"/>
      <c r="IO133" s="487"/>
      <c r="IP133" s="487"/>
      <c r="IQ133" s="487"/>
      <c r="IR133" s="487"/>
      <c r="IS133" s="487"/>
      <c r="IT133" s="487"/>
      <c r="IU133" s="487"/>
      <c r="IV133" s="487"/>
      <c r="IW133" s="487"/>
      <c r="IX133" s="487"/>
      <c r="IY133" s="487"/>
      <c r="IZ133" s="487"/>
      <c r="JA133" s="487"/>
      <c r="JB133" s="487"/>
      <c r="JC133" s="487"/>
      <c r="JD133" s="487"/>
      <c r="JE133" s="487"/>
      <c r="JF133" s="487"/>
      <c r="JG133" s="487"/>
      <c r="JH133" s="487"/>
      <c r="JI133" s="487"/>
      <c r="JJ133" s="487"/>
      <c r="JK133" s="487"/>
      <c r="JL133" s="487"/>
      <c r="JM133" s="487"/>
      <c r="JN133" s="487"/>
      <c r="JO133" s="487"/>
      <c r="JP133" s="487"/>
      <c r="JQ133" s="487"/>
      <c r="JR133" s="487"/>
      <c r="JS133" s="681"/>
    </row>
    <row r="134" spans="1:279" s="461" customFormat="1" ht="21" customHeight="1">
      <c r="A134" s="1785"/>
      <c r="B134" s="1626">
        <v>21</v>
      </c>
      <c r="C134" s="478"/>
      <c r="D134" s="469"/>
      <c r="E134" s="470"/>
      <c r="F134" s="470"/>
      <c r="G134" s="469"/>
      <c r="H134" s="472"/>
      <c r="I134" s="1294"/>
      <c r="J134" s="1294"/>
      <c r="K134" s="1294"/>
      <c r="L134" s="1294"/>
      <c r="M134" s="1294"/>
      <c r="N134" s="1294"/>
      <c r="O134" s="1294"/>
      <c r="P134" s="1294"/>
      <c r="Q134" s="1294"/>
      <c r="R134" s="1294"/>
      <c r="S134" s="1294"/>
      <c r="T134" s="1294"/>
      <c r="U134" s="1294"/>
      <c r="V134" s="1294"/>
      <c r="W134" s="1294"/>
      <c r="X134" s="1294"/>
      <c r="Y134" s="1294"/>
      <c r="Z134" s="1294"/>
      <c r="AA134" s="1294"/>
      <c r="AB134" s="1294"/>
      <c r="AC134" s="1294"/>
      <c r="AD134" s="1294"/>
      <c r="AE134" s="1294"/>
      <c r="AF134" s="1294"/>
      <c r="AG134" s="1294"/>
      <c r="AH134" s="1294"/>
      <c r="AI134" s="1294"/>
      <c r="AJ134" s="1294"/>
      <c r="AK134" s="1294"/>
      <c r="AL134" s="1294"/>
      <c r="AM134" s="1294"/>
      <c r="AN134" s="1294"/>
      <c r="AO134" s="1294"/>
      <c r="AP134" s="1294"/>
      <c r="AQ134" s="1294"/>
      <c r="AR134" s="1294"/>
      <c r="AS134" s="1294"/>
      <c r="AT134" s="1294"/>
      <c r="AU134" s="1294"/>
      <c r="AV134" s="1294"/>
      <c r="AW134" s="1294"/>
      <c r="AX134" s="1294"/>
      <c r="AY134" s="1294"/>
      <c r="AZ134" s="1294"/>
      <c r="BA134" s="1294"/>
      <c r="BB134" s="1294"/>
      <c r="BC134" s="1294"/>
      <c r="BD134" s="1294"/>
      <c r="BE134" s="1294"/>
      <c r="BF134" s="1294"/>
      <c r="BG134" s="1294"/>
      <c r="BH134" s="1294"/>
      <c r="BI134" s="1294"/>
      <c r="BJ134" s="1294"/>
      <c r="BK134" s="1294"/>
      <c r="BL134" s="1294"/>
      <c r="BM134" s="1294"/>
      <c r="BN134" s="1294"/>
      <c r="BO134" s="1294"/>
      <c r="BP134" s="1294"/>
      <c r="BQ134" s="1294"/>
      <c r="BR134" s="1294"/>
      <c r="BS134" s="1294"/>
      <c r="BT134" s="1294"/>
      <c r="BU134" s="1294"/>
      <c r="BV134" s="1294"/>
      <c r="BW134" s="1294"/>
      <c r="BX134" s="1294"/>
      <c r="BY134" s="1294"/>
      <c r="BZ134" s="1294"/>
      <c r="CA134" s="1294"/>
      <c r="CB134" s="1294"/>
      <c r="CC134" s="1294"/>
      <c r="CD134" s="1294"/>
      <c r="CE134" s="1294"/>
      <c r="CF134" s="1294"/>
      <c r="CG134" s="1294"/>
      <c r="CH134" s="1294"/>
      <c r="CI134" s="1294"/>
      <c r="CJ134" s="1294"/>
      <c r="CK134" s="1294"/>
      <c r="CL134" s="1294"/>
      <c r="CM134" s="1294"/>
      <c r="CN134" s="1294"/>
      <c r="CO134" s="1295">
        <f t="shared" si="14"/>
        <v>0</v>
      </c>
      <c r="CP134" s="476"/>
      <c r="CQ134" s="476"/>
      <c r="CR134" s="476"/>
      <c r="CS134" s="474">
        <f t="shared" si="15"/>
        <v>0</v>
      </c>
      <c r="CT134" s="475">
        <f t="shared" si="16"/>
        <v>0</v>
      </c>
      <c r="CV134" s="487"/>
      <c r="CW134" s="487"/>
      <c r="CX134" s="487"/>
      <c r="CY134" s="487"/>
      <c r="CZ134" s="487"/>
      <c r="DA134" s="487"/>
      <c r="DB134" s="487"/>
      <c r="DC134" s="487"/>
      <c r="DD134" s="487"/>
      <c r="DE134" s="487"/>
      <c r="DF134" s="487"/>
      <c r="DG134" s="487"/>
      <c r="DH134" s="487"/>
      <c r="DI134" s="487"/>
      <c r="DJ134" s="487"/>
      <c r="DK134" s="487"/>
      <c r="DL134" s="487"/>
      <c r="DM134" s="487"/>
      <c r="DN134" s="487"/>
      <c r="DO134" s="487"/>
      <c r="DP134" s="487"/>
      <c r="DQ134" s="487"/>
      <c r="DR134" s="487"/>
      <c r="DS134" s="487"/>
      <c r="DT134" s="487"/>
      <c r="DU134" s="487"/>
      <c r="DV134" s="487"/>
      <c r="DW134" s="487"/>
      <c r="DX134" s="487"/>
      <c r="DY134" s="487"/>
      <c r="DZ134" s="487"/>
      <c r="EA134" s="487"/>
      <c r="EB134" s="487"/>
      <c r="EC134" s="487"/>
      <c r="ED134" s="487"/>
      <c r="EE134" s="487"/>
      <c r="EF134" s="487"/>
      <c r="EG134" s="487"/>
      <c r="EH134" s="487"/>
      <c r="EI134" s="487"/>
      <c r="EJ134" s="487"/>
      <c r="EK134" s="487"/>
      <c r="EL134" s="487"/>
      <c r="EM134" s="487"/>
      <c r="EN134" s="487"/>
      <c r="EO134" s="487"/>
      <c r="EP134" s="487"/>
      <c r="EQ134" s="487"/>
      <c r="ER134" s="487"/>
      <c r="ES134" s="487"/>
      <c r="ET134" s="487"/>
      <c r="EU134" s="487"/>
      <c r="EV134" s="487"/>
      <c r="EW134" s="487"/>
      <c r="EX134" s="487"/>
      <c r="EY134" s="487"/>
      <c r="EZ134" s="487"/>
      <c r="FA134" s="487"/>
      <c r="FB134" s="487"/>
      <c r="FC134" s="487"/>
      <c r="FD134" s="487"/>
      <c r="FE134" s="487"/>
      <c r="FF134" s="487"/>
      <c r="FG134" s="487"/>
      <c r="FH134" s="487"/>
      <c r="FI134" s="487"/>
      <c r="FJ134" s="487"/>
      <c r="FK134" s="487"/>
      <c r="FL134" s="487"/>
      <c r="FM134" s="487"/>
      <c r="FN134" s="487"/>
      <c r="FO134" s="487"/>
      <c r="FP134" s="487"/>
      <c r="FQ134" s="487"/>
      <c r="FR134" s="487"/>
      <c r="FS134" s="487"/>
      <c r="FT134" s="487"/>
      <c r="FU134" s="487"/>
      <c r="FV134" s="487"/>
      <c r="FW134" s="487"/>
      <c r="FX134" s="487"/>
      <c r="FY134" s="487"/>
      <c r="FZ134" s="487"/>
      <c r="GA134" s="487"/>
      <c r="GB134" s="487"/>
      <c r="GC134" s="487"/>
      <c r="GD134" s="487"/>
      <c r="GE134" s="487"/>
      <c r="GF134" s="487"/>
      <c r="GG134" s="487"/>
      <c r="GH134" s="487"/>
      <c r="GI134" s="487"/>
      <c r="GJ134" s="487"/>
      <c r="GK134" s="487"/>
      <c r="GL134" s="487"/>
      <c r="GM134" s="487"/>
      <c r="GN134" s="487"/>
      <c r="GO134" s="487"/>
      <c r="GP134" s="487"/>
      <c r="GQ134" s="487"/>
      <c r="GR134" s="487"/>
      <c r="GS134" s="487"/>
      <c r="GT134" s="487"/>
      <c r="GU134" s="487"/>
      <c r="GV134" s="487"/>
      <c r="GW134" s="487"/>
      <c r="GX134" s="487"/>
      <c r="GY134" s="487"/>
      <c r="GZ134" s="487"/>
      <c r="HA134" s="487"/>
      <c r="HB134" s="487"/>
      <c r="HC134" s="487"/>
      <c r="HD134" s="487"/>
      <c r="HE134" s="487"/>
      <c r="HF134" s="487"/>
      <c r="HG134" s="487"/>
      <c r="HH134" s="487"/>
      <c r="HI134" s="487"/>
      <c r="HJ134" s="487"/>
      <c r="HK134" s="487"/>
      <c r="HL134" s="487"/>
      <c r="HM134" s="487"/>
      <c r="HN134" s="487"/>
      <c r="HO134" s="487"/>
      <c r="HP134" s="487"/>
      <c r="HQ134" s="487"/>
      <c r="HR134" s="487"/>
      <c r="HS134" s="487"/>
      <c r="HT134" s="487"/>
      <c r="HU134" s="487"/>
      <c r="HV134" s="487"/>
      <c r="HW134" s="487"/>
      <c r="HX134" s="487"/>
      <c r="HY134" s="487"/>
      <c r="HZ134" s="487"/>
      <c r="IA134" s="487"/>
      <c r="IB134" s="487"/>
      <c r="IC134" s="487"/>
      <c r="ID134" s="487"/>
      <c r="IE134" s="487"/>
      <c r="IF134" s="487"/>
      <c r="IG134" s="487"/>
      <c r="IH134" s="487"/>
      <c r="II134" s="487"/>
      <c r="IJ134" s="487"/>
      <c r="IK134" s="487"/>
      <c r="IL134" s="487"/>
      <c r="IM134" s="487"/>
      <c r="IN134" s="487"/>
      <c r="IO134" s="487"/>
      <c r="IP134" s="487"/>
      <c r="IQ134" s="487"/>
      <c r="IR134" s="487"/>
      <c r="IS134" s="487"/>
      <c r="IT134" s="487"/>
      <c r="IU134" s="487"/>
      <c r="IV134" s="487"/>
      <c r="IW134" s="487"/>
      <c r="IX134" s="487"/>
      <c r="IY134" s="487"/>
      <c r="IZ134" s="487"/>
      <c r="JA134" s="487"/>
      <c r="JB134" s="487"/>
      <c r="JC134" s="487"/>
      <c r="JD134" s="487"/>
      <c r="JE134" s="487"/>
      <c r="JF134" s="487"/>
      <c r="JG134" s="487"/>
      <c r="JH134" s="487"/>
      <c r="JI134" s="487"/>
      <c r="JJ134" s="487"/>
      <c r="JK134" s="487"/>
      <c r="JL134" s="487"/>
      <c r="JM134" s="487"/>
      <c r="JN134" s="487"/>
      <c r="JO134" s="487"/>
      <c r="JP134" s="487"/>
      <c r="JQ134" s="487"/>
      <c r="JR134" s="487"/>
      <c r="JS134" s="681"/>
    </row>
    <row r="135" spans="1:279" s="461" customFormat="1" ht="21" customHeight="1">
      <c r="A135" s="1785"/>
      <c r="B135" s="1626">
        <v>22</v>
      </c>
      <c r="C135" s="478"/>
      <c r="D135" s="469"/>
      <c r="E135" s="470"/>
      <c r="F135" s="470"/>
      <c r="G135" s="469"/>
      <c r="H135" s="472"/>
      <c r="I135" s="1294"/>
      <c r="J135" s="1294"/>
      <c r="K135" s="1294"/>
      <c r="L135" s="1294"/>
      <c r="M135" s="1294"/>
      <c r="N135" s="1294"/>
      <c r="O135" s="1294"/>
      <c r="P135" s="1294"/>
      <c r="Q135" s="1294"/>
      <c r="R135" s="1294"/>
      <c r="S135" s="1294"/>
      <c r="T135" s="1294"/>
      <c r="U135" s="1294"/>
      <c r="V135" s="1294"/>
      <c r="W135" s="1294"/>
      <c r="X135" s="1294"/>
      <c r="Y135" s="1294"/>
      <c r="Z135" s="1294"/>
      <c r="AA135" s="1294"/>
      <c r="AB135" s="1294"/>
      <c r="AC135" s="1294"/>
      <c r="AD135" s="1294"/>
      <c r="AE135" s="1294"/>
      <c r="AF135" s="1294"/>
      <c r="AG135" s="1294"/>
      <c r="AH135" s="1294"/>
      <c r="AI135" s="1294"/>
      <c r="AJ135" s="1294"/>
      <c r="AK135" s="1294"/>
      <c r="AL135" s="1294"/>
      <c r="AM135" s="1294"/>
      <c r="AN135" s="1294"/>
      <c r="AO135" s="1294"/>
      <c r="AP135" s="1294"/>
      <c r="AQ135" s="1294"/>
      <c r="AR135" s="1294"/>
      <c r="AS135" s="1294"/>
      <c r="AT135" s="1294"/>
      <c r="AU135" s="1294"/>
      <c r="AV135" s="1294"/>
      <c r="AW135" s="1294"/>
      <c r="AX135" s="1294"/>
      <c r="AY135" s="1294"/>
      <c r="AZ135" s="1294"/>
      <c r="BA135" s="1294"/>
      <c r="BB135" s="1294"/>
      <c r="BC135" s="1294"/>
      <c r="BD135" s="1294"/>
      <c r="BE135" s="1294"/>
      <c r="BF135" s="1294"/>
      <c r="BG135" s="1294"/>
      <c r="BH135" s="1294"/>
      <c r="BI135" s="1294"/>
      <c r="BJ135" s="1294"/>
      <c r="BK135" s="1294"/>
      <c r="BL135" s="1294"/>
      <c r="BM135" s="1294"/>
      <c r="BN135" s="1294"/>
      <c r="BO135" s="1294"/>
      <c r="BP135" s="1294"/>
      <c r="BQ135" s="1294"/>
      <c r="BR135" s="1294"/>
      <c r="BS135" s="1294"/>
      <c r="BT135" s="1294"/>
      <c r="BU135" s="1294"/>
      <c r="BV135" s="1294"/>
      <c r="BW135" s="1294"/>
      <c r="BX135" s="1294"/>
      <c r="BY135" s="1294"/>
      <c r="BZ135" s="1294"/>
      <c r="CA135" s="1294"/>
      <c r="CB135" s="1294"/>
      <c r="CC135" s="1294"/>
      <c r="CD135" s="1294"/>
      <c r="CE135" s="1294"/>
      <c r="CF135" s="1294"/>
      <c r="CG135" s="1294"/>
      <c r="CH135" s="1294"/>
      <c r="CI135" s="1294"/>
      <c r="CJ135" s="1294"/>
      <c r="CK135" s="1294"/>
      <c r="CL135" s="1294"/>
      <c r="CM135" s="1294"/>
      <c r="CN135" s="1294"/>
      <c r="CO135" s="1295">
        <f t="shared" si="14"/>
        <v>0</v>
      </c>
      <c r="CP135" s="476"/>
      <c r="CQ135" s="476"/>
      <c r="CR135" s="476"/>
      <c r="CS135" s="474">
        <f t="shared" si="15"/>
        <v>0</v>
      </c>
      <c r="CT135" s="475">
        <f t="shared" si="16"/>
        <v>0</v>
      </c>
      <c r="CV135" s="487"/>
      <c r="CW135" s="487"/>
      <c r="CX135" s="487"/>
      <c r="CY135" s="487"/>
      <c r="CZ135" s="487"/>
      <c r="DA135" s="487"/>
      <c r="DB135" s="487"/>
      <c r="DC135" s="487"/>
      <c r="DD135" s="487"/>
      <c r="DE135" s="487"/>
      <c r="DF135" s="487"/>
      <c r="DG135" s="487"/>
      <c r="DH135" s="487"/>
      <c r="DI135" s="487"/>
      <c r="DJ135" s="487"/>
      <c r="DK135" s="487"/>
      <c r="DL135" s="487"/>
      <c r="DM135" s="487"/>
      <c r="DN135" s="487"/>
      <c r="DO135" s="487"/>
      <c r="DP135" s="487"/>
      <c r="DQ135" s="487"/>
      <c r="DR135" s="487"/>
      <c r="DS135" s="487"/>
      <c r="DT135" s="487"/>
      <c r="DU135" s="487"/>
      <c r="DV135" s="487"/>
      <c r="DW135" s="487"/>
      <c r="DX135" s="487"/>
      <c r="DY135" s="487"/>
      <c r="DZ135" s="487"/>
      <c r="EA135" s="487"/>
      <c r="EB135" s="487"/>
      <c r="EC135" s="487"/>
      <c r="ED135" s="487"/>
      <c r="EE135" s="487"/>
      <c r="EF135" s="487"/>
      <c r="EG135" s="487"/>
      <c r="EH135" s="487"/>
      <c r="EI135" s="487"/>
      <c r="EJ135" s="487"/>
      <c r="EK135" s="487"/>
      <c r="EL135" s="487"/>
      <c r="EM135" s="487"/>
      <c r="EN135" s="487"/>
      <c r="EO135" s="487"/>
      <c r="EP135" s="487"/>
      <c r="EQ135" s="487"/>
      <c r="ER135" s="487"/>
      <c r="ES135" s="487"/>
      <c r="ET135" s="487"/>
      <c r="EU135" s="487"/>
      <c r="EV135" s="487"/>
      <c r="EW135" s="487"/>
      <c r="EX135" s="487"/>
      <c r="EY135" s="487"/>
      <c r="EZ135" s="487"/>
      <c r="FA135" s="487"/>
      <c r="FB135" s="487"/>
      <c r="FC135" s="487"/>
      <c r="FD135" s="487"/>
      <c r="FE135" s="487"/>
      <c r="FF135" s="487"/>
      <c r="FG135" s="487"/>
      <c r="FH135" s="487"/>
      <c r="FI135" s="487"/>
      <c r="FJ135" s="487"/>
      <c r="FK135" s="487"/>
      <c r="FL135" s="487"/>
      <c r="FM135" s="487"/>
      <c r="FN135" s="487"/>
      <c r="FO135" s="487"/>
      <c r="FP135" s="487"/>
      <c r="FQ135" s="487"/>
      <c r="FR135" s="487"/>
      <c r="FS135" s="487"/>
      <c r="FT135" s="487"/>
      <c r="FU135" s="487"/>
      <c r="FV135" s="487"/>
      <c r="FW135" s="487"/>
      <c r="FX135" s="487"/>
      <c r="FY135" s="487"/>
      <c r="FZ135" s="487"/>
      <c r="GA135" s="487"/>
      <c r="GB135" s="487"/>
      <c r="GC135" s="487"/>
      <c r="GD135" s="487"/>
      <c r="GE135" s="487"/>
      <c r="GF135" s="487"/>
      <c r="GG135" s="487"/>
      <c r="GH135" s="487"/>
      <c r="GI135" s="487"/>
      <c r="GJ135" s="487"/>
      <c r="GK135" s="487"/>
      <c r="GL135" s="487"/>
      <c r="GM135" s="487"/>
      <c r="GN135" s="487"/>
      <c r="GO135" s="487"/>
      <c r="GP135" s="487"/>
      <c r="GQ135" s="487"/>
      <c r="GR135" s="487"/>
      <c r="GS135" s="487"/>
      <c r="GT135" s="487"/>
      <c r="GU135" s="487"/>
      <c r="GV135" s="487"/>
      <c r="GW135" s="487"/>
      <c r="GX135" s="487"/>
      <c r="GY135" s="487"/>
      <c r="GZ135" s="487"/>
      <c r="HA135" s="487"/>
      <c r="HB135" s="487"/>
      <c r="HC135" s="487"/>
      <c r="HD135" s="487"/>
      <c r="HE135" s="487"/>
      <c r="HF135" s="487"/>
      <c r="HG135" s="487"/>
      <c r="HH135" s="487"/>
      <c r="HI135" s="487"/>
      <c r="HJ135" s="487"/>
      <c r="HK135" s="487"/>
      <c r="HL135" s="487"/>
      <c r="HM135" s="487"/>
      <c r="HN135" s="487"/>
      <c r="HO135" s="487"/>
      <c r="HP135" s="487"/>
      <c r="HQ135" s="487"/>
      <c r="HR135" s="487"/>
      <c r="HS135" s="487"/>
      <c r="HT135" s="487"/>
      <c r="HU135" s="487"/>
      <c r="HV135" s="487"/>
      <c r="HW135" s="487"/>
      <c r="HX135" s="487"/>
      <c r="HY135" s="487"/>
      <c r="HZ135" s="487"/>
      <c r="IA135" s="487"/>
      <c r="IB135" s="487"/>
      <c r="IC135" s="487"/>
      <c r="ID135" s="487"/>
      <c r="IE135" s="487"/>
      <c r="IF135" s="487"/>
      <c r="IG135" s="487"/>
      <c r="IH135" s="487"/>
      <c r="II135" s="487"/>
      <c r="IJ135" s="487"/>
      <c r="IK135" s="487"/>
      <c r="IL135" s="487"/>
      <c r="IM135" s="487"/>
      <c r="IN135" s="487"/>
      <c r="IO135" s="487"/>
      <c r="IP135" s="487"/>
      <c r="IQ135" s="487"/>
      <c r="IR135" s="487"/>
      <c r="IS135" s="487"/>
      <c r="IT135" s="487"/>
      <c r="IU135" s="487"/>
      <c r="IV135" s="487"/>
      <c r="IW135" s="487"/>
      <c r="IX135" s="487"/>
      <c r="IY135" s="487"/>
      <c r="IZ135" s="487"/>
      <c r="JA135" s="487"/>
      <c r="JB135" s="487"/>
      <c r="JC135" s="487"/>
      <c r="JD135" s="487"/>
      <c r="JE135" s="487"/>
      <c r="JF135" s="487"/>
      <c r="JG135" s="487"/>
      <c r="JH135" s="487"/>
      <c r="JI135" s="487"/>
      <c r="JJ135" s="487"/>
      <c r="JK135" s="487"/>
      <c r="JL135" s="487"/>
      <c r="JM135" s="487"/>
      <c r="JN135" s="487"/>
      <c r="JO135" s="487"/>
      <c r="JP135" s="487"/>
      <c r="JQ135" s="487"/>
      <c r="JR135" s="487"/>
      <c r="JS135" s="681"/>
    </row>
    <row r="136" spans="1:279" s="461" customFormat="1" ht="21" customHeight="1">
      <c r="A136" s="1785"/>
      <c r="B136" s="1626">
        <v>23</v>
      </c>
      <c r="C136" s="478"/>
      <c r="D136" s="469"/>
      <c r="E136" s="470"/>
      <c r="F136" s="470"/>
      <c r="G136" s="469"/>
      <c r="H136" s="472"/>
      <c r="I136" s="1294"/>
      <c r="J136" s="1294"/>
      <c r="K136" s="1294"/>
      <c r="L136" s="1294"/>
      <c r="M136" s="1294"/>
      <c r="N136" s="1294"/>
      <c r="O136" s="1294"/>
      <c r="P136" s="1294"/>
      <c r="Q136" s="1294"/>
      <c r="R136" s="1294"/>
      <c r="S136" s="1294"/>
      <c r="T136" s="1294"/>
      <c r="U136" s="1294"/>
      <c r="V136" s="1294"/>
      <c r="W136" s="1294"/>
      <c r="X136" s="1294"/>
      <c r="Y136" s="1294"/>
      <c r="Z136" s="1294"/>
      <c r="AA136" s="1294"/>
      <c r="AB136" s="1294"/>
      <c r="AC136" s="1294"/>
      <c r="AD136" s="1294"/>
      <c r="AE136" s="1294"/>
      <c r="AF136" s="1294"/>
      <c r="AG136" s="1294"/>
      <c r="AH136" s="1294"/>
      <c r="AI136" s="1294"/>
      <c r="AJ136" s="1294"/>
      <c r="AK136" s="1294"/>
      <c r="AL136" s="1294"/>
      <c r="AM136" s="1294"/>
      <c r="AN136" s="1294"/>
      <c r="AO136" s="1294"/>
      <c r="AP136" s="1294"/>
      <c r="AQ136" s="1294"/>
      <c r="AR136" s="1294"/>
      <c r="AS136" s="1294"/>
      <c r="AT136" s="1294"/>
      <c r="AU136" s="1294"/>
      <c r="AV136" s="1294"/>
      <c r="AW136" s="1294"/>
      <c r="AX136" s="1294"/>
      <c r="AY136" s="1294"/>
      <c r="AZ136" s="1294"/>
      <c r="BA136" s="1294"/>
      <c r="BB136" s="1294"/>
      <c r="BC136" s="1294"/>
      <c r="BD136" s="1294"/>
      <c r="BE136" s="1294"/>
      <c r="BF136" s="1294"/>
      <c r="BG136" s="1294"/>
      <c r="BH136" s="1294"/>
      <c r="BI136" s="1294"/>
      <c r="BJ136" s="1294"/>
      <c r="BK136" s="1294"/>
      <c r="BL136" s="1294"/>
      <c r="BM136" s="1294"/>
      <c r="BN136" s="1294"/>
      <c r="BO136" s="1294"/>
      <c r="BP136" s="1294"/>
      <c r="BQ136" s="1294"/>
      <c r="BR136" s="1294"/>
      <c r="BS136" s="1294"/>
      <c r="BT136" s="1294"/>
      <c r="BU136" s="1294"/>
      <c r="BV136" s="1294"/>
      <c r="BW136" s="1294"/>
      <c r="BX136" s="1294"/>
      <c r="BY136" s="1294"/>
      <c r="BZ136" s="1294"/>
      <c r="CA136" s="1294"/>
      <c r="CB136" s="1294"/>
      <c r="CC136" s="1294"/>
      <c r="CD136" s="1294"/>
      <c r="CE136" s="1294"/>
      <c r="CF136" s="1294"/>
      <c r="CG136" s="1294"/>
      <c r="CH136" s="1294"/>
      <c r="CI136" s="1294"/>
      <c r="CJ136" s="1294"/>
      <c r="CK136" s="1294"/>
      <c r="CL136" s="1294"/>
      <c r="CM136" s="1294"/>
      <c r="CN136" s="1294"/>
      <c r="CO136" s="1295">
        <f t="shared" si="14"/>
        <v>0</v>
      </c>
      <c r="CP136" s="476"/>
      <c r="CQ136" s="476"/>
      <c r="CR136" s="476"/>
      <c r="CS136" s="474">
        <f t="shared" si="15"/>
        <v>0</v>
      </c>
      <c r="CT136" s="475">
        <f t="shared" si="16"/>
        <v>0</v>
      </c>
      <c r="CV136" s="487"/>
      <c r="CW136" s="487"/>
      <c r="CX136" s="487"/>
      <c r="CY136" s="487"/>
      <c r="CZ136" s="487"/>
      <c r="DA136" s="487"/>
      <c r="DB136" s="487"/>
      <c r="DC136" s="487"/>
      <c r="DD136" s="487"/>
      <c r="DE136" s="487"/>
      <c r="DF136" s="487"/>
      <c r="DG136" s="487"/>
      <c r="DH136" s="487"/>
      <c r="DI136" s="487"/>
      <c r="DJ136" s="487"/>
      <c r="DK136" s="487"/>
      <c r="DL136" s="487"/>
      <c r="DM136" s="487"/>
      <c r="DN136" s="487"/>
      <c r="DO136" s="487"/>
      <c r="DP136" s="487"/>
      <c r="DQ136" s="487"/>
      <c r="DR136" s="487"/>
      <c r="DS136" s="487"/>
      <c r="DT136" s="487"/>
      <c r="DU136" s="487"/>
      <c r="DV136" s="487"/>
      <c r="DW136" s="487"/>
      <c r="DX136" s="487"/>
      <c r="DY136" s="487"/>
      <c r="DZ136" s="487"/>
      <c r="EA136" s="487"/>
      <c r="EB136" s="487"/>
      <c r="EC136" s="487"/>
      <c r="ED136" s="487"/>
      <c r="EE136" s="487"/>
      <c r="EF136" s="487"/>
      <c r="EG136" s="487"/>
      <c r="EH136" s="487"/>
      <c r="EI136" s="487"/>
      <c r="EJ136" s="487"/>
      <c r="EK136" s="487"/>
      <c r="EL136" s="487"/>
      <c r="EM136" s="487"/>
      <c r="EN136" s="487"/>
      <c r="EO136" s="487"/>
      <c r="EP136" s="487"/>
      <c r="EQ136" s="487"/>
      <c r="ER136" s="487"/>
      <c r="ES136" s="487"/>
      <c r="ET136" s="487"/>
      <c r="EU136" s="487"/>
      <c r="EV136" s="487"/>
      <c r="EW136" s="487"/>
      <c r="EX136" s="487"/>
      <c r="EY136" s="487"/>
      <c r="EZ136" s="487"/>
      <c r="FA136" s="487"/>
      <c r="FB136" s="487"/>
      <c r="FC136" s="487"/>
      <c r="FD136" s="487"/>
      <c r="FE136" s="487"/>
      <c r="FF136" s="487"/>
      <c r="FG136" s="487"/>
      <c r="FH136" s="487"/>
      <c r="FI136" s="487"/>
      <c r="FJ136" s="487"/>
      <c r="FK136" s="487"/>
      <c r="FL136" s="487"/>
      <c r="FM136" s="487"/>
      <c r="FN136" s="487"/>
      <c r="FO136" s="487"/>
      <c r="FP136" s="487"/>
      <c r="FQ136" s="487"/>
      <c r="FR136" s="487"/>
      <c r="FS136" s="487"/>
      <c r="FT136" s="487"/>
      <c r="FU136" s="487"/>
      <c r="FV136" s="487"/>
      <c r="FW136" s="487"/>
      <c r="FX136" s="487"/>
      <c r="FY136" s="487"/>
      <c r="FZ136" s="487"/>
      <c r="GA136" s="487"/>
      <c r="GB136" s="487"/>
      <c r="GC136" s="487"/>
      <c r="GD136" s="487"/>
      <c r="GE136" s="487"/>
      <c r="GF136" s="487"/>
      <c r="GG136" s="487"/>
      <c r="GH136" s="487"/>
      <c r="GI136" s="487"/>
      <c r="GJ136" s="487"/>
      <c r="GK136" s="487"/>
      <c r="GL136" s="487"/>
      <c r="GM136" s="487"/>
      <c r="GN136" s="487"/>
      <c r="GO136" s="487"/>
      <c r="GP136" s="487"/>
      <c r="GQ136" s="487"/>
      <c r="GR136" s="487"/>
      <c r="GS136" s="487"/>
      <c r="GT136" s="487"/>
      <c r="GU136" s="487"/>
      <c r="GV136" s="487"/>
      <c r="GW136" s="487"/>
      <c r="GX136" s="487"/>
      <c r="GY136" s="487"/>
      <c r="GZ136" s="487"/>
      <c r="HA136" s="487"/>
      <c r="HB136" s="487"/>
      <c r="HC136" s="487"/>
      <c r="HD136" s="487"/>
      <c r="HE136" s="487"/>
      <c r="HF136" s="487"/>
      <c r="HG136" s="487"/>
      <c r="HH136" s="487"/>
      <c r="HI136" s="487"/>
      <c r="HJ136" s="487"/>
      <c r="HK136" s="487"/>
      <c r="HL136" s="487"/>
      <c r="HM136" s="487"/>
      <c r="HN136" s="487"/>
      <c r="HO136" s="487"/>
      <c r="HP136" s="487"/>
      <c r="HQ136" s="487"/>
      <c r="HR136" s="487"/>
      <c r="HS136" s="487"/>
      <c r="HT136" s="487"/>
      <c r="HU136" s="487"/>
      <c r="HV136" s="487"/>
      <c r="HW136" s="487"/>
      <c r="HX136" s="487"/>
      <c r="HY136" s="487"/>
      <c r="HZ136" s="487"/>
      <c r="IA136" s="487"/>
      <c r="IB136" s="487"/>
      <c r="IC136" s="487"/>
      <c r="ID136" s="487"/>
      <c r="IE136" s="487"/>
      <c r="IF136" s="487"/>
      <c r="IG136" s="487"/>
      <c r="IH136" s="487"/>
      <c r="II136" s="487"/>
      <c r="IJ136" s="487"/>
      <c r="IK136" s="487"/>
      <c r="IL136" s="487"/>
      <c r="IM136" s="487"/>
      <c r="IN136" s="487"/>
      <c r="IO136" s="487"/>
      <c r="IP136" s="487"/>
      <c r="IQ136" s="487"/>
      <c r="IR136" s="487"/>
      <c r="IS136" s="487"/>
      <c r="IT136" s="487"/>
      <c r="IU136" s="487"/>
      <c r="IV136" s="487"/>
      <c r="IW136" s="487"/>
      <c r="IX136" s="487"/>
      <c r="IY136" s="487"/>
      <c r="IZ136" s="487"/>
      <c r="JA136" s="487"/>
      <c r="JB136" s="487"/>
      <c r="JC136" s="487"/>
      <c r="JD136" s="487"/>
      <c r="JE136" s="487"/>
      <c r="JF136" s="487"/>
      <c r="JG136" s="487"/>
      <c r="JH136" s="487"/>
      <c r="JI136" s="487"/>
      <c r="JJ136" s="487"/>
      <c r="JK136" s="487"/>
      <c r="JL136" s="487"/>
      <c r="JM136" s="487"/>
      <c r="JN136" s="487"/>
      <c r="JO136" s="487"/>
      <c r="JP136" s="487"/>
      <c r="JQ136" s="487"/>
      <c r="JR136" s="487"/>
      <c r="JS136" s="681"/>
    </row>
    <row r="137" spans="1:279" s="461" customFormat="1" ht="21" customHeight="1">
      <c r="A137" s="1785"/>
      <c r="B137" s="1626">
        <v>24</v>
      </c>
      <c r="C137" s="478"/>
      <c r="D137" s="469"/>
      <c r="E137" s="470"/>
      <c r="F137" s="470"/>
      <c r="G137" s="469"/>
      <c r="H137" s="472"/>
      <c r="I137" s="1294"/>
      <c r="J137" s="1294"/>
      <c r="K137" s="1294"/>
      <c r="L137" s="1294"/>
      <c r="M137" s="1294"/>
      <c r="N137" s="1294"/>
      <c r="O137" s="1294"/>
      <c r="P137" s="1294"/>
      <c r="Q137" s="1294"/>
      <c r="R137" s="1294"/>
      <c r="S137" s="1294"/>
      <c r="T137" s="1294"/>
      <c r="U137" s="1294"/>
      <c r="V137" s="1294"/>
      <c r="W137" s="1294"/>
      <c r="X137" s="1294"/>
      <c r="Y137" s="1294"/>
      <c r="Z137" s="1294"/>
      <c r="AA137" s="1294"/>
      <c r="AB137" s="1294"/>
      <c r="AC137" s="1294"/>
      <c r="AD137" s="1294"/>
      <c r="AE137" s="1294"/>
      <c r="AF137" s="1294"/>
      <c r="AG137" s="1294"/>
      <c r="AH137" s="1294"/>
      <c r="AI137" s="1294"/>
      <c r="AJ137" s="1294"/>
      <c r="AK137" s="1294"/>
      <c r="AL137" s="1294"/>
      <c r="AM137" s="1294"/>
      <c r="AN137" s="1294"/>
      <c r="AO137" s="1294"/>
      <c r="AP137" s="1294"/>
      <c r="AQ137" s="1294"/>
      <c r="AR137" s="1294"/>
      <c r="AS137" s="1294"/>
      <c r="AT137" s="1294"/>
      <c r="AU137" s="1294"/>
      <c r="AV137" s="1294"/>
      <c r="AW137" s="1294"/>
      <c r="AX137" s="1294"/>
      <c r="AY137" s="1294"/>
      <c r="AZ137" s="1294"/>
      <c r="BA137" s="1294"/>
      <c r="BB137" s="1294"/>
      <c r="BC137" s="1294"/>
      <c r="BD137" s="1294"/>
      <c r="BE137" s="1294"/>
      <c r="BF137" s="1294"/>
      <c r="BG137" s="1294"/>
      <c r="BH137" s="1294"/>
      <c r="BI137" s="1294"/>
      <c r="BJ137" s="1294"/>
      <c r="BK137" s="1294"/>
      <c r="BL137" s="1294"/>
      <c r="BM137" s="1294"/>
      <c r="BN137" s="1294"/>
      <c r="BO137" s="1294"/>
      <c r="BP137" s="1294"/>
      <c r="BQ137" s="1294"/>
      <c r="BR137" s="1294"/>
      <c r="BS137" s="1294"/>
      <c r="BT137" s="1294"/>
      <c r="BU137" s="1294"/>
      <c r="BV137" s="1294"/>
      <c r="BW137" s="1294"/>
      <c r="BX137" s="1294"/>
      <c r="BY137" s="1294"/>
      <c r="BZ137" s="1294"/>
      <c r="CA137" s="1294"/>
      <c r="CB137" s="1294"/>
      <c r="CC137" s="1294"/>
      <c r="CD137" s="1294"/>
      <c r="CE137" s="1294"/>
      <c r="CF137" s="1294"/>
      <c r="CG137" s="1294"/>
      <c r="CH137" s="1294"/>
      <c r="CI137" s="1294"/>
      <c r="CJ137" s="1294"/>
      <c r="CK137" s="1294"/>
      <c r="CL137" s="1294"/>
      <c r="CM137" s="1294"/>
      <c r="CN137" s="1294"/>
      <c r="CO137" s="1295">
        <f t="shared" si="14"/>
        <v>0</v>
      </c>
      <c r="CP137" s="476"/>
      <c r="CQ137" s="476"/>
      <c r="CR137" s="476"/>
      <c r="CS137" s="474">
        <f t="shared" si="15"/>
        <v>0</v>
      </c>
      <c r="CT137" s="475">
        <f t="shared" si="16"/>
        <v>0</v>
      </c>
      <c r="CV137" s="487"/>
      <c r="CW137" s="487"/>
      <c r="CX137" s="487"/>
      <c r="CY137" s="487"/>
      <c r="CZ137" s="487"/>
      <c r="DA137" s="487"/>
      <c r="DB137" s="487"/>
      <c r="DC137" s="487"/>
      <c r="DD137" s="487"/>
      <c r="DE137" s="487"/>
      <c r="DF137" s="487"/>
      <c r="DG137" s="487"/>
      <c r="DH137" s="487"/>
      <c r="DI137" s="487"/>
      <c r="DJ137" s="487"/>
      <c r="DK137" s="487"/>
      <c r="DL137" s="487"/>
      <c r="DM137" s="487"/>
      <c r="DN137" s="487"/>
      <c r="DO137" s="487"/>
      <c r="DP137" s="487"/>
      <c r="DQ137" s="487"/>
      <c r="DR137" s="487"/>
      <c r="DS137" s="487"/>
      <c r="DT137" s="487"/>
      <c r="DU137" s="487"/>
      <c r="DV137" s="487"/>
      <c r="DW137" s="487"/>
      <c r="DX137" s="487"/>
      <c r="DY137" s="487"/>
      <c r="DZ137" s="487"/>
      <c r="EA137" s="487"/>
      <c r="EB137" s="487"/>
      <c r="EC137" s="487"/>
      <c r="ED137" s="487"/>
      <c r="EE137" s="487"/>
      <c r="EF137" s="487"/>
      <c r="EG137" s="487"/>
      <c r="EH137" s="487"/>
      <c r="EI137" s="487"/>
      <c r="EJ137" s="487"/>
      <c r="EK137" s="487"/>
      <c r="EL137" s="487"/>
      <c r="EM137" s="487"/>
      <c r="EN137" s="487"/>
      <c r="EO137" s="487"/>
      <c r="EP137" s="487"/>
      <c r="EQ137" s="487"/>
      <c r="ER137" s="487"/>
      <c r="ES137" s="487"/>
      <c r="ET137" s="487"/>
      <c r="EU137" s="487"/>
      <c r="EV137" s="487"/>
      <c r="EW137" s="487"/>
      <c r="EX137" s="487"/>
      <c r="EY137" s="487"/>
      <c r="EZ137" s="487"/>
      <c r="FA137" s="487"/>
      <c r="FB137" s="487"/>
      <c r="FC137" s="487"/>
      <c r="FD137" s="487"/>
      <c r="FE137" s="487"/>
      <c r="FF137" s="487"/>
      <c r="FG137" s="487"/>
      <c r="FH137" s="487"/>
      <c r="FI137" s="487"/>
      <c r="FJ137" s="487"/>
      <c r="FK137" s="487"/>
      <c r="FL137" s="487"/>
      <c r="FM137" s="487"/>
      <c r="FN137" s="487"/>
      <c r="FO137" s="487"/>
      <c r="FP137" s="487"/>
      <c r="FQ137" s="487"/>
      <c r="FR137" s="487"/>
      <c r="FS137" s="487"/>
      <c r="FT137" s="487"/>
      <c r="FU137" s="487"/>
      <c r="FV137" s="487"/>
      <c r="FW137" s="487"/>
      <c r="FX137" s="487"/>
      <c r="FY137" s="487"/>
      <c r="FZ137" s="487"/>
      <c r="GA137" s="487"/>
      <c r="GB137" s="487"/>
      <c r="GC137" s="487"/>
      <c r="GD137" s="487"/>
      <c r="GE137" s="487"/>
      <c r="GF137" s="487"/>
      <c r="GG137" s="487"/>
      <c r="GH137" s="487"/>
      <c r="GI137" s="487"/>
      <c r="GJ137" s="487"/>
      <c r="GK137" s="487"/>
      <c r="GL137" s="487"/>
      <c r="GM137" s="487"/>
      <c r="GN137" s="487"/>
      <c r="GO137" s="487"/>
      <c r="GP137" s="487"/>
      <c r="GQ137" s="487"/>
      <c r="GR137" s="487"/>
      <c r="GS137" s="487"/>
      <c r="GT137" s="487"/>
      <c r="GU137" s="487"/>
      <c r="GV137" s="487"/>
      <c r="GW137" s="487"/>
      <c r="GX137" s="487"/>
      <c r="GY137" s="487"/>
      <c r="GZ137" s="487"/>
      <c r="HA137" s="487"/>
      <c r="HB137" s="487"/>
      <c r="HC137" s="487"/>
      <c r="HD137" s="487"/>
      <c r="HE137" s="487"/>
      <c r="HF137" s="487"/>
      <c r="HG137" s="487"/>
      <c r="HH137" s="487"/>
      <c r="HI137" s="487"/>
      <c r="HJ137" s="487"/>
      <c r="HK137" s="487"/>
      <c r="HL137" s="487"/>
      <c r="HM137" s="487"/>
      <c r="HN137" s="487"/>
      <c r="HO137" s="487"/>
      <c r="HP137" s="487"/>
      <c r="HQ137" s="487"/>
      <c r="HR137" s="487"/>
      <c r="HS137" s="487"/>
      <c r="HT137" s="487"/>
      <c r="HU137" s="487"/>
      <c r="HV137" s="487"/>
      <c r="HW137" s="487"/>
      <c r="HX137" s="487"/>
      <c r="HY137" s="487"/>
      <c r="HZ137" s="487"/>
      <c r="IA137" s="487"/>
      <c r="IB137" s="487"/>
      <c r="IC137" s="487"/>
      <c r="ID137" s="487"/>
      <c r="IE137" s="487"/>
      <c r="IF137" s="487"/>
      <c r="IG137" s="487"/>
      <c r="IH137" s="487"/>
      <c r="II137" s="487"/>
      <c r="IJ137" s="487"/>
      <c r="IK137" s="487"/>
      <c r="IL137" s="487"/>
      <c r="IM137" s="487"/>
      <c r="IN137" s="487"/>
      <c r="IO137" s="487"/>
      <c r="IP137" s="487"/>
      <c r="IQ137" s="487"/>
      <c r="IR137" s="487"/>
      <c r="IS137" s="487"/>
      <c r="IT137" s="487"/>
      <c r="IU137" s="487"/>
      <c r="IV137" s="487"/>
      <c r="IW137" s="487"/>
      <c r="IX137" s="487"/>
      <c r="IY137" s="487"/>
      <c r="IZ137" s="487"/>
      <c r="JA137" s="487"/>
      <c r="JB137" s="487"/>
      <c r="JC137" s="487"/>
      <c r="JD137" s="487"/>
      <c r="JE137" s="487"/>
      <c r="JF137" s="487"/>
      <c r="JG137" s="487"/>
      <c r="JH137" s="487"/>
      <c r="JI137" s="487"/>
      <c r="JJ137" s="487"/>
      <c r="JK137" s="487"/>
      <c r="JL137" s="487"/>
      <c r="JM137" s="487"/>
      <c r="JN137" s="487"/>
      <c r="JO137" s="487"/>
      <c r="JP137" s="487"/>
      <c r="JQ137" s="487"/>
      <c r="JR137" s="487"/>
      <c r="JS137" s="681"/>
    </row>
    <row r="138" spans="1:279" s="461" customFormat="1" ht="21" customHeight="1">
      <c r="A138" s="1785"/>
      <c r="B138" s="1626">
        <v>25</v>
      </c>
      <c r="C138" s="478"/>
      <c r="D138" s="469"/>
      <c r="E138" s="470"/>
      <c r="F138" s="470"/>
      <c r="G138" s="469"/>
      <c r="H138" s="472"/>
      <c r="I138" s="1294"/>
      <c r="J138" s="1294"/>
      <c r="K138" s="1294"/>
      <c r="L138" s="1294"/>
      <c r="M138" s="1294"/>
      <c r="N138" s="1294"/>
      <c r="O138" s="1294"/>
      <c r="P138" s="1294"/>
      <c r="Q138" s="1294"/>
      <c r="R138" s="1294"/>
      <c r="S138" s="1294"/>
      <c r="T138" s="1294"/>
      <c r="U138" s="1294"/>
      <c r="V138" s="1294"/>
      <c r="W138" s="1294"/>
      <c r="X138" s="1294"/>
      <c r="Y138" s="1294"/>
      <c r="Z138" s="1294"/>
      <c r="AA138" s="1294"/>
      <c r="AB138" s="1294"/>
      <c r="AC138" s="1294"/>
      <c r="AD138" s="1294"/>
      <c r="AE138" s="1294"/>
      <c r="AF138" s="1294"/>
      <c r="AG138" s="1294"/>
      <c r="AH138" s="1294"/>
      <c r="AI138" s="1294"/>
      <c r="AJ138" s="1294"/>
      <c r="AK138" s="1294"/>
      <c r="AL138" s="1294"/>
      <c r="AM138" s="1294"/>
      <c r="AN138" s="1294"/>
      <c r="AO138" s="1294"/>
      <c r="AP138" s="1294"/>
      <c r="AQ138" s="1294"/>
      <c r="AR138" s="1294"/>
      <c r="AS138" s="1294"/>
      <c r="AT138" s="1294"/>
      <c r="AU138" s="1294"/>
      <c r="AV138" s="1294"/>
      <c r="AW138" s="1294"/>
      <c r="AX138" s="1294"/>
      <c r="AY138" s="1294"/>
      <c r="AZ138" s="1294"/>
      <c r="BA138" s="1294"/>
      <c r="BB138" s="1294"/>
      <c r="BC138" s="1294"/>
      <c r="BD138" s="1294"/>
      <c r="BE138" s="1294"/>
      <c r="BF138" s="1294"/>
      <c r="BG138" s="1294"/>
      <c r="BH138" s="1294"/>
      <c r="BI138" s="1294"/>
      <c r="BJ138" s="1294"/>
      <c r="BK138" s="1294"/>
      <c r="BL138" s="1294"/>
      <c r="BM138" s="1294"/>
      <c r="BN138" s="1294"/>
      <c r="BO138" s="1294"/>
      <c r="BP138" s="1294"/>
      <c r="BQ138" s="1294"/>
      <c r="BR138" s="1294"/>
      <c r="BS138" s="1294"/>
      <c r="BT138" s="1294"/>
      <c r="BU138" s="1294"/>
      <c r="BV138" s="1294"/>
      <c r="BW138" s="1294"/>
      <c r="BX138" s="1294"/>
      <c r="BY138" s="1294"/>
      <c r="BZ138" s="1294"/>
      <c r="CA138" s="1294"/>
      <c r="CB138" s="1294"/>
      <c r="CC138" s="1294"/>
      <c r="CD138" s="1294"/>
      <c r="CE138" s="1294"/>
      <c r="CF138" s="1294"/>
      <c r="CG138" s="1294"/>
      <c r="CH138" s="1294"/>
      <c r="CI138" s="1294"/>
      <c r="CJ138" s="1294"/>
      <c r="CK138" s="1294"/>
      <c r="CL138" s="1294"/>
      <c r="CM138" s="1294"/>
      <c r="CN138" s="1294"/>
      <c r="CO138" s="1295">
        <f t="shared" si="14"/>
        <v>0</v>
      </c>
      <c r="CP138" s="476"/>
      <c r="CQ138" s="476"/>
      <c r="CR138" s="476"/>
      <c r="CS138" s="474">
        <f t="shared" si="15"/>
        <v>0</v>
      </c>
      <c r="CT138" s="475">
        <f t="shared" si="16"/>
        <v>0</v>
      </c>
      <c r="CV138" s="487"/>
      <c r="CW138" s="487"/>
      <c r="CX138" s="487"/>
      <c r="CY138" s="487"/>
      <c r="CZ138" s="487"/>
      <c r="DA138" s="487"/>
      <c r="DB138" s="487"/>
      <c r="DC138" s="487"/>
      <c r="DD138" s="487"/>
      <c r="DE138" s="487"/>
      <c r="DF138" s="487"/>
      <c r="DG138" s="487"/>
      <c r="DH138" s="487"/>
      <c r="DI138" s="487"/>
      <c r="DJ138" s="487"/>
      <c r="DK138" s="487"/>
      <c r="DL138" s="487"/>
      <c r="DM138" s="487"/>
      <c r="DN138" s="487"/>
      <c r="DO138" s="487"/>
      <c r="DP138" s="487"/>
      <c r="DQ138" s="487"/>
      <c r="DR138" s="487"/>
      <c r="DS138" s="487"/>
      <c r="DT138" s="487"/>
      <c r="DU138" s="487"/>
      <c r="DV138" s="487"/>
      <c r="DW138" s="487"/>
      <c r="DX138" s="487"/>
      <c r="DY138" s="487"/>
      <c r="DZ138" s="487"/>
      <c r="EA138" s="487"/>
      <c r="EB138" s="487"/>
      <c r="EC138" s="487"/>
      <c r="ED138" s="487"/>
      <c r="EE138" s="487"/>
      <c r="EF138" s="487"/>
      <c r="EG138" s="487"/>
      <c r="EH138" s="487"/>
      <c r="EI138" s="487"/>
      <c r="EJ138" s="487"/>
      <c r="EK138" s="487"/>
      <c r="EL138" s="487"/>
      <c r="EM138" s="487"/>
      <c r="EN138" s="487"/>
      <c r="EO138" s="487"/>
      <c r="EP138" s="487"/>
      <c r="EQ138" s="487"/>
      <c r="ER138" s="487"/>
      <c r="ES138" s="487"/>
      <c r="ET138" s="487"/>
      <c r="EU138" s="487"/>
      <c r="EV138" s="487"/>
      <c r="EW138" s="487"/>
      <c r="EX138" s="487"/>
      <c r="EY138" s="487"/>
      <c r="EZ138" s="487"/>
      <c r="FA138" s="487"/>
      <c r="FB138" s="487"/>
      <c r="FC138" s="487"/>
      <c r="FD138" s="487"/>
      <c r="FE138" s="487"/>
      <c r="FF138" s="487"/>
      <c r="FG138" s="487"/>
      <c r="FH138" s="487"/>
      <c r="FI138" s="487"/>
      <c r="FJ138" s="487"/>
      <c r="FK138" s="487"/>
      <c r="FL138" s="487"/>
      <c r="FM138" s="487"/>
      <c r="FN138" s="487"/>
      <c r="FO138" s="487"/>
      <c r="FP138" s="487"/>
      <c r="FQ138" s="487"/>
      <c r="FR138" s="487"/>
      <c r="FS138" s="487"/>
      <c r="FT138" s="487"/>
      <c r="FU138" s="487"/>
      <c r="FV138" s="487"/>
      <c r="FW138" s="487"/>
      <c r="FX138" s="487"/>
      <c r="FY138" s="487"/>
      <c r="FZ138" s="487"/>
      <c r="GA138" s="487"/>
      <c r="GB138" s="487"/>
      <c r="GC138" s="487"/>
      <c r="GD138" s="487"/>
      <c r="GE138" s="487"/>
      <c r="GF138" s="487"/>
      <c r="GG138" s="487"/>
      <c r="GH138" s="487"/>
      <c r="GI138" s="487"/>
      <c r="GJ138" s="487"/>
      <c r="GK138" s="487"/>
      <c r="GL138" s="487"/>
      <c r="GM138" s="487"/>
      <c r="GN138" s="487"/>
      <c r="GO138" s="487"/>
      <c r="GP138" s="487"/>
      <c r="GQ138" s="487"/>
      <c r="GR138" s="487"/>
      <c r="GS138" s="487"/>
      <c r="GT138" s="487"/>
      <c r="GU138" s="487"/>
      <c r="GV138" s="487"/>
      <c r="GW138" s="487"/>
      <c r="GX138" s="487"/>
      <c r="GY138" s="487"/>
      <c r="GZ138" s="487"/>
      <c r="HA138" s="487"/>
      <c r="HB138" s="487"/>
      <c r="HC138" s="487"/>
      <c r="HD138" s="487"/>
      <c r="HE138" s="487"/>
      <c r="HF138" s="487"/>
      <c r="HG138" s="487"/>
      <c r="HH138" s="487"/>
      <c r="HI138" s="487"/>
      <c r="HJ138" s="487"/>
      <c r="HK138" s="487"/>
      <c r="HL138" s="487"/>
      <c r="HM138" s="487"/>
      <c r="HN138" s="487"/>
      <c r="HO138" s="487"/>
      <c r="HP138" s="487"/>
      <c r="HQ138" s="487"/>
      <c r="HR138" s="487"/>
      <c r="HS138" s="487"/>
      <c r="HT138" s="487"/>
      <c r="HU138" s="487"/>
      <c r="HV138" s="487"/>
      <c r="HW138" s="487"/>
      <c r="HX138" s="487"/>
      <c r="HY138" s="487"/>
      <c r="HZ138" s="487"/>
      <c r="IA138" s="487"/>
      <c r="IB138" s="487"/>
      <c r="IC138" s="487"/>
      <c r="ID138" s="487"/>
      <c r="IE138" s="487"/>
      <c r="IF138" s="487"/>
      <c r="IG138" s="487"/>
      <c r="IH138" s="487"/>
      <c r="II138" s="487"/>
      <c r="IJ138" s="487"/>
      <c r="IK138" s="487"/>
      <c r="IL138" s="487"/>
      <c r="IM138" s="487"/>
      <c r="IN138" s="487"/>
      <c r="IO138" s="487"/>
      <c r="IP138" s="487"/>
      <c r="IQ138" s="487"/>
      <c r="IR138" s="487"/>
      <c r="IS138" s="487"/>
      <c r="IT138" s="487"/>
      <c r="IU138" s="487"/>
      <c r="IV138" s="487"/>
      <c r="IW138" s="487"/>
      <c r="IX138" s="487"/>
      <c r="IY138" s="487"/>
      <c r="IZ138" s="487"/>
      <c r="JA138" s="487"/>
      <c r="JB138" s="487"/>
      <c r="JC138" s="487"/>
      <c r="JD138" s="487"/>
      <c r="JE138" s="487"/>
      <c r="JF138" s="487"/>
      <c r="JG138" s="487"/>
      <c r="JH138" s="487"/>
      <c r="JI138" s="487"/>
      <c r="JJ138" s="487"/>
      <c r="JK138" s="487"/>
      <c r="JL138" s="487"/>
      <c r="JM138" s="487"/>
      <c r="JN138" s="487"/>
      <c r="JO138" s="487"/>
      <c r="JP138" s="487"/>
      <c r="JQ138" s="487"/>
      <c r="JR138" s="487"/>
      <c r="JS138" s="681"/>
    </row>
    <row r="139" spans="1:279" s="461" customFormat="1" ht="21" customHeight="1">
      <c r="A139" s="1785"/>
      <c r="B139" s="1626">
        <v>26</v>
      </c>
      <c r="C139" s="478"/>
      <c r="D139" s="469"/>
      <c r="E139" s="470"/>
      <c r="F139" s="470"/>
      <c r="G139" s="469"/>
      <c r="H139" s="472"/>
      <c r="I139" s="1294"/>
      <c r="J139" s="1294"/>
      <c r="K139" s="1294"/>
      <c r="L139" s="1294"/>
      <c r="M139" s="1294"/>
      <c r="N139" s="1294"/>
      <c r="O139" s="1294"/>
      <c r="P139" s="1294"/>
      <c r="Q139" s="1294"/>
      <c r="R139" s="1294"/>
      <c r="S139" s="1294"/>
      <c r="T139" s="1294"/>
      <c r="U139" s="1294"/>
      <c r="V139" s="1294"/>
      <c r="W139" s="1294"/>
      <c r="X139" s="1294"/>
      <c r="Y139" s="1294"/>
      <c r="Z139" s="1294"/>
      <c r="AA139" s="1294"/>
      <c r="AB139" s="1294"/>
      <c r="AC139" s="1294"/>
      <c r="AD139" s="1294"/>
      <c r="AE139" s="1294"/>
      <c r="AF139" s="1294"/>
      <c r="AG139" s="1294"/>
      <c r="AH139" s="1294"/>
      <c r="AI139" s="1294"/>
      <c r="AJ139" s="1294"/>
      <c r="AK139" s="1294"/>
      <c r="AL139" s="1294"/>
      <c r="AM139" s="1294"/>
      <c r="AN139" s="1294"/>
      <c r="AO139" s="1294"/>
      <c r="AP139" s="1294"/>
      <c r="AQ139" s="1294"/>
      <c r="AR139" s="1294"/>
      <c r="AS139" s="1294"/>
      <c r="AT139" s="1294"/>
      <c r="AU139" s="1294"/>
      <c r="AV139" s="1294"/>
      <c r="AW139" s="1294"/>
      <c r="AX139" s="1294"/>
      <c r="AY139" s="1294"/>
      <c r="AZ139" s="1294"/>
      <c r="BA139" s="1294"/>
      <c r="BB139" s="1294"/>
      <c r="BC139" s="1294"/>
      <c r="BD139" s="1294"/>
      <c r="BE139" s="1294"/>
      <c r="BF139" s="1294"/>
      <c r="BG139" s="1294"/>
      <c r="BH139" s="1294"/>
      <c r="BI139" s="1294"/>
      <c r="BJ139" s="1294"/>
      <c r="BK139" s="1294"/>
      <c r="BL139" s="1294"/>
      <c r="BM139" s="1294"/>
      <c r="BN139" s="1294"/>
      <c r="BO139" s="1294"/>
      <c r="BP139" s="1294"/>
      <c r="BQ139" s="1294"/>
      <c r="BR139" s="1294"/>
      <c r="BS139" s="1294"/>
      <c r="BT139" s="1294"/>
      <c r="BU139" s="1294"/>
      <c r="BV139" s="1294"/>
      <c r="BW139" s="1294"/>
      <c r="BX139" s="1294"/>
      <c r="BY139" s="1294"/>
      <c r="BZ139" s="1294"/>
      <c r="CA139" s="1294"/>
      <c r="CB139" s="1294"/>
      <c r="CC139" s="1294"/>
      <c r="CD139" s="1294"/>
      <c r="CE139" s="1294"/>
      <c r="CF139" s="1294"/>
      <c r="CG139" s="1294"/>
      <c r="CH139" s="1294"/>
      <c r="CI139" s="1294"/>
      <c r="CJ139" s="1294"/>
      <c r="CK139" s="1294"/>
      <c r="CL139" s="1294"/>
      <c r="CM139" s="1294"/>
      <c r="CN139" s="1294"/>
      <c r="CO139" s="1295">
        <f t="shared" si="14"/>
        <v>0</v>
      </c>
      <c r="CP139" s="476"/>
      <c r="CQ139" s="476"/>
      <c r="CR139" s="476"/>
      <c r="CS139" s="474">
        <f t="shared" si="15"/>
        <v>0</v>
      </c>
      <c r="CT139" s="475">
        <f t="shared" si="16"/>
        <v>0</v>
      </c>
      <c r="CV139" s="487"/>
      <c r="CW139" s="487"/>
      <c r="CX139" s="487"/>
      <c r="CY139" s="487"/>
      <c r="CZ139" s="487"/>
      <c r="DA139" s="487"/>
      <c r="DB139" s="487"/>
      <c r="DC139" s="487"/>
      <c r="DD139" s="487"/>
      <c r="DE139" s="487"/>
      <c r="DF139" s="487"/>
      <c r="DG139" s="487"/>
      <c r="DH139" s="487"/>
      <c r="DI139" s="487"/>
      <c r="DJ139" s="487"/>
      <c r="DK139" s="487"/>
      <c r="DL139" s="487"/>
      <c r="DM139" s="487"/>
      <c r="DN139" s="487"/>
      <c r="DO139" s="487"/>
      <c r="DP139" s="487"/>
      <c r="DQ139" s="487"/>
      <c r="DR139" s="487"/>
      <c r="DS139" s="487"/>
      <c r="DT139" s="487"/>
      <c r="DU139" s="487"/>
      <c r="DV139" s="487"/>
      <c r="DW139" s="487"/>
      <c r="DX139" s="487"/>
      <c r="DY139" s="487"/>
      <c r="DZ139" s="487"/>
      <c r="EA139" s="487"/>
      <c r="EB139" s="487"/>
      <c r="EC139" s="487"/>
      <c r="ED139" s="487"/>
      <c r="EE139" s="487"/>
      <c r="EF139" s="487"/>
      <c r="EG139" s="487"/>
      <c r="EH139" s="487"/>
      <c r="EI139" s="487"/>
      <c r="EJ139" s="487"/>
      <c r="EK139" s="487"/>
      <c r="EL139" s="487"/>
      <c r="EM139" s="487"/>
      <c r="EN139" s="487"/>
      <c r="EO139" s="487"/>
      <c r="EP139" s="487"/>
      <c r="EQ139" s="487"/>
      <c r="ER139" s="487"/>
      <c r="ES139" s="487"/>
      <c r="ET139" s="487"/>
      <c r="EU139" s="487"/>
      <c r="EV139" s="487"/>
      <c r="EW139" s="487"/>
      <c r="EX139" s="487"/>
      <c r="EY139" s="487"/>
      <c r="EZ139" s="487"/>
      <c r="FA139" s="487"/>
      <c r="FB139" s="487"/>
      <c r="FC139" s="487"/>
      <c r="FD139" s="487"/>
      <c r="FE139" s="487"/>
      <c r="FF139" s="487"/>
      <c r="FG139" s="487"/>
      <c r="FH139" s="487"/>
      <c r="FI139" s="487"/>
      <c r="FJ139" s="487"/>
      <c r="FK139" s="487"/>
      <c r="FL139" s="487"/>
      <c r="FM139" s="487"/>
      <c r="FN139" s="487"/>
      <c r="FO139" s="487"/>
      <c r="FP139" s="487"/>
      <c r="FQ139" s="487"/>
      <c r="FR139" s="487"/>
      <c r="FS139" s="487"/>
      <c r="FT139" s="487"/>
      <c r="FU139" s="487"/>
      <c r="FV139" s="487"/>
      <c r="FW139" s="487"/>
      <c r="FX139" s="487"/>
      <c r="FY139" s="487"/>
      <c r="FZ139" s="487"/>
      <c r="GA139" s="487"/>
      <c r="GB139" s="487"/>
      <c r="GC139" s="487"/>
      <c r="GD139" s="487"/>
      <c r="GE139" s="487"/>
      <c r="GF139" s="487"/>
      <c r="GG139" s="487"/>
      <c r="GH139" s="487"/>
      <c r="GI139" s="487"/>
      <c r="GJ139" s="487"/>
      <c r="GK139" s="487"/>
      <c r="GL139" s="487"/>
      <c r="GM139" s="487"/>
      <c r="GN139" s="487"/>
      <c r="GO139" s="487"/>
      <c r="GP139" s="487"/>
      <c r="GQ139" s="487"/>
      <c r="GR139" s="487"/>
      <c r="GS139" s="487"/>
      <c r="GT139" s="487"/>
      <c r="GU139" s="487"/>
      <c r="GV139" s="487"/>
      <c r="GW139" s="487"/>
      <c r="GX139" s="487"/>
      <c r="GY139" s="487"/>
      <c r="GZ139" s="487"/>
      <c r="HA139" s="487"/>
      <c r="HB139" s="487"/>
      <c r="HC139" s="487"/>
      <c r="HD139" s="487"/>
      <c r="HE139" s="487"/>
      <c r="HF139" s="487"/>
      <c r="HG139" s="487"/>
      <c r="HH139" s="487"/>
      <c r="HI139" s="487"/>
      <c r="HJ139" s="487"/>
      <c r="HK139" s="487"/>
      <c r="HL139" s="487"/>
      <c r="HM139" s="487"/>
      <c r="HN139" s="487"/>
      <c r="HO139" s="487"/>
      <c r="HP139" s="487"/>
      <c r="HQ139" s="487"/>
      <c r="HR139" s="487"/>
      <c r="HS139" s="487"/>
      <c r="HT139" s="487"/>
      <c r="HU139" s="487"/>
      <c r="HV139" s="487"/>
      <c r="HW139" s="487"/>
      <c r="HX139" s="487"/>
      <c r="HY139" s="487"/>
      <c r="HZ139" s="487"/>
      <c r="IA139" s="487"/>
      <c r="IB139" s="487"/>
      <c r="IC139" s="487"/>
      <c r="ID139" s="487"/>
      <c r="IE139" s="487"/>
      <c r="IF139" s="487"/>
      <c r="IG139" s="487"/>
      <c r="IH139" s="487"/>
      <c r="II139" s="487"/>
      <c r="IJ139" s="487"/>
      <c r="IK139" s="487"/>
      <c r="IL139" s="487"/>
      <c r="IM139" s="487"/>
      <c r="IN139" s="487"/>
      <c r="IO139" s="487"/>
      <c r="IP139" s="487"/>
      <c r="IQ139" s="487"/>
      <c r="IR139" s="487"/>
      <c r="IS139" s="487"/>
      <c r="IT139" s="487"/>
      <c r="IU139" s="487"/>
      <c r="IV139" s="487"/>
      <c r="IW139" s="487"/>
      <c r="IX139" s="487"/>
      <c r="IY139" s="487"/>
      <c r="IZ139" s="487"/>
      <c r="JA139" s="487"/>
      <c r="JB139" s="487"/>
      <c r="JC139" s="487"/>
      <c r="JD139" s="487"/>
      <c r="JE139" s="487"/>
      <c r="JF139" s="487"/>
      <c r="JG139" s="487"/>
      <c r="JH139" s="487"/>
      <c r="JI139" s="487"/>
      <c r="JJ139" s="487"/>
      <c r="JK139" s="487"/>
      <c r="JL139" s="487"/>
      <c r="JM139" s="487"/>
      <c r="JN139" s="487"/>
      <c r="JO139" s="487"/>
      <c r="JP139" s="487"/>
      <c r="JQ139" s="487"/>
      <c r="JR139" s="487"/>
      <c r="JS139" s="681"/>
    </row>
    <row r="140" spans="1:279" s="461" customFormat="1" ht="21" customHeight="1">
      <c r="A140" s="1785"/>
      <c r="B140" s="1626">
        <v>27</v>
      </c>
      <c r="C140" s="478"/>
      <c r="D140" s="469"/>
      <c r="E140" s="470"/>
      <c r="F140" s="470"/>
      <c r="G140" s="469"/>
      <c r="H140" s="472"/>
      <c r="I140" s="1294"/>
      <c r="J140" s="1294"/>
      <c r="K140" s="1294"/>
      <c r="L140" s="1294"/>
      <c r="M140" s="1294"/>
      <c r="N140" s="1294"/>
      <c r="O140" s="1294"/>
      <c r="P140" s="1294"/>
      <c r="Q140" s="1294"/>
      <c r="R140" s="1294"/>
      <c r="S140" s="1294"/>
      <c r="T140" s="1294"/>
      <c r="U140" s="1294"/>
      <c r="V140" s="1294"/>
      <c r="W140" s="1294"/>
      <c r="X140" s="1294"/>
      <c r="Y140" s="1294"/>
      <c r="Z140" s="1294"/>
      <c r="AA140" s="1294"/>
      <c r="AB140" s="1294"/>
      <c r="AC140" s="1294"/>
      <c r="AD140" s="1294"/>
      <c r="AE140" s="1294"/>
      <c r="AF140" s="1294"/>
      <c r="AG140" s="1294"/>
      <c r="AH140" s="1294"/>
      <c r="AI140" s="1294"/>
      <c r="AJ140" s="1294"/>
      <c r="AK140" s="1294"/>
      <c r="AL140" s="1294"/>
      <c r="AM140" s="1294"/>
      <c r="AN140" s="1294"/>
      <c r="AO140" s="1294"/>
      <c r="AP140" s="1294"/>
      <c r="AQ140" s="1294"/>
      <c r="AR140" s="1294"/>
      <c r="AS140" s="1294"/>
      <c r="AT140" s="1294"/>
      <c r="AU140" s="1294"/>
      <c r="AV140" s="1294"/>
      <c r="AW140" s="1294"/>
      <c r="AX140" s="1294"/>
      <c r="AY140" s="1294"/>
      <c r="AZ140" s="1294"/>
      <c r="BA140" s="1294"/>
      <c r="BB140" s="1294"/>
      <c r="BC140" s="1294"/>
      <c r="BD140" s="1294"/>
      <c r="BE140" s="1294"/>
      <c r="BF140" s="1294"/>
      <c r="BG140" s="1294"/>
      <c r="BH140" s="1294"/>
      <c r="BI140" s="1294"/>
      <c r="BJ140" s="1294"/>
      <c r="BK140" s="1294"/>
      <c r="BL140" s="1294"/>
      <c r="BM140" s="1294"/>
      <c r="BN140" s="1294"/>
      <c r="BO140" s="1294"/>
      <c r="BP140" s="1294"/>
      <c r="BQ140" s="1294"/>
      <c r="BR140" s="1294"/>
      <c r="BS140" s="1294"/>
      <c r="BT140" s="1294"/>
      <c r="BU140" s="1294"/>
      <c r="BV140" s="1294"/>
      <c r="BW140" s="1294"/>
      <c r="BX140" s="1294"/>
      <c r="BY140" s="1294"/>
      <c r="BZ140" s="1294"/>
      <c r="CA140" s="1294"/>
      <c r="CB140" s="1294"/>
      <c r="CC140" s="1294"/>
      <c r="CD140" s="1294"/>
      <c r="CE140" s="1294"/>
      <c r="CF140" s="1294"/>
      <c r="CG140" s="1294"/>
      <c r="CH140" s="1294"/>
      <c r="CI140" s="1294"/>
      <c r="CJ140" s="1294"/>
      <c r="CK140" s="1294"/>
      <c r="CL140" s="1294"/>
      <c r="CM140" s="1294"/>
      <c r="CN140" s="1294"/>
      <c r="CO140" s="1295">
        <f t="shared" si="14"/>
        <v>0</v>
      </c>
      <c r="CP140" s="476"/>
      <c r="CQ140" s="476"/>
      <c r="CR140" s="476"/>
      <c r="CS140" s="474">
        <f t="shared" si="15"/>
        <v>0</v>
      </c>
      <c r="CT140" s="475">
        <f t="shared" si="16"/>
        <v>0</v>
      </c>
      <c r="CV140" s="487"/>
      <c r="CW140" s="487"/>
      <c r="CX140" s="487"/>
      <c r="CY140" s="487"/>
      <c r="CZ140" s="487"/>
      <c r="DA140" s="487"/>
      <c r="DB140" s="487"/>
      <c r="DC140" s="487"/>
      <c r="DD140" s="487"/>
      <c r="DE140" s="487"/>
      <c r="DF140" s="487"/>
      <c r="DG140" s="487"/>
      <c r="DH140" s="487"/>
      <c r="DI140" s="487"/>
      <c r="DJ140" s="487"/>
      <c r="DK140" s="487"/>
      <c r="DL140" s="487"/>
      <c r="DM140" s="487"/>
      <c r="DN140" s="487"/>
      <c r="DO140" s="487"/>
      <c r="DP140" s="487"/>
      <c r="DQ140" s="487"/>
      <c r="DR140" s="487"/>
      <c r="DS140" s="487"/>
      <c r="DT140" s="487"/>
      <c r="DU140" s="487"/>
      <c r="DV140" s="487"/>
      <c r="DW140" s="487"/>
      <c r="DX140" s="487"/>
      <c r="DY140" s="487"/>
      <c r="DZ140" s="487"/>
      <c r="EA140" s="487"/>
      <c r="EB140" s="487"/>
      <c r="EC140" s="487"/>
      <c r="ED140" s="487"/>
      <c r="EE140" s="487"/>
      <c r="EF140" s="487"/>
      <c r="EG140" s="487"/>
      <c r="EH140" s="487"/>
      <c r="EI140" s="487"/>
      <c r="EJ140" s="487"/>
      <c r="EK140" s="487"/>
      <c r="EL140" s="487"/>
      <c r="EM140" s="487"/>
      <c r="EN140" s="487"/>
      <c r="EO140" s="487"/>
      <c r="EP140" s="487"/>
      <c r="EQ140" s="487"/>
      <c r="ER140" s="487"/>
      <c r="ES140" s="487"/>
      <c r="ET140" s="487"/>
      <c r="EU140" s="487"/>
      <c r="EV140" s="487"/>
      <c r="EW140" s="487"/>
      <c r="EX140" s="487"/>
      <c r="EY140" s="487"/>
      <c r="EZ140" s="487"/>
      <c r="FA140" s="487"/>
      <c r="FB140" s="487"/>
      <c r="FC140" s="487"/>
      <c r="FD140" s="487"/>
      <c r="FE140" s="487"/>
      <c r="FF140" s="487"/>
      <c r="FG140" s="487"/>
      <c r="FH140" s="487"/>
      <c r="FI140" s="487"/>
      <c r="FJ140" s="487"/>
      <c r="FK140" s="487"/>
      <c r="FL140" s="487"/>
      <c r="FM140" s="487"/>
      <c r="FN140" s="487"/>
      <c r="FO140" s="487"/>
      <c r="FP140" s="487"/>
      <c r="FQ140" s="487"/>
      <c r="FR140" s="487"/>
      <c r="FS140" s="487"/>
      <c r="FT140" s="487"/>
      <c r="FU140" s="487"/>
      <c r="FV140" s="487"/>
      <c r="FW140" s="487"/>
      <c r="FX140" s="487"/>
      <c r="FY140" s="487"/>
      <c r="FZ140" s="487"/>
      <c r="GA140" s="487"/>
      <c r="GB140" s="487"/>
      <c r="GC140" s="487"/>
      <c r="GD140" s="487"/>
      <c r="GE140" s="487"/>
      <c r="GF140" s="487"/>
      <c r="GG140" s="487"/>
      <c r="GH140" s="487"/>
      <c r="GI140" s="487"/>
      <c r="GJ140" s="487"/>
      <c r="GK140" s="487"/>
      <c r="GL140" s="487"/>
      <c r="GM140" s="487"/>
      <c r="GN140" s="487"/>
      <c r="GO140" s="487"/>
      <c r="GP140" s="487"/>
      <c r="GQ140" s="487"/>
      <c r="GR140" s="487"/>
      <c r="GS140" s="487"/>
      <c r="GT140" s="487"/>
      <c r="GU140" s="487"/>
      <c r="GV140" s="487"/>
      <c r="GW140" s="487"/>
      <c r="GX140" s="487"/>
      <c r="GY140" s="487"/>
      <c r="GZ140" s="487"/>
      <c r="HA140" s="487"/>
      <c r="HB140" s="487"/>
      <c r="HC140" s="487"/>
      <c r="HD140" s="487"/>
      <c r="HE140" s="487"/>
      <c r="HF140" s="487"/>
      <c r="HG140" s="487"/>
      <c r="HH140" s="487"/>
      <c r="HI140" s="487"/>
      <c r="HJ140" s="487"/>
      <c r="HK140" s="487"/>
      <c r="HL140" s="487"/>
      <c r="HM140" s="487"/>
      <c r="HN140" s="487"/>
      <c r="HO140" s="487"/>
      <c r="HP140" s="487"/>
      <c r="HQ140" s="487"/>
      <c r="HR140" s="487"/>
      <c r="HS140" s="487"/>
      <c r="HT140" s="487"/>
      <c r="HU140" s="487"/>
      <c r="HV140" s="487"/>
      <c r="HW140" s="487"/>
      <c r="HX140" s="487"/>
      <c r="HY140" s="487"/>
      <c r="HZ140" s="487"/>
      <c r="IA140" s="487"/>
      <c r="IB140" s="487"/>
      <c r="IC140" s="487"/>
      <c r="ID140" s="487"/>
      <c r="IE140" s="487"/>
      <c r="IF140" s="487"/>
      <c r="IG140" s="487"/>
      <c r="IH140" s="487"/>
      <c r="II140" s="487"/>
      <c r="IJ140" s="487"/>
      <c r="IK140" s="487"/>
      <c r="IL140" s="487"/>
      <c r="IM140" s="487"/>
      <c r="IN140" s="487"/>
      <c r="IO140" s="487"/>
      <c r="IP140" s="487"/>
      <c r="IQ140" s="487"/>
      <c r="IR140" s="487"/>
      <c r="IS140" s="487"/>
      <c r="IT140" s="487"/>
      <c r="IU140" s="487"/>
      <c r="IV140" s="487"/>
      <c r="IW140" s="487"/>
      <c r="IX140" s="487"/>
      <c r="IY140" s="487"/>
      <c r="IZ140" s="487"/>
      <c r="JA140" s="487"/>
      <c r="JB140" s="487"/>
      <c r="JC140" s="487"/>
      <c r="JD140" s="487"/>
      <c r="JE140" s="487"/>
      <c r="JF140" s="487"/>
      <c r="JG140" s="487"/>
      <c r="JH140" s="487"/>
      <c r="JI140" s="487"/>
      <c r="JJ140" s="487"/>
      <c r="JK140" s="487"/>
      <c r="JL140" s="487"/>
      <c r="JM140" s="487"/>
      <c r="JN140" s="487"/>
      <c r="JO140" s="487"/>
      <c r="JP140" s="487"/>
      <c r="JQ140" s="487"/>
      <c r="JR140" s="487"/>
      <c r="JS140" s="681"/>
    </row>
    <row r="141" spans="1:279" s="461" customFormat="1" ht="21" customHeight="1">
      <c r="A141" s="1785"/>
      <c r="B141" s="1626">
        <v>28</v>
      </c>
      <c r="C141" s="478"/>
      <c r="D141" s="469"/>
      <c r="E141" s="470"/>
      <c r="F141" s="470"/>
      <c r="G141" s="469"/>
      <c r="H141" s="472"/>
      <c r="I141" s="1294"/>
      <c r="J141" s="1294"/>
      <c r="K141" s="1294"/>
      <c r="L141" s="1294"/>
      <c r="M141" s="1294"/>
      <c r="N141" s="1294"/>
      <c r="O141" s="1294"/>
      <c r="P141" s="1294"/>
      <c r="Q141" s="1294"/>
      <c r="R141" s="1294"/>
      <c r="S141" s="1294"/>
      <c r="T141" s="1294"/>
      <c r="U141" s="1294"/>
      <c r="V141" s="1294"/>
      <c r="W141" s="1294"/>
      <c r="X141" s="1294"/>
      <c r="Y141" s="1294"/>
      <c r="Z141" s="1294"/>
      <c r="AA141" s="1294"/>
      <c r="AB141" s="1294"/>
      <c r="AC141" s="1294"/>
      <c r="AD141" s="1294"/>
      <c r="AE141" s="1294"/>
      <c r="AF141" s="1294"/>
      <c r="AG141" s="1294"/>
      <c r="AH141" s="1294"/>
      <c r="AI141" s="1294"/>
      <c r="AJ141" s="1294"/>
      <c r="AK141" s="1294"/>
      <c r="AL141" s="1294"/>
      <c r="AM141" s="1294"/>
      <c r="AN141" s="1294"/>
      <c r="AO141" s="1294"/>
      <c r="AP141" s="1294"/>
      <c r="AQ141" s="1294"/>
      <c r="AR141" s="1294"/>
      <c r="AS141" s="1294"/>
      <c r="AT141" s="1294"/>
      <c r="AU141" s="1294"/>
      <c r="AV141" s="1294"/>
      <c r="AW141" s="1294"/>
      <c r="AX141" s="1294"/>
      <c r="AY141" s="1294"/>
      <c r="AZ141" s="1294"/>
      <c r="BA141" s="1294"/>
      <c r="BB141" s="1294"/>
      <c r="BC141" s="1294"/>
      <c r="BD141" s="1294"/>
      <c r="BE141" s="1294"/>
      <c r="BF141" s="1294"/>
      <c r="BG141" s="1294"/>
      <c r="BH141" s="1294"/>
      <c r="BI141" s="1294"/>
      <c r="BJ141" s="1294"/>
      <c r="BK141" s="1294"/>
      <c r="BL141" s="1294"/>
      <c r="BM141" s="1294"/>
      <c r="BN141" s="1294"/>
      <c r="BO141" s="1294"/>
      <c r="BP141" s="1294"/>
      <c r="BQ141" s="1294"/>
      <c r="BR141" s="1294"/>
      <c r="BS141" s="1294"/>
      <c r="BT141" s="1294"/>
      <c r="BU141" s="1294"/>
      <c r="BV141" s="1294"/>
      <c r="BW141" s="1294"/>
      <c r="BX141" s="1294"/>
      <c r="BY141" s="1294"/>
      <c r="BZ141" s="1294"/>
      <c r="CA141" s="1294"/>
      <c r="CB141" s="1294"/>
      <c r="CC141" s="1294"/>
      <c r="CD141" s="1294"/>
      <c r="CE141" s="1294"/>
      <c r="CF141" s="1294"/>
      <c r="CG141" s="1294"/>
      <c r="CH141" s="1294"/>
      <c r="CI141" s="1294"/>
      <c r="CJ141" s="1294"/>
      <c r="CK141" s="1294"/>
      <c r="CL141" s="1294"/>
      <c r="CM141" s="1294"/>
      <c r="CN141" s="1294"/>
      <c r="CO141" s="1295">
        <f t="shared" si="14"/>
        <v>0</v>
      </c>
      <c r="CP141" s="476"/>
      <c r="CQ141" s="476"/>
      <c r="CR141" s="476"/>
      <c r="CS141" s="474">
        <f t="shared" si="15"/>
        <v>0</v>
      </c>
      <c r="CT141" s="475">
        <f t="shared" si="16"/>
        <v>0</v>
      </c>
      <c r="CV141" s="487"/>
      <c r="CW141" s="487"/>
      <c r="CX141" s="487"/>
      <c r="CY141" s="487"/>
      <c r="CZ141" s="487"/>
      <c r="DA141" s="487"/>
      <c r="DB141" s="487"/>
      <c r="DC141" s="487"/>
      <c r="DD141" s="487"/>
      <c r="DE141" s="487"/>
      <c r="DF141" s="487"/>
      <c r="DG141" s="487"/>
      <c r="DH141" s="487"/>
      <c r="DI141" s="487"/>
      <c r="DJ141" s="487"/>
      <c r="DK141" s="487"/>
      <c r="DL141" s="487"/>
      <c r="DM141" s="487"/>
      <c r="DN141" s="487"/>
      <c r="DO141" s="487"/>
      <c r="DP141" s="487"/>
      <c r="DQ141" s="487"/>
      <c r="DR141" s="487"/>
      <c r="DS141" s="487"/>
      <c r="DT141" s="487"/>
      <c r="DU141" s="487"/>
      <c r="DV141" s="487"/>
      <c r="DW141" s="487"/>
      <c r="DX141" s="487"/>
      <c r="DY141" s="487"/>
      <c r="DZ141" s="487"/>
      <c r="EA141" s="487"/>
      <c r="EB141" s="487"/>
      <c r="EC141" s="487"/>
      <c r="ED141" s="487"/>
      <c r="EE141" s="487"/>
      <c r="EF141" s="487"/>
      <c r="EG141" s="487"/>
      <c r="EH141" s="487"/>
      <c r="EI141" s="487"/>
      <c r="EJ141" s="487"/>
      <c r="EK141" s="487"/>
      <c r="EL141" s="487"/>
      <c r="EM141" s="487"/>
      <c r="EN141" s="487"/>
      <c r="EO141" s="487"/>
      <c r="EP141" s="487"/>
      <c r="EQ141" s="487"/>
      <c r="ER141" s="487"/>
      <c r="ES141" s="487"/>
      <c r="ET141" s="487"/>
      <c r="EU141" s="487"/>
      <c r="EV141" s="487"/>
      <c r="EW141" s="487"/>
      <c r="EX141" s="487"/>
      <c r="EY141" s="487"/>
      <c r="EZ141" s="487"/>
      <c r="FA141" s="487"/>
      <c r="FB141" s="487"/>
      <c r="FC141" s="487"/>
      <c r="FD141" s="487"/>
      <c r="FE141" s="487"/>
      <c r="FF141" s="487"/>
      <c r="FG141" s="487"/>
      <c r="FH141" s="487"/>
      <c r="FI141" s="487"/>
      <c r="FJ141" s="487"/>
      <c r="FK141" s="487"/>
      <c r="FL141" s="487"/>
      <c r="FM141" s="487"/>
      <c r="FN141" s="487"/>
      <c r="FO141" s="487"/>
      <c r="FP141" s="487"/>
      <c r="FQ141" s="487"/>
      <c r="FR141" s="487"/>
      <c r="FS141" s="487"/>
      <c r="FT141" s="487"/>
      <c r="FU141" s="487"/>
      <c r="FV141" s="487"/>
      <c r="FW141" s="487"/>
      <c r="FX141" s="487"/>
      <c r="FY141" s="487"/>
      <c r="FZ141" s="487"/>
      <c r="GA141" s="487"/>
      <c r="GB141" s="487"/>
      <c r="GC141" s="487"/>
      <c r="GD141" s="487"/>
      <c r="GE141" s="487"/>
      <c r="GF141" s="487"/>
      <c r="GG141" s="487"/>
      <c r="GH141" s="487"/>
      <c r="GI141" s="487"/>
      <c r="GJ141" s="487"/>
      <c r="GK141" s="487"/>
      <c r="GL141" s="487"/>
      <c r="GM141" s="487"/>
      <c r="GN141" s="487"/>
      <c r="GO141" s="487"/>
      <c r="GP141" s="487"/>
      <c r="GQ141" s="487"/>
      <c r="GR141" s="487"/>
      <c r="GS141" s="487"/>
      <c r="GT141" s="487"/>
      <c r="GU141" s="487"/>
      <c r="GV141" s="487"/>
      <c r="GW141" s="487"/>
      <c r="GX141" s="487"/>
      <c r="GY141" s="487"/>
      <c r="GZ141" s="487"/>
      <c r="HA141" s="487"/>
      <c r="HB141" s="487"/>
      <c r="HC141" s="487"/>
      <c r="HD141" s="487"/>
      <c r="HE141" s="487"/>
      <c r="HF141" s="487"/>
      <c r="HG141" s="487"/>
      <c r="HH141" s="487"/>
      <c r="HI141" s="487"/>
      <c r="HJ141" s="487"/>
      <c r="HK141" s="487"/>
      <c r="HL141" s="487"/>
      <c r="HM141" s="487"/>
      <c r="HN141" s="487"/>
      <c r="HO141" s="487"/>
      <c r="HP141" s="487"/>
      <c r="HQ141" s="487"/>
      <c r="HR141" s="487"/>
      <c r="HS141" s="487"/>
      <c r="HT141" s="487"/>
      <c r="HU141" s="487"/>
      <c r="HV141" s="487"/>
      <c r="HW141" s="487"/>
      <c r="HX141" s="487"/>
      <c r="HY141" s="487"/>
      <c r="HZ141" s="487"/>
      <c r="IA141" s="487"/>
      <c r="IB141" s="487"/>
      <c r="IC141" s="487"/>
      <c r="ID141" s="487"/>
      <c r="IE141" s="487"/>
      <c r="IF141" s="487"/>
      <c r="IG141" s="487"/>
      <c r="IH141" s="487"/>
      <c r="II141" s="487"/>
      <c r="IJ141" s="487"/>
      <c r="IK141" s="487"/>
      <c r="IL141" s="487"/>
      <c r="IM141" s="487"/>
      <c r="IN141" s="487"/>
      <c r="IO141" s="487"/>
      <c r="IP141" s="487"/>
      <c r="IQ141" s="487"/>
      <c r="IR141" s="487"/>
      <c r="IS141" s="487"/>
      <c r="IT141" s="487"/>
      <c r="IU141" s="487"/>
      <c r="IV141" s="487"/>
      <c r="IW141" s="487"/>
      <c r="IX141" s="487"/>
      <c r="IY141" s="487"/>
      <c r="IZ141" s="487"/>
      <c r="JA141" s="487"/>
      <c r="JB141" s="487"/>
      <c r="JC141" s="487"/>
      <c r="JD141" s="487"/>
      <c r="JE141" s="487"/>
      <c r="JF141" s="487"/>
      <c r="JG141" s="487"/>
      <c r="JH141" s="487"/>
      <c r="JI141" s="487"/>
      <c r="JJ141" s="487"/>
      <c r="JK141" s="487"/>
      <c r="JL141" s="487"/>
      <c r="JM141" s="487"/>
      <c r="JN141" s="487"/>
      <c r="JO141" s="487"/>
      <c r="JP141" s="487"/>
      <c r="JQ141" s="487"/>
      <c r="JR141" s="487"/>
      <c r="JS141" s="681"/>
    </row>
    <row r="142" spans="1:279" s="461" customFormat="1" ht="21" customHeight="1">
      <c r="A142" s="1785"/>
      <c r="B142" s="1626">
        <v>29</v>
      </c>
      <c r="C142" s="478"/>
      <c r="D142" s="469"/>
      <c r="E142" s="470"/>
      <c r="F142" s="470"/>
      <c r="G142" s="469"/>
      <c r="H142" s="472"/>
      <c r="I142" s="1294"/>
      <c r="J142" s="1294"/>
      <c r="K142" s="1294"/>
      <c r="L142" s="1294"/>
      <c r="M142" s="1294"/>
      <c r="N142" s="1294"/>
      <c r="O142" s="1294"/>
      <c r="P142" s="1294"/>
      <c r="Q142" s="1294"/>
      <c r="R142" s="1294"/>
      <c r="S142" s="1294"/>
      <c r="T142" s="1294"/>
      <c r="U142" s="1294"/>
      <c r="V142" s="1294"/>
      <c r="W142" s="1294"/>
      <c r="X142" s="1294"/>
      <c r="Y142" s="1294"/>
      <c r="Z142" s="1294"/>
      <c r="AA142" s="1294"/>
      <c r="AB142" s="1294"/>
      <c r="AC142" s="1294"/>
      <c r="AD142" s="1294"/>
      <c r="AE142" s="1294"/>
      <c r="AF142" s="1294"/>
      <c r="AG142" s="1294"/>
      <c r="AH142" s="1294"/>
      <c r="AI142" s="1294"/>
      <c r="AJ142" s="1294"/>
      <c r="AK142" s="1294"/>
      <c r="AL142" s="1294"/>
      <c r="AM142" s="1294"/>
      <c r="AN142" s="1294"/>
      <c r="AO142" s="1294"/>
      <c r="AP142" s="1294"/>
      <c r="AQ142" s="1294"/>
      <c r="AR142" s="1294"/>
      <c r="AS142" s="1294"/>
      <c r="AT142" s="1294"/>
      <c r="AU142" s="1294"/>
      <c r="AV142" s="1294"/>
      <c r="AW142" s="1294"/>
      <c r="AX142" s="1294"/>
      <c r="AY142" s="1294"/>
      <c r="AZ142" s="1294"/>
      <c r="BA142" s="1294"/>
      <c r="BB142" s="1294"/>
      <c r="BC142" s="1294"/>
      <c r="BD142" s="1294"/>
      <c r="BE142" s="1294"/>
      <c r="BF142" s="1294"/>
      <c r="BG142" s="1294"/>
      <c r="BH142" s="1294"/>
      <c r="BI142" s="1294"/>
      <c r="BJ142" s="1294"/>
      <c r="BK142" s="1294"/>
      <c r="BL142" s="1294"/>
      <c r="BM142" s="1294"/>
      <c r="BN142" s="1294"/>
      <c r="BO142" s="1294"/>
      <c r="BP142" s="1294"/>
      <c r="BQ142" s="1294"/>
      <c r="BR142" s="1294"/>
      <c r="BS142" s="1294"/>
      <c r="BT142" s="1294"/>
      <c r="BU142" s="1294"/>
      <c r="BV142" s="1294"/>
      <c r="BW142" s="1294"/>
      <c r="BX142" s="1294"/>
      <c r="BY142" s="1294"/>
      <c r="BZ142" s="1294"/>
      <c r="CA142" s="1294"/>
      <c r="CB142" s="1294"/>
      <c r="CC142" s="1294"/>
      <c r="CD142" s="1294"/>
      <c r="CE142" s="1294"/>
      <c r="CF142" s="1294"/>
      <c r="CG142" s="1294"/>
      <c r="CH142" s="1294"/>
      <c r="CI142" s="1294"/>
      <c r="CJ142" s="1294"/>
      <c r="CK142" s="1294"/>
      <c r="CL142" s="1294"/>
      <c r="CM142" s="1294"/>
      <c r="CN142" s="1294"/>
      <c r="CO142" s="1295">
        <f t="shared" si="14"/>
        <v>0</v>
      </c>
      <c r="CP142" s="476"/>
      <c r="CQ142" s="476"/>
      <c r="CR142" s="476"/>
      <c r="CS142" s="474">
        <f t="shared" si="15"/>
        <v>0</v>
      </c>
      <c r="CT142" s="475">
        <f t="shared" si="16"/>
        <v>0</v>
      </c>
      <c r="CV142" s="487"/>
      <c r="CW142" s="487"/>
      <c r="CX142" s="487"/>
      <c r="CY142" s="487"/>
      <c r="CZ142" s="487"/>
      <c r="DA142" s="487"/>
      <c r="DB142" s="487"/>
      <c r="DC142" s="487"/>
      <c r="DD142" s="487"/>
      <c r="DE142" s="487"/>
      <c r="DF142" s="487"/>
      <c r="DG142" s="487"/>
      <c r="DH142" s="487"/>
      <c r="DI142" s="487"/>
      <c r="DJ142" s="487"/>
      <c r="DK142" s="487"/>
      <c r="DL142" s="487"/>
      <c r="DM142" s="487"/>
      <c r="DN142" s="487"/>
      <c r="DO142" s="487"/>
      <c r="DP142" s="487"/>
      <c r="DQ142" s="487"/>
      <c r="DR142" s="487"/>
      <c r="DS142" s="487"/>
      <c r="DT142" s="487"/>
      <c r="DU142" s="487"/>
      <c r="DV142" s="487"/>
      <c r="DW142" s="487"/>
      <c r="DX142" s="487"/>
      <c r="DY142" s="487"/>
      <c r="DZ142" s="487"/>
      <c r="EA142" s="487"/>
      <c r="EB142" s="487"/>
      <c r="EC142" s="487"/>
      <c r="ED142" s="487"/>
      <c r="EE142" s="487"/>
      <c r="EF142" s="487"/>
      <c r="EG142" s="487"/>
      <c r="EH142" s="487"/>
      <c r="EI142" s="487"/>
      <c r="EJ142" s="487"/>
      <c r="EK142" s="487"/>
      <c r="EL142" s="487"/>
      <c r="EM142" s="487"/>
      <c r="EN142" s="487"/>
      <c r="EO142" s="487"/>
      <c r="EP142" s="487"/>
      <c r="EQ142" s="487"/>
      <c r="ER142" s="487"/>
      <c r="ES142" s="487"/>
      <c r="ET142" s="487"/>
      <c r="EU142" s="487"/>
      <c r="EV142" s="487"/>
      <c r="EW142" s="487"/>
      <c r="EX142" s="487"/>
      <c r="EY142" s="487"/>
      <c r="EZ142" s="487"/>
      <c r="FA142" s="487"/>
      <c r="FB142" s="487"/>
      <c r="FC142" s="487"/>
      <c r="FD142" s="487"/>
      <c r="FE142" s="487"/>
      <c r="FF142" s="487"/>
      <c r="FG142" s="487"/>
      <c r="FH142" s="487"/>
      <c r="FI142" s="487"/>
      <c r="FJ142" s="487"/>
      <c r="FK142" s="487"/>
      <c r="FL142" s="487"/>
      <c r="FM142" s="487"/>
      <c r="FN142" s="487"/>
      <c r="FO142" s="487"/>
      <c r="FP142" s="487"/>
      <c r="FQ142" s="487"/>
      <c r="FR142" s="487"/>
      <c r="FS142" s="487"/>
      <c r="FT142" s="487"/>
      <c r="FU142" s="487"/>
      <c r="FV142" s="487"/>
      <c r="FW142" s="487"/>
      <c r="FX142" s="487"/>
      <c r="FY142" s="487"/>
      <c r="FZ142" s="487"/>
      <c r="GA142" s="487"/>
      <c r="GB142" s="487"/>
      <c r="GC142" s="487"/>
      <c r="GD142" s="487"/>
      <c r="GE142" s="487"/>
      <c r="GF142" s="487"/>
      <c r="GG142" s="487"/>
      <c r="GH142" s="487"/>
      <c r="GI142" s="487"/>
      <c r="GJ142" s="487"/>
      <c r="GK142" s="487"/>
      <c r="GL142" s="487"/>
      <c r="GM142" s="487"/>
      <c r="GN142" s="487"/>
      <c r="GO142" s="487"/>
      <c r="GP142" s="487"/>
      <c r="GQ142" s="487"/>
      <c r="GR142" s="487"/>
      <c r="GS142" s="487"/>
      <c r="GT142" s="487"/>
      <c r="GU142" s="487"/>
      <c r="GV142" s="487"/>
      <c r="GW142" s="487"/>
      <c r="GX142" s="487"/>
      <c r="GY142" s="487"/>
      <c r="GZ142" s="487"/>
      <c r="HA142" s="487"/>
      <c r="HB142" s="487"/>
      <c r="HC142" s="487"/>
      <c r="HD142" s="487"/>
      <c r="HE142" s="487"/>
      <c r="HF142" s="487"/>
      <c r="HG142" s="487"/>
      <c r="HH142" s="487"/>
      <c r="HI142" s="487"/>
      <c r="HJ142" s="487"/>
      <c r="HK142" s="487"/>
      <c r="HL142" s="487"/>
      <c r="HM142" s="487"/>
      <c r="HN142" s="487"/>
      <c r="HO142" s="487"/>
      <c r="HP142" s="487"/>
      <c r="HQ142" s="487"/>
      <c r="HR142" s="487"/>
      <c r="HS142" s="487"/>
      <c r="HT142" s="487"/>
      <c r="HU142" s="487"/>
      <c r="HV142" s="487"/>
      <c r="HW142" s="487"/>
      <c r="HX142" s="487"/>
      <c r="HY142" s="487"/>
      <c r="HZ142" s="487"/>
      <c r="IA142" s="487"/>
      <c r="IB142" s="487"/>
      <c r="IC142" s="487"/>
      <c r="ID142" s="487"/>
      <c r="IE142" s="487"/>
      <c r="IF142" s="487"/>
      <c r="IG142" s="487"/>
      <c r="IH142" s="487"/>
      <c r="II142" s="487"/>
      <c r="IJ142" s="487"/>
      <c r="IK142" s="487"/>
      <c r="IL142" s="487"/>
      <c r="IM142" s="487"/>
      <c r="IN142" s="487"/>
      <c r="IO142" s="487"/>
      <c r="IP142" s="487"/>
      <c r="IQ142" s="487"/>
      <c r="IR142" s="487"/>
      <c r="IS142" s="487"/>
      <c r="IT142" s="487"/>
      <c r="IU142" s="487"/>
      <c r="IV142" s="487"/>
      <c r="IW142" s="487"/>
      <c r="IX142" s="487"/>
      <c r="IY142" s="487"/>
      <c r="IZ142" s="487"/>
      <c r="JA142" s="487"/>
      <c r="JB142" s="487"/>
      <c r="JC142" s="487"/>
      <c r="JD142" s="487"/>
      <c r="JE142" s="487"/>
      <c r="JF142" s="487"/>
      <c r="JG142" s="487"/>
      <c r="JH142" s="487"/>
      <c r="JI142" s="487"/>
      <c r="JJ142" s="487"/>
      <c r="JK142" s="487"/>
      <c r="JL142" s="487"/>
      <c r="JM142" s="487"/>
      <c r="JN142" s="487"/>
      <c r="JO142" s="487"/>
      <c r="JP142" s="487"/>
      <c r="JQ142" s="487"/>
      <c r="JR142" s="487"/>
      <c r="JS142" s="681"/>
    </row>
    <row r="143" spans="1:279" s="461" customFormat="1" ht="21" customHeight="1">
      <c r="A143" s="1785"/>
      <c r="B143" s="1626">
        <v>30</v>
      </c>
      <c r="C143" s="478"/>
      <c r="D143" s="469"/>
      <c r="E143" s="470"/>
      <c r="F143" s="470"/>
      <c r="G143" s="469"/>
      <c r="H143" s="472"/>
      <c r="I143" s="1294"/>
      <c r="J143" s="1294"/>
      <c r="K143" s="1294"/>
      <c r="L143" s="1294"/>
      <c r="M143" s="1294"/>
      <c r="N143" s="1294"/>
      <c r="O143" s="1294"/>
      <c r="P143" s="1294"/>
      <c r="Q143" s="1294"/>
      <c r="R143" s="1294"/>
      <c r="S143" s="1294"/>
      <c r="T143" s="1294"/>
      <c r="U143" s="1294"/>
      <c r="V143" s="1294"/>
      <c r="W143" s="1294"/>
      <c r="X143" s="1294"/>
      <c r="Y143" s="1294"/>
      <c r="Z143" s="1294"/>
      <c r="AA143" s="1294"/>
      <c r="AB143" s="1294"/>
      <c r="AC143" s="1294"/>
      <c r="AD143" s="1294"/>
      <c r="AE143" s="1294"/>
      <c r="AF143" s="1294"/>
      <c r="AG143" s="1294"/>
      <c r="AH143" s="1294"/>
      <c r="AI143" s="1294"/>
      <c r="AJ143" s="1294"/>
      <c r="AK143" s="1294"/>
      <c r="AL143" s="1294"/>
      <c r="AM143" s="1294"/>
      <c r="AN143" s="1294"/>
      <c r="AO143" s="1294"/>
      <c r="AP143" s="1294"/>
      <c r="AQ143" s="1294"/>
      <c r="AR143" s="1294"/>
      <c r="AS143" s="1294"/>
      <c r="AT143" s="1294"/>
      <c r="AU143" s="1294"/>
      <c r="AV143" s="1294"/>
      <c r="AW143" s="1294"/>
      <c r="AX143" s="1294"/>
      <c r="AY143" s="1294"/>
      <c r="AZ143" s="1294"/>
      <c r="BA143" s="1294"/>
      <c r="BB143" s="1294"/>
      <c r="BC143" s="1294"/>
      <c r="BD143" s="1294"/>
      <c r="BE143" s="1294"/>
      <c r="BF143" s="1294"/>
      <c r="BG143" s="1294"/>
      <c r="BH143" s="1294"/>
      <c r="BI143" s="1294"/>
      <c r="BJ143" s="1294"/>
      <c r="BK143" s="1294"/>
      <c r="BL143" s="1294"/>
      <c r="BM143" s="1294"/>
      <c r="BN143" s="1294"/>
      <c r="BO143" s="1294"/>
      <c r="BP143" s="1294"/>
      <c r="BQ143" s="1294"/>
      <c r="BR143" s="1294"/>
      <c r="BS143" s="1294"/>
      <c r="BT143" s="1294"/>
      <c r="BU143" s="1294"/>
      <c r="BV143" s="1294"/>
      <c r="BW143" s="1294"/>
      <c r="BX143" s="1294"/>
      <c r="BY143" s="1294"/>
      <c r="BZ143" s="1294"/>
      <c r="CA143" s="1294"/>
      <c r="CB143" s="1294"/>
      <c r="CC143" s="1294"/>
      <c r="CD143" s="1294"/>
      <c r="CE143" s="1294"/>
      <c r="CF143" s="1294"/>
      <c r="CG143" s="1294"/>
      <c r="CH143" s="1294"/>
      <c r="CI143" s="1294"/>
      <c r="CJ143" s="1294"/>
      <c r="CK143" s="1294"/>
      <c r="CL143" s="1294"/>
      <c r="CM143" s="1294"/>
      <c r="CN143" s="1294"/>
      <c r="CO143" s="1295">
        <f t="shared" si="14"/>
        <v>0</v>
      </c>
      <c r="CP143" s="476"/>
      <c r="CQ143" s="476"/>
      <c r="CR143" s="476"/>
      <c r="CS143" s="474">
        <f t="shared" si="15"/>
        <v>0</v>
      </c>
      <c r="CT143" s="475">
        <f t="shared" si="16"/>
        <v>0</v>
      </c>
      <c r="CV143" s="487"/>
      <c r="CW143" s="487"/>
      <c r="CX143" s="487"/>
      <c r="CY143" s="487"/>
      <c r="CZ143" s="487"/>
      <c r="DA143" s="487"/>
      <c r="DB143" s="487"/>
      <c r="DC143" s="487"/>
      <c r="DD143" s="487"/>
      <c r="DE143" s="487"/>
      <c r="DF143" s="487"/>
      <c r="DG143" s="487"/>
      <c r="DH143" s="487"/>
      <c r="DI143" s="487"/>
      <c r="DJ143" s="487"/>
      <c r="DK143" s="487"/>
      <c r="DL143" s="487"/>
      <c r="DM143" s="487"/>
      <c r="DN143" s="487"/>
      <c r="DO143" s="487"/>
      <c r="DP143" s="487"/>
      <c r="DQ143" s="487"/>
      <c r="DR143" s="487"/>
      <c r="DS143" s="487"/>
      <c r="DT143" s="487"/>
      <c r="DU143" s="487"/>
      <c r="DV143" s="487"/>
      <c r="DW143" s="487"/>
      <c r="DX143" s="487"/>
      <c r="DY143" s="487"/>
      <c r="DZ143" s="487"/>
      <c r="EA143" s="487"/>
      <c r="EB143" s="487"/>
      <c r="EC143" s="487"/>
      <c r="ED143" s="487"/>
      <c r="EE143" s="487"/>
      <c r="EF143" s="487"/>
      <c r="EG143" s="487"/>
      <c r="EH143" s="487"/>
      <c r="EI143" s="487"/>
      <c r="EJ143" s="487"/>
      <c r="EK143" s="487"/>
      <c r="EL143" s="487"/>
      <c r="EM143" s="487"/>
      <c r="EN143" s="487"/>
      <c r="EO143" s="487"/>
      <c r="EP143" s="487"/>
      <c r="EQ143" s="487"/>
      <c r="ER143" s="487"/>
      <c r="ES143" s="487"/>
      <c r="ET143" s="487"/>
      <c r="EU143" s="487"/>
      <c r="EV143" s="487"/>
      <c r="EW143" s="487"/>
      <c r="EX143" s="487"/>
      <c r="EY143" s="487"/>
      <c r="EZ143" s="487"/>
      <c r="FA143" s="487"/>
      <c r="FB143" s="487"/>
      <c r="FC143" s="487"/>
      <c r="FD143" s="487"/>
      <c r="FE143" s="487"/>
      <c r="FF143" s="487"/>
      <c r="FG143" s="487"/>
      <c r="FH143" s="487"/>
      <c r="FI143" s="487"/>
      <c r="FJ143" s="487"/>
      <c r="FK143" s="487"/>
      <c r="FL143" s="487"/>
      <c r="FM143" s="487"/>
      <c r="FN143" s="487"/>
      <c r="FO143" s="487"/>
      <c r="FP143" s="487"/>
      <c r="FQ143" s="487"/>
      <c r="FR143" s="487"/>
      <c r="FS143" s="487"/>
      <c r="FT143" s="487"/>
      <c r="FU143" s="487"/>
      <c r="FV143" s="487"/>
      <c r="FW143" s="487"/>
      <c r="FX143" s="487"/>
      <c r="FY143" s="487"/>
      <c r="FZ143" s="487"/>
      <c r="GA143" s="487"/>
      <c r="GB143" s="487"/>
      <c r="GC143" s="487"/>
      <c r="GD143" s="487"/>
      <c r="GE143" s="487"/>
      <c r="GF143" s="487"/>
      <c r="GG143" s="487"/>
      <c r="GH143" s="487"/>
      <c r="GI143" s="487"/>
      <c r="GJ143" s="487"/>
      <c r="GK143" s="487"/>
      <c r="GL143" s="487"/>
      <c r="GM143" s="487"/>
      <c r="GN143" s="487"/>
      <c r="GO143" s="487"/>
      <c r="GP143" s="487"/>
      <c r="GQ143" s="487"/>
      <c r="GR143" s="487"/>
      <c r="GS143" s="487"/>
      <c r="GT143" s="487"/>
      <c r="GU143" s="487"/>
      <c r="GV143" s="487"/>
      <c r="GW143" s="487"/>
      <c r="GX143" s="487"/>
      <c r="GY143" s="487"/>
      <c r="GZ143" s="487"/>
      <c r="HA143" s="487"/>
      <c r="HB143" s="487"/>
      <c r="HC143" s="487"/>
      <c r="HD143" s="487"/>
      <c r="HE143" s="487"/>
      <c r="HF143" s="487"/>
      <c r="HG143" s="487"/>
      <c r="HH143" s="487"/>
      <c r="HI143" s="487"/>
      <c r="HJ143" s="487"/>
      <c r="HK143" s="487"/>
      <c r="HL143" s="487"/>
      <c r="HM143" s="487"/>
      <c r="HN143" s="487"/>
      <c r="HO143" s="487"/>
      <c r="HP143" s="487"/>
      <c r="HQ143" s="487"/>
      <c r="HR143" s="487"/>
      <c r="HS143" s="487"/>
      <c r="HT143" s="487"/>
      <c r="HU143" s="487"/>
      <c r="HV143" s="487"/>
      <c r="HW143" s="487"/>
      <c r="HX143" s="487"/>
      <c r="HY143" s="487"/>
      <c r="HZ143" s="487"/>
      <c r="IA143" s="487"/>
      <c r="IB143" s="487"/>
      <c r="IC143" s="487"/>
      <c r="ID143" s="487"/>
      <c r="IE143" s="487"/>
      <c r="IF143" s="487"/>
      <c r="IG143" s="487"/>
      <c r="IH143" s="487"/>
      <c r="II143" s="487"/>
      <c r="IJ143" s="487"/>
      <c r="IK143" s="487"/>
      <c r="IL143" s="487"/>
      <c r="IM143" s="487"/>
      <c r="IN143" s="487"/>
      <c r="IO143" s="487"/>
      <c r="IP143" s="487"/>
      <c r="IQ143" s="487"/>
      <c r="IR143" s="487"/>
      <c r="IS143" s="487"/>
      <c r="IT143" s="487"/>
      <c r="IU143" s="487"/>
      <c r="IV143" s="487"/>
      <c r="IW143" s="487"/>
      <c r="IX143" s="487"/>
      <c r="IY143" s="487"/>
      <c r="IZ143" s="487"/>
      <c r="JA143" s="487"/>
      <c r="JB143" s="487"/>
      <c r="JC143" s="487"/>
      <c r="JD143" s="487"/>
      <c r="JE143" s="487"/>
      <c r="JF143" s="487"/>
      <c r="JG143" s="487"/>
      <c r="JH143" s="487"/>
      <c r="JI143" s="487"/>
      <c r="JJ143" s="487"/>
      <c r="JK143" s="487"/>
      <c r="JL143" s="487"/>
      <c r="JM143" s="487"/>
      <c r="JN143" s="487"/>
      <c r="JO143" s="487"/>
      <c r="JP143" s="487"/>
      <c r="JQ143" s="487"/>
      <c r="JR143" s="487"/>
      <c r="JS143" s="681"/>
    </row>
    <row r="144" spans="1:279" s="461" customFormat="1" ht="21" customHeight="1">
      <c r="A144" s="1785"/>
      <c r="B144" s="1626">
        <v>31</v>
      </c>
      <c r="C144" s="478"/>
      <c r="D144" s="469"/>
      <c r="E144" s="470"/>
      <c r="F144" s="470"/>
      <c r="G144" s="469"/>
      <c r="H144" s="472"/>
      <c r="I144" s="1294"/>
      <c r="J144" s="1294"/>
      <c r="K144" s="1294"/>
      <c r="L144" s="1294"/>
      <c r="M144" s="1294"/>
      <c r="N144" s="1294"/>
      <c r="O144" s="1294"/>
      <c r="P144" s="1294"/>
      <c r="Q144" s="1294"/>
      <c r="R144" s="1294"/>
      <c r="S144" s="1294"/>
      <c r="T144" s="1294"/>
      <c r="U144" s="1294"/>
      <c r="V144" s="1294"/>
      <c r="W144" s="1294"/>
      <c r="X144" s="1294"/>
      <c r="Y144" s="1294"/>
      <c r="Z144" s="1294"/>
      <c r="AA144" s="1294"/>
      <c r="AB144" s="1294"/>
      <c r="AC144" s="1294"/>
      <c r="AD144" s="1294"/>
      <c r="AE144" s="1294"/>
      <c r="AF144" s="1294"/>
      <c r="AG144" s="1294"/>
      <c r="AH144" s="1294"/>
      <c r="AI144" s="1294"/>
      <c r="AJ144" s="1294"/>
      <c r="AK144" s="1294"/>
      <c r="AL144" s="1294"/>
      <c r="AM144" s="1294"/>
      <c r="AN144" s="1294"/>
      <c r="AO144" s="1294"/>
      <c r="AP144" s="1294"/>
      <c r="AQ144" s="1294"/>
      <c r="AR144" s="1294"/>
      <c r="AS144" s="1294"/>
      <c r="AT144" s="1294"/>
      <c r="AU144" s="1294"/>
      <c r="AV144" s="1294"/>
      <c r="AW144" s="1294"/>
      <c r="AX144" s="1294"/>
      <c r="AY144" s="1294"/>
      <c r="AZ144" s="1294"/>
      <c r="BA144" s="1294"/>
      <c r="BB144" s="1294"/>
      <c r="BC144" s="1294"/>
      <c r="BD144" s="1294"/>
      <c r="BE144" s="1294"/>
      <c r="BF144" s="1294"/>
      <c r="BG144" s="1294"/>
      <c r="BH144" s="1294"/>
      <c r="BI144" s="1294"/>
      <c r="BJ144" s="1294"/>
      <c r="BK144" s="1294"/>
      <c r="BL144" s="1294"/>
      <c r="BM144" s="1294"/>
      <c r="BN144" s="1294"/>
      <c r="BO144" s="1294"/>
      <c r="BP144" s="1294"/>
      <c r="BQ144" s="1294"/>
      <c r="BR144" s="1294"/>
      <c r="BS144" s="1294"/>
      <c r="BT144" s="1294"/>
      <c r="BU144" s="1294"/>
      <c r="BV144" s="1294"/>
      <c r="BW144" s="1294"/>
      <c r="BX144" s="1294"/>
      <c r="BY144" s="1294"/>
      <c r="BZ144" s="1294"/>
      <c r="CA144" s="1294"/>
      <c r="CB144" s="1294"/>
      <c r="CC144" s="1294"/>
      <c r="CD144" s="1294"/>
      <c r="CE144" s="1294"/>
      <c r="CF144" s="1294"/>
      <c r="CG144" s="1294"/>
      <c r="CH144" s="1294"/>
      <c r="CI144" s="1294"/>
      <c r="CJ144" s="1294"/>
      <c r="CK144" s="1294"/>
      <c r="CL144" s="1294"/>
      <c r="CM144" s="1294"/>
      <c r="CN144" s="1294"/>
      <c r="CO144" s="1295">
        <f t="shared" si="14"/>
        <v>0</v>
      </c>
      <c r="CP144" s="476"/>
      <c r="CQ144" s="476"/>
      <c r="CR144" s="476"/>
      <c r="CS144" s="474">
        <f t="shared" si="15"/>
        <v>0</v>
      </c>
      <c r="CT144" s="475">
        <f t="shared" si="16"/>
        <v>0</v>
      </c>
      <c r="CV144" s="487"/>
      <c r="CW144" s="487"/>
      <c r="CX144" s="487"/>
      <c r="CY144" s="487"/>
      <c r="CZ144" s="487"/>
      <c r="DA144" s="487"/>
      <c r="DB144" s="487"/>
      <c r="DC144" s="487"/>
      <c r="DD144" s="487"/>
      <c r="DE144" s="487"/>
      <c r="DF144" s="487"/>
      <c r="DG144" s="487"/>
      <c r="DH144" s="487"/>
      <c r="DI144" s="487"/>
      <c r="DJ144" s="487"/>
      <c r="DK144" s="487"/>
      <c r="DL144" s="487"/>
      <c r="DM144" s="487"/>
      <c r="DN144" s="487"/>
      <c r="DO144" s="487"/>
      <c r="DP144" s="487"/>
      <c r="DQ144" s="487"/>
      <c r="DR144" s="487"/>
      <c r="DS144" s="487"/>
      <c r="DT144" s="487"/>
      <c r="DU144" s="487"/>
      <c r="DV144" s="487"/>
      <c r="DW144" s="487"/>
      <c r="DX144" s="487"/>
      <c r="DY144" s="487"/>
      <c r="DZ144" s="487"/>
      <c r="EA144" s="487"/>
      <c r="EB144" s="487"/>
      <c r="EC144" s="487"/>
      <c r="ED144" s="487"/>
      <c r="EE144" s="487"/>
      <c r="EF144" s="487"/>
      <c r="EG144" s="487"/>
      <c r="EH144" s="487"/>
      <c r="EI144" s="487"/>
      <c r="EJ144" s="487"/>
      <c r="EK144" s="487"/>
      <c r="EL144" s="487"/>
      <c r="EM144" s="487"/>
      <c r="EN144" s="487"/>
      <c r="EO144" s="487"/>
      <c r="EP144" s="487"/>
      <c r="EQ144" s="487"/>
      <c r="ER144" s="487"/>
      <c r="ES144" s="487"/>
      <c r="ET144" s="487"/>
      <c r="EU144" s="487"/>
      <c r="EV144" s="487"/>
      <c r="EW144" s="487"/>
      <c r="EX144" s="487"/>
      <c r="EY144" s="487"/>
      <c r="EZ144" s="487"/>
      <c r="FA144" s="487"/>
      <c r="FB144" s="487"/>
      <c r="FC144" s="487"/>
      <c r="FD144" s="487"/>
      <c r="FE144" s="487"/>
      <c r="FF144" s="487"/>
      <c r="FG144" s="487"/>
      <c r="FH144" s="487"/>
      <c r="FI144" s="487"/>
      <c r="FJ144" s="487"/>
      <c r="FK144" s="487"/>
      <c r="FL144" s="487"/>
      <c r="FM144" s="487"/>
      <c r="FN144" s="487"/>
      <c r="FO144" s="487"/>
      <c r="FP144" s="487"/>
      <c r="FQ144" s="487"/>
      <c r="FR144" s="487"/>
      <c r="FS144" s="487"/>
      <c r="FT144" s="487"/>
      <c r="FU144" s="487"/>
      <c r="FV144" s="487"/>
      <c r="FW144" s="487"/>
      <c r="FX144" s="487"/>
      <c r="FY144" s="487"/>
      <c r="FZ144" s="487"/>
      <c r="GA144" s="487"/>
      <c r="GB144" s="487"/>
      <c r="GC144" s="487"/>
      <c r="GD144" s="487"/>
      <c r="GE144" s="487"/>
      <c r="GF144" s="487"/>
      <c r="GG144" s="487"/>
      <c r="GH144" s="487"/>
      <c r="GI144" s="487"/>
      <c r="GJ144" s="487"/>
      <c r="GK144" s="487"/>
      <c r="GL144" s="487"/>
      <c r="GM144" s="487"/>
      <c r="GN144" s="487"/>
      <c r="GO144" s="487"/>
      <c r="GP144" s="487"/>
      <c r="GQ144" s="487"/>
      <c r="GR144" s="487"/>
      <c r="GS144" s="487"/>
      <c r="GT144" s="487"/>
      <c r="GU144" s="487"/>
      <c r="GV144" s="487"/>
      <c r="GW144" s="487"/>
      <c r="GX144" s="487"/>
      <c r="GY144" s="487"/>
      <c r="GZ144" s="487"/>
      <c r="HA144" s="487"/>
      <c r="HB144" s="487"/>
      <c r="HC144" s="487"/>
      <c r="HD144" s="487"/>
      <c r="HE144" s="487"/>
      <c r="HF144" s="487"/>
      <c r="HG144" s="487"/>
      <c r="HH144" s="487"/>
      <c r="HI144" s="487"/>
      <c r="HJ144" s="487"/>
      <c r="HK144" s="487"/>
      <c r="HL144" s="487"/>
      <c r="HM144" s="487"/>
      <c r="HN144" s="487"/>
      <c r="HO144" s="487"/>
      <c r="HP144" s="487"/>
      <c r="HQ144" s="487"/>
      <c r="HR144" s="487"/>
      <c r="HS144" s="487"/>
      <c r="HT144" s="487"/>
      <c r="HU144" s="487"/>
      <c r="HV144" s="487"/>
      <c r="HW144" s="487"/>
      <c r="HX144" s="487"/>
      <c r="HY144" s="487"/>
      <c r="HZ144" s="487"/>
      <c r="IA144" s="487"/>
      <c r="IB144" s="487"/>
      <c r="IC144" s="487"/>
      <c r="ID144" s="487"/>
      <c r="IE144" s="487"/>
      <c r="IF144" s="487"/>
      <c r="IG144" s="487"/>
      <c r="IH144" s="487"/>
      <c r="II144" s="487"/>
      <c r="IJ144" s="487"/>
      <c r="IK144" s="487"/>
      <c r="IL144" s="487"/>
      <c r="IM144" s="487"/>
      <c r="IN144" s="487"/>
      <c r="IO144" s="487"/>
      <c r="IP144" s="487"/>
      <c r="IQ144" s="487"/>
      <c r="IR144" s="487"/>
      <c r="IS144" s="487"/>
      <c r="IT144" s="487"/>
      <c r="IU144" s="487"/>
      <c r="IV144" s="487"/>
      <c r="IW144" s="487"/>
      <c r="IX144" s="487"/>
      <c r="IY144" s="487"/>
      <c r="IZ144" s="487"/>
      <c r="JA144" s="487"/>
      <c r="JB144" s="487"/>
      <c r="JC144" s="487"/>
      <c r="JD144" s="487"/>
      <c r="JE144" s="487"/>
      <c r="JF144" s="487"/>
      <c r="JG144" s="487"/>
      <c r="JH144" s="487"/>
      <c r="JI144" s="487"/>
      <c r="JJ144" s="487"/>
      <c r="JK144" s="487"/>
      <c r="JL144" s="487"/>
      <c r="JM144" s="487"/>
      <c r="JN144" s="487"/>
      <c r="JO144" s="487"/>
      <c r="JP144" s="487"/>
      <c r="JQ144" s="487"/>
      <c r="JR144" s="487"/>
      <c r="JS144" s="681"/>
    </row>
    <row r="145" spans="1:279" s="461" customFormat="1" ht="21" customHeight="1">
      <c r="A145" s="1785"/>
      <c r="B145" s="1626">
        <v>32</v>
      </c>
      <c r="C145" s="478"/>
      <c r="D145" s="469"/>
      <c r="E145" s="470"/>
      <c r="F145" s="470"/>
      <c r="G145" s="469"/>
      <c r="H145" s="472"/>
      <c r="I145" s="1294"/>
      <c r="J145" s="1294"/>
      <c r="K145" s="1294"/>
      <c r="L145" s="1294"/>
      <c r="M145" s="1294"/>
      <c r="N145" s="1294"/>
      <c r="O145" s="1294"/>
      <c r="P145" s="1294"/>
      <c r="Q145" s="1294"/>
      <c r="R145" s="1294"/>
      <c r="S145" s="1294"/>
      <c r="T145" s="1294"/>
      <c r="U145" s="1294"/>
      <c r="V145" s="1294"/>
      <c r="W145" s="1294"/>
      <c r="X145" s="1294"/>
      <c r="Y145" s="1294"/>
      <c r="Z145" s="1294"/>
      <c r="AA145" s="1294"/>
      <c r="AB145" s="1294"/>
      <c r="AC145" s="1294"/>
      <c r="AD145" s="1294"/>
      <c r="AE145" s="1294"/>
      <c r="AF145" s="1294"/>
      <c r="AG145" s="1294"/>
      <c r="AH145" s="1294"/>
      <c r="AI145" s="1294"/>
      <c r="AJ145" s="1294"/>
      <c r="AK145" s="1294"/>
      <c r="AL145" s="1294"/>
      <c r="AM145" s="1294"/>
      <c r="AN145" s="1294"/>
      <c r="AO145" s="1294"/>
      <c r="AP145" s="1294"/>
      <c r="AQ145" s="1294"/>
      <c r="AR145" s="1294"/>
      <c r="AS145" s="1294"/>
      <c r="AT145" s="1294"/>
      <c r="AU145" s="1294"/>
      <c r="AV145" s="1294"/>
      <c r="AW145" s="1294"/>
      <c r="AX145" s="1294"/>
      <c r="AY145" s="1294"/>
      <c r="AZ145" s="1294"/>
      <c r="BA145" s="1294"/>
      <c r="BB145" s="1294"/>
      <c r="BC145" s="1294"/>
      <c r="BD145" s="1294"/>
      <c r="BE145" s="1294"/>
      <c r="BF145" s="1294"/>
      <c r="BG145" s="1294"/>
      <c r="BH145" s="1294"/>
      <c r="BI145" s="1294"/>
      <c r="BJ145" s="1294"/>
      <c r="BK145" s="1294"/>
      <c r="BL145" s="1294"/>
      <c r="BM145" s="1294"/>
      <c r="BN145" s="1294"/>
      <c r="BO145" s="1294"/>
      <c r="BP145" s="1294"/>
      <c r="BQ145" s="1294"/>
      <c r="BR145" s="1294"/>
      <c r="BS145" s="1294"/>
      <c r="BT145" s="1294"/>
      <c r="BU145" s="1294"/>
      <c r="BV145" s="1294"/>
      <c r="BW145" s="1294"/>
      <c r="BX145" s="1294"/>
      <c r="BY145" s="1294"/>
      <c r="BZ145" s="1294"/>
      <c r="CA145" s="1294"/>
      <c r="CB145" s="1294"/>
      <c r="CC145" s="1294"/>
      <c r="CD145" s="1294"/>
      <c r="CE145" s="1294"/>
      <c r="CF145" s="1294"/>
      <c r="CG145" s="1294"/>
      <c r="CH145" s="1294"/>
      <c r="CI145" s="1294"/>
      <c r="CJ145" s="1294"/>
      <c r="CK145" s="1294"/>
      <c r="CL145" s="1294"/>
      <c r="CM145" s="1294"/>
      <c r="CN145" s="1294"/>
      <c r="CO145" s="1295">
        <f t="shared" si="14"/>
        <v>0</v>
      </c>
      <c r="CP145" s="476"/>
      <c r="CQ145" s="476"/>
      <c r="CR145" s="476"/>
      <c r="CS145" s="474">
        <f t="shared" si="15"/>
        <v>0</v>
      </c>
      <c r="CT145" s="475">
        <f t="shared" si="16"/>
        <v>0</v>
      </c>
      <c r="CV145" s="487"/>
      <c r="CW145" s="487"/>
      <c r="CX145" s="487"/>
      <c r="CY145" s="487"/>
      <c r="CZ145" s="487"/>
      <c r="DA145" s="487"/>
      <c r="DB145" s="487"/>
      <c r="DC145" s="487"/>
      <c r="DD145" s="487"/>
      <c r="DE145" s="487"/>
      <c r="DF145" s="487"/>
      <c r="DG145" s="487"/>
      <c r="DH145" s="487"/>
      <c r="DI145" s="487"/>
      <c r="DJ145" s="487"/>
      <c r="DK145" s="487"/>
      <c r="DL145" s="487"/>
      <c r="DM145" s="487"/>
      <c r="DN145" s="487"/>
      <c r="DO145" s="487"/>
      <c r="DP145" s="487"/>
      <c r="DQ145" s="487"/>
      <c r="DR145" s="487"/>
      <c r="DS145" s="487"/>
      <c r="DT145" s="487"/>
      <c r="DU145" s="487"/>
      <c r="DV145" s="487"/>
      <c r="DW145" s="487"/>
      <c r="DX145" s="487"/>
      <c r="DY145" s="487"/>
      <c r="DZ145" s="487"/>
      <c r="EA145" s="487"/>
      <c r="EB145" s="487"/>
      <c r="EC145" s="487"/>
      <c r="ED145" s="487"/>
      <c r="EE145" s="487"/>
      <c r="EF145" s="487"/>
      <c r="EG145" s="487"/>
      <c r="EH145" s="487"/>
      <c r="EI145" s="487"/>
      <c r="EJ145" s="487"/>
      <c r="EK145" s="487"/>
      <c r="EL145" s="487"/>
      <c r="EM145" s="487"/>
      <c r="EN145" s="487"/>
      <c r="EO145" s="487"/>
      <c r="EP145" s="487"/>
      <c r="EQ145" s="487"/>
      <c r="ER145" s="487"/>
      <c r="ES145" s="487"/>
      <c r="ET145" s="487"/>
      <c r="EU145" s="487"/>
      <c r="EV145" s="487"/>
      <c r="EW145" s="487"/>
      <c r="EX145" s="487"/>
      <c r="EY145" s="487"/>
      <c r="EZ145" s="487"/>
      <c r="FA145" s="487"/>
      <c r="FB145" s="487"/>
      <c r="FC145" s="487"/>
      <c r="FD145" s="487"/>
      <c r="FE145" s="487"/>
      <c r="FF145" s="487"/>
      <c r="FG145" s="487"/>
      <c r="FH145" s="487"/>
      <c r="FI145" s="487"/>
      <c r="FJ145" s="487"/>
      <c r="FK145" s="487"/>
      <c r="FL145" s="487"/>
      <c r="FM145" s="487"/>
      <c r="FN145" s="487"/>
      <c r="FO145" s="487"/>
      <c r="FP145" s="487"/>
      <c r="FQ145" s="487"/>
      <c r="FR145" s="487"/>
      <c r="FS145" s="487"/>
      <c r="FT145" s="487"/>
      <c r="FU145" s="487"/>
      <c r="FV145" s="487"/>
      <c r="FW145" s="487"/>
      <c r="FX145" s="487"/>
      <c r="FY145" s="487"/>
      <c r="FZ145" s="487"/>
      <c r="GA145" s="487"/>
      <c r="GB145" s="487"/>
      <c r="GC145" s="487"/>
      <c r="GD145" s="487"/>
      <c r="GE145" s="487"/>
      <c r="GF145" s="487"/>
      <c r="GG145" s="487"/>
      <c r="GH145" s="487"/>
      <c r="GI145" s="487"/>
      <c r="GJ145" s="487"/>
      <c r="GK145" s="487"/>
      <c r="GL145" s="487"/>
      <c r="GM145" s="487"/>
      <c r="GN145" s="487"/>
      <c r="GO145" s="487"/>
      <c r="GP145" s="487"/>
      <c r="GQ145" s="487"/>
      <c r="GR145" s="487"/>
      <c r="GS145" s="487"/>
      <c r="GT145" s="487"/>
      <c r="GU145" s="487"/>
      <c r="GV145" s="487"/>
      <c r="GW145" s="487"/>
      <c r="GX145" s="487"/>
      <c r="GY145" s="487"/>
      <c r="GZ145" s="487"/>
      <c r="HA145" s="487"/>
      <c r="HB145" s="487"/>
      <c r="HC145" s="487"/>
      <c r="HD145" s="487"/>
      <c r="HE145" s="487"/>
      <c r="HF145" s="487"/>
      <c r="HG145" s="487"/>
      <c r="HH145" s="487"/>
      <c r="HI145" s="487"/>
      <c r="HJ145" s="487"/>
      <c r="HK145" s="487"/>
      <c r="HL145" s="487"/>
      <c r="HM145" s="487"/>
      <c r="HN145" s="487"/>
      <c r="HO145" s="487"/>
      <c r="HP145" s="487"/>
      <c r="HQ145" s="487"/>
      <c r="HR145" s="487"/>
      <c r="HS145" s="487"/>
      <c r="HT145" s="487"/>
      <c r="HU145" s="487"/>
      <c r="HV145" s="487"/>
      <c r="HW145" s="487"/>
      <c r="HX145" s="487"/>
      <c r="HY145" s="487"/>
      <c r="HZ145" s="487"/>
      <c r="IA145" s="487"/>
      <c r="IB145" s="487"/>
      <c r="IC145" s="487"/>
      <c r="ID145" s="487"/>
      <c r="IE145" s="487"/>
      <c r="IF145" s="487"/>
      <c r="IG145" s="487"/>
      <c r="IH145" s="487"/>
      <c r="II145" s="487"/>
      <c r="IJ145" s="487"/>
      <c r="IK145" s="487"/>
      <c r="IL145" s="487"/>
      <c r="IM145" s="487"/>
      <c r="IN145" s="487"/>
      <c r="IO145" s="487"/>
      <c r="IP145" s="487"/>
      <c r="IQ145" s="487"/>
      <c r="IR145" s="487"/>
      <c r="IS145" s="487"/>
      <c r="IT145" s="487"/>
      <c r="IU145" s="487"/>
      <c r="IV145" s="487"/>
      <c r="IW145" s="487"/>
      <c r="IX145" s="487"/>
      <c r="IY145" s="487"/>
      <c r="IZ145" s="487"/>
      <c r="JA145" s="487"/>
      <c r="JB145" s="487"/>
      <c r="JC145" s="487"/>
      <c r="JD145" s="487"/>
      <c r="JE145" s="487"/>
      <c r="JF145" s="487"/>
      <c r="JG145" s="487"/>
      <c r="JH145" s="487"/>
      <c r="JI145" s="487"/>
      <c r="JJ145" s="487"/>
      <c r="JK145" s="487"/>
      <c r="JL145" s="487"/>
      <c r="JM145" s="487"/>
      <c r="JN145" s="487"/>
      <c r="JO145" s="487"/>
      <c r="JP145" s="487"/>
      <c r="JQ145" s="487"/>
      <c r="JR145" s="487"/>
      <c r="JS145" s="681"/>
    </row>
    <row r="146" spans="1:279" s="461" customFormat="1" ht="21" customHeight="1">
      <c r="A146" s="1785"/>
      <c r="B146" s="1626">
        <v>33</v>
      </c>
      <c r="C146" s="478"/>
      <c r="D146" s="469"/>
      <c r="E146" s="470"/>
      <c r="F146" s="470"/>
      <c r="G146" s="469"/>
      <c r="H146" s="472"/>
      <c r="I146" s="1294"/>
      <c r="J146" s="1294"/>
      <c r="K146" s="1294"/>
      <c r="L146" s="1294"/>
      <c r="M146" s="1294"/>
      <c r="N146" s="1294"/>
      <c r="O146" s="1294"/>
      <c r="P146" s="1294"/>
      <c r="Q146" s="1294"/>
      <c r="R146" s="1294"/>
      <c r="S146" s="1294"/>
      <c r="T146" s="1294"/>
      <c r="U146" s="1294"/>
      <c r="V146" s="1294"/>
      <c r="W146" s="1294"/>
      <c r="X146" s="1294"/>
      <c r="Y146" s="1294"/>
      <c r="Z146" s="1294"/>
      <c r="AA146" s="1294"/>
      <c r="AB146" s="1294"/>
      <c r="AC146" s="1294"/>
      <c r="AD146" s="1294"/>
      <c r="AE146" s="1294"/>
      <c r="AF146" s="1294"/>
      <c r="AG146" s="1294"/>
      <c r="AH146" s="1294"/>
      <c r="AI146" s="1294"/>
      <c r="AJ146" s="1294"/>
      <c r="AK146" s="1294"/>
      <c r="AL146" s="1294"/>
      <c r="AM146" s="1294"/>
      <c r="AN146" s="1294"/>
      <c r="AO146" s="1294"/>
      <c r="AP146" s="1294"/>
      <c r="AQ146" s="1294"/>
      <c r="AR146" s="1294"/>
      <c r="AS146" s="1294"/>
      <c r="AT146" s="1294"/>
      <c r="AU146" s="1294"/>
      <c r="AV146" s="1294"/>
      <c r="AW146" s="1294"/>
      <c r="AX146" s="1294"/>
      <c r="AY146" s="1294"/>
      <c r="AZ146" s="1294"/>
      <c r="BA146" s="1294"/>
      <c r="BB146" s="1294"/>
      <c r="BC146" s="1294"/>
      <c r="BD146" s="1294"/>
      <c r="BE146" s="1294"/>
      <c r="BF146" s="1294"/>
      <c r="BG146" s="1294"/>
      <c r="BH146" s="1294"/>
      <c r="BI146" s="1294"/>
      <c r="BJ146" s="1294"/>
      <c r="BK146" s="1294"/>
      <c r="BL146" s="1294"/>
      <c r="BM146" s="1294"/>
      <c r="BN146" s="1294"/>
      <c r="BO146" s="1294"/>
      <c r="BP146" s="1294"/>
      <c r="BQ146" s="1294"/>
      <c r="BR146" s="1294"/>
      <c r="BS146" s="1294"/>
      <c r="BT146" s="1294"/>
      <c r="BU146" s="1294"/>
      <c r="BV146" s="1294"/>
      <c r="BW146" s="1294"/>
      <c r="BX146" s="1294"/>
      <c r="BY146" s="1294"/>
      <c r="BZ146" s="1294"/>
      <c r="CA146" s="1294"/>
      <c r="CB146" s="1294"/>
      <c r="CC146" s="1294"/>
      <c r="CD146" s="1294"/>
      <c r="CE146" s="1294"/>
      <c r="CF146" s="1294"/>
      <c r="CG146" s="1294"/>
      <c r="CH146" s="1294"/>
      <c r="CI146" s="1294"/>
      <c r="CJ146" s="1294"/>
      <c r="CK146" s="1294"/>
      <c r="CL146" s="1294"/>
      <c r="CM146" s="1294"/>
      <c r="CN146" s="1294"/>
      <c r="CO146" s="1295">
        <f t="shared" si="14"/>
        <v>0</v>
      </c>
      <c r="CP146" s="476"/>
      <c r="CQ146" s="476"/>
      <c r="CR146" s="476"/>
      <c r="CS146" s="474">
        <f t="shared" ref="CS146:CS177" si="17">CP146+CQ146+CR146</f>
        <v>0</v>
      </c>
      <c r="CT146" s="475">
        <f t="shared" ref="CT146:CT177" si="18">ROUND(CO146*CS146,0)</f>
        <v>0</v>
      </c>
      <c r="CV146" s="487"/>
      <c r="CW146" s="487"/>
      <c r="CX146" s="487"/>
      <c r="CY146" s="487"/>
      <c r="CZ146" s="487"/>
      <c r="DA146" s="487"/>
      <c r="DB146" s="487"/>
      <c r="DC146" s="487"/>
      <c r="DD146" s="487"/>
      <c r="DE146" s="487"/>
      <c r="DF146" s="487"/>
      <c r="DG146" s="487"/>
      <c r="DH146" s="487"/>
      <c r="DI146" s="487"/>
      <c r="DJ146" s="487"/>
      <c r="DK146" s="487"/>
      <c r="DL146" s="487"/>
      <c r="DM146" s="487"/>
      <c r="DN146" s="487"/>
      <c r="DO146" s="487"/>
      <c r="DP146" s="487"/>
      <c r="DQ146" s="487"/>
      <c r="DR146" s="487"/>
      <c r="DS146" s="487"/>
      <c r="DT146" s="487"/>
      <c r="DU146" s="487"/>
      <c r="DV146" s="487"/>
      <c r="DW146" s="487"/>
      <c r="DX146" s="487"/>
      <c r="DY146" s="487"/>
      <c r="DZ146" s="487"/>
      <c r="EA146" s="487"/>
      <c r="EB146" s="487"/>
      <c r="EC146" s="487"/>
      <c r="ED146" s="487"/>
      <c r="EE146" s="487"/>
      <c r="EF146" s="487"/>
      <c r="EG146" s="487"/>
      <c r="EH146" s="487"/>
      <c r="EI146" s="487"/>
      <c r="EJ146" s="487"/>
      <c r="EK146" s="487"/>
      <c r="EL146" s="487"/>
      <c r="EM146" s="487"/>
      <c r="EN146" s="487"/>
      <c r="EO146" s="487"/>
      <c r="EP146" s="487"/>
      <c r="EQ146" s="487"/>
      <c r="ER146" s="487"/>
      <c r="ES146" s="487"/>
      <c r="ET146" s="487"/>
      <c r="EU146" s="487"/>
      <c r="EV146" s="487"/>
      <c r="EW146" s="487"/>
      <c r="EX146" s="487"/>
      <c r="EY146" s="487"/>
      <c r="EZ146" s="487"/>
      <c r="FA146" s="487"/>
      <c r="FB146" s="487"/>
      <c r="FC146" s="487"/>
      <c r="FD146" s="487"/>
      <c r="FE146" s="487"/>
      <c r="FF146" s="487"/>
      <c r="FG146" s="487"/>
      <c r="FH146" s="487"/>
      <c r="FI146" s="487"/>
      <c r="FJ146" s="487"/>
      <c r="FK146" s="487"/>
      <c r="FL146" s="487"/>
      <c r="FM146" s="487"/>
      <c r="FN146" s="487"/>
      <c r="FO146" s="487"/>
      <c r="FP146" s="487"/>
      <c r="FQ146" s="487"/>
      <c r="FR146" s="487"/>
      <c r="FS146" s="487"/>
      <c r="FT146" s="487"/>
      <c r="FU146" s="487"/>
      <c r="FV146" s="487"/>
      <c r="FW146" s="487"/>
      <c r="FX146" s="487"/>
      <c r="FY146" s="487"/>
      <c r="FZ146" s="487"/>
      <c r="GA146" s="487"/>
      <c r="GB146" s="487"/>
      <c r="GC146" s="487"/>
      <c r="GD146" s="487"/>
      <c r="GE146" s="487"/>
      <c r="GF146" s="487"/>
      <c r="GG146" s="487"/>
      <c r="GH146" s="487"/>
      <c r="GI146" s="487"/>
      <c r="GJ146" s="487"/>
      <c r="GK146" s="487"/>
      <c r="GL146" s="487"/>
      <c r="GM146" s="487"/>
      <c r="GN146" s="487"/>
      <c r="GO146" s="487"/>
      <c r="GP146" s="487"/>
      <c r="GQ146" s="487"/>
      <c r="GR146" s="487"/>
      <c r="GS146" s="487"/>
      <c r="GT146" s="487"/>
      <c r="GU146" s="487"/>
      <c r="GV146" s="487"/>
      <c r="GW146" s="487"/>
      <c r="GX146" s="487"/>
      <c r="GY146" s="487"/>
      <c r="GZ146" s="487"/>
      <c r="HA146" s="487"/>
      <c r="HB146" s="487"/>
      <c r="HC146" s="487"/>
      <c r="HD146" s="487"/>
      <c r="HE146" s="487"/>
      <c r="HF146" s="487"/>
      <c r="HG146" s="487"/>
      <c r="HH146" s="487"/>
      <c r="HI146" s="487"/>
      <c r="HJ146" s="487"/>
      <c r="HK146" s="487"/>
      <c r="HL146" s="487"/>
      <c r="HM146" s="487"/>
      <c r="HN146" s="487"/>
      <c r="HO146" s="487"/>
      <c r="HP146" s="487"/>
      <c r="HQ146" s="487"/>
      <c r="HR146" s="487"/>
      <c r="HS146" s="487"/>
      <c r="HT146" s="487"/>
      <c r="HU146" s="487"/>
      <c r="HV146" s="487"/>
      <c r="HW146" s="487"/>
      <c r="HX146" s="487"/>
      <c r="HY146" s="487"/>
      <c r="HZ146" s="487"/>
      <c r="IA146" s="487"/>
      <c r="IB146" s="487"/>
      <c r="IC146" s="487"/>
      <c r="ID146" s="487"/>
      <c r="IE146" s="487"/>
      <c r="IF146" s="487"/>
      <c r="IG146" s="487"/>
      <c r="IH146" s="487"/>
      <c r="II146" s="487"/>
      <c r="IJ146" s="487"/>
      <c r="IK146" s="487"/>
      <c r="IL146" s="487"/>
      <c r="IM146" s="487"/>
      <c r="IN146" s="487"/>
      <c r="IO146" s="487"/>
      <c r="IP146" s="487"/>
      <c r="IQ146" s="487"/>
      <c r="IR146" s="487"/>
      <c r="IS146" s="487"/>
      <c r="IT146" s="487"/>
      <c r="IU146" s="487"/>
      <c r="IV146" s="487"/>
      <c r="IW146" s="487"/>
      <c r="IX146" s="487"/>
      <c r="IY146" s="487"/>
      <c r="IZ146" s="487"/>
      <c r="JA146" s="487"/>
      <c r="JB146" s="487"/>
      <c r="JC146" s="487"/>
      <c r="JD146" s="487"/>
      <c r="JE146" s="487"/>
      <c r="JF146" s="487"/>
      <c r="JG146" s="487"/>
      <c r="JH146" s="487"/>
      <c r="JI146" s="487"/>
      <c r="JJ146" s="487"/>
      <c r="JK146" s="487"/>
      <c r="JL146" s="487"/>
      <c r="JM146" s="487"/>
      <c r="JN146" s="487"/>
      <c r="JO146" s="487"/>
      <c r="JP146" s="487"/>
      <c r="JQ146" s="487"/>
      <c r="JR146" s="487"/>
      <c r="JS146" s="681"/>
    </row>
    <row r="147" spans="1:279" s="461" customFormat="1" ht="21" customHeight="1">
      <c r="A147" s="1785"/>
      <c r="B147" s="1626">
        <v>34</v>
      </c>
      <c r="C147" s="478"/>
      <c r="D147" s="469"/>
      <c r="E147" s="470"/>
      <c r="F147" s="470"/>
      <c r="G147" s="469"/>
      <c r="H147" s="472"/>
      <c r="I147" s="1294"/>
      <c r="J147" s="1294"/>
      <c r="K147" s="1294"/>
      <c r="L147" s="1294"/>
      <c r="M147" s="1294"/>
      <c r="N147" s="1294"/>
      <c r="O147" s="1294"/>
      <c r="P147" s="1294"/>
      <c r="Q147" s="1294"/>
      <c r="R147" s="1294"/>
      <c r="S147" s="1294"/>
      <c r="T147" s="1294"/>
      <c r="U147" s="1294"/>
      <c r="V147" s="1294"/>
      <c r="W147" s="1294"/>
      <c r="X147" s="1294"/>
      <c r="Y147" s="1294"/>
      <c r="Z147" s="1294"/>
      <c r="AA147" s="1294"/>
      <c r="AB147" s="1294"/>
      <c r="AC147" s="1294"/>
      <c r="AD147" s="1294"/>
      <c r="AE147" s="1294"/>
      <c r="AF147" s="1294"/>
      <c r="AG147" s="1294"/>
      <c r="AH147" s="1294"/>
      <c r="AI147" s="1294"/>
      <c r="AJ147" s="1294"/>
      <c r="AK147" s="1294"/>
      <c r="AL147" s="1294"/>
      <c r="AM147" s="1294"/>
      <c r="AN147" s="1294"/>
      <c r="AO147" s="1294"/>
      <c r="AP147" s="1294"/>
      <c r="AQ147" s="1294"/>
      <c r="AR147" s="1294"/>
      <c r="AS147" s="1294"/>
      <c r="AT147" s="1294"/>
      <c r="AU147" s="1294"/>
      <c r="AV147" s="1294"/>
      <c r="AW147" s="1294"/>
      <c r="AX147" s="1294"/>
      <c r="AY147" s="1294"/>
      <c r="AZ147" s="1294"/>
      <c r="BA147" s="1294"/>
      <c r="BB147" s="1294"/>
      <c r="BC147" s="1294"/>
      <c r="BD147" s="1294"/>
      <c r="BE147" s="1294"/>
      <c r="BF147" s="1294"/>
      <c r="BG147" s="1294"/>
      <c r="BH147" s="1294"/>
      <c r="BI147" s="1294"/>
      <c r="BJ147" s="1294"/>
      <c r="BK147" s="1294"/>
      <c r="BL147" s="1294"/>
      <c r="BM147" s="1294"/>
      <c r="BN147" s="1294"/>
      <c r="BO147" s="1294"/>
      <c r="BP147" s="1294"/>
      <c r="BQ147" s="1294"/>
      <c r="BR147" s="1294"/>
      <c r="BS147" s="1294"/>
      <c r="BT147" s="1294"/>
      <c r="BU147" s="1294"/>
      <c r="BV147" s="1294"/>
      <c r="BW147" s="1294"/>
      <c r="BX147" s="1294"/>
      <c r="BY147" s="1294"/>
      <c r="BZ147" s="1294"/>
      <c r="CA147" s="1294"/>
      <c r="CB147" s="1294"/>
      <c r="CC147" s="1294"/>
      <c r="CD147" s="1294"/>
      <c r="CE147" s="1294"/>
      <c r="CF147" s="1294"/>
      <c r="CG147" s="1294"/>
      <c r="CH147" s="1294"/>
      <c r="CI147" s="1294"/>
      <c r="CJ147" s="1294"/>
      <c r="CK147" s="1294"/>
      <c r="CL147" s="1294"/>
      <c r="CM147" s="1294"/>
      <c r="CN147" s="1294"/>
      <c r="CO147" s="1295">
        <f t="shared" si="14"/>
        <v>0</v>
      </c>
      <c r="CP147" s="476"/>
      <c r="CQ147" s="476"/>
      <c r="CR147" s="476"/>
      <c r="CS147" s="474">
        <f t="shared" si="17"/>
        <v>0</v>
      </c>
      <c r="CT147" s="475">
        <f t="shared" si="18"/>
        <v>0</v>
      </c>
      <c r="CV147" s="487"/>
      <c r="CW147" s="487"/>
      <c r="CX147" s="487"/>
      <c r="CY147" s="487"/>
      <c r="CZ147" s="487"/>
      <c r="DA147" s="487"/>
      <c r="DB147" s="487"/>
      <c r="DC147" s="487"/>
      <c r="DD147" s="487"/>
      <c r="DE147" s="487"/>
      <c r="DF147" s="487"/>
      <c r="DG147" s="487"/>
      <c r="DH147" s="487"/>
      <c r="DI147" s="487"/>
      <c r="DJ147" s="487"/>
      <c r="DK147" s="487"/>
      <c r="DL147" s="487"/>
      <c r="DM147" s="487"/>
      <c r="DN147" s="487"/>
      <c r="DO147" s="487"/>
      <c r="DP147" s="487"/>
      <c r="DQ147" s="487"/>
      <c r="DR147" s="487"/>
      <c r="DS147" s="487"/>
      <c r="DT147" s="487"/>
      <c r="DU147" s="487"/>
      <c r="DV147" s="487"/>
      <c r="DW147" s="487"/>
      <c r="DX147" s="487"/>
      <c r="DY147" s="487"/>
      <c r="DZ147" s="487"/>
      <c r="EA147" s="487"/>
      <c r="EB147" s="487"/>
      <c r="EC147" s="487"/>
      <c r="ED147" s="487"/>
      <c r="EE147" s="487"/>
      <c r="EF147" s="487"/>
      <c r="EG147" s="487"/>
      <c r="EH147" s="487"/>
      <c r="EI147" s="487"/>
      <c r="EJ147" s="487"/>
      <c r="EK147" s="487"/>
      <c r="EL147" s="487"/>
      <c r="EM147" s="487"/>
      <c r="EN147" s="487"/>
      <c r="EO147" s="487"/>
      <c r="EP147" s="487"/>
      <c r="EQ147" s="487"/>
      <c r="ER147" s="487"/>
      <c r="ES147" s="487"/>
      <c r="ET147" s="487"/>
      <c r="EU147" s="487"/>
      <c r="EV147" s="487"/>
      <c r="EW147" s="487"/>
      <c r="EX147" s="487"/>
      <c r="EY147" s="487"/>
      <c r="EZ147" s="487"/>
      <c r="FA147" s="487"/>
      <c r="FB147" s="487"/>
      <c r="FC147" s="487"/>
      <c r="FD147" s="487"/>
      <c r="FE147" s="487"/>
      <c r="FF147" s="487"/>
      <c r="FG147" s="487"/>
      <c r="FH147" s="487"/>
      <c r="FI147" s="487"/>
      <c r="FJ147" s="487"/>
      <c r="FK147" s="487"/>
      <c r="FL147" s="487"/>
      <c r="FM147" s="487"/>
      <c r="FN147" s="487"/>
      <c r="FO147" s="487"/>
      <c r="FP147" s="487"/>
      <c r="FQ147" s="487"/>
      <c r="FR147" s="487"/>
      <c r="FS147" s="487"/>
      <c r="FT147" s="487"/>
      <c r="FU147" s="487"/>
      <c r="FV147" s="487"/>
      <c r="FW147" s="487"/>
      <c r="FX147" s="487"/>
      <c r="FY147" s="487"/>
      <c r="FZ147" s="487"/>
      <c r="GA147" s="487"/>
      <c r="GB147" s="487"/>
      <c r="GC147" s="487"/>
      <c r="GD147" s="487"/>
      <c r="GE147" s="487"/>
      <c r="GF147" s="487"/>
      <c r="GG147" s="487"/>
      <c r="GH147" s="487"/>
      <c r="GI147" s="487"/>
      <c r="GJ147" s="487"/>
      <c r="GK147" s="487"/>
      <c r="GL147" s="487"/>
      <c r="GM147" s="487"/>
      <c r="GN147" s="487"/>
      <c r="GO147" s="487"/>
      <c r="GP147" s="487"/>
      <c r="GQ147" s="487"/>
      <c r="GR147" s="487"/>
      <c r="GS147" s="487"/>
      <c r="GT147" s="487"/>
      <c r="GU147" s="487"/>
      <c r="GV147" s="487"/>
      <c r="GW147" s="487"/>
      <c r="GX147" s="487"/>
      <c r="GY147" s="487"/>
      <c r="GZ147" s="487"/>
      <c r="HA147" s="487"/>
      <c r="HB147" s="487"/>
      <c r="HC147" s="487"/>
      <c r="HD147" s="487"/>
      <c r="HE147" s="487"/>
      <c r="HF147" s="487"/>
      <c r="HG147" s="487"/>
      <c r="HH147" s="487"/>
      <c r="HI147" s="487"/>
      <c r="HJ147" s="487"/>
      <c r="HK147" s="487"/>
      <c r="HL147" s="487"/>
      <c r="HM147" s="487"/>
      <c r="HN147" s="487"/>
      <c r="HO147" s="487"/>
      <c r="HP147" s="487"/>
      <c r="HQ147" s="487"/>
      <c r="HR147" s="487"/>
      <c r="HS147" s="487"/>
      <c r="HT147" s="487"/>
      <c r="HU147" s="487"/>
      <c r="HV147" s="487"/>
      <c r="HW147" s="487"/>
      <c r="HX147" s="487"/>
      <c r="HY147" s="487"/>
      <c r="HZ147" s="487"/>
      <c r="IA147" s="487"/>
      <c r="IB147" s="487"/>
      <c r="IC147" s="487"/>
      <c r="ID147" s="487"/>
      <c r="IE147" s="487"/>
      <c r="IF147" s="487"/>
      <c r="IG147" s="487"/>
      <c r="IH147" s="487"/>
      <c r="II147" s="487"/>
      <c r="IJ147" s="487"/>
      <c r="IK147" s="487"/>
      <c r="IL147" s="487"/>
      <c r="IM147" s="487"/>
      <c r="IN147" s="487"/>
      <c r="IO147" s="487"/>
      <c r="IP147" s="487"/>
      <c r="IQ147" s="487"/>
      <c r="IR147" s="487"/>
      <c r="IS147" s="487"/>
      <c r="IT147" s="487"/>
      <c r="IU147" s="487"/>
      <c r="IV147" s="487"/>
      <c r="IW147" s="487"/>
      <c r="IX147" s="487"/>
      <c r="IY147" s="487"/>
      <c r="IZ147" s="487"/>
      <c r="JA147" s="487"/>
      <c r="JB147" s="487"/>
      <c r="JC147" s="487"/>
      <c r="JD147" s="487"/>
      <c r="JE147" s="487"/>
      <c r="JF147" s="487"/>
      <c r="JG147" s="487"/>
      <c r="JH147" s="487"/>
      <c r="JI147" s="487"/>
      <c r="JJ147" s="487"/>
      <c r="JK147" s="487"/>
      <c r="JL147" s="487"/>
      <c r="JM147" s="487"/>
      <c r="JN147" s="487"/>
      <c r="JO147" s="487"/>
      <c r="JP147" s="487"/>
      <c r="JQ147" s="487"/>
      <c r="JR147" s="487"/>
      <c r="JS147" s="681"/>
    </row>
    <row r="148" spans="1:279" s="461" customFormat="1" ht="21" customHeight="1">
      <c r="A148" s="1785"/>
      <c r="B148" s="1626">
        <v>35</v>
      </c>
      <c r="C148" s="478"/>
      <c r="D148" s="469"/>
      <c r="E148" s="470"/>
      <c r="F148" s="470"/>
      <c r="G148" s="469"/>
      <c r="H148" s="472"/>
      <c r="I148" s="1294"/>
      <c r="J148" s="1294"/>
      <c r="K148" s="1294"/>
      <c r="L148" s="1294"/>
      <c r="M148" s="1294"/>
      <c r="N148" s="1294"/>
      <c r="O148" s="1294"/>
      <c r="P148" s="1294"/>
      <c r="Q148" s="1294"/>
      <c r="R148" s="1294"/>
      <c r="S148" s="1294"/>
      <c r="T148" s="1294"/>
      <c r="U148" s="1294"/>
      <c r="V148" s="1294"/>
      <c r="W148" s="1294"/>
      <c r="X148" s="1294"/>
      <c r="Y148" s="1294"/>
      <c r="Z148" s="1294"/>
      <c r="AA148" s="1294"/>
      <c r="AB148" s="1294"/>
      <c r="AC148" s="1294"/>
      <c r="AD148" s="1294"/>
      <c r="AE148" s="1294"/>
      <c r="AF148" s="1294"/>
      <c r="AG148" s="1294"/>
      <c r="AH148" s="1294"/>
      <c r="AI148" s="1294"/>
      <c r="AJ148" s="1294"/>
      <c r="AK148" s="1294"/>
      <c r="AL148" s="1294"/>
      <c r="AM148" s="1294"/>
      <c r="AN148" s="1294"/>
      <c r="AO148" s="1294"/>
      <c r="AP148" s="1294"/>
      <c r="AQ148" s="1294"/>
      <c r="AR148" s="1294"/>
      <c r="AS148" s="1294"/>
      <c r="AT148" s="1294"/>
      <c r="AU148" s="1294"/>
      <c r="AV148" s="1294"/>
      <c r="AW148" s="1294"/>
      <c r="AX148" s="1294"/>
      <c r="AY148" s="1294"/>
      <c r="AZ148" s="1294"/>
      <c r="BA148" s="1294"/>
      <c r="BB148" s="1294"/>
      <c r="BC148" s="1294"/>
      <c r="BD148" s="1294"/>
      <c r="BE148" s="1294"/>
      <c r="BF148" s="1294"/>
      <c r="BG148" s="1294"/>
      <c r="BH148" s="1294"/>
      <c r="BI148" s="1294"/>
      <c r="BJ148" s="1294"/>
      <c r="BK148" s="1294"/>
      <c r="BL148" s="1294"/>
      <c r="BM148" s="1294"/>
      <c r="BN148" s="1294"/>
      <c r="BO148" s="1294"/>
      <c r="BP148" s="1294"/>
      <c r="BQ148" s="1294"/>
      <c r="BR148" s="1294"/>
      <c r="BS148" s="1294"/>
      <c r="BT148" s="1294"/>
      <c r="BU148" s="1294"/>
      <c r="BV148" s="1294"/>
      <c r="BW148" s="1294"/>
      <c r="BX148" s="1294"/>
      <c r="BY148" s="1294"/>
      <c r="BZ148" s="1294"/>
      <c r="CA148" s="1294"/>
      <c r="CB148" s="1294"/>
      <c r="CC148" s="1294"/>
      <c r="CD148" s="1294"/>
      <c r="CE148" s="1294"/>
      <c r="CF148" s="1294"/>
      <c r="CG148" s="1294"/>
      <c r="CH148" s="1294"/>
      <c r="CI148" s="1294"/>
      <c r="CJ148" s="1294"/>
      <c r="CK148" s="1294"/>
      <c r="CL148" s="1294"/>
      <c r="CM148" s="1294"/>
      <c r="CN148" s="1294"/>
      <c r="CO148" s="1295">
        <f t="shared" si="14"/>
        <v>0</v>
      </c>
      <c r="CP148" s="476"/>
      <c r="CQ148" s="476"/>
      <c r="CR148" s="476"/>
      <c r="CS148" s="474">
        <f t="shared" si="17"/>
        <v>0</v>
      </c>
      <c r="CT148" s="475">
        <f t="shared" si="18"/>
        <v>0</v>
      </c>
      <c r="CV148" s="487"/>
      <c r="CW148" s="487"/>
      <c r="CX148" s="487"/>
      <c r="CY148" s="487"/>
      <c r="CZ148" s="487"/>
      <c r="DA148" s="487"/>
      <c r="DB148" s="487"/>
      <c r="DC148" s="487"/>
      <c r="DD148" s="487"/>
      <c r="DE148" s="487"/>
      <c r="DF148" s="487"/>
      <c r="DG148" s="487"/>
      <c r="DH148" s="487"/>
      <c r="DI148" s="487"/>
      <c r="DJ148" s="487"/>
      <c r="DK148" s="487"/>
      <c r="DL148" s="487"/>
      <c r="DM148" s="487"/>
      <c r="DN148" s="487"/>
      <c r="DO148" s="487"/>
      <c r="DP148" s="487"/>
      <c r="DQ148" s="487"/>
      <c r="DR148" s="487"/>
      <c r="DS148" s="487"/>
      <c r="DT148" s="487"/>
      <c r="DU148" s="487"/>
      <c r="DV148" s="487"/>
      <c r="DW148" s="487"/>
      <c r="DX148" s="487"/>
      <c r="DY148" s="487"/>
      <c r="DZ148" s="487"/>
      <c r="EA148" s="487"/>
      <c r="EB148" s="487"/>
      <c r="EC148" s="487"/>
      <c r="ED148" s="487"/>
      <c r="EE148" s="487"/>
      <c r="EF148" s="487"/>
      <c r="EG148" s="487"/>
      <c r="EH148" s="487"/>
      <c r="EI148" s="487"/>
      <c r="EJ148" s="487"/>
      <c r="EK148" s="487"/>
      <c r="EL148" s="487"/>
      <c r="EM148" s="487"/>
      <c r="EN148" s="487"/>
      <c r="EO148" s="487"/>
      <c r="EP148" s="487"/>
      <c r="EQ148" s="487"/>
      <c r="ER148" s="487"/>
      <c r="ES148" s="487"/>
      <c r="ET148" s="487"/>
      <c r="EU148" s="487"/>
      <c r="EV148" s="487"/>
      <c r="EW148" s="487"/>
      <c r="EX148" s="487"/>
      <c r="EY148" s="487"/>
      <c r="EZ148" s="487"/>
      <c r="FA148" s="487"/>
      <c r="FB148" s="487"/>
      <c r="FC148" s="487"/>
      <c r="FD148" s="487"/>
      <c r="FE148" s="487"/>
      <c r="FF148" s="487"/>
      <c r="FG148" s="487"/>
      <c r="FH148" s="487"/>
      <c r="FI148" s="487"/>
      <c r="FJ148" s="487"/>
      <c r="FK148" s="487"/>
      <c r="FL148" s="487"/>
      <c r="FM148" s="487"/>
      <c r="FN148" s="487"/>
      <c r="FO148" s="487"/>
      <c r="FP148" s="487"/>
      <c r="FQ148" s="487"/>
      <c r="FR148" s="487"/>
      <c r="FS148" s="487"/>
      <c r="FT148" s="487"/>
      <c r="FU148" s="487"/>
      <c r="FV148" s="487"/>
      <c r="FW148" s="487"/>
      <c r="FX148" s="487"/>
      <c r="FY148" s="487"/>
      <c r="FZ148" s="487"/>
      <c r="GA148" s="487"/>
      <c r="GB148" s="487"/>
      <c r="GC148" s="487"/>
      <c r="GD148" s="487"/>
      <c r="GE148" s="487"/>
      <c r="GF148" s="487"/>
      <c r="GG148" s="487"/>
      <c r="GH148" s="487"/>
      <c r="GI148" s="487"/>
      <c r="GJ148" s="487"/>
      <c r="GK148" s="487"/>
      <c r="GL148" s="487"/>
      <c r="GM148" s="487"/>
      <c r="GN148" s="487"/>
      <c r="GO148" s="487"/>
      <c r="GP148" s="487"/>
      <c r="GQ148" s="487"/>
      <c r="GR148" s="487"/>
      <c r="GS148" s="487"/>
      <c r="GT148" s="487"/>
      <c r="GU148" s="487"/>
      <c r="GV148" s="487"/>
      <c r="GW148" s="487"/>
      <c r="GX148" s="487"/>
      <c r="GY148" s="487"/>
      <c r="GZ148" s="487"/>
      <c r="HA148" s="487"/>
      <c r="HB148" s="487"/>
      <c r="HC148" s="487"/>
      <c r="HD148" s="487"/>
      <c r="HE148" s="487"/>
      <c r="HF148" s="487"/>
      <c r="HG148" s="487"/>
      <c r="HH148" s="487"/>
      <c r="HI148" s="487"/>
      <c r="HJ148" s="487"/>
      <c r="HK148" s="487"/>
      <c r="HL148" s="487"/>
      <c r="HM148" s="487"/>
      <c r="HN148" s="487"/>
      <c r="HO148" s="487"/>
      <c r="HP148" s="487"/>
      <c r="HQ148" s="487"/>
      <c r="HR148" s="487"/>
      <c r="HS148" s="487"/>
      <c r="HT148" s="487"/>
      <c r="HU148" s="487"/>
      <c r="HV148" s="487"/>
      <c r="HW148" s="487"/>
      <c r="HX148" s="487"/>
      <c r="HY148" s="487"/>
      <c r="HZ148" s="487"/>
      <c r="IA148" s="487"/>
      <c r="IB148" s="487"/>
      <c r="IC148" s="487"/>
      <c r="ID148" s="487"/>
      <c r="IE148" s="487"/>
      <c r="IF148" s="487"/>
      <c r="IG148" s="487"/>
      <c r="IH148" s="487"/>
      <c r="II148" s="487"/>
      <c r="IJ148" s="487"/>
      <c r="IK148" s="487"/>
      <c r="IL148" s="487"/>
      <c r="IM148" s="487"/>
      <c r="IN148" s="487"/>
      <c r="IO148" s="487"/>
      <c r="IP148" s="487"/>
      <c r="IQ148" s="487"/>
      <c r="IR148" s="487"/>
      <c r="IS148" s="487"/>
      <c r="IT148" s="487"/>
      <c r="IU148" s="487"/>
      <c r="IV148" s="487"/>
      <c r="IW148" s="487"/>
      <c r="IX148" s="487"/>
      <c r="IY148" s="487"/>
      <c r="IZ148" s="487"/>
      <c r="JA148" s="487"/>
      <c r="JB148" s="487"/>
      <c r="JC148" s="487"/>
      <c r="JD148" s="487"/>
      <c r="JE148" s="487"/>
      <c r="JF148" s="487"/>
      <c r="JG148" s="487"/>
      <c r="JH148" s="487"/>
      <c r="JI148" s="487"/>
      <c r="JJ148" s="487"/>
      <c r="JK148" s="487"/>
      <c r="JL148" s="487"/>
      <c r="JM148" s="487"/>
      <c r="JN148" s="487"/>
      <c r="JO148" s="487"/>
      <c r="JP148" s="487"/>
      <c r="JQ148" s="487"/>
      <c r="JR148" s="487"/>
      <c r="JS148" s="681"/>
    </row>
    <row r="149" spans="1:279" s="461" customFormat="1" ht="21" customHeight="1">
      <c r="A149" s="1785"/>
      <c r="B149" s="1626">
        <v>36</v>
      </c>
      <c r="C149" s="478"/>
      <c r="D149" s="469"/>
      <c r="E149" s="470"/>
      <c r="F149" s="470"/>
      <c r="G149" s="469"/>
      <c r="H149" s="472"/>
      <c r="I149" s="1294"/>
      <c r="J149" s="1294"/>
      <c r="K149" s="1294"/>
      <c r="L149" s="1294"/>
      <c r="M149" s="1294"/>
      <c r="N149" s="1294"/>
      <c r="O149" s="1294"/>
      <c r="P149" s="1294"/>
      <c r="Q149" s="1294"/>
      <c r="R149" s="1294"/>
      <c r="S149" s="1294"/>
      <c r="T149" s="1294"/>
      <c r="U149" s="1294"/>
      <c r="V149" s="1294"/>
      <c r="W149" s="1294"/>
      <c r="X149" s="1294"/>
      <c r="Y149" s="1294"/>
      <c r="Z149" s="1294"/>
      <c r="AA149" s="1294"/>
      <c r="AB149" s="1294"/>
      <c r="AC149" s="1294"/>
      <c r="AD149" s="1294"/>
      <c r="AE149" s="1294"/>
      <c r="AF149" s="1294"/>
      <c r="AG149" s="1294"/>
      <c r="AH149" s="1294"/>
      <c r="AI149" s="1294"/>
      <c r="AJ149" s="1294"/>
      <c r="AK149" s="1294"/>
      <c r="AL149" s="1294"/>
      <c r="AM149" s="1294"/>
      <c r="AN149" s="1294"/>
      <c r="AO149" s="1294"/>
      <c r="AP149" s="1294"/>
      <c r="AQ149" s="1294"/>
      <c r="AR149" s="1294"/>
      <c r="AS149" s="1294"/>
      <c r="AT149" s="1294"/>
      <c r="AU149" s="1294"/>
      <c r="AV149" s="1294"/>
      <c r="AW149" s="1294"/>
      <c r="AX149" s="1294"/>
      <c r="AY149" s="1294"/>
      <c r="AZ149" s="1294"/>
      <c r="BA149" s="1294"/>
      <c r="BB149" s="1294"/>
      <c r="BC149" s="1294"/>
      <c r="BD149" s="1294"/>
      <c r="BE149" s="1294"/>
      <c r="BF149" s="1294"/>
      <c r="BG149" s="1294"/>
      <c r="BH149" s="1294"/>
      <c r="BI149" s="1294"/>
      <c r="BJ149" s="1294"/>
      <c r="BK149" s="1294"/>
      <c r="BL149" s="1294"/>
      <c r="BM149" s="1294"/>
      <c r="BN149" s="1294"/>
      <c r="BO149" s="1294"/>
      <c r="BP149" s="1294"/>
      <c r="BQ149" s="1294"/>
      <c r="BR149" s="1294"/>
      <c r="BS149" s="1294"/>
      <c r="BT149" s="1294"/>
      <c r="BU149" s="1294"/>
      <c r="BV149" s="1294"/>
      <c r="BW149" s="1294"/>
      <c r="BX149" s="1294"/>
      <c r="BY149" s="1294"/>
      <c r="BZ149" s="1294"/>
      <c r="CA149" s="1294"/>
      <c r="CB149" s="1294"/>
      <c r="CC149" s="1294"/>
      <c r="CD149" s="1294"/>
      <c r="CE149" s="1294"/>
      <c r="CF149" s="1294"/>
      <c r="CG149" s="1294"/>
      <c r="CH149" s="1294"/>
      <c r="CI149" s="1294"/>
      <c r="CJ149" s="1294"/>
      <c r="CK149" s="1294"/>
      <c r="CL149" s="1294"/>
      <c r="CM149" s="1294"/>
      <c r="CN149" s="1294"/>
      <c r="CO149" s="1295">
        <f t="shared" si="14"/>
        <v>0</v>
      </c>
      <c r="CP149" s="476"/>
      <c r="CQ149" s="476"/>
      <c r="CR149" s="476"/>
      <c r="CS149" s="474">
        <f t="shared" si="17"/>
        <v>0</v>
      </c>
      <c r="CT149" s="475">
        <f t="shared" si="18"/>
        <v>0</v>
      </c>
      <c r="CV149" s="487"/>
      <c r="CW149" s="487"/>
      <c r="CX149" s="487"/>
      <c r="CY149" s="487"/>
      <c r="CZ149" s="487"/>
      <c r="DA149" s="487"/>
      <c r="DB149" s="487"/>
      <c r="DC149" s="487"/>
      <c r="DD149" s="487"/>
      <c r="DE149" s="487"/>
      <c r="DF149" s="487"/>
      <c r="DG149" s="487"/>
      <c r="DH149" s="487"/>
      <c r="DI149" s="487"/>
      <c r="DJ149" s="487"/>
      <c r="DK149" s="487"/>
      <c r="DL149" s="487"/>
      <c r="DM149" s="487"/>
      <c r="DN149" s="487"/>
      <c r="DO149" s="487"/>
      <c r="DP149" s="487"/>
      <c r="DQ149" s="487"/>
      <c r="DR149" s="487"/>
      <c r="DS149" s="487"/>
      <c r="DT149" s="487"/>
      <c r="DU149" s="487"/>
      <c r="DV149" s="487"/>
      <c r="DW149" s="487"/>
      <c r="DX149" s="487"/>
      <c r="DY149" s="487"/>
      <c r="DZ149" s="487"/>
      <c r="EA149" s="487"/>
      <c r="EB149" s="487"/>
      <c r="EC149" s="487"/>
      <c r="ED149" s="487"/>
      <c r="EE149" s="487"/>
      <c r="EF149" s="487"/>
      <c r="EG149" s="487"/>
      <c r="EH149" s="487"/>
      <c r="EI149" s="487"/>
      <c r="EJ149" s="487"/>
      <c r="EK149" s="487"/>
      <c r="EL149" s="487"/>
      <c r="EM149" s="487"/>
      <c r="EN149" s="487"/>
      <c r="EO149" s="487"/>
      <c r="EP149" s="487"/>
      <c r="EQ149" s="487"/>
      <c r="ER149" s="487"/>
      <c r="ES149" s="487"/>
      <c r="ET149" s="487"/>
      <c r="EU149" s="487"/>
      <c r="EV149" s="487"/>
      <c r="EW149" s="487"/>
      <c r="EX149" s="487"/>
      <c r="EY149" s="487"/>
      <c r="EZ149" s="487"/>
      <c r="FA149" s="487"/>
      <c r="FB149" s="487"/>
      <c r="FC149" s="487"/>
      <c r="FD149" s="487"/>
      <c r="FE149" s="487"/>
      <c r="FF149" s="487"/>
      <c r="FG149" s="487"/>
      <c r="FH149" s="487"/>
      <c r="FI149" s="487"/>
      <c r="FJ149" s="487"/>
      <c r="FK149" s="487"/>
      <c r="FL149" s="487"/>
      <c r="FM149" s="487"/>
      <c r="FN149" s="487"/>
      <c r="FO149" s="487"/>
      <c r="FP149" s="487"/>
      <c r="FQ149" s="487"/>
      <c r="FR149" s="487"/>
      <c r="FS149" s="487"/>
      <c r="FT149" s="487"/>
      <c r="FU149" s="487"/>
      <c r="FV149" s="487"/>
      <c r="FW149" s="487"/>
      <c r="FX149" s="487"/>
      <c r="FY149" s="487"/>
      <c r="FZ149" s="487"/>
      <c r="GA149" s="487"/>
      <c r="GB149" s="487"/>
      <c r="GC149" s="487"/>
      <c r="GD149" s="487"/>
      <c r="GE149" s="487"/>
      <c r="GF149" s="487"/>
      <c r="GG149" s="487"/>
      <c r="GH149" s="487"/>
      <c r="GI149" s="487"/>
      <c r="GJ149" s="487"/>
      <c r="GK149" s="487"/>
      <c r="GL149" s="487"/>
      <c r="GM149" s="487"/>
      <c r="GN149" s="487"/>
      <c r="GO149" s="487"/>
      <c r="GP149" s="487"/>
      <c r="GQ149" s="487"/>
      <c r="GR149" s="487"/>
      <c r="GS149" s="487"/>
      <c r="GT149" s="487"/>
      <c r="GU149" s="487"/>
      <c r="GV149" s="487"/>
      <c r="GW149" s="487"/>
      <c r="GX149" s="487"/>
      <c r="GY149" s="487"/>
      <c r="GZ149" s="487"/>
      <c r="HA149" s="487"/>
      <c r="HB149" s="487"/>
      <c r="HC149" s="487"/>
      <c r="HD149" s="487"/>
      <c r="HE149" s="487"/>
      <c r="HF149" s="487"/>
      <c r="HG149" s="487"/>
      <c r="HH149" s="487"/>
      <c r="HI149" s="487"/>
      <c r="HJ149" s="487"/>
      <c r="HK149" s="487"/>
      <c r="HL149" s="487"/>
      <c r="HM149" s="487"/>
      <c r="HN149" s="487"/>
      <c r="HO149" s="487"/>
      <c r="HP149" s="487"/>
      <c r="HQ149" s="487"/>
      <c r="HR149" s="487"/>
      <c r="HS149" s="487"/>
      <c r="HT149" s="487"/>
      <c r="HU149" s="487"/>
      <c r="HV149" s="487"/>
      <c r="HW149" s="487"/>
      <c r="HX149" s="487"/>
      <c r="HY149" s="487"/>
      <c r="HZ149" s="487"/>
      <c r="IA149" s="487"/>
      <c r="IB149" s="487"/>
      <c r="IC149" s="487"/>
      <c r="ID149" s="487"/>
      <c r="IE149" s="487"/>
      <c r="IF149" s="487"/>
      <c r="IG149" s="487"/>
      <c r="IH149" s="487"/>
      <c r="II149" s="487"/>
      <c r="IJ149" s="487"/>
      <c r="IK149" s="487"/>
      <c r="IL149" s="487"/>
      <c r="IM149" s="487"/>
      <c r="IN149" s="487"/>
      <c r="IO149" s="487"/>
      <c r="IP149" s="487"/>
      <c r="IQ149" s="487"/>
      <c r="IR149" s="487"/>
      <c r="IS149" s="487"/>
      <c r="IT149" s="487"/>
      <c r="IU149" s="487"/>
      <c r="IV149" s="487"/>
      <c r="IW149" s="487"/>
      <c r="IX149" s="487"/>
      <c r="IY149" s="487"/>
      <c r="IZ149" s="487"/>
      <c r="JA149" s="487"/>
      <c r="JB149" s="487"/>
      <c r="JC149" s="487"/>
      <c r="JD149" s="487"/>
      <c r="JE149" s="487"/>
      <c r="JF149" s="487"/>
      <c r="JG149" s="487"/>
      <c r="JH149" s="487"/>
      <c r="JI149" s="487"/>
      <c r="JJ149" s="487"/>
      <c r="JK149" s="487"/>
      <c r="JL149" s="487"/>
      <c r="JM149" s="487"/>
      <c r="JN149" s="487"/>
      <c r="JO149" s="487"/>
      <c r="JP149" s="487"/>
      <c r="JQ149" s="487"/>
      <c r="JR149" s="487"/>
      <c r="JS149" s="681"/>
    </row>
    <row r="150" spans="1:279" s="461" customFormat="1" ht="21" customHeight="1">
      <c r="A150" s="1785"/>
      <c r="B150" s="1626">
        <v>37</v>
      </c>
      <c r="C150" s="478"/>
      <c r="D150" s="469"/>
      <c r="E150" s="470"/>
      <c r="F150" s="470"/>
      <c r="G150" s="469"/>
      <c r="H150" s="472"/>
      <c r="I150" s="1294"/>
      <c r="J150" s="1294"/>
      <c r="K150" s="1294"/>
      <c r="L150" s="1294"/>
      <c r="M150" s="1294"/>
      <c r="N150" s="1294"/>
      <c r="O150" s="1294"/>
      <c r="P150" s="1294"/>
      <c r="Q150" s="1294"/>
      <c r="R150" s="1294"/>
      <c r="S150" s="1294"/>
      <c r="T150" s="1294"/>
      <c r="U150" s="1294"/>
      <c r="V150" s="1294"/>
      <c r="W150" s="1294"/>
      <c r="X150" s="1294"/>
      <c r="Y150" s="1294"/>
      <c r="Z150" s="1294"/>
      <c r="AA150" s="1294"/>
      <c r="AB150" s="1294"/>
      <c r="AC150" s="1294"/>
      <c r="AD150" s="1294"/>
      <c r="AE150" s="1294"/>
      <c r="AF150" s="1294"/>
      <c r="AG150" s="1294"/>
      <c r="AH150" s="1294"/>
      <c r="AI150" s="1294"/>
      <c r="AJ150" s="1294"/>
      <c r="AK150" s="1294"/>
      <c r="AL150" s="1294"/>
      <c r="AM150" s="1294"/>
      <c r="AN150" s="1294"/>
      <c r="AO150" s="1294"/>
      <c r="AP150" s="1294"/>
      <c r="AQ150" s="1294"/>
      <c r="AR150" s="1294"/>
      <c r="AS150" s="1294"/>
      <c r="AT150" s="1294"/>
      <c r="AU150" s="1294"/>
      <c r="AV150" s="1294"/>
      <c r="AW150" s="1294"/>
      <c r="AX150" s="1294"/>
      <c r="AY150" s="1294"/>
      <c r="AZ150" s="1294"/>
      <c r="BA150" s="1294"/>
      <c r="BB150" s="1294"/>
      <c r="BC150" s="1294"/>
      <c r="BD150" s="1294"/>
      <c r="BE150" s="1294"/>
      <c r="BF150" s="1294"/>
      <c r="BG150" s="1294"/>
      <c r="BH150" s="1294"/>
      <c r="BI150" s="1294"/>
      <c r="BJ150" s="1294"/>
      <c r="BK150" s="1294"/>
      <c r="BL150" s="1294"/>
      <c r="BM150" s="1294"/>
      <c r="BN150" s="1294"/>
      <c r="BO150" s="1294"/>
      <c r="BP150" s="1294"/>
      <c r="BQ150" s="1294"/>
      <c r="BR150" s="1294"/>
      <c r="BS150" s="1294"/>
      <c r="BT150" s="1294"/>
      <c r="BU150" s="1294"/>
      <c r="BV150" s="1294"/>
      <c r="BW150" s="1294"/>
      <c r="BX150" s="1294"/>
      <c r="BY150" s="1294"/>
      <c r="BZ150" s="1294"/>
      <c r="CA150" s="1294"/>
      <c r="CB150" s="1294"/>
      <c r="CC150" s="1294"/>
      <c r="CD150" s="1294"/>
      <c r="CE150" s="1294"/>
      <c r="CF150" s="1294"/>
      <c r="CG150" s="1294"/>
      <c r="CH150" s="1294"/>
      <c r="CI150" s="1294"/>
      <c r="CJ150" s="1294"/>
      <c r="CK150" s="1294"/>
      <c r="CL150" s="1294"/>
      <c r="CM150" s="1294"/>
      <c r="CN150" s="1294"/>
      <c r="CO150" s="1295">
        <f t="shared" si="14"/>
        <v>0</v>
      </c>
      <c r="CP150" s="476"/>
      <c r="CQ150" s="476"/>
      <c r="CR150" s="476"/>
      <c r="CS150" s="474">
        <f t="shared" si="17"/>
        <v>0</v>
      </c>
      <c r="CT150" s="475">
        <f t="shared" si="18"/>
        <v>0</v>
      </c>
      <c r="CV150" s="487"/>
      <c r="CW150" s="487"/>
      <c r="CX150" s="487"/>
      <c r="CY150" s="487"/>
      <c r="CZ150" s="487"/>
      <c r="DA150" s="487"/>
      <c r="DB150" s="487"/>
      <c r="DC150" s="487"/>
      <c r="DD150" s="487"/>
      <c r="DE150" s="487"/>
      <c r="DF150" s="487"/>
      <c r="DG150" s="487"/>
      <c r="DH150" s="487"/>
      <c r="DI150" s="487"/>
      <c r="DJ150" s="487"/>
      <c r="DK150" s="487"/>
      <c r="DL150" s="487"/>
      <c r="DM150" s="487"/>
      <c r="DN150" s="487"/>
      <c r="DO150" s="487"/>
      <c r="DP150" s="487"/>
      <c r="DQ150" s="487"/>
      <c r="DR150" s="487"/>
      <c r="DS150" s="487"/>
      <c r="DT150" s="487"/>
      <c r="DU150" s="487"/>
      <c r="DV150" s="487"/>
      <c r="DW150" s="487"/>
      <c r="DX150" s="487"/>
      <c r="DY150" s="487"/>
      <c r="DZ150" s="487"/>
      <c r="EA150" s="487"/>
      <c r="EB150" s="487"/>
      <c r="EC150" s="487"/>
      <c r="ED150" s="487"/>
      <c r="EE150" s="487"/>
      <c r="EF150" s="487"/>
      <c r="EG150" s="487"/>
      <c r="EH150" s="487"/>
      <c r="EI150" s="487"/>
      <c r="EJ150" s="487"/>
      <c r="EK150" s="487"/>
      <c r="EL150" s="487"/>
      <c r="EM150" s="487"/>
      <c r="EN150" s="487"/>
      <c r="EO150" s="487"/>
      <c r="EP150" s="487"/>
      <c r="EQ150" s="487"/>
      <c r="ER150" s="487"/>
      <c r="ES150" s="487"/>
      <c r="ET150" s="487"/>
      <c r="EU150" s="487"/>
      <c r="EV150" s="487"/>
      <c r="EW150" s="487"/>
      <c r="EX150" s="487"/>
      <c r="EY150" s="487"/>
      <c r="EZ150" s="487"/>
      <c r="FA150" s="487"/>
      <c r="FB150" s="487"/>
      <c r="FC150" s="487"/>
      <c r="FD150" s="487"/>
      <c r="FE150" s="487"/>
      <c r="FF150" s="487"/>
      <c r="FG150" s="487"/>
      <c r="FH150" s="487"/>
      <c r="FI150" s="487"/>
      <c r="FJ150" s="487"/>
      <c r="FK150" s="487"/>
      <c r="FL150" s="487"/>
      <c r="FM150" s="487"/>
      <c r="FN150" s="487"/>
      <c r="FO150" s="487"/>
      <c r="FP150" s="487"/>
      <c r="FQ150" s="487"/>
      <c r="FR150" s="487"/>
      <c r="FS150" s="487"/>
      <c r="FT150" s="487"/>
      <c r="FU150" s="487"/>
      <c r="FV150" s="487"/>
      <c r="FW150" s="487"/>
      <c r="FX150" s="487"/>
      <c r="FY150" s="487"/>
      <c r="FZ150" s="487"/>
      <c r="GA150" s="487"/>
      <c r="GB150" s="487"/>
      <c r="GC150" s="487"/>
      <c r="GD150" s="487"/>
      <c r="GE150" s="487"/>
      <c r="GF150" s="487"/>
      <c r="GG150" s="487"/>
      <c r="GH150" s="487"/>
      <c r="GI150" s="487"/>
      <c r="GJ150" s="487"/>
      <c r="GK150" s="487"/>
      <c r="GL150" s="487"/>
      <c r="GM150" s="487"/>
      <c r="GN150" s="487"/>
      <c r="GO150" s="487"/>
      <c r="GP150" s="487"/>
      <c r="GQ150" s="487"/>
      <c r="GR150" s="487"/>
      <c r="GS150" s="487"/>
      <c r="GT150" s="487"/>
      <c r="GU150" s="487"/>
      <c r="GV150" s="487"/>
      <c r="GW150" s="487"/>
      <c r="GX150" s="487"/>
      <c r="GY150" s="487"/>
      <c r="GZ150" s="487"/>
      <c r="HA150" s="487"/>
      <c r="HB150" s="487"/>
      <c r="HC150" s="487"/>
      <c r="HD150" s="487"/>
      <c r="HE150" s="487"/>
      <c r="HF150" s="487"/>
      <c r="HG150" s="487"/>
      <c r="HH150" s="487"/>
      <c r="HI150" s="487"/>
      <c r="HJ150" s="487"/>
      <c r="HK150" s="487"/>
      <c r="HL150" s="487"/>
      <c r="HM150" s="487"/>
      <c r="HN150" s="487"/>
      <c r="HO150" s="487"/>
      <c r="HP150" s="487"/>
      <c r="HQ150" s="487"/>
      <c r="HR150" s="487"/>
      <c r="HS150" s="487"/>
      <c r="HT150" s="487"/>
      <c r="HU150" s="487"/>
      <c r="HV150" s="487"/>
      <c r="HW150" s="487"/>
      <c r="HX150" s="487"/>
      <c r="HY150" s="487"/>
      <c r="HZ150" s="487"/>
      <c r="IA150" s="487"/>
      <c r="IB150" s="487"/>
      <c r="IC150" s="487"/>
      <c r="ID150" s="487"/>
      <c r="IE150" s="487"/>
      <c r="IF150" s="487"/>
      <c r="IG150" s="487"/>
      <c r="IH150" s="487"/>
      <c r="II150" s="487"/>
      <c r="IJ150" s="487"/>
      <c r="IK150" s="487"/>
      <c r="IL150" s="487"/>
      <c r="IM150" s="487"/>
      <c r="IN150" s="487"/>
      <c r="IO150" s="487"/>
      <c r="IP150" s="487"/>
      <c r="IQ150" s="487"/>
      <c r="IR150" s="487"/>
      <c r="IS150" s="487"/>
      <c r="IT150" s="487"/>
      <c r="IU150" s="487"/>
      <c r="IV150" s="487"/>
      <c r="IW150" s="487"/>
      <c r="IX150" s="487"/>
      <c r="IY150" s="487"/>
      <c r="IZ150" s="487"/>
      <c r="JA150" s="487"/>
      <c r="JB150" s="487"/>
      <c r="JC150" s="487"/>
      <c r="JD150" s="487"/>
      <c r="JE150" s="487"/>
      <c r="JF150" s="487"/>
      <c r="JG150" s="487"/>
      <c r="JH150" s="487"/>
      <c r="JI150" s="487"/>
      <c r="JJ150" s="487"/>
      <c r="JK150" s="487"/>
      <c r="JL150" s="487"/>
      <c r="JM150" s="487"/>
      <c r="JN150" s="487"/>
      <c r="JO150" s="487"/>
      <c r="JP150" s="487"/>
      <c r="JQ150" s="487"/>
      <c r="JR150" s="487"/>
      <c r="JS150" s="681"/>
    </row>
    <row r="151" spans="1:279" s="461" customFormat="1" ht="21" customHeight="1">
      <c r="A151" s="1785"/>
      <c r="B151" s="1626">
        <v>38</v>
      </c>
      <c r="C151" s="478"/>
      <c r="D151" s="469"/>
      <c r="E151" s="470"/>
      <c r="F151" s="470"/>
      <c r="G151" s="469"/>
      <c r="H151" s="472"/>
      <c r="I151" s="1294"/>
      <c r="J151" s="1294"/>
      <c r="K151" s="1294"/>
      <c r="L151" s="1294"/>
      <c r="M151" s="1294"/>
      <c r="N151" s="1294"/>
      <c r="O151" s="1294"/>
      <c r="P151" s="1294"/>
      <c r="Q151" s="1294"/>
      <c r="R151" s="1294"/>
      <c r="S151" s="1294"/>
      <c r="T151" s="1294"/>
      <c r="U151" s="1294"/>
      <c r="V151" s="1294"/>
      <c r="W151" s="1294"/>
      <c r="X151" s="1294"/>
      <c r="Y151" s="1294"/>
      <c r="Z151" s="1294"/>
      <c r="AA151" s="1294"/>
      <c r="AB151" s="1294"/>
      <c r="AC151" s="1294"/>
      <c r="AD151" s="1294"/>
      <c r="AE151" s="1294"/>
      <c r="AF151" s="1294"/>
      <c r="AG151" s="1294"/>
      <c r="AH151" s="1294"/>
      <c r="AI151" s="1294"/>
      <c r="AJ151" s="1294"/>
      <c r="AK151" s="1294"/>
      <c r="AL151" s="1294"/>
      <c r="AM151" s="1294"/>
      <c r="AN151" s="1294"/>
      <c r="AO151" s="1294"/>
      <c r="AP151" s="1294"/>
      <c r="AQ151" s="1294"/>
      <c r="AR151" s="1294"/>
      <c r="AS151" s="1294"/>
      <c r="AT151" s="1294"/>
      <c r="AU151" s="1294"/>
      <c r="AV151" s="1294"/>
      <c r="AW151" s="1294"/>
      <c r="AX151" s="1294"/>
      <c r="AY151" s="1294"/>
      <c r="AZ151" s="1294"/>
      <c r="BA151" s="1294"/>
      <c r="BB151" s="1294"/>
      <c r="BC151" s="1294"/>
      <c r="BD151" s="1294"/>
      <c r="BE151" s="1294"/>
      <c r="BF151" s="1294"/>
      <c r="BG151" s="1294"/>
      <c r="BH151" s="1294"/>
      <c r="BI151" s="1294"/>
      <c r="BJ151" s="1294"/>
      <c r="BK151" s="1294"/>
      <c r="BL151" s="1294"/>
      <c r="BM151" s="1294"/>
      <c r="BN151" s="1294"/>
      <c r="BO151" s="1294"/>
      <c r="BP151" s="1294"/>
      <c r="BQ151" s="1294"/>
      <c r="BR151" s="1294"/>
      <c r="BS151" s="1294"/>
      <c r="BT151" s="1294"/>
      <c r="BU151" s="1294"/>
      <c r="BV151" s="1294"/>
      <c r="BW151" s="1294"/>
      <c r="BX151" s="1294"/>
      <c r="BY151" s="1294"/>
      <c r="BZ151" s="1294"/>
      <c r="CA151" s="1294"/>
      <c r="CB151" s="1294"/>
      <c r="CC151" s="1294"/>
      <c r="CD151" s="1294"/>
      <c r="CE151" s="1294"/>
      <c r="CF151" s="1294"/>
      <c r="CG151" s="1294"/>
      <c r="CH151" s="1294"/>
      <c r="CI151" s="1294"/>
      <c r="CJ151" s="1294"/>
      <c r="CK151" s="1294"/>
      <c r="CL151" s="1294"/>
      <c r="CM151" s="1294"/>
      <c r="CN151" s="1294"/>
      <c r="CO151" s="1295">
        <f t="shared" si="14"/>
        <v>0</v>
      </c>
      <c r="CP151" s="476"/>
      <c r="CQ151" s="476"/>
      <c r="CR151" s="476"/>
      <c r="CS151" s="474">
        <f t="shared" si="17"/>
        <v>0</v>
      </c>
      <c r="CT151" s="475">
        <f t="shared" si="18"/>
        <v>0</v>
      </c>
      <c r="CV151" s="487"/>
      <c r="CW151" s="487"/>
      <c r="CX151" s="487"/>
      <c r="CY151" s="487"/>
      <c r="CZ151" s="487"/>
      <c r="DA151" s="487"/>
      <c r="DB151" s="487"/>
      <c r="DC151" s="487"/>
      <c r="DD151" s="487"/>
      <c r="DE151" s="487"/>
      <c r="DF151" s="487"/>
      <c r="DG151" s="487"/>
      <c r="DH151" s="487"/>
      <c r="DI151" s="487"/>
      <c r="DJ151" s="487"/>
      <c r="DK151" s="487"/>
      <c r="DL151" s="487"/>
      <c r="DM151" s="487"/>
      <c r="DN151" s="487"/>
      <c r="DO151" s="487"/>
      <c r="DP151" s="487"/>
      <c r="DQ151" s="487"/>
      <c r="DR151" s="487"/>
      <c r="DS151" s="487"/>
      <c r="DT151" s="487"/>
      <c r="DU151" s="487"/>
      <c r="DV151" s="487"/>
      <c r="DW151" s="487"/>
      <c r="DX151" s="487"/>
      <c r="DY151" s="487"/>
      <c r="DZ151" s="487"/>
      <c r="EA151" s="487"/>
      <c r="EB151" s="487"/>
      <c r="EC151" s="487"/>
      <c r="ED151" s="487"/>
      <c r="EE151" s="487"/>
      <c r="EF151" s="487"/>
      <c r="EG151" s="487"/>
      <c r="EH151" s="487"/>
      <c r="EI151" s="487"/>
      <c r="EJ151" s="487"/>
      <c r="EK151" s="487"/>
      <c r="EL151" s="487"/>
      <c r="EM151" s="487"/>
      <c r="EN151" s="487"/>
      <c r="EO151" s="487"/>
      <c r="EP151" s="487"/>
      <c r="EQ151" s="487"/>
      <c r="ER151" s="487"/>
      <c r="ES151" s="487"/>
      <c r="ET151" s="487"/>
      <c r="EU151" s="487"/>
      <c r="EV151" s="487"/>
      <c r="EW151" s="487"/>
      <c r="EX151" s="487"/>
      <c r="EY151" s="487"/>
      <c r="EZ151" s="487"/>
      <c r="FA151" s="487"/>
      <c r="FB151" s="487"/>
      <c r="FC151" s="487"/>
      <c r="FD151" s="487"/>
      <c r="FE151" s="487"/>
      <c r="FF151" s="487"/>
      <c r="FG151" s="487"/>
      <c r="FH151" s="487"/>
      <c r="FI151" s="487"/>
      <c r="FJ151" s="487"/>
      <c r="FK151" s="487"/>
      <c r="FL151" s="487"/>
      <c r="FM151" s="487"/>
      <c r="FN151" s="487"/>
      <c r="FO151" s="487"/>
      <c r="FP151" s="487"/>
      <c r="FQ151" s="487"/>
      <c r="FR151" s="487"/>
      <c r="FS151" s="487"/>
      <c r="FT151" s="487"/>
      <c r="FU151" s="487"/>
      <c r="FV151" s="487"/>
      <c r="FW151" s="487"/>
      <c r="FX151" s="487"/>
      <c r="FY151" s="487"/>
      <c r="FZ151" s="487"/>
      <c r="GA151" s="487"/>
      <c r="GB151" s="487"/>
      <c r="GC151" s="487"/>
      <c r="GD151" s="487"/>
      <c r="GE151" s="487"/>
      <c r="GF151" s="487"/>
      <c r="GG151" s="487"/>
      <c r="GH151" s="487"/>
      <c r="GI151" s="487"/>
      <c r="GJ151" s="487"/>
      <c r="GK151" s="487"/>
      <c r="GL151" s="487"/>
      <c r="GM151" s="487"/>
      <c r="GN151" s="487"/>
      <c r="GO151" s="487"/>
      <c r="GP151" s="487"/>
      <c r="GQ151" s="487"/>
      <c r="GR151" s="487"/>
      <c r="GS151" s="487"/>
      <c r="GT151" s="487"/>
      <c r="GU151" s="487"/>
      <c r="GV151" s="487"/>
      <c r="GW151" s="487"/>
      <c r="GX151" s="487"/>
      <c r="GY151" s="487"/>
      <c r="GZ151" s="487"/>
      <c r="HA151" s="487"/>
      <c r="HB151" s="487"/>
      <c r="HC151" s="487"/>
      <c r="HD151" s="487"/>
      <c r="HE151" s="487"/>
      <c r="HF151" s="487"/>
      <c r="HG151" s="487"/>
      <c r="HH151" s="487"/>
      <c r="HI151" s="487"/>
      <c r="HJ151" s="487"/>
      <c r="HK151" s="487"/>
      <c r="HL151" s="487"/>
      <c r="HM151" s="487"/>
      <c r="HN151" s="487"/>
      <c r="HO151" s="487"/>
      <c r="HP151" s="487"/>
      <c r="HQ151" s="487"/>
      <c r="HR151" s="487"/>
      <c r="HS151" s="487"/>
      <c r="HT151" s="487"/>
      <c r="HU151" s="487"/>
      <c r="HV151" s="487"/>
      <c r="HW151" s="487"/>
      <c r="HX151" s="487"/>
      <c r="HY151" s="487"/>
      <c r="HZ151" s="487"/>
      <c r="IA151" s="487"/>
      <c r="IB151" s="487"/>
      <c r="IC151" s="487"/>
      <c r="ID151" s="487"/>
      <c r="IE151" s="487"/>
      <c r="IF151" s="487"/>
      <c r="IG151" s="487"/>
      <c r="IH151" s="487"/>
      <c r="II151" s="487"/>
      <c r="IJ151" s="487"/>
      <c r="IK151" s="487"/>
      <c r="IL151" s="487"/>
      <c r="IM151" s="487"/>
      <c r="IN151" s="487"/>
      <c r="IO151" s="487"/>
      <c r="IP151" s="487"/>
      <c r="IQ151" s="487"/>
      <c r="IR151" s="487"/>
      <c r="IS151" s="487"/>
      <c r="IT151" s="487"/>
      <c r="IU151" s="487"/>
      <c r="IV151" s="487"/>
      <c r="IW151" s="487"/>
      <c r="IX151" s="487"/>
      <c r="IY151" s="487"/>
      <c r="IZ151" s="487"/>
      <c r="JA151" s="487"/>
      <c r="JB151" s="487"/>
      <c r="JC151" s="487"/>
      <c r="JD151" s="487"/>
      <c r="JE151" s="487"/>
      <c r="JF151" s="487"/>
      <c r="JG151" s="487"/>
      <c r="JH151" s="487"/>
      <c r="JI151" s="487"/>
      <c r="JJ151" s="487"/>
      <c r="JK151" s="487"/>
      <c r="JL151" s="487"/>
      <c r="JM151" s="487"/>
      <c r="JN151" s="487"/>
      <c r="JO151" s="487"/>
      <c r="JP151" s="487"/>
      <c r="JQ151" s="487"/>
      <c r="JR151" s="487"/>
      <c r="JS151" s="681"/>
    </row>
    <row r="152" spans="1:279" s="461" customFormat="1" ht="21" customHeight="1">
      <c r="A152" s="1785"/>
      <c r="B152" s="1626">
        <v>39</v>
      </c>
      <c r="C152" s="478"/>
      <c r="D152" s="469"/>
      <c r="E152" s="470"/>
      <c r="F152" s="470"/>
      <c r="G152" s="469"/>
      <c r="H152" s="472"/>
      <c r="I152" s="1294"/>
      <c r="J152" s="1294"/>
      <c r="K152" s="1294"/>
      <c r="L152" s="1294"/>
      <c r="M152" s="1294"/>
      <c r="N152" s="1294"/>
      <c r="O152" s="1294"/>
      <c r="P152" s="1294"/>
      <c r="Q152" s="1294"/>
      <c r="R152" s="1294"/>
      <c r="S152" s="1294"/>
      <c r="T152" s="1294"/>
      <c r="U152" s="1294"/>
      <c r="V152" s="1294"/>
      <c r="W152" s="1294"/>
      <c r="X152" s="1294"/>
      <c r="Y152" s="1294"/>
      <c r="Z152" s="1294"/>
      <c r="AA152" s="1294"/>
      <c r="AB152" s="1294"/>
      <c r="AC152" s="1294"/>
      <c r="AD152" s="1294"/>
      <c r="AE152" s="1294"/>
      <c r="AF152" s="1294"/>
      <c r="AG152" s="1294"/>
      <c r="AH152" s="1294"/>
      <c r="AI152" s="1294"/>
      <c r="AJ152" s="1294"/>
      <c r="AK152" s="1294"/>
      <c r="AL152" s="1294"/>
      <c r="AM152" s="1294"/>
      <c r="AN152" s="1294"/>
      <c r="AO152" s="1294"/>
      <c r="AP152" s="1294"/>
      <c r="AQ152" s="1294"/>
      <c r="AR152" s="1294"/>
      <c r="AS152" s="1294"/>
      <c r="AT152" s="1294"/>
      <c r="AU152" s="1294"/>
      <c r="AV152" s="1294"/>
      <c r="AW152" s="1294"/>
      <c r="AX152" s="1294"/>
      <c r="AY152" s="1294"/>
      <c r="AZ152" s="1294"/>
      <c r="BA152" s="1294"/>
      <c r="BB152" s="1294"/>
      <c r="BC152" s="1294"/>
      <c r="BD152" s="1294"/>
      <c r="BE152" s="1294"/>
      <c r="BF152" s="1294"/>
      <c r="BG152" s="1294"/>
      <c r="BH152" s="1294"/>
      <c r="BI152" s="1294"/>
      <c r="BJ152" s="1294"/>
      <c r="BK152" s="1294"/>
      <c r="BL152" s="1294"/>
      <c r="BM152" s="1294"/>
      <c r="BN152" s="1294"/>
      <c r="BO152" s="1294"/>
      <c r="BP152" s="1294"/>
      <c r="BQ152" s="1294"/>
      <c r="BR152" s="1294"/>
      <c r="BS152" s="1294"/>
      <c r="BT152" s="1294"/>
      <c r="BU152" s="1294"/>
      <c r="BV152" s="1294"/>
      <c r="BW152" s="1294"/>
      <c r="BX152" s="1294"/>
      <c r="BY152" s="1294"/>
      <c r="BZ152" s="1294"/>
      <c r="CA152" s="1294"/>
      <c r="CB152" s="1294"/>
      <c r="CC152" s="1294"/>
      <c r="CD152" s="1294"/>
      <c r="CE152" s="1294"/>
      <c r="CF152" s="1294"/>
      <c r="CG152" s="1294"/>
      <c r="CH152" s="1294"/>
      <c r="CI152" s="1294"/>
      <c r="CJ152" s="1294"/>
      <c r="CK152" s="1294"/>
      <c r="CL152" s="1294"/>
      <c r="CM152" s="1294"/>
      <c r="CN152" s="1294"/>
      <c r="CO152" s="1295">
        <f t="shared" si="14"/>
        <v>0</v>
      </c>
      <c r="CP152" s="476"/>
      <c r="CQ152" s="476"/>
      <c r="CR152" s="476"/>
      <c r="CS152" s="474">
        <f t="shared" si="17"/>
        <v>0</v>
      </c>
      <c r="CT152" s="475">
        <f t="shared" si="18"/>
        <v>0</v>
      </c>
      <c r="CV152" s="487"/>
      <c r="CW152" s="487"/>
      <c r="CX152" s="487"/>
      <c r="CY152" s="487"/>
      <c r="CZ152" s="487"/>
      <c r="DA152" s="487"/>
      <c r="DB152" s="487"/>
      <c r="DC152" s="487"/>
      <c r="DD152" s="487"/>
      <c r="DE152" s="487"/>
      <c r="DF152" s="487"/>
      <c r="DG152" s="487"/>
      <c r="DH152" s="487"/>
      <c r="DI152" s="487"/>
      <c r="DJ152" s="487"/>
      <c r="DK152" s="487"/>
      <c r="DL152" s="487"/>
      <c r="DM152" s="487"/>
      <c r="DN152" s="487"/>
      <c r="DO152" s="487"/>
      <c r="DP152" s="487"/>
      <c r="DQ152" s="487"/>
      <c r="DR152" s="487"/>
      <c r="DS152" s="487"/>
      <c r="DT152" s="487"/>
      <c r="DU152" s="487"/>
      <c r="DV152" s="487"/>
      <c r="DW152" s="487"/>
      <c r="DX152" s="487"/>
      <c r="DY152" s="487"/>
      <c r="DZ152" s="487"/>
      <c r="EA152" s="487"/>
      <c r="EB152" s="487"/>
      <c r="EC152" s="487"/>
      <c r="ED152" s="487"/>
      <c r="EE152" s="487"/>
      <c r="EF152" s="487"/>
      <c r="EG152" s="487"/>
      <c r="EH152" s="487"/>
      <c r="EI152" s="487"/>
      <c r="EJ152" s="487"/>
      <c r="EK152" s="487"/>
      <c r="EL152" s="487"/>
      <c r="EM152" s="487"/>
      <c r="EN152" s="487"/>
      <c r="EO152" s="487"/>
      <c r="EP152" s="487"/>
      <c r="EQ152" s="487"/>
      <c r="ER152" s="487"/>
      <c r="ES152" s="487"/>
      <c r="ET152" s="487"/>
      <c r="EU152" s="487"/>
      <c r="EV152" s="487"/>
      <c r="EW152" s="487"/>
      <c r="EX152" s="487"/>
      <c r="EY152" s="487"/>
      <c r="EZ152" s="487"/>
      <c r="FA152" s="487"/>
      <c r="FB152" s="487"/>
      <c r="FC152" s="487"/>
      <c r="FD152" s="487"/>
      <c r="FE152" s="487"/>
      <c r="FF152" s="487"/>
      <c r="FG152" s="487"/>
      <c r="FH152" s="487"/>
      <c r="FI152" s="487"/>
      <c r="FJ152" s="487"/>
      <c r="FK152" s="487"/>
      <c r="FL152" s="487"/>
      <c r="FM152" s="487"/>
      <c r="FN152" s="487"/>
      <c r="FO152" s="487"/>
      <c r="FP152" s="487"/>
      <c r="FQ152" s="487"/>
      <c r="FR152" s="487"/>
      <c r="FS152" s="487"/>
      <c r="FT152" s="487"/>
      <c r="FU152" s="487"/>
      <c r="FV152" s="487"/>
      <c r="FW152" s="487"/>
      <c r="FX152" s="487"/>
      <c r="FY152" s="487"/>
      <c r="FZ152" s="487"/>
      <c r="GA152" s="487"/>
      <c r="GB152" s="487"/>
      <c r="GC152" s="487"/>
      <c r="GD152" s="487"/>
      <c r="GE152" s="487"/>
      <c r="GF152" s="487"/>
      <c r="GG152" s="487"/>
      <c r="GH152" s="487"/>
      <c r="GI152" s="487"/>
      <c r="GJ152" s="487"/>
      <c r="GK152" s="487"/>
      <c r="GL152" s="487"/>
      <c r="GM152" s="487"/>
      <c r="GN152" s="487"/>
      <c r="GO152" s="487"/>
      <c r="GP152" s="487"/>
      <c r="GQ152" s="487"/>
      <c r="GR152" s="487"/>
      <c r="GS152" s="487"/>
      <c r="GT152" s="487"/>
      <c r="GU152" s="487"/>
      <c r="GV152" s="487"/>
      <c r="GW152" s="487"/>
      <c r="GX152" s="487"/>
      <c r="GY152" s="487"/>
      <c r="GZ152" s="487"/>
      <c r="HA152" s="487"/>
      <c r="HB152" s="487"/>
      <c r="HC152" s="487"/>
      <c r="HD152" s="487"/>
      <c r="HE152" s="487"/>
      <c r="HF152" s="487"/>
      <c r="HG152" s="487"/>
      <c r="HH152" s="487"/>
      <c r="HI152" s="487"/>
      <c r="HJ152" s="487"/>
      <c r="HK152" s="487"/>
      <c r="HL152" s="487"/>
      <c r="HM152" s="487"/>
      <c r="HN152" s="487"/>
      <c r="HO152" s="487"/>
      <c r="HP152" s="487"/>
      <c r="HQ152" s="487"/>
      <c r="HR152" s="487"/>
      <c r="HS152" s="487"/>
      <c r="HT152" s="487"/>
      <c r="HU152" s="487"/>
      <c r="HV152" s="487"/>
      <c r="HW152" s="487"/>
      <c r="HX152" s="487"/>
      <c r="HY152" s="487"/>
      <c r="HZ152" s="487"/>
      <c r="IA152" s="487"/>
      <c r="IB152" s="487"/>
      <c r="IC152" s="487"/>
      <c r="ID152" s="487"/>
      <c r="IE152" s="487"/>
      <c r="IF152" s="487"/>
      <c r="IG152" s="487"/>
      <c r="IH152" s="487"/>
      <c r="II152" s="487"/>
      <c r="IJ152" s="487"/>
      <c r="IK152" s="487"/>
      <c r="IL152" s="487"/>
      <c r="IM152" s="487"/>
      <c r="IN152" s="487"/>
      <c r="IO152" s="487"/>
      <c r="IP152" s="487"/>
      <c r="IQ152" s="487"/>
      <c r="IR152" s="487"/>
      <c r="IS152" s="487"/>
      <c r="IT152" s="487"/>
      <c r="IU152" s="487"/>
      <c r="IV152" s="487"/>
      <c r="IW152" s="487"/>
      <c r="IX152" s="487"/>
      <c r="IY152" s="487"/>
      <c r="IZ152" s="487"/>
      <c r="JA152" s="487"/>
      <c r="JB152" s="487"/>
      <c r="JC152" s="487"/>
      <c r="JD152" s="487"/>
      <c r="JE152" s="487"/>
      <c r="JF152" s="487"/>
      <c r="JG152" s="487"/>
      <c r="JH152" s="487"/>
      <c r="JI152" s="487"/>
      <c r="JJ152" s="487"/>
      <c r="JK152" s="487"/>
      <c r="JL152" s="487"/>
      <c r="JM152" s="487"/>
      <c r="JN152" s="487"/>
      <c r="JO152" s="487"/>
      <c r="JP152" s="487"/>
      <c r="JQ152" s="487"/>
      <c r="JR152" s="487"/>
      <c r="JS152" s="681"/>
    </row>
    <row r="153" spans="1:279" s="461" customFormat="1" ht="21" customHeight="1">
      <c r="A153" s="1785"/>
      <c r="B153" s="1626">
        <v>40</v>
      </c>
      <c r="C153" s="478"/>
      <c r="D153" s="469"/>
      <c r="E153" s="470"/>
      <c r="F153" s="470"/>
      <c r="G153" s="469"/>
      <c r="H153" s="472"/>
      <c r="I153" s="1294"/>
      <c r="J153" s="1294"/>
      <c r="K153" s="1294"/>
      <c r="L153" s="1294"/>
      <c r="M153" s="1294"/>
      <c r="N153" s="1294"/>
      <c r="O153" s="1294"/>
      <c r="P153" s="1294"/>
      <c r="Q153" s="1294"/>
      <c r="R153" s="1294"/>
      <c r="S153" s="1294"/>
      <c r="T153" s="1294"/>
      <c r="U153" s="1294"/>
      <c r="V153" s="1294"/>
      <c r="W153" s="1294"/>
      <c r="X153" s="1294"/>
      <c r="Y153" s="1294"/>
      <c r="Z153" s="1294"/>
      <c r="AA153" s="1294"/>
      <c r="AB153" s="1294"/>
      <c r="AC153" s="1294"/>
      <c r="AD153" s="1294"/>
      <c r="AE153" s="1294"/>
      <c r="AF153" s="1294"/>
      <c r="AG153" s="1294"/>
      <c r="AH153" s="1294"/>
      <c r="AI153" s="1294"/>
      <c r="AJ153" s="1294"/>
      <c r="AK153" s="1294"/>
      <c r="AL153" s="1294"/>
      <c r="AM153" s="1294"/>
      <c r="AN153" s="1294"/>
      <c r="AO153" s="1294"/>
      <c r="AP153" s="1294"/>
      <c r="AQ153" s="1294"/>
      <c r="AR153" s="1294"/>
      <c r="AS153" s="1294"/>
      <c r="AT153" s="1294"/>
      <c r="AU153" s="1294"/>
      <c r="AV153" s="1294"/>
      <c r="AW153" s="1294"/>
      <c r="AX153" s="1294"/>
      <c r="AY153" s="1294"/>
      <c r="AZ153" s="1294"/>
      <c r="BA153" s="1294"/>
      <c r="BB153" s="1294"/>
      <c r="BC153" s="1294"/>
      <c r="BD153" s="1294"/>
      <c r="BE153" s="1294"/>
      <c r="BF153" s="1294"/>
      <c r="BG153" s="1294"/>
      <c r="BH153" s="1294"/>
      <c r="BI153" s="1294"/>
      <c r="BJ153" s="1294"/>
      <c r="BK153" s="1294"/>
      <c r="BL153" s="1294"/>
      <c r="BM153" s="1294"/>
      <c r="BN153" s="1294"/>
      <c r="BO153" s="1294"/>
      <c r="BP153" s="1294"/>
      <c r="BQ153" s="1294"/>
      <c r="BR153" s="1294"/>
      <c r="BS153" s="1294"/>
      <c r="BT153" s="1294"/>
      <c r="BU153" s="1294"/>
      <c r="BV153" s="1294"/>
      <c r="BW153" s="1294"/>
      <c r="BX153" s="1294"/>
      <c r="BY153" s="1294"/>
      <c r="BZ153" s="1294"/>
      <c r="CA153" s="1294"/>
      <c r="CB153" s="1294"/>
      <c r="CC153" s="1294"/>
      <c r="CD153" s="1294"/>
      <c r="CE153" s="1294"/>
      <c r="CF153" s="1294"/>
      <c r="CG153" s="1294"/>
      <c r="CH153" s="1294"/>
      <c r="CI153" s="1294"/>
      <c r="CJ153" s="1294"/>
      <c r="CK153" s="1294"/>
      <c r="CL153" s="1294"/>
      <c r="CM153" s="1294"/>
      <c r="CN153" s="1294"/>
      <c r="CO153" s="1295">
        <f t="shared" si="14"/>
        <v>0</v>
      </c>
      <c r="CP153" s="476"/>
      <c r="CQ153" s="476"/>
      <c r="CR153" s="476"/>
      <c r="CS153" s="474">
        <f t="shared" si="17"/>
        <v>0</v>
      </c>
      <c r="CT153" s="475">
        <f t="shared" si="18"/>
        <v>0</v>
      </c>
      <c r="CV153" s="487"/>
      <c r="CW153" s="487"/>
      <c r="CX153" s="487"/>
      <c r="CY153" s="487"/>
      <c r="CZ153" s="487"/>
      <c r="DA153" s="487"/>
      <c r="DB153" s="487"/>
      <c r="DC153" s="487"/>
      <c r="DD153" s="487"/>
      <c r="DE153" s="487"/>
      <c r="DF153" s="487"/>
      <c r="DG153" s="487"/>
      <c r="DH153" s="487"/>
      <c r="DI153" s="487"/>
      <c r="DJ153" s="487"/>
      <c r="DK153" s="487"/>
      <c r="DL153" s="487"/>
      <c r="DM153" s="487"/>
      <c r="DN153" s="487"/>
      <c r="DO153" s="487"/>
      <c r="DP153" s="487"/>
      <c r="DQ153" s="487"/>
      <c r="DR153" s="487"/>
      <c r="DS153" s="487"/>
      <c r="DT153" s="487"/>
      <c r="DU153" s="487"/>
      <c r="DV153" s="487"/>
      <c r="DW153" s="487"/>
      <c r="DX153" s="487"/>
      <c r="DY153" s="487"/>
      <c r="DZ153" s="487"/>
      <c r="EA153" s="487"/>
      <c r="EB153" s="487"/>
      <c r="EC153" s="487"/>
      <c r="ED153" s="487"/>
      <c r="EE153" s="487"/>
      <c r="EF153" s="487"/>
      <c r="EG153" s="487"/>
      <c r="EH153" s="487"/>
      <c r="EI153" s="487"/>
      <c r="EJ153" s="487"/>
      <c r="EK153" s="487"/>
      <c r="EL153" s="487"/>
      <c r="EM153" s="487"/>
      <c r="EN153" s="487"/>
      <c r="EO153" s="487"/>
      <c r="EP153" s="487"/>
      <c r="EQ153" s="487"/>
      <c r="ER153" s="487"/>
      <c r="ES153" s="487"/>
      <c r="ET153" s="487"/>
      <c r="EU153" s="487"/>
      <c r="EV153" s="487"/>
      <c r="EW153" s="487"/>
      <c r="EX153" s="487"/>
      <c r="EY153" s="487"/>
      <c r="EZ153" s="487"/>
      <c r="FA153" s="487"/>
      <c r="FB153" s="487"/>
      <c r="FC153" s="487"/>
      <c r="FD153" s="487"/>
      <c r="FE153" s="487"/>
      <c r="FF153" s="487"/>
      <c r="FG153" s="487"/>
      <c r="FH153" s="487"/>
      <c r="FI153" s="487"/>
      <c r="FJ153" s="487"/>
      <c r="FK153" s="487"/>
      <c r="FL153" s="487"/>
      <c r="FM153" s="487"/>
      <c r="FN153" s="487"/>
      <c r="FO153" s="487"/>
      <c r="FP153" s="487"/>
      <c r="FQ153" s="487"/>
      <c r="FR153" s="487"/>
      <c r="FS153" s="487"/>
      <c r="FT153" s="487"/>
      <c r="FU153" s="487"/>
      <c r="FV153" s="487"/>
      <c r="FW153" s="487"/>
      <c r="FX153" s="487"/>
      <c r="FY153" s="487"/>
      <c r="FZ153" s="487"/>
      <c r="GA153" s="487"/>
      <c r="GB153" s="487"/>
      <c r="GC153" s="487"/>
      <c r="GD153" s="487"/>
      <c r="GE153" s="487"/>
      <c r="GF153" s="487"/>
      <c r="GG153" s="487"/>
      <c r="GH153" s="487"/>
      <c r="GI153" s="487"/>
      <c r="GJ153" s="487"/>
      <c r="GK153" s="487"/>
      <c r="GL153" s="487"/>
      <c r="GM153" s="487"/>
      <c r="GN153" s="487"/>
      <c r="GO153" s="487"/>
      <c r="GP153" s="487"/>
      <c r="GQ153" s="487"/>
      <c r="GR153" s="487"/>
      <c r="GS153" s="487"/>
      <c r="GT153" s="487"/>
      <c r="GU153" s="487"/>
      <c r="GV153" s="487"/>
      <c r="GW153" s="487"/>
      <c r="GX153" s="487"/>
      <c r="GY153" s="487"/>
      <c r="GZ153" s="487"/>
      <c r="HA153" s="487"/>
      <c r="HB153" s="487"/>
      <c r="HC153" s="487"/>
      <c r="HD153" s="487"/>
      <c r="HE153" s="487"/>
      <c r="HF153" s="487"/>
      <c r="HG153" s="487"/>
      <c r="HH153" s="487"/>
      <c r="HI153" s="487"/>
      <c r="HJ153" s="487"/>
      <c r="HK153" s="487"/>
      <c r="HL153" s="487"/>
      <c r="HM153" s="487"/>
      <c r="HN153" s="487"/>
      <c r="HO153" s="487"/>
      <c r="HP153" s="487"/>
      <c r="HQ153" s="487"/>
      <c r="HR153" s="487"/>
      <c r="HS153" s="487"/>
      <c r="HT153" s="487"/>
      <c r="HU153" s="487"/>
      <c r="HV153" s="487"/>
      <c r="HW153" s="487"/>
      <c r="HX153" s="487"/>
      <c r="HY153" s="487"/>
      <c r="HZ153" s="487"/>
      <c r="IA153" s="487"/>
      <c r="IB153" s="487"/>
      <c r="IC153" s="487"/>
      <c r="ID153" s="487"/>
      <c r="IE153" s="487"/>
      <c r="IF153" s="487"/>
      <c r="IG153" s="487"/>
      <c r="IH153" s="487"/>
      <c r="II153" s="487"/>
      <c r="IJ153" s="487"/>
      <c r="IK153" s="487"/>
      <c r="IL153" s="487"/>
      <c r="IM153" s="487"/>
      <c r="IN153" s="487"/>
      <c r="IO153" s="487"/>
      <c r="IP153" s="487"/>
      <c r="IQ153" s="487"/>
      <c r="IR153" s="487"/>
      <c r="IS153" s="487"/>
      <c r="IT153" s="487"/>
      <c r="IU153" s="487"/>
      <c r="IV153" s="487"/>
      <c r="IW153" s="487"/>
      <c r="IX153" s="487"/>
      <c r="IY153" s="487"/>
      <c r="IZ153" s="487"/>
      <c r="JA153" s="487"/>
      <c r="JB153" s="487"/>
      <c r="JC153" s="487"/>
      <c r="JD153" s="487"/>
      <c r="JE153" s="487"/>
      <c r="JF153" s="487"/>
      <c r="JG153" s="487"/>
      <c r="JH153" s="487"/>
      <c r="JI153" s="487"/>
      <c r="JJ153" s="487"/>
      <c r="JK153" s="487"/>
      <c r="JL153" s="487"/>
      <c r="JM153" s="487"/>
      <c r="JN153" s="487"/>
      <c r="JO153" s="487"/>
      <c r="JP153" s="487"/>
      <c r="JQ153" s="487"/>
      <c r="JR153" s="487"/>
      <c r="JS153" s="681"/>
    </row>
    <row r="154" spans="1:279" s="461" customFormat="1" ht="21" customHeight="1">
      <c r="A154" s="1785"/>
      <c r="B154" s="1626">
        <v>41</v>
      </c>
      <c r="C154" s="478"/>
      <c r="D154" s="469"/>
      <c r="E154" s="470"/>
      <c r="F154" s="470"/>
      <c r="G154" s="469"/>
      <c r="H154" s="472"/>
      <c r="I154" s="1294"/>
      <c r="J154" s="1294"/>
      <c r="K154" s="1294"/>
      <c r="L154" s="1294"/>
      <c r="M154" s="1294"/>
      <c r="N154" s="1294"/>
      <c r="O154" s="1294"/>
      <c r="P154" s="1294"/>
      <c r="Q154" s="1294"/>
      <c r="R154" s="1294"/>
      <c r="S154" s="1294"/>
      <c r="T154" s="1294"/>
      <c r="U154" s="1294"/>
      <c r="V154" s="1294"/>
      <c r="W154" s="1294"/>
      <c r="X154" s="1294"/>
      <c r="Y154" s="1294"/>
      <c r="Z154" s="1294"/>
      <c r="AA154" s="1294"/>
      <c r="AB154" s="1294"/>
      <c r="AC154" s="1294"/>
      <c r="AD154" s="1294"/>
      <c r="AE154" s="1294"/>
      <c r="AF154" s="1294"/>
      <c r="AG154" s="1294"/>
      <c r="AH154" s="1294"/>
      <c r="AI154" s="1294"/>
      <c r="AJ154" s="1294"/>
      <c r="AK154" s="1294"/>
      <c r="AL154" s="1294"/>
      <c r="AM154" s="1294"/>
      <c r="AN154" s="1294"/>
      <c r="AO154" s="1294"/>
      <c r="AP154" s="1294"/>
      <c r="AQ154" s="1294"/>
      <c r="AR154" s="1294"/>
      <c r="AS154" s="1294"/>
      <c r="AT154" s="1294"/>
      <c r="AU154" s="1294"/>
      <c r="AV154" s="1294"/>
      <c r="AW154" s="1294"/>
      <c r="AX154" s="1294"/>
      <c r="AY154" s="1294"/>
      <c r="AZ154" s="1294"/>
      <c r="BA154" s="1294"/>
      <c r="BB154" s="1294"/>
      <c r="BC154" s="1294"/>
      <c r="BD154" s="1294"/>
      <c r="BE154" s="1294"/>
      <c r="BF154" s="1294"/>
      <c r="BG154" s="1294"/>
      <c r="BH154" s="1294"/>
      <c r="BI154" s="1294"/>
      <c r="BJ154" s="1294"/>
      <c r="BK154" s="1294"/>
      <c r="BL154" s="1294"/>
      <c r="BM154" s="1294"/>
      <c r="BN154" s="1294"/>
      <c r="BO154" s="1294"/>
      <c r="BP154" s="1294"/>
      <c r="BQ154" s="1294"/>
      <c r="BR154" s="1294"/>
      <c r="BS154" s="1294"/>
      <c r="BT154" s="1294"/>
      <c r="BU154" s="1294"/>
      <c r="BV154" s="1294"/>
      <c r="BW154" s="1294"/>
      <c r="BX154" s="1294"/>
      <c r="BY154" s="1294"/>
      <c r="BZ154" s="1294"/>
      <c r="CA154" s="1294"/>
      <c r="CB154" s="1294"/>
      <c r="CC154" s="1294"/>
      <c r="CD154" s="1294"/>
      <c r="CE154" s="1294"/>
      <c r="CF154" s="1294"/>
      <c r="CG154" s="1294"/>
      <c r="CH154" s="1294"/>
      <c r="CI154" s="1294"/>
      <c r="CJ154" s="1294"/>
      <c r="CK154" s="1294"/>
      <c r="CL154" s="1294"/>
      <c r="CM154" s="1294"/>
      <c r="CN154" s="1294"/>
      <c r="CO154" s="1295">
        <f t="shared" si="14"/>
        <v>0</v>
      </c>
      <c r="CP154" s="476"/>
      <c r="CQ154" s="476"/>
      <c r="CR154" s="476"/>
      <c r="CS154" s="474">
        <f t="shared" si="17"/>
        <v>0</v>
      </c>
      <c r="CT154" s="475">
        <f t="shared" si="18"/>
        <v>0</v>
      </c>
      <c r="CV154" s="487"/>
      <c r="CW154" s="487"/>
      <c r="CX154" s="487"/>
      <c r="CY154" s="487"/>
      <c r="CZ154" s="487"/>
      <c r="DA154" s="487"/>
      <c r="DB154" s="487"/>
      <c r="DC154" s="487"/>
      <c r="DD154" s="487"/>
      <c r="DE154" s="487"/>
      <c r="DF154" s="487"/>
      <c r="DG154" s="487"/>
      <c r="DH154" s="487"/>
      <c r="DI154" s="487"/>
      <c r="DJ154" s="487"/>
      <c r="DK154" s="487"/>
      <c r="DL154" s="487"/>
      <c r="DM154" s="487"/>
      <c r="DN154" s="487"/>
      <c r="DO154" s="487"/>
      <c r="DP154" s="487"/>
      <c r="DQ154" s="487"/>
      <c r="DR154" s="487"/>
      <c r="DS154" s="487"/>
      <c r="DT154" s="487"/>
      <c r="DU154" s="487"/>
      <c r="DV154" s="487"/>
      <c r="DW154" s="487"/>
      <c r="DX154" s="487"/>
      <c r="DY154" s="487"/>
      <c r="DZ154" s="487"/>
      <c r="EA154" s="487"/>
      <c r="EB154" s="487"/>
      <c r="EC154" s="487"/>
      <c r="ED154" s="487"/>
      <c r="EE154" s="487"/>
      <c r="EF154" s="487"/>
      <c r="EG154" s="487"/>
      <c r="EH154" s="487"/>
      <c r="EI154" s="487"/>
      <c r="EJ154" s="487"/>
      <c r="EK154" s="487"/>
      <c r="EL154" s="487"/>
      <c r="EM154" s="487"/>
      <c r="EN154" s="487"/>
      <c r="EO154" s="487"/>
      <c r="EP154" s="487"/>
      <c r="EQ154" s="487"/>
      <c r="ER154" s="487"/>
      <c r="ES154" s="487"/>
      <c r="ET154" s="487"/>
      <c r="EU154" s="487"/>
      <c r="EV154" s="487"/>
      <c r="EW154" s="487"/>
      <c r="EX154" s="487"/>
      <c r="EY154" s="487"/>
      <c r="EZ154" s="487"/>
      <c r="FA154" s="487"/>
      <c r="FB154" s="487"/>
      <c r="FC154" s="487"/>
      <c r="FD154" s="487"/>
      <c r="FE154" s="487"/>
      <c r="FF154" s="487"/>
      <c r="FG154" s="487"/>
      <c r="FH154" s="487"/>
      <c r="FI154" s="487"/>
      <c r="FJ154" s="487"/>
      <c r="FK154" s="487"/>
      <c r="FL154" s="487"/>
      <c r="FM154" s="487"/>
      <c r="FN154" s="487"/>
      <c r="FO154" s="487"/>
      <c r="FP154" s="487"/>
      <c r="FQ154" s="487"/>
      <c r="FR154" s="487"/>
      <c r="FS154" s="487"/>
      <c r="FT154" s="487"/>
      <c r="FU154" s="487"/>
      <c r="FV154" s="487"/>
      <c r="FW154" s="487"/>
      <c r="FX154" s="487"/>
      <c r="FY154" s="487"/>
      <c r="FZ154" s="487"/>
      <c r="GA154" s="487"/>
      <c r="GB154" s="487"/>
      <c r="GC154" s="487"/>
      <c r="GD154" s="487"/>
      <c r="GE154" s="487"/>
      <c r="GF154" s="487"/>
      <c r="GG154" s="487"/>
      <c r="GH154" s="487"/>
      <c r="GI154" s="487"/>
      <c r="GJ154" s="487"/>
      <c r="GK154" s="487"/>
      <c r="GL154" s="487"/>
      <c r="GM154" s="487"/>
      <c r="GN154" s="487"/>
      <c r="GO154" s="487"/>
      <c r="GP154" s="487"/>
      <c r="GQ154" s="487"/>
      <c r="GR154" s="487"/>
      <c r="GS154" s="487"/>
      <c r="GT154" s="487"/>
      <c r="GU154" s="487"/>
      <c r="GV154" s="487"/>
      <c r="GW154" s="487"/>
      <c r="GX154" s="487"/>
      <c r="GY154" s="487"/>
      <c r="GZ154" s="487"/>
      <c r="HA154" s="487"/>
      <c r="HB154" s="487"/>
      <c r="HC154" s="487"/>
      <c r="HD154" s="487"/>
      <c r="HE154" s="487"/>
      <c r="HF154" s="487"/>
      <c r="HG154" s="487"/>
      <c r="HH154" s="487"/>
      <c r="HI154" s="487"/>
      <c r="HJ154" s="487"/>
      <c r="HK154" s="487"/>
      <c r="HL154" s="487"/>
      <c r="HM154" s="487"/>
      <c r="HN154" s="487"/>
      <c r="HO154" s="487"/>
      <c r="HP154" s="487"/>
      <c r="HQ154" s="487"/>
      <c r="HR154" s="487"/>
      <c r="HS154" s="487"/>
      <c r="HT154" s="487"/>
      <c r="HU154" s="487"/>
      <c r="HV154" s="487"/>
      <c r="HW154" s="487"/>
      <c r="HX154" s="487"/>
      <c r="HY154" s="487"/>
      <c r="HZ154" s="487"/>
      <c r="IA154" s="487"/>
      <c r="IB154" s="487"/>
      <c r="IC154" s="487"/>
      <c r="ID154" s="487"/>
      <c r="IE154" s="487"/>
      <c r="IF154" s="487"/>
      <c r="IG154" s="487"/>
      <c r="IH154" s="487"/>
      <c r="II154" s="487"/>
      <c r="IJ154" s="487"/>
      <c r="IK154" s="487"/>
      <c r="IL154" s="487"/>
      <c r="IM154" s="487"/>
      <c r="IN154" s="487"/>
      <c r="IO154" s="487"/>
      <c r="IP154" s="487"/>
      <c r="IQ154" s="487"/>
      <c r="IR154" s="487"/>
      <c r="IS154" s="487"/>
      <c r="IT154" s="487"/>
      <c r="IU154" s="487"/>
      <c r="IV154" s="487"/>
      <c r="IW154" s="487"/>
      <c r="IX154" s="487"/>
      <c r="IY154" s="487"/>
      <c r="IZ154" s="487"/>
      <c r="JA154" s="487"/>
      <c r="JB154" s="487"/>
      <c r="JC154" s="487"/>
      <c r="JD154" s="487"/>
      <c r="JE154" s="487"/>
      <c r="JF154" s="487"/>
      <c r="JG154" s="487"/>
      <c r="JH154" s="487"/>
      <c r="JI154" s="487"/>
      <c r="JJ154" s="487"/>
      <c r="JK154" s="487"/>
      <c r="JL154" s="487"/>
      <c r="JM154" s="487"/>
      <c r="JN154" s="487"/>
      <c r="JO154" s="487"/>
      <c r="JP154" s="487"/>
      <c r="JQ154" s="487"/>
      <c r="JR154" s="487"/>
      <c r="JS154" s="681"/>
    </row>
    <row r="155" spans="1:279" s="461" customFormat="1" ht="21" customHeight="1">
      <c r="A155" s="1785"/>
      <c r="B155" s="1626">
        <v>42</v>
      </c>
      <c r="C155" s="478"/>
      <c r="D155" s="469"/>
      <c r="E155" s="470"/>
      <c r="F155" s="470"/>
      <c r="G155" s="469"/>
      <c r="H155" s="472"/>
      <c r="I155" s="1294"/>
      <c r="J155" s="1294"/>
      <c r="K155" s="1294"/>
      <c r="L155" s="1294"/>
      <c r="M155" s="1294"/>
      <c r="N155" s="1294"/>
      <c r="O155" s="1294"/>
      <c r="P155" s="1294"/>
      <c r="Q155" s="1294"/>
      <c r="R155" s="1294"/>
      <c r="S155" s="1294"/>
      <c r="T155" s="1294"/>
      <c r="U155" s="1294"/>
      <c r="V155" s="1294"/>
      <c r="W155" s="1294"/>
      <c r="X155" s="1294"/>
      <c r="Y155" s="1294"/>
      <c r="Z155" s="1294"/>
      <c r="AA155" s="1294"/>
      <c r="AB155" s="1294"/>
      <c r="AC155" s="1294"/>
      <c r="AD155" s="1294"/>
      <c r="AE155" s="1294"/>
      <c r="AF155" s="1294"/>
      <c r="AG155" s="1294"/>
      <c r="AH155" s="1294"/>
      <c r="AI155" s="1294"/>
      <c r="AJ155" s="1294"/>
      <c r="AK155" s="1294"/>
      <c r="AL155" s="1294"/>
      <c r="AM155" s="1294"/>
      <c r="AN155" s="1294"/>
      <c r="AO155" s="1294"/>
      <c r="AP155" s="1294"/>
      <c r="AQ155" s="1294"/>
      <c r="AR155" s="1294"/>
      <c r="AS155" s="1294"/>
      <c r="AT155" s="1294"/>
      <c r="AU155" s="1294"/>
      <c r="AV155" s="1294"/>
      <c r="AW155" s="1294"/>
      <c r="AX155" s="1294"/>
      <c r="AY155" s="1294"/>
      <c r="AZ155" s="1294"/>
      <c r="BA155" s="1294"/>
      <c r="BB155" s="1294"/>
      <c r="BC155" s="1294"/>
      <c r="BD155" s="1294"/>
      <c r="BE155" s="1294"/>
      <c r="BF155" s="1294"/>
      <c r="BG155" s="1294"/>
      <c r="BH155" s="1294"/>
      <c r="BI155" s="1294"/>
      <c r="BJ155" s="1294"/>
      <c r="BK155" s="1294"/>
      <c r="BL155" s="1294"/>
      <c r="BM155" s="1294"/>
      <c r="BN155" s="1294"/>
      <c r="BO155" s="1294"/>
      <c r="BP155" s="1294"/>
      <c r="BQ155" s="1294"/>
      <c r="BR155" s="1294"/>
      <c r="BS155" s="1294"/>
      <c r="BT155" s="1294"/>
      <c r="BU155" s="1294"/>
      <c r="BV155" s="1294"/>
      <c r="BW155" s="1294"/>
      <c r="BX155" s="1294"/>
      <c r="BY155" s="1294"/>
      <c r="BZ155" s="1294"/>
      <c r="CA155" s="1294"/>
      <c r="CB155" s="1294"/>
      <c r="CC155" s="1294"/>
      <c r="CD155" s="1294"/>
      <c r="CE155" s="1294"/>
      <c r="CF155" s="1294"/>
      <c r="CG155" s="1294"/>
      <c r="CH155" s="1294"/>
      <c r="CI155" s="1294"/>
      <c r="CJ155" s="1294"/>
      <c r="CK155" s="1294"/>
      <c r="CL155" s="1294"/>
      <c r="CM155" s="1294"/>
      <c r="CN155" s="1294"/>
      <c r="CO155" s="1295">
        <f t="shared" si="14"/>
        <v>0</v>
      </c>
      <c r="CP155" s="476"/>
      <c r="CQ155" s="476"/>
      <c r="CR155" s="476"/>
      <c r="CS155" s="474">
        <f t="shared" si="17"/>
        <v>0</v>
      </c>
      <c r="CT155" s="475">
        <f t="shared" si="18"/>
        <v>0</v>
      </c>
      <c r="CV155" s="487"/>
      <c r="CW155" s="487"/>
      <c r="CX155" s="487"/>
      <c r="CY155" s="487"/>
      <c r="CZ155" s="487"/>
      <c r="DA155" s="487"/>
      <c r="DB155" s="487"/>
      <c r="DC155" s="487"/>
      <c r="DD155" s="487"/>
      <c r="DE155" s="487"/>
      <c r="DF155" s="487"/>
      <c r="DG155" s="487"/>
      <c r="DH155" s="487"/>
      <c r="DI155" s="487"/>
      <c r="DJ155" s="487"/>
      <c r="DK155" s="487"/>
      <c r="DL155" s="487"/>
      <c r="DM155" s="487"/>
      <c r="DN155" s="487"/>
      <c r="DO155" s="487"/>
      <c r="DP155" s="487"/>
      <c r="DQ155" s="487"/>
      <c r="DR155" s="487"/>
      <c r="DS155" s="487"/>
      <c r="DT155" s="487"/>
      <c r="DU155" s="487"/>
      <c r="DV155" s="487"/>
      <c r="DW155" s="487"/>
      <c r="DX155" s="487"/>
      <c r="DY155" s="487"/>
      <c r="DZ155" s="487"/>
      <c r="EA155" s="487"/>
      <c r="EB155" s="487"/>
      <c r="EC155" s="487"/>
      <c r="ED155" s="487"/>
      <c r="EE155" s="487"/>
      <c r="EF155" s="487"/>
      <c r="EG155" s="487"/>
      <c r="EH155" s="487"/>
      <c r="EI155" s="487"/>
      <c r="EJ155" s="487"/>
      <c r="EK155" s="487"/>
      <c r="EL155" s="487"/>
      <c r="EM155" s="487"/>
      <c r="EN155" s="487"/>
      <c r="EO155" s="487"/>
      <c r="EP155" s="487"/>
      <c r="EQ155" s="487"/>
      <c r="ER155" s="487"/>
      <c r="ES155" s="487"/>
      <c r="ET155" s="487"/>
      <c r="EU155" s="487"/>
      <c r="EV155" s="487"/>
      <c r="EW155" s="487"/>
      <c r="EX155" s="487"/>
      <c r="EY155" s="487"/>
      <c r="EZ155" s="487"/>
      <c r="FA155" s="487"/>
      <c r="FB155" s="487"/>
      <c r="FC155" s="487"/>
      <c r="FD155" s="487"/>
      <c r="FE155" s="487"/>
      <c r="FF155" s="487"/>
      <c r="FG155" s="487"/>
      <c r="FH155" s="487"/>
      <c r="FI155" s="487"/>
      <c r="FJ155" s="487"/>
      <c r="FK155" s="487"/>
      <c r="FL155" s="487"/>
      <c r="FM155" s="487"/>
      <c r="FN155" s="487"/>
      <c r="FO155" s="487"/>
      <c r="FP155" s="487"/>
      <c r="FQ155" s="487"/>
      <c r="FR155" s="487"/>
      <c r="FS155" s="487"/>
      <c r="FT155" s="487"/>
      <c r="FU155" s="487"/>
      <c r="FV155" s="487"/>
      <c r="FW155" s="487"/>
      <c r="FX155" s="487"/>
      <c r="FY155" s="487"/>
      <c r="FZ155" s="487"/>
      <c r="GA155" s="487"/>
      <c r="GB155" s="487"/>
      <c r="GC155" s="487"/>
      <c r="GD155" s="487"/>
      <c r="GE155" s="487"/>
      <c r="GF155" s="487"/>
      <c r="GG155" s="487"/>
      <c r="GH155" s="487"/>
      <c r="GI155" s="487"/>
      <c r="GJ155" s="487"/>
      <c r="GK155" s="487"/>
      <c r="GL155" s="487"/>
      <c r="GM155" s="487"/>
      <c r="GN155" s="487"/>
      <c r="GO155" s="487"/>
      <c r="GP155" s="487"/>
      <c r="GQ155" s="487"/>
      <c r="GR155" s="487"/>
      <c r="GS155" s="487"/>
      <c r="GT155" s="487"/>
      <c r="GU155" s="487"/>
      <c r="GV155" s="487"/>
      <c r="GW155" s="487"/>
      <c r="GX155" s="487"/>
      <c r="GY155" s="487"/>
      <c r="GZ155" s="487"/>
      <c r="HA155" s="487"/>
      <c r="HB155" s="487"/>
      <c r="HC155" s="487"/>
      <c r="HD155" s="487"/>
      <c r="HE155" s="487"/>
      <c r="HF155" s="487"/>
      <c r="HG155" s="487"/>
      <c r="HH155" s="487"/>
      <c r="HI155" s="487"/>
      <c r="HJ155" s="487"/>
      <c r="HK155" s="487"/>
      <c r="HL155" s="487"/>
      <c r="HM155" s="487"/>
      <c r="HN155" s="487"/>
      <c r="HO155" s="487"/>
      <c r="HP155" s="487"/>
      <c r="HQ155" s="487"/>
      <c r="HR155" s="487"/>
      <c r="HS155" s="487"/>
      <c r="HT155" s="487"/>
      <c r="HU155" s="487"/>
      <c r="HV155" s="487"/>
      <c r="HW155" s="487"/>
      <c r="HX155" s="487"/>
      <c r="HY155" s="487"/>
      <c r="HZ155" s="487"/>
      <c r="IA155" s="487"/>
      <c r="IB155" s="487"/>
      <c r="IC155" s="487"/>
      <c r="ID155" s="487"/>
      <c r="IE155" s="487"/>
      <c r="IF155" s="487"/>
      <c r="IG155" s="487"/>
      <c r="IH155" s="487"/>
      <c r="II155" s="487"/>
      <c r="IJ155" s="487"/>
      <c r="IK155" s="487"/>
      <c r="IL155" s="487"/>
      <c r="IM155" s="487"/>
      <c r="IN155" s="487"/>
      <c r="IO155" s="487"/>
      <c r="IP155" s="487"/>
      <c r="IQ155" s="487"/>
      <c r="IR155" s="487"/>
      <c r="IS155" s="487"/>
      <c r="IT155" s="487"/>
      <c r="IU155" s="487"/>
      <c r="IV155" s="487"/>
      <c r="IW155" s="487"/>
      <c r="IX155" s="487"/>
      <c r="IY155" s="487"/>
      <c r="IZ155" s="487"/>
      <c r="JA155" s="487"/>
      <c r="JB155" s="487"/>
      <c r="JC155" s="487"/>
      <c r="JD155" s="487"/>
      <c r="JE155" s="487"/>
      <c r="JF155" s="487"/>
      <c r="JG155" s="487"/>
      <c r="JH155" s="487"/>
      <c r="JI155" s="487"/>
      <c r="JJ155" s="487"/>
      <c r="JK155" s="487"/>
      <c r="JL155" s="487"/>
      <c r="JM155" s="487"/>
      <c r="JN155" s="487"/>
      <c r="JO155" s="487"/>
      <c r="JP155" s="487"/>
      <c r="JQ155" s="487"/>
      <c r="JR155" s="487"/>
      <c r="JS155" s="681"/>
    </row>
    <row r="156" spans="1:279" s="461" customFormat="1" ht="21" customHeight="1">
      <c r="A156" s="1785"/>
      <c r="B156" s="1626">
        <v>43</v>
      </c>
      <c r="C156" s="478"/>
      <c r="D156" s="469"/>
      <c r="E156" s="470"/>
      <c r="F156" s="470"/>
      <c r="G156" s="469"/>
      <c r="H156" s="472"/>
      <c r="I156" s="1294"/>
      <c r="J156" s="1294"/>
      <c r="K156" s="1294"/>
      <c r="L156" s="1294"/>
      <c r="M156" s="1294"/>
      <c r="N156" s="1294"/>
      <c r="O156" s="1294"/>
      <c r="P156" s="1294"/>
      <c r="Q156" s="1294"/>
      <c r="R156" s="1294"/>
      <c r="S156" s="1294"/>
      <c r="T156" s="1294"/>
      <c r="U156" s="1294"/>
      <c r="V156" s="1294"/>
      <c r="W156" s="1294"/>
      <c r="X156" s="1294"/>
      <c r="Y156" s="1294"/>
      <c r="Z156" s="1294"/>
      <c r="AA156" s="1294"/>
      <c r="AB156" s="1294"/>
      <c r="AC156" s="1294"/>
      <c r="AD156" s="1294"/>
      <c r="AE156" s="1294"/>
      <c r="AF156" s="1294"/>
      <c r="AG156" s="1294"/>
      <c r="AH156" s="1294"/>
      <c r="AI156" s="1294"/>
      <c r="AJ156" s="1294"/>
      <c r="AK156" s="1294"/>
      <c r="AL156" s="1294"/>
      <c r="AM156" s="1294"/>
      <c r="AN156" s="1294"/>
      <c r="AO156" s="1294"/>
      <c r="AP156" s="1294"/>
      <c r="AQ156" s="1294"/>
      <c r="AR156" s="1294"/>
      <c r="AS156" s="1294"/>
      <c r="AT156" s="1294"/>
      <c r="AU156" s="1294"/>
      <c r="AV156" s="1294"/>
      <c r="AW156" s="1294"/>
      <c r="AX156" s="1294"/>
      <c r="AY156" s="1294"/>
      <c r="AZ156" s="1294"/>
      <c r="BA156" s="1294"/>
      <c r="BB156" s="1294"/>
      <c r="BC156" s="1294"/>
      <c r="BD156" s="1294"/>
      <c r="BE156" s="1294"/>
      <c r="BF156" s="1294"/>
      <c r="BG156" s="1294"/>
      <c r="BH156" s="1294"/>
      <c r="BI156" s="1294"/>
      <c r="BJ156" s="1294"/>
      <c r="BK156" s="1294"/>
      <c r="BL156" s="1294"/>
      <c r="BM156" s="1294"/>
      <c r="BN156" s="1294"/>
      <c r="BO156" s="1294"/>
      <c r="BP156" s="1294"/>
      <c r="BQ156" s="1294"/>
      <c r="BR156" s="1294"/>
      <c r="BS156" s="1294"/>
      <c r="BT156" s="1294"/>
      <c r="BU156" s="1294"/>
      <c r="BV156" s="1294"/>
      <c r="BW156" s="1294"/>
      <c r="BX156" s="1294"/>
      <c r="BY156" s="1294"/>
      <c r="BZ156" s="1294"/>
      <c r="CA156" s="1294"/>
      <c r="CB156" s="1294"/>
      <c r="CC156" s="1294"/>
      <c r="CD156" s="1294"/>
      <c r="CE156" s="1294"/>
      <c r="CF156" s="1294"/>
      <c r="CG156" s="1294"/>
      <c r="CH156" s="1294"/>
      <c r="CI156" s="1294"/>
      <c r="CJ156" s="1294"/>
      <c r="CK156" s="1294"/>
      <c r="CL156" s="1294"/>
      <c r="CM156" s="1294"/>
      <c r="CN156" s="1294"/>
      <c r="CO156" s="1295">
        <f t="shared" si="14"/>
        <v>0</v>
      </c>
      <c r="CP156" s="476"/>
      <c r="CQ156" s="476"/>
      <c r="CR156" s="476"/>
      <c r="CS156" s="474">
        <f t="shared" si="17"/>
        <v>0</v>
      </c>
      <c r="CT156" s="475">
        <f t="shared" si="18"/>
        <v>0</v>
      </c>
      <c r="CV156" s="487"/>
      <c r="CW156" s="487"/>
      <c r="CX156" s="487"/>
      <c r="CY156" s="487"/>
      <c r="CZ156" s="487"/>
      <c r="DA156" s="487"/>
      <c r="DB156" s="487"/>
      <c r="DC156" s="487"/>
      <c r="DD156" s="487"/>
      <c r="DE156" s="487"/>
      <c r="DF156" s="487"/>
      <c r="DG156" s="487"/>
      <c r="DH156" s="487"/>
      <c r="DI156" s="487"/>
      <c r="DJ156" s="487"/>
      <c r="DK156" s="487"/>
      <c r="DL156" s="487"/>
      <c r="DM156" s="487"/>
      <c r="DN156" s="487"/>
      <c r="DO156" s="487"/>
      <c r="DP156" s="487"/>
      <c r="DQ156" s="487"/>
      <c r="DR156" s="487"/>
      <c r="DS156" s="487"/>
      <c r="DT156" s="487"/>
      <c r="DU156" s="487"/>
      <c r="DV156" s="487"/>
      <c r="DW156" s="487"/>
      <c r="DX156" s="487"/>
      <c r="DY156" s="487"/>
      <c r="DZ156" s="487"/>
      <c r="EA156" s="487"/>
      <c r="EB156" s="487"/>
      <c r="EC156" s="487"/>
      <c r="ED156" s="487"/>
      <c r="EE156" s="487"/>
      <c r="EF156" s="487"/>
      <c r="EG156" s="487"/>
      <c r="EH156" s="487"/>
      <c r="EI156" s="487"/>
      <c r="EJ156" s="487"/>
      <c r="EK156" s="487"/>
      <c r="EL156" s="487"/>
      <c r="EM156" s="487"/>
      <c r="EN156" s="487"/>
      <c r="EO156" s="487"/>
      <c r="EP156" s="487"/>
      <c r="EQ156" s="487"/>
      <c r="ER156" s="487"/>
      <c r="ES156" s="487"/>
      <c r="ET156" s="487"/>
      <c r="EU156" s="487"/>
      <c r="EV156" s="487"/>
      <c r="EW156" s="487"/>
      <c r="EX156" s="487"/>
      <c r="EY156" s="487"/>
      <c r="EZ156" s="487"/>
      <c r="FA156" s="487"/>
      <c r="FB156" s="487"/>
      <c r="FC156" s="487"/>
      <c r="FD156" s="487"/>
      <c r="FE156" s="487"/>
      <c r="FF156" s="487"/>
      <c r="FG156" s="487"/>
      <c r="FH156" s="487"/>
      <c r="FI156" s="487"/>
      <c r="FJ156" s="487"/>
      <c r="FK156" s="487"/>
      <c r="FL156" s="487"/>
      <c r="FM156" s="487"/>
      <c r="FN156" s="487"/>
      <c r="FO156" s="487"/>
      <c r="FP156" s="487"/>
      <c r="FQ156" s="487"/>
      <c r="FR156" s="487"/>
      <c r="FS156" s="487"/>
      <c r="FT156" s="487"/>
      <c r="FU156" s="487"/>
      <c r="FV156" s="487"/>
      <c r="FW156" s="487"/>
      <c r="FX156" s="487"/>
      <c r="FY156" s="487"/>
      <c r="FZ156" s="487"/>
      <c r="GA156" s="487"/>
      <c r="GB156" s="487"/>
      <c r="GC156" s="487"/>
      <c r="GD156" s="487"/>
      <c r="GE156" s="487"/>
      <c r="GF156" s="487"/>
      <c r="GG156" s="487"/>
      <c r="GH156" s="487"/>
      <c r="GI156" s="487"/>
      <c r="GJ156" s="487"/>
      <c r="GK156" s="487"/>
      <c r="GL156" s="487"/>
      <c r="GM156" s="487"/>
      <c r="GN156" s="487"/>
      <c r="GO156" s="487"/>
      <c r="GP156" s="487"/>
      <c r="GQ156" s="487"/>
      <c r="GR156" s="487"/>
      <c r="GS156" s="487"/>
      <c r="GT156" s="487"/>
      <c r="GU156" s="487"/>
      <c r="GV156" s="487"/>
      <c r="GW156" s="487"/>
      <c r="GX156" s="487"/>
      <c r="GY156" s="487"/>
      <c r="GZ156" s="487"/>
      <c r="HA156" s="487"/>
      <c r="HB156" s="487"/>
      <c r="HC156" s="487"/>
      <c r="HD156" s="487"/>
      <c r="HE156" s="487"/>
      <c r="HF156" s="487"/>
      <c r="HG156" s="487"/>
      <c r="HH156" s="487"/>
      <c r="HI156" s="487"/>
      <c r="HJ156" s="487"/>
      <c r="HK156" s="487"/>
      <c r="HL156" s="487"/>
      <c r="HM156" s="487"/>
      <c r="HN156" s="487"/>
      <c r="HO156" s="487"/>
      <c r="HP156" s="487"/>
      <c r="HQ156" s="487"/>
      <c r="HR156" s="487"/>
      <c r="HS156" s="487"/>
      <c r="HT156" s="487"/>
      <c r="HU156" s="487"/>
      <c r="HV156" s="487"/>
      <c r="HW156" s="487"/>
      <c r="HX156" s="487"/>
      <c r="HY156" s="487"/>
      <c r="HZ156" s="487"/>
      <c r="IA156" s="487"/>
      <c r="IB156" s="487"/>
      <c r="IC156" s="487"/>
      <c r="ID156" s="487"/>
      <c r="IE156" s="487"/>
      <c r="IF156" s="487"/>
      <c r="IG156" s="487"/>
      <c r="IH156" s="487"/>
      <c r="II156" s="487"/>
      <c r="IJ156" s="487"/>
      <c r="IK156" s="487"/>
      <c r="IL156" s="487"/>
      <c r="IM156" s="487"/>
      <c r="IN156" s="487"/>
      <c r="IO156" s="487"/>
      <c r="IP156" s="487"/>
      <c r="IQ156" s="487"/>
      <c r="IR156" s="487"/>
      <c r="IS156" s="487"/>
      <c r="IT156" s="487"/>
      <c r="IU156" s="487"/>
      <c r="IV156" s="487"/>
      <c r="IW156" s="487"/>
      <c r="IX156" s="487"/>
      <c r="IY156" s="487"/>
      <c r="IZ156" s="487"/>
      <c r="JA156" s="487"/>
      <c r="JB156" s="487"/>
      <c r="JC156" s="487"/>
      <c r="JD156" s="487"/>
      <c r="JE156" s="487"/>
      <c r="JF156" s="487"/>
      <c r="JG156" s="487"/>
      <c r="JH156" s="487"/>
      <c r="JI156" s="487"/>
      <c r="JJ156" s="487"/>
      <c r="JK156" s="487"/>
      <c r="JL156" s="487"/>
      <c r="JM156" s="487"/>
      <c r="JN156" s="487"/>
      <c r="JO156" s="487"/>
      <c r="JP156" s="487"/>
      <c r="JQ156" s="487"/>
      <c r="JR156" s="487"/>
      <c r="JS156" s="681"/>
    </row>
    <row r="157" spans="1:279" s="461" customFormat="1" ht="21" customHeight="1">
      <c r="A157" s="1785"/>
      <c r="B157" s="1626">
        <v>44</v>
      </c>
      <c r="C157" s="478"/>
      <c r="D157" s="469"/>
      <c r="E157" s="470"/>
      <c r="F157" s="470"/>
      <c r="G157" s="469"/>
      <c r="H157" s="472"/>
      <c r="I157" s="1294"/>
      <c r="J157" s="1294"/>
      <c r="K157" s="1294"/>
      <c r="L157" s="1294"/>
      <c r="M157" s="1294"/>
      <c r="N157" s="1294"/>
      <c r="O157" s="1294"/>
      <c r="P157" s="1294"/>
      <c r="Q157" s="1294"/>
      <c r="R157" s="1294"/>
      <c r="S157" s="1294"/>
      <c r="T157" s="1294"/>
      <c r="U157" s="1294"/>
      <c r="V157" s="1294"/>
      <c r="W157" s="1294"/>
      <c r="X157" s="1294"/>
      <c r="Y157" s="1294"/>
      <c r="Z157" s="1294"/>
      <c r="AA157" s="1294"/>
      <c r="AB157" s="1294"/>
      <c r="AC157" s="1294"/>
      <c r="AD157" s="1294"/>
      <c r="AE157" s="1294"/>
      <c r="AF157" s="1294"/>
      <c r="AG157" s="1294"/>
      <c r="AH157" s="1294"/>
      <c r="AI157" s="1294"/>
      <c r="AJ157" s="1294"/>
      <c r="AK157" s="1294"/>
      <c r="AL157" s="1294"/>
      <c r="AM157" s="1294"/>
      <c r="AN157" s="1294"/>
      <c r="AO157" s="1294"/>
      <c r="AP157" s="1294"/>
      <c r="AQ157" s="1294"/>
      <c r="AR157" s="1294"/>
      <c r="AS157" s="1294"/>
      <c r="AT157" s="1294"/>
      <c r="AU157" s="1294"/>
      <c r="AV157" s="1294"/>
      <c r="AW157" s="1294"/>
      <c r="AX157" s="1294"/>
      <c r="AY157" s="1294"/>
      <c r="AZ157" s="1294"/>
      <c r="BA157" s="1294"/>
      <c r="BB157" s="1294"/>
      <c r="BC157" s="1294"/>
      <c r="BD157" s="1294"/>
      <c r="BE157" s="1294"/>
      <c r="BF157" s="1294"/>
      <c r="BG157" s="1294"/>
      <c r="BH157" s="1294"/>
      <c r="BI157" s="1294"/>
      <c r="BJ157" s="1294"/>
      <c r="BK157" s="1294"/>
      <c r="BL157" s="1294"/>
      <c r="BM157" s="1294"/>
      <c r="BN157" s="1294"/>
      <c r="BO157" s="1294"/>
      <c r="BP157" s="1294"/>
      <c r="BQ157" s="1294"/>
      <c r="BR157" s="1294"/>
      <c r="BS157" s="1294"/>
      <c r="BT157" s="1294"/>
      <c r="BU157" s="1294"/>
      <c r="BV157" s="1294"/>
      <c r="BW157" s="1294"/>
      <c r="BX157" s="1294"/>
      <c r="BY157" s="1294"/>
      <c r="BZ157" s="1294"/>
      <c r="CA157" s="1294"/>
      <c r="CB157" s="1294"/>
      <c r="CC157" s="1294"/>
      <c r="CD157" s="1294"/>
      <c r="CE157" s="1294"/>
      <c r="CF157" s="1294"/>
      <c r="CG157" s="1294"/>
      <c r="CH157" s="1294"/>
      <c r="CI157" s="1294"/>
      <c r="CJ157" s="1294"/>
      <c r="CK157" s="1294"/>
      <c r="CL157" s="1294"/>
      <c r="CM157" s="1294"/>
      <c r="CN157" s="1294"/>
      <c r="CO157" s="1295">
        <f t="shared" si="14"/>
        <v>0</v>
      </c>
      <c r="CP157" s="476"/>
      <c r="CQ157" s="476"/>
      <c r="CR157" s="476"/>
      <c r="CS157" s="474">
        <f t="shared" si="17"/>
        <v>0</v>
      </c>
      <c r="CT157" s="475">
        <f t="shared" si="18"/>
        <v>0</v>
      </c>
      <c r="CV157" s="487"/>
      <c r="CW157" s="487"/>
      <c r="CX157" s="487"/>
      <c r="CY157" s="487"/>
      <c r="CZ157" s="487"/>
      <c r="DA157" s="487"/>
      <c r="DB157" s="487"/>
      <c r="DC157" s="487"/>
      <c r="DD157" s="487"/>
      <c r="DE157" s="487"/>
      <c r="DF157" s="487"/>
      <c r="DG157" s="487"/>
      <c r="DH157" s="487"/>
      <c r="DI157" s="487"/>
      <c r="DJ157" s="487"/>
      <c r="DK157" s="487"/>
      <c r="DL157" s="487"/>
      <c r="DM157" s="487"/>
      <c r="DN157" s="487"/>
      <c r="DO157" s="487"/>
      <c r="DP157" s="487"/>
      <c r="DQ157" s="487"/>
      <c r="DR157" s="487"/>
      <c r="DS157" s="487"/>
      <c r="DT157" s="487"/>
      <c r="DU157" s="487"/>
      <c r="DV157" s="487"/>
      <c r="DW157" s="487"/>
      <c r="DX157" s="487"/>
      <c r="DY157" s="487"/>
      <c r="DZ157" s="487"/>
      <c r="EA157" s="487"/>
      <c r="EB157" s="487"/>
      <c r="EC157" s="487"/>
      <c r="ED157" s="487"/>
      <c r="EE157" s="487"/>
      <c r="EF157" s="487"/>
      <c r="EG157" s="487"/>
      <c r="EH157" s="487"/>
      <c r="EI157" s="487"/>
      <c r="EJ157" s="487"/>
      <c r="EK157" s="487"/>
      <c r="EL157" s="487"/>
      <c r="EM157" s="487"/>
      <c r="EN157" s="487"/>
      <c r="EO157" s="487"/>
      <c r="EP157" s="487"/>
      <c r="EQ157" s="487"/>
      <c r="ER157" s="487"/>
      <c r="ES157" s="487"/>
      <c r="ET157" s="487"/>
      <c r="EU157" s="487"/>
      <c r="EV157" s="487"/>
      <c r="EW157" s="487"/>
      <c r="EX157" s="487"/>
      <c r="EY157" s="487"/>
      <c r="EZ157" s="487"/>
      <c r="FA157" s="487"/>
      <c r="FB157" s="487"/>
      <c r="FC157" s="487"/>
      <c r="FD157" s="487"/>
      <c r="FE157" s="487"/>
      <c r="FF157" s="487"/>
      <c r="FG157" s="487"/>
      <c r="FH157" s="487"/>
      <c r="FI157" s="487"/>
      <c r="FJ157" s="487"/>
      <c r="FK157" s="487"/>
      <c r="FL157" s="487"/>
      <c r="FM157" s="487"/>
      <c r="FN157" s="487"/>
      <c r="FO157" s="487"/>
      <c r="FP157" s="487"/>
      <c r="FQ157" s="487"/>
      <c r="FR157" s="487"/>
      <c r="FS157" s="487"/>
      <c r="FT157" s="487"/>
      <c r="FU157" s="487"/>
      <c r="FV157" s="487"/>
      <c r="FW157" s="487"/>
      <c r="FX157" s="487"/>
      <c r="FY157" s="487"/>
      <c r="FZ157" s="487"/>
      <c r="GA157" s="487"/>
      <c r="GB157" s="487"/>
      <c r="GC157" s="487"/>
      <c r="GD157" s="487"/>
      <c r="GE157" s="487"/>
      <c r="GF157" s="487"/>
      <c r="GG157" s="487"/>
      <c r="GH157" s="487"/>
      <c r="GI157" s="487"/>
      <c r="GJ157" s="487"/>
      <c r="GK157" s="487"/>
      <c r="GL157" s="487"/>
      <c r="GM157" s="487"/>
      <c r="GN157" s="487"/>
      <c r="GO157" s="487"/>
      <c r="GP157" s="487"/>
      <c r="GQ157" s="487"/>
      <c r="GR157" s="487"/>
      <c r="GS157" s="487"/>
      <c r="GT157" s="487"/>
      <c r="GU157" s="487"/>
      <c r="GV157" s="487"/>
      <c r="GW157" s="487"/>
      <c r="GX157" s="487"/>
      <c r="GY157" s="487"/>
      <c r="GZ157" s="487"/>
      <c r="HA157" s="487"/>
      <c r="HB157" s="487"/>
      <c r="HC157" s="487"/>
      <c r="HD157" s="487"/>
      <c r="HE157" s="487"/>
      <c r="HF157" s="487"/>
      <c r="HG157" s="487"/>
      <c r="HH157" s="487"/>
      <c r="HI157" s="487"/>
      <c r="HJ157" s="487"/>
      <c r="HK157" s="487"/>
      <c r="HL157" s="487"/>
      <c r="HM157" s="487"/>
      <c r="HN157" s="487"/>
      <c r="HO157" s="487"/>
      <c r="HP157" s="487"/>
      <c r="HQ157" s="487"/>
      <c r="HR157" s="487"/>
      <c r="HS157" s="487"/>
      <c r="HT157" s="487"/>
      <c r="HU157" s="487"/>
      <c r="HV157" s="487"/>
      <c r="HW157" s="487"/>
      <c r="HX157" s="487"/>
      <c r="HY157" s="487"/>
      <c r="HZ157" s="487"/>
      <c r="IA157" s="487"/>
      <c r="IB157" s="487"/>
      <c r="IC157" s="487"/>
      <c r="ID157" s="487"/>
      <c r="IE157" s="487"/>
      <c r="IF157" s="487"/>
      <c r="IG157" s="487"/>
      <c r="IH157" s="487"/>
      <c r="II157" s="487"/>
      <c r="IJ157" s="487"/>
      <c r="IK157" s="487"/>
      <c r="IL157" s="487"/>
      <c r="IM157" s="487"/>
      <c r="IN157" s="487"/>
      <c r="IO157" s="487"/>
      <c r="IP157" s="487"/>
      <c r="IQ157" s="487"/>
      <c r="IR157" s="487"/>
      <c r="IS157" s="487"/>
      <c r="IT157" s="487"/>
      <c r="IU157" s="487"/>
      <c r="IV157" s="487"/>
      <c r="IW157" s="487"/>
      <c r="IX157" s="487"/>
      <c r="IY157" s="487"/>
      <c r="IZ157" s="487"/>
      <c r="JA157" s="487"/>
      <c r="JB157" s="487"/>
      <c r="JC157" s="487"/>
      <c r="JD157" s="487"/>
      <c r="JE157" s="487"/>
      <c r="JF157" s="487"/>
      <c r="JG157" s="487"/>
      <c r="JH157" s="487"/>
      <c r="JI157" s="487"/>
      <c r="JJ157" s="487"/>
      <c r="JK157" s="487"/>
      <c r="JL157" s="487"/>
      <c r="JM157" s="487"/>
      <c r="JN157" s="487"/>
      <c r="JO157" s="487"/>
      <c r="JP157" s="487"/>
      <c r="JQ157" s="487"/>
      <c r="JR157" s="487"/>
      <c r="JS157" s="681"/>
    </row>
    <row r="158" spans="1:279" s="461" customFormat="1" ht="21" customHeight="1">
      <c r="A158" s="1785"/>
      <c r="B158" s="1626">
        <v>45</v>
      </c>
      <c r="C158" s="478"/>
      <c r="D158" s="469"/>
      <c r="E158" s="470"/>
      <c r="F158" s="470"/>
      <c r="G158" s="469"/>
      <c r="H158" s="472"/>
      <c r="I158" s="1294"/>
      <c r="J158" s="1294"/>
      <c r="K158" s="1294"/>
      <c r="L158" s="1294"/>
      <c r="M158" s="1294"/>
      <c r="N158" s="1294"/>
      <c r="O158" s="1294"/>
      <c r="P158" s="1294"/>
      <c r="Q158" s="1294"/>
      <c r="R158" s="1294"/>
      <c r="S158" s="1294"/>
      <c r="T158" s="1294"/>
      <c r="U158" s="1294"/>
      <c r="V158" s="1294"/>
      <c r="W158" s="1294"/>
      <c r="X158" s="1294"/>
      <c r="Y158" s="1294"/>
      <c r="Z158" s="1294"/>
      <c r="AA158" s="1294"/>
      <c r="AB158" s="1294"/>
      <c r="AC158" s="1294"/>
      <c r="AD158" s="1294"/>
      <c r="AE158" s="1294"/>
      <c r="AF158" s="1294"/>
      <c r="AG158" s="1294"/>
      <c r="AH158" s="1294"/>
      <c r="AI158" s="1294"/>
      <c r="AJ158" s="1294"/>
      <c r="AK158" s="1294"/>
      <c r="AL158" s="1294"/>
      <c r="AM158" s="1294"/>
      <c r="AN158" s="1294"/>
      <c r="AO158" s="1294"/>
      <c r="AP158" s="1294"/>
      <c r="AQ158" s="1294"/>
      <c r="AR158" s="1294"/>
      <c r="AS158" s="1294"/>
      <c r="AT158" s="1294"/>
      <c r="AU158" s="1294"/>
      <c r="AV158" s="1294"/>
      <c r="AW158" s="1294"/>
      <c r="AX158" s="1294"/>
      <c r="AY158" s="1294"/>
      <c r="AZ158" s="1294"/>
      <c r="BA158" s="1294"/>
      <c r="BB158" s="1294"/>
      <c r="BC158" s="1294"/>
      <c r="BD158" s="1294"/>
      <c r="BE158" s="1294"/>
      <c r="BF158" s="1294"/>
      <c r="BG158" s="1294"/>
      <c r="BH158" s="1294"/>
      <c r="BI158" s="1294"/>
      <c r="BJ158" s="1294"/>
      <c r="BK158" s="1294"/>
      <c r="BL158" s="1294"/>
      <c r="BM158" s="1294"/>
      <c r="BN158" s="1294"/>
      <c r="BO158" s="1294"/>
      <c r="BP158" s="1294"/>
      <c r="BQ158" s="1294"/>
      <c r="BR158" s="1294"/>
      <c r="BS158" s="1294"/>
      <c r="BT158" s="1294"/>
      <c r="BU158" s="1294"/>
      <c r="BV158" s="1294"/>
      <c r="BW158" s="1294"/>
      <c r="BX158" s="1294"/>
      <c r="BY158" s="1294"/>
      <c r="BZ158" s="1294"/>
      <c r="CA158" s="1294"/>
      <c r="CB158" s="1294"/>
      <c r="CC158" s="1294"/>
      <c r="CD158" s="1294"/>
      <c r="CE158" s="1294"/>
      <c r="CF158" s="1294"/>
      <c r="CG158" s="1294"/>
      <c r="CH158" s="1294"/>
      <c r="CI158" s="1294"/>
      <c r="CJ158" s="1294"/>
      <c r="CK158" s="1294"/>
      <c r="CL158" s="1294"/>
      <c r="CM158" s="1294"/>
      <c r="CN158" s="1294"/>
      <c r="CO158" s="1295">
        <f t="shared" si="14"/>
        <v>0</v>
      </c>
      <c r="CP158" s="476"/>
      <c r="CQ158" s="476"/>
      <c r="CR158" s="476"/>
      <c r="CS158" s="474">
        <f t="shared" si="17"/>
        <v>0</v>
      </c>
      <c r="CT158" s="475">
        <f t="shared" si="18"/>
        <v>0</v>
      </c>
      <c r="CV158" s="487"/>
      <c r="CW158" s="487"/>
      <c r="CX158" s="487"/>
      <c r="CY158" s="487"/>
      <c r="CZ158" s="487"/>
      <c r="DA158" s="487"/>
      <c r="DB158" s="487"/>
      <c r="DC158" s="487"/>
      <c r="DD158" s="487"/>
      <c r="DE158" s="487"/>
      <c r="DF158" s="487"/>
      <c r="DG158" s="487"/>
      <c r="DH158" s="487"/>
      <c r="DI158" s="487"/>
      <c r="DJ158" s="487"/>
      <c r="DK158" s="487"/>
      <c r="DL158" s="487"/>
      <c r="DM158" s="487"/>
      <c r="DN158" s="487"/>
      <c r="DO158" s="487"/>
      <c r="DP158" s="487"/>
      <c r="DQ158" s="487"/>
      <c r="DR158" s="487"/>
      <c r="DS158" s="487"/>
      <c r="DT158" s="487"/>
      <c r="DU158" s="487"/>
      <c r="DV158" s="487"/>
      <c r="DW158" s="487"/>
      <c r="DX158" s="487"/>
      <c r="DY158" s="487"/>
      <c r="DZ158" s="487"/>
      <c r="EA158" s="487"/>
      <c r="EB158" s="487"/>
      <c r="EC158" s="487"/>
      <c r="ED158" s="487"/>
      <c r="EE158" s="487"/>
      <c r="EF158" s="487"/>
      <c r="EG158" s="487"/>
      <c r="EH158" s="487"/>
      <c r="EI158" s="487"/>
      <c r="EJ158" s="487"/>
      <c r="EK158" s="487"/>
      <c r="EL158" s="487"/>
      <c r="EM158" s="487"/>
      <c r="EN158" s="487"/>
      <c r="EO158" s="487"/>
      <c r="EP158" s="487"/>
      <c r="EQ158" s="487"/>
      <c r="ER158" s="487"/>
      <c r="ES158" s="487"/>
      <c r="ET158" s="487"/>
      <c r="EU158" s="487"/>
      <c r="EV158" s="487"/>
      <c r="EW158" s="487"/>
      <c r="EX158" s="487"/>
      <c r="EY158" s="487"/>
      <c r="EZ158" s="487"/>
      <c r="FA158" s="487"/>
      <c r="FB158" s="487"/>
      <c r="FC158" s="487"/>
      <c r="FD158" s="487"/>
      <c r="FE158" s="487"/>
      <c r="FF158" s="487"/>
      <c r="FG158" s="487"/>
      <c r="FH158" s="487"/>
      <c r="FI158" s="487"/>
      <c r="FJ158" s="487"/>
      <c r="FK158" s="487"/>
      <c r="FL158" s="487"/>
      <c r="FM158" s="487"/>
      <c r="FN158" s="487"/>
      <c r="FO158" s="487"/>
      <c r="FP158" s="487"/>
      <c r="FQ158" s="487"/>
      <c r="FR158" s="487"/>
      <c r="FS158" s="487"/>
      <c r="FT158" s="487"/>
      <c r="FU158" s="487"/>
      <c r="FV158" s="487"/>
      <c r="FW158" s="487"/>
      <c r="FX158" s="487"/>
      <c r="FY158" s="487"/>
      <c r="FZ158" s="487"/>
      <c r="GA158" s="487"/>
      <c r="GB158" s="487"/>
      <c r="GC158" s="487"/>
      <c r="GD158" s="487"/>
      <c r="GE158" s="487"/>
      <c r="GF158" s="487"/>
      <c r="GG158" s="487"/>
      <c r="GH158" s="487"/>
      <c r="GI158" s="487"/>
      <c r="GJ158" s="487"/>
      <c r="GK158" s="487"/>
      <c r="GL158" s="487"/>
      <c r="GM158" s="487"/>
      <c r="GN158" s="487"/>
      <c r="GO158" s="487"/>
      <c r="GP158" s="487"/>
      <c r="GQ158" s="487"/>
      <c r="GR158" s="487"/>
      <c r="GS158" s="487"/>
      <c r="GT158" s="487"/>
      <c r="GU158" s="487"/>
      <c r="GV158" s="487"/>
      <c r="GW158" s="487"/>
      <c r="GX158" s="487"/>
      <c r="GY158" s="487"/>
      <c r="GZ158" s="487"/>
      <c r="HA158" s="487"/>
      <c r="HB158" s="487"/>
      <c r="HC158" s="487"/>
      <c r="HD158" s="487"/>
      <c r="HE158" s="487"/>
      <c r="HF158" s="487"/>
      <c r="HG158" s="487"/>
      <c r="HH158" s="487"/>
      <c r="HI158" s="487"/>
      <c r="HJ158" s="487"/>
      <c r="HK158" s="487"/>
      <c r="HL158" s="487"/>
      <c r="HM158" s="487"/>
      <c r="HN158" s="487"/>
      <c r="HO158" s="487"/>
      <c r="HP158" s="487"/>
      <c r="HQ158" s="487"/>
      <c r="HR158" s="487"/>
      <c r="HS158" s="487"/>
      <c r="HT158" s="487"/>
      <c r="HU158" s="487"/>
      <c r="HV158" s="487"/>
      <c r="HW158" s="487"/>
      <c r="HX158" s="487"/>
      <c r="HY158" s="487"/>
      <c r="HZ158" s="487"/>
      <c r="IA158" s="487"/>
      <c r="IB158" s="487"/>
      <c r="IC158" s="487"/>
      <c r="ID158" s="487"/>
      <c r="IE158" s="487"/>
      <c r="IF158" s="487"/>
      <c r="IG158" s="487"/>
      <c r="IH158" s="487"/>
      <c r="II158" s="487"/>
      <c r="IJ158" s="487"/>
      <c r="IK158" s="487"/>
      <c r="IL158" s="487"/>
      <c r="IM158" s="487"/>
      <c r="IN158" s="487"/>
      <c r="IO158" s="487"/>
      <c r="IP158" s="487"/>
      <c r="IQ158" s="487"/>
      <c r="IR158" s="487"/>
      <c r="IS158" s="487"/>
      <c r="IT158" s="487"/>
      <c r="IU158" s="487"/>
      <c r="IV158" s="487"/>
      <c r="IW158" s="487"/>
      <c r="IX158" s="487"/>
      <c r="IY158" s="487"/>
      <c r="IZ158" s="487"/>
      <c r="JA158" s="487"/>
      <c r="JB158" s="487"/>
      <c r="JC158" s="487"/>
      <c r="JD158" s="487"/>
      <c r="JE158" s="487"/>
      <c r="JF158" s="487"/>
      <c r="JG158" s="487"/>
      <c r="JH158" s="487"/>
      <c r="JI158" s="487"/>
      <c r="JJ158" s="487"/>
      <c r="JK158" s="487"/>
      <c r="JL158" s="487"/>
      <c r="JM158" s="487"/>
      <c r="JN158" s="487"/>
      <c r="JO158" s="487"/>
      <c r="JP158" s="487"/>
      <c r="JQ158" s="487"/>
      <c r="JR158" s="487"/>
      <c r="JS158" s="681"/>
    </row>
    <row r="159" spans="1:279" s="461" customFormat="1" ht="21" customHeight="1">
      <c r="A159" s="1785"/>
      <c r="B159" s="1626">
        <v>46</v>
      </c>
      <c r="C159" s="478"/>
      <c r="D159" s="469"/>
      <c r="E159" s="470"/>
      <c r="F159" s="470"/>
      <c r="G159" s="469"/>
      <c r="H159" s="472"/>
      <c r="I159" s="1294"/>
      <c r="J159" s="1294"/>
      <c r="K159" s="1294"/>
      <c r="L159" s="1294"/>
      <c r="M159" s="1294"/>
      <c r="N159" s="1294"/>
      <c r="O159" s="1294"/>
      <c r="P159" s="1294"/>
      <c r="Q159" s="1294"/>
      <c r="R159" s="1294"/>
      <c r="S159" s="1294"/>
      <c r="T159" s="1294"/>
      <c r="U159" s="1294"/>
      <c r="V159" s="1294"/>
      <c r="W159" s="1294"/>
      <c r="X159" s="1294"/>
      <c r="Y159" s="1294"/>
      <c r="Z159" s="1294"/>
      <c r="AA159" s="1294"/>
      <c r="AB159" s="1294"/>
      <c r="AC159" s="1294"/>
      <c r="AD159" s="1294"/>
      <c r="AE159" s="1294"/>
      <c r="AF159" s="1294"/>
      <c r="AG159" s="1294"/>
      <c r="AH159" s="1294"/>
      <c r="AI159" s="1294"/>
      <c r="AJ159" s="1294"/>
      <c r="AK159" s="1294"/>
      <c r="AL159" s="1294"/>
      <c r="AM159" s="1294"/>
      <c r="AN159" s="1294"/>
      <c r="AO159" s="1294"/>
      <c r="AP159" s="1294"/>
      <c r="AQ159" s="1294"/>
      <c r="AR159" s="1294"/>
      <c r="AS159" s="1294"/>
      <c r="AT159" s="1294"/>
      <c r="AU159" s="1294"/>
      <c r="AV159" s="1294"/>
      <c r="AW159" s="1294"/>
      <c r="AX159" s="1294"/>
      <c r="AY159" s="1294"/>
      <c r="AZ159" s="1294"/>
      <c r="BA159" s="1294"/>
      <c r="BB159" s="1294"/>
      <c r="BC159" s="1294"/>
      <c r="BD159" s="1294"/>
      <c r="BE159" s="1294"/>
      <c r="BF159" s="1294"/>
      <c r="BG159" s="1294"/>
      <c r="BH159" s="1294"/>
      <c r="BI159" s="1294"/>
      <c r="BJ159" s="1294"/>
      <c r="BK159" s="1294"/>
      <c r="BL159" s="1294"/>
      <c r="BM159" s="1294"/>
      <c r="BN159" s="1294"/>
      <c r="BO159" s="1294"/>
      <c r="BP159" s="1294"/>
      <c r="BQ159" s="1294"/>
      <c r="BR159" s="1294"/>
      <c r="BS159" s="1294"/>
      <c r="BT159" s="1294"/>
      <c r="BU159" s="1294"/>
      <c r="BV159" s="1294"/>
      <c r="BW159" s="1294"/>
      <c r="BX159" s="1294"/>
      <c r="BY159" s="1294"/>
      <c r="BZ159" s="1294"/>
      <c r="CA159" s="1294"/>
      <c r="CB159" s="1294"/>
      <c r="CC159" s="1294"/>
      <c r="CD159" s="1294"/>
      <c r="CE159" s="1294"/>
      <c r="CF159" s="1294"/>
      <c r="CG159" s="1294"/>
      <c r="CH159" s="1294"/>
      <c r="CI159" s="1294"/>
      <c r="CJ159" s="1294"/>
      <c r="CK159" s="1294"/>
      <c r="CL159" s="1294"/>
      <c r="CM159" s="1294"/>
      <c r="CN159" s="1294"/>
      <c r="CO159" s="1295">
        <f t="shared" si="14"/>
        <v>0</v>
      </c>
      <c r="CP159" s="476"/>
      <c r="CQ159" s="476"/>
      <c r="CR159" s="476"/>
      <c r="CS159" s="474">
        <f t="shared" si="17"/>
        <v>0</v>
      </c>
      <c r="CT159" s="475">
        <f t="shared" si="18"/>
        <v>0</v>
      </c>
      <c r="CV159" s="487"/>
      <c r="CW159" s="487"/>
      <c r="CX159" s="487"/>
      <c r="CY159" s="487"/>
      <c r="CZ159" s="487"/>
      <c r="DA159" s="487"/>
      <c r="DB159" s="487"/>
      <c r="DC159" s="487"/>
      <c r="DD159" s="487"/>
      <c r="DE159" s="487"/>
      <c r="DF159" s="487"/>
      <c r="DG159" s="487"/>
      <c r="DH159" s="487"/>
      <c r="DI159" s="487"/>
      <c r="DJ159" s="487"/>
      <c r="DK159" s="487"/>
      <c r="DL159" s="487"/>
      <c r="DM159" s="487"/>
      <c r="DN159" s="487"/>
      <c r="DO159" s="487"/>
      <c r="DP159" s="487"/>
      <c r="DQ159" s="487"/>
      <c r="DR159" s="487"/>
      <c r="DS159" s="487"/>
      <c r="DT159" s="487"/>
      <c r="DU159" s="487"/>
      <c r="DV159" s="487"/>
      <c r="DW159" s="487"/>
      <c r="DX159" s="487"/>
      <c r="DY159" s="487"/>
      <c r="DZ159" s="487"/>
      <c r="EA159" s="487"/>
      <c r="EB159" s="487"/>
      <c r="EC159" s="487"/>
      <c r="ED159" s="487"/>
      <c r="EE159" s="487"/>
      <c r="EF159" s="487"/>
      <c r="EG159" s="487"/>
      <c r="EH159" s="487"/>
      <c r="EI159" s="487"/>
      <c r="EJ159" s="487"/>
      <c r="EK159" s="487"/>
      <c r="EL159" s="487"/>
      <c r="EM159" s="487"/>
      <c r="EN159" s="487"/>
      <c r="EO159" s="487"/>
      <c r="EP159" s="487"/>
      <c r="EQ159" s="487"/>
      <c r="ER159" s="487"/>
      <c r="ES159" s="487"/>
      <c r="ET159" s="487"/>
      <c r="EU159" s="487"/>
      <c r="EV159" s="487"/>
      <c r="EW159" s="487"/>
      <c r="EX159" s="487"/>
      <c r="EY159" s="487"/>
      <c r="EZ159" s="487"/>
      <c r="FA159" s="487"/>
      <c r="FB159" s="487"/>
      <c r="FC159" s="487"/>
      <c r="FD159" s="487"/>
      <c r="FE159" s="487"/>
      <c r="FF159" s="487"/>
      <c r="FG159" s="487"/>
      <c r="FH159" s="487"/>
      <c r="FI159" s="487"/>
      <c r="FJ159" s="487"/>
      <c r="FK159" s="487"/>
      <c r="FL159" s="487"/>
      <c r="FM159" s="487"/>
      <c r="FN159" s="487"/>
      <c r="FO159" s="487"/>
      <c r="FP159" s="487"/>
      <c r="FQ159" s="487"/>
      <c r="FR159" s="487"/>
      <c r="FS159" s="487"/>
      <c r="FT159" s="487"/>
      <c r="FU159" s="487"/>
      <c r="FV159" s="487"/>
      <c r="FW159" s="487"/>
      <c r="FX159" s="487"/>
      <c r="FY159" s="487"/>
      <c r="FZ159" s="487"/>
      <c r="GA159" s="487"/>
      <c r="GB159" s="487"/>
      <c r="GC159" s="487"/>
      <c r="GD159" s="487"/>
      <c r="GE159" s="487"/>
      <c r="GF159" s="487"/>
      <c r="GG159" s="487"/>
      <c r="GH159" s="487"/>
      <c r="GI159" s="487"/>
      <c r="GJ159" s="487"/>
      <c r="GK159" s="487"/>
      <c r="GL159" s="487"/>
      <c r="GM159" s="487"/>
      <c r="GN159" s="487"/>
      <c r="GO159" s="487"/>
      <c r="GP159" s="487"/>
      <c r="GQ159" s="487"/>
      <c r="GR159" s="487"/>
      <c r="GS159" s="487"/>
      <c r="GT159" s="487"/>
      <c r="GU159" s="487"/>
      <c r="GV159" s="487"/>
      <c r="GW159" s="487"/>
      <c r="GX159" s="487"/>
      <c r="GY159" s="487"/>
      <c r="GZ159" s="487"/>
      <c r="HA159" s="487"/>
      <c r="HB159" s="487"/>
      <c r="HC159" s="487"/>
      <c r="HD159" s="487"/>
      <c r="HE159" s="487"/>
      <c r="HF159" s="487"/>
      <c r="HG159" s="487"/>
      <c r="HH159" s="487"/>
      <c r="HI159" s="487"/>
      <c r="HJ159" s="487"/>
      <c r="HK159" s="487"/>
      <c r="HL159" s="487"/>
      <c r="HM159" s="487"/>
      <c r="HN159" s="487"/>
      <c r="HO159" s="487"/>
      <c r="HP159" s="487"/>
      <c r="HQ159" s="487"/>
      <c r="HR159" s="487"/>
      <c r="HS159" s="487"/>
      <c r="HT159" s="487"/>
      <c r="HU159" s="487"/>
      <c r="HV159" s="487"/>
      <c r="HW159" s="487"/>
      <c r="HX159" s="487"/>
      <c r="HY159" s="487"/>
      <c r="HZ159" s="487"/>
      <c r="IA159" s="487"/>
      <c r="IB159" s="487"/>
      <c r="IC159" s="487"/>
      <c r="ID159" s="487"/>
      <c r="IE159" s="487"/>
      <c r="IF159" s="487"/>
      <c r="IG159" s="487"/>
      <c r="IH159" s="487"/>
      <c r="II159" s="487"/>
      <c r="IJ159" s="487"/>
      <c r="IK159" s="487"/>
      <c r="IL159" s="487"/>
      <c r="IM159" s="487"/>
      <c r="IN159" s="487"/>
      <c r="IO159" s="487"/>
      <c r="IP159" s="487"/>
      <c r="IQ159" s="487"/>
      <c r="IR159" s="487"/>
      <c r="IS159" s="487"/>
      <c r="IT159" s="487"/>
      <c r="IU159" s="487"/>
      <c r="IV159" s="487"/>
      <c r="IW159" s="487"/>
      <c r="IX159" s="487"/>
      <c r="IY159" s="487"/>
      <c r="IZ159" s="487"/>
      <c r="JA159" s="487"/>
      <c r="JB159" s="487"/>
      <c r="JC159" s="487"/>
      <c r="JD159" s="487"/>
      <c r="JE159" s="487"/>
      <c r="JF159" s="487"/>
      <c r="JG159" s="487"/>
      <c r="JH159" s="487"/>
      <c r="JI159" s="487"/>
      <c r="JJ159" s="487"/>
      <c r="JK159" s="487"/>
      <c r="JL159" s="487"/>
      <c r="JM159" s="487"/>
      <c r="JN159" s="487"/>
      <c r="JO159" s="487"/>
      <c r="JP159" s="487"/>
      <c r="JQ159" s="487"/>
      <c r="JR159" s="487"/>
      <c r="JS159" s="681"/>
    </row>
    <row r="160" spans="1:279" s="461" customFormat="1" ht="21" customHeight="1">
      <c r="A160" s="1785"/>
      <c r="B160" s="1626">
        <v>47</v>
      </c>
      <c r="C160" s="478"/>
      <c r="D160" s="469"/>
      <c r="E160" s="470"/>
      <c r="F160" s="470"/>
      <c r="G160" s="469"/>
      <c r="H160" s="472"/>
      <c r="I160" s="1294"/>
      <c r="J160" s="1294"/>
      <c r="K160" s="1294"/>
      <c r="L160" s="1294"/>
      <c r="M160" s="1294"/>
      <c r="N160" s="1294"/>
      <c r="O160" s="1294"/>
      <c r="P160" s="1294"/>
      <c r="Q160" s="1294"/>
      <c r="R160" s="1294"/>
      <c r="S160" s="1294"/>
      <c r="T160" s="1294"/>
      <c r="U160" s="1294"/>
      <c r="V160" s="1294"/>
      <c r="W160" s="1294"/>
      <c r="X160" s="1294"/>
      <c r="Y160" s="1294"/>
      <c r="Z160" s="1294"/>
      <c r="AA160" s="1294"/>
      <c r="AB160" s="1294"/>
      <c r="AC160" s="1294"/>
      <c r="AD160" s="1294"/>
      <c r="AE160" s="1294"/>
      <c r="AF160" s="1294"/>
      <c r="AG160" s="1294"/>
      <c r="AH160" s="1294"/>
      <c r="AI160" s="1294"/>
      <c r="AJ160" s="1294"/>
      <c r="AK160" s="1294"/>
      <c r="AL160" s="1294"/>
      <c r="AM160" s="1294"/>
      <c r="AN160" s="1294"/>
      <c r="AO160" s="1294"/>
      <c r="AP160" s="1294"/>
      <c r="AQ160" s="1294"/>
      <c r="AR160" s="1294"/>
      <c r="AS160" s="1294"/>
      <c r="AT160" s="1294"/>
      <c r="AU160" s="1294"/>
      <c r="AV160" s="1294"/>
      <c r="AW160" s="1294"/>
      <c r="AX160" s="1294"/>
      <c r="AY160" s="1294"/>
      <c r="AZ160" s="1294"/>
      <c r="BA160" s="1294"/>
      <c r="BB160" s="1294"/>
      <c r="BC160" s="1294"/>
      <c r="BD160" s="1294"/>
      <c r="BE160" s="1294"/>
      <c r="BF160" s="1294"/>
      <c r="BG160" s="1294"/>
      <c r="BH160" s="1294"/>
      <c r="BI160" s="1294"/>
      <c r="BJ160" s="1294"/>
      <c r="BK160" s="1294"/>
      <c r="BL160" s="1294"/>
      <c r="BM160" s="1294"/>
      <c r="BN160" s="1294"/>
      <c r="BO160" s="1294"/>
      <c r="BP160" s="1294"/>
      <c r="BQ160" s="1294"/>
      <c r="BR160" s="1294"/>
      <c r="BS160" s="1294"/>
      <c r="BT160" s="1294"/>
      <c r="BU160" s="1294"/>
      <c r="BV160" s="1294"/>
      <c r="BW160" s="1294"/>
      <c r="BX160" s="1294"/>
      <c r="BY160" s="1294"/>
      <c r="BZ160" s="1294"/>
      <c r="CA160" s="1294"/>
      <c r="CB160" s="1294"/>
      <c r="CC160" s="1294"/>
      <c r="CD160" s="1294"/>
      <c r="CE160" s="1294"/>
      <c r="CF160" s="1294"/>
      <c r="CG160" s="1294"/>
      <c r="CH160" s="1294"/>
      <c r="CI160" s="1294"/>
      <c r="CJ160" s="1294"/>
      <c r="CK160" s="1294"/>
      <c r="CL160" s="1294"/>
      <c r="CM160" s="1294"/>
      <c r="CN160" s="1294"/>
      <c r="CO160" s="1295">
        <f t="shared" si="14"/>
        <v>0</v>
      </c>
      <c r="CP160" s="476"/>
      <c r="CQ160" s="476"/>
      <c r="CR160" s="476"/>
      <c r="CS160" s="474">
        <f t="shared" si="17"/>
        <v>0</v>
      </c>
      <c r="CT160" s="475">
        <f t="shared" si="18"/>
        <v>0</v>
      </c>
      <c r="CV160" s="487"/>
      <c r="CW160" s="487"/>
      <c r="CX160" s="487"/>
      <c r="CY160" s="487"/>
      <c r="CZ160" s="487"/>
      <c r="DA160" s="487"/>
      <c r="DB160" s="487"/>
      <c r="DC160" s="487"/>
      <c r="DD160" s="487"/>
      <c r="DE160" s="487"/>
      <c r="DF160" s="487"/>
      <c r="DG160" s="487"/>
      <c r="DH160" s="487"/>
      <c r="DI160" s="487"/>
      <c r="DJ160" s="487"/>
      <c r="DK160" s="487"/>
      <c r="DL160" s="487"/>
      <c r="DM160" s="487"/>
      <c r="DN160" s="487"/>
      <c r="DO160" s="487"/>
      <c r="DP160" s="487"/>
      <c r="DQ160" s="487"/>
      <c r="DR160" s="487"/>
      <c r="DS160" s="487"/>
      <c r="DT160" s="487"/>
      <c r="DU160" s="487"/>
      <c r="DV160" s="487"/>
      <c r="DW160" s="487"/>
      <c r="DX160" s="487"/>
      <c r="DY160" s="487"/>
      <c r="DZ160" s="487"/>
      <c r="EA160" s="487"/>
      <c r="EB160" s="487"/>
      <c r="EC160" s="487"/>
      <c r="ED160" s="487"/>
      <c r="EE160" s="487"/>
      <c r="EF160" s="487"/>
      <c r="EG160" s="487"/>
      <c r="EH160" s="487"/>
      <c r="EI160" s="487"/>
      <c r="EJ160" s="487"/>
      <c r="EK160" s="487"/>
      <c r="EL160" s="487"/>
      <c r="EM160" s="487"/>
      <c r="EN160" s="487"/>
      <c r="EO160" s="487"/>
      <c r="EP160" s="487"/>
      <c r="EQ160" s="487"/>
      <c r="ER160" s="487"/>
      <c r="ES160" s="487"/>
      <c r="ET160" s="487"/>
      <c r="EU160" s="487"/>
      <c r="EV160" s="487"/>
      <c r="EW160" s="487"/>
      <c r="EX160" s="487"/>
      <c r="EY160" s="487"/>
      <c r="EZ160" s="487"/>
      <c r="FA160" s="487"/>
      <c r="FB160" s="487"/>
      <c r="FC160" s="487"/>
      <c r="FD160" s="487"/>
      <c r="FE160" s="487"/>
      <c r="FF160" s="487"/>
      <c r="FG160" s="487"/>
      <c r="FH160" s="487"/>
      <c r="FI160" s="487"/>
      <c r="FJ160" s="487"/>
      <c r="FK160" s="487"/>
      <c r="FL160" s="487"/>
      <c r="FM160" s="487"/>
      <c r="FN160" s="487"/>
      <c r="FO160" s="487"/>
      <c r="FP160" s="487"/>
      <c r="FQ160" s="487"/>
      <c r="FR160" s="487"/>
      <c r="FS160" s="487"/>
      <c r="FT160" s="487"/>
      <c r="FU160" s="487"/>
      <c r="FV160" s="487"/>
      <c r="FW160" s="487"/>
      <c r="FX160" s="487"/>
      <c r="FY160" s="487"/>
      <c r="FZ160" s="487"/>
      <c r="GA160" s="487"/>
      <c r="GB160" s="487"/>
      <c r="GC160" s="487"/>
      <c r="GD160" s="487"/>
      <c r="GE160" s="487"/>
      <c r="GF160" s="487"/>
      <c r="GG160" s="487"/>
      <c r="GH160" s="487"/>
      <c r="GI160" s="487"/>
      <c r="GJ160" s="487"/>
      <c r="GK160" s="487"/>
      <c r="GL160" s="487"/>
      <c r="GM160" s="487"/>
      <c r="GN160" s="487"/>
      <c r="GO160" s="487"/>
      <c r="GP160" s="487"/>
      <c r="GQ160" s="487"/>
      <c r="GR160" s="487"/>
      <c r="GS160" s="487"/>
      <c r="GT160" s="487"/>
      <c r="GU160" s="487"/>
      <c r="GV160" s="487"/>
      <c r="GW160" s="487"/>
      <c r="GX160" s="487"/>
      <c r="GY160" s="487"/>
      <c r="GZ160" s="487"/>
      <c r="HA160" s="487"/>
      <c r="HB160" s="487"/>
      <c r="HC160" s="487"/>
      <c r="HD160" s="487"/>
      <c r="HE160" s="487"/>
      <c r="HF160" s="487"/>
      <c r="HG160" s="487"/>
      <c r="HH160" s="487"/>
      <c r="HI160" s="487"/>
      <c r="HJ160" s="487"/>
      <c r="HK160" s="487"/>
      <c r="HL160" s="487"/>
      <c r="HM160" s="487"/>
      <c r="HN160" s="487"/>
      <c r="HO160" s="487"/>
      <c r="HP160" s="487"/>
      <c r="HQ160" s="487"/>
      <c r="HR160" s="487"/>
      <c r="HS160" s="487"/>
      <c r="HT160" s="487"/>
      <c r="HU160" s="487"/>
      <c r="HV160" s="487"/>
      <c r="HW160" s="487"/>
      <c r="HX160" s="487"/>
      <c r="HY160" s="487"/>
      <c r="HZ160" s="487"/>
      <c r="IA160" s="487"/>
      <c r="IB160" s="487"/>
      <c r="IC160" s="487"/>
      <c r="ID160" s="487"/>
      <c r="IE160" s="487"/>
      <c r="IF160" s="487"/>
      <c r="IG160" s="487"/>
      <c r="IH160" s="487"/>
      <c r="II160" s="487"/>
      <c r="IJ160" s="487"/>
      <c r="IK160" s="487"/>
      <c r="IL160" s="487"/>
      <c r="IM160" s="487"/>
      <c r="IN160" s="487"/>
      <c r="IO160" s="487"/>
      <c r="IP160" s="487"/>
      <c r="IQ160" s="487"/>
      <c r="IR160" s="487"/>
      <c r="IS160" s="487"/>
      <c r="IT160" s="487"/>
      <c r="IU160" s="487"/>
      <c r="IV160" s="487"/>
      <c r="IW160" s="487"/>
      <c r="IX160" s="487"/>
      <c r="IY160" s="487"/>
      <c r="IZ160" s="487"/>
      <c r="JA160" s="487"/>
      <c r="JB160" s="487"/>
      <c r="JC160" s="487"/>
      <c r="JD160" s="487"/>
      <c r="JE160" s="487"/>
      <c r="JF160" s="487"/>
      <c r="JG160" s="487"/>
      <c r="JH160" s="487"/>
      <c r="JI160" s="487"/>
      <c r="JJ160" s="487"/>
      <c r="JK160" s="487"/>
      <c r="JL160" s="487"/>
      <c r="JM160" s="487"/>
      <c r="JN160" s="487"/>
      <c r="JO160" s="487"/>
      <c r="JP160" s="487"/>
      <c r="JQ160" s="487"/>
      <c r="JR160" s="487"/>
      <c r="JS160" s="681"/>
    </row>
    <row r="161" spans="1:279" s="461" customFormat="1" ht="21" customHeight="1">
      <c r="A161" s="1785"/>
      <c r="B161" s="1626">
        <v>48</v>
      </c>
      <c r="C161" s="478"/>
      <c r="D161" s="469"/>
      <c r="E161" s="470"/>
      <c r="F161" s="470"/>
      <c r="G161" s="469"/>
      <c r="H161" s="472"/>
      <c r="I161" s="1294"/>
      <c r="J161" s="1294"/>
      <c r="K161" s="1294"/>
      <c r="L161" s="1294"/>
      <c r="M161" s="1294"/>
      <c r="N161" s="1294"/>
      <c r="O161" s="1294"/>
      <c r="P161" s="1294"/>
      <c r="Q161" s="1294"/>
      <c r="R161" s="1294"/>
      <c r="S161" s="1294"/>
      <c r="T161" s="1294"/>
      <c r="U161" s="1294"/>
      <c r="V161" s="1294"/>
      <c r="W161" s="1294"/>
      <c r="X161" s="1294"/>
      <c r="Y161" s="1294"/>
      <c r="Z161" s="1294"/>
      <c r="AA161" s="1294"/>
      <c r="AB161" s="1294"/>
      <c r="AC161" s="1294"/>
      <c r="AD161" s="1294"/>
      <c r="AE161" s="1294"/>
      <c r="AF161" s="1294"/>
      <c r="AG161" s="1294"/>
      <c r="AH161" s="1294"/>
      <c r="AI161" s="1294"/>
      <c r="AJ161" s="1294"/>
      <c r="AK161" s="1294"/>
      <c r="AL161" s="1294"/>
      <c r="AM161" s="1294"/>
      <c r="AN161" s="1294"/>
      <c r="AO161" s="1294"/>
      <c r="AP161" s="1294"/>
      <c r="AQ161" s="1294"/>
      <c r="AR161" s="1294"/>
      <c r="AS161" s="1294"/>
      <c r="AT161" s="1294"/>
      <c r="AU161" s="1294"/>
      <c r="AV161" s="1294"/>
      <c r="AW161" s="1294"/>
      <c r="AX161" s="1294"/>
      <c r="AY161" s="1294"/>
      <c r="AZ161" s="1294"/>
      <c r="BA161" s="1294"/>
      <c r="BB161" s="1294"/>
      <c r="BC161" s="1294"/>
      <c r="BD161" s="1294"/>
      <c r="BE161" s="1294"/>
      <c r="BF161" s="1294"/>
      <c r="BG161" s="1294"/>
      <c r="BH161" s="1294"/>
      <c r="BI161" s="1294"/>
      <c r="BJ161" s="1294"/>
      <c r="BK161" s="1294"/>
      <c r="BL161" s="1294"/>
      <c r="BM161" s="1294"/>
      <c r="BN161" s="1294"/>
      <c r="BO161" s="1294"/>
      <c r="BP161" s="1294"/>
      <c r="BQ161" s="1294"/>
      <c r="BR161" s="1294"/>
      <c r="BS161" s="1294"/>
      <c r="BT161" s="1294"/>
      <c r="BU161" s="1294"/>
      <c r="BV161" s="1294"/>
      <c r="BW161" s="1294"/>
      <c r="BX161" s="1294"/>
      <c r="BY161" s="1294"/>
      <c r="BZ161" s="1294"/>
      <c r="CA161" s="1294"/>
      <c r="CB161" s="1294"/>
      <c r="CC161" s="1294"/>
      <c r="CD161" s="1294"/>
      <c r="CE161" s="1294"/>
      <c r="CF161" s="1294"/>
      <c r="CG161" s="1294"/>
      <c r="CH161" s="1294"/>
      <c r="CI161" s="1294"/>
      <c r="CJ161" s="1294"/>
      <c r="CK161" s="1294"/>
      <c r="CL161" s="1294"/>
      <c r="CM161" s="1294"/>
      <c r="CN161" s="1294"/>
      <c r="CO161" s="1295">
        <f t="shared" si="14"/>
        <v>0</v>
      </c>
      <c r="CP161" s="476"/>
      <c r="CQ161" s="476"/>
      <c r="CR161" s="476"/>
      <c r="CS161" s="474">
        <f t="shared" si="17"/>
        <v>0</v>
      </c>
      <c r="CT161" s="475">
        <f t="shared" si="18"/>
        <v>0</v>
      </c>
      <c r="CV161" s="487"/>
      <c r="CW161" s="487"/>
      <c r="CX161" s="487"/>
      <c r="CY161" s="487"/>
      <c r="CZ161" s="487"/>
      <c r="DA161" s="487"/>
      <c r="DB161" s="487"/>
      <c r="DC161" s="487"/>
      <c r="DD161" s="487"/>
      <c r="DE161" s="487"/>
      <c r="DF161" s="487"/>
      <c r="DG161" s="487"/>
      <c r="DH161" s="487"/>
      <c r="DI161" s="487"/>
      <c r="DJ161" s="487"/>
      <c r="DK161" s="487"/>
      <c r="DL161" s="487"/>
      <c r="DM161" s="487"/>
      <c r="DN161" s="487"/>
      <c r="DO161" s="487"/>
      <c r="DP161" s="487"/>
      <c r="DQ161" s="487"/>
      <c r="DR161" s="487"/>
      <c r="DS161" s="487"/>
      <c r="DT161" s="487"/>
      <c r="DU161" s="487"/>
      <c r="DV161" s="487"/>
      <c r="DW161" s="487"/>
      <c r="DX161" s="487"/>
      <c r="DY161" s="487"/>
      <c r="DZ161" s="487"/>
      <c r="EA161" s="487"/>
      <c r="EB161" s="487"/>
      <c r="EC161" s="487"/>
      <c r="ED161" s="487"/>
      <c r="EE161" s="487"/>
      <c r="EF161" s="487"/>
      <c r="EG161" s="487"/>
      <c r="EH161" s="487"/>
      <c r="EI161" s="487"/>
      <c r="EJ161" s="487"/>
      <c r="EK161" s="487"/>
      <c r="EL161" s="487"/>
      <c r="EM161" s="487"/>
      <c r="EN161" s="487"/>
      <c r="EO161" s="487"/>
      <c r="EP161" s="487"/>
      <c r="EQ161" s="487"/>
      <c r="ER161" s="487"/>
      <c r="ES161" s="487"/>
      <c r="ET161" s="487"/>
      <c r="EU161" s="487"/>
      <c r="EV161" s="487"/>
      <c r="EW161" s="487"/>
      <c r="EX161" s="487"/>
      <c r="EY161" s="487"/>
      <c r="EZ161" s="487"/>
      <c r="FA161" s="487"/>
      <c r="FB161" s="487"/>
      <c r="FC161" s="487"/>
      <c r="FD161" s="487"/>
      <c r="FE161" s="487"/>
      <c r="FF161" s="487"/>
      <c r="FG161" s="487"/>
      <c r="FH161" s="487"/>
      <c r="FI161" s="487"/>
      <c r="FJ161" s="487"/>
      <c r="FK161" s="487"/>
      <c r="FL161" s="487"/>
      <c r="FM161" s="487"/>
      <c r="FN161" s="487"/>
      <c r="FO161" s="487"/>
      <c r="FP161" s="487"/>
      <c r="FQ161" s="487"/>
      <c r="FR161" s="487"/>
      <c r="FS161" s="487"/>
      <c r="FT161" s="487"/>
      <c r="FU161" s="487"/>
      <c r="FV161" s="487"/>
      <c r="FW161" s="487"/>
      <c r="FX161" s="487"/>
      <c r="FY161" s="487"/>
      <c r="FZ161" s="487"/>
      <c r="GA161" s="487"/>
      <c r="GB161" s="487"/>
      <c r="GC161" s="487"/>
      <c r="GD161" s="487"/>
      <c r="GE161" s="487"/>
      <c r="GF161" s="487"/>
      <c r="GG161" s="487"/>
      <c r="GH161" s="487"/>
      <c r="GI161" s="487"/>
      <c r="GJ161" s="487"/>
      <c r="GK161" s="487"/>
      <c r="GL161" s="487"/>
      <c r="GM161" s="487"/>
      <c r="GN161" s="487"/>
      <c r="GO161" s="487"/>
      <c r="GP161" s="487"/>
      <c r="GQ161" s="487"/>
      <c r="GR161" s="487"/>
      <c r="GS161" s="487"/>
      <c r="GT161" s="487"/>
      <c r="GU161" s="487"/>
      <c r="GV161" s="487"/>
      <c r="GW161" s="487"/>
      <c r="GX161" s="487"/>
      <c r="GY161" s="487"/>
      <c r="GZ161" s="487"/>
      <c r="HA161" s="487"/>
      <c r="HB161" s="487"/>
      <c r="HC161" s="487"/>
      <c r="HD161" s="487"/>
      <c r="HE161" s="487"/>
      <c r="HF161" s="487"/>
      <c r="HG161" s="487"/>
      <c r="HH161" s="487"/>
      <c r="HI161" s="487"/>
      <c r="HJ161" s="487"/>
      <c r="HK161" s="487"/>
      <c r="HL161" s="487"/>
      <c r="HM161" s="487"/>
      <c r="HN161" s="487"/>
      <c r="HO161" s="487"/>
      <c r="HP161" s="487"/>
      <c r="HQ161" s="487"/>
      <c r="HR161" s="487"/>
      <c r="HS161" s="487"/>
      <c r="HT161" s="487"/>
      <c r="HU161" s="487"/>
      <c r="HV161" s="487"/>
      <c r="HW161" s="487"/>
      <c r="HX161" s="487"/>
      <c r="HY161" s="487"/>
      <c r="HZ161" s="487"/>
      <c r="IA161" s="487"/>
      <c r="IB161" s="487"/>
      <c r="IC161" s="487"/>
      <c r="ID161" s="487"/>
      <c r="IE161" s="487"/>
      <c r="IF161" s="487"/>
      <c r="IG161" s="487"/>
      <c r="IH161" s="487"/>
      <c r="II161" s="487"/>
      <c r="IJ161" s="487"/>
      <c r="IK161" s="487"/>
      <c r="IL161" s="487"/>
      <c r="IM161" s="487"/>
      <c r="IN161" s="487"/>
      <c r="IO161" s="487"/>
      <c r="IP161" s="487"/>
      <c r="IQ161" s="487"/>
      <c r="IR161" s="487"/>
      <c r="IS161" s="487"/>
      <c r="IT161" s="487"/>
      <c r="IU161" s="487"/>
      <c r="IV161" s="487"/>
      <c r="IW161" s="487"/>
      <c r="IX161" s="487"/>
      <c r="IY161" s="487"/>
      <c r="IZ161" s="487"/>
      <c r="JA161" s="487"/>
      <c r="JB161" s="487"/>
      <c r="JC161" s="487"/>
      <c r="JD161" s="487"/>
      <c r="JE161" s="487"/>
      <c r="JF161" s="487"/>
      <c r="JG161" s="487"/>
      <c r="JH161" s="487"/>
      <c r="JI161" s="487"/>
      <c r="JJ161" s="487"/>
      <c r="JK161" s="487"/>
      <c r="JL161" s="487"/>
      <c r="JM161" s="487"/>
      <c r="JN161" s="487"/>
      <c r="JO161" s="487"/>
      <c r="JP161" s="487"/>
      <c r="JQ161" s="487"/>
      <c r="JR161" s="487"/>
      <c r="JS161" s="681"/>
    </row>
    <row r="162" spans="1:279" s="461" customFormat="1" ht="21" customHeight="1">
      <c r="A162" s="1785"/>
      <c r="B162" s="1626">
        <v>49</v>
      </c>
      <c r="C162" s="478"/>
      <c r="D162" s="469"/>
      <c r="E162" s="470"/>
      <c r="F162" s="470"/>
      <c r="G162" s="469"/>
      <c r="H162" s="472"/>
      <c r="I162" s="1294"/>
      <c r="J162" s="1294"/>
      <c r="K162" s="1294"/>
      <c r="L162" s="1294"/>
      <c r="M162" s="1294"/>
      <c r="N162" s="1294"/>
      <c r="O162" s="1294"/>
      <c r="P162" s="1294"/>
      <c r="Q162" s="1294"/>
      <c r="R162" s="1294"/>
      <c r="S162" s="1294"/>
      <c r="T162" s="1294"/>
      <c r="U162" s="1294"/>
      <c r="V162" s="1294"/>
      <c r="W162" s="1294"/>
      <c r="X162" s="1294"/>
      <c r="Y162" s="1294"/>
      <c r="Z162" s="1294"/>
      <c r="AA162" s="1294"/>
      <c r="AB162" s="1294"/>
      <c r="AC162" s="1294"/>
      <c r="AD162" s="1294"/>
      <c r="AE162" s="1294"/>
      <c r="AF162" s="1294"/>
      <c r="AG162" s="1294"/>
      <c r="AH162" s="1294"/>
      <c r="AI162" s="1294"/>
      <c r="AJ162" s="1294"/>
      <c r="AK162" s="1294"/>
      <c r="AL162" s="1294"/>
      <c r="AM162" s="1294"/>
      <c r="AN162" s="1294"/>
      <c r="AO162" s="1294"/>
      <c r="AP162" s="1294"/>
      <c r="AQ162" s="1294"/>
      <c r="AR162" s="1294"/>
      <c r="AS162" s="1294"/>
      <c r="AT162" s="1294"/>
      <c r="AU162" s="1294"/>
      <c r="AV162" s="1294"/>
      <c r="AW162" s="1294"/>
      <c r="AX162" s="1294"/>
      <c r="AY162" s="1294"/>
      <c r="AZ162" s="1294"/>
      <c r="BA162" s="1294"/>
      <c r="BB162" s="1294"/>
      <c r="BC162" s="1294"/>
      <c r="BD162" s="1294"/>
      <c r="BE162" s="1294"/>
      <c r="BF162" s="1294"/>
      <c r="BG162" s="1294"/>
      <c r="BH162" s="1294"/>
      <c r="BI162" s="1294"/>
      <c r="BJ162" s="1294"/>
      <c r="BK162" s="1294"/>
      <c r="BL162" s="1294"/>
      <c r="BM162" s="1294"/>
      <c r="BN162" s="1294"/>
      <c r="BO162" s="1294"/>
      <c r="BP162" s="1294"/>
      <c r="BQ162" s="1294"/>
      <c r="BR162" s="1294"/>
      <c r="BS162" s="1294"/>
      <c r="BT162" s="1294"/>
      <c r="BU162" s="1294"/>
      <c r="BV162" s="1294"/>
      <c r="BW162" s="1294"/>
      <c r="BX162" s="1294"/>
      <c r="BY162" s="1294"/>
      <c r="BZ162" s="1294"/>
      <c r="CA162" s="1294"/>
      <c r="CB162" s="1294"/>
      <c r="CC162" s="1294"/>
      <c r="CD162" s="1294"/>
      <c r="CE162" s="1294"/>
      <c r="CF162" s="1294"/>
      <c r="CG162" s="1294"/>
      <c r="CH162" s="1294"/>
      <c r="CI162" s="1294"/>
      <c r="CJ162" s="1294"/>
      <c r="CK162" s="1294"/>
      <c r="CL162" s="1294"/>
      <c r="CM162" s="1294"/>
      <c r="CN162" s="1294"/>
      <c r="CO162" s="1295">
        <f t="shared" si="14"/>
        <v>0</v>
      </c>
      <c r="CP162" s="476"/>
      <c r="CQ162" s="476"/>
      <c r="CR162" s="476"/>
      <c r="CS162" s="474">
        <f t="shared" si="17"/>
        <v>0</v>
      </c>
      <c r="CT162" s="475">
        <f t="shared" si="18"/>
        <v>0</v>
      </c>
      <c r="CV162" s="487"/>
      <c r="CW162" s="487"/>
      <c r="CX162" s="487"/>
      <c r="CY162" s="487"/>
      <c r="CZ162" s="487"/>
      <c r="DA162" s="487"/>
      <c r="DB162" s="487"/>
      <c r="DC162" s="487"/>
      <c r="DD162" s="487"/>
      <c r="DE162" s="487"/>
      <c r="DF162" s="487"/>
      <c r="DG162" s="487"/>
      <c r="DH162" s="487"/>
      <c r="DI162" s="487"/>
      <c r="DJ162" s="487"/>
      <c r="DK162" s="487"/>
      <c r="DL162" s="487"/>
      <c r="DM162" s="487"/>
      <c r="DN162" s="487"/>
      <c r="DO162" s="487"/>
      <c r="DP162" s="487"/>
      <c r="DQ162" s="487"/>
      <c r="DR162" s="487"/>
      <c r="DS162" s="487"/>
      <c r="DT162" s="487"/>
      <c r="DU162" s="487"/>
      <c r="DV162" s="487"/>
      <c r="DW162" s="487"/>
      <c r="DX162" s="487"/>
      <c r="DY162" s="487"/>
      <c r="DZ162" s="487"/>
      <c r="EA162" s="487"/>
      <c r="EB162" s="487"/>
      <c r="EC162" s="487"/>
      <c r="ED162" s="487"/>
      <c r="EE162" s="487"/>
      <c r="EF162" s="487"/>
      <c r="EG162" s="487"/>
      <c r="EH162" s="487"/>
      <c r="EI162" s="487"/>
      <c r="EJ162" s="487"/>
      <c r="EK162" s="487"/>
      <c r="EL162" s="487"/>
      <c r="EM162" s="487"/>
      <c r="EN162" s="487"/>
      <c r="EO162" s="487"/>
      <c r="EP162" s="487"/>
      <c r="EQ162" s="487"/>
      <c r="ER162" s="487"/>
      <c r="ES162" s="487"/>
      <c r="ET162" s="487"/>
      <c r="EU162" s="487"/>
      <c r="EV162" s="487"/>
      <c r="EW162" s="487"/>
      <c r="EX162" s="487"/>
      <c r="EY162" s="487"/>
      <c r="EZ162" s="487"/>
      <c r="FA162" s="487"/>
      <c r="FB162" s="487"/>
      <c r="FC162" s="487"/>
      <c r="FD162" s="487"/>
      <c r="FE162" s="487"/>
      <c r="FF162" s="487"/>
      <c r="FG162" s="487"/>
      <c r="FH162" s="487"/>
      <c r="FI162" s="487"/>
      <c r="FJ162" s="487"/>
      <c r="FK162" s="487"/>
      <c r="FL162" s="487"/>
      <c r="FM162" s="487"/>
      <c r="FN162" s="487"/>
      <c r="FO162" s="487"/>
      <c r="FP162" s="487"/>
      <c r="FQ162" s="487"/>
      <c r="FR162" s="487"/>
      <c r="FS162" s="487"/>
      <c r="FT162" s="487"/>
      <c r="FU162" s="487"/>
      <c r="FV162" s="487"/>
      <c r="FW162" s="487"/>
      <c r="FX162" s="487"/>
      <c r="FY162" s="487"/>
      <c r="FZ162" s="487"/>
      <c r="GA162" s="487"/>
      <c r="GB162" s="487"/>
      <c r="GC162" s="487"/>
      <c r="GD162" s="487"/>
      <c r="GE162" s="487"/>
      <c r="GF162" s="487"/>
      <c r="GG162" s="487"/>
      <c r="GH162" s="487"/>
      <c r="GI162" s="487"/>
      <c r="GJ162" s="487"/>
      <c r="GK162" s="487"/>
      <c r="GL162" s="487"/>
      <c r="GM162" s="487"/>
      <c r="GN162" s="487"/>
      <c r="GO162" s="487"/>
      <c r="GP162" s="487"/>
      <c r="GQ162" s="487"/>
      <c r="GR162" s="487"/>
      <c r="GS162" s="487"/>
      <c r="GT162" s="487"/>
      <c r="GU162" s="487"/>
      <c r="GV162" s="487"/>
      <c r="GW162" s="487"/>
      <c r="GX162" s="487"/>
      <c r="GY162" s="487"/>
      <c r="GZ162" s="487"/>
      <c r="HA162" s="487"/>
      <c r="HB162" s="487"/>
      <c r="HC162" s="487"/>
      <c r="HD162" s="487"/>
      <c r="HE162" s="487"/>
      <c r="HF162" s="487"/>
      <c r="HG162" s="487"/>
      <c r="HH162" s="487"/>
      <c r="HI162" s="487"/>
      <c r="HJ162" s="487"/>
      <c r="HK162" s="487"/>
      <c r="HL162" s="487"/>
      <c r="HM162" s="487"/>
      <c r="HN162" s="487"/>
      <c r="HO162" s="487"/>
      <c r="HP162" s="487"/>
      <c r="HQ162" s="487"/>
      <c r="HR162" s="487"/>
      <c r="HS162" s="487"/>
      <c r="HT162" s="487"/>
      <c r="HU162" s="487"/>
      <c r="HV162" s="487"/>
      <c r="HW162" s="487"/>
      <c r="HX162" s="487"/>
      <c r="HY162" s="487"/>
      <c r="HZ162" s="487"/>
      <c r="IA162" s="487"/>
      <c r="IB162" s="487"/>
      <c r="IC162" s="487"/>
      <c r="ID162" s="487"/>
      <c r="IE162" s="487"/>
      <c r="IF162" s="487"/>
      <c r="IG162" s="487"/>
      <c r="IH162" s="487"/>
      <c r="II162" s="487"/>
      <c r="IJ162" s="487"/>
      <c r="IK162" s="487"/>
      <c r="IL162" s="487"/>
      <c r="IM162" s="487"/>
      <c r="IN162" s="487"/>
      <c r="IO162" s="487"/>
      <c r="IP162" s="487"/>
      <c r="IQ162" s="487"/>
      <c r="IR162" s="487"/>
      <c r="IS162" s="487"/>
      <c r="IT162" s="487"/>
      <c r="IU162" s="487"/>
      <c r="IV162" s="487"/>
      <c r="IW162" s="487"/>
      <c r="IX162" s="487"/>
      <c r="IY162" s="487"/>
      <c r="IZ162" s="487"/>
      <c r="JA162" s="487"/>
      <c r="JB162" s="487"/>
      <c r="JC162" s="487"/>
      <c r="JD162" s="487"/>
      <c r="JE162" s="487"/>
      <c r="JF162" s="487"/>
      <c r="JG162" s="487"/>
      <c r="JH162" s="487"/>
      <c r="JI162" s="487"/>
      <c r="JJ162" s="487"/>
      <c r="JK162" s="487"/>
      <c r="JL162" s="487"/>
      <c r="JM162" s="487"/>
      <c r="JN162" s="487"/>
      <c r="JO162" s="487"/>
      <c r="JP162" s="487"/>
      <c r="JQ162" s="487"/>
      <c r="JR162" s="487"/>
      <c r="JS162" s="681"/>
    </row>
    <row r="163" spans="1:279" s="461" customFormat="1" ht="21" customHeight="1">
      <c r="A163" s="1785"/>
      <c r="B163" s="1626">
        <v>50</v>
      </c>
      <c r="C163" s="478"/>
      <c r="D163" s="469"/>
      <c r="E163" s="470"/>
      <c r="F163" s="470"/>
      <c r="G163" s="469"/>
      <c r="H163" s="472"/>
      <c r="I163" s="1294"/>
      <c r="J163" s="1294"/>
      <c r="K163" s="1294"/>
      <c r="L163" s="1294"/>
      <c r="M163" s="1294"/>
      <c r="N163" s="1294"/>
      <c r="O163" s="1294"/>
      <c r="P163" s="1294"/>
      <c r="Q163" s="1294"/>
      <c r="R163" s="1294"/>
      <c r="S163" s="1294"/>
      <c r="T163" s="1294"/>
      <c r="U163" s="1294"/>
      <c r="V163" s="1294"/>
      <c r="W163" s="1294"/>
      <c r="X163" s="1294"/>
      <c r="Y163" s="1294"/>
      <c r="Z163" s="1294"/>
      <c r="AA163" s="1294"/>
      <c r="AB163" s="1294"/>
      <c r="AC163" s="1294"/>
      <c r="AD163" s="1294"/>
      <c r="AE163" s="1294"/>
      <c r="AF163" s="1294"/>
      <c r="AG163" s="1294"/>
      <c r="AH163" s="1294"/>
      <c r="AI163" s="1294"/>
      <c r="AJ163" s="1294"/>
      <c r="AK163" s="1294"/>
      <c r="AL163" s="1294"/>
      <c r="AM163" s="1294"/>
      <c r="AN163" s="1294"/>
      <c r="AO163" s="1294"/>
      <c r="AP163" s="1294"/>
      <c r="AQ163" s="1294"/>
      <c r="AR163" s="1294"/>
      <c r="AS163" s="1294"/>
      <c r="AT163" s="1294"/>
      <c r="AU163" s="1294"/>
      <c r="AV163" s="1294"/>
      <c r="AW163" s="1294"/>
      <c r="AX163" s="1294"/>
      <c r="AY163" s="1294"/>
      <c r="AZ163" s="1294"/>
      <c r="BA163" s="1294"/>
      <c r="BB163" s="1294"/>
      <c r="BC163" s="1294"/>
      <c r="BD163" s="1294"/>
      <c r="BE163" s="1294"/>
      <c r="BF163" s="1294"/>
      <c r="BG163" s="1294"/>
      <c r="BH163" s="1294"/>
      <c r="BI163" s="1294"/>
      <c r="BJ163" s="1294"/>
      <c r="BK163" s="1294"/>
      <c r="BL163" s="1294"/>
      <c r="BM163" s="1294"/>
      <c r="BN163" s="1294"/>
      <c r="BO163" s="1294"/>
      <c r="BP163" s="1294"/>
      <c r="BQ163" s="1294"/>
      <c r="BR163" s="1294"/>
      <c r="BS163" s="1294"/>
      <c r="BT163" s="1294"/>
      <c r="BU163" s="1294"/>
      <c r="BV163" s="1294"/>
      <c r="BW163" s="1294"/>
      <c r="BX163" s="1294"/>
      <c r="BY163" s="1294"/>
      <c r="BZ163" s="1294"/>
      <c r="CA163" s="1294"/>
      <c r="CB163" s="1294"/>
      <c r="CC163" s="1294"/>
      <c r="CD163" s="1294"/>
      <c r="CE163" s="1294"/>
      <c r="CF163" s="1294"/>
      <c r="CG163" s="1294"/>
      <c r="CH163" s="1294"/>
      <c r="CI163" s="1294"/>
      <c r="CJ163" s="1294"/>
      <c r="CK163" s="1294"/>
      <c r="CL163" s="1294"/>
      <c r="CM163" s="1294"/>
      <c r="CN163" s="1294"/>
      <c r="CO163" s="1295">
        <f t="shared" si="14"/>
        <v>0</v>
      </c>
      <c r="CP163" s="476"/>
      <c r="CQ163" s="476"/>
      <c r="CR163" s="476"/>
      <c r="CS163" s="474">
        <f t="shared" si="17"/>
        <v>0</v>
      </c>
      <c r="CT163" s="475">
        <f t="shared" si="18"/>
        <v>0</v>
      </c>
      <c r="CV163" s="487"/>
      <c r="CW163" s="487"/>
      <c r="CX163" s="487"/>
      <c r="CY163" s="487"/>
      <c r="CZ163" s="487"/>
      <c r="DA163" s="487"/>
      <c r="DB163" s="487"/>
      <c r="DC163" s="487"/>
      <c r="DD163" s="487"/>
      <c r="DE163" s="487"/>
      <c r="DF163" s="487"/>
      <c r="DG163" s="487"/>
      <c r="DH163" s="487"/>
      <c r="DI163" s="487"/>
      <c r="DJ163" s="487"/>
      <c r="DK163" s="487"/>
      <c r="DL163" s="487"/>
      <c r="DM163" s="487"/>
      <c r="DN163" s="487"/>
      <c r="DO163" s="487"/>
      <c r="DP163" s="487"/>
      <c r="DQ163" s="487"/>
      <c r="DR163" s="487"/>
      <c r="DS163" s="487"/>
      <c r="DT163" s="487"/>
      <c r="DU163" s="487"/>
      <c r="DV163" s="487"/>
      <c r="DW163" s="487"/>
      <c r="DX163" s="487"/>
      <c r="DY163" s="487"/>
      <c r="DZ163" s="487"/>
      <c r="EA163" s="487"/>
      <c r="EB163" s="487"/>
      <c r="EC163" s="487"/>
      <c r="ED163" s="487"/>
      <c r="EE163" s="487"/>
      <c r="EF163" s="487"/>
      <c r="EG163" s="487"/>
      <c r="EH163" s="487"/>
      <c r="EI163" s="487"/>
      <c r="EJ163" s="487"/>
      <c r="EK163" s="487"/>
      <c r="EL163" s="487"/>
      <c r="EM163" s="487"/>
      <c r="EN163" s="487"/>
      <c r="EO163" s="487"/>
      <c r="EP163" s="487"/>
      <c r="EQ163" s="487"/>
      <c r="ER163" s="487"/>
      <c r="ES163" s="487"/>
      <c r="ET163" s="487"/>
      <c r="EU163" s="487"/>
      <c r="EV163" s="487"/>
      <c r="EW163" s="487"/>
      <c r="EX163" s="487"/>
      <c r="EY163" s="487"/>
      <c r="EZ163" s="487"/>
      <c r="FA163" s="487"/>
      <c r="FB163" s="487"/>
      <c r="FC163" s="487"/>
      <c r="FD163" s="487"/>
      <c r="FE163" s="487"/>
      <c r="FF163" s="487"/>
      <c r="FG163" s="487"/>
      <c r="FH163" s="487"/>
      <c r="FI163" s="487"/>
      <c r="FJ163" s="487"/>
      <c r="FK163" s="487"/>
      <c r="FL163" s="487"/>
      <c r="FM163" s="487"/>
      <c r="FN163" s="487"/>
      <c r="FO163" s="487"/>
      <c r="FP163" s="487"/>
      <c r="FQ163" s="487"/>
      <c r="FR163" s="487"/>
      <c r="FS163" s="487"/>
      <c r="FT163" s="487"/>
      <c r="FU163" s="487"/>
      <c r="FV163" s="487"/>
      <c r="FW163" s="487"/>
      <c r="FX163" s="487"/>
      <c r="FY163" s="487"/>
      <c r="FZ163" s="487"/>
      <c r="GA163" s="487"/>
      <c r="GB163" s="487"/>
      <c r="GC163" s="487"/>
      <c r="GD163" s="487"/>
      <c r="GE163" s="487"/>
      <c r="GF163" s="487"/>
      <c r="GG163" s="487"/>
      <c r="GH163" s="487"/>
      <c r="GI163" s="487"/>
      <c r="GJ163" s="487"/>
      <c r="GK163" s="487"/>
      <c r="GL163" s="487"/>
      <c r="GM163" s="487"/>
      <c r="GN163" s="487"/>
      <c r="GO163" s="487"/>
      <c r="GP163" s="487"/>
      <c r="GQ163" s="487"/>
      <c r="GR163" s="487"/>
      <c r="GS163" s="487"/>
      <c r="GT163" s="487"/>
      <c r="GU163" s="487"/>
      <c r="GV163" s="487"/>
      <c r="GW163" s="487"/>
      <c r="GX163" s="487"/>
      <c r="GY163" s="487"/>
      <c r="GZ163" s="487"/>
      <c r="HA163" s="487"/>
      <c r="HB163" s="487"/>
      <c r="HC163" s="487"/>
      <c r="HD163" s="487"/>
      <c r="HE163" s="487"/>
      <c r="HF163" s="487"/>
      <c r="HG163" s="487"/>
      <c r="HH163" s="487"/>
      <c r="HI163" s="487"/>
      <c r="HJ163" s="487"/>
      <c r="HK163" s="487"/>
      <c r="HL163" s="487"/>
      <c r="HM163" s="487"/>
      <c r="HN163" s="487"/>
      <c r="HO163" s="487"/>
      <c r="HP163" s="487"/>
      <c r="HQ163" s="487"/>
      <c r="HR163" s="487"/>
      <c r="HS163" s="487"/>
      <c r="HT163" s="487"/>
      <c r="HU163" s="487"/>
      <c r="HV163" s="487"/>
      <c r="HW163" s="487"/>
      <c r="HX163" s="487"/>
      <c r="HY163" s="487"/>
      <c r="HZ163" s="487"/>
      <c r="IA163" s="487"/>
      <c r="IB163" s="487"/>
      <c r="IC163" s="487"/>
      <c r="ID163" s="487"/>
      <c r="IE163" s="487"/>
      <c r="IF163" s="487"/>
      <c r="IG163" s="487"/>
      <c r="IH163" s="487"/>
      <c r="II163" s="487"/>
      <c r="IJ163" s="487"/>
      <c r="IK163" s="487"/>
      <c r="IL163" s="487"/>
      <c r="IM163" s="487"/>
      <c r="IN163" s="487"/>
      <c r="IO163" s="487"/>
      <c r="IP163" s="487"/>
      <c r="IQ163" s="487"/>
      <c r="IR163" s="487"/>
      <c r="IS163" s="487"/>
      <c r="IT163" s="487"/>
      <c r="IU163" s="487"/>
      <c r="IV163" s="487"/>
      <c r="IW163" s="487"/>
      <c r="IX163" s="487"/>
      <c r="IY163" s="487"/>
      <c r="IZ163" s="487"/>
      <c r="JA163" s="487"/>
      <c r="JB163" s="487"/>
      <c r="JC163" s="487"/>
      <c r="JD163" s="487"/>
      <c r="JE163" s="487"/>
      <c r="JF163" s="487"/>
      <c r="JG163" s="487"/>
      <c r="JH163" s="487"/>
      <c r="JI163" s="487"/>
      <c r="JJ163" s="487"/>
      <c r="JK163" s="487"/>
      <c r="JL163" s="487"/>
      <c r="JM163" s="487"/>
      <c r="JN163" s="487"/>
      <c r="JO163" s="487"/>
      <c r="JP163" s="487"/>
      <c r="JQ163" s="487"/>
      <c r="JR163" s="487"/>
      <c r="JS163" s="681"/>
    </row>
    <row r="164" spans="1:279" s="461" customFormat="1" ht="21" customHeight="1">
      <c r="A164" s="1785"/>
      <c r="B164" s="1626">
        <v>51</v>
      </c>
      <c r="C164" s="478"/>
      <c r="D164" s="469"/>
      <c r="E164" s="470"/>
      <c r="F164" s="470"/>
      <c r="G164" s="469"/>
      <c r="H164" s="472"/>
      <c r="I164" s="1294"/>
      <c r="J164" s="1294"/>
      <c r="K164" s="1294"/>
      <c r="L164" s="1294"/>
      <c r="M164" s="1294"/>
      <c r="N164" s="1294"/>
      <c r="O164" s="1294"/>
      <c r="P164" s="1294"/>
      <c r="Q164" s="1294"/>
      <c r="R164" s="1294"/>
      <c r="S164" s="1294"/>
      <c r="T164" s="1294"/>
      <c r="U164" s="1294"/>
      <c r="V164" s="1294"/>
      <c r="W164" s="1294"/>
      <c r="X164" s="1294"/>
      <c r="Y164" s="1294"/>
      <c r="Z164" s="1294"/>
      <c r="AA164" s="1294"/>
      <c r="AB164" s="1294"/>
      <c r="AC164" s="1294"/>
      <c r="AD164" s="1294"/>
      <c r="AE164" s="1294"/>
      <c r="AF164" s="1294"/>
      <c r="AG164" s="1294"/>
      <c r="AH164" s="1294"/>
      <c r="AI164" s="1294"/>
      <c r="AJ164" s="1294"/>
      <c r="AK164" s="1294"/>
      <c r="AL164" s="1294"/>
      <c r="AM164" s="1294"/>
      <c r="AN164" s="1294"/>
      <c r="AO164" s="1294"/>
      <c r="AP164" s="1294"/>
      <c r="AQ164" s="1294"/>
      <c r="AR164" s="1294"/>
      <c r="AS164" s="1294"/>
      <c r="AT164" s="1294"/>
      <c r="AU164" s="1294"/>
      <c r="AV164" s="1294"/>
      <c r="AW164" s="1294"/>
      <c r="AX164" s="1294"/>
      <c r="AY164" s="1294"/>
      <c r="AZ164" s="1294"/>
      <c r="BA164" s="1294"/>
      <c r="BB164" s="1294"/>
      <c r="BC164" s="1294"/>
      <c r="BD164" s="1294"/>
      <c r="BE164" s="1294"/>
      <c r="BF164" s="1294"/>
      <c r="BG164" s="1294"/>
      <c r="BH164" s="1294"/>
      <c r="BI164" s="1294"/>
      <c r="BJ164" s="1294"/>
      <c r="BK164" s="1294"/>
      <c r="BL164" s="1294"/>
      <c r="BM164" s="1294"/>
      <c r="BN164" s="1294"/>
      <c r="BO164" s="1294"/>
      <c r="BP164" s="1294"/>
      <c r="BQ164" s="1294"/>
      <c r="BR164" s="1294"/>
      <c r="BS164" s="1294"/>
      <c r="BT164" s="1294"/>
      <c r="BU164" s="1294"/>
      <c r="BV164" s="1294"/>
      <c r="BW164" s="1294"/>
      <c r="BX164" s="1294"/>
      <c r="BY164" s="1294"/>
      <c r="BZ164" s="1294"/>
      <c r="CA164" s="1294"/>
      <c r="CB164" s="1294"/>
      <c r="CC164" s="1294"/>
      <c r="CD164" s="1294"/>
      <c r="CE164" s="1294"/>
      <c r="CF164" s="1294"/>
      <c r="CG164" s="1294"/>
      <c r="CH164" s="1294"/>
      <c r="CI164" s="1294"/>
      <c r="CJ164" s="1294"/>
      <c r="CK164" s="1294"/>
      <c r="CL164" s="1294"/>
      <c r="CM164" s="1294"/>
      <c r="CN164" s="1294"/>
      <c r="CO164" s="1295">
        <f t="shared" si="14"/>
        <v>0</v>
      </c>
      <c r="CP164" s="476"/>
      <c r="CQ164" s="476"/>
      <c r="CR164" s="476"/>
      <c r="CS164" s="474">
        <f t="shared" si="17"/>
        <v>0</v>
      </c>
      <c r="CT164" s="475">
        <f t="shared" si="18"/>
        <v>0</v>
      </c>
      <c r="CV164" s="487"/>
      <c r="CW164" s="487"/>
      <c r="CX164" s="487"/>
      <c r="CY164" s="487"/>
      <c r="CZ164" s="487"/>
      <c r="DA164" s="487"/>
      <c r="DB164" s="487"/>
      <c r="DC164" s="487"/>
      <c r="DD164" s="487"/>
      <c r="DE164" s="487"/>
      <c r="DF164" s="487"/>
      <c r="DG164" s="487"/>
      <c r="DH164" s="487"/>
      <c r="DI164" s="487"/>
      <c r="DJ164" s="487"/>
      <c r="DK164" s="487"/>
      <c r="DL164" s="487"/>
      <c r="DM164" s="487"/>
      <c r="DN164" s="487"/>
      <c r="DO164" s="487"/>
      <c r="DP164" s="487"/>
      <c r="DQ164" s="487"/>
      <c r="DR164" s="487"/>
      <c r="DS164" s="487"/>
      <c r="DT164" s="487"/>
      <c r="DU164" s="487"/>
      <c r="DV164" s="487"/>
      <c r="DW164" s="487"/>
      <c r="DX164" s="487"/>
      <c r="DY164" s="487"/>
      <c r="DZ164" s="487"/>
      <c r="EA164" s="487"/>
      <c r="EB164" s="487"/>
      <c r="EC164" s="487"/>
      <c r="ED164" s="487"/>
      <c r="EE164" s="487"/>
      <c r="EF164" s="487"/>
      <c r="EG164" s="487"/>
      <c r="EH164" s="487"/>
      <c r="EI164" s="487"/>
      <c r="EJ164" s="487"/>
      <c r="EK164" s="487"/>
      <c r="EL164" s="487"/>
      <c r="EM164" s="487"/>
      <c r="EN164" s="487"/>
      <c r="EO164" s="487"/>
      <c r="EP164" s="487"/>
      <c r="EQ164" s="487"/>
      <c r="ER164" s="487"/>
      <c r="ES164" s="487"/>
      <c r="ET164" s="487"/>
      <c r="EU164" s="487"/>
      <c r="EV164" s="487"/>
      <c r="EW164" s="487"/>
      <c r="EX164" s="487"/>
      <c r="EY164" s="487"/>
      <c r="EZ164" s="487"/>
      <c r="FA164" s="487"/>
      <c r="FB164" s="487"/>
      <c r="FC164" s="487"/>
      <c r="FD164" s="487"/>
      <c r="FE164" s="487"/>
      <c r="FF164" s="487"/>
      <c r="FG164" s="487"/>
      <c r="FH164" s="487"/>
      <c r="FI164" s="487"/>
      <c r="FJ164" s="487"/>
      <c r="FK164" s="487"/>
      <c r="FL164" s="487"/>
      <c r="FM164" s="487"/>
      <c r="FN164" s="487"/>
      <c r="FO164" s="487"/>
      <c r="FP164" s="487"/>
      <c r="FQ164" s="487"/>
      <c r="FR164" s="487"/>
      <c r="FS164" s="487"/>
      <c r="FT164" s="487"/>
      <c r="FU164" s="487"/>
      <c r="FV164" s="487"/>
      <c r="FW164" s="487"/>
      <c r="FX164" s="487"/>
      <c r="FY164" s="487"/>
      <c r="FZ164" s="487"/>
      <c r="GA164" s="487"/>
      <c r="GB164" s="487"/>
      <c r="GC164" s="487"/>
      <c r="GD164" s="487"/>
      <c r="GE164" s="487"/>
      <c r="GF164" s="487"/>
      <c r="GG164" s="487"/>
      <c r="GH164" s="487"/>
      <c r="GI164" s="487"/>
      <c r="GJ164" s="487"/>
      <c r="GK164" s="487"/>
      <c r="GL164" s="487"/>
      <c r="GM164" s="487"/>
      <c r="GN164" s="487"/>
      <c r="GO164" s="487"/>
      <c r="GP164" s="487"/>
      <c r="GQ164" s="487"/>
      <c r="GR164" s="487"/>
      <c r="GS164" s="487"/>
      <c r="GT164" s="487"/>
      <c r="GU164" s="487"/>
      <c r="GV164" s="487"/>
      <c r="GW164" s="487"/>
      <c r="GX164" s="487"/>
      <c r="GY164" s="487"/>
      <c r="GZ164" s="487"/>
      <c r="HA164" s="487"/>
      <c r="HB164" s="487"/>
      <c r="HC164" s="487"/>
      <c r="HD164" s="487"/>
      <c r="HE164" s="487"/>
      <c r="HF164" s="487"/>
      <c r="HG164" s="487"/>
      <c r="HH164" s="487"/>
      <c r="HI164" s="487"/>
      <c r="HJ164" s="487"/>
      <c r="HK164" s="487"/>
      <c r="HL164" s="487"/>
      <c r="HM164" s="487"/>
      <c r="HN164" s="487"/>
      <c r="HO164" s="487"/>
      <c r="HP164" s="487"/>
      <c r="HQ164" s="487"/>
      <c r="HR164" s="487"/>
      <c r="HS164" s="487"/>
      <c r="HT164" s="487"/>
      <c r="HU164" s="487"/>
      <c r="HV164" s="487"/>
      <c r="HW164" s="487"/>
      <c r="HX164" s="487"/>
      <c r="HY164" s="487"/>
      <c r="HZ164" s="487"/>
      <c r="IA164" s="487"/>
      <c r="IB164" s="487"/>
      <c r="IC164" s="487"/>
      <c r="ID164" s="487"/>
      <c r="IE164" s="487"/>
      <c r="IF164" s="487"/>
      <c r="IG164" s="487"/>
      <c r="IH164" s="487"/>
      <c r="II164" s="487"/>
      <c r="IJ164" s="487"/>
      <c r="IK164" s="487"/>
      <c r="IL164" s="487"/>
      <c r="IM164" s="487"/>
      <c r="IN164" s="487"/>
      <c r="IO164" s="487"/>
      <c r="IP164" s="487"/>
      <c r="IQ164" s="487"/>
      <c r="IR164" s="487"/>
      <c r="IS164" s="487"/>
      <c r="IT164" s="487"/>
      <c r="IU164" s="487"/>
      <c r="IV164" s="487"/>
      <c r="IW164" s="487"/>
      <c r="IX164" s="487"/>
      <c r="IY164" s="487"/>
      <c r="IZ164" s="487"/>
      <c r="JA164" s="487"/>
      <c r="JB164" s="487"/>
      <c r="JC164" s="487"/>
      <c r="JD164" s="487"/>
      <c r="JE164" s="487"/>
      <c r="JF164" s="487"/>
      <c r="JG164" s="487"/>
      <c r="JH164" s="487"/>
      <c r="JI164" s="487"/>
      <c r="JJ164" s="487"/>
      <c r="JK164" s="487"/>
      <c r="JL164" s="487"/>
      <c r="JM164" s="487"/>
      <c r="JN164" s="487"/>
      <c r="JO164" s="487"/>
      <c r="JP164" s="487"/>
      <c r="JQ164" s="487"/>
      <c r="JR164" s="487"/>
      <c r="JS164" s="681"/>
    </row>
    <row r="165" spans="1:279" s="461" customFormat="1" ht="21" customHeight="1">
      <c r="A165" s="1785"/>
      <c r="B165" s="1626">
        <v>52</v>
      </c>
      <c r="C165" s="478"/>
      <c r="D165" s="469"/>
      <c r="E165" s="470"/>
      <c r="F165" s="470"/>
      <c r="G165" s="469"/>
      <c r="H165" s="472"/>
      <c r="I165" s="1294"/>
      <c r="J165" s="1294"/>
      <c r="K165" s="1294"/>
      <c r="L165" s="1294"/>
      <c r="M165" s="1294"/>
      <c r="N165" s="1294"/>
      <c r="O165" s="1294"/>
      <c r="P165" s="1294"/>
      <c r="Q165" s="1294"/>
      <c r="R165" s="1294"/>
      <c r="S165" s="1294"/>
      <c r="T165" s="1294"/>
      <c r="U165" s="1294"/>
      <c r="V165" s="1294"/>
      <c r="W165" s="1294"/>
      <c r="X165" s="1294"/>
      <c r="Y165" s="1294"/>
      <c r="Z165" s="1294"/>
      <c r="AA165" s="1294"/>
      <c r="AB165" s="1294"/>
      <c r="AC165" s="1294"/>
      <c r="AD165" s="1294"/>
      <c r="AE165" s="1294"/>
      <c r="AF165" s="1294"/>
      <c r="AG165" s="1294"/>
      <c r="AH165" s="1294"/>
      <c r="AI165" s="1294"/>
      <c r="AJ165" s="1294"/>
      <c r="AK165" s="1294"/>
      <c r="AL165" s="1294"/>
      <c r="AM165" s="1294"/>
      <c r="AN165" s="1294"/>
      <c r="AO165" s="1294"/>
      <c r="AP165" s="1294"/>
      <c r="AQ165" s="1294"/>
      <c r="AR165" s="1294"/>
      <c r="AS165" s="1294"/>
      <c r="AT165" s="1294"/>
      <c r="AU165" s="1294"/>
      <c r="AV165" s="1294"/>
      <c r="AW165" s="1294"/>
      <c r="AX165" s="1294"/>
      <c r="AY165" s="1294"/>
      <c r="AZ165" s="1294"/>
      <c r="BA165" s="1294"/>
      <c r="BB165" s="1294"/>
      <c r="BC165" s="1294"/>
      <c r="BD165" s="1294"/>
      <c r="BE165" s="1294"/>
      <c r="BF165" s="1294"/>
      <c r="BG165" s="1294"/>
      <c r="BH165" s="1294"/>
      <c r="BI165" s="1294"/>
      <c r="BJ165" s="1294"/>
      <c r="BK165" s="1294"/>
      <c r="BL165" s="1294"/>
      <c r="BM165" s="1294"/>
      <c r="BN165" s="1294"/>
      <c r="BO165" s="1294"/>
      <c r="BP165" s="1294"/>
      <c r="BQ165" s="1294"/>
      <c r="BR165" s="1294"/>
      <c r="BS165" s="1294"/>
      <c r="BT165" s="1294"/>
      <c r="BU165" s="1294"/>
      <c r="BV165" s="1294"/>
      <c r="BW165" s="1294"/>
      <c r="BX165" s="1294"/>
      <c r="BY165" s="1294"/>
      <c r="BZ165" s="1294"/>
      <c r="CA165" s="1294"/>
      <c r="CB165" s="1294"/>
      <c r="CC165" s="1294"/>
      <c r="CD165" s="1294"/>
      <c r="CE165" s="1294"/>
      <c r="CF165" s="1294"/>
      <c r="CG165" s="1294"/>
      <c r="CH165" s="1294"/>
      <c r="CI165" s="1294"/>
      <c r="CJ165" s="1294"/>
      <c r="CK165" s="1294"/>
      <c r="CL165" s="1294"/>
      <c r="CM165" s="1294"/>
      <c r="CN165" s="1294"/>
      <c r="CO165" s="1295">
        <f t="shared" si="14"/>
        <v>0</v>
      </c>
      <c r="CP165" s="476"/>
      <c r="CQ165" s="476"/>
      <c r="CR165" s="476"/>
      <c r="CS165" s="474">
        <f t="shared" si="17"/>
        <v>0</v>
      </c>
      <c r="CT165" s="475">
        <f t="shared" si="18"/>
        <v>0</v>
      </c>
      <c r="CV165" s="487"/>
      <c r="CW165" s="487"/>
      <c r="CX165" s="487"/>
      <c r="CY165" s="487"/>
      <c r="CZ165" s="487"/>
      <c r="DA165" s="487"/>
      <c r="DB165" s="487"/>
      <c r="DC165" s="487"/>
      <c r="DD165" s="487"/>
      <c r="DE165" s="487"/>
      <c r="DF165" s="487"/>
      <c r="DG165" s="487"/>
      <c r="DH165" s="487"/>
      <c r="DI165" s="487"/>
      <c r="DJ165" s="487"/>
      <c r="DK165" s="487"/>
      <c r="DL165" s="487"/>
      <c r="DM165" s="487"/>
      <c r="DN165" s="487"/>
      <c r="DO165" s="487"/>
      <c r="DP165" s="487"/>
      <c r="DQ165" s="487"/>
      <c r="DR165" s="487"/>
      <c r="DS165" s="487"/>
      <c r="DT165" s="487"/>
      <c r="DU165" s="487"/>
      <c r="DV165" s="487"/>
      <c r="DW165" s="487"/>
      <c r="DX165" s="487"/>
      <c r="DY165" s="487"/>
      <c r="DZ165" s="487"/>
      <c r="EA165" s="487"/>
      <c r="EB165" s="487"/>
      <c r="EC165" s="487"/>
      <c r="ED165" s="487"/>
      <c r="EE165" s="487"/>
      <c r="EF165" s="487"/>
      <c r="EG165" s="487"/>
      <c r="EH165" s="487"/>
      <c r="EI165" s="487"/>
      <c r="EJ165" s="487"/>
      <c r="EK165" s="487"/>
      <c r="EL165" s="487"/>
      <c r="EM165" s="487"/>
      <c r="EN165" s="487"/>
      <c r="EO165" s="487"/>
      <c r="EP165" s="487"/>
      <c r="EQ165" s="487"/>
      <c r="ER165" s="487"/>
      <c r="ES165" s="487"/>
      <c r="ET165" s="487"/>
      <c r="EU165" s="487"/>
      <c r="EV165" s="487"/>
      <c r="EW165" s="487"/>
      <c r="EX165" s="487"/>
      <c r="EY165" s="487"/>
      <c r="EZ165" s="487"/>
      <c r="FA165" s="487"/>
      <c r="FB165" s="487"/>
      <c r="FC165" s="487"/>
      <c r="FD165" s="487"/>
      <c r="FE165" s="487"/>
      <c r="FF165" s="487"/>
      <c r="FG165" s="487"/>
      <c r="FH165" s="487"/>
      <c r="FI165" s="487"/>
      <c r="FJ165" s="487"/>
      <c r="FK165" s="487"/>
      <c r="FL165" s="487"/>
      <c r="FM165" s="487"/>
      <c r="FN165" s="487"/>
      <c r="FO165" s="487"/>
      <c r="FP165" s="487"/>
      <c r="FQ165" s="487"/>
      <c r="FR165" s="487"/>
      <c r="FS165" s="487"/>
      <c r="FT165" s="487"/>
      <c r="FU165" s="487"/>
      <c r="FV165" s="487"/>
      <c r="FW165" s="487"/>
      <c r="FX165" s="487"/>
      <c r="FY165" s="487"/>
      <c r="FZ165" s="487"/>
      <c r="GA165" s="487"/>
      <c r="GB165" s="487"/>
      <c r="GC165" s="487"/>
      <c r="GD165" s="487"/>
      <c r="GE165" s="487"/>
      <c r="GF165" s="487"/>
      <c r="GG165" s="487"/>
      <c r="GH165" s="487"/>
      <c r="GI165" s="487"/>
      <c r="GJ165" s="487"/>
      <c r="GK165" s="487"/>
      <c r="GL165" s="487"/>
      <c r="GM165" s="487"/>
      <c r="GN165" s="487"/>
      <c r="GO165" s="487"/>
      <c r="GP165" s="487"/>
      <c r="GQ165" s="487"/>
      <c r="GR165" s="487"/>
      <c r="GS165" s="487"/>
      <c r="GT165" s="487"/>
      <c r="GU165" s="487"/>
      <c r="GV165" s="487"/>
      <c r="GW165" s="487"/>
      <c r="GX165" s="487"/>
      <c r="GY165" s="487"/>
      <c r="GZ165" s="487"/>
      <c r="HA165" s="487"/>
      <c r="HB165" s="487"/>
      <c r="HC165" s="487"/>
      <c r="HD165" s="487"/>
      <c r="HE165" s="487"/>
      <c r="HF165" s="487"/>
      <c r="HG165" s="487"/>
      <c r="HH165" s="487"/>
      <c r="HI165" s="487"/>
      <c r="HJ165" s="487"/>
      <c r="HK165" s="487"/>
      <c r="HL165" s="487"/>
      <c r="HM165" s="487"/>
      <c r="HN165" s="487"/>
      <c r="HO165" s="487"/>
      <c r="HP165" s="487"/>
      <c r="HQ165" s="487"/>
      <c r="HR165" s="487"/>
      <c r="HS165" s="487"/>
      <c r="HT165" s="487"/>
      <c r="HU165" s="487"/>
      <c r="HV165" s="487"/>
      <c r="HW165" s="487"/>
      <c r="HX165" s="487"/>
      <c r="HY165" s="487"/>
      <c r="HZ165" s="487"/>
      <c r="IA165" s="487"/>
      <c r="IB165" s="487"/>
      <c r="IC165" s="487"/>
      <c r="ID165" s="487"/>
      <c r="IE165" s="487"/>
      <c r="IF165" s="487"/>
      <c r="IG165" s="487"/>
      <c r="IH165" s="487"/>
      <c r="II165" s="487"/>
      <c r="IJ165" s="487"/>
      <c r="IK165" s="487"/>
      <c r="IL165" s="487"/>
      <c r="IM165" s="487"/>
      <c r="IN165" s="487"/>
      <c r="IO165" s="487"/>
      <c r="IP165" s="487"/>
      <c r="IQ165" s="487"/>
      <c r="IR165" s="487"/>
      <c r="IS165" s="487"/>
      <c r="IT165" s="487"/>
      <c r="IU165" s="487"/>
      <c r="IV165" s="487"/>
      <c r="IW165" s="487"/>
      <c r="IX165" s="487"/>
      <c r="IY165" s="487"/>
      <c r="IZ165" s="487"/>
      <c r="JA165" s="487"/>
      <c r="JB165" s="487"/>
      <c r="JC165" s="487"/>
      <c r="JD165" s="487"/>
      <c r="JE165" s="487"/>
      <c r="JF165" s="487"/>
      <c r="JG165" s="487"/>
      <c r="JH165" s="487"/>
      <c r="JI165" s="487"/>
      <c r="JJ165" s="487"/>
      <c r="JK165" s="487"/>
      <c r="JL165" s="487"/>
      <c r="JM165" s="487"/>
      <c r="JN165" s="487"/>
      <c r="JO165" s="487"/>
      <c r="JP165" s="487"/>
      <c r="JQ165" s="487"/>
      <c r="JR165" s="487"/>
      <c r="JS165" s="681"/>
    </row>
    <row r="166" spans="1:279" s="461" customFormat="1" ht="21" customHeight="1">
      <c r="A166" s="1785"/>
      <c r="B166" s="1626">
        <v>53</v>
      </c>
      <c r="C166" s="478"/>
      <c r="D166" s="469"/>
      <c r="E166" s="470"/>
      <c r="F166" s="470"/>
      <c r="G166" s="469"/>
      <c r="H166" s="472"/>
      <c r="I166" s="1294"/>
      <c r="J166" s="1294"/>
      <c r="K166" s="1294"/>
      <c r="L166" s="1294"/>
      <c r="M166" s="1294"/>
      <c r="N166" s="1294"/>
      <c r="O166" s="1294"/>
      <c r="P166" s="1294"/>
      <c r="Q166" s="1294"/>
      <c r="R166" s="1294"/>
      <c r="S166" s="1294"/>
      <c r="T166" s="1294"/>
      <c r="U166" s="1294"/>
      <c r="V166" s="1294"/>
      <c r="W166" s="1294"/>
      <c r="X166" s="1294"/>
      <c r="Y166" s="1294"/>
      <c r="Z166" s="1294"/>
      <c r="AA166" s="1294"/>
      <c r="AB166" s="1294"/>
      <c r="AC166" s="1294"/>
      <c r="AD166" s="1294"/>
      <c r="AE166" s="1294"/>
      <c r="AF166" s="1294"/>
      <c r="AG166" s="1294"/>
      <c r="AH166" s="1294"/>
      <c r="AI166" s="1294"/>
      <c r="AJ166" s="1294"/>
      <c r="AK166" s="1294"/>
      <c r="AL166" s="1294"/>
      <c r="AM166" s="1294"/>
      <c r="AN166" s="1294"/>
      <c r="AO166" s="1294"/>
      <c r="AP166" s="1294"/>
      <c r="AQ166" s="1294"/>
      <c r="AR166" s="1294"/>
      <c r="AS166" s="1294"/>
      <c r="AT166" s="1294"/>
      <c r="AU166" s="1294"/>
      <c r="AV166" s="1294"/>
      <c r="AW166" s="1294"/>
      <c r="AX166" s="1294"/>
      <c r="AY166" s="1294"/>
      <c r="AZ166" s="1294"/>
      <c r="BA166" s="1294"/>
      <c r="BB166" s="1294"/>
      <c r="BC166" s="1294"/>
      <c r="BD166" s="1294"/>
      <c r="BE166" s="1294"/>
      <c r="BF166" s="1294"/>
      <c r="BG166" s="1294"/>
      <c r="BH166" s="1294"/>
      <c r="BI166" s="1294"/>
      <c r="BJ166" s="1294"/>
      <c r="BK166" s="1294"/>
      <c r="BL166" s="1294"/>
      <c r="BM166" s="1294"/>
      <c r="BN166" s="1294"/>
      <c r="BO166" s="1294"/>
      <c r="BP166" s="1294"/>
      <c r="BQ166" s="1294"/>
      <c r="BR166" s="1294"/>
      <c r="BS166" s="1294"/>
      <c r="BT166" s="1294"/>
      <c r="BU166" s="1294"/>
      <c r="BV166" s="1294"/>
      <c r="BW166" s="1294"/>
      <c r="BX166" s="1294"/>
      <c r="BY166" s="1294"/>
      <c r="BZ166" s="1294"/>
      <c r="CA166" s="1294"/>
      <c r="CB166" s="1294"/>
      <c r="CC166" s="1294"/>
      <c r="CD166" s="1294"/>
      <c r="CE166" s="1294"/>
      <c r="CF166" s="1294"/>
      <c r="CG166" s="1294"/>
      <c r="CH166" s="1294"/>
      <c r="CI166" s="1294"/>
      <c r="CJ166" s="1294"/>
      <c r="CK166" s="1294"/>
      <c r="CL166" s="1294"/>
      <c r="CM166" s="1294"/>
      <c r="CN166" s="1294"/>
      <c r="CO166" s="1295">
        <f t="shared" si="14"/>
        <v>0</v>
      </c>
      <c r="CP166" s="476"/>
      <c r="CQ166" s="476"/>
      <c r="CR166" s="476"/>
      <c r="CS166" s="474">
        <f t="shared" si="17"/>
        <v>0</v>
      </c>
      <c r="CT166" s="475">
        <f t="shared" si="18"/>
        <v>0</v>
      </c>
      <c r="CV166" s="487"/>
      <c r="CW166" s="487"/>
      <c r="CX166" s="487"/>
      <c r="CY166" s="487"/>
      <c r="CZ166" s="487"/>
      <c r="DA166" s="487"/>
      <c r="DB166" s="487"/>
      <c r="DC166" s="487"/>
      <c r="DD166" s="487"/>
      <c r="DE166" s="487"/>
      <c r="DF166" s="487"/>
      <c r="DG166" s="487"/>
      <c r="DH166" s="487"/>
      <c r="DI166" s="487"/>
      <c r="DJ166" s="487"/>
      <c r="DK166" s="487"/>
      <c r="DL166" s="487"/>
      <c r="DM166" s="487"/>
      <c r="DN166" s="487"/>
      <c r="DO166" s="487"/>
      <c r="DP166" s="487"/>
      <c r="DQ166" s="487"/>
      <c r="DR166" s="487"/>
      <c r="DS166" s="487"/>
      <c r="DT166" s="487"/>
      <c r="DU166" s="487"/>
      <c r="DV166" s="487"/>
      <c r="DW166" s="487"/>
      <c r="DX166" s="487"/>
      <c r="DY166" s="487"/>
      <c r="DZ166" s="487"/>
      <c r="EA166" s="487"/>
      <c r="EB166" s="487"/>
      <c r="EC166" s="487"/>
      <c r="ED166" s="487"/>
      <c r="EE166" s="487"/>
      <c r="EF166" s="487"/>
      <c r="EG166" s="487"/>
      <c r="EH166" s="487"/>
      <c r="EI166" s="487"/>
      <c r="EJ166" s="487"/>
      <c r="EK166" s="487"/>
      <c r="EL166" s="487"/>
      <c r="EM166" s="487"/>
      <c r="EN166" s="487"/>
      <c r="EO166" s="487"/>
      <c r="EP166" s="487"/>
      <c r="EQ166" s="487"/>
      <c r="ER166" s="487"/>
      <c r="ES166" s="487"/>
      <c r="ET166" s="487"/>
      <c r="EU166" s="487"/>
      <c r="EV166" s="487"/>
      <c r="EW166" s="487"/>
      <c r="EX166" s="487"/>
      <c r="EY166" s="487"/>
      <c r="EZ166" s="487"/>
      <c r="FA166" s="487"/>
      <c r="FB166" s="487"/>
      <c r="FC166" s="487"/>
      <c r="FD166" s="487"/>
      <c r="FE166" s="487"/>
      <c r="FF166" s="487"/>
      <c r="FG166" s="487"/>
      <c r="FH166" s="487"/>
      <c r="FI166" s="487"/>
      <c r="FJ166" s="487"/>
      <c r="FK166" s="487"/>
      <c r="FL166" s="487"/>
      <c r="FM166" s="487"/>
      <c r="FN166" s="487"/>
      <c r="FO166" s="487"/>
      <c r="FP166" s="487"/>
      <c r="FQ166" s="487"/>
      <c r="FR166" s="487"/>
      <c r="FS166" s="487"/>
      <c r="FT166" s="487"/>
      <c r="FU166" s="487"/>
      <c r="FV166" s="487"/>
      <c r="FW166" s="487"/>
      <c r="FX166" s="487"/>
      <c r="FY166" s="487"/>
      <c r="FZ166" s="487"/>
      <c r="GA166" s="487"/>
      <c r="GB166" s="487"/>
      <c r="GC166" s="487"/>
      <c r="GD166" s="487"/>
      <c r="GE166" s="487"/>
      <c r="GF166" s="487"/>
      <c r="GG166" s="487"/>
      <c r="GH166" s="487"/>
      <c r="GI166" s="487"/>
      <c r="GJ166" s="487"/>
      <c r="GK166" s="487"/>
      <c r="GL166" s="487"/>
      <c r="GM166" s="487"/>
      <c r="GN166" s="487"/>
      <c r="GO166" s="487"/>
      <c r="GP166" s="487"/>
      <c r="GQ166" s="487"/>
      <c r="GR166" s="487"/>
      <c r="GS166" s="487"/>
      <c r="GT166" s="487"/>
      <c r="GU166" s="487"/>
      <c r="GV166" s="487"/>
      <c r="GW166" s="487"/>
      <c r="GX166" s="487"/>
      <c r="GY166" s="487"/>
      <c r="GZ166" s="487"/>
      <c r="HA166" s="487"/>
      <c r="HB166" s="487"/>
      <c r="HC166" s="487"/>
      <c r="HD166" s="487"/>
      <c r="HE166" s="487"/>
      <c r="HF166" s="487"/>
      <c r="HG166" s="487"/>
      <c r="HH166" s="487"/>
      <c r="HI166" s="487"/>
      <c r="HJ166" s="487"/>
      <c r="HK166" s="487"/>
      <c r="HL166" s="487"/>
      <c r="HM166" s="487"/>
      <c r="HN166" s="487"/>
      <c r="HO166" s="487"/>
      <c r="HP166" s="487"/>
      <c r="HQ166" s="487"/>
      <c r="HR166" s="487"/>
      <c r="HS166" s="487"/>
      <c r="HT166" s="487"/>
      <c r="HU166" s="487"/>
      <c r="HV166" s="487"/>
      <c r="HW166" s="487"/>
      <c r="HX166" s="487"/>
      <c r="HY166" s="487"/>
      <c r="HZ166" s="487"/>
      <c r="IA166" s="487"/>
      <c r="IB166" s="487"/>
      <c r="IC166" s="487"/>
      <c r="ID166" s="487"/>
      <c r="IE166" s="487"/>
      <c r="IF166" s="487"/>
      <c r="IG166" s="487"/>
      <c r="IH166" s="487"/>
      <c r="II166" s="487"/>
      <c r="IJ166" s="487"/>
      <c r="IK166" s="487"/>
      <c r="IL166" s="487"/>
      <c r="IM166" s="487"/>
      <c r="IN166" s="487"/>
      <c r="IO166" s="487"/>
      <c r="IP166" s="487"/>
      <c r="IQ166" s="487"/>
      <c r="IR166" s="487"/>
      <c r="IS166" s="487"/>
      <c r="IT166" s="487"/>
      <c r="IU166" s="487"/>
      <c r="IV166" s="487"/>
      <c r="IW166" s="487"/>
      <c r="IX166" s="487"/>
      <c r="IY166" s="487"/>
      <c r="IZ166" s="487"/>
      <c r="JA166" s="487"/>
      <c r="JB166" s="487"/>
      <c r="JC166" s="487"/>
      <c r="JD166" s="487"/>
      <c r="JE166" s="487"/>
      <c r="JF166" s="487"/>
      <c r="JG166" s="487"/>
      <c r="JH166" s="487"/>
      <c r="JI166" s="487"/>
      <c r="JJ166" s="487"/>
      <c r="JK166" s="487"/>
      <c r="JL166" s="487"/>
      <c r="JM166" s="487"/>
      <c r="JN166" s="487"/>
      <c r="JO166" s="487"/>
      <c r="JP166" s="487"/>
      <c r="JQ166" s="487"/>
      <c r="JR166" s="487"/>
      <c r="JS166" s="681"/>
    </row>
    <row r="167" spans="1:279" s="461" customFormat="1" ht="21" customHeight="1">
      <c r="A167" s="1785"/>
      <c r="B167" s="1626">
        <v>54</v>
      </c>
      <c r="C167" s="478"/>
      <c r="D167" s="469"/>
      <c r="E167" s="470"/>
      <c r="F167" s="470"/>
      <c r="G167" s="469"/>
      <c r="H167" s="472"/>
      <c r="I167" s="1294"/>
      <c r="J167" s="1294"/>
      <c r="K167" s="1294"/>
      <c r="L167" s="1294"/>
      <c r="M167" s="1294"/>
      <c r="N167" s="1294"/>
      <c r="O167" s="1294"/>
      <c r="P167" s="1294"/>
      <c r="Q167" s="1294"/>
      <c r="R167" s="1294"/>
      <c r="S167" s="1294"/>
      <c r="T167" s="1294"/>
      <c r="U167" s="1294"/>
      <c r="V167" s="1294"/>
      <c r="W167" s="1294"/>
      <c r="X167" s="1294"/>
      <c r="Y167" s="1294"/>
      <c r="Z167" s="1294"/>
      <c r="AA167" s="1294"/>
      <c r="AB167" s="1294"/>
      <c r="AC167" s="1294"/>
      <c r="AD167" s="1294"/>
      <c r="AE167" s="1294"/>
      <c r="AF167" s="1294"/>
      <c r="AG167" s="1294"/>
      <c r="AH167" s="1294"/>
      <c r="AI167" s="1294"/>
      <c r="AJ167" s="1294"/>
      <c r="AK167" s="1294"/>
      <c r="AL167" s="1294"/>
      <c r="AM167" s="1294"/>
      <c r="AN167" s="1294"/>
      <c r="AO167" s="1294"/>
      <c r="AP167" s="1294"/>
      <c r="AQ167" s="1294"/>
      <c r="AR167" s="1294"/>
      <c r="AS167" s="1294"/>
      <c r="AT167" s="1294"/>
      <c r="AU167" s="1294"/>
      <c r="AV167" s="1294"/>
      <c r="AW167" s="1294"/>
      <c r="AX167" s="1294"/>
      <c r="AY167" s="1294"/>
      <c r="AZ167" s="1294"/>
      <c r="BA167" s="1294"/>
      <c r="BB167" s="1294"/>
      <c r="BC167" s="1294"/>
      <c r="BD167" s="1294"/>
      <c r="BE167" s="1294"/>
      <c r="BF167" s="1294"/>
      <c r="BG167" s="1294"/>
      <c r="BH167" s="1294"/>
      <c r="BI167" s="1294"/>
      <c r="BJ167" s="1294"/>
      <c r="BK167" s="1294"/>
      <c r="BL167" s="1294"/>
      <c r="BM167" s="1294"/>
      <c r="BN167" s="1294"/>
      <c r="BO167" s="1294"/>
      <c r="BP167" s="1294"/>
      <c r="BQ167" s="1294"/>
      <c r="BR167" s="1294"/>
      <c r="BS167" s="1294"/>
      <c r="BT167" s="1294"/>
      <c r="BU167" s="1294"/>
      <c r="BV167" s="1294"/>
      <c r="BW167" s="1294"/>
      <c r="BX167" s="1294"/>
      <c r="BY167" s="1294"/>
      <c r="BZ167" s="1294"/>
      <c r="CA167" s="1294"/>
      <c r="CB167" s="1294"/>
      <c r="CC167" s="1294"/>
      <c r="CD167" s="1294"/>
      <c r="CE167" s="1294"/>
      <c r="CF167" s="1294"/>
      <c r="CG167" s="1294"/>
      <c r="CH167" s="1294"/>
      <c r="CI167" s="1294"/>
      <c r="CJ167" s="1294"/>
      <c r="CK167" s="1294"/>
      <c r="CL167" s="1294"/>
      <c r="CM167" s="1294"/>
      <c r="CN167" s="1294"/>
      <c r="CO167" s="1295">
        <f t="shared" si="14"/>
        <v>0</v>
      </c>
      <c r="CP167" s="476"/>
      <c r="CQ167" s="476"/>
      <c r="CR167" s="476"/>
      <c r="CS167" s="474">
        <f t="shared" si="17"/>
        <v>0</v>
      </c>
      <c r="CT167" s="475">
        <f t="shared" si="18"/>
        <v>0</v>
      </c>
      <c r="CV167" s="487"/>
      <c r="CW167" s="487"/>
      <c r="CX167" s="487"/>
      <c r="CY167" s="487"/>
      <c r="CZ167" s="487"/>
      <c r="DA167" s="487"/>
      <c r="DB167" s="487"/>
      <c r="DC167" s="487"/>
      <c r="DD167" s="487"/>
      <c r="DE167" s="487"/>
      <c r="DF167" s="487"/>
      <c r="DG167" s="487"/>
      <c r="DH167" s="487"/>
      <c r="DI167" s="487"/>
      <c r="DJ167" s="487"/>
      <c r="DK167" s="487"/>
      <c r="DL167" s="487"/>
      <c r="DM167" s="487"/>
      <c r="DN167" s="487"/>
      <c r="DO167" s="487"/>
      <c r="DP167" s="487"/>
      <c r="DQ167" s="487"/>
      <c r="DR167" s="487"/>
      <c r="DS167" s="487"/>
      <c r="DT167" s="487"/>
      <c r="DU167" s="487"/>
      <c r="DV167" s="487"/>
      <c r="DW167" s="487"/>
      <c r="DX167" s="487"/>
      <c r="DY167" s="487"/>
      <c r="DZ167" s="487"/>
      <c r="EA167" s="487"/>
      <c r="EB167" s="487"/>
      <c r="EC167" s="487"/>
      <c r="ED167" s="487"/>
      <c r="EE167" s="487"/>
      <c r="EF167" s="487"/>
      <c r="EG167" s="487"/>
      <c r="EH167" s="487"/>
      <c r="EI167" s="487"/>
      <c r="EJ167" s="487"/>
      <c r="EK167" s="487"/>
      <c r="EL167" s="487"/>
      <c r="EM167" s="487"/>
      <c r="EN167" s="487"/>
      <c r="EO167" s="487"/>
      <c r="EP167" s="487"/>
      <c r="EQ167" s="487"/>
      <c r="ER167" s="487"/>
      <c r="ES167" s="487"/>
      <c r="ET167" s="487"/>
      <c r="EU167" s="487"/>
      <c r="EV167" s="487"/>
      <c r="EW167" s="487"/>
      <c r="EX167" s="487"/>
      <c r="EY167" s="487"/>
      <c r="EZ167" s="487"/>
      <c r="FA167" s="487"/>
      <c r="FB167" s="487"/>
      <c r="FC167" s="487"/>
      <c r="FD167" s="487"/>
      <c r="FE167" s="487"/>
      <c r="FF167" s="487"/>
      <c r="FG167" s="487"/>
      <c r="FH167" s="487"/>
      <c r="FI167" s="487"/>
      <c r="FJ167" s="487"/>
      <c r="FK167" s="487"/>
      <c r="FL167" s="487"/>
      <c r="FM167" s="487"/>
      <c r="FN167" s="487"/>
      <c r="FO167" s="487"/>
      <c r="FP167" s="487"/>
      <c r="FQ167" s="487"/>
      <c r="FR167" s="487"/>
      <c r="FS167" s="487"/>
      <c r="FT167" s="487"/>
      <c r="FU167" s="487"/>
      <c r="FV167" s="487"/>
      <c r="FW167" s="487"/>
      <c r="FX167" s="487"/>
      <c r="FY167" s="487"/>
      <c r="FZ167" s="487"/>
      <c r="GA167" s="487"/>
      <c r="GB167" s="487"/>
      <c r="GC167" s="487"/>
      <c r="GD167" s="487"/>
      <c r="GE167" s="487"/>
      <c r="GF167" s="487"/>
      <c r="GG167" s="487"/>
      <c r="GH167" s="487"/>
      <c r="GI167" s="487"/>
      <c r="GJ167" s="487"/>
      <c r="GK167" s="487"/>
      <c r="GL167" s="487"/>
      <c r="GM167" s="487"/>
      <c r="GN167" s="487"/>
      <c r="GO167" s="487"/>
      <c r="GP167" s="487"/>
      <c r="GQ167" s="487"/>
      <c r="GR167" s="487"/>
      <c r="GS167" s="487"/>
      <c r="GT167" s="487"/>
      <c r="GU167" s="487"/>
      <c r="GV167" s="487"/>
      <c r="GW167" s="487"/>
      <c r="GX167" s="487"/>
      <c r="GY167" s="487"/>
      <c r="GZ167" s="487"/>
      <c r="HA167" s="487"/>
      <c r="HB167" s="487"/>
      <c r="HC167" s="487"/>
      <c r="HD167" s="487"/>
      <c r="HE167" s="487"/>
      <c r="HF167" s="487"/>
      <c r="HG167" s="487"/>
      <c r="HH167" s="487"/>
      <c r="HI167" s="487"/>
      <c r="HJ167" s="487"/>
      <c r="HK167" s="487"/>
      <c r="HL167" s="487"/>
      <c r="HM167" s="487"/>
      <c r="HN167" s="487"/>
      <c r="HO167" s="487"/>
      <c r="HP167" s="487"/>
      <c r="HQ167" s="487"/>
      <c r="HR167" s="487"/>
      <c r="HS167" s="487"/>
      <c r="HT167" s="487"/>
      <c r="HU167" s="487"/>
      <c r="HV167" s="487"/>
      <c r="HW167" s="487"/>
      <c r="HX167" s="487"/>
      <c r="HY167" s="487"/>
      <c r="HZ167" s="487"/>
      <c r="IA167" s="487"/>
      <c r="IB167" s="487"/>
      <c r="IC167" s="487"/>
      <c r="ID167" s="487"/>
      <c r="IE167" s="487"/>
      <c r="IF167" s="487"/>
      <c r="IG167" s="487"/>
      <c r="IH167" s="487"/>
      <c r="II167" s="487"/>
      <c r="IJ167" s="487"/>
      <c r="IK167" s="487"/>
      <c r="IL167" s="487"/>
      <c r="IM167" s="487"/>
      <c r="IN167" s="487"/>
      <c r="IO167" s="487"/>
      <c r="IP167" s="487"/>
      <c r="IQ167" s="487"/>
      <c r="IR167" s="487"/>
      <c r="IS167" s="487"/>
      <c r="IT167" s="487"/>
      <c r="IU167" s="487"/>
      <c r="IV167" s="487"/>
      <c r="IW167" s="487"/>
      <c r="IX167" s="487"/>
      <c r="IY167" s="487"/>
      <c r="IZ167" s="487"/>
      <c r="JA167" s="487"/>
      <c r="JB167" s="487"/>
      <c r="JC167" s="487"/>
      <c r="JD167" s="487"/>
      <c r="JE167" s="487"/>
      <c r="JF167" s="487"/>
      <c r="JG167" s="487"/>
      <c r="JH167" s="487"/>
      <c r="JI167" s="487"/>
      <c r="JJ167" s="487"/>
      <c r="JK167" s="487"/>
      <c r="JL167" s="487"/>
      <c r="JM167" s="487"/>
      <c r="JN167" s="487"/>
      <c r="JO167" s="487"/>
      <c r="JP167" s="487"/>
      <c r="JQ167" s="487"/>
      <c r="JR167" s="487"/>
      <c r="JS167" s="681"/>
    </row>
    <row r="168" spans="1:279" s="461" customFormat="1" ht="21" customHeight="1">
      <c r="A168" s="1785"/>
      <c r="B168" s="1626">
        <v>55</v>
      </c>
      <c r="C168" s="478"/>
      <c r="D168" s="469"/>
      <c r="E168" s="470"/>
      <c r="F168" s="470"/>
      <c r="G168" s="469"/>
      <c r="H168" s="472"/>
      <c r="I168" s="1294"/>
      <c r="J168" s="1294"/>
      <c r="K168" s="1294"/>
      <c r="L168" s="1294"/>
      <c r="M168" s="1294"/>
      <c r="N168" s="1294"/>
      <c r="O168" s="1294"/>
      <c r="P168" s="1294"/>
      <c r="Q168" s="1294"/>
      <c r="R168" s="1294"/>
      <c r="S168" s="1294"/>
      <c r="T168" s="1294"/>
      <c r="U168" s="1294"/>
      <c r="V168" s="1294"/>
      <c r="W168" s="1294"/>
      <c r="X168" s="1294"/>
      <c r="Y168" s="1294"/>
      <c r="Z168" s="1294"/>
      <c r="AA168" s="1294"/>
      <c r="AB168" s="1294"/>
      <c r="AC168" s="1294"/>
      <c r="AD168" s="1294"/>
      <c r="AE168" s="1294"/>
      <c r="AF168" s="1294"/>
      <c r="AG168" s="1294"/>
      <c r="AH168" s="1294"/>
      <c r="AI168" s="1294"/>
      <c r="AJ168" s="1294"/>
      <c r="AK168" s="1294"/>
      <c r="AL168" s="1294"/>
      <c r="AM168" s="1294"/>
      <c r="AN168" s="1294"/>
      <c r="AO168" s="1294"/>
      <c r="AP168" s="1294"/>
      <c r="AQ168" s="1294"/>
      <c r="AR168" s="1294"/>
      <c r="AS168" s="1294"/>
      <c r="AT168" s="1294"/>
      <c r="AU168" s="1294"/>
      <c r="AV168" s="1294"/>
      <c r="AW168" s="1294"/>
      <c r="AX168" s="1294"/>
      <c r="AY168" s="1294"/>
      <c r="AZ168" s="1294"/>
      <c r="BA168" s="1294"/>
      <c r="BB168" s="1294"/>
      <c r="BC168" s="1294"/>
      <c r="BD168" s="1294"/>
      <c r="BE168" s="1294"/>
      <c r="BF168" s="1294"/>
      <c r="BG168" s="1294"/>
      <c r="BH168" s="1294"/>
      <c r="BI168" s="1294"/>
      <c r="BJ168" s="1294"/>
      <c r="BK168" s="1294"/>
      <c r="BL168" s="1294"/>
      <c r="BM168" s="1294"/>
      <c r="BN168" s="1294"/>
      <c r="BO168" s="1294"/>
      <c r="BP168" s="1294"/>
      <c r="BQ168" s="1294"/>
      <c r="BR168" s="1294"/>
      <c r="BS168" s="1294"/>
      <c r="BT168" s="1294"/>
      <c r="BU168" s="1294"/>
      <c r="BV168" s="1294"/>
      <c r="BW168" s="1294"/>
      <c r="BX168" s="1294"/>
      <c r="BY168" s="1294"/>
      <c r="BZ168" s="1294"/>
      <c r="CA168" s="1294"/>
      <c r="CB168" s="1294"/>
      <c r="CC168" s="1294"/>
      <c r="CD168" s="1294"/>
      <c r="CE168" s="1294"/>
      <c r="CF168" s="1294"/>
      <c r="CG168" s="1294"/>
      <c r="CH168" s="1294"/>
      <c r="CI168" s="1294"/>
      <c r="CJ168" s="1294"/>
      <c r="CK168" s="1294"/>
      <c r="CL168" s="1294"/>
      <c r="CM168" s="1294"/>
      <c r="CN168" s="1294"/>
      <c r="CO168" s="1295">
        <f t="shared" si="14"/>
        <v>0</v>
      </c>
      <c r="CP168" s="476"/>
      <c r="CQ168" s="476"/>
      <c r="CR168" s="476"/>
      <c r="CS168" s="474">
        <f t="shared" si="17"/>
        <v>0</v>
      </c>
      <c r="CT168" s="475">
        <f t="shared" si="18"/>
        <v>0</v>
      </c>
      <c r="CV168" s="487"/>
      <c r="CW168" s="487"/>
      <c r="CX168" s="487"/>
      <c r="CY168" s="487"/>
      <c r="CZ168" s="487"/>
      <c r="DA168" s="487"/>
      <c r="DB168" s="487"/>
      <c r="DC168" s="487"/>
      <c r="DD168" s="487"/>
      <c r="DE168" s="487"/>
      <c r="DF168" s="487"/>
      <c r="DG168" s="487"/>
      <c r="DH168" s="487"/>
      <c r="DI168" s="487"/>
      <c r="DJ168" s="487"/>
      <c r="DK168" s="487"/>
      <c r="DL168" s="487"/>
      <c r="DM168" s="487"/>
      <c r="DN168" s="487"/>
      <c r="DO168" s="487"/>
      <c r="DP168" s="487"/>
      <c r="DQ168" s="487"/>
      <c r="DR168" s="487"/>
      <c r="DS168" s="487"/>
      <c r="DT168" s="487"/>
      <c r="DU168" s="487"/>
      <c r="DV168" s="487"/>
      <c r="DW168" s="487"/>
      <c r="DX168" s="487"/>
      <c r="DY168" s="487"/>
      <c r="DZ168" s="487"/>
      <c r="EA168" s="487"/>
      <c r="EB168" s="487"/>
      <c r="EC168" s="487"/>
      <c r="ED168" s="487"/>
      <c r="EE168" s="487"/>
      <c r="EF168" s="487"/>
      <c r="EG168" s="487"/>
      <c r="EH168" s="487"/>
      <c r="EI168" s="487"/>
      <c r="EJ168" s="487"/>
      <c r="EK168" s="487"/>
      <c r="EL168" s="487"/>
      <c r="EM168" s="487"/>
      <c r="EN168" s="487"/>
      <c r="EO168" s="487"/>
      <c r="EP168" s="487"/>
      <c r="EQ168" s="487"/>
      <c r="ER168" s="487"/>
      <c r="ES168" s="487"/>
      <c r="ET168" s="487"/>
      <c r="EU168" s="487"/>
      <c r="EV168" s="487"/>
      <c r="EW168" s="487"/>
      <c r="EX168" s="487"/>
      <c r="EY168" s="487"/>
      <c r="EZ168" s="487"/>
      <c r="FA168" s="487"/>
      <c r="FB168" s="487"/>
      <c r="FC168" s="487"/>
      <c r="FD168" s="487"/>
      <c r="FE168" s="487"/>
      <c r="FF168" s="487"/>
      <c r="FG168" s="487"/>
      <c r="FH168" s="487"/>
      <c r="FI168" s="487"/>
      <c r="FJ168" s="487"/>
      <c r="FK168" s="487"/>
      <c r="FL168" s="487"/>
      <c r="FM168" s="487"/>
      <c r="FN168" s="487"/>
      <c r="FO168" s="487"/>
      <c r="FP168" s="487"/>
      <c r="FQ168" s="487"/>
      <c r="FR168" s="487"/>
      <c r="FS168" s="487"/>
      <c r="FT168" s="487"/>
      <c r="FU168" s="487"/>
      <c r="FV168" s="487"/>
      <c r="FW168" s="487"/>
      <c r="FX168" s="487"/>
      <c r="FY168" s="487"/>
      <c r="FZ168" s="487"/>
      <c r="GA168" s="487"/>
      <c r="GB168" s="487"/>
      <c r="GC168" s="487"/>
      <c r="GD168" s="487"/>
      <c r="GE168" s="487"/>
      <c r="GF168" s="487"/>
      <c r="GG168" s="487"/>
      <c r="GH168" s="487"/>
      <c r="GI168" s="487"/>
      <c r="GJ168" s="487"/>
      <c r="GK168" s="487"/>
      <c r="GL168" s="487"/>
      <c r="GM168" s="487"/>
      <c r="GN168" s="487"/>
      <c r="GO168" s="487"/>
      <c r="GP168" s="487"/>
      <c r="GQ168" s="487"/>
      <c r="GR168" s="487"/>
      <c r="GS168" s="487"/>
      <c r="GT168" s="487"/>
      <c r="GU168" s="487"/>
      <c r="GV168" s="487"/>
      <c r="GW168" s="487"/>
      <c r="GX168" s="487"/>
      <c r="GY168" s="487"/>
      <c r="GZ168" s="487"/>
      <c r="HA168" s="487"/>
      <c r="HB168" s="487"/>
      <c r="HC168" s="487"/>
      <c r="HD168" s="487"/>
      <c r="HE168" s="487"/>
      <c r="HF168" s="487"/>
      <c r="HG168" s="487"/>
      <c r="HH168" s="487"/>
      <c r="HI168" s="487"/>
      <c r="HJ168" s="487"/>
      <c r="HK168" s="487"/>
      <c r="HL168" s="487"/>
      <c r="HM168" s="487"/>
      <c r="HN168" s="487"/>
      <c r="HO168" s="487"/>
      <c r="HP168" s="487"/>
      <c r="HQ168" s="487"/>
      <c r="HR168" s="487"/>
      <c r="HS168" s="487"/>
      <c r="HT168" s="487"/>
      <c r="HU168" s="487"/>
      <c r="HV168" s="487"/>
      <c r="HW168" s="487"/>
      <c r="HX168" s="487"/>
      <c r="HY168" s="487"/>
      <c r="HZ168" s="487"/>
      <c r="IA168" s="487"/>
      <c r="IB168" s="487"/>
      <c r="IC168" s="487"/>
      <c r="ID168" s="487"/>
      <c r="IE168" s="487"/>
      <c r="IF168" s="487"/>
      <c r="IG168" s="487"/>
      <c r="IH168" s="487"/>
      <c r="II168" s="487"/>
      <c r="IJ168" s="487"/>
      <c r="IK168" s="487"/>
      <c r="IL168" s="487"/>
      <c r="IM168" s="487"/>
      <c r="IN168" s="487"/>
      <c r="IO168" s="487"/>
      <c r="IP168" s="487"/>
      <c r="IQ168" s="487"/>
      <c r="IR168" s="487"/>
      <c r="IS168" s="487"/>
      <c r="IT168" s="487"/>
      <c r="IU168" s="487"/>
      <c r="IV168" s="487"/>
      <c r="IW168" s="487"/>
      <c r="IX168" s="487"/>
      <c r="IY168" s="487"/>
      <c r="IZ168" s="487"/>
      <c r="JA168" s="487"/>
      <c r="JB168" s="487"/>
      <c r="JC168" s="487"/>
      <c r="JD168" s="487"/>
      <c r="JE168" s="487"/>
      <c r="JF168" s="487"/>
      <c r="JG168" s="487"/>
      <c r="JH168" s="487"/>
      <c r="JI168" s="487"/>
      <c r="JJ168" s="487"/>
      <c r="JK168" s="487"/>
      <c r="JL168" s="487"/>
      <c r="JM168" s="487"/>
      <c r="JN168" s="487"/>
      <c r="JO168" s="487"/>
      <c r="JP168" s="487"/>
      <c r="JQ168" s="487"/>
      <c r="JR168" s="487"/>
      <c r="JS168" s="681"/>
    </row>
    <row r="169" spans="1:279" s="461" customFormat="1" ht="21" customHeight="1">
      <c r="A169" s="1785"/>
      <c r="B169" s="1626">
        <v>56</v>
      </c>
      <c r="C169" s="478"/>
      <c r="D169" s="469"/>
      <c r="E169" s="470"/>
      <c r="F169" s="470"/>
      <c r="G169" s="469"/>
      <c r="H169" s="472"/>
      <c r="I169" s="1294"/>
      <c r="J169" s="1294"/>
      <c r="K169" s="1294"/>
      <c r="L169" s="1294"/>
      <c r="M169" s="1294"/>
      <c r="N169" s="1294"/>
      <c r="O169" s="1294"/>
      <c r="P169" s="1294"/>
      <c r="Q169" s="1294"/>
      <c r="R169" s="1294"/>
      <c r="S169" s="1294"/>
      <c r="T169" s="1294"/>
      <c r="U169" s="1294"/>
      <c r="V169" s="1294"/>
      <c r="W169" s="1294"/>
      <c r="X169" s="1294"/>
      <c r="Y169" s="1294"/>
      <c r="Z169" s="1294"/>
      <c r="AA169" s="1294"/>
      <c r="AB169" s="1294"/>
      <c r="AC169" s="1294"/>
      <c r="AD169" s="1294"/>
      <c r="AE169" s="1294"/>
      <c r="AF169" s="1294"/>
      <c r="AG169" s="1294"/>
      <c r="AH169" s="1294"/>
      <c r="AI169" s="1294"/>
      <c r="AJ169" s="1294"/>
      <c r="AK169" s="1294"/>
      <c r="AL169" s="1294"/>
      <c r="AM169" s="1294"/>
      <c r="AN169" s="1294"/>
      <c r="AO169" s="1294"/>
      <c r="AP169" s="1294"/>
      <c r="AQ169" s="1294"/>
      <c r="AR169" s="1294"/>
      <c r="AS169" s="1294"/>
      <c r="AT169" s="1294"/>
      <c r="AU169" s="1294"/>
      <c r="AV169" s="1294"/>
      <c r="AW169" s="1294"/>
      <c r="AX169" s="1294"/>
      <c r="AY169" s="1294"/>
      <c r="AZ169" s="1294"/>
      <c r="BA169" s="1294"/>
      <c r="BB169" s="1294"/>
      <c r="BC169" s="1294"/>
      <c r="BD169" s="1294"/>
      <c r="BE169" s="1294"/>
      <c r="BF169" s="1294"/>
      <c r="BG169" s="1294"/>
      <c r="BH169" s="1294"/>
      <c r="BI169" s="1294"/>
      <c r="BJ169" s="1294"/>
      <c r="BK169" s="1294"/>
      <c r="BL169" s="1294"/>
      <c r="BM169" s="1294"/>
      <c r="BN169" s="1294"/>
      <c r="BO169" s="1294"/>
      <c r="BP169" s="1294"/>
      <c r="BQ169" s="1294"/>
      <c r="BR169" s="1294"/>
      <c r="BS169" s="1294"/>
      <c r="BT169" s="1294"/>
      <c r="BU169" s="1294"/>
      <c r="BV169" s="1294"/>
      <c r="BW169" s="1294"/>
      <c r="BX169" s="1294"/>
      <c r="BY169" s="1294"/>
      <c r="BZ169" s="1294"/>
      <c r="CA169" s="1294"/>
      <c r="CB169" s="1294"/>
      <c r="CC169" s="1294"/>
      <c r="CD169" s="1294"/>
      <c r="CE169" s="1294"/>
      <c r="CF169" s="1294"/>
      <c r="CG169" s="1294"/>
      <c r="CH169" s="1294"/>
      <c r="CI169" s="1294"/>
      <c r="CJ169" s="1294"/>
      <c r="CK169" s="1294"/>
      <c r="CL169" s="1294"/>
      <c r="CM169" s="1294"/>
      <c r="CN169" s="1294"/>
      <c r="CO169" s="1295">
        <f t="shared" ref="CO169:CO213" si="19">SUM(I169:CN169)</f>
        <v>0</v>
      </c>
      <c r="CP169" s="476"/>
      <c r="CQ169" s="476"/>
      <c r="CR169" s="476"/>
      <c r="CS169" s="474">
        <f t="shared" si="17"/>
        <v>0</v>
      </c>
      <c r="CT169" s="475">
        <f t="shared" si="18"/>
        <v>0</v>
      </c>
      <c r="CV169" s="487"/>
      <c r="CW169" s="487"/>
      <c r="CX169" s="487"/>
      <c r="CY169" s="487"/>
      <c r="CZ169" s="487"/>
      <c r="DA169" s="487"/>
      <c r="DB169" s="487"/>
      <c r="DC169" s="487"/>
      <c r="DD169" s="487"/>
      <c r="DE169" s="487"/>
      <c r="DF169" s="487"/>
      <c r="DG169" s="487"/>
      <c r="DH169" s="487"/>
      <c r="DI169" s="487"/>
      <c r="DJ169" s="487"/>
      <c r="DK169" s="487"/>
      <c r="DL169" s="487"/>
      <c r="DM169" s="487"/>
      <c r="DN169" s="487"/>
      <c r="DO169" s="487"/>
      <c r="DP169" s="487"/>
      <c r="DQ169" s="487"/>
      <c r="DR169" s="487"/>
      <c r="DS169" s="487"/>
      <c r="DT169" s="487"/>
      <c r="DU169" s="487"/>
      <c r="DV169" s="487"/>
      <c r="DW169" s="487"/>
      <c r="DX169" s="487"/>
      <c r="DY169" s="487"/>
      <c r="DZ169" s="487"/>
      <c r="EA169" s="487"/>
      <c r="EB169" s="487"/>
      <c r="EC169" s="487"/>
      <c r="ED169" s="487"/>
      <c r="EE169" s="487"/>
      <c r="EF169" s="487"/>
      <c r="EG169" s="487"/>
      <c r="EH169" s="487"/>
      <c r="EI169" s="487"/>
      <c r="EJ169" s="487"/>
      <c r="EK169" s="487"/>
      <c r="EL169" s="487"/>
      <c r="EM169" s="487"/>
      <c r="EN169" s="487"/>
      <c r="EO169" s="487"/>
      <c r="EP169" s="487"/>
      <c r="EQ169" s="487"/>
      <c r="ER169" s="487"/>
      <c r="ES169" s="487"/>
      <c r="ET169" s="487"/>
      <c r="EU169" s="487"/>
      <c r="EV169" s="487"/>
      <c r="EW169" s="487"/>
      <c r="EX169" s="487"/>
      <c r="EY169" s="487"/>
      <c r="EZ169" s="487"/>
      <c r="FA169" s="487"/>
      <c r="FB169" s="487"/>
      <c r="FC169" s="487"/>
      <c r="FD169" s="487"/>
      <c r="FE169" s="487"/>
      <c r="FF169" s="487"/>
      <c r="FG169" s="487"/>
      <c r="FH169" s="487"/>
      <c r="FI169" s="487"/>
      <c r="FJ169" s="487"/>
      <c r="FK169" s="487"/>
      <c r="FL169" s="487"/>
      <c r="FM169" s="487"/>
      <c r="FN169" s="487"/>
      <c r="FO169" s="487"/>
      <c r="FP169" s="487"/>
      <c r="FQ169" s="487"/>
      <c r="FR169" s="487"/>
      <c r="FS169" s="487"/>
      <c r="FT169" s="487"/>
      <c r="FU169" s="487"/>
      <c r="FV169" s="487"/>
      <c r="FW169" s="487"/>
      <c r="FX169" s="487"/>
      <c r="FY169" s="487"/>
      <c r="FZ169" s="487"/>
      <c r="GA169" s="487"/>
      <c r="GB169" s="487"/>
      <c r="GC169" s="487"/>
      <c r="GD169" s="487"/>
      <c r="GE169" s="487"/>
      <c r="GF169" s="487"/>
      <c r="GG169" s="487"/>
      <c r="GH169" s="487"/>
      <c r="GI169" s="487"/>
      <c r="GJ169" s="487"/>
      <c r="GK169" s="487"/>
      <c r="GL169" s="487"/>
      <c r="GM169" s="487"/>
      <c r="GN169" s="487"/>
      <c r="GO169" s="487"/>
      <c r="GP169" s="487"/>
      <c r="GQ169" s="487"/>
      <c r="GR169" s="487"/>
      <c r="GS169" s="487"/>
      <c r="GT169" s="487"/>
      <c r="GU169" s="487"/>
      <c r="GV169" s="487"/>
      <c r="GW169" s="487"/>
      <c r="GX169" s="487"/>
      <c r="GY169" s="487"/>
      <c r="GZ169" s="487"/>
      <c r="HA169" s="487"/>
      <c r="HB169" s="487"/>
      <c r="HC169" s="487"/>
      <c r="HD169" s="487"/>
      <c r="HE169" s="487"/>
      <c r="HF169" s="487"/>
      <c r="HG169" s="487"/>
      <c r="HH169" s="487"/>
      <c r="HI169" s="487"/>
      <c r="HJ169" s="487"/>
      <c r="HK169" s="487"/>
      <c r="HL169" s="487"/>
      <c r="HM169" s="487"/>
      <c r="HN169" s="487"/>
      <c r="HO169" s="487"/>
      <c r="HP169" s="487"/>
      <c r="HQ169" s="487"/>
      <c r="HR169" s="487"/>
      <c r="HS169" s="487"/>
      <c r="HT169" s="487"/>
      <c r="HU169" s="487"/>
      <c r="HV169" s="487"/>
      <c r="HW169" s="487"/>
      <c r="HX169" s="487"/>
      <c r="HY169" s="487"/>
      <c r="HZ169" s="487"/>
      <c r="IA169" s="487"/>
      <c r="IB169" s="487"/>
      <c r="IC169" s="487"/>
      <c r="ID169" s="487"/>
      <c r="IE169" s="487"/>
      <c r="IF169" s="487"/>
      <c r="IG169" s="487"/>
      <c r="IH169" s="487"/>
      <c r="II169" s="487"/>
      <c r="IJ169" s="487"/>
      <c r="IK169" s="487"/>
      <c r="IL169" s="487"/>
      <c r="IM169" s="487"/>
      <c r="IN169" s="487"/>
      <c r="IO169" s="487"/>
      <c r="IP169" s="487"/>
      <c r="IQ169" s="487"/>
      <c r="IR169" s="487"/>
      <c r="IS169" s="487"/>
      <c r="IT169" s="487"/>
      <c r="IU169" s="487"/>
      <c r="IV169" s="487"/>
      <c r="IW169" s="487"/>
      <c r="IX169" s="487"/>
      <c r="IY169" s="487"/>
      <c r="IZ169" s="487"/>
      <c r="JA169" s="487"/>
      <c r="JB169" s="487"/>
      <c r="JC169" s="487"/>
      <c r="JD169" s="487"/>
      <c r="JE169" s="487"/>
      <c r="JF169" s="487"/>
      <c r="JG169" s="487"/>
      <c r="JH169" s="487"/>
      <c r="JI169" s="487"/>
      <c r="JJ169" s="487"/>
      <c r="JK169" s="487"/>
      <c r="JL169" s="487"/>
      <c r="JM169" s="487"/>
      <c r="JN169" s="487"/>
      <c r="JO169" s="487"/>
      <c r="JP169" s="487"/>
      <c r="JQ169" s="487"/>
      <c r="JR169" s="487"/>
      <c r="JS169" s="681"/>
    </row>
    <row r="170" spans="1:279" s="461" customFormat="1" ht="21" customHeight="1">
      <c r="A170" s="1785"/>
      <c r="B170" s="1626">
        <v>57</v>
      </c>
      <c r="C170" s="478"/>
      <c r="D170" s="469"/>
      <c r="E170" s="470"/>
      <c r="F170" s="470"/>
      <c r="G170" s="469"/>
      <c r="H170" s="472"/>
      <c r="I170" s="1294"/>
      <c r="J170" s="1294"/>
      <c r="K170" s="1294"/>
      <c r="L170" s="1294"/>
      <c r="M170" s="1294"/>
      <c r="N170" s="1294"/>
      <c r="O170" s="1294"/>
      <c r="P170" s="1294"/>
      <c r="Q170" s="1294"/>
      <c r="R170" s="1294"/>
      <c r="S170" s="1294"/>
      <c r="T170" s="1294"/>
      <c r="U170" s="1294"/>
      <c r="V170" s="1294"/>
      <c r="W170" s="1294"/>
      <c r="X170" s="1294"/>
      <c r="Y170" s="1294"/>
      <c r="Z170" s="1294"/>
      <c r="AA170" s="1294"/>
      <c r="AB170" s="1294"/>
      <c r="AC170" s="1294"/>
      <c r="AD170" s="1294"/>
      <c r="AE170" s="1294"/>
      <c r="AF170" s="1294"/>
      <c r="AG170" s="1294"/>
      <c r="AH170" s="1294"/>
      <c r="AI170" s="1294"/>
      <c r="AJ170" s="1294"/>
      <c r="AK170" s="1294"/>
      <c r="AL170" s="1294"/>
      <c r="AM170" s="1294"/>
      <c r="AN170" s="1294"/>
      <c r="AO170" s="1294"/>
      <c r="AP170" s="1294"/>
      <c r="AQ170" s="1294"/>
      <c r="AR170" s="1294"/>
      <c r="AS170" s="1294"/>
      <c r="AT170" s="1294"/>
      <c r="AU170" s="1294"/>
      <c r="AV170" s="1294"/>
      <c r="AW170" s="1294"/>
      <c r="AX170" s="1294"/>
      <c r="AY170" s="1294"/>
      <c r="AZ170" s="1294"/>
      <c r="BA170" s="1294"/>
      <c r="BB170" s="1294"/>
      <c r="BC170" s="1294"/>
      <c r="BD170" s="1294"/>
      <c r="BE170" s="1294"/>
      <c r="BF170" s="1294"/>
      <c r="BG170" s="1294"/>
      <c r="BH170" s="1294"/>
      <c r="BI170" s="1294"/>
      <c r="BJ170" s="1294"/>
      <c r="BK170" s="1294"/>
      <c r="BL170" s="1294"/>
      <c r="BM170" s="1294"/>
      <c r="BN170" s="1294"/>
      <c r="BO170" s="1294"/>
      <c r="BP170" s="1294"/>
      <c r="BQ170" s="1294"/>
      <c r="BR170" s="1294"/>
      <c r="BS170" s="1294"/>
      <c r="BT170" s="1294"/>
      <c r="BU170" s="1294"/>
      <c r="BV170" s="1294"/>
      <c r="BW170" s="1294"/>
      <c r="BX170" s="1294"/>
      <c r="BY170" s="1294"/>
      <c r="BZ170" s="1294"/>
      <c r="CA170" s="1294"/>
      <c r="CB170" s="1294"/>
      <c r="CC170" s="1294"/>
      <c r="CD170" s="1294"/>
      <c r="CE170" s="1294"/>
      <c r="CF170" s="1294"/>
      <c r="CG170" s="1294"/>
      <c r="CH170" s="1294"/>
      <c r="CI170" s="1294"/>
      <c r="CJ170" s="1294"/>
      <c r="CK170" s="1294"/>
      <c r="CL170" s="1294"/>
      <c r="CM170" s="1294"/>
      <c r="CN170" s="1294"/>
      <c r="CO170" s="1295">
        <f t="shared" si="19"/>
        <v>0</v>
      </c>
      <c r="CP170" s="476"/>
      <c r="CQ170" s="476"/>
      <c r="CR170" s="476"/>
      <c r="CS170" s="474">
        <f t="shared" si="17"/>
        <v>0</v>
      </c>
      <c r="CT170" s="475">
        <f t="shared" si="18"/>
        <v>0</v>
      </c>
      <c r="CV170" s="487"/>
      <c r="CW170" s="487"/>
      <c r="CX170" s="487"/>
      <c r="CY170" s="487"/>
      <c r="CZ170" s="487"/>
      <c r="DA170" s="487"/>
      <c r="DB170" s="487"/>
      <c r="DC170" s="487"/>
      <c r="DD170" s="487"/>
      <c r="DE170" s="487"/>
      <c r="DF170" s="487"/>
      <c r="DG170" s="487"/>
      <c r="DH170" s="487"/>
      <c r="DI170" s="487"/>
      <c r="DJ170" s="487"/>
      <c r="DK170" s="487"/>
      <c r="DL170" s="487"/>
      <c r="DM170" s="487"/>
      <c r="DN170" s="487"/>
      <c r="DO170" s="487"/>
      <c r="DP170" s="487"/>
      <c r="DQ170" s="487"/>
      <c r="DR170" s="487"/>
      <c r="DS170" s="487"/>
      <c r="DT170" s="487"/>
      <c r="DU170" s="487"/>
      <c r="DV170" s="487"/>
      <c r="DW170" s="487"/>
      <c r="DX170" s="487"/>
      <c r="DY170" s="487"/>
      <c r="DZ170" s="487"/>
      <c r="EA170" s="487"/>
      <c r="EB170" s="487"/>
      <c r="EC170" s="487"/>
      <c r="ED170" s="487"/>
      <c r="EE170" s="487"/>
      <c r="EF170" s="487"/>
      <c r="EG170" s="487"/>
      <c r="EH170" s="487"/>
      <c r="EI170" s="487"/>
      <c r="EJ170" s="487"/>
      <c r="EK170" s="487"/>
      <c r="EL170" s="487"/>
      <c r="EM170" s="487"/>
      <c r="EN170" s="487"/>
      <c r="EO170" s="487"/>
      <c r="EP170" s="487"/>
      <c r="EQ170" s="487"/>
      <c r="ER170" s="487"/>
      <c r="ES170" s="487"/>
      <c r="ET170" s="487"/>
      <c r="EU170" s="487"/>
      <c r="EV170" s="487"/>
      <c r="EW170" s="487"/>
      <c r="EX170" s="487"/>
      <c r="EY170" s="487"/>
      <c r="EZ170" s="487"/>
      <c r="FA170" s="487"/>
      <c r="FB170" s="487"/>
      <c r="FC170" s="487"/>
      <c r="FD170" s="487"/>
      <c r="FE170" s="487"/>
      <c r="FF170" s="487"/>
      <c r="FG170" s="487"/>
      <c r="FH170" s="487"/>
      <c r="FI170" s="487"/>
      <c r="FJ170" s="487"/>
      <c r="FK170" s="487"/>
      <c r="FL170" s="487"/>
      <c r="FM170" s="487"/>
      <c r="FN170" s="487"/>
      <c r="FO170" s="487"/>
      <c r="FP170" s="487"/>
      <c r="FQ170" s="487"/>
      <c r="FR170" s="487"/>
      <c r="FS170" s="487"/>
      <c r="FT170" s="487"/>
      <c r="FU170" s="487"/>
      <c r="FV170" s="487"/>
      <c r="FW170" s="487"/>
      <c r="FX170" s="487"/>
      <c r="FY170" s="487"/>
      <c r="FZ170" s="487"/>
      <c r="GA170" s="487"/>
      <c r="GB170" s="487"/>
      <c r="GC170" s="487"/>
      <c r="GD170" s="487"/>
      <c r="GE170" s="487"/>
      <c r="GF170" s="487"/>
      <c r="GG170" s="487"/>
      <c r="GH170" s="487"/>
      <c r="GI170" s="487"/>
      <c r="GJ170" s="487"/>
      <c r="GK170" s="487"/>
      <c r="GL170" s="487"/>
      <c r="GM170" s="487"/>
      <c r="GN170" s="487"/>
      <c r="GO170" s="487"/>
      <c r="GP170" s="487"/>
      <c r="GQ170" s="487"/>
      <c r="GR170" s="487"/>
      <c r="GS170" s="487"/>
      <c r="GT170" s="487"/>
      <c r="GU170" s="487"/>
      <c r="GV170" s="487"/>
      <c r="GW170" s="487"/>
      <c r="GX170" s="487"/>
      <c r="GY170" s="487"/>
      <c r="GZ170" s="487"/>
      <c r="HA170" s="487"/>
      <c r="HB170" s="487"/>
      <c r="HC170" s="487"/>
      <c r="HD170" s="487"/>
      <c r="HE170" s="487"/>
      <c r="HF170" s="487"/>
      <c r="HG170" s="487"/>
      <c r="HH170" s="487"/>
      <c r="HI170" s="487"/>
      <c r="HJ170" s="487"/>
      <c r="HK170" s="487"/>
      <c r="HL170" s="487"/>
      <c r="HM170" s="487"/>
      <c r="HN170" s="487"/>
      <c r="HO170" s="487"/>
      <c r="HP170" s="487"/>
      <c r="HQ170" s="487"/>
      <c r="HR170" s="487"/>
      <c r="HS170" s="487"/>
      <c r="HT170" s="487"/>
      <c r="HU170" s="487"/>
      <c r="HV170" s="487"/>
      <c r="HW170" s="487"/>
      <c r="HX170" s="487"/>
      <c r="HY170" s="487"/>
      <c r="HZ170" s="487"/>
      <c r="IA170" s="487"/>
      <c r="IB170" s="487"/>
      <c r="IC170" s="487"/>
      <c r="ID170" s="487"/>
      <c r="IE170" s="487"/>
      <c r="IF170" s="487"/>
      <c r="IG170" s="487"/>
      <c r="IH170" s="487"/>
      <c r="II170" s="487"/>
      <c r="IJ170" s="487"/>
      <c r="IK170" s="487"/>
      <c r="IL170" s="487"/>
      <c r="IM170" s="487"/>
      <c r="IN170" s="487"/>
      <c r="IO170" s="487"/>
      <c r="IP170" s="487"/>
      <c r="IQ170" s="487"/>
      <c r="IR170" s="487"/>
      <c r="IS170" s="487"/>
      <c r="IT170" s="487"/>
      <c r="IU170" s="487"/>
      <c r="IV170" s="487"/>
      <c r="IW170" s="487"/>
      <c r="IX170" s="487"/>
      <c r="IY170" s="487"/>
      <c r="IZ170" s="487"/>
      <c r="JA170" s="487"/>
      <c r="JB170" s="487"/>
      <c r="JC170" s="487"/>
      <c r="JD170" s="487"/>
      <c r="JE170" s="487"/>
      <c r="JF170" s="487"/>
      <c r="JG170" s="487"/>
      <c r="JH170" s="487"/>
      <c r="JI170" s="487"/>
      <c r="JJ170" s="487"/>
      <c r="JK170" s="487"/>
      <c r="JL170" s="487"/>
      <c r="JM170" s="487"/>
      <c r="JN170" s="487"/>
      <c r="JO170" s="487"/>
      <c r="JP170" s="487"/>
      <c r="JQ170" s="487"/>
      <c r="JR170" s="487"/>
      <c r="JS170" s="681"/>
    </row>
    <row r="171" spans="1:279" s="461" customFormat="1" ht="21" customHeight="1">
      <c r="A171" s="1785"/>
      <c r="B171" s="1626">
        <v>58</v>
      </c>
      <c r="C171" s="478"/>
      <c r="D171" s="469"/>
      <c r="E171" s="470"/>
      <c r="F171" s="470"/>
      <c r="G171" s="469"/>
      <c r="H171" s="472"/>
      <c r="I171" s="1294"/>
      <c r="J171" s="1294"/>
      <c r="K171" s="1294"/>
      <c r="L171" s="1294"/>
      <c r="M171" s="1294"/>
      <c r="N171" s="1294"/>
      <c r="O171" s="1294"/>
      <c r="P171" s="1294"/>
      <c r="Q171" s="1294"/>
      <c r="R171" s="1294"/>
      <c r="S171" s="1294"/>
      <c r="T171" s="1294"/>
      <c r="U171" s="1294"/>
      <c r="V171" s="1294"/>
      <c r="W171" s="1294"/>
      <c r="X171" s="1294"/>
      <c r="Y171" s="1294"/>
      <c r="Z171" s="1294"/>
      <c r="AA171" s="1294"/>
      <c r="AB171" s="1294"/>
      <c r="AC171" s="1294"/>
      <c r="AD171" s="1294"/>
      <c r="AE171" s="1294"/>
      <c r="AF171" s="1294"/>
      <c r="AG171" s="1294"/>
      <c r="AH171" s="1294"/>
      <c r="AI171" s="1294"/>
      <c r="AJ171" s="1294"/>
      <c r="AK171" s="1294"/>
      <c r="AL171" s="1294"/>
      <c r="AM171" s="1294"/>
      <c r="AN171" s="1294"/>
      <c r="AO171" s="1294"/>
      <c r="AP171" s="1294"/>
      <c r="AQ171" s="1294"/>
      <c r="AR171" s="1294"/>
      <c r="AS171" s="1294"/>
      <c r="AT171" s="1294"/>
      <c r="AU171" s="1294"/>
      <c r="AV171" s="1294"/>
      <c r="AW171" s="1294"/>
      <c r="AX171" s="1294"/>
      <c r="AY171" s="1294"/>
      <c r="AZ171" s="1294"/>
      <c r="BA171" s="1294"/>
      <c r="BB171" s="1294"/>
      <c r="BC171" s="1294"/>
      <c r="BD171" s="1294"/>
      <c r="BE171" s="1294"/>
      <c r="BF171" s="1294"/>
      <c r="BG171" s="1294"/>
      <c r="BH171" s="1294"/>
      <c r="BI171" s="1294"/>
      <c r="BJ171" s="1294"/>
      <c r="BK171" s="1294"/>
      <c r="BL171" s="1294"/>
      <c r="BM171" s="1294"/>
      <c r="BN171" s="1294"/>
      <c r="BO171" s="1294"/>
      <c r="BP171" s="1294"/>
      <c r="BQ171" s="1294"/>
      <c r="BR171" s="1294"/>
      <c r="BS171" s="1294"/>
      <c r="BT171" s="1294"/>
      <c r="BU171" s="1294"/>
      <c r="BV171" s="1294"/>
      <c r="BW171" s="1294"/>
      <c r="BX171" s="1294"/>
      <c r="BY171" s="1294"/>
      <c r="BZ171" s="1294"/>
      <c r="CA171" s="1294"/>
      <c r="CB171" s="1294"/>
      <c r="CC171" s="1294"/>
      <c r="CD171" s="1294"/>
      <c r="CE171" s="1294"/>
      <c r="CF171" s="1294"/>
      <c r="CG171" s="1294"/>
      <c r="CH171" s="1294"/>
      <c r="CI171" s="1294"/>
      <c r="CJ171" s="1294"/>
      <c r="CK171" s="1294"/>
      <c r="CL171" s="1294"/>
      <c r="CM171" s="1294"/>
      <c r="CN171" s="1294"/>
      <c r="CO171" s="1295">
        <f t="shared" si="19"/>
        <v>0</v>
      </c>
      <c r="CP171" s="476"/>
      <c r="CQ171" s="476"/>
      <c r="CR171" s="476"/>
      <c r="CS171" s="474">
        <f t="shared" si="17"/>
        <v>0</v>
      </c>
      <c r="CT171" s="475">
        <f t="shared" si="18"/>
        <v>0</v>
      </c>
      <c r="CV171" s="487"/>
      <c r="CW171" s="487"/>
      <c r="CX171" s="487"/>
      <c r="CY171" s="487"/>
      <c r="CZ171" s="487"/>
      <c r="DA171" s="487"/>
      <c r="DB171" s="487"/>
      <c r="DC171" s="487"/>
      <c r="DD171" s="487"/>
      <c r="DE171" s="487"/>
      <c r="DF171" s="487"/>
      <c r="DG171" s="487"/>
      <c r="DH171" s="487"/>
      <c r="DI171" s="487"/>
      <c r="DJ171" s="487"/>
      <c r="DK171" s="487"/>
      <c r="DL171" s="487"/>
      <c r="DM171" s="487"/>
      <c r="DN171" s="487"/>
      <c r="DO171" s="487"/>
      <c r="DP171" s="487"/>
      <c r="DQ171" s="487"/>
      <c r="DR171" s="487"/>
      <c r="DS171" s="487"/>
      <c r="DT171" s="487"/>
      <c r="DU171" s="487"/>
      <c r="DV171" s="487"/>
      <c r="DW171" s="487"/>
      <c r="DX171" s="487"/>
      <c r="DY171" s="487"/>
      <c r="DZ171" s="487"/>
      <c r="EA171" s="487"/>
      <c r="EB171" s="487"/>
      <c r="EC171" s="487"/>
      <c r="ED171" s="487"/>
      <c r="EE171" s="487"/>
      <c r="EF171" s="487"/>
      <c r="EG171" s="487"/>
      <c r="EH171" s="487"/>
      <c r="EI171" s="487"/>
      <c r="EJ171" s="487"/>
      <c r="EK171" s="487"/>
      <c r="EL171" s="487"/>
      <c r="EM171" s="487"/>
      <c r="EN171" s="487"/>
      <c r="EO171" s="487"/>
      <c r="EP171" s="487"/>
      <c r="EQ171" s="487"/>
      <c r="ER171" s="487"/>
      <c r="ES171" s="487"/>
      <c r="ET171" s="487"/>
      <c r="EU171" s="487"/>
      <c r="EV171" s="487"/>
      <c r="EW171" s="487"/>
      <c r="EX171" s="487"/>
      <c r="EY171" s="487"/>
      <c r="EZ171" s="487"/>
      <c r="FA171" s="487"/>
      <c r="FB171" s="487"/>
      <c r="FC171" s="487"/>
      <c r="FD171" s="487"/>
      <c r="FE171" s="487"/>
      <c r="FF171" s="487"/>
      <c r="FG171" s="487"/>
      <c r="FH171" s="487"/>
      <c r="FI171" s="487"/>
      <c r="FJ171" s="487"/>
      <c r="FK171" s="487"/>
      <c r="FL171" s="487"/>
      <c r="FM171" s="487"/>
      <c r="FN171" s="487"/>
      <c r="FO171" s="487"/>
      <c r="FP171" s="487"/>
      <c r="FQ171" s="487"/>
      <c r="FR171" s="487"/>
      <c r="FS171" s="487"/>
      <c r="FT171" s="487"/>
      <c r="FU171" s="487"/>
      <c r="FV171" s="487"/>
      <c r="FW171" s="487"/>
      <c r="FX171" s="487"/>
      <c r="FY171" s="487"/>
      <c r="FZ171" s="487"/>
      <c r="GA171" s="487"/>
      <c r="GB171" s="487"/>
      <c r="GC171" s="487"/>
      <c r="GD171" s="487"/>
      <c r="GE171" s="487"/>
      <c r="GF171" s="487"/>
      <c r="GG171" s="487"/>
      <c r="GH171" s="487"/>
      <c r="GI171" s="487"/>
      <c r="GJ171" s="487"/>
      <c r="GK171" s="487"/>
      <c r="GL171" s="487"/>
      <c r="GM171" s="487"/>
      <c r="GN171" s="487"/>
      <c r="GO171" s="487"/>
      <c r="GP171" s="487"/>
      <c r="GQ171" s="487"/>
      <c r="GR171" s="487"/>
      <c r="GS171" s="487"/>
      <c r="GT171" s="487"/>
      <c r="GU171" s="487"/>
      <c r="GV171" s="487"/>
      <c r="GW171" s="487"/>
      <c r="GX171" s="487"/>
      <c r="GY171" s="487"/>
      <c r="GZ171" s="487"/>
      <c r="HA171" s="487"/>
      <c r="HB171" s="487"/>
      <c r="HC171" s="487"/>
      <c r="HD171" s="487"/>
      <c r="HE171" s="487"/>
      <c r="HF171" s="487"/>
      <c r="HG171" s="487"/>
      <c r="HH171" s="487"/>
      <c r="HI171" s="487"/>
      <c r="HJ171" s="487"/>
      <c r="HK171" s="487"/>
      <c r="HL171" s="487"/>
      <c r="HM171" s="487"/>
      <c r="HN171" s="487"/>
      <c r="HO171" s="487"/>
      <c r="HP171" s="487"/>
      <c r="HQ171" s="487"/>
      <c r="HR171" s="487"/>
      <c r="HS171" s="487"/>
      <c r="HT171" s="487"/>
      <c r="HU171" s="487"/>
      <c r="HV171" s="487"/>
      <c r="HW171" s="487"/>
      <c r="HX171" s="487"/>
      <c r="HY171" s="487"/>
      <c r="HZ171" s="487"/>
      <c r="IA171" s="487"/>
      <c r="IB171" s="487"/>
      <c r="IC171" s="487"/>
      <c r="ID171" s="487"/>
      <c r="IE171" s="487"/>
      <c r="IF171" s="487"/>
      <c r="IG171" s="487"/>
      <c r="IH171" s="487"/>
      <c r="II171" s="487"/>
      <c r="IJ171" s="487"/>
      <c r="IK171" s="487"/>
      <c r="IL171" s="487"/>
      <c r="IM171" s="487"/>
      <c r="IN171" s="487"/>
      <c r="IO171" s="487"/>
      <c r="IP171" s="487"/>
      <c r="IQ171" s="487"/>
      <c r="IR171" s="487"/>
      <c r="IS171" s="487"/>
      <c r="IT171" s="487"/>
      <c r="IU171" s="487"/>
      <c r="IV171" s="487"/>
      <c r="IW171" s="487"/>
      <c r="IX171" s="487"/>
      <c r="IY171" s="487"/>
      <c r="IZ171" s="487"/>
      <c r="JA171" s="487"/>
      <c r="JB171" s="487"/>
      <c r="JC171" s="487"/>
      <c r="JD171" s="487"/>
      <c r="JE171" s="487"/>
      <c r="JF171" s="487"/>
      <c r="JG171" s="487"/>
      <c r="JH171" s="487"/>
      <c r="JI171" s="487"/>
      <c r="JJ171" s="487"/>
      <c r="JK171" s="487"/>
      <c r="JL171" s="487"/>
      <c r="JM171" s="487"/>
      <c r="JN171" s="487"/>
      <c r="JO171" s="487"/>
      <c r="JP171" s="487"/>
      <c r="JQ171" s="487"/>
      <c r="JR171" s="487"/>
      <c r="JS171" s="681"/>
    </row>
    <row r="172" spans="1:279" s="461" customFormat="1" ht="21" customHeight="1">
      <c r="A172" s="1785"/>
      <c r="B172" s="1626">
        <v>59</v>
      </c>
      <c r="C172" s="478"/>
      <c r="D172" s="469"/>
      <c r="E172" s="470"/>
      <c r="F172" s="470"/>
      <c r="G172" s="469"/>
      <c r="H172" s="472"/>
      <c r="I172" s="1294"/>
      <c r="J172" s="1294"/>
      <c r="K172" s="1294"/>
      <c r="L172" s="1294"/>
      <c r="M172" s="1294"/>
      <c r="N172" s="1294"/>
      <c r="O172" s="1294"/>
      <c r="P172" s="1294"/>
      <c r="Q172" s="1294"/>
      <c r="R172" s="1294"/>
      <c r="S172" s="1294"/>
      <c r="T172" s="1294"/>
      <c r="U172" s="1294"/>
      <c r="V172" s="1294"/>
      <c r="W172" s="1294"/>
      <c r="X172" s="1294"/>
      <c r="Y172" s="1294"/>
      <c r="Z172" s="1294"/>
      <c r="AA172" s="1294"/>
      <c r="AB172" s="1294"/>
      <c r="AC172" s="1294"/>
      <c r="AD172" s="1294"/>
      <c r="AE172" s="1294"/>
      <c r="AF172" s="1294"/>
      <c r="AG172" s="1294"/>
      <c r="AH172" s="1294"/>
      <c r="AI172" s="1294"/>
      <c r="AJ172" s="1294"/>
      <c r="AK172" s="1294"/>
      <c r="AL172" s="1294"/>
      <c r="AM172" s="1294"/>
      <c r="AN172" s="1294"/>
      <c r="AO172" s="1294"/>
      <c r="AP172" s="1294"/>
      <c r="AQ172" s="1294"/>
      <c r="AR172" s="1294"/>
      <c r="AS172" s="1294"/>
      <c r="AT172" s="1294"/>
      <c r="AU172" s="1294"/>
      <c r="AV172" s="1294"/>
      <c r="AW172" s="1294"/>
      <c r="AX172" s="1294"/>
      <c r="AY172" s="1294"/>
      <c r="AZ172" s="1294"/>
      <c r="BA172" s="1294"/>
      <c r="BB172" s="1294"/>
      <c r="BC172" s="1294"/>
      <c r="BD172" s="1294"/>
      <c r="BE172" s="1294"/>
      <c r="BF172" s="1294"/>
      <c r="BG172" s="1294"/>
      <c r="BH172" s="1294"/>
      <c r="BI172" s="1294"/>
      <c r="BJ172" s="1294"/>
      <c r="BK172" s="1294"/>
      <c r="BL172" s="1294"/>
      <c r="BM172" s="1294"/>
      <c r="BN172" s="1294"/>
      <c r="BO172" s="1294"/>
      <c r="BP172" s="1294"/>
      <c r="BQ172" s="1294"/>
      <c r="BR172" s="1294"/>
      <c r="BS172" s="1294"/>
      <c r="BT172" s="1294"/>
      <c r="BU172" s="1294"/>
      <c r="BV172" s="1294"/>
      <c r="BW172" s="1294"/>
      <c r="BX172" s="1294"/>
      <c r="BY172" s="1294"/>
      <c r="BZ172" s="1294"/>
      <c r="CA172" s="1294"/>
      <c r="CB172" s="1294"/>
      <c r="CC172" s="1294"/>
      <c r="CD172" s="1294"/>
      <c r="CE172" s="1294"/>
      <c r="CF172" s="1294"/>
      <c r="CG172" s="1294"/>
      <c r="CH172" s="1294"/>
      <c r="CI172" s="1294"/>
      <c r="CJ172" s="1294"/>
      <c r="CK172" s="1294"/>
      <c r="CL172" s="1294"/>
      <c r="CM172" s="1294"/>
      <c r="CN172" s="1294"/>
      <c r="CO172" s="1295">
        <f t="shared" si="19"/>
        <v>0</v>
      </c>
      <c r="CP172" s="476"/>
      <c r="CQ172" s="476"/>
      <c r="CR172" s="476"/>
      <c r="CS172" s="474">
        <f t="shared" si="17"/>
        <v>0</v>
      </c>
      <c r="CT172" s="475">
        <f t="shared" si="18"/>
        <v>0</v>
      </c>
      <c r="CV172" s="487"/>
      <c r="CW172" s="487"/>
      <c r="CX172" s="487"/>
      <c r="CY172" s="487"/>
      <c r="CZ172" s="487"/>
      <c r="DA172" s="487"/>
      <c r="DB172" s="487"/>
      <c r="DC172" s="487"/>
      <c r="DD172" s="487"/>
      <c r="DE172" s="487"/>
      <c r="DF172" s="487"/>
      <c r="DG172" s="487"/>
      <c r="DH172" s="487"/>
      <c r="DI172" s="487"/>
      <c r="DJ172" s="487"/>
      <c r="DK172" s="487"/>
      <c r="DL172" s="487"/>
      <c r="DM172" s="487"/>
      <c r="DN172" s="487"/>
      <c r="DO172" s="487"/>
      <c r="DP172" s="487"/>
      <c r="DQ172" s="487"/>
      <c r="DR172" s="487"/>
      <c r="DS172" s="487"/>
      <c r="DT172" s="487"/>
      <c r="DU172" s="487"/>
      <c r="DV172" s="487"/>
      <c r="DW172" s="487"/>
      <c r="DX172" s="487"/>
      <c r="DY172" s="487"/>
      <c r="DZ172" s="487"/>
      <c r="EA172" s="487"/>
      <c r="EB172" s="487"/>
      <c r="EC172" s="487"/>
      <c r="ED172" s="487"/>
      <c r="EE172" s="487"/>
      <c r="EF172" s="487"/>
      <c r="EG172" s="487"/>
      <c r="EH172" s="487"/>
      <c r="EI172" s="487"/>
      <c r="EJ172" s="487"/>
      <c r="EK172" s="487"/>
      <c r="EL172" s="487"/>
      <c r="EM172" s="487"/>
      <c r="EN172" s="487"/>
      <c r="EO172" s="487"/>
      <c r="EP172" s="487"/>
      <c r="EQ172" s="487"/>
      <c r="ER172" s="487"/>
      <c r="ES172" s="487"/>
      <c r="ET172" s="487"/>
      <c r="EU172" s="487"/>
      <c r="EV172" s="487"/>
      <c r="EW172" s="487"/>
      <c r="EX172" s="487"/>
      <c r="EY172" s="487"/>
      <c r="EZ172" s="487"/>
      <c r="FA172" s="487"/>
      <c r="FB172" s="487"/>
      <c r="FC172" s="487"/>
      <c r="FD172" s="487"/>
      <c r="FE172" s="487"/>
      <c r="FF172" s="487"/>
      <c r="FG172" s="487"/>
      <c r="FH172" s="487"/>
      <c r="FI172" s="487"/>
      <c r="FJ172" s="487"/>
      <c r="FK172" s="487"/>
      <c r="FL172" s="487"/>
      <c r="FM172" s="487"/>
      <c r="FN172" s="487"/>
      <c r="FO172" s="487"/>
      <c r="FP172" s="487"/>
      <c r="FQ172" s="487"/>
      <c r="FR172" s="487"/>
      <c r="FS172" s="487"/>
      <c r="FT172" s="487"/>
      <c r="FU172" s="487"/>
      <c r="FV172" s="487"/>
      <c r="FW172" s="487"/>
      <c r="FX172" s="487"/>
      <c r="FY172" s="487"/>
      <c r="FZ172" s="487"/>
      <c r="GA172" s="487"/>
      <c r="GB172" s="487"/>
      <c r="GC172" s="487"/>
      <c r="GD172" s="487"/>
      <c r="GE172" s="487"/>
      <c r="GF172" s="487"/>
      <c r="GG172" s="487"/>
      <c r="GH172" s="487"/>
      <c r="GI172" s="487"/>
      <c r="GJ172" s="487"/>
      <c r="GK172" s="487"/>
      <c r="GL172" s="487"/>
      <c r="GM172" s="487"/>
      <c r="GN172" s="487"/>
      <c r="GO172" s="487"/>
      <c r="GP172" s="487"/>
      <c r="GQ172" s="487"/>
      <c r="GR172" s="487"/>
      <c r="GS172" s="487"/>
      <c r="GT172" s="487"/>
      <c r="GU172" s="487"/>
      <c r="GV172" s="487"/>
      <c r="GW172" s="487"/>
      <c r="GX172" s="487"/>
      <c r="GY172" s="487"/>
      <c r="GZ172" s="487"/>
      <c r="HA172" s="487"/>
      <c r="HB172" s="487"/>
      <c r="HC172" s="487"/>
      <c r="HD172" s="487"/>
      <c r="HE172" s="487"/>
      <c r="HF172" s="487"/>
      <c r="HG172" s="487"/>
      <c r="HH172" s="487"/>
      <c r="HI172" s="487"/>
      <c r="HJ172" s="487"/>
      <c r="HK172" s="487"/>
      <c r="HL172" s="487"/>
      <c r="HM172" s="487"/>
      <c r="HN172" s="487"/>
      <c r="HO172" s="487"/>
      <c r="HP172" s="487"/>
      <c r="HQ172" s="487"/>
      <c r="HR172" s="487"/>
      <c r="HS172" s="487"/>
      <c r="HT172" s="487"/>
      <c r="HU172" s="487"/>
      <c r="HV172" s="487"/>
      <c r="HW172" s="487"/>
      <c r="HX172" s="487"/>
      <c r="HY172" s="487"/>
      <c r="HZ172" s="487"/>
      <c r="IA172" s="487"/>
      <c r="IB172" s="487"/>
      <c r="IC172" s="487"/>
      <c r="ID172" s="487"/>
      <c r="IE172" s="487"/>
      <c r="IF172" s="487"/>
      <c r="IG172" s="487"/>
      <c r="IH172" s="487"/>
      <c r="II172" s="487"/>
      <c r="IJ172" s="487"/>
      <c r="IK172" s="487"/>
      <c r="IL172" s="487"/>
      <c r="IM172" s="487"/>
      <c r="IN172" s="487"/>
      <c r="IO172" s="487"/>
      <c r="IP172" s="487"/>
      <c r="IQ172" s="487"/>
      <c r="IR172" s="487"/>
      <c r="IS172" s="487"/>
      <c r="IT172" s="487"/>
      <c r="IU172" s="487"/>
      <c r="IV172" s="487"/>
      <c r="IW172" s="487"/>
      <c r="IX172" s="487"/>
      <c r="IY172" s="487"/>
      <c r="IZ172" s="487"/>
      <c r="JA172" s="487"/>
      <c r="JB172" s="487"/>
      <c r="JC172" s="487"/>
      <c r="JD172" s="487"/>
      <c r="JE172" s="487"/>
      <c r="JF172" s="487"/>
      <c r="JG172" s="487"/>
      <c r="JH172" s="487"/>
      <c r="JI172" s="487"/>
      <c r="JJ172" s="487"/>
      <c r="JK172" s="487"/>
      <c r="JL172" s="487"/>
      <c r="JM172" s="487"/>
      <c r="JN172" s="487"/>
      <c r="JO172" s="487"/>
      <c r="JP172" s="487"/>
      <c r="JQ172" s="487"/>
      <c r="JR172" s="487"/>
      <c r="JS172" s="681"/>
    </row>
    <row r="173" spans="1:279" s="461" customFormat="1" ht="21" customHeight="1">
      <c r="A173" s="1785"/>
      <c r="B173" s="1626">
        <v>60</v>
      </c>
      <c r="C173" s="478"/>
      <c r="D173" s="469"/>
      <c r="E173" s="470"/>
      <c r="F173" s="470"/>
      <c r="G173" s="469"/>
      <c r="H173" s="472"/>
      <c r="I173" s="1294"/>
      <c r="J173" s="1294"/>
      <c r="K173" s="1294"/>
      <c r="L173" s="1294"/>
      <c r="M173" s="1294"/>
      <c r="N173" s="1294"/>
      <c r="O173" s="1294"/>
      <c r="P173" s="1294"/>
      <c r="Q173" s="1294"/>
      <c r="R173" s="1294"/>
      <c r="S173" s="1294"/>
      <c r="T173" s="1294"/>
      <c r="U173" s="1294"/>
      <c r="V173" s="1294"/>
      <c r="W173" s="1294"/>
      <c r="X173" s="1294"/>
      <c r="Y173" s="1294"/>
      <c r="Z173" s="1294"/>
      <c r="AA173" s="1294"/>
      <c r="AB173" s="1294"/>
      <c r="AC173" s="1294"/>
      <c r="AD173" s="1294"/>
      <c r="AE173" s="1294"/>
      <c r="AF173" s="1294"/>
      <c r="AG173" s="1294"/>
      <c r="AH173" s="1294"/>
      <c r="AI173" s="1294"/>
      <c r="AJ173" s="1294"/>
      <c r="AK173" s="1294"/>
      <c r="AL173" s="1294"/>
      <c r="AM173" s="1294"/>
      <c r="AN173" s="1294"/>
      <c r="AO173" s="1294"/>
      <c r="AP173" s="1294"/>
      <c r="AQ173" s="1294"/>
      <c r="AR173" s="1294"/>
      <c r="AS173" s="1294"/>
      <c r="AT173" s="1294"/>
      <c r="AU173" s="1294"/>
      <c r="AV173" s="1294"/>
      <c r="AW173" s="1294"/>
      <c r="AX173" s="1294"/>
      <c r="AY173" s="1294"/>
      <c r="AZ173" s="1294"/>
      <c r="BA173" s="1294"/>
      <c r="BB173" s="1294"/>
      <c r="BC173" s="1294"/>
      <c r="BD173" s="1294"/>
      <c r="BE173" s="1294"/>
      <c r="BF173" s="1294"/>
      <c r="BG173" s="1294"/>
      <c r="BH173" s="1294"/>
      <c r="BI173" s="1294"/>
      <c r="BJ173" s="1294"/>
      <c r="BK173" s="1294"/>
      <c r="BL173" s="1294"/>
      <c r="BM173" s="1294"/>
      <c r="BN173" s="1294"/>
      <c r="BO173" s="1294"/>
      <c r="BP173" s="1294"/>
      <c r="BQ173" s="1294"/>
      <c r="BR173" s="1294"/>
      <c r="BS173" s="1294"/>
      <c r="BT173" s="1294"/>
      <c r="BU173" s="1294"/>
      <c r="BV173" s="1294"/>
      <c r="BW173" s="1294"/>
      <c r="BX173" s="1294"/>
      <c r="BY173" s="1294"/>
      <c r="BZ173" s="1294"/>
      <c r="CA173" s="1294"/>
      <c r="CB173" s="1294"/>
      <c r="CC173" s="1294"/>
      <c r="CD173" s="1294"/>
      <c r="CE173" s="1294"/>
      <c r="CF173" s="1294"/>
      <c r="CG173" s="1294"/>
      <c r="CH173" s="1294"/>
      <c r="CI173" s="1294"/>
      <c r="CJ173" s="1294"/>
      <c r="CK173" s="1294"/>
      <c r="CL173" s="1294"/>
      <c r="CM173" s="1294"/>
      <c r="CN173" s="1294"/>
      <c r="CO173" s="1295">
        <f t="shared" si="19"/>
        <v>0</v>
      </c>
      <c r="CP173" s="476"/>
      <c r="CQ173" s="476"/>
      <c r="CR173" s="476"/>
      <c r="CS173" s="474">
        <f t="shared" si="17"/>
        <v>0</v>
      </c>
      <c r="CT173" s="475">
        <f t="shared" si="18"/>
        <v>0</v>
      </c>
      <c r="CV173" s="487"/>
      <c r="CW173" s="487"/>
      <c r="CX173" s="487"/>
      <c r="CY173" s="487"/>
      <c r="CZ173" s="487"/>
      <c r="DA173" s="487"/>
      <c r="DB173" s="487"/>
      <c r="DC173" s="487"/>
      <c r="DD173" s="487"/>
      <c r="DE173" s="487"/>
      <c r="DF173" s="487"/>
      <c r="DG173" s="487"/>
      <c r="DH173" s="487"/>
      <c r="DI173" s="487"/>
      <c r="DJ173" s="487"/>
      <c r="DK173" s="487"/>
      <c r="DL173" s="487"/>
      <c r="DM173" s="487"/>
      <c r="DN173" s="487"/>
      <c r="DO173" s="487"/>
      <c r="DP173" s="487"/>
      <c r="DQ173" s="487"/>
      <c r="DR173" s="487"/>
      <c r="DS173" s="487"/>
      <c r="DT173" s="487"/>
      <c r="DU173" s="487"/>
      <c r="DV173" s="487"/>
      <c r="DW173" s="487"/>
      <c r="DX173" s="487"/>
      <c r="DY173" s="487"/>
      <c r="DZ173" s="487"/>
      <c r="EA173" s="487"/>
      <c r="EB173" s="487"/>
      <c r="EC173" s="487"/>
      <c r="ED173" s="487"/>
      <c r="EE173" s="487"/>
      <c r="EF173" s="487"/>
      <c r="EG173" s="487"/>
      <c r="EH173" s="487"/>
      <c r="EI173" s="487"/>
      <c r="EJ173" s="487"/>
      <c r="EK173" s="487"/>
      <c r="EL173" s="487"/>
      <c r="EM173" s="487"/>
      <c r="EN173" s="487"/>
      <c r="EO173" s="487"/>
      <c r="EP173" s="487"/>
      <c r="EQ173" s="487"/>
      <c r="ER173" s="487"/>
      <c r="ES173" s="487"/>
      <c r="ET173" s="487"/>
      <c r="EU173" s="487"/>
      <c r="EV173" s="487"/>
      <c r="EW173" s="487"/>
      <c r="EX173" s="487"/>
      <c r="EY173" s="487"/>
      <c r="EZ173" s="487"/>
      <c r="FA173" s="487"/>
      <c r="FB173" s="487"/>
      <c r="FC173" s="487"/>
      <c r="FD173" s="487"/>
      <c r="FE173" s="487"/>
      <c r="FF173" s="487"/>
      <c r="FG173" s="487"/>
      <c r="FH173" s="487"/>
      <c r="FI173" s="487"/>
      <c r="FJ173" s="487"/>
      <c r="FK173" s="487"/>
      <c r="FL173" s="487"/>
      <c r="FM173" s="487"/>
      <c r="FN173" s="487"/>
      <c r="FO173" s="487"/>
      <c r="FP173" s="487"/>
      <c r="FQ173" s="487"/>
      <c r="FR173" s="487"/>
      <c r="FS173" s="487"/>
      <c r="FT173" s="487"/>
      <c r="FU173" s="487"/>
      <c r="FV173" s="487"/>
      <c r="FW173" s="487"/>
      <c r="FX173" s="487"/>
      <c r="FY173" s="487"/>
      <c r="FZ173" s="487"/>
      <c r="GA173" s="487"/>
      <c r="GB173" s="487"/>
      <c r="GC173" s="487"/>
      <c r="GD173" s="487"/>
      <c r="GE173" s="487"/>
      <c r="GF173" s="487"/>
      <c r="GG173" s="487"/>
      <c r="GH173" s="487"/>
      <c r="GI173" s="487"/>
      <c r="GJ173" s="487"/>
      <c r="GK173" s="487"/>
      <c r="GL173" s="487"/>
      <c r="GM173" s="487"/>
      <c r="GN173" s="487"/>
      <c r="GO173" s="487"/>
      <c r="GP173" s="487"/>
      <c r="GQ173" s="487"/>
      <c r="GR173" s="487"/>
      <c r="GS173" s="487"/>
      <c r="GT173" s="487"/>
      <c r="GU173" s="487"/>
      <c r="GV173" s="487"/>
      <c r="GW173" s="487"/>
      <c r="GX173" s="487"/>
      <c r="GY173" s="487"/>
      <c r="GZ173" s="487"/>
      <c r="HA173" s="487"/>
      <c r="HB173" s="487"/>
      <c r="HC173" s="487"/>
      <c r="HD173" s="487"/>
      <c r="HE173" s="487"/>
      <c r="HF173" s="487"/>
      <c r="HG173" s="487"/>
      <c r="HH173" s="487"/>
      <c r="HI173" s="487"/>
      <c r="HJ173" s="487"/>
      <c r="HK173" s="487"/>
      <c r="HL173" s="487"/>
      <c r="HM173" s="487"/>
      <c r="HN173" s="487"/>
      <c r="HO173" s="487"/>
      <c r="HP173" s="487"/>
      <c r="HQ173" s="487"/>
      <c r="HR173" s="487"/>
      <c r="HS173" s="487"/>
      <c r="HT173" s="487"/>
      <c r="HU173" s="487"/>
      <c r="HV173" s="487"/>
      <c r="HW173" s="487"/>
      <c r="HX173" s="487"/>
      <c r="HY173" s="487"/>
      <c r="HZ173" s="487"/>
      <c r="IA173" s="487"/>
      <c r="IB173" s="487"/>
      <c r="IC173" s="487"/>
      <c r="ID173" s="487"/>
      <c r="IE173" s="487"/>
      <c r="IF173" s="487"/>
      <c r="IG173" s="487"/>
      <c r="IH173" s="487"/>
      <c r="II173" s="487"/>
      <c r="IJ173" s="487"/>
      <c r="IK173" s="487"/>
      <c r="IL173" s="487"/>
      <c r="IM173" s="487"/>
      <c r="IN173" s="487"/>
      <c r="IO173" s="487"/>
      <c r="IP173" s="487"/>
      <c r="IQ173" s="487"/>
      <c r="IR173" s="487"/>
      <c r="IS173" s="487"/>
      <c r="IT173" s="487"/>
      <c r="IU173" s="487"/>
      <c r="IV173" s="487"/>
      <c r="IW173" s="487"/>
      <c r="IX173" s="487"/>
      <c r="IY173" s="487"/>
      <c r="IZ173" s="487"/>
      <c r="JA173" s="487"/>
      <c r="JB173" s="487"/>
      <c r="JC173" s="487"/>
      <c r="JD173" s="487"/>
      <c r="JE173" s="487"/>
      <c r="JF173" s="487"/>
      <c r="JG173" s="487"/>
      <c r="JH173" s="487"/>
      <c r="JI173" s="487"/>
      <c r="JJ173" s="487"/>
      <c r="JK173" s="487"/>
      <c r="JL173" s="487"/>
      <c r="JM173" s="487"/>
      <c r="JN173" s="487"/>
      <c r="JO173" s="487"/>
      <c r="JP173" s="487"/>
      <c r="JQ173" s="487"/>
      <c r="JR173" s="487"/>
      <c r="JS173" s="681"/>
    </row>
    <row r="174" spans="1:279" s="461" customFormat="1" ht="21" customHeight="1">
      <c r="A174" s="1785"/>
      <c r="B174" s="1626">
        <v>61</v>
      </c>
      <c r="C174" s="478"/>
      <c r="D174" s="469"/>
      <c r="E174" s="470"/>
      <c r="F174" s="470"/>
      <c r="G174" s="469"/>
      <c r="H174" s="472"/>
      <c r="I174" s="1294"/>
      <c r="J174" s="1294"/>
      <c r="K174" s="1294"/>
      <c r="L174" s="1294"/>
      <c r="M174" s="1294"/>
      <c r="N174" s="1294"/>
      <c r="O174" s="1294"/>
      <c r="P174" s="1294"/>
      <c r="Q174" s="1294"/>
      <c r="R174" s="1294"/>
      <c r="S174" s="1294"/>
      <c r="T174" s="1294"/>
      <c r="U174" s="1294"/>
      <c r="V174" s="1294"/>
      <c r="W174" s="1294"/>
      <c r="X174" s="1294"/>
      <c r="Y174" s="1294"/>
      <c r="Z174" s="1294"/>
      <c r="AA174" s="1294"/>
      <c r="AB174" s="1294"/>
      <c r="AC174" s="1294"/>
      <c r="AD174" s="1294"/>
      <c r="AE174" s="1294"/>
      <c r="AF174" s="1294"/>
      <c r="AG174" s="1294"/>
      <c r="AH174" s="1294"/>
      <c r="AI174" s="1294"/>
      <c r="AJ174" s="1294"/>
      <c r="AK174" s="1294"/>
      <c r="AL174" s="1294"/>
      <c r="AM174" s="1294"/>
      <c r="AN174" s="1294"/>
      <c r="AO174" s="1294"/>
      <c r="AP174" s="1294"/>
      <c r="AQ174" s="1294"/>
      <c r="AR174" s="1294"/>
      <c r="AS174" s="1294"/>
      <c r="AT174" s="1294"/>
      <c r="AU174" s="1294"/>
      <c r="AV174" s="1294"/>
      <c r="AW174" s="1294"/>
      <c r="AX174" s="1294"/>
      <c r="AY174" s="1294"/>
      <c r="AZ174" s="1294"/>
      <c r="BA174" s="1294"/>
      <c r="BB174" s="1294"/>
      <c r="BC174" s="1294"/>
      <c r="BD174" s="1294"/>
      <c r="BE174" s="1294"/>
      <c r="BF174" s="1294"/>
      <c r="BG174" s="1294"/>
      <c r="BH174" s="1294"/>
      <c r="BI174" s="1294"/>
      <c r="BJ174" s="1294"/>
      <c r="BK174" s="1294"/>
      <c r="BL174" s="1294"/>
      <c r="BM174" s="1294"/>
      <c r="BN174" s="1294"/>
      <c r="BO174" s="1294"/>
      <c r="BP174" s="1294"/>
      <c r="BQ174" s="1294"/>
      <c r="BR174" s="1294"/>
      <c r="BS174" s="1294"/>
      <c r="BT174" s="1294"/>
      <c r="BU174" s="1294"/>
      <c r="BV174" s="1294"/>
      <c r="BW174" s="1294"/>
      <c r="BX174" s="1294"/>
      <c r="BY174" s="1294"/>
      <c r="BZ174" s="1294"/>
      <c r="CA174" s="1294"/>
      <c r="CB174" s="1294"/>
      <c r="CC174" s="1294"/>
      <c r="CD174" s="1294"/>
      <c r="CE174" s="1294"/>
      <c r="CF174" s="1294"/>
      <c r="CG174" s="1294"/>
      <c r="CH174" s="1294"/>
      <c r="CI174" s="1294"/>
      <c r="CJ174" s="1294"/>
      <c r="CK174" s="1294"/>
      <c r="CL174" s="1294"/>
      <c r="CM174" s="1294"/>
      <c r="CN174" s="1294"/>
      <c r="CO174" s="1295">
        <f t="shared" si="19"/>
        <v>0</v>
      </c>
      <c r="CP174" s="476"/>
      <c r="CQ174" s="476"/>
      <c r="CR174" s="476"/>
      <c r="CS174" s="474">
        <f t="shared" si="17"/>
        <v>0</v>
      </c>
      <c r="CT174" s="475">
        <f t="shared" si="18"/>
        <v>0</v>
      </c>
      <c r="CV174" s="487"/>
      <c r="CW174" s="487"/>
      <c r="CX174" s="487"/>
      <c r="CY174" s="487"/>
      <c r="CZ174" s="487"/>
      <c r="DA174" s="487"/>
      <c r="DB174" s="487"/>
      <c r="DC174" s="487"/>
      <c r="DD174" s="487"/>
      <c r="DE174" s="487"/>
      <c r="DF174" s="487"/>
      <c r="DG174" s="487"/>
      <c r="DH174" s="487"/>
      <c r="DI174" s="487"/>
      <c r="DJ174" s="487"/>
      <c r="DK174" s="487"/>
      <c r="DL174" s="487"/>
      <c r="DM174" s="487"/>
      <c r="DN174" s="487"/>
      <c r="DO174" s="487"/>
      <c r="DP174" s="487"/>
      <c r="DQ174" s="487"/>
      <c r="DR174" s="487"/>
      <c r="DS174" s="487"/>
      <c r="DT174" s="487"/>
      <c r="DU174" s="487"/>
      <c r="DV174" s="487"/>
      <c r="DW174" s="487"/>
      <c r="DX174" s="487"/>
      <c r="DY174" s="487"/>
      <c r="DZ174" s="487"/>
      <c r="EA174" s="487"/>
      <c r="EB174" s="487"/>
      <c r="EC174" s="487"/>
      <c r="ED174" s="487"/>
      <c r="EE174" s="487"/>
      <c r="EF174" s="487"/>
      <c r="EG174" s="487"/>
      <c r="EH174" s="487"/>
      <c r="EI174" s="487"/>
      <c r="EJ174" s="487"/>
      <c r="EK174" s="487"/>
      <c r="EL174" s="487"/>
      <c r="EM174" s="487"/>
      <c r="EN174" s="487"/>
      <c r="EO174" s="487"/>
      <c r="EP174" s="487"/>
      <c r="EQ174" s="487"/>
      <c r="ER174" s="487"/>
      <c r="ES174" s="487"/>
      <c r="ET174" s="487"/>
      <c r="EU174" s="487"/>
      <c r="EV174" s="487"/>
      <c r="EW174" s="487"/>
      <c r="EX174" s="487"/>
      <c r="EY174" s="487"/>
      <c r="EZ174" s="487"/>
      <c r="FA174" s="487"/>
      <c r="FB174" s="487"/>
      <c r="FC174" s="487"/>
      <c r="FD174" s="487"/>
      <c r="FE174" s="487"/>
      <c r="FF174" s="487"/>
      <c r="FG174" s="487"/>
      <c r="FH174" s="487"/>
      <c r="FI174" s="487"/>
      <c r="FJ174" s="487"/>
      <c r="FK174" s="487"/>
      <c r="FL174" s="487"/>
      <c r="FM174" s="487"/>
      <c r="FN174" s="487"/>
      <c r="FO174" s="487"/>
      <c r="FP174" s="487"/>
      <c r="FQ174" s="487"/>
      <c r="FR174" s="487"/>
      <c r="FS174" s="487"/>
      <c r="FT174" s="487"/>
      <c r="FU174" s="487"/>
      <c r="FV174" s="487"/>
      <c r="FW174" s="487"/>
      <c r="FX174" s="487"/>
      <c r="FY174" s="487"/>
      <c r="FZ174" s="487"/>
      <c r="GA174" s="487"/>
      <c r="GB174" s="487"/>
      <c r="GC174" s="487"/>
      <c r="GD174" s="487"/>
      <c r="GE174" s="487"/>
      <c r="GF174" s="487"/>
      <c r="GG174" s="487"/>
      <c r="GH174" s="487"/>
      <c r="GI174" s="487"/>
      <c r="GJ174" s="487"/>
      <c r="GK174" s="487"/>
      <c r="GL174" s="487"/>
      <c r="GM174" s="487"/>
      <c r="GN174" s="487"/>
      <c r="GO174" s="487"/>
      <c r="GP174" s="487"/>
      <c r="GQ174" s="487"/>
      <c r="GR174" s="487"/>
      <c r="GS174" s="487"/>
      <c r="GT174" s="487"/>
      <c r="GU174" s="487"/>
      <c r="GV174" s="487"/>
      <c r="GW174" s="487"/>
      <c r="GX174" s="487"/>
      <c r="GY174" s="487"/>
      <c r="GZ174" s="487"/>
      <c r="HA174" s="487"/>
      <c r="HB174" s="487"/>
      <c r="HC174" s="487"/>
      <c r="HD174" s="487"/>
      <c r="HE174" s="487"/>
      <c r="HF174" s="487"/>
      <c r="HG174" s="487"/>
      <c r="HH174" s="487"/>
      <c r="HI174" s="487"/>
      <c r="HJ174" s="487"/>
      <c r="HK174" s="487"/>
      <c r="HL174" s="487"/>
      <c r="HM174" s="487"/>
      <c r="HN174" s="487"/>
      <c r="HO174" s="487"/>
      <c r="HP174" s="487"/>
      <c r="HQ174" s="487"/>
      <c r="HR174" s="487"/>
      <c r="HS174" s="487"/>
      <c r="HT174" s="487"/>
      <c r="HU174" s="487"/>
      <c r="HV174" s="487"/>
      <c r="HW174" s="487"/>
      <c r="HX174" s="487"/>
      <c r="HY174" s="487"/>
      <c r="HZ174" s="487"/>
      <c r="IA174" s="487"/>
      <c r="IB174" s="487"/>
      <c r="IC174" s="487"/>
      <c r="ID174" s="487"/>
      <c r="IE174" s="487"/>
      <c r="IF174" s="487"/>
      <c r="IG174" s="487"/>
      <c r="IH174" s="487"/>
      <c r="II174" s="487"/>
      <c r="IJ174" s="487"/>
      <c r="IK174" s="487"/>
      <c r="IL174" s="487"/>
      <c r="IM174" s="487"/>
      <c r="IN174" s="487"/>
      <c r="IO174" s="487"/>
      <c r="IP174" s="487"/>
      <c r="IQ174" s="487"/>
      <c r="IR174" s="487"/>
      <c r="IS174" s="487"/>
      <c r="IT174" s="487"/>
      <c r="IU174" s="487"/>
      <c r="IV174" s="487"/>
      <c r="IW174" s="487"/>
      <c r="IX174" s="487"/>
      <c r="IY174" s="487"/>
      <c r="IZ174" s="487"/>
      <c r="JA174" s="487"/>
      <c r="JB174" s="487"/>
      <c r="JC174" s="487"/>
      <c r="JD174" s="487"/>
      <c r="JE174" s="487"/>
      <c r="JF174" s="487"/>
      <c r="JG174" s="487"/>
      <c r="JH174" s="487"/>
      <c r="JI174" s="487"/>
      <c r="JJ174" s="487"/>
      <c r="JK174" s="487"/>
      <c r="JL174" s="487"/>
      <c r="JM174" s="487"/>
      <c r="JN174" s="487"/>
      <c r="JO174" s="487"/>
      <c r="JP174" s="487"/>
      <c r="JQ174" s="487"/>
      <c r="JR174" s="487"/>
      <c r="JS174" s="681"/>
    </row>
    <row r="175" spans="1:279" s="461" customFormat="1" ht="21" customHeight="1">
      <c r="A175" s="1785"/>
      <c r="B175" s="1626">
        <v>62</v>
      </c>
      <c r="C175" s="478"/>
      <c r="D175" s="469"/>
      <c r="E175" s="470"/>
      <c r="F175" s="470"/>
      <c r="G175" s="469"/>
      <c r="H175" s="472"/>
      <c r="I175" s="1294"/>
      <c r="J175" s="1294"/>
      <c r="K175" s="1294"/>
      <c r="L175" s="1294"/>
      <c r="M175" s="1294"/>
      <c r="N175" s="1294"/>
      <c r="O175" s="1294"/>
      <c r="P175" s="1294"/>
      <c r="Q175" s="1294"/>
      <c r="R175" s="1294"/>
      <c r="S175" s="1294"/>
      <c r="T175" s="1294"/>
      <c r="U175" s="1294"/>
      <c r="V175" s="1294"/>
      <c r="W175" s="1294"/>
      <c r="X175" s="1294"/>
      <c r="Y175" s="1294"/>
      <c r="Z175" s="1294"/>
      <c r="AA175" s="1294"/>
      <c r="AB175" s="1294"/>
      <c r="AC175" s="1294"/>
      <c r="AD175" s="1294"/>
      <c r="AE175" s="1294"/>
      <c r="AF175" s="1294"/>
      <c r="AG175" s="1294"/>
      <c r="AH175" s="1294"/>
      <c r="AI175" s="1294"/>
      <c r="AJ175" s="1294"/>
      <c r="AK175" s="1294"/>
      <c r="AL175" s="1294"/>
      <c r="AM175" s="1294"/>
      <c r="AN175" s="1294"/>
      <c r="AO175" s="1294"/>
      <c r="AP175" s="1294"/>
      <c r="AQ175" s="1294"/>
      <c r="AR175" s="1294"/>
      <c r="AS175" s="1294"/>
      <c r="AT175" s="1294"/>
      <c r="AU175" s="1294"/>
      <c r="AV175" s="1294"/>
      <c r="AW175" s="1294"/>
      <c r="AX175" s="1294"/>
      <c r="AY175" s="1294"/>
      <c r="AZ175" s="1294"/>
      <c r="BA175" s="1294"/>
      <c r="BB175" s="1294"/>
      <c r="BC175" s="1294"/>
      <c r="BD175" s="1294"/>
      <c r="BE175" s="1294"/>
      <c r="BF175" s="1294"/>
      <c r="BG175" s="1294"/>
      <c r="BH175" s="1294"/>
      <c r="BI175" s="1294"/>
      <c r="BJ175" s="1294"/>
      <c r="BK175" s="1294"/>
      <c r="BL175" s="1294"/>
      <c r="BM175" s="1294"/>
      <c r="BN175" s="1294"/>
      <c r="BO175" s="1294"/>
      <c r="BP175" s="1294"/>
      <c r="BQ175" s="1294"/>
      <c r="BR175" s="1294"/>
      <c r="BS175" s="1294"/>
      <c r="BT175" s="1294"/>
      <c r="BU175" s="1294"/>
      <c r="BV175" s="1294"/>
      <c r="BW175" s="1294"/>
      <c r="BX175" s="1294"/>
      <c r="BY175" s="1294"/>
      <c r="BZ175" s="1294"/>
      <c r="CA175" s="1294"/>
      <c r="CB175" s="1294"/>
      <c r="CC175" s="1294"/>
      <c r="CD175" s="1294"/>
      <c r="CE175" s="1294"/>
      <c r="CF175" s="1294"/>
      <c r="CG175" s="1294"/>
      <c r="CH175" s="1294"/>
      <c r="CI175" s="1294"/>
      <c r="CJ175" s="1294"/>
      <c r="CK175" s="1294"/>
      <c r="CL175" s="1294"/>
      <c r="CM175" s="1294"/>
      <c r="CN175" s="1294"/>
      <c r="CO175" s="1295">
        <f t="shared" si="19"/>
        <v>0</v>
      </c>
      <c r="CP175" s="476"/>
      <c r="CQ175" s="476"/>
      <c r="CR175" s="476"/>
      <c r="CS175" s="474">
        <f t="shared" si="17"/>
        <v>0</v>
      </c>
      <c r="CT175" s="475">
        <f t="shared" si="18"/>
        <v>0</v>
      </c>
      <c r="CV175" s="487"/>
      <c r="CW175" s="487"/>
      <c r="CX175" s="487"/>
      <c r="CY175" s="487"/>
      <c r="CZ175" s="487"/>
      <c r="DA175" s="487"/>
      <c r="DB175" s="487"/>
      <c r="DC175" s="487"/>
      <c r="DD175" s="487"/>
      <c r="DE175" s="487"/>
      <c r="DF175" s="487"/>
      <c r="DG175" s="487"/>
      <c r="DH175" s="487"/>
      <c r="DI175" s="487"/>
      <c r="DJ175" s="487"/>
      <c r="DK175" s="487"/>
      <c r="DL175" s="487"/>
      <c r="DM175" s="487"/>
      <c r="DN175" s="487"/>
      <c r="DO175" s="487"/>
      <c r="DP175" s="487"/>
      <c r="DQ175" s="487"/>
      <c r="DR175" s="487"/>
      <c r="DS175" s="487"/>
      <c r="DT175" s="487"/>
      <c r="DU175" s="487"/>
      <c r="DV175" s="487"/>
      <c r="DW175" s="487"/>
      <c r="DX175" s="487"/>
      <c r="DY175" s="487"/>
      <c r="DZ175" s="487"/>
      <c r="EA175" s="487"/>
      <c r="EB175" s="487"/>
      <c r="EC175" s="487"/>
      <c r="ED175" s="487"/>
      <c r="EE175" s="487"/>
      <c r="EF175" s="487"/>
      <c r="EG175" s="487"/>
      <c r="EH175" s="487"/>
      <c r="EI175" s="487"/>
      <c r="EJ175" s="487"/>
      <c r="EK175" s="487"/>
      <c r="EL175" s="487"/>
      <c r="EM175" s="487"/>
      <c r="EN175" s="487"/>
      <c r="EO175" s="487"/>
      <c r="EP175" s="487"/>
      <c r="EQ175" s="487"/>
      <c r="ER175" s="487"/>
      <c r="ES175" s="487"/>
      <c r="ET175" s="487"/>
      <c r="EU175" s="487"/>
      <c r="EV175" s="487"/>
      <c r="EW175" s="487"/>
      <c r="EX175" s="487"/>
      <c r="EY175" s="487"/>
      <c r="EZ175" s="487"/>
      <c r="FA175" s="487"/>
      <c r="FB175" s="487"/>
      <c r="FC175" s="487"/>
      <c r="FD175" s="487"/>
      <c r="FE175" s="487"/>
      <c r="FF175" s="487"/>
      <c r="FG175" s="487"/>
      <c r="FH175" s="487"/>
      <c r="FI175" s="487"/>
      <c r="FJ175" s="487"/>
      <c r="FK175" s="487"/>
      <c r="FL175" s="487"/>
      <c r="FM175" s="487"/>
      <c r="FN175" s="487"/>
      <c r="FO175" s="487"/>
      <c r="FP175" s="487"/>
      <c r="FQ175" s="487"/>
      <c r="FR175" s="487"/>
      <c r="FS175" s="487"/>
      <c r="FT175" s="487"/>
      <c r="FU175" s="487"/>
      <c r="FV175" s="487"/>
      <c r="FW175" s="487"/>
      <c r="FX175" s="487"/>
      <c r="FY175" s="487"/>
      <c r="FZ175" s="487"/>
      <c r="GA175" s="487"/>
      <c r="GB175" s="487"/>
      <c r="GC175" s="487"/>
      <c r="GD175" s="487"/>
      <c r="GE175" s="487"/>
      <c r="GF175" s="487"/>
      <c r="GG175" s="487"/>
      <c r="GH175" s="487"/>
      <c r="GI175" s="487"/>
      <c r="GJ175" s="487"/>
      <c r="GK175" s="487"/>
      <c r="GL175" s="487"/>
      <c r="GM175" s="487"/>
      <c r="GN175" s="487"/>
      <c r="GO175" s="487"/>
      <c r="GP175" s="487"/>
      <c r="GQ175" s="487"/>
      <c r="GR175" s="487"/>
      <c r="GS175" s="487"/>
      <c r="GT175" s="487"/>
      <c r="GU175" s="487"/>
      <c r="GV175" s="487"/>
      <c r="GW175" s="487"/>
      <c r="GX175" s="487"/>
      <c r="GY175" s="487"/>
      <c r="GZ175" s="487"/>
      <c r="HA175" s="487"/>
      <c r="HB175" s="487"/>
      <c r="HC175" s="487"/>
      <c r="HD175" s="487"/>
      <c r="HE175" s="487"/>
      <c r="HF175" s="487"/>
      <c r="HG175" s="487"/>
      <c r="HH175" s="487"/>
      <c r="HI175" s="487"/>
      <c r="HJ175" s="487"/>
      <c r="HK175" s="487"/>
      <c r="HL175" s="487"/>
      <c r="HM175" s="487"/>
      <c r="HN175" s="487"/>
      <c r="HO175" s="487"/>
      <c r="HP175" s="487"/>
      <c r="HQ175" s="487"/>
      <c r="HR175" s="487"/>
      <c r="HS175" s="487"/>
      <c r="HT175" s="487"/>
      <c r="HU175" s="487"/>
      <c r="HV175" s="487"/>
      <c r="HW175" s="487"/>
      <c r="HX175" s="487"/>
      <c r="HY175" s="487"/>
      <c r="HZ175" s="487"/>
      <c r="IA175" s="487"/>
      <c r="IB175" s="487"/>
      <c r="IC175" s="487"/>
      <c r="ID175" s="487"/>
      <c r="IE175" s="487"/>
      <c r="IF175" s="487"/>
      <c r="IG175" s="487"/>
      <c r="IH175" s="487"/>
      <c r="II175" s="487"/>
      <c r="IJ175" s="487"/>
      <c r="IK175" s="487"/>
      <c r="IL175" s="487"/>
      <c r="IM175" s="487"/>
      <c r="IN175" s="487"/>
      <c r="IO175" s="487"/>
      <c r="IP175" s="487"/>
      <c r="IQ175" s="487"/>
      <c r="IR175" s="487"/>
      <c r="IS175" s="487"/>
      <c r="IT175" s="487"/>
      <c r="IU175" s="487"/>
      <c r="IV175" s="487"/>
      <c r="IW175" s="487"/>
      <c r="IX175" s="487"/>
      <c r="IY175" s="487"/>
      <c r="IZ175" s="487"/>
      <c r="JA175" s="487"/>
      <c r="JB175" s="487"/>
      <c r="JC175" s="487"/>
      <c r="JD175" s="487"/>
      <c r="JE175" s="487"/>
      <c r="JF175" s="487"/>
      <c r="JG175" s="487"/>
      <c r="JH175" s="487"/>
      <c r="JI175" s="487"/>
      <c r="JJ175" s="487"/>
      <c r="JK175" s="487"/>
      <c r="JL175" s="487"/>
      <c r="JM175" s="487"/>
      <c r="JN175" s="487"/>
      <c r="JO175" s="487"/>
      <c r="JP175" s="487"/>
      <c r="JQ175" s="487"/>
      <c r="JR175" s="487"/>
      <c r="JS175" s="681"/>
    </row>
    <row r="176" spans="1:279" s="461" customFormat="1" ht="21" customHeight="1">
      <c r="A176" s="1785"/>
      <c r="B176" s="1626">
        <v>63</v>
      </c>
      <c r="C176" s="478"/>
      <c r="D176" s="469"/>
      <c r="E176" s="470"/>
      <c r="F176" s="470"/>
      <c r="G176" s="469"/>
      <c r="H176" s="472"/>
      <c r="I176" s="1294"/>
      <c r="J176" s="1294"/>
      <c r="K176" s="1294"/>
      <c r="L176" s="1294"/>
      <c r="M176" s="1294"/>
      <c r="N176" s="1294"/>
      <c r="O176" s="1294"/>
      <c r="P176" s="1294"/>
      <c r="Q176" s="1294"/>
      <c r="R176" s="1294"/>
      <c r="S176" s="1294"/>
      <c r="T176" s="1294"/>
      <c r="U176" s="1294"/>
      <c r="V176" s="1294"/>
      <c r="W176" s="1294"/>
      <c r="X176" s="1294"/>
      <c r="Y176" s="1294"/>
      <c r="Z176" s="1294"/>
      <c r="AA176" s="1294"/>
      <c r="AB176" s="1294"/>
      <c r="AC176" s="1294"/>
      <c r="AD176" s="1294"/>
      <c r="AE176" s="1294"/>
      <c r="AF176" s="1294"/>
      <c r="AG176" s="1294"/>
      <c r="AH176" s="1294"/>
      <c r="AI176" s="1294"/>
      <c r="AJ176" s="1294"/>
      <c r="AK176" s="1294"/>
      <c r="AL176" s="1294"/>
      <c r="AM176" s="1294"/>
      <c r="AN176" s="1294"/>
      <c r="AO176" s="1294"/>
      <c r="AP176" s="1294"/>
      <c r="AQ176" s="1294"/>
      <c r="AR176" s="1294"/>
      <c r="AS176" s="1294"/>
      <c r="AT176" s="1294"/>
      <c r="AU176" s="1294"/>
      <c r="AV176" s="1294"/>
      <c r="AW176" s="1294"/>
      <c r="AX176" s="1294"/>
      <c r="AY176" s="1294"/>
      <c r="AZ176" s="1294"/>
      <c r="BA176" s="1294"/>
      <c r="BB176" s="1294"/>
      <c r="BC176" s="1294"/>
      <c r="BD176" s="1294"/>
      <c r="BE176" s="1294"/>
      <c r="BF176" s="1294"/>
      <c r="BG176" s="1294"/>
      <c r="BH176" s="1294"/>
      <c r="BI176" s="1294"/>
      <c r="BJ176" s="1294"/>
      <c r="BK176" s="1294"/>
      <c r="BL176" s="1294"/>
      <c r="BM176" s="1294"/>
      <c r="BN176" s="1294"/>
      <c r="BO176" s="1294"/>
      <c r="BP176" s="1294"/>
      <c r="BQ176" s="1294"/>
      <c r="BR176" s="1294"/>
      <c r="BS176" s="1294"/>
      <c r="BT176" s="1294"/>
      <c r="BU176" s="1294"/>
      <c r="BV176" s="1294"/>
      <c r="BW176" s="1294"/>
      <c r="BX176" s="1294"/>
      <c r="BY176" s="1294"/>
      <c r="BZ176" s="1294"/>
      <c r="CA176" s="1294"/>
      <c r="CB176" s="1294"/>
      <c r="CC176" s="1294"/>
      <c r="CD176" s="1294"/>
      <c r="CE176" s="1294"/>
      <c r="CF176" s="1294"/>
      <c r="CG176" s="1294"/>
      <c r="CH176" s="1294"/>
      <c r="CI176" s="1294"/>
      <c r="CJ176" s="1294"/>
      <c r="CK176" s="1294"/>
      <c r="CL176" s="1294"/>
      <c r="CM176" s="1294"/>
      <c r="CN176" s="1294"/>
      <c r="CO176" s="1295">
        <f t="shared" si="19"/>
        <v>0</v>
      </c>
      <c r="CP176" s="476"/>
      <c r="CQ176" s="476"/>
      <c r="CR176" s="476"/>
      <c r="CS176" s="474">
        <f t="shared" si="17"/>
        <v>0</v>
      </c>
      <c r="CT176" s="475">
        <f t="shared" si="18"/>
        <v>0</v>
      </c>
      <c r="CV176" s="487"/>
      <c r="CW176" s="487"/>
      <c r="CX176" s="487"/>
      <c r="CY176" s="487"/>
      <c r="CZ176" s="487"/>
      <c r="DA176" s="487"/>
      <c r="DB176" s="487"/>
      <c r="DC176" s="487"/>
      <c r="DD176" s="487"/>
      <c r="DE176" s="487"/>
      <c r="DF176" s="487"/>
      <c r="DG176" s="487"/>
      <c r="DH176" s="487"/>
      <c r="DI176" s="487"/>
      <c r="DJ176" s="487"/>
      <c r="DK176" s="487"/>
      <c r="DL176" s="487"/>
      <c r="DM176" s="487"/>
      <c r="DN176" s="487"/>
      <c r="DO176" s="487"/>
      <c r="DP176" s="487"/>
      <c r="DQ176" s="487"/>
      <c r="DR176" s="487"/>
      <c r="DS176" s="487"/>
      <c r="DT176" s="487"/>
      <c r="DU176" s="487"/>
      <c r="DV176" s="487"/>
      <c r="DW176" s="487"/>
      <c r="DX176" s="487"/>
      <c r="DY176" s="487"/>
      <c r="DZ176" s="487"/>
      <c r="EA176" s="487"/>
      <c r="EB176" s="487"/>
      <c r="EC176" s="487"/>
      <c r="ED176" s="487"/>
      <c r="EE176" s="487"/>
      <c r="EF176" s="487"/>
      <c r="EG176" s="487"/>
      <c r="EH176" s="487"/>
      <c r="EI176" s="487"/>
      <c r="EJ176" s="487"/>
      <c r="EK176" s="487"/>
      <c r="EL176" s="487"/>
      <c r="EM176" s="487"/>
      <c r="EN176" s="487"/>
      <c r="EO176" s="487"/>
      <c r="EP176" s="487"/>
      <c r="EQ176" s="487"/>
      <c r="ER176" s="487"/>
      <c r="ES176" s="487"/>
      <c r="ET176" s="487"/>
      <c r="EU176" s="487"/>
      <c r="EV176" s="487"/>
      <c r="EW176" s="487"/>
      <c r="EX176" s="487"/>
      <c r="EY176" s="487"/>
      <c r="EZ176" s="487"/>
      <c r="FA176" s="487"/>
      <c r="FB176" s="487"/>
      <c r="FC176" s="487"/>
      <c r="FD176" s="487"/>
      <c r="FE176" s="487"/>
      <c r="FF176" s="487"/>
      <c r="FG176" s="487"/>
      <c r="FH176" s="487"/>
      <c r="FI176" s="487"/>
      <c r="FJ176" s="487"/>
      <c r="FK176" s="487"/>
      <c r="FL176" s="487"/>
      <c r="FM176" s="487"/>
      <c r="FN176" s="487"/>
      <c r="FO176" s="487"/>
      <c r="FP176" s="487"/>
      <c r="FQ176" s="487"/>
      <c r="FR176" s="487"/>
      <c r="FS176" s="487"/>
      <c r="FT176" s="487"/>
      <c r="FU176" s="487"/>
      <c r="FV176" s="487"/>
      <c r="FW176" s="487"/>
      <c r="FX176" s="487"/>
      <c r="FY176" s="487"/>
      <c r="FZ176" s="487"/>
      <c r="GA176" s="487"/>
      <c r="GB176" s="487"/>
      <c r="GC176" s="487"/>
      <c r="GD176" s="487"/>
      <c r="GE176" s="487"/>
      <c r="GF176" s="487"/>
      <c r="GG176" s="487"/>
      <c r="GH176" s="487"/>
      <c r="GI176" s="487"/>
      <c r="GJ176" s="487"/>
      <c r="GK176" s="487"/>
      <c r="GL176" s="487"/>
      <c r="GM176" s="487"/>
      <c r="GN176" s="487"/>
      <c r="GO176" s="487"/>
      <c r="GP176" s="487"/>
      <c r="GQ176" s="487"/>
      <c r="GR176" s="487"/>
      <c r="GS176" s="487"/>
      <c r="GT176" s="487"/>
      <c r="GU176" s="487"/>
      <c r="GV176" s="487"/>
      <c r="GW176" s="487"/>
      <c r="GX176" s="487"/>
      <c r="GY176" s="487"/>
      <c r="GZ176" s="487"/>
      <c r="HA176" s="487"/>
      <c r="HB176" s="487"/>
      <c r="HC176" s="487"/>
      <c r="HD176" s="487"/>
      <c r="HE176" s="487"/>
      <c r="HF176" s="487"/>
      <c r="HG176" s="487"/>
      <c r="HH176" s="487"/>
      <c r="HI176" s="487"/>
      <c r="HJ176" s="487"/>
      <c r="HK176" s="487"/>
      <c r="HL176" s="487"/>
      <c r="HM176" s="487"/>
      <c r="HN176" s="487"/>
      <c r="HO176" s="487"/>
      <c r="HP176" s="487"/>
      <c r="HQ176" s="487"/>
      <c r="HR176" s="487"/>
      <c r="HS176" s="487"/>
      <c r="HT176" s="487"/>
      <c r="HU176" s="487"/>
      <c r="HV176" s="487"/>
      <c r="HW176" s="487"/>
      <c r="HX176" s="487"/>
      <c r="HY176" s="487"/>
      <c r="HZ176" s="487"/>
      <c r="IA176" s="487"/>
      <c r="IB176" s="487"/>
      <c r="IC176" s="487"/>
      <c r="ID176" s="487"/>
      <c r="IE176" s="487"/>
      <c r="IF176" s="487"/>
      <c r="IG176" s="487"/>
      <c r="IH176" s="487"/>
      <c r="II176" s="487"/>
      <c r="IJ176" s="487"/>
      <c r="IK176" s="487"/>
      <c r="IL176" s="487"/>
      <c r="IM176" s="487"/>
      <c r="IN176" s="487"/>
      <c r="IO176" s="487"/>
      <c r="IP176" s="487"/>
      <c r="IQ176" s="487"/>
      <c r="IR176" s="487"/>
      <c r="IS176" s="487"/>
      <c r="IT176" s="487"/>
      <c r="IU176" s="487"/>
      <c r="IV176" s="487"/>
      <c r="IW176" s="487"/>
      <c r="IX176" s="487"/>
      <c r="IY176" s="487"/>
      <c r="IZ176" s="487"/>
      <c r="JA176" s="487"/>
      <c r="JB176" s="487"/>
      <c r="JC176" s="487"/>
      <c r="JD176" s="487"/>
      <c r="JE176" s="487"/>
      <c r="JF176" s="487"/>
      <c r="JG176" s="487"/>
      <c r="JH176" s="487"/>
      <c r="JI176" s="487"/>
      <c r="JJ176" s="487"/>
      <c r="JK176" s="487"/>
      <c r="JL176" s="487"/>
      <c r="JM176" s="487"/>
      <c r="JN176" s="487"/>
      <c r="JO176" s="487"/>
      <c r="JP176" s="487"/>
      <c r="JQ176" s="487"/>
      <c r="JR176" s="487"/>
      <c r="JS176" s="681"/>
    </row>
    <row r="177" spans="1:279" s="461" customFormat="1" ht="21" customHeight="1">
      <c r="A177" s="1785"/>
      <c r="B177" s="1626">
        <v>64</v>
      </c>
      <c r="C177" s="478"/>
      <c r="D177" s="469"/>
      <c r="E177" s="470"/>
      <c r="F177" s="470"/>
      <c r="G177" s="469"/>
      <c r="H177" s="472"/>
      <c r="I177" s="1294"/>
      <c r="J177" s="1294"/>
      <c r="K177" s="1294"/>
      <c r="L177" s="1294"/>
      <c r="M177" s="1294"/>
      <c r="N177" s="1294"/>
      <c r="O177" s="1294"/>
      <c r="P177" s="1294"/>
      <c r="Q177" s="1294"/>
      <c r="R177" s="1294"/>
      <c r="S177" s="1294"/>
      <c r="T177" s="1294"/>
      <c r="U177" s="1294"/>
      <c r="V177" s="1294"/>
      <c r="W177" s="1294"/>
      <c r="X177" s="1294"/>
      <c r="Y177" s="1294"/>
      <c r="Z177" s="1294"/>
      <c r="AA177" s="1294"/>
      <c r="AB177" s="1294"/>
      <c r="AC177" s="1294"/>
      <c r="AD177" s="1294"/>
      <c r="AE177" s="1294"/>
      <c r="AF177" s="1294"/>
      <c r="AG177" s="1294"/>
      <c r="AH177" s="1294"/>
      <c r="AI177" s="1294"/>
      <c r="AJ177" s="1294"/>
      <c r="AK177" s="1294"/>
      <c r="AL177" s="1294"/>
      <c r="AM177" s="1294"/>
      <c r="AN177" s="1294"/>
      <c r="AO177" s="1294"/>
      <c r="AP177" s="1294"/>
      <c r="AQ177" s="1294"/>
      <c r="AR177" s="1294"/>
      <c r="AS177" s="1294"/>
      <c r="AT177" s="1294"/>
      <c r="AU177" s="1294"/>
      <c r="AV177" s="1294"/>
      <c r="AW177" s="1294"/>
      <c r="AX177" s="1294"/>
      <c r="AY177" s="1294"/>
      <c r="AZ177" s="1294"/>
      <c r="BA177" s="1294"/>
      <c r="BB177" s="1294"/>
      <c r="BC177" s="1294"/>
      <c r="BD177" s="1294"/>
      <c r="BE177" s="1294"/>
      <c r="BF177" s="1294"/>
      <c r="BG177" s="1294"/>
      <c r="BH177" s="1294"/>
      <c r="BI177" s="1294"/>
      <c r="BJ177" s="1294"/>
      <c r="BK177" s="1294"/>
      <c r="BL177" s="1294"/>
      <c r="BM177" s="1294"/>
      <c r="BN177" s="1294"/>
      <c r="BO177" s="1294"/>
      <c r="BP177" s="1294"/>
      <c r="BQ177" s="1294"/>
      <c r="BR177" s="1294"/>
      <c r="BS177" s="1294"/>
      <c r="BT177" s="1294"/>
      <c r="BU177" s="1294"/>
      <c r="BV177" s="1294"/>
      <c r="BW177" s="1294"/>
      <c r="BX177" s="1294"/>
      <c r="BY177" s="1294"/>
      <c r="BZ177" s="1294"/>
      <c r="CA177" s="1294"/>
      <c r="CB177" s="1294"/>
      <c r="CC177" s="1294"/>
      <c r="CD177" s="1294"/>
      <c r="CE177" s="1294"/>
      <c r="CF177" s="1294"/>
      <c r="CG177" s="1294"/>
      <c r="CH177" s="1294"/>
      <c r="CI177" s="1294"/>
      <c r="CJ177" s="1294"/>
      <c r="CK177" s="1294"/>
      <c r="CL177" s="1294"/>
      <c r="CM177" s="1294"/>
      <c r="CN177" s="1294"/>
      <c r="CO177" s="1295">
        <f t="shared" si="19"/>
        <v>0</v>
      </c>
      <c r="CP177" s="476"/>
      <c r="CQ177" s="476"/>
      <c r="CR177" s="476"/>
      <c r="CS177" s="474">
        <f t="shared" si="17"/>
        <v>0</v>
      </c>
      <c r="CT177" s="475">
        <f t="shared" si="18"/>
        <v>0</v>
      </c>
      <c r="CV177" s="487"/>
      <c r="CW177" s="487"/>
      <c r="CX177" s="487"/>
      <c r="CY177" s="487"/>
      <c r="CZ177" s="487"/>
      <c r="DA177" s="487"/>
      <c r="DB177" s="487"/>
      <c r="DC177" s="487"/>
      <c r="DD177" s="487"/>
      <c r="DE177" s="487"/>
      <c r="DF177" s="487"/>
      <c r="DG177" s="487"/>
      <c r="DH177" s="487"/>
      <c r="DI177" s="487"/>
      <c r="DJ177" s="487"/>
      <c r="DK177" s="487"/>
      <c r="DL177" s="487"/>
      <c r="DM177" s="487"/>
      <c r="DN177" s="487"/>
      <c r="DO177" s="487"/>
      <c r="DP177" s="487"/>
      <c r="DQ177" s="487"/>
      <c r="DR177" s="487"/>
      <c r="DS177" s="487"/>
      <c r="DT177" s="487"/>
      <c r="DU177" s="487"/>
      <c r="DV177" s="487"/>
      <c r="DW177" s="487"/>
      <c r="DX177" s="487"/>
      <c r="DY177" s="487"/>
      <c r="DZ177" s="487"/>
      <c r="EA177" s="487"/>
      <c r="EB177" s="487"/>
      <c r="EC177" s="487"/>
      <c r="ED177" s="487"/>
      <c r="EE177" s="487"/>
      <c r="EF177" s="487"/>
      <c r="EG177" s="487"/>
      <c r="EH177" s="487"/>
      <c r="EI177" s="487"/>
      <c r="EJ177" s="487"/>
      <c r="EK177" s="487"/>
      <c r="EL177" s="487"/>
      <c r="EM177" s="487"/>
      <c r="EN177" s="487"/>
      <c r="EO177" s="487"/>
      <c r="EP177" s="487"/>
      <c r="EQ177" s="487"/>
      <c r="ER177" s="487"/>
      <c r="ES177" s="487"/>
      <c r="ET177" s="487"/>
      <c r="EU177" s="487"/>
      <c r="EV177" s="487"/>
      <c r="EW177" s="487"/>
      <c r="EX177" s="487"/>
      <c r="EY177" s="487"/>
      <c r="EZ177" s="487"/>
      <c r="FA177" s="487"/>
      <c r="FB177" s="487"/>
      <c r="FC177" s="487"/>
      <c r="FD177" s="487"/>
      <c r="FE177" s="487"/>
      <c r="FF177" s="487"/>
      <c r="FG177" s="487"/>
      <c r="FH177" s="487"/>
      <c r="FI177" s="487"/>
      <c r="FJ177" s="487"/>
      <c r="FK177" s="487"/>
      <c r="FL177" s="487"/>
      <c r="FM177" s="487"/>
      <c r="FN177" s="487"/>
      <c r="FO177" s="487"/>
      <c r="FP177" s="487"/>
      <c r="FQ177" s="487"/>
      <c r="FR177" s="487"/>
      <c r="FS177" s="487"/>
      <c r="FT177" s="487"/>
      <c r="FU177" s="487"/>
      <c r="FV177" s="487"/>
      <c r="FW177" s="487"/>
      <c r="FX177" s="487"/>
      <c r="FY177" s="487"/>
      <c r="FZ177" s="487"/>
      <c r="GA177" s="487"/>
      <c r="GB177" s="487"/>
      <c r="GC177" s="487"/>
      <c r="GD177" s="487"/>
      <c r="GE177" s="487"/>
      <c r="GF177" s="487"/>
      <c r="GG177" s="487"/>
      <c r="GH177" s="487"/>
      <c r="GI177" s="487"/>
      <c r="GJ177" s="487"/>
      <c r="GK177" s="487"/>
      <c r="GL177" s="487"/>
      <c r="GM177" s="487"/>
      <c r="GN177" s="487"/>
      <c r="GO177" s="487"/>
      <c r="GP177" s="487"/>
      <c r="GQ177" s="487"/>
      <c r="GR177" s="487"/>
      <c r="GS177" s="487"/>
      <c r="GT177" s="487"/>
      <c r="GU177" s="487"/>
      <c r="GV177" s="487"/>
      <c r="GW177" s="487"/>
      <c r="GX177" s="487"/>
      <c r="GY177" s="487"/>
      <c r="GZ177" s="487"/>
      <c r="HA177" s="487"/>
      <c r="HB177" s="487"/>
      <c r="HC177" s="487"/>
      <c r="HD177" s="487"/>
      <c r="HE177" s="487"/>
      <c r="HF177" s="487"/>
      <c r="HG177" s="487"/>
      <c r="HH177" s="487"/>
      <c r="HI177" s="487"/>
      <c r="HJ177" s="487"/>
      <c r="HK177" s="487"/>
      <c r="HL177" s="487"/>
      <c r="HM177" s="487"/>
      <c r="HN177" s="487"/>
      <c r="HO177" s="487"/>
      <c r="HP177" s="487"/>
      <c r="HQ177" s="487"/>
      <c r="HR177" s="487"/>
      <c r="HS177" s="487"/>
      <c r="HT177" s="487"/>
      <c r="HU177" s="487"/>
      <c r="HV177" s="487"/>
      <c r="HW177" s="487"/>
      <c r="HX177" s="487"/>
      <c r="HY177" s="487"/>
      <c r="HZ177" s="487"/>
      <c r="IA177" s="487"/>
      <c r="IB177" s="487"/>
      <c r="IC177" s="487"/>
      <c r="ID177" s="487"/>
      <c r="IE177" s="487"/>
      <c r="IF177" s="487"/>
      <c r="IG177" s="487"/>
      <c r="IH177" s="487"/>
      <c r="II177" s="487"/>
      <c r="IJ177" s="487"/>
      <c r="IK177" s="487"/>
      <c r="IL177" s="487"/>
      <c r="IM177" s="487"/>
      <c r="IN177" s="487"/>
      <c r="IO177" s="487"/>
      <c r="IP177" s="487"/>
      <c r="IQ177" s="487"/>
      <c r="IR177" s="487"/>
      <c r="IS177" s="487"/>
      <c r="IT177" s="487"/>
      <c r="IU177" s="487"/>
      <c r="IV177" s="487"/>
      <c r="IW177" s="487"/>
      <c r="IX177" s="487"/>
      <c r="IY177" s="487"/>
      <c r="IZ177" s="487"/>
      <c r="JA177" s="487"/>
      <c r="JB177" s="487"/>
      <c r="JC177" s="487"/>
      <c r="JD177" s="487"/>
      <c r="JE177" s="487"/>
      <c r="JF177" s="487"/>
      <c r="JG177" s="487"/>
      <c r="JH177" s="487"/>
      <c r="JI177" s="487"/>
      <c r="JJ177" s="487"/>
      <c r="JK177" s="487"/>
      <c r="JL177" s="487"/>
      <c r="JM177" s="487"/>
      <c r="JN177" s="487"/>
      <c r="JO177" s="487"/>
      <c r="JP177" s="487"/>
      <c r="JQ177" s="487"/>
      <c r="JR177" s="487"/>
      <c r="JS177" s="681"/>
    </row>
    <row r="178" spans="1:279" s="461" customFormat="1" ht="21" customHeight="1">
      <c r="A178" s="1785"/>
      <c r="B178" s="1626">
        <v>65</v>
      </c>
      <c r="C178" s="478"/>
      <c r="D178" s="469"/>
      <c r="E178" s="470"/>
      <c r="F178" s="470"/>
      <c r="G178" s="469"/>
      <c r="H178" s="472"/>
      <c r="I178" s="1294"/>
      <c r="J178" s="1294"/>
      <c r="K178" s="1294"/>
      <c r="L178" s="1294"/>
      <c r="M178" s="1294"/>
      <c r="N178" s="1294"/>
      <c r="O178" s="1294"/>
      <c r="P178" s="1294"/>
      <c r="Q178" s="1294"/>
      <c r="R178" s="1294"/>
      <c r="S178" s="1294"/>
      <c r="T178" s="1294"/>
      <c r="U178" s="1294"/>
      <c r="V178" s="1294"/>
      <c r="W178" s="1294"/>
      <c r="X178" s="1294"/>
      <c r="Y178" s="1294"/>
      <c r="Z178" s="1294"/>
      <c r="AA178" s="1294"/>
      <c r="AB178" s="1294"/>
      <c r="AC178" s="1294"/>
      <c r="AD178" s="1294"/>
      <c r="AE178" s="1294"/>
      <c r="AF178" s="1294"/>
      <c r="AG178" s="1294"/>
      <c r="AH178" s="1294"/>
      <c r="AI178" s="1294"/>
      <c r="AJ178" s="1294"/>
      <c r="AK178" s="1294"/>
      <c r="AL178" s="1294"/>
      <c r="AM178" s="1294"/>
      <c r="AN178" s="1294"/>
      <c r="AO178" s="1294"/>
      <c r="AP178" s="1294"/>
      <c r="AQ178" s="1294"/>
      <c r="AR178" s="1294"/>
      <c r="AS178" s="1294"/>
      <c r="AT178" s="1294"/>
      <c r="AU178" s="1294"/>
      <c r="AV178" s="1294"/>
      <c r="AW178" s="1294"/>
      <c r="AX178" s="1294"/>
      <c r="AY178" s="1294"/>
      <c r="AZ178" s="1294"/>
      <c r="BA178" s="1294"/>
      <c r="BB178" s="1294"/>
      <c r="BC178" s="1294"/>
      <c r="BD178" s="1294"/>
      <c r="BE178" s="1294"/>
      <c r="BF178" s="1294"/>
      <c r="BG178" s="1294"/>
      <c r="BH178" s="1294"/>
      <c r="BI178" s="1294"/>
      <c r="BJ178" s="1294"/>
      <c r="BK178" s="1294"/>
      <c r="BL178" s="1294"/>
      <c r="BM178" s="1294"/>
      <c r="BN178" s="1294"/>
      <c r="BO178" s="1294"/>
      <c r="BP178" s="1294"/>
      <c r="BQ178" s="1294"/>
      <c r="BR178" s="1294"/>
      <c r="BS178" s="1294"/>
      <c r="BT178" s="1294"/>
      <c r="BU178" s="1294"/>
      <c r="BV178" s="1294"/>
      <c r="BW178" s="1294"/>
      <c r="BX178" s="1294"/>
      <c r="BY178" s="1294"/>
      <c r="BZ178" s="1294"/>
      <c r="CA178" s="1294"/>
      <c r="CB178" s="1294"/>
      <c r="CC178" s="1294"/>
      <c r="CD178" s="1294"/>
      <c r="CE178" s="1294"/>
      <c r="CF178" s="1294"/>
      <c r="CG178" s="1294"/>
      <c r="CH178" s="1294"/>
      <c r="CI178" s="1294"/>
      <c r="CJ178" s="1294"/>
      <c r="CK178" s="1294"/>
      <c r="CL178" s="1294"/>
      <c r="CM178" s="1294"/>
      <c r="CN178" s="1294"/>
      <c r="CO178" s="1295">
        <f t="shared" si="19"/>
        <v>0</v>
      </c>
      <c r="CP178" s="476"/>
      <c r="CQ178" s="476"/>
      <c r="CR178" s="476"/>
      <c r="CS178" s="474">
        <f t="shared" ref="CS178:CS209" si="20">CP178+CQ178+CR178</f>
        <v>0</v>
      </c>
      <c r="CT178" s="475">
        <f t="shared" ref="CT178:CT209" si="21">ROUND(CO178*CS178,0)</f>
        <v>0</v>
      </c>
      <c r="CV178" s="487"/>
      <c r="CW178" s="487"/>
      <c r="CX178" s="487"/>
      <c r="CY178" s="487"/>
      <c r="CZ178" s="487"/>
      <c r="DA178" s="487"/>
      <c r="DB178" s="487"/>
      <c r="DC178" s="487"/>
      <c r="DD178" s="487"/>
      <c r="DE178" s="487"/>
      <c r="DF178" s="487"/>
      <c r="DG178" s="487"/>
      <c r="DH178" s="487"/>
      <c r="DI178" s="487"/>
      <c r="DJ178" s="487"/>
      <c r="DK178" s="487"/>
      <c r="DL178" s="487"/>
      <c r="DM178" s="487"/>
      <c r="DN178" s="487"/>
      <c r="DO178" s="487"/>
      <c r="DP178" s="487"/>
      <c r="DQ178" s="487"/>
      <c r="DR178" s="487"/>
      <c r="DS178" s="487"/>
      <c r="DT178" s="487"/>
      <c r="DU178" s="487"/>
      <c r="DV178" s="487"/>
      <c r="DW178" s="487"/>
      <c r="DX178" s="487"/>
      <c r="DY178" s="487"/>
      <c r="DZ178" s="487"/>
      <c r="EA178" s="487"/>
      <c r="EB178" s="487"/>
      <c r="EC178" s="487"/>
      <c r="ED178" s="487"/>
      <c r="EE178" s="487"/>
      <c r="EF178" s="487"/>
      <c r="EG178" s="487"/>
      <c r="EH178" s="487"/>
      <c r="EI178" s="487"/>
      <c r="EJ178" s="487"/>
      <c r="EK178" s="487"/>
      <c r="EL178" s="487"/>
      <c r="EM178" s="487"/>
      <c r="EN178" s="487"/>
      <c r="EO178" s="487"/>
      <c r="EP178" s="487"/>
      <c r="EQ178" s="487"/>
      <c r="ER178" s="487"/>
      <c r="ES178" s="487"/>
      <c r="ET178" s="487"/>
      <c r="EU178" s="487"/>
      <c r="EV178" s="487"/>
      <c r="EW178" s="487"/>
      <c r="EX178" s="487"/>
      <c r="EY178" s="487"/>
      <c r="EZ178" s="487"/>
      <c r="FA178" s="487"/>
      <c r="FB178" s="487"/>
      <c r="FC178" s="487"/>
      <c r="FD178" s="487"/>
      <c r="FE178" s="487"/>
      <c r="FF178" s="487"/>
      <c r="FG178" s="487"/>
      <c r="FH178" s="487"/>
      <c r="FI178" s="487"/>
      <c r="FJ178" s="487"/>
      <c r="FK178" s="487"/>
      <c r="FL178" s="487"/>
      <c r="FM178" s="487"/>
      <c r="FN178" s="487"/>
      <c r="FO178" s="487"/>
      <c r="FP178" s="487"/>
      <c r="FQ178" s="487"/>
      <c r="FR178" s="487"/>
      <c r="FS178" s="487"/>
      <c r="FT178" s="487"/>
      <c r="FU178" s="487"/>
      <c r="FV178" s="487"/>
      <c r="FW178" s="487"/>
      <c r="FX178" s="487"/>
      <c r="FY178" s="487"/>
      <c r="FZ178" s="487"/>
      <c r="GA178" s="487"/>
      <c r="GB178" s="487"/>
      <c r="GC178" s="487"/>
      <c r="GD178" s="487"/>
      <c r="GE178" s="487"/>
      <c r="GF178" s="487"/>
      <c r="GG178" s="487"/>
      <c r="GH178" s="487"/>
      <c r="GI178" s="487"/>
      <c r="GJ178" s="487"/>
      <c r="GK178" s="487"/>
      <c r="GL178" s="487"/>
      <c r="GM178" s="487"/>
      <c r="GN178" s="487"/>
      <c r="GO178" s="487"/>
      <c r="GP178" s="487"/>
      <c r="GQ178" s="487"/>
      <c r="GR178" s="487"/>
      <c r="GS178" s="487"/>
      <c r="GT178" s="487"/>
      <c r="GU178" s="487"/>
      <c r="GV178" s="487"/>
      <c r="GW178" s="487"/>
      <c r="GX178" s="487"/>
      <c r="GY178" s="487"/>
      <c r="GZ178" s="487"/>
      <c r="HA178" s="487"/>
      <c r="HB178" s="487"/>
      <c r="HC178" s="487"/>
      <c r="HD178" s="487"/>
      <c r="HE178" s="487"/>
      <c r="HF178" s="487"/>
      <c r="HG178" s="487"/>
      <c r="HH178" s="487"/>
      <c r="HI178" s="487"/>
      <c r="HJ178" s="487"/>
      <c r="HK178" s="487"/>
      <c r="HL178" s="487"/>
      <c r="HM178" s="487"/>
      <c r="HN178" s="487"/>
      <c r="HO178" s="487"/>
      <c r="HP178" s="487"/>
      <c r="HQ178" s="487"/>
      <c r="HR178" s="487"/>
      <c r="HS178" s="487"/>
      <c r="HT178" s="487"/>
      <c r="HU178" s="487"/>
      <c r="HV178" s="487"/>
      <c r="HW178" s="487"/>
      <c r="HX178" s="487"/>
      <c r="HY178" s="487"/>
      <c r="HZ178" s="487"/>
      <c r="IA178" s="487"/>
      <c r="IB178" s="487"/>
      <c r="IC178" s="487"/>
      <c r="ID178" s="487"/>
      <c r="IE178" s="487"/>
      <c r="IF178" s="487"/>
      <c r="IG178" s="487"/>
      <c r="IH178" s="487"/>
      <c r="II178" s="487"/>
      <c r="IJ178" s="487"/>
      <c r="IK178" s="487"/>
      <c r="IL178" s="487"/>
      <c r="IM178" s="487"/>
      <c r="IN178" s="487"/>
      <c r="IO178" s="487"/>
      <c r="IP178" s="487"/>
      <c r="IQ178" s="487"/>
      <c r="IR178" s="487"/>
      <c r="IS178" s="487"/>
      <c r="IT178" s="487"/>
      <c r="IU178" s="487"/>
      <c r="IV178" s="487"/>
      <c r="IW178" s="487"/>
      <c r="IX178" s="487"/>
      <c r="IY178" s="487"/>
      <c r="IZ178" s="487"/>
      <c r="JA178" s="487"/>
      <c r="JB178" s="487"/>
      <c r="JC178" s="487"/>
      <c r="JD178" s="487"/>
      <c r="JE178" s="487"/>
      <c r="JF178" s="487"/>
      <c r="JG178" s="487"/>
      <c r="JH178" s="487"/>
      <c r="JI178" s="487"/>
      <c r="JJ178" s="487"/>
      <c r="JK178" s="487"/>
      <c r="JL178" s="487"/>
      <c r="JM178" s="487"/>
      <c r="JN178" s="487"/>
      <c r="JO178" s="487"/>
      <c r="JP178" s="487"/>
      <c r="JQ178" s="487"/>
      <c r="JR178" s="487"/>
      <c r="JS178" s="681"/>
    </row>
    <row r="179" spans="1:279" s="461" customFormat="1" ht="21" customHeight="1">
      <c r="A179" s="1785"/>
      <c r="B179" s="1626">
        <v>66</v>
      </c>
      <c r="C179" s="478"/>
      <c r="D179" s="469"/>
      <c r="E179" s="470"/>
      <c r="F179" s="470"/>
      <c r="G179" s="469"/>
      <c r="H179" s="472"/>
      <c r="I179" s="1294"/>
      <c r="J179" s="1294"/>
      <c r="K179" s="1294"/>
      <c r="L179" s="1294"/>
      <c r="M179" s="1294"/>
      <c r="N179" s="1294"/>
      <c r="O179" s="1294"/>
      <c r="P179" s="1294"/>
      <c r="Q179" s="1294"/>
      <c r="R179" s="1294"/>
      <c r="S179" s="1294"/>
      <c r="T179" s="1294"/>
      <c r="U179" s="1294"/>
      <c r="V179" s="1294"/>
      <c r="W179" s="1294"/>
      <c r="X179" s="1294"/>
      <c r="Y179" s="1294"/>
      <c r="Z179" s="1294"/>
      <c r="AA179" s="1294"/>
      <c r="AB179" s="1294"/>
      <c r="AC179" s="1294"/>
      <c r="AD179" s="1294"/>
      <c r="AE179" s="1294"/>
      <c r="AF179" s="1294"/>
      <c r="AG179" s="1294"/>
      <c r="AH179" s="1294"/>
      <c r="AI179" s="1294"/>
      <c r="AJ179" s="1294"/>
      <c r="AK179" s="1294"/>
      <c r="AL179" s="1294"/>
      <c r="AM179" s="1294"/>
      <c r="AN179" s="1294"/>
      <c r="AO179" s="1294"/>
      <c r="AP179" s="1294"/>
      <c r="AQ179" s="1294"/>
      <c r="AR179" s="1294"/>
      <c r="AS179" s="1294"/>
      <c r="AT179" s="1294"/>
      <c r="AU179" s="1294"/>
      <c r="AV179" s="1294"/>
      <c r="AW179" s="1294"/>
      <c r="AX179" s="1294"/>
      <c r="AY179" s="1294"/>
      <c r="AZ179" s="1294"/>
      <c r="BA179" s="1294"/>
      <c r="BB179" s="1294"/>
      <c r="BC179" s="1294"/>
      <c r="BD179" s="1294"/>
      <c r="BE179" s="1294"/>
      <c r="BF179" s="1294"/>
      <c r="BG179" s="1294"/>
      <c r="BH179" s="1294"/>
      <c r="BI179" s="1294"/>
      <c r="BJ179" s="1294"/>
      <c r="BK179" s="1294"/>
      <c r="BL179" s="1294"/>
      <c r="BM179" s="1294"/>
      <c r="BN179" s="1294"/>
      <c r="BO179" s="1294"/>
      <c r="BP179" s="1294"/>
      <c r="BQ179" s="1294"/>
      <c r="BR179" s="1294"/>
      <c r="BS179" s="1294"/>
      <c r="BT179" s="1294"/>
      <c r="BU179" s="1294"/>
      <c r="BV179" s="1294"/>
      <c r="BW179" s="1294"/>
      <c r="BX179" s="1294"/>
      <c r="BY179" s="1294"/>
      <c r="BZ179" s="1294"/>
      <c r="CA179" s="1294"/>
      <c r="CB179" s="1294"/>
      <c r="CC179" s="1294"/>
      <c r="CD179" s="1294"/>
      <c r="CE179" s="1294"/>
      <c r="CF179" s="1294"/>
      <c r="CG179" s="1294"/>
      <c r="CH179" s="1294"/>
      <c r="CI179" s="1294"/>
      <c r="CJ179" s="1294"/>
      <c r="CK179" s="1294"/>
      <c r="CL179" s="1294"/>
      <c r="CM179" s="1294"/>
      <c r="CN179" s="1294"/>
      <c r="CO179" s="1295">
        <f t="shared" si="19"/>
        <v>0</v>
      </c>
      <c r="CP179" s="476"/>
      <c r="CQ179" s="476"/>
      <c r="CR179" s="476"/>
      <c r="CS179" s="474">
        <f t="shared" si="20"/>
        <v>0</v>
      </c>
      <c r="CT179" s="475">
        <f t="shared" si="21"/>
        <v>0</v>
      </c>
      <c r="CV179" s="487"/>
      <c r="CW179" s="487"/>
      <c r="CX179" s="487"/>
      <c r="CY179" s="487"/>
      <c r="CZ179" s="487"/>
      <c r="DA179" s="487"/>
      <c r="DB179" s="487"/>
      <c r="DC179" s="487"/>
      <c r="DD179" s="487"/>
      <c r="DE179" s="487"/>
      <c r="DF179" s="487"/>
      <c r="DG179" s="487"/>
      <c r="DH179" s="487"/>
      <c r="DI179" s="487"/>
      <c r="DJ179" s="487"/>
      <c r="DK179" s="487"/>
      <c r="DL179" s="487"/>
      <c r="DM179" s="487"/>
      <c r="DN179" s="487"/>
      <c r="DO179" s="487"/>
      <c r="DP179" s="487"/>
      <c r="DQ179" s="487"/>
      <c r="DR179" s="487"/>
      <c r="DS179" s="487"/>
      <c r="DT179" s="487"/>
      <c r="DU179" s="487"/>
      <c r="DV179" s="487"/>
      <c r="DW179" s="487"/>
      <c r="DX179" s="487"/>
      <c r="DY179" s="487"/>
      <c r="DZ179" s="487"/>
      <c r="EA179" s="487"/>
      <c r="EB179" s="487"/>
      <c r="EC179" s="487"/>
      <c r="ED179" s="487"/>
      <c r="EE179" s="487"/>
      <c r="EF179" s="487"/>
      <c r="EG179" s="487"/>
      <c r="EH179" s="487"/>
      <c r="EI179" s="487"/>
      <c r="EJ179" s="487"/>
      <c r="EK179" s="487"/>
      <c r="EL179" s="487"/>
      <c r="EM179" s="487"/>
      <c r="EN179" s="487"/>
      <c r="EO179" s="487"/>
      <c r="EP179" s="487"/>
      <c r="EQ179" s="487"/>
      <c r="ER179" s="487"/>
      <c r="ES179" s="487"/>
      <c r="ET179" s="487"/>
      <c r="EU179" s="487"/>
      <c r="EV179" s="487"/>
      <c r="EW179" s="487"/>
      <c r="EX179" s="487"/>
      <c r="EY179" s="487"/>
      <c r="EZ179" s="487"/>
      <c r="FA179" s="487"/>
      <c r="FB179" s="487"/>
      <c r="FC179" s="487"/>
      <c r="FD179" s="487"/>
      <c r="FE179" s="487"/>
      <c r="FF179" s="487"/>
      <c r="FG179" s="487"/>
      <c r="FH179" s="487"/>
      <c r="FI179" s="487"/>
      <c r="FJ179" s="487"/>
      <c r="FK179" s="487"/>
      <c r="FL179" s="487"/>
      <c r="FM179" s="487"/>
      <c r="FN179" s="487"/>
      <c r="FO179" s="487"/>
      <c r="FP179" s="487"/>
      <c r="FQ179" s="487"/>
      <c r="FR179" s="487"/>
      <c r="FS179" s="487"/>
      <c r="FT179" s="487"/>
      <c r="FU179" s="487"/>
      <c r="FV179" s="487"/>
      <c r="FW179" s="487"/>
      <c r="FX179" s="487"/>
      <c r="FY179" s="487"/>
      <c r="FZ179" s="487"/>
      <c r="GA179" s="487"/>
      <c r="GB179" s="487"/>
      <c r="GC179" s="487"/>
      <c r="GD179" s="487"/>
      <c r="GE179" s="487"/>
      <c r="GF179" s="487"/>
      <c r="GG179" s="487"/>
      <c r="GH179" s="487"/>
      <c r="GI179" s="487"/>
      <c r="GJ179" s="487"/>
      <c r="GK179" s="487"/>
      <c r="GL179" s="487"/>
      <c r="GM179" s="487"/>
      <c r="GN179" s="487"/>
      <c r="GO179" s="487"/>
      <c r="GP179" s="487"/>
      <c r="GQ179" s="487"/>
      <c r="GR179" s="487"/>
      <c r="GS179" s="487"/>
      <c r="GT179" s="487"/>
      <c r="GU179" s="487"/>
      <c r="GV179" s="487"/>
      <c r="GW179" s="487"/>
      <c r="GX179" s="487"/>
      <c r="GY179" s="487"/>
      <c r="GZ179" s="487"/>
      <c r="HA179" s="487"/>
      <c r="HB179" s="487"/>
      <c r="HC179" s="487"/>
      <c r="HD179" s="487"/>
      <c r="HE179" s="487"/>
      <c r="HF179" s="487"/>
      <c r="HG179" s="487"/>
      <c r="HH179" s="487"/>
      <c r="HI179" s="487"/>
      <c r="HJ179" s="487"/>
      <c r="HK179" s="487"/>
      <c r="HL179" s="487"/>
      <c r="HM179" s="487"/>
      <c r="HN179" s="487"/>
      <c r="HO179" s="487"/>
      <c r="HP179" s="487"/>
      <c r="HQ179" s="487"/>
      <c r="HR179" s="487"/>
      <c r="HS179" s="487"/>
      <c r="HT179" s="487"/>
      <c r="HU179" s="487"/>
      <c r="HV179" s="487"/>
      <c r="HW179" s="487"/>
      <c r="HX179" s="487"/>
      <c r="HY179" s="487"/>
      <c r="HZ179" s="487"/>
      <c r="IA179" s="487"/>
      <c r="IB179" s="487"/>
      <c r="IC179" s="487"/>
      <c r="ID179" s="487"/>
      <c r="IE179" s="487"/>
      <c r="IF179" s="487"/>
      <c r="IG179" s="487"/>
      <c r="IH179" s="487"/>
      <c r="II179" s="487"/>
      <c r="IJ179" s="487"/>
      <c r="IK179" s="487"/>
      <c r="IL179" s="487"/>
      <c r="IM179" s="487"/>
      <c r="IN179" s="487"/>
      <c r="IO179" s="487"/>
      <c r="IP179" s="487"/>
      <c r="IQ179" s="487"/>
      <c r="IR179" s="487"/>
      <c r="IS179" s="487"/>
      <c r="IT179" s="487"/>
      <c r="IU179" s="487"/>
      <c r="IV179" s="487"/>
      <c r="IW179" s="487"/>
      <c r="IX179" s="487"/>
      <c r="IY179" s="487"/>
      <c r="IZ179" s="487"/>
      <c r="JA179" s="487"/>
      <c r="JB179" s="487"/>
      <c r="JC179" s="487"/>
      <c r="JD179" s="487"/>
      <c r="JE179" s="487"/>
      <c r="JF179" s="487"/>
      <c r="JG179" s="487"/>
      <c r="JH179" s="487"/>
      <c r="JI179" s="487"/>
      <c r="JJ179" s="487"/>
      <c r="JK179" s="487"/>
      <c r="JL179" s="487"/>
      <c r="JM179" s="487"/>
      <c r="JN179" s="487"/>
      <c r="JO179" s="487"/>
      <c r="JP179" s="487"/>
      <c r="JQ179" s="487"/>
      <c r="JR179" s="487"/>
      <c r="JS179" s="681"/>
    </row>
    <row r="180" spans="1:279" s="461" customFormat="1" ht="21" customHeight="1">
      <c r="A180" s="1785"/>
      <c r="B180" s="1626">
        <v>67</v>
      </c>
      <c r="C180" s="478"/>
      <c r="D180" s="469"/>
      <c r="E180" s="470"/>
      <c r="F180" s="470"/>
      <c r="G180" s="469"/>
      <c r="H180" s="472"/>
      <c r="I180" s="1294"/>
      <c r="J180" s="1294"/>
      <c r="K180" s="1294"/>
      <c r="L180" s="1294"/>
      <c r="M180" s="1294"/>
      <c r="N180" s="1294"/>
      <c r="O180" s="1294"/>
      <c r="P180" s="1294"/>
      <c r="Q180" s="1294"/>
      <c r="R180" s="1294"/>
      <c r="S180" s="1294"/>
      <c r="T180" s="1294"/>
      <c r="U180" s="1294"/>
      <c r="V180" s="1294"/>
      <c r="W180" s="1294"/>
      <c r="X180" s="1294"/>
      <c r="Y180" s="1294"/>
      <c r="Z180" s="1294"/>
      <c r="AA180" s="1294"/>
      <c r="AB180" s="1294"/>
      <c r="AC180" s="1294"/>
      <c r="AD180" s="1294"/>
      <c r="AE180" s="1294"/>
      <c r="AF180" s="1294"/>
      <c r="AG180" s="1294"/>
      <c r="AH180" s="1294"/>
      <c r="AI180" s="1294"/>
      <c r="AJ180" s="1294"/>
      <c r="AK180" s="1294"/>
      <c r="AL180" s="1294"/>
      <c r="AM180" s="1294"/>
      <c r="AN180" s="1294"/>
      <c r="AO180" s="1294"/>
      <c r="AP180" s="1294"/>
      <c r="AQ180" s="1294"/>
      <c r="AR180" s="1294"/>
      <c r="AS180" s="1294"/>
      <c r="AT180" s="1294"/>
      <c r="AU180" s="1294"/>
      <c r="AV180" s="1294"/>
      <c r="AW180" s="1294"/>
      <c r="AX180" s="1294"/>
      <c r="AY180" s="1294"/>
      <c r="AZ180" s="1294"/>
      <c r="BA180" s="1294"/>
      <c r="BB180" s="1294"/>
      <c r="BC180" s="1294"/>
      <c r="BD180" s="1294"/>
      <c r="BE180" s="1294"/>
      <c r="BF180" s="1294"/>
      <c r="BG180" s="1294"/>
      <c r="BH180" s="1294"/>
      <c r="BI180" s="1294"/>
      <c r="BJ180" s="1294"/>
      <c r="BK180" s="1294"/>
      <c r="BL180" s="1294"/>
      <c r="BM180" s="1294"/>
      <c r="BN180" s="1294"/>
      <c r="BO180" s="1294"/>
      <c r="BP180" s="1294"/>
      <c r="BQ180" s="1294"/>
      <c r="BR180" s="1294"/>
      <c r="BS180" s="1294"/>
      <c r="BT180" s="1294"/>
      <c r="BU180" s="1294"/>
      <c r="BV180" s="1294"/>
      <c r="BW180" s="1294"/>
      <c r="BX180" s="1294"/>
      <c r="BY180" s="1294"/>
      <c r="BZ180" s="1294"/>
      <c r="CA180" s="1294"/>
      <c r="CB180" s="1294"/>
      <c r="CC180" s="1294"/>
      <c r="CD180" s="1294"/>
      <c r="CE180" s="1294"/>
      <c r="CF180" s="1294"/>
      <c r="CG180" s="1294"/>
      <c r="CH180" s="1294"/>
      <c r="CI180" s="1294"/>
      <c r="CJ180" s="1294"/>
      <c r="CK180" s="1294"/>
      <c r="CL180" s="1294"/>
      <c r="CM180" s="1294"/>
      <c r="CN180" s="1294"/>
      <c r="CO180" s="1295">
        <f t="shared" si="19"/>
        <v>0</v>
      </c>
      <c r="CP180" s="476"/>
      <c r="CQ180" s="476"/>
      <c r="CR180" s="476"/>
      <c r="CS180" s="474">
        <f t="shared" si="20"/>
        <v>0</v>
      </c>
      <c r="CT180" s="475">
        <f t="shared" si="21"/>
        <v>0</v>
      </c>
      <c r="CV180" s="487"/>
      <c r="CW180" s="487"/>
      <c r="CX180" s="487"/>
      <c r="CY180" s="487"/>
      <c r="CZ180" s="487"/>
      <c r="DA180" s="487"/>
      <c r="DB180" s="487"/>
      <c r="DC180" s="487"/>
      <c r="DD180" s="487"/>
      <c r="DE180" s="487"/>
      <c r="DF180" s="487"/>
      <c r="DG180" s="487"/>
      <c r="DH180" s="487"/>
      <c r="DI180" s="487"/>
      <c r="DJ180" s="487"/>
      <c r="DK180" s="487"/>
      <c r="DL180" s="487"/>
      <c r="DM180" s="487"/>
      <c r="DN180" s="487"/>
      <c r="DO180" s="487"/>
      <c r="DP180" s="487"/>
      <c r="DQ180" s="487"/>
      <c r="DR180" s="487"/>
      <c r="DS180" s="487"/>
      <c r="DT180" s="487"/>
      <c r="DU180" s="487"/>
      <c r="DV180" s="487"/>
      <c r="DW180" s="487"/>
      <c r="DX180" s="487"/>
      <c r="DY180" s="487"/>
      <c r="DZ180" s="487"/>
      <c r="EA180" s="487"/>
      <c r="EB180" s="487"/>
      <c r="EC180" s="487"/>
      <c r="ED180" s="487"/>
      <c r="EE180" s="487"/>
      <c r="EF180" s="487"/>
      <c r="EG180" s="487"/>
      <c r="EH180" s="487"/>
      <c r="EI180" s="487"/>
      <c r="EJ180" s="487"/>
      <c r="EK180" s="487"/>
      <c r="EL180" s="487"/>
      <c r="EM180" s="487"/>
      <c r="EN180" s="487"/>
      <c r="EO180" s="487"/>
      <c r="EP180" s="487"/>
      <c r="EQ180" s="487"/>
      <c r="ER180" s="487"/>
      <c r="ES180" s="487"/>
      <c r="ET180" s="487"/>
      <c r="EU180" s="487"/>
      <c r="EV180" s="487"/>
      <c r="EW180" s="487"/>
      <c r="EX180" s="487"/>
      <c r="EY180" s="487"/>
      <c r="EZ180" s="487"/>
      <c r="FA180" s="487"/>
      <c r="FB180" s="487"/>
      <c r="FC180" s="487"/>
      <c r="FD180" s="487"/>
      <c r="FE180" s="487"/>
      <c r="FF180" s="487"/>
      <c r="FG180" s="487"/>
      <c r="FH180" s="487"/>
      <c r="FI180" s="487"/>
      <c r="FJ180" s="487"/>
      <c r="FK180" s="487"/>
      <c r="FL180" s="487"/>
      <c r="FM180" s="487"/>
      <c r="FN180" s="487"/>
      <c r="FO180" s="487"/>
      <c r="FP180" s="487"/>
      <c r="FQ180" s="487"/>
      <c r="FR180" s="487"/>
      <c r="FS180" s="487"/>
      <c r="FT180" s="487"/>
      <c r="FU180" s="487"/>
      <c r="FV180" s="487"/>
      <c r="FW180" s="487"/>
      <c r="FX180" s="487"/>
      <c r="FY180" s="487"/>
      <c r="FZ180" s="487"/>
      <c r="GA180" s="487"/>
      <c r="GB180" s="487"/>
      <c r="GC180" s="487"/>
      <c r="GD180" s="487"/>
      <c r="GE180" s="487"/>
      <c r="GF180" s="487"/>
      <c r="GG180" s="487"/>
      <c r="GH180" s="487"/>
      <c r="GI180" s="487"/>
      <c r="GJ180" s="487"/>
      <c r="GK180" s="487"/>
      <c r="GL180" s="487"/>
      <c r="GM180" s="487"/>
      <c r="GN180" s="487"/>
      <c r="GO180" s="487"/>
      <c r="GP180" s="487"/>
      <c r="GQ180" s="487"/>
      <c r="GR180" s="487"/>
      <c r="GS180" s="487"/>
      <c r="GT180" s="487"/>
      <c r="GU180" s="487"/>
      <c r="GV180" s="487"/>
      <c r="GW180" s="487"/>
      <c r="GX180" s="487"/>
      <c r="GY180" s="487"/>
      <c r="GZ180" s="487"/>
      <c r="HA180" s="487"/>
      <c r="HB180" s="487"/>
      <c r="HC180" s="487"/>
      <c r="HD180" s="487"/>
      <c r="HE180" s="487"/>
      <c r="HF180" s="487"/>
      <c r="HG180" s="487"/>
      <c r="HH180" s="487"/>
      <c r="HI180" s="487"/>
      <c r="HJ180" s="487"/>
      <c r="HK180" s="487"/>
      <c r="HL180" s="487"/>
      <c r="HM180" s="487"/>
      <c r="HN180" s="487"/>
      <c r="HO180" s="487"/>
      <c r="HP180" s="487"/>
      <c r="HQ180" s="487"/>
      <c r="HR180" s="487"/>
      <c r="HS180" s="487"/>
      <c r="HT180" s="487"/>
      <c r="HU180" s="487"/>
      <c r="HV180" s="487"/>
      <c r="HW180" s="487"/>
      <c r="HX180" s="487"/>
      <c r="HY180" s="487"/>
      <c r="HZ180" s="487"/>
      <c r="IA180" s="487"/>
      <c r="IB180" s="487"/>
      <c r="IC180" s="487"/>
      <c r="ID180" s="487"/>
      <c r="IE180" s="487"/>
      <c r="IF180" s="487"/>
      <c r="IG180" s="487"/>
      <c r="IH180" s="487"/>
      <c r="II180" s="487"/>
      <c r="IJ180" s="487"/>
      <c r="IK180" s="487"/>
      <c r="IL180" s="487"/>
      <c r="IM180" s="487"/>
      <c r="IN180" s="487"/>
      <c r="IO180" s="487"/>
      <c r="IP180" s="487"/>
      <c r="IQ180" s="487"/>
      <c r="IR180" s="487"/>
      <c r="IS180" s="487"/>
      <c r="IT180" s="487"/>
      <c r="IU180" s="487"/>
      <c r="IV180" s="487"/>
      <c r="IW180" s="487"/>
      <c r="IX180" s="487"/>
      <c r="IY180" s="487"/>
      <c r="IZ180" s="487"/>
      <c r="JA180" s="487"/>
      <c r="JB180" s="487"/>
      <c r="JC180" s="487"/>
      <c r="JD180" s="487"/>
      <c r="JE180" s="487"/>
      <c r="JF180" s="487"/>
      <c r="JG180" s="487"/>
      <c r="JH180" s="487"/>
      <c r="JI180" s="487"/>
      <c r="JJ180" s="487"/>
      <c r="JK180" s="487"/>
      <c r="JL180" s="487"/>
      <c r="JM180" s="487"/>
      <c r="JN180" s="487"/>
      <c r="JO180" s="487"/>
      <c r="JP180" s="487"/>
      <c r="JQ180" s="487"/>
      <c r="JR180" s="487"/>
      <c r="JS180" s="681"/>
    </row>
    <row r="181" spans="1:279" s="461" customFormat="1" ht="21" customHeight="1">
      <c r="A181" s="1785"/>
      <c r="B181" s="1626">
        <v>68</v>
      </c>
      <c r="C181" s="478"/>
      <c r="D181" s="469"/>
      <c r="E181" s="470"/>
      <c r="F181" s="470"/>
      <c r="G181" s="469"/>
      <c r="H181" s="472"/>
      <c r="I181" s="1294"/>
      <c r="J181" s="1294"/>
      <c r="K181" s="1294"/>
      <c r="L181" s="1294"/>
      <c r="M181" s="1294"/>
      <c r="N181" s="1294"/>
      <c r="O181" s="1294"/>
      <c r="P181" s="1294"/>
      <c r="Q181" s="1294"/>
      <c r="R181" s="1294"/>
      <c r="S181" s="1294"/>
      <c r="T181" s="1294"/>
      <c r="U181" s="1294"/>
      <c r="V181" s="1294"/>
      <c r="W181" s="1294"/>
      <c r="X181" s="1294"/>
      <c r="Y181" s="1294"/>
      <c r="Z181" s="1294"/>
      <c r="AA181" s="1294"/>
      <c r="AB181" s="1294"/>
      <c r="AC181" s="1294"/>
      <c r="AD181" s="1294"/>
      <c r="AE181" s="1294"/>
      <c r="AF181" s="1294"/>
      <c r="AG181" s="1294"/>
      <c r="AH181" s="1294"/>
      <c r="AI181" s="1294"/>
      <c r="AJ181" s="1294"/>
      <c r="AK181" s="1294"/>
      <c r="AL181" s="1294"/>
      <c r="AM181" s="1294"/>
      <c r="AN181" s="1294"/>
      <c r="AO181" s="1294"/>
      <c r="AP181" s="1294"/>
      <c r="AQ181" s="1294"/>
      <c r="AR181" s="1294"/>
      <c r="AS181" s="1294"/>
      <c r="AT181" s="1294"/>
      <c r="AU181" s="1294"/>
      <c r="AV181" s="1294"/>
      <c r="AW181" s="1294"/>
      <c r="AX181" s="1294"/>
      <c r="AY181" s="1294"/>
      <c r="AZ181" s="1294"/>
      <c r="BA181" s="1294"/>
      <c r="BB181" s="1294"/>
      <c r="BC181" s="1294"/>
      <c r="BD181" s="1294"/>
      <c r="BE181" s="1294"/>
      <c r="BF181" s="1294"/>
      <c r="BG181" s="1294"/>
      <c r="BH181" s="1294"/>
      <c r="BI181" s="1294"/>
      <c r="BJ181" s="1294"/>
      <c r="BK181" s="1294"/>
      <c r="BL181" s="1294"/>
      <c r="BM181" s="1294"/>
      <c r="BN181" s="1294"/>
      <c r="BO181" s="1294"/>
      <c r="BP181" s="1294"/>
      <c r="BQ181" s="1294"/>
      <c r="BR181" s="1294"/>
      <c r="BS181" s="1294"/>
      <c r="BT181" s="1294"/>
      <c r="BU181" s="1294"/>
      <c r="BV181" s="1294"/>
      <c r="BW181" s="1294"/>
      <c r="BX181" s="1294"/>
      <c r="BY181" s="1294"/>
      <c r="BZ181" s="1294"/>
      <c r="CA181" s="1294"/>
      <c r="CB181" s="1294"/>
      <c r="CC181" s="1294"/>
      <c r="CD181" s="1294"/>
      <c r="CE181" s="1294"/>
      <c r="CF181" s="1294"/>
      <c r="CG181" s="1294"/>
      <c r="CH181" s="1294"/>
      <c r="CI181" s="1294"/>
      <c r="CJ181" s="1294"/>
      <c r="CK181" s="1294"/>
      <c r="CL181" s="1294"/>
      <c r="CM181" s="1294"/>
      <c r="CN181" s="1294"/>
      <c r="CO181" s="1295">
        <f t="shared" si="19"/>
        <v>0</v>
      </c>
      <c r="CP181" s="476"/>
      <c r="CQ181" s="476"/>
      <c r="CR181" s="476"/>
      <c r="CS181" s="474">
        <f t="shared" si="20"/>
        <v>0</v>
      </c>
      <c r="CT181" s="475">
        <f t="shared" si="21"/>
        <v>0</v>
      </c>
      <c r="CV181" s="487"/>
      <c r="CW181" s="487"/>
      <c r="CX181" s="487"/>
      <c r="CY181" s="487"/>
      <c r="CZ181" s="487"/>
      <c r="DA181" s="487"/>
      <c r="DB181" s="487"/>
      <c r="DC181" s="487"/>
      <c r="DD181" s="487"/>
      <c r="DE181" s="487"/>
      <c r="DF181" s="487"/>
      <c r="DG181" s="487"/>
      <c r="DH181" s="487"/>
      <c r="DI181" s="487"/>
      <c r="DJ181" s="487"/>
      <c r="DK181" s="487"/>
      <c r="DL181" s="487"/>
      <c r="DM181" s="487"/>
      <c r="DN181" s="487"/>
      <c r="DO181" s="487"/>
      <c r="DP181" s="487"/>
      <c r="DQ181" s="487"/>
      <c r="DR181" s="487"/>
      <c r="DS181" s="487"/>
      <c r="DT181" s="487"/>
      <c r="DU181" s="487"/>
      <c r="DV181" s="487"/>
      <c r="DW181" s="487"/>
      <c r="DX181" s="487"/>
      <c r="DY181" s="487"/>
      <c r="DZ181" s="487"/>
      <c r="EA181" s="487"/>
      <c r="EB181" s="487"/>
      <c r="EC181" s="487"/>
      <c r="ED181" s="487"/>
      <c r="EE181" s="487"/>
      <c r="EF181" s="487"/>
      <c r="EG181" s="487"/>
      <c r="EH181" s="487"/>
      <c r="EI181" s="487"/>
      <c r="EJ181" s="487"/>
      <c r="EK181" s="487"/>
      <c r="EL181" s="487"/>
      <c r="EM181" s="487"/>
      <c r="EN181" s="487"/>
      <c r="EO181" s="487"/>
      <c r="EP181" s="487"/>
      <c r="EQ181" s="487"/>
      <c r="ER181" s="487"/>
      <c r="ES181" s="487"/>
      <c r="ET181" s="487"/>
      <c r="EU181" s="487"/>
      <c r="EV181" s="487"/>
      <c r="EW181" s="487"/>
      <c r="EX181" s="487"/>
      <c r="EY181" s="487"/>
      <c r="EZ181" s="487"/>
      <c r="FA181" s="487"/>
      <c r="FB181" s="487"/>
      <c r="FC181" s="487"/>
      <c r="FD181" s="487"/>
      <c r="FE181" s="487"/>
      <c r="FF181" s="487"/>
      <c r="FG181" s="487"/>
      <c r="FH181" s="487"/>
      <c r="FI181" s="487"/>
      <c r="FJ181" s="487"/>
      <c r="FK181" s="487"/>
      <c r="FL181" s="487"/>
      <c r="FM181" s="487"/>
      <c r="FN181" s="487"/>
      <c r="FO181" s="487"/>
      <c r="FP181" s="487"/>
      <c r="FQ181" s="487"/>
      <c r="FR181" s="487"/>
      <c r="FS181" s="487"/>
      <c r="FT181" s="487"/>
      <c r="FU181" s="487"/>
      <c r="FV181" s="487"/>
      <c r="FW181" s="487"/>
      <c r="FX181" s="487"/>
      <c r="FY181" s="487"/>
      <c r="FZ181" s="487"/>
      <c r="GA181" s="487"/>
      <c r="GB181" s="487"/>
      <c r="GC181" s="487"/>
      <c r="GD181" s="487"/>
      <c r="GE181" s="487"/>
      <c r="GF181" s="487"/>
      <c r="GG181" s="487"/>
      <c r="GH181" s="487"/>
      <c r="GI181" s="487"/>
      <c r="GJ181" s="487"/>
      <c r="GK181" s="487"/>
      <c r="GL181" s="487"/>
      <c r="GM181" s="487"/>
      <c r="GN181" s="487"/>
      <c r="GO181" s="487"/>
      <c r="GP181" s="487"/>
      <c r="GQ181" s="487"/>
      <c r="GR181" s="487"/>
      <c r="GS181" s="487"/>
      <c r="GT181" s="487"/>
      <c r="GU181" s="487"/>
      <c r="GV181" s="487"/>
      <c r="GW181" s="487"/>
      <c r="GX181" s="487"/>
      <c r="GY181" s="487"/>
      <c r="GZ181" s="487"/>
      <c r="HA181" s="487"/>
      <c r="HB181" s="487"/>
      <c r="HC181" s="487"/>
      <c r="HD181" s="487"/>
      <c r="HE181" s="487"/>
      <c r="HF181" s="487"/>
      <c r="HG181" s="487"/>
      <c r="HH181" s="487"/>
      <c r="HI181" s="487"/>
      <c r="HJ181" s="487"/>
      <c r="HK181" s="487"/>
      <c r="HL181" s="487"/>
      <c r="HM181" s="487"/>
      <c r="HN181" s="487"/>
      <c r="HO181" s="487"/>
      <c r="HP181" s="487"/>
      <c r="HQ181" s="487"/>
      <c r="HR181" s="487"/>
      <c r="HS181" s="487"/>
      <c r="HT181" s="487"/>
      <c r="HU181" s="487"/>
      <c r="HV181" s="487"/>
      <c r="HW181" s="487"/>
      <c r="HX181" s="487"/>
      <c r="HY181" s="487"/>
      <c r="HZ181" s="487"/>
      <c r="IA181" s="487"/>
      <c r="IB181" s="487"/>
      <c r="IC181" s="487"/>
      <c r="ID181" s="487"/>
      <c r="IE181" s="487"/>
      <c r="IF181" s="487"/>
      <c r="IG181" s="487"/>
      <c r="IH181" s="487"/>
      <c r="II181" s="487"/>
      <c r="IJ181" s="487"/>
      <c r="IK181" s="487"/>
      <c r="IL181" s="487"/>
      <c r="IM181" s="487"/>
      <c r="IN181" s="487"/>
      <c r="IO181" s="487"/>
      <c r="IP181" s="487"/>
      <c r="IQ181" s="487"/>
      <c r="IR181" s="487"/>
      <c r="IS181" s="487"/>
      <c r="IT181" s="487"/>
      <c r="IU181" s="487"/>
      <c r="IV181" s="487"/>
      <c r="IW181" s="487"/>
      <c r="IX181" s="487"/>
      <c r="IY181" s="487"/>
      <c r="IZ181" s="487"/>
      <c r="JA181" s="487"/>
      <c r="JB181" s="487"/>
      <c r="JC181" s="487"/>
      <c r="JD181" s="487"/>
      <c r="JE181" s="487"/>
      <c r="JF181" s="487"/>
      <c r="JG181" s="487"/>
      <c r="JH181" s="487"/>
      <c r="JI181" s="487"/>
      <c r="JJ181" s="487"/>
      <c r="JK181" s="487"/>
      <c r="JL181" s="487"/>
      <c r="JM181" s="487"/>
      <c r="JN181" s="487"/>
      <c r="JO181" s="487"/>
      <c r="JP181" s="487"/>
      <c r="JQ181" s="487"/>
      <c r="JR181" s="487"/>
      <c r="JS181" s="681"/>
    </row>
    <row r="182" spans="1:279" s="461" customFormat="1" ht="21" customHeight="1">
      <c r="A182" s="1785"/>
      <c r="B182" s="1626">
        <v>69</v>
      </c>
      <c r="C182" s="478"/>
      <c r="D182" s="469"/>
      <c r="E182" s="470"/>
      <c r="F182" s="470"/>
      <c r="G182" s="469"/>
      <c r="H182" s="472"/>
      <c r="I182" s="1294"/>
      <c r="J182" s="1294"/>
      <c r="K182" s="1294"/>
      <c r="L182" s="1294"/>
      <c r="M182" s="1294"/>
      <c r="N182" s="1294"/>
      <c r="O182" s="1294"/>
      <c r="P182" s="1294"/>
      <c r="Q182" s="1294"/>
      <c r="R182" s="1294"/>
      <c r="S182" s="1294"/>
      <c r="T182" s="1294"/>
      <c r="U182" s="1294"/>
      <c r="V182" s="1294"/>
      <c r="W182" s="1294"/>
      <c r="X182" s="1294"/>
      <c r="Y182" s="1294"/>
      <c r="Z182" s="1294"/>
      <c r="AA182" s="1294"/>
      <c r="AB182" s="1294"/>
      <c r="AC182" s="1294"/>
      <c r="AD182" s="1294"/>
      <c r="AE182" s="1294"/>
      <c r="AF182" s="1294"/>
      <c r="AG182" s="1294"/>
      <c r="AH182" s="1294"/>
      <c r="AI182" s="1294"/>
      <c r="AJ182" s="1294"/>
      <c r="AK182" s="1294"/>
      <c r="AL182" s="1294"/>
      <c r="AM182" s="1294"/>
      <c r="AN182" s="1294"/>
      <c r="AO182" s="1294"/>
      <c r="AP182" s="1294"/>
      <c r="AQ182" s="1294"/>
      <c r="AR182" s="1294"/>
      <c r="AS182" s="1294"/>
      <c r="AT182" s="1294"/>
      <c r="AU182" s="1294"/>
      <c r="AV182" s="1294"/>
      <c r="AW182" s="1294"/>
      <c r="AX182" s="1294"/>
      <c r="AY182" s="1294"/>
      <c r="AZ182" s="1294"/>
      <c r="BA182" s="1294"/>
      <c r="BB182" s="1294"/>
      <c r="BC182" s="1294"/>
      <c r="BD182" s="1294"/>
      <c r="BE182" s="1294"/>
      <c r="BF182" s="1294"/>
      <c r="BG182" s="1294"/>
      <c r="BH182" s="1294"/>
      <c r="BI182" s="1294"/>
      <c r="BJ182" s="1294"/>
      <c r="BK182" s="1294"/>
      <c r="BL182" s="1294"/>
      <c r="BM182" s="1294"/>
      <c r="BN182" s="1294"/>
      <c r="BO182" s="1294"/>
      <c r="BP182" s="1294"/>
      <c r="BQ182" s="1294"/>
      <c r="BR182" s="1294"/>
      <c r="BS182" s="1294"/>
      <c r="BT182" s="1294"/>
      <c r="BU182" s="1294"/>
      <c r="BV182" s="1294"/>
      <c r="BW182" s="1294"/>
      <c r="BX182" s="1294"/>
      <c r="BY182" s="1294"/>
      <c r="BZ182" s="1294"/>
      <c r="CA182" s="1294"/>
      <c r="CB182" s="1294"/>
      <c r="CC182" s="1294"/>
      <c r="CD182" s="1294"/>
      <c r="CE182" s="1294"/>
      <c r="CF182" s="1294"/>
      <c r="CG182" s="1294"/>
      <c r="CH182" s="1294"/>
      <c r="CI182" s="1294"/>
      <c r="CJ182" s="1294"/>
      <c r="CK182" s="1294"/>
      <c r="CL182" s="1294"/>
      <c r="CM182" s="1294"/>
      <c r="CN182" s="1294"/>
      <c r="CO182" s="1295">
        <f t="shared" si="19"/>
        <v>0</v>
      </c>
      <c r="CP182" s="476"/>
      <c r="CQ182" s="476"/>
      <c r="CR182" s="476"/>
      <c r="CS182" s="474">
        <f t="shared" si="20"/>
        <v>0</v>
      </c>
      <c r="CT182" s="475">
        <f t="shared" si="21"/>
        <v>0</v>
      </c>
      <c r="CV182" s="487"/>
      <c r="CW182" s="487"/>
      <c r="CX182" s="487"/>
      <c r="CY182" s="487"/>
      <c r="CZ182" s="487"/>
      <c r="DA182" s="487"/>
      <c r="DB182" s="487"/>
      <c r="DC182" s="487"/>
      <c r="DD182" s="487"/>
      <c r="DE182" s="487"/>
      <c r="DF182" s="487"/>
      <c r="DG182" s="487"/>
      <c r="DH182" s="487"/>
      <c r="DI182" s="487"/>
      <c r="DJ182" s="487"/>
      <c r="DK182" s="487"/>
      <c r="DL182" s="487"/>
      <c r="DM182" s="487"/>
      <c r="DN182" s="487"/>
      <c r="DO182" s="487"/>
      <c r="DP182" s="487"/>
      <c r="DQ182" s="487"/>
      <c r="DR182" s="487"/>
      <c r="DS182" s="487"/>
      <c r="DT182" s="487"/>
      <c r="DU182" s="487"/>
      <c r="DV182" s="487"/>
      <c r="DW182" s="487"/>
      <c r="DX182" s="487"/>
      <c r="DY182" s="487"/>
      <c r="DZ182" s="487"/>
      <c r="EA182" s="487"/>
      <c r="EB182" s="487"/>
      <c r="EC182" s="487"/>
      <c r="ED182" s="487"/>
      <c r="EE182" s="487"/>
      <c r="EF182" s="487"/>
      <c r="EG182" s="487"/>
      <c r="EH182" s="487"/>
      <c r="EI182" s="487"/>
      <c r="EJ182" s="487"/>
      <c r="EK182" s="487"/>
      <c r="EL182" s="487"/>
      <c r="EM182" s="487"/>
      <c r="EN182" s="487"/>
      <c r="EO182" s="487"/>
      <c r="EP182" s="487"/>
      <c r="EQ182" s="487"/>
      <c r="ER182" s="487"/>
      <c r="ES182" s="487"/>
      <c r="ET182" s="487"/>
      <c r="EU182" s="487"/>
      <c r="EV182" s="487"/>
      <c r="EW182" s="487"/>
      <c r="EX182" s="487"/>
      <c r="EY182" s="487"/>
      <c r="EZ182" s="487"/>
      <c r="FA182" s="487"/>
      <c r="FB182" s="487"/>
      <c r="FC182" s="487"/>
      <c r="FD182" s="487"/>
      <c r="FE182" s="487"/>
      <c r="FF182" s="487"/>
      <c r="FG182" s="487"/>
      <c r="FH182" s="487"/>
      <c r="FI182" s="487"/>
      <c r="FJ182" s="487"/>
      <c r="FK182" s="487"/>
      <c r="FL182" s="487"/>
      <c r="FM182" s="487"/>
      <c r="FN182" s="487"/>
      <c r="FO182" s="487"/>
      <c r="FP182" s="487"/>
      <c r="FQ182" s="487"/>
      <c r="FR182" s="487"/>
      <c r="FS182" s="487"/>
      <c r="FT182" s="487"/>
      <c r="FU182" s="487"/>
      <c r="FV182" s="487"/>
      <c r="FW182" s="487"/>
      <c r="FX182" s="487"/>
      <c r="FY182" s="487"/>
      <c r="FZ182" s="487"/>
      <c r="GA182" s="487"/>
      <c r="GB182" s="487"/>
      <c r="GC182" s="487"/>
      <c r="GD182" s="487"/>
      <c r="GE182" s="487"/>
      <c r="GF182" s="487"/>
      <c r="GG182" s="487"/>
      <c r="GH182" s="487"/>
      <c r="GI182" s="487"/>
      <c r="GJ182" s="487"/>
      <c r="GK182" s="487"/>
      <c r="GL182" s="487"/>
      <c r="GM182" s="487"/>
      <c r="GN182" s="487"/>
      <c r="GO182" s="487"/>
      <c r="GP182" s="487"/>
      <c r="GQ182" s="487"/>
      <c r="GR182" s="487"/>
      <c r="GS182" s="487"/>
      <c r="GT182" s="487"/>
      <c r="GU182" s="487"/>
      <c r="GV182" s="487"/>
      <c r="GW182" s="487"/>
      <c r="GX182" s="487"/>
      <c r="GY182" s="487"/>
      <c r="GZ182" s="487"/>
      <c r="HA182" s="487"/>
      <c r="HB182" s="487"/>
      <c r="HC182" s="487"/>
      <c r="HD182" s="487"/>
      <c r="HE182" s="487"/>
      <c r="HF182" s="487"/>
      <c r="HG182" s="487"/>
      <c r="HH182" s="487"/>
      <c r="HI182" s="487"/>
      <c r="HJ182" s="487"/>
      <c r="HK182" s="487"/>
      <c r="HL182" s="487"/>
      <c r="HM182" s="487"/>
      <c r="HN182" s="487"/>
      <c r="HO182" s="487"/>
      <c r="HP182" s="487"/>
      <c r="HQ182" s="487"/>
      <c r="HR182" s="487"/>
      <c r="HS182" s="487"/>
      <c r="HT182" s="487"/>
      <c r="HU182" s="487"/>
      <c r="HV182" s="487"/>
      <c r="HW182" s="487"/>
      <c r="HX182" s="487"/>
      <c r="HY182" s="487"/>
      <c r="HZ182" s="487"/>
      <c r="IA182" s="487"/>
      <c r="IB182" s="487"/>
      <c r="IC182" s="487"/>
      <c r="ID182" s="487"/>
      <c r="IE182" s="487"/>
      <c r="IF182" s="487"/>
      <c r="IG182" s="487"/>
      <c r="IH182" s="487"/>
      <c r="II182" s="487"/>
      <c r="IJ182" s="487"/>
      <c r="IK182" s="487"/>
      <c r="IL182" s="487"/>
      <c r="IM182" s="487"/>
      <c r="IN182" s="487"/>
      <c r="IO182" s="487"/>
      <c r="IP182" s="487"/>
      <c r="IQ182" s="487"/>
      <c r="IR182" s="487"/>
      <c r="IS182" s="487"/>
      <c r="IT182" s="487"/>
      <c r="IU182" s="487"/>
      <c r="IV182" s="487"/>
      <c r="IW182" s="487"/>
      <c r="IX182" s="487"/>
      <c r="IY182" s="487"/>
      <c r="IZ182" s="487"/>
      <c r="JA182" s="487"/>
      <c r="JB182" s="487"/>
      <c r="JC182" s="487"/>
      <c r="JD182" s="487"/>
      <c r="JE182" s="487"/>
      <c r="JF182" s="487"/>
      <c r="JG182" s="487"/>
      <c r="JH182" s="487"/>
      <c r="JI182" s="487"/>
      <c r="JJ182" s="487"/>
      <c r="JK182" s="487"/>
      <c r="JL182" s="487"/>
      <c r="JM182" s="487"/>
      <c r="JN182" s="487"/>
      <c r="JO182" s="487"/>
      <c r="JP182" s="487"/>
      <c r="JQ182" s="487"/>
      <c r="JR182" s="487"/>
      <c r="JS182" s="681"/>
    </row>
    <row r="183" spans="1:279" s="461" customFormat="1" ht="21" customHeight="1">
      <c r="A183" s="1785"/>
      <c r="B183" s="1626">
        <v>70</v>
      </c>
      <c r="C183" s="478"/>
      <c r="D183" s="469"/>
      <c r="E183" s="470"/>
      <c r="F183" s="470"/>
      <c r="G183" s="469"/>
      <c r="H183" s="472"/>
      <c r="I183" s="1294"/>
      <c r="J183" s="1294"/>
      <c r="K183" s="1294"/>
      <c r="L183" s="1294"/>
      <c r="M183" s="1294"/>
      <c r="N183" s="1294"/>
      <c r="O183" s="1294"/>
      <c r="P183" s="1294"/>
      <c r="Q183" s="1294"/>
      <c r="R183" s="1294"/>
      <c r="S183" s="1294"/>
      <c r="T183" s="1294"/>
      <c r="U183" s="1294"/>
      <c r="V183" s="1294"/>
      <c r="W183" s="1294"/>
      <c r="X183" s="1294"/>
      <c r="Y183" s="1294"/>
      <c r="Z183" s="1294"/>
      <c r="AA183" s="1294"/>
      <c r="AB183" s="1294"/>
      <c r="AC183" s="1294"/>
      <c r="AD183" s="1294"/>
      <c r="AE183" s="1294"/>
      <c r="AF183" s="1294"/>
      <c r="AG183" s="1294"/>
      <c r="AH183" s="1294"/>
      <c r="AI183" s="1294"/>
      <c r="AJ183" s="1294"/>
      <c r="AK183" s="1294"/>
      <c r="AL183" s="1294"/>
      <c r="AM183" s="1294"/>
      <c r="AN183" s="1294"/>
      <c r="AO183" s="1294"/>
      <c r="AP183" s="1294"/>
      <c r="AQ183" s="1294"/>
      <c r="AR183" s="1294"/>
      <c r="AS183" s="1294"/>
      <c r="AT183" s="1294"/>
      <c r="AU183" s="1294"/>
      <c r="AV183" s="1294"/>
      <c r="AW183" s="1294"/>
      <c r="AX183" s="1294"/>
      <c r="AY183" s="1294"/>
      <c r="AZ183" s="1294"/>
      <c r="BA183" s="1294"/>
      <c r="BB183" s="1294"/>
      <c r="BC183" s="1294"/>
      <c r="BD183" s="1294"/>
      <c r="BE183" s="1294"/>
      <c r="BF183" s="1294"/>
      <c r="BG183" s="1294"/>
      <c r="BH183" s="1294"/>
      <c r="BI183" s="1294"/>
      <c r="BJ183" s="1294"/>
      <c r="BK183" s="1294"/>
      <c r="BL183" s="1294"/>
      <c r="BM183" s="1294"/>
      <c r="BN183" s="1294"/>
      <c r="BO183" s="1294"/>
      <c r="BP183" s="1294"/>
      <c r="BQ183" s="1294"/>
      <c r="BR183" s="1294"/>
      <c r="BS183" s="1294"/>
      <c r="BT183" s="1294"/>
      <c r="BU183" s="1294"/>
      <c r="BV183" s="1294"/>
      <c r="BW183" s="1294"/>
      <c r="BX183" s="1294"/>
      <c r="BY183" s="1294"/>
      <c r="BZ183" s="1294"/>
      <c r="CA183" s="1294"/>
      <c r="CB183" s="1294"/>
      <c r="CC183" s="1294"/>
      <c r="CD183" s="1294"/>
      <c r="CE183" s="1294"/>
      <c r="CF183" s="1294"/>
      <c r="CG183" s="1294"/>
      <c r="CH183" s="1294"/>
      <c r="CI183" s="1294"/>
      <c r="CJ183" s="1294"/>
      <c r="CK183" s="1294"/>
      <c r="CL183" s="1294"/>
      <c r="CM183" s="1294"/>
      <c r="CN183" s="1294"/>
      <c r="CO183" s="1295">
        <f t="shared" si="19"/>
        <v>0</v>
      </c>
      <c r="CP183" s="476"/>
      <c r="CQ183" s="476"/>
      <c r="CR183" s="476"/>
      <c r="CS183" s="474">
        <f t="shared" si="20"/>
        <v>0</v>
      </c>
      <c r="CT183" s="475">
        <f t="shared" si="21"/>
        <v>0</v>
      </c>
      <c r="CV183" s="487"/>
      <c r="CW183" s="487"/>
      <c r="CX183" s="487"/>
      <c r="CY183" s="487"/>
      <c r="CZ183" s="487"/>
      <c r="DA183" s="487"/>
      <c r="DB183" s="487"/>
      <c r="DC183" s="487"/>
      <c r="DD183" s="487"/>
      <c r="DE183" s="487"/>
      <c r="DF183" s="487"/>
      <c r="DG183" s="487"/>
      <c r="DH183" s="487"/>
      <c r="DI183" s="487"/>
      <c r="DJ183" s="487"/>
      <c r="DK183" s="487"/>
      <c r="DL183" s="487"/>
      <c r="DM183" s="487"/>
      <c r="DN183" s="487"/>
      <c r="DO183" s="487"/>
      <c r="DP183" s="487"/>
      <c r="DQ183" s="487"/>
      <c r="DR183" s="487"/>
      <c r="DS183" s="487"/>
      <c r="DT183" s="487"/>
      <c r="DU183" s="487"/>
      <c r="DV183" s="487"/>
      <c r="DW183" s="487"/>
      <c r="DX183" s="487"/>
      <c r="DY183" s="487"/>
      <c r="DZ183" s="487"/>
      <c r="EA183" s="487"/>
      <c r="EB183" s="487"/>
      <c r="EC183" s="487"/>
      <c r="ED183" s="487"/>
      <c r="EE183" s="487"/>
      <c r="EF183" s="487"/>
      <c r="EG183" s="487"/>
      <c r="EH183" s="487"/>
      <c r="EI183" s="487"/>
      <c r="EJ183" s="487"/>
      <c r="EK183" s="487"/>
      <c r="EL183" s="487"/>
      <c r="EM183" s="487"/>
      <c r="EN183" s="487"/>
      <c r="EO183" s="487"/>
      <c r="EP183" s="487"/>
      <c r="EQ183" s="487"/>
      <c r="ER183" s="487"/>
      <c r="ES183" s="487"/>
      <c r="ET183" s="487"/>
      <c r="EU183" s="487"/>
      <c r="EV183" s="487"/>
      <c r="EW183" s="487"/>
      <c r="EX183" s="487"/>
      <c r="EY183" s="487"/>
      <c r="EZ183" s="487"/>
      <c r="FA183" s="487"/>
      <c r="FB183" s="487"/>
      <c r="FC183" s="487"/>
      <c r="FD183" s="487"/>
      <c r="FE183" s="487"/>
      <c r="FF183" s="487"/>
      <c r="FG183" s="487"/>
      <c r="FH183" s="487"/>
      <c r="FI183" s="487"/>
      <c r="FJ183" s="487"/>
      <c r="FK183" s="487"/>
      <c r="FL183" s="487"/>
      <c r="FM183" s="487"/>
      <c r="FN183" s="487"/>
      <c r="FO183" s="487"/>
      <c r="FP183" s="487"/>
      <c r="FQ183" s="487"/>
      <c r="FR183" s="487"/>
      <c r="FS183" s="487"/>
      <c r="FT183" s="487"/>
      <c r="FU183" s="487"/>
      <c r="FV183" s="487"/>
      <c r="FW183" s="487"/>
      <c r="FX183" s="487"/>
      <c r="FY183" s="487"/>
      <c r="FZ183" s="487"/>
      <c r="GA183" s="487"/>
      <c r="GB183" s="487"/>
      <c r="GC183" s="487"/>
      <c r="GD183" s="487"/>
      <c r="GE183" s="487"/>
      <c r="GF183" s="487"/>
      <c r="GG183" s="487"/>
      <c r="GH183" s="487"/>
      <c r="GI183" s="487"/>
      <c r="GJ183" s="487"/>
      <c r="GK183" s="487"/>
      <c r="GL183" s="487"/>
      <c r="GM183" s="487"/>
      <c r="GN183" s="487"/>
      <c r="GO183" s="487"/>
      <c r="GP183" s="487"/>
      <c r="GQ183" s="487"/>
      <c r="GR183" s="487"/>
      <c r="GS183" s="487"/>
      <c r="GT183" s="487"/>
      <c r="GU183" s="487"/>
      <c r="GV183" s="487"/>
      <c r="GW183" s="487"/>
      <c r="GX183" s="487"/>
      <c r="GY183" s="487"/>
      <c r="GZ183" s="487"/>
      <c r="HA183" s="487"/>
      <c r="HB183" s="487"/>
      <c r="HC183" s="487"/>
      <c r="HD183" s="487"/>
      <c r="HE183" s="487"/>
      <c r="HF183" s="487"/>
      <c r="HG183" s="487"/>
      <c r="HH183" s="487"/>
      <c r="HI183" s="487"/>
      <c r="HJ183" s="487"/>
      <c r="HK183" s="487"/>
      <c r="HL183" s="487"/>
      <c r="HM183" s="487"/>
      <c r="HN183" s="487"/>
      <c r="HO183" s="487"/>
      <c r="HP183" s="487"/>
      <c r="HQ183" s="487"/>
      <c r="HR183" s="487"/>
      <c r="HS183" s="487"/>
      <c r="HT183" s="487"/>
      <c r="HU183" s="487"/>
      <c r="HV183" s="487"/>
      <c r="HW183" s="487"/>
      <c r="HX183" s="487"/>
      <c r="HY183" s="487"/>
      <c r="HZ183" s="487"/>
      <c r="IA183" s="487"/>
      <c r="IB183" s="487"/>
      <c r="IC183" s="487"/>
      <c r="ID183" s="487"/>
      <c r="IE183" s="487"/>
      <c r="IF183" s="487"/>
      <c r="IG183" s="487"/>
      <c r="IH183" s="487"/>
      <c r="II183" s="487"/>
      <c r="IJ183" s="487"/>
      <c r="IK183" s="487"/>
      <c r="IL183" s="487"/>
      <c r="IM183" s="487"/>
      <c r="IN183" s="487"/>
      <c r="IO183" s="487"/>
      <c r="IP183" s="487"/>
      <c r="IQ183" s="487"/>
      <c r="IR183" s="487"/>
      <c r="IS183" s="487"/>
      <c r="IT183" s="487"/>
      <c r="IU183" s="487"/>
      <c r="IV183" s="487"/>
      <c r="IW183" s="487"/>
      <c r="IX183" s="487"/>
      <c r="IY183" s="487"/>
      <c r="IZ183" s="487"/>
      <c r="JA183" s="487"/>
      <c r="JB183" s="487"/>
      <c r="JC183" s="487"/>
      <c r="JD183" s="487"/>
      <c r="JE183" s="487"/>
      <c r="JF183" s="487"/>
      <c r="JG183" s="487"/>
      <c r="JH183" s="487"/>
      <c r="JI183" s="487"/>
      <c r="JJ183" s="487"/>
      <c r="JK183" s="487"/>
      <c r="JL183" s="487"/>
      <c r="JM183" s="487"/>
      <c r="JN183" s="487"/>
      <c r="JO183" s="487"/>
      <c r="JP183" s="487"/>
      <c r="JQ183" s="487"/>
      <c r="JR183" s="487"/>
      <c r="JS183" s="681"/>
    </row>
    <row r="184" spans="1:279" s="461" customFormat="1" ht="21" customHeight="1">
      <c r="A184" s="1785"/>
      <c r="B184" s="1626">
        <v>71</v>
      </c>
      <c r="C184" s="478"/>
      <c r="D184" s="469"/>
      <c r="E184" s="470"/>
      <c r="F184" s="470"/>
      <c r="G184" s="469"/>
      <c r="H184" s="472"/>
      <c r="I184" s="1294"/>
      <c r="J184" s="1294"/>
      <c r="K184" s="1294"/>
      <c r="L184" s="1294"/>
      <c r="M184" s="1294"/>
      <c r="N184" s="1294"/>
      <c r="O184" s="1294"/>
      <c r="P184" s="1294"/>
      <c r="Q184" s="1294"/>
      <c r="R184" s="1294"/>
      <c r="S184" s="1294"/>
      <c r="T184" s="1294"/>
      <c r="U184" s="1294"/>
      <c r="V184" s="1294"/>
      <c r="W184" s="1294"/>
      <c r="X184" s="1294"/>
      <c r="Y184" s="1294"/>
      <c r="Z184" s="1294"/>
      <c r="AA184" s="1294"/>
      <c r="AB184" s="1294"/>
      <c r="AC184" s="1294"/>
      <c r="AD184" s="1294"/>
      <c r="AE184" s="1294"/>
      <c r="AF184" s="1294"/>
      <c r="AG184" s="1294"/>
      <c r="AH184" s="1294"/>
      <c r="AI184" s="1294"/>
      <c r="AJ184" s="1294"/>
      <c r="AK184" s="1294"/>
      <c r="AL184" s="1294"/>
      <c r="AM184" s="1294"/>
      <c r="AN184" s="1294"/>
      <c r="AO184" s="1294"/>
      <c r="AP184" s="1294"/>
      <c r="AQ184" s="1294"/>
      <c r="AR184" s="1294"/>
      <c r="AS184" s="1294"/>
      <c r="AT184" s="1294"/>
      <c r="AU184" s="1294"/>
      <c r="AV184" s="1294"/>
      <c r="AW184" s="1294"/>
      <c r="AX184" s="1294"/>
      <c r="AY184" s="1294"/>
      <c r="AZ184" s="1294"/>
      <c r="BA184" s="1294"/>
      <c r="BB184" s="1294"/>
      <c r="BC184" s="1294"/>
      <c r="BD184" s="1294"/>
      <c r="BE184" s="1294"/>
      <c r="BF184" s="1294"/>
      <c r="BG184" s="1294"/>
      <c r="BH184" s="1294"/>
      <c r="BI184" s="1294"/>
      <c r="BJ184" s="1294"/>
      <c r="BK184" s="1294"/>
      <c r="BL184" s="1294"/>
      <c r="BM184" s="1294"/>
      <c r="BN184" s="1294"/>
      <c r="BO184" s="1294"/>
      <c r="BP184" s="1294"/>
      <c r="BQ184" s="1294"/>
      <c r="BR184" s="1294"/>
      <c r="BS184" s="1294"/>
      <c r="BT184" s="1294"/>
      <c r="BU184" s="1294"/>
      <c r="BV184" s="1294"/>
      <c r="BW184" s="1294"/>
      <c r="BX184" s="1294"/>
      <c r="BY184" s="1294"/>
      <c r="BZ184" s="1294"/>
      <c r="CA184" s="1294"/>
      <c r="CB184" s="1294"/>
      <c r="CC184" s="1294"/>
      <c r="CD184" s="1294"/>
      <c r="CE184" s="1294"/>
      <c r="CF184" s="1294"/>
      <c r="CG184" s="1294"/>
      <c r="CH184" s="1294"/>
      <c r="CI184" s="1294"/>
      <c r="CJ184" s="1294"/>
      <c r="CK184" s="1294"/>
      <c r="CL184" s="1294"/>
      <c r="CM184" s="1294"/>
      <c r="CN184" s="1294"/>
      <c r="CO184" s="1295">
        <f t="shared" si="19"/>
        <v>0</v>
      </c>
      <c r="CP184" s="476"/>
      <c r="CQ184" s="476"/>
      <c r="CR184" s="476"/>
      <c r="CS184" s="474">
        <f t="shared" si="20"/>
        <v>0</v>
      </c>
      <c r="CT184" s="475">
        <f t="shared" si="21"/>
        <v>0</v>
      </c>
      <c r="CV184" s="487"/>
      <c r="CW184" s="487"/>
      <c r="CX184" s="487"/>
      <c r="CY184" s="487"/>
      <c r="CZ184" s="487"/>
      <c r="DA184" s="487"/>
      <c r="DB184" s="487"/>
      <c r="DC184" s="487"/>
      <c r="DD184" s="487"/>
      <c r="DE184" s="487"/>
      <c r="DF184" s="487"/>
      <c r="DG184" s="487"/>
      <c r="DH184" s="487"/>
      <c r="DI184" s="487"/>
      <c r="DJ184" s="487"/>
      <c r="DK184" s="487"/>
      <c r="DL184" s="487"/>
      <c r="DM184" s="487"/>
      <c r="DN184" s="487"/>
      <c r="DO184" s="487"/>
      <c r="DP184" s="487"/>
      <c r="DQ184" s="487"/>
      <c r="DR184" s="487"/>
      <c r="DS184" s="487"/>
      <c r="DT184" s="487"/>
      <c r="DU184" s="487"/>
      <c r="DV184" s="487"/>
      <c r="DW184" s="487"/>
      <c r="DX184" s="487"/>
      <c r="DY184" s="487"/>
      <c r="DZ184" s="487"/>
      <c r="EA184" s="487"/>
      <c r="EB184" s="487"/>
      <c r="EC184" s="487"/>
      <c r="ED184" s="487"/>
      <c r="EE184" s="487"/>
      <c r="EF184" s="487"/>
      <c r="EG184" s="487"/>
      <c r="EH184" s="487"/>
      <c r="EI184" s="487"/>
      <c r="EJ184" s="487"/>
      <c r="EK184" s="487"/>
      <c r="EL184" s="487"/>
      <c r="EM184" s="487"/>
      <c r="EN184" s="487"/>
      <c r="EO184" s="487"/>
      <c r="EP184" s="487"/>
      <c r="EQ184" s="487"/>
      <c r="ER184" s="487"/>
      <c r="ES184" s="487"/>
      <c r="ET184" s="487"/>
      <c r="EU184" s="487"/>
      <c r="EV184" s="487"/>
      <c r="EW184" s="487"/>
      <c r="EX184" s="487"/>
      <c r="EY184" s="487"/>
      <c r="EZ184" s="487"/>
      <c r="FA184" s="487"/>
      <c r="FB184" s="487"/>
      <c r="FC184" s="487"/>
      <c r="FD184" s="487"/>
      <c r="FE184" s="487"/>
      <c r="FF184" s="487"/>
      <c r="FG184" s="487"/>
      <c r="FH184" s="487"/>
      <c r="FI184" s="487"/>
      <c r="FJ184" s="487"/>
      <c r="FK184" s="487"/>
      <c r="FL184" s="487"/>
      <c r="FM184" s="487"/>
      <c r="FN184" s="487"/>
      <c r="FO184" s="487"/>
      <c r="FP184" s="487"/>
      <c r="FQ184" s="487"/>
      <c r="FR184" s="487"/>
      <c r="FS184" s="487"/>
      <c r="FT184" s="487"/>
      <c r="FU184" s="487"/>
      <c r="FV184" s="487"/>
      <c r="FW184" s="487"/>
      <c r="FX184" s="487"/>
      <c r="FY184" s="487"/>
      <c r="FZ184" s="487"/>
      <c r="GA184" s="487"/>
      <c r="GB184" s="487"/>
      <c r="GC184" s="487"/>
      <c r="GD184" s="487"/>
      <c r="GE184" s="487"/>
      <c r="GF184" s="487"/>
      <c r="GG184" s="487"/>
      <c r="GH184" s="487"/>
      <c r="GI184" s="487"/>
      <c r="GJ184" s="487"/>
      <c r="GK184" s="487"/>
      <c r="GL184" s="487"/>
      <c r="GM184" s="487"/>
      <c r="GN184" s="487"/>
      <c r="GO184" s="487"/>
      <c r="GP184" s="487"/>
      <c r="GQ184" s="487"/>
      <c r="GR184" s="487"/>
      <c r="GS184" s="487"/>
      <c r="GT184" s="487"/>
      <c r="GU184" s="487"/>
      <c r="GV184" s="487"/>
      <c r="GW184" s="487"/>
      <c r="GX184" s="487"/>
      <c r="GY184" s="487"/>
      <c r="GZ184" s="487"/>
      <c r="HA184" s="487"/>
      <c r="HB184" s="487"/>
      <c r="HC184" s="487"/>
      <c r="HD184" s="487"/>
      <c r="HE184" s="487"/>
      <c r="HF184" s="487"/>
      <c r="HG184" s="487"/>
      <c r="HH184" s="487"/>
      <c r="HI184" s="487"/>
      <c r="HJ184" s="487"/>
      <c r="HK184" s="487"/>
      <c r="HL184" s="487"/>
      <c r="HM184" s="487"/>
      <c r="HN184" s="487"/>
      <c r="HO184" s="487"/>
      <c r="HP184" s="487"/>
      <c r="HQ184" s="487"/>
      <c r="HR184" s="487"/>
      <c r="HS184" s="487"/>
      <c r="HT184" s="487"/>
      <c r="HU184" s="487"/>
      <c r="HV184" s="487"/>
      <c r="HW184" s="487"/>
      <c r="HX184" s="487"/>
      <c r="HY184" s="487"/>
      <c r="HZ184" s="487"/>
      <c r="IA184" s="487"/>
      <c r="IB184" s="487"/>
      <c r="IC184" s="487"/>
      <c r="ID184" s="487"/>
      <c r="IE184" s="487"/>
      <c r="IF184" s="487"/>
      <c r="IG184" s="487"/>
      <c r="IH184" s="487"/>
      <c r="II184" s="487"/>
      <c r="IJ184" s="487"/>
      <c r="IK184" s="487"/>
      <c r="IL184" s="487"/>
      <c r="IM184" s="487"/>
      <c r="IN184" s="487"/>
      <c r="IO184" s="487"/>
      <c r="IP184" s="487"/>
      <c r="IQ184" s="487"/>
      <c r="IR184" s="487"/>
      <c r="IS184" s="487"/>
      <c r="IT184" s="487"/>
      <c r="IU184" s="487"/>
      <c r="IV184" s="487"/>
      <c r="IW184" s="487"/>
      <c r="IX184" s="487"/>
      <c r="IY184" s="487"/>
      <c r="IZ184" s="487"/>
      <c r="JA184" s="487"/>
      <c r="JB184" s="487"/>
      <c r="JC184" s="487"/>
      <c r="JD184" s="487"/>
      <c r="JE184" s="487"/>
      <c r="JF184" s="487"/>
      <c r="JG184" s="487"/>
      <c r="JH184" s="487"/>
      <c r="JI184" s="487"/>
      <c r="JJ184" s="487"/>
      <c r="JK184" s="487"/>
      <c r="JL184" s="487"/>
      <c r="JM184" s="487"/>
      <c r="JN184" s="487"/>
      <c r="JO184" s="487"/>
      <c r="JP184" s="487"/>
      <c r="JQ184" s="487"/>
      <c r="JR184" s="487"/>
      <c r="JS184" s="681"/>
    </row>
    <row r="185" spans="1:279" s="461" customFormat="1" ht="21" customHeight="1">
      <c r="A185" s="1785"/>
      <c r="B185" s="1626">
        <v>72</v>
      </c>
      <c r="C185" s="478"/>
      <c r="D185" s="469"/>
      <c r="E185" s="470"/>
      <c r="F185" s="470"/>
      <c r="G185" s="469"/>
      <c r="H185" s="472"/>
      <c r="I185" s="1294"/>
      <c r="J185" s="1294"/>
      <c r="K185" s="1294"/>
      <c r="L185" s="1294"/>
      <c r="M185" s="1294"/>
      <c r="N185" s="1294"/>
      <c r="O185" s="1294"/>
      <c r="P185" s="1294"/>
      <c r="Q185" s="1294"/>
      <c r="R185" s="1294"/>
      <c r="S185" s="1294"/>
      <c r="T185" s="1294"/>
      <c r="U185" s="1294"/>
      <c r="V185" s="1294"/>
      <c r="W185" s="1294"/>
      <c r="X185" s="1294"/>
      <c r="Y185" s="1294"/>
      <c r="Z185" s="1294"/>
      <c r="AA185" s="1294"/>
      <c r="AB185" s="1294"/>
      <c r="AC185" s="1294"/>
      <c r="AD185" s="1294"/>
      <c r="AE185" s="1294"/>
      <c r="AF185" s="1294"/>
      <c r="AG185" s="1294"/>
      <c r="AH185" s="1294"/>
      <c r="AI185" s="1294"/>
      <c r="AJ185" s="1294"/>
      <c r="AK185" s="1294"/>
      <c r="AL185" s="1294"/>
      <c r="AM185" s="1294"/>
      <c r="AN185" s="1294"/>
      <c r="AO185" s="1294"/>
      <c r="AP185" s="1294"/>
      <c r="AQ185" s="1294"/>
      <c r="AR185" s="1294"/>
      <c r="AS185" s="1294"/>
      <c r="AT185" s="1294"/>
      <c r="AU185" s="1294"/>
      <c r="AV185" s="1294"/>
      <c r="AW185" s="1294"/>
      <c r="AX185" s="1294"/>
      <c r="AY185" s="1294"/>
      <c r="AZ185" s="1294"/>
      <c r="BA185" s="1294"/>
      <c r="BB185" s="1294"/>
      <c r="BC185" s="1294"/>
      <c r="BD185" s="1294"/>
      <c r="BE185" s="1294"/>
      <c r="BF185" s="1294"/>
      <c r="BG185" s="1294"/>
      <c r="BH185" s="1294"/>
      <c r="BI185" s="1294"/>
      <c r="BJ185" s="1294"/>
      <c r="BK185" s="1294"/>
      <c r="BL185" s="1294"/>
      <c r="BM185" s="1294"/>
      <c r="BN185" s="1294"/>
      <c r="BO185" s="1294"/>
      <c r="BP185" s="1294"/>
      <c r="BQ185" s="1294"/>
      <c r="BR185" s="1294"/>
      <c r="BS185" s="1294"/>
      <c r="BT185" s="1294"/>
      <c r="BU185" s="1294"/>
      <c r="BV185" s="1294"/>
      <c r="BW185" s="1294"/>
      <c r="BX185" s="1294"/>
      <c r="BY185" s="1294"/>
      <c r="BZ185" s="1294"/>
      <c r="CA185" s="1294"/>
      <c r="CB185" s="1294"/>
      <c r="CC185" s="1294"/>
      <c r="CD185" s="1294"/>
      <c r="CE185" s="1294"/>
      <c r="CF185" s="1294"/>
      <c r="CG185" s="1294"/>
      <c r="CH185" s="1294"/>
      <c r="CI185" s="1294"/>
      <c r="CJ185" s="1294"/>
      <c r="CK185" s="1294"/>
      <c r="CL185" s="1294"/>
      <c r="CM185" s="1294"/>
      <c r="CN185" s="1294"/>
      <c r="CO185" s="1295">
        <f t="shared" si="19"/>
        <v>0</v>
      </c>
      <c r="CP185" s="476"/>
      <c r="CQ185" s="476"/>
      <c r="CR185" s="476"/>
      <c r="CS185" s="474">
        <f t="shared" si="20"/>
        <v>0</v>
      </c>
      <c r="CT185" s="475">
        <f t="shared" si="21"/>
        <v>0</v>
      </c>
      <c r="CV185" s="487"/>
      <c r="CW185" s="487"/>
      <c r="CX185" s="487"/>
      <c r="CY185" s="487"/>
      <c r="CZ185" s="487"/>
      <c r="DA185" s="487"/>
      <c r="DB185" s="487"/>
      <c r="DC185" s="487"/>
      <c r="DD185" s="487"/>
      <c r="DE185" s="487"/>
      <c r="DF185" s="487"/>
      <c r="DG185" s="487"/>
      <c r="DH185" s="487"/>
      <c r="DI185" s="487"/>
      <c r="DJ185" s="487"/>
      <c r="DK185" s="487"/>
      <c r="DL185" s="487"/>
      <c r="DM185" s="487"/>
      <c r="DN185" s="487"/>
      <c r="DO185" s="487"/>
      <c r="DP185" s="487"/>
      <c r="DQ185" s="487"/>
      <c r="DR185" s="487"/>
      <c r="DS185" s="487"/>
      <c r="DT185" s="487"/>
      <c r="DU185" s="487"/>
      <c r="DV185" s="487"/>
      <c r="DW185" s="487"/>
      <c r="DX185" s="487"/>
      <c r="DY185" s="487"/>
      <c r="DZ185" s="487"/>
      <c r="EA185" s="487"/>
      <c r="EB185" s="487"/>
      <c r="EC185" s="487"/>
      <c r="ED185" s="487"/>
      <c r="EE185" s="487"/>
      <c r="EF185" s="487"/>
      <c r="EG185" s="487"/>
      <c r="EH185" s="487"/>
      <c r="EI185" s="487"/>
      <c r="EJ185" s="487"/>
      <c r="EK185" s="487"/>
      <c r="EL185" s="487"/>
      <c r="EM185" s="487"/>
      <c r="EN185" s="487"/>
      <c r="EO185" s="487"/>
      <c r="EP185" s="487"/>
      <c r="EQ185" s="487"/>
      <c r="ER185" s="487"/>
      <c r="ES185" s="487"/>
      <c r="ET185" s="487"/>
      <c r="EU185" s="487"/>
      <c r="EV185" s="487"/>
      <c r="EW185" s="487"/>
      <c r="EX185" s="487"/>
      <c r="EY185" s="487"/>
      <c r="EZ185" s="487"/>
      <c r="FA185" s="487"/>
      <c r="FB185" s="487"/>
      <c r="FC185" s="487"/>
      <c r="FD185" s="487"/>
      <c r="FE185" s="487"/>
      <c r="FF185" s="487"/>
      <c r="FG185" s="487"/>
      <c r="FH185" s="487"/>
      <c r="FI185" s="487"/>
      <c r="FJ185" s="487"/>
      <c r="FK185" s="487"/>
      <c r="FL185" s="487"/>
      <c r="FM185" s="487"/>
      <c r="FN185" s="487"/>
      <c r="FO185" s="487"/>
      <c r="FP185" s="487"/>
      <c r="FQ185" s="487"/>
      <c r="FR185" s="487"/>
      <c r="FS185" s="487"/>
      <c r="FT185" s="487"/>
      <c r="FU185" s="487"/>
      <c r="FV185" s="487"/>
      <c r="FW185" s="487"/>
      <c r="FX185" s="487"/>
      <c r="FY185" s="487"/>
      <c r="FZ185" s="487"/>
      <c r="GA185" s="487"/>
      <c r="GB185" s="487"/>
      <c r="GC185" s="487"/>
      <c r="GD185" s="487"/>
      <c r="GE185" s="487"/>
      <c r="GF185" s="487"/>
      <c r="GG185" s="487"/>
      <c r="GH185" s="487"/>
      <c r="GI185" s="487"/>
      <c r="GJ185" s="487"/>
      <c r="GK185" s="487"/>
      <c r="GL185" s="487"/>
      <c r="GM185" s="487"/>
      <c r="GN185" s="487"/>
      <c r="GO185" s="487"/>
      <c r="GP185" s="487"/>
      <c r="GQ185" s="487"/>
      <c r="GR185" s="487"/>
      <c r="GS185" s="487"/>
      <c r="GT185" s="487"/>
      <c r="GU185" s="487"/>
      <c r="GV185" s="487"/>
      <c r="GW185" s="487"/>
      <c r="GX185" s="487"/>
      <c r="GY185" s="487"/>
      <c r="GZ185" s="487"/>
      <c r="HA185" s="487"/>
      <c r="HB185" s="487"/>
      <c r="HC185" s="487"/>
      <c r="HD185" s="487"/>
      <c r="HE185" s="487"/>
      <c r="HF185" s="487"/>
      <c r="HG185" s="487"/>
      <c r="HH185" s="487"/>
      <c r="HI185" s="487"/>
      <c r="HJ185" s="487"/>
      <c r="HK185" s="487"/>
      <c r="HL185" s="487"/>
      <c r="HM185" s="487"/>
      <c r="HN185" s="487"/>
      <c r="HO185" s="487"/>
      <c r="HP185" s="487"/>
      <c r="HQ185" s="487"/>
      <c r="HR185" s="487"/>
      <c r="HS185" s="487"/>
      <c r="HT185" s="487"/>
      <c r="HU185" s="487"/>
      <c r="HV185" s="487"/>
      <c r="HW185" s="487"/>
      <c r="HX185" s="487"/>
      <c r="HY185" s="487"/>
      <c r="HZ185" s="487"/>
      <c r="IA185" s="487"/>
      <c r="IB185" s="487"/>
      <c r="IC185" s="487"/>
      <c r="ID185" s="487"/>
      <c r="IE185" s="487"/>
      <c r="IF185" s="487"/>
      <c r="IG185" s="487"/>
      <c r="IH185" s="487"/>
      <c r="II185" s="487"/>
      <c r="IJ185" s="487"/>
      <c r="IK185" s="487"/>
      <c r="IL185" s="487"/>
      <c r="IM185" s="487"/>
      <c r="IN185" s="487"/>
      <c r="IO185" s="487"/>
      <c r="IP185" s="487"/>
      <c r="IQ185" s="487"/>
      <c r="IR185" s="487"/>
      <c r="IS185" s="487"/>
      <c r="IT185" s="487"/>
      <c r="IU185" s="487"/>
      <c r="IV185" s="487"/>
      <c r="IW185" s="487"/>
      <c r="IX185" s="487"/>
      <c r="IY185" s="487"/>
      <c r="IZ185" s="487"/>
      <c r="JA185" s="487"/>
      <c r="JB185" s="487"/>
      <c r="JC185" s="487"/>
      <c r="JD185" s="487"/>
      <c r="JE185" s="487"/>
      <c r="JF185" s="487"/>
      <c r="JG185" s="487"/>
      <c r="JH185" s="487"/>
      <c r="JI185" s="487"/>
      <c r="JJ185" s="487"/>
      <c r="JK185" s="487"/>
      <c r="JL185" s="487"/>
      <c r="JM185" s="487"/>
      <c r="JN185" s="487"/>
      <c r="JO185" s="487"/>
      <c r="JP185" s="487"/>
      <c r="JQ185" s="487"/>
      <c r="JR185" s="487"/>
      <c r="JS185" s="681"/>
    </row>
    <row r="186" spans="1:279" s="461" customFormat="1" ht="21" customHeight="1">
      <c r="A186" s="1785"/>
      <c r="B186" s="1626">
        <v>73</v>
      </c>
      <c r="C186" s="478"/>
      <c r="D186" s="469"/>
      <c r="E186" s="470"/>
      <c r="F186" s="470"/>
      <c r="G186" s="469"/>
      <c r="H186" s="472"/>
      <c r="I186" s="1294"/>
      <c r="J186" s="1294"/>
      <c r="K186" s="1294"/>
      <c r="L186" s="1294"/>
      <c r="M186" s="1294"/>
      <c r="N186" s="1294"/>
      <c r="O186" s="1294"/>
      <c r="P186" s="1294"/>
      <c r="Q186" s="1294"/>
      <c r="R186" s="1294"/>
      <c r="S186" s="1294"/>
      <c r="T186" s="1294"/>
      <c r="U186" s="1294"/>
      <c r="V186" s="1294"/>
      <c r="W186" s="1294"/>
      <c r="X186" s="1294"/>
      <c r="Y186" s="1294"/>
      <c r="Z186" s="1294"/>
      <c r="AA186" s="1294"/>
      <c r="AB186" s="1294"/>
      <c r="AC186" s="1294"/>
      <c r="AD186" s="1294"/>
      <c r="AE186" s="1294"/>
      <c r="AF186" s="1294"/>
      <c r="AG186" s="1294"/>
      <c r="AH186" s="1294"/>
      <c r="AI186" s="1294"/>
      <c r="AJ186" s="1294"/>
      <c r="AK186" s="1294"/>
      <c r="AL186" s="1294"/>
      <c r="AM186" s="1294"/>
      <c r="AN186" s="1294"/>
      <c r="AO186" s="1294"/>
      <c r="AP186" s="1294"/>
      <c r="AQ186" s="1294"/>
      <c r="AR186" s="1294"/>
      <c r="AS186" s="1294"/>
      <c r="AT186" s="1294"/>
      <c r="AU186" s="1294"/>
      <c r="AV186" s="1294"/>
      <c r="AW186" s="1294"/>
      <c r="AX186" s="1294"/>
      <c r="AY186" s="1294"/>
      <c r="AZ186" s="1294"/>
      <c r="BA186" s="1294"/>
      <c r="BB186" s="1294"/>
      <c r="BC186" s="1294"/>
      <c r="BD186" s="1294"/>
      <c r="BE186" s="1294"/>
      <c r="BF186" s="1294"/>
      <c r="BG186" s="1294"/>
      <c r="BH186" s="1294"/>
      <c r="BI186" s="1294"/>
      <c r="BJ186" s="1294"/>
      <c r="BK186" s="1294"/>
      <c r="BL186" s="1294"/>
      <c r="BM186" s="1294"/>
      <c r="BN186" s="1294"/>
      <c r="BO186" s="1294"/>
      <c r="BP186" s="1294"/>
      <c r="BQ186" s="1294"/>
      <c r="BR186" s="1294"/>
      <c r="BS186" s="1294"/>
      <c r="BT186" s="1294"/>
      <c r="BU186" s="1294"/>
      <c r="BV186" s="1294"/>
      <c r="BW186" s="1294"/>
      <c r="BX186" s="1294"/>
      <c r="BY186" s="1294"/>
      <c r="BZ186" s="1294"/>
      <c r="CA186" s="1294"/>
      <c r="CB186" s="1294"/>
      <c r="CC186" s="1294"/>
      <c r="CD186" s="1294"/>
      <c r="CE186" s="1294"/>
      <c r="CF186" s="1294"/>
      <c r="CG186" s="1294"/>
      <c r="CH186" s="1294"/>
      <c r="CI186" s="1294"/>
      <c r="CJ186" s="1294"/>
      <c r="CK186" s="1294"/>
      <c r="CL186" s="1294"/>
      <c r="CM186" s="1294"/>
      <c r="CN186" s="1294"/>
      <c r="CO186" s="1295">
        <f t="shared" si="19"/>
        <v>0</v>
      </c>
      <c r="CP186" s="476"/>
      <c r="CQ186" s="476"/>
      <c r="CR186" s="476"/>
      <c r="CS186" s="474">
        <f t="shared" si="20"/>
        <v>0</v>
      </c>
      <c r="CT186" s="475">
        <f t="shared" si="21"/>
        <v>0</v>
      </c>
      <c r="CV186" s="487"/>
      <c r="CW186" s="487"/>
      <c r="CX186" s="487"/>
      <c r="CY186" s="487"/>
      <c r="CZ186" s="487"/>
      <c r="DA186" s="487"/>
      <c r="DB186" s="487"/>
      <c r="DC186" s="487"/>
      <c r="DD186" s="487"/>
      <c r="DE186" s="487"/>
      <c r="DF186" s="487"/>
      <c r="DG186" s="487"/>
      <c r="DH186" s="487"/>
      <c r="DI186" s="487"/>
      <c r="DJ186" s="487"/>
      <c r="DK186" s="487"/>
      <c r="DL186" s="487"/>
      <c r="DM186" s="487"/>
      <c r="DN186" s="487"/>
      <c r="DO186" s="487"/>
      <c r="DP186" s="487"/>
      <c r="DQ186" s="487"/>
      <c r="DR186" s="487"/>
      <c r="DS186" s="487"/>
      <c r="DT186" s="487"/>
      <c r="DU186" s="487"/>
      <c r="DV186" s="487"/>
      <c r="DW186" s="487"/>
      <c r="DX186" s="487"/>
      <c r="DY186" s="487"/>
      <c r="DZ186" s="487"/>
      <c r="EA186" s="487"/>
      <c r="EB186" s="487"/>
      <c r="EC186" s="487"/>
      <c r="ED186" s="487"/>
      <c r="EE186" s="487"/>
      <c r="EF186" s="487"/>
      <c r="EG186" s="487"/>
      <c r="EH186" s="487"/>
      <c r="EI186" s="487"/>
      <c r="EJ186" s="487"/>
      <c r="EK186" s="487"/>
      <c r="EL186" s="487"/>
      <c r="EM186" s="487"/>
      <c r="EN186" s="487"/>
      <c r="EO186" s="487"/>
      <c r="EP186" s="487"/>
      <c r="EQ186" s="487"/>
      <c r="ER186" s="487"/>
      <c r="ES186" s="487"/>
      <c r="ET186" s="487"/>
      <c r="EU186" s="487"/>
      <c r="EV186" s="487"/>
      <c r="EW186" s="487"/>
      <c r="EX186" s="487"/>
      <c r="EY186" s="487"/>
      <c r="EZ186" s="487"/>
      <c r="FA186" s="487"/>
      <c r="FB186" s="487"/>
      <c r="FC186" s="487"/>
      <c r="FD186" s="487"/>
      <c r="FE186" s="487"/>
      <c r="FF186" s="487"/>
      <c r="FG186" s="487"/>
      <c r="FH186" s="487"/>
      <c r="FI186" s="487"/>
      <c r="FJ186" s="487"/>
      <c r="FK186" s="487"/>
      <c r="FL186" s="487"/>
      <c r="FM186" s="487"/>
      <c r="FN186" s="487"/>
      <c r="FO186" s="487"/>
      <c r="FP186" s="487"/>
      <c r="FQ186" s="487"/>
      <c r="FR186" s="487"/>
      <c r="FS186" s="487"/>
      <c r="FT186" s="487"/>
      <c r="FU186" s="487"/>
      <c r="FV186" s="487"/>
      <c r="FW186" s="487"/>
      <c r="FX186" s="487"/>
      <c r="FY186" s="487"/>
      <c r="FZ186" s="487"/>
      <c r="GA186" s="487"/>
      <c r="GB186" s="487"/>
      <c r="GC186" s="487"/>
      <c r="GD186" s="487"/>
      <c r="GE186" s="487"/>
      <c r="GF186" s="487"/>
      <c r="GG186" s="487"/>
      <c r="GH186" s="487"/>
      <c r="GI186" s="487"/>
      <c r="GJ186" s="487"/>
      <c r="GK186" s="487"/>
      <c r="GL186" s="487"/>
      <c r="GM186" s="487"/>
      <c r="GN186" s="487"/>
      <c r="GO186" s="487"/>
      <c r="GP186" s="487"/>
      <c r="GQ186" s="487"/>
      <c r="GR186" s="487"/>
      <c r="GS186" s="487"/>
      <c r="GT186" s="487"/>
      <c r="GU186" s="487"/>
      <c r="GV186" s="487"/>
      <c r="GW186" s="487"/>
      <c r="GX186" s="487"/>
      <c r="GY186" s="487"/>
      <c r="GZ186" s="487"/>
      <c r="HA186" s="487"/>
      <c r="HB186" s="487"/>
      <c r="HC186" s="487"/>
      <c r="HD186" s="487"/>
      <c r="HE186" s="487"/>
      <c r="HF186" s="487"/>
      <c r="HG186" s="487"/>
      <c r="HH186" s="487"/>
      <c r="HI186" s="487"/>
      <c r="HJ186" s="487"/>
      <c r="HK186" s="487"/>
      <c r="HL186" s="487"/>
      <c r="HM186" s="487"/>
      <c r="HN186" s="487"/>
      <c r="HO186" s="487"/>
      <c r="HP186" s="487"/>
      <c r="HQ186" s="487"/>
      <c r="HR186" s="487"/>
      <c r="HS186" s="487"/>
      <c r="HT186" s="487"/>
      <c r="HU186" s="487"/>
      <c r="HV186" s="487"/>
      <c r="HW186" s="487"/>
      <c r="HX186" s="487"/>
      <c r="HY186" s="487"/>
      <c r="HZ186" s="487"/>
      <c r="IA186" s="487"/>
      <c r="IB186" s="487"/>
      <c r="IC186" s="487"/>
      <c r="ID186" s="487"/>
      <c r="IE186" s="487"/>
      <c r="IF186" s="487"/>
      <c r="IG186" s="487"/>
      <c r="IH186" s="487"/>
      <c r="II186" s="487"/>
      <c r="IJ186" s="487"/>
      <c r="IK186" s="487"/>
      <c r="IL186" s="487"/>
      <c r="IM186" s="487"/>
      <c r="IN186" s="487"/>
      <c r="IO186" s="487"/>
      <c r="IP186" s="487"/>
      <c r="IQ186" s="487"/>
      <c r="IR186" s="487"/>
      <c r="IS186" s="487"/>
      <c r="IT186" s="487"/>
      <c r="IU186" s="487"/>
      <c r="IV186" s="487"/>
      <c r="IW186" s="487"/>
      <c r="IX186" s="487"/>
      <c r="IY186" s="487"/>
      <c r="IZ186" s="487"/>
      <c r="JA186" s="487"/>
      <c r="JB186" s="487"/>
      <c r="JC186" s="487"/>
      <c r="JD186" s="487"/>
      <c r="JE186" s="487"/>
      <c r="JF186" s="487"/>
      <c r="JG186" s="487"/>
      <c r="JH186" s="487"/>
      <c r="JI186" s="487"/>
      <c r="JJ186" s="487"/>
      <c r="JK186" s="487"/>
      <c r="JL186" s="487"/>
      <c r="JM186" s="487"/>
      <c r="JN186" s="487"/>
      <c r="JO186" s="487"/>
      <c r="JP186" s="487"/>
      <c r="JQ186" s="487"/>
      <c r="JR186" s="487"/>
      <c r="JS186" s="681"/>
    </row>
    <row r="187" spans="1:279" s="461" customFormat="1" ht="21" customHeight="1">
      <c r="A187" s="1785"/>
      <c r="B187" s="1626">
        <v>74</v>
      </c>
      <c r="C187" s="478"/>
      <c r="D187" s="469"/>
      <c r="E187" s="470"/>
      <c r="F187" s="470"/>
      <c r="G187" s="469"/>
      <c r="H187" s="472"/>
      <c r="I187" s="1294"/>
      <c r="J187" s="1294"/>
      <c r="K187" s="1294"/>
      <c r="L187" s="1294"/>
      <c r="M187" s="1294"/>
      <c r="N187" s="1294"/>
      <c r="O187" s="1294"/>
      <c r="P187" s="1294"/>
      <c r="Q187" s="1294"/>
      <c r="R187" s="1294"/>
      <c r="S187" s="1294"/>
      <c r="T187" s="1294"/>
      <c r="U187" s="1294"/>
      <c r="V187" s="1294"/>
      <c r="W187" s="1294"/>
      <c r="X187" s="1294"/>
      <c r="Y187" s="1294"/>
      <c r="Z187" s="1294"/>
      <c r="AA187" s="1294"/>
      <c r="AB187" s="1294"/>
      <c r="AC187" s="1294"/>
      <c r="AD187" s="1294"/>
      <c r="AE187" s="1294"/>
      <c r="AF187" s="1294"/>
      <c r="AG187" s="1294"/>
      <c r="AH187" s="1294"/>
      <c r="AI187" s="1294"/>
      <c r="AJ187" s="1294"/>
      <c r="AK187" s="1294"/>
      <c r="AL187" s="1294"/>
      <c r="AM187" s="1294"/>
      <c r="AN187" s="1294"/>
      <c r="AO187" s="1294"/>
      <c r="AP187" s="1294"/>
      <c r="AQ187" s="1294"/>
      <c r="AR187" s="1294"/>
      <c r="AS187" s="1294"/>
      <c r="AT187" s="1294"/>
      <c r="AU187" s="1294"/>
      <c r="AV187" s="1294"/>
      <c r="AW187" s="1294"/>
      <c r="AX187" s="1294"/>
      <c r="AY187" s="1294"/>
      <c r="AZ187" s="1294"/>
      <c r="BA187" s="1294"/>
      <c r="BB187" s="1294"/>
      <c r="BC187" s="1294"/>
      <c r="BD187" s="1294"/>
      <c r="BE187" s="1294"/>
      <c r="BF187" s="1294"/>
      <c r="BG187" s="1294"/>
      <c r="BH187" s="1294"/>
      <c r="BI187" s="1294"/>
      <c r="BJ187" s="1294"/>
      <c r="BK187" s="1294"/>
      <c r="BL187" s="1294"/>
      <c r="BM187" s="1294"/>
      <c r="BN187" s="1294"/>
      <c r="BO187" s="1294"/>
      <c r="BP187" s="1294"/>
      <c r="BQ187" s="1294"/>
      <c r="BR187" s="1294"/>
      <c r="BS187" s="1294"/>
      <c r="BT187" s="1294"/>
      <c r="BU187" s="1294"/>
      <c r="BV187" s="1294"/>
      <c r="BW187" s="1294"/>
      <c r="BX187" s="1294"/>
      <c r="BY187" s="1294"/>
      <c r="BZ187" s="1294"/>
      <c r="CA187" s="1294"/>
      <c r="CB187" s="1294"/>
      <c r="CC187" s="1294"/>
      <c r="CD187" s="1294"/>
      <c r="CE187" s="1294"/>
      <c r="CF187" s="1294"/>
      <c r="CG187" s="1294"/>
      <c r="CH187" s="1294"/>
      <c r="CI187" s="1294"/>
      <c r="CJ187" s="1294"/>
      <c r="CK187" s="1294"/>
      <c r="CL187" s="1294"/>
      <c r="CM187" s="1294"/>
      <c r="CN187" s="1294"/>
      <c r="CO187" s="1295">
        <f t="shared" si="19"/>
        <v>0</v>
      </c>
      <c r="CP187" s="476"/>
      <c r="CQ187" s="476"/>
      <c r="CR187" s="476"/>
      <c r="CS187" s="474">
        <f t="shared" si="20"/>
        <v>0</v>
      </c>
      <c r="CT187" s="475">
        <f t="shared" si="21"/>
        <v>0</v>
      </c>
      <c r="CV187" s="487"/>
      <c r="CW187" s="487"/>
      <c r="CX187" s="487"/>
      <c r="CY187" s="487"/>
      <c r="CZ187" s="487"/>
      <c r="DA187" s="487"/>
      <c r="DB187" s="487"/>
      <c r="DC187" s="487"/>
      <c r="DD187" s="487"/>
      <c r="DE187" s="487"/>
      <c r="DF187" s="487"/>
      <c r="DG187" s="487"/>
      <c r="DH187" s="487"/>
      <c r="DI187" s="487"/>
      <c r="DJ187" s="487"/>
      <c r="DK187" s="487"/>
      <c r="DL187" s="487"/>
      <c r="DM187" s="487"/>
      <c r="DN187" s="487"/>
      <c r="DO187" s="487"/>
      <c r="DP187" s="487"/>
      <c r="DQ187" s="487"/>
      <c r="DR187" s="487"/>
      <c r="DS187" s="487"/>
      <c r="DT187" s="487"/>
      <c r="DU187" s="487"/>
      <c r="DV187" s="487"/>
      <c r="DW187" s="487"/>
      <c r="DX187" s="487"/>
      <c r="DY187" s="487"/>
      <c r="DZ187" s="487"/>
      <c r="EA187" s="487"/>
      <c r="EB187" s="487"/>
      <c r="EC187" s="487"/>
      <c r="ED187" s="487"/>
      <c r="EE187" s="487"/>
      <c r="EF187" s="487"/>
      <c r="EG187" s="487"/>
      <c r="EH187" s="487"/>
      <c r="EI187" s="487"/>
      <c r="EJ187" s="487"/>
      <c r="EK187" s="487"/>
      <c r="EL187" s="487"/>
      <c r="EM187" s="487"/>
      <c r="EN187" s="487"/>
      <c r="EO187" s="487"/>
      <c r="EP187" s="487"/>
      <c r="EQ187" s="487"/>
      <c r="ER187" s="487"/>
      <c r="ES187" s="487"/>
      <c r="ET187" s="487"/>
      <c r="EU187" s="487"/>
      <c r="EV187" s="487"/>
      <c r="EW187" s="487"/>
      <c r="EX187" s="487"/>
      <c r="EY187" s="487"/>
      <c r="EZ187" s="487"/>
      <c r="FA187" s="487"/>
      <c r="FB187" s="487"/>
      <c r="FC187" s="487"/>
      <c r="FD187" s="487"/>
      <c r="FE187" s="487"/>
      <c r="FF187" s="487"/>
      <c r="FG187" s="487"/>
      <c r="FH187" s="487"/>
      <c r="FI187" s="487"/>
      <c r="FJ187" s="487"/>
      <c r="FK187" s="487"/>
      <c r="FL187" s="487"/>
      <c r="FM187" s="487"/>
      <c r="FN187" s="487"/>
      <c r="FO187" s="487"/>
      <c r="FP187" s="487"/>
      <c r="FQ187" s="487"/>
      <c r="FR187" s="487"/>
      <c r="FS187" s="487"/>
      <c r="FT187" s="487"/>
      <c r="FU187" s="487"/>
      <c r="FV187" s="487"/>
      <c r="FW187" s="487"/>
      <c r="FX187" s="487"/>
      <c r="FY187" s="487"/>
      <c r="FZ187" s="487"/>
      <c r="GA187" s="487"/>
      <c r="GB187" s="487"/>
      <c r="GC187" s="487"/>
      <c r="GD187" s="487"/>
      <c r="GE187" s="487"/>
      <c r="GF187" s="487"/>
      <c r="GG187" s="487"/>
      <c r="GH187" s="487"/>
      <c r="GI187" s="487"/>
      <c r="GJ187" s="487"/>
      <c r="GK187" s="487"/>
      <c r="GL187" s="487"/>
      <c r="GM187" s="487"/>
      <c r="GN187" s="487"/>
      <c r="GO187" s="487"/>
      <c r="GP187" s="487"/>
      <c r="GQ187" s="487"/>
      <c r="GR187" s="487"/>
      <c r="GS187" s="487"/>
      <c r="GT187" s="487"/>
      <c r="GU187" s="487"/>
      <c r="GV187" s="487"/>
      <c r="GW187" s="487"/>
      <c r="GX187" s="487"/>
      <c r="GY187" s="487"/>
      <c r="GZ187" s="487"/>
      <c r="HA187" s="487"/>
      <c r="HB187" s="487"/>
      <c r="HC187" s="487"/>
      <c r="HD187" s="487"/>
      <c r="HE187" s="487"/>
      <c r="HF187" s="487"/>
      <c r="HG187" s="487"/>
      <c r="HH187" s="487"/>
      <c r="HI187" s="487"/>
      <c r="HJ187" s="487"/>
      <c r="HK187" s="487"/>
      <c r="HL187" s="487"/>
      <c r="HM187" s="487"/>
      <c r="HN187" s="487"/>
      <c r="HO187" s="487"/>
      <c r="HP187" s="487"/>
      <c r="HQ187" s="487"/>
      <c r="HR187" s="487"/>
      <c r="HS187" s="487"/>
      <c r="HT187" s="487"/>
      <c r="HU187" s="487"/>
      <c r="HV187" s="487"/>
      <c r="HW187" s="487"/>
      <c r="HX187" s="487"/>
      <c r="HY187" s="487"/>
      <c r="HZ187" s="487"/>
      <c r="IA187" s="487"/>
      <c r="IB187" s="487"/>
      <c r="IC187" s="487"/>
      <c r="ID187" s="487"/>
      <c r="IE187" s="487"/>
      <c r="IF187" s="487"/>
      <c r="IG187" s="487"/>
      <c r="IH187" s="487"/>
      <c r="II187" s="487"/>
      <c r="IJ187" s="487"/>
      <c r="IK187" s="487"/>
      <c r="IL187" s="487"/>
      <c r="IM187" s="487"/>
      <c r="IN187" s="487"/>
      <c r="IO187" s="487"/>
      <c r="IP187" s="487"/>
      <c r="IQ187" s="487"/>
      <c r="IR187" s="487"/>
      <c r="IS187" s="487"/>
      <c r="IT187" s="487"/>
      <c r="IU187" s="487"/>
      <c r="IV187" s="487"/>
      <c r="IW187" s="487"/>
      <c r="IX187" s="487"/>
      <c r="IY187" s="487"/>
      <c r="IZ187" s="487"/>
      <c r="JA187" s="487"/>
      <c r="JB187" s="487"/>
      <c r="JC187" s="487"/>
      <c r="JD187" s="487"/>
      <c r="JE187" s="487"/>
      <c r="JF187" s="487"/>
      <c r="JG187" s="487"/>
      <c r="JH187" s="487"/>
      <c r="JI187" s="487"/>
      <c r="JJ187" s="487"/>
      <c r="JK187" s="487"/>
      <c r="JL187" s="487"/>
      <c r="JM187" s="487"/>
      <c r="JN187" s="487"/>
      <c r="JO187" s="487"/>
      <c r="JP187" s="487"/>
      <c r="JQ187" s="487"/>
      <c r="JR187" s="487"/>
      <c r="JS187" s="681"/>
    </row>
    <row r="188" spans="1:279" s="461" customFormat="1" ht="21" customHeight="1">
      <c r="A188" s="1785"/>
      <c r="B188" s="1626">
        <v>75</v>
      </c>
      <c r="C188" s="478"/>
      <c r="D188" s="469"/>
      <c r="E188" s="470"/>
      <c r="F188" s="470"/>
      <c r="G188" s="469"/>
      <c r="H188" s="472"/>
      <c r="I188" s="1294"/>
      <c r="J188" s="1294"/>
      <c r="K188" s="1294"/>
      <c r="L188" s="1294"/>
      <c r="M188" s="1294"/>
      <c r="N188" s="1294"/>
      <c r="O188" s="1294"/>
      <c r="P188" s="1294"/>
      <c r="Q188" s="1294"/>
      <c r="R188" s="1294"/>
      <c r="S188" s="1294"/>
      <c r="T188" s="1294"/>
      <c r="U188" s="1294"/>
      <c r="V188" s="1294"/>
      <c r="W188" s="1294"/>
      <c r="X188" s="1294"/>
      <c r="Y188" s="1294"/>
      <c r="Z188" s="1294"/>
      <c r="AA188" s="1294"/>
      <c r="AB188" s="1294"/>
      <c r="AC188" s="1294"/>
      <c r="AD188" s="1294"/>
      <c r="AE188" s="1294"/>
      <c r="AF188" s="1294"/>
      <c r="AG188" s="1294"/>
      <c r="AH188" s="1294"/>
      <c r="AI188" s="1294"/>
      <c r="AJ188" s="1294"/>
      <c r="AK188" s="1294"/>
      <c r="AL188" s="1294"/>
      <c r="AM188" s="1294"/>
      <c r="AN188" s="1294"/>
      <c r="AO188" s="1294"/>
      <c r="AP188" s="1294"/>
      <c r="AQ188" s="1294"/>
      <c r="AR188" s="1294"/>
      <c r="AS188" s="1294"/>
      <c r="AT188" s="1294"/>
      <c r="AU188" s="1294"/>
      <c r="AV188" s="1294"/>
      <c r="AW188" s="1294"/>
      <c r="AX188" s="1294"/>
      <c r="AY188" s="1294"/>
      <c r="AZ188" s="1294"/>
      <c r="BA188" s="1294"/>
      <c r="BB188" s="1294"/>
      <c r="BC188" s="1294"/>
      <c r="BD188" s="1294"/>
      <c r="BE188" s="1294"/>
      <c r="BF188" s="1294"/>
      <c r="BG188" s="1294"/>
      <c r="BH188" s="1294"/>
      <c r="BI188" s="1294"/>
      <c r="BJ188" s="1294"/>
      <c r="BK188" s="1294"/>
      <c r="BL188" s="1294"/>
      <c r="BM188" s="1294"/>
      <c r="BN188" s="1294"/>
      <c r="BO188" s="1294"/>
      <c r="BP188" s="1294"/>
      <c r="BQ188" s="1294"/>
      <c r="BR188" s="1294"/>
      <c r="BS188" s="1294"/>
      <c r="BT188" s="1294"/>
      <c r="BU188" s="1294"/>
      <c r="BV188" s="1294"/>
      <c r="BW188" s="1294"/>
      <c r="BX188" s="1294"/>
      <c r="BY188" s="1294"/>
      <c r="BZ188" s="1294"/>
      <c r="CA188" s="1294"/>
      <c r="CB188" s="1294"/>
      <c r="CC188" s="1294"/>
      <c r="CD188" s="1294"/>
      <c r="CE188" s="1294"/>
      <c r="CF188" s="1294"/>
      <c r="CG188" s="1294"/>
      <c r="CH188" s="1294"/>
      <c r="CI188" s="1294"/>
      <c r="CJ188" s="1294"/>
      <c r="CK188" s="1294"/>
      <c r="CL188" s="1294"/>
      <c r="CM188" s="1294"/>
      <c r="CN188" s="1294"/>
      <c r="CO188" s="1295">
        <f t="shared" si="19"/>
        <v>0</v>
      </c>
      <c r="CP188" s="476"/>
      <c r="CQ188" s="476"/>
      <c r="CR188" s="476"/>
      <c r="CS188" s="474">
        <f t="shared" si="20"/>
        <v>0</v>
      </c>
      <c r="CT188" s="475">
        <f t="shared" si="21"/>
        <v>0</v>
      </c>
      <c r="CV188" s="487"/>
      <c r="CW188" s="487"/>
      <c r="CX188" s="487"/>
      <c r="CY188" s="487"/>
      <c r="CZ188" s="487"/>
      <c r="DA188" s="487"/>
      <c r="DB188" s="487"/>
      <c r="DC188" s="487"/>
      <c r="DD188" s="487"/>
      <c r="DE188" s="487"/>
      <c r="DF188" s="487"/>
      <c r="DG188" s="487"/>
      <c r="DH188" s="487"/>
      <c r="DI188" s="487"/>
      <c r="DJ188" s="487"/>
      <c r="DK188" s="487"/>
      <c r="DL188" s="487"/>
      <c r="DM188" s="487"/>
      <c r="DN188" s="487"/>
      <c r="DO188" s="487"/>
      <c r="DP188" s="487"/>
      <c r="DQ188" s="487"/>
      <c r="DR188" s="487"/>
      <c r="DS188" s="487"/>
      <c r="DT188" s="487"/>
      <c r="DU188" s="487"/>
      <c r="DV188" s="487"/>
      <c r="DW188" s="487"/>
      <c r="DX188" s="487"/>
      <c r="DY188" s="487"/>
      <c r="DZ188" s="487"/>
      <c r="EA188" s="487"/>
      <c r="EB188" s="487"/>
      <c r="EC188" s="487"/>
      <c r="ED188" s="487"/>
      <c r="EE188" s="487"/>
      <c r="EF188" s="487"/>
      <c r="EG188" s="487"/>
      <c r="EH188" s="487"/>
      <c r="EI188" s="487"/>
      <c r="EJ188" s="487"/>
      <c r="EK188" s="487"/>
      <c r="EL188" s="487"/>
      <c r="EM188" s="487"/>
      <c r="EN188" s="487"/>
      <c r="EO188" s="487"/>
      <c r="EP188" s="487"/>
      <c r="EQ188" s="487"/>
      <c r="ER188" s="487"/>
      <c r="ES188" s="487"/>
      <c r="ET188" s="487"/>
      <c r="EU188" s="487"/>
      <c r="EV188" s="487"/>
      <c r="EW188" s="487"/>
      <c r="EX188" s="487"/>
      <c r="EY188" s="487"/>
      <c r="EZ188" s="487"/>
      <c r="FA188" s="487"/>
      <c r="FB188" s="487"/>
      <c r="FC188" s="487"/>
      <c r="FD188" s="487"/>
      <c r="FE188" s="487"/>
      <c r="FF188" s="487"/>
      <c r="FG188" s="487"/>
      <c r="FH188" s="487"/>
      <c r="FI188" s="487"/>
      <c r="FJ188" s="487"/>
      <c r="FK188" s="487"/>
      <c r="FL188" s="487"/>
      <c r="FM188" s="487"/>
      <c r="FN188" s="487"/>
      <c r="FO188" s="487"/>
      <c r="FP188" s="487"/>
      <c r="FQ188" s="487"/>
      <c r="FR188" s="487"/>
      <c r="FS188" s="487"/>
      <c r="FT188" s="487"/>
      <c r="FU188" s="487"/>
      <c r="FV188" s="487"/>
      <c r="FW188" s="487"/>
      <c r="FX188" s="487"/>
      <c r="FY188" s="487"/>
      <c r="FZ188" s="487"/>
      <c r="GA188" s="487"/>
      <c r="GB188" s="487"/>
      <c r="GC188" s="487"/>
      <c r="GD188" s="487"/>
      <c r="GE188" s="487"/>
      <c r="GF188" s="487"/>
      <c r="GG188" s="487"/>
      <c r="GH188" s="487"/>
      <c r="GI188" s="487"/>
      <c r="GJ188" s="487"/>
      <c r="GK188" s="487"/>
      <c r="GL188" s="487"/>
      <c r="GM188" s="487"/>
      <c r="GN188" s="487"/>
      <c r="GO188" s="487"/>
      <c r="GP188" s="487"/>
      <c r="GQ188" s="487"/>
      <c r="GR188" s="487"/>
      <c r="GS188" s="487"/>
      <c r="GT188" s="487"/>
      <c r="GU188" s="487"/>
      <c r="GV188" s="487"/>
      <c r="GW188" s="487"/>
      <c r="GX188" s="487"/>
      <c r="GY188" s="487"/>
      <c r="GZ188" s="487"/>
      <c r="HA188" s="487"/>
      <c r="HB188" s="487"/>
      <c r="HC188" s="487"/>
      <c r="HD188" s="487"/>
      <c r="HE188" s="487"/>
      <c r="HF188" s="487"/>
      <c r="HG188" s="487"/>
      <c r="HH188" s="487"/>
      <c r="HI188" s="487"/>
      <c r="HJ188" s="487"/>
      <c r="HK188" s="487"/>
      <c r="HL188" s="487"/>
      <c r="HM188" s="487"/>
      <c r="HN188" s="487"/>
      <c r="HO188" s="487"/>
      <c r="HP188" s="487"/>
      <c r="HQ188" s="487"/>
      <c r="HR188" s="487"/>
      <c r="HS188" s="487"/>
      <c r="HT188" s="487"/>
      <c r="HU188" s="487"/>
      <c r="HV188" s="487"/>
      <c r="HW188" s="487"/>
      <c r="HX188" s="487"/>
      <c r="HY188" s="487"/>
      <c r="HZ188" s="487"/>
      <c r="IA188" s="487"/>
      <c r="IB188" s="487"/>
      <c r="IC188" s="487"/>
      <c r="ID188" s="487"/>
      <c r="IE188" s="487"/>
      <c r="IF188" s="487"/>
      <c r="IG188" s="487"/>
      <c r="IH188" s="487"/>
      <c r="II188" s="487"/>
      <c r="IJ188" s="487"/>
      <c r="IK188" s="487"/>
      <c r="IL188" s="487"/>
      <c r="IM188" s="487"/>
      <c r="IN188" s="487"/>
      <c r="IO188" s="487"/>
      <c r="IP188" s="487"/>
      <c r="IQ188" s="487"/>
      <c r="IR188" s="487"/>
      <c r="IS188" s="487"/>
      <c r="IT188" s="487"/>
      <c r="IU188" s="487"/>
      <c r="IV188" s="487"/>
      <c r="IW188" s="487"/>
      <c r="IX188" s="487"/>
      <c r="IY188" s="487"/>
      <c r="IZ188" s="487"/>
      <c r="JA188" s="487"/>
      <c r="JB188" s="487"/>
      <c r="JC188" s="487"/>
      <c r="JD188" s="487"/>
      <c r="JE188" s="487"/>
      <c r="JF188" s="487"/>
      <c r="JG188" s="487"/>
      <c r="JH188" s="487"/>
      <c r="JI188" s="487"/>
      <c r="JJ188" s="487"/>
      <c r="JK188" s="487"/>
      <c r="JL188" s="487"/>
      <c r="JM188" s="487"/>
      <c r="JN188" s="487"/>
      <c r="JO188" s="487"/>
      <c r="JP188" s="487"/>
      <c r="JQ188" s="487"/>
      <c r="JR188" s="487"/>
      <c r="JS188" s="681"/>
    </row>
    <row r="189" spans="1:279" s="461" customFormat="1" ht="21" customHeight="1">
      <c r="A189" s="1785"/>
      <c r="B189" s="1626">
        <v>76</v>
      </c>
      <c r="C189" s="478"/>
      <c r="D189" s="469"/>
      <c r="E189" s="470"/>
      <c r="F189" s="470"/>
      <c r="G189" s="469"/>
      <c r="H189" s="472"/>
      <c r="I189" s="1294"/>
      <c r="J189" s="1294"/>
      <c r="K189" s="1294"/>
      <c r="L189" s="1294"/>
      <c r="M189" s="1294"/>
      <c r="N189" s="1294"/>
      <c r="O189" s="1294"/>
      <c r="P189" s="1294"/>
      <c r="Q189" s="1294"/>
      <c r="R189" s="1294"/>
      <c r="S189" s="1294"/>
      <c r="T189" s="1294"/>
      <c r="U189" s="1294"/>
      <c r="V189" s="1294"/>
      <c r="W189" s="1294"/>
      <c r="X189" s="1294"/>
      <c r="Y189" s="1294"/>
      <c r="Z189" s="1294"/>
      <c r="AA189" s="1294"/>
      <c r="AB189" s="1294"/>
      <c r="AC189" s="1294"/>
      <c r="AD189" s="1294"/>
      <c r="AE189" s="1294"/>
      <c r="AF189" s="1294"/>
      <c r="AG189" s="1294"/>
      <c r="AH189" s="1294"/>
      <c r="AI189" s="1294"/>
      <c r="AJ189" s="1294"/>
      <c r="AK189" s="1294"/>
      <c r="AL189" s="1294"/>
      <c r="AM189" s="1294"/>
      <c r="AN189" s="1294"/>
      <c r="AO189" s="1294"/>
      <c r="AP189" s="1294"/>
      <c r="AQ189" s="1294"/>
      <c r="AR189" s="1294"/>
      <c r="AS189" s="1294"/>
      <c r="AT189" s="1294"/>
      <c r="AU189" s="1294"/>
      <c r="AV189" s="1294"/>
      <c r="AW189" s="1294"/>
      <c r="AX189" s="1294"/>
      <c r="AY189" s="1294"/>
      <c r="AZ189" s="1294"/>
      <c r="BA189" s="1294"/>
      <c r="BB189" s="1294"/>
      <c r="BC189" s="1294"/>
      <c r="BD189" s="1294"/>
      <c r="BE189" s="1294"/>
      <c r="BF189" s="1294"/>
      <c r="BG189" s="1294"/>
      <c r="BH189" s="1294"/>
      <c r="BI189" s="1294"/>
      <c r="BJ189" s="1294"/>
      <c r="BK189" s="1294"/>
      <c r="BL189" s="1294"/>
      <c r="BM189" s="1294"/>
      <c r="BN189" s="1294"/>
      <c r="BO189" s="1294"/>
      <c r="BP189" s="1294"/>
      <c r="BQ189" s="1294"/>
      <c r="BR189" s="1294"/>
      <c r="BS189" s="1294"/>
      <c r="BT189" s="1294"/>
      <c r="BU189" s="1294"/>
      <c r="BV189" s="1294"/>
      <c r="BW189" s="1294"/>
      <c r="BX189" s="1294"/>
      <c r="BY189" s="1294"/>
      <c r="BZ189" s="1294"/>
      <c r="CA189" s="1294"/>
      <c r="CB189" s="1294"/>
      <c r="CC189" s="1294"/>
      <c r="CD189" s="1294"/>
      <c r="CE189" s="1294"/>
      <c r="CF189" s="1294"/>
      <c r="CG189" s="1294"/>
      <c r="CH189" s="1294"/>
      <c r="CI189" s="1294"/>
      <c r="CJ189" s="1294"/>
      <c r="CK189" s="1294"/>
      <c r="CL189" s="1294"/>
      <c r="CM189" s="1294"/>
      <c r="CN189" s="1294"/>
      <c r="CO189" s="1295">
        <f t="shared" si="19"/>
        <v>0</v>
      </c>
      <c r="CP189" s="476"/>
      <c r="CQ189" s="476"/>
      <c r="CR189" s="476"/>
      <c r="CS189" s="474">
        <f t="shared" si="20"/>
        <v>0</v>
      </c>
      <c r="CT189" s="475">
        <f t="shared" si="21"/>
        <v>0</v>
      </c>
      <c r="CV189" s="487"/>
      <c r="CW189" s="487"/>
      <c r="CX189" s="487"/>
      <c r="CY189" s="487"/>
      <c r="CZ189" s="487"/>
      <c r="DA189" s="487"/>
      <c r="DB189" s="487"/>
      <c r="DC189" s="487"/>
      <c r="DD189" s="487"/>
      <c r="DE189" s="487"/>
      <c r="DF189" s="487"/>
      <c r="DG189" s="487"/>
      <c r="DH189" s="487"/>
      <c r="DI189" s="487"/>
      <c r="DJ189" s="487"/>
      <c r="DK189" s="487"/>
      <c r="DL189" s="487"/>
      <c r="DM189" s="487"/>
      <c r="DN189" s="487"/>
      <c r="DO189" s="487"/>
      <c r="DP189" s="487"/>
      <c r="DQ189" s="487"/>
      <c r="DR189" s="487"/>
      <c r="DS189" s="487"/>
      <c r="DT189" s="487"/>
      <c r="DU189" s="487"/>
      <c r="DV189" s="487"/>
      <c r="DW189" s="487"/>
      <c r="DX189" s="487"/>
      <c r="DY189" s="487"/>
      <c r="DZ189" s="487"/>
      <c r="EA189" s="487"/>
      <c r="EB189" s="487"/>
      <c r="EC189" s="487"/>
      <c r="ED189" s="487"/>
      <c r="EE189" s="487"/>
      <c r="EF189" s="487"/>
      <c r="EG189" s="487"/>
      <c r="EH189" s="487"/>
      <c r="EI189" s="487"/>
      <c r="EJ189" s="487"/>
      <c r="EK189" s="487"/>
      <c r="EL189" s="487"/>
      <c r="EM189" s="487"/>
      <c r="EN189" s="487"/>
      <c r="EO189" s="487"/>
      <c r="EP189" s="487"/>
      <c r="EQ189" s="487"/>
      <c r="ER189" s="487"/>
      <c r="ES189" s="487"/>
      <c r="ET189" s="487"/>
      <c r="EU189" s="487"/>
      <c r="EV189" s="487"/>
      <c r="EW189" s="487"/>
      <c r="EX189" s="487"/>
      <c r="EY189" s="487"/>
      <c r="EZ189" s="487"/>
      <c r="FA189" s="487"/>
      <c r="FB189" s="487"/>
      <c r="FC189" s="487"/>
      <c r="FD189" s="487"/>
      <c r="FE189" s="487"/>
      <c r="FF189" s="487"/>
      <c r="FG189" s="487"/>
      <c r="FH189" s="487"/>
      <c r="FI189" s="487"/>
      <c r="FJ189" s="487"/>
      <c r="FK189" s="487"/>
      <c r="FL189" s="487"/>
      <c r="FM189" s="487"/>
      <c r="FN189" s="487"/>
      <c r="FO189" s="487"/>
      <c r="FP189" s="487"/>
      <c r="FQ189" s="487"/>
      <c r="FR189" s="487"/>
      <c r="FS189" s="487"/>
      <c r="FT189" s="487"/>
      <c r="FU189" s="487"/>
      <c r="FV189" s="487"/>
      <c r="FW189" s="487"/>
      <c r="FX189" s="487"/>
      <c r="FY189" s="487"/>
      <c r="FZ189" s="487"/>
      <c r="GA189" s="487"/>
      <c r="GB189" s="487"/>
      <c r="GC189" s="487"/>
      <c r="GD189" s="487"/>
      <c r="GE189" s="487"/>
      <c r="GF189" s="487"/>
      <c r="GG189" s="487"/>
      <c r="GH189" s="487"/>
      <c r="GI189" s="487"/>
      <c r="GJ189" s="487"/>
      <c r="GK189" s="487"/>
      <c r="GL189" s="487"/>
      <c r="GM189" s="487"/>
      <c r="GN189" s="487"/>
      <c r="GO189" s="487"/>
      <c r="GP189" s="487"/>
      <c r="GQ189" s="487"/>
      <c r="GR189" s="487"/>
      <c r="GS189" s="487"/>
      <c r="GT189" s="487"/>
      <c r="GU189" s="487"/>
      <c r="GV189" s="487"/>
      <c r="GW189" s="487"/>
      <c r="GX189" s="487"/>
      <c r="GY189" s="487"/>
      <c r="GZ189" s="487"/>
      <c r="HA189" s="487"/>
      <c r="HB189" s="487"/>
      <c r="HC189" s="487"/>
      <c r="HD189" s="487"/>
      <c r="HE189" s="487"/>
      <c r="HF189" s="487"/>
      <c r="HG189" s="487"/>
      <c r="HH189" s="487"/>
      <c r="HI189" s="487"/>
      <c r="HJ189" s="487"/>
      <c r="HK189" s="487"/>
      <c r="HL189" s="487"/>
      <c r="HM189" s="487"/>
      <c r="HN189" s="487"/>
      <c r="HO189" s="487"/>
      <c r="HP189" s="487"/>
      <c r="HQ189" s="487"/>
      <c r="HR189" s="487"/>
      <c r="HS189" s="487"/>
      <c r="HT189" s="487"/>
      <c r="HU189" s="487"/>
      <c r="HV189" s="487"/>
      <c r="HW189" s="487"/>
      <c r="HX189" s="487"/>
      <c r="HY189" s="487"/>
      <c r="HZ189" s="487"/>
      <c r="IA189" s="487"/>
      <c r="IB189" s="487"/>
      <c r="IC189" s="487"/>
      <c r="ID189" s="487"/>
      <c r="IE189" s="487"/>
      <c r="IF189" s="487"/>
      <c r="IG189" s="487"/>
      <c r="IH189" s="487"/>
      <c r="II189" s="487"/>
      <c r="IJ189" s="487"/>
      <c r="IK189" s="487"/>
      <c r="IL189" s="487"/>
      <c r="IM189" s="487"/>
      <c r="IN189" s="487"/>
      <c r="IO189" s="487"/>
      <c r="IP189" s="487"/>
      <c r="IQ189" s="487"/>
      <c r="IR189" s="487"/>
      <c r="IS189" s="487"/>
      <c r="IT189" s="487"/>
      <c r="IU189" s="487"/>
      <c r="IV189" s="487"/>
      <c r="IW189" s="487"/>
      <c r="IX189" s="487"/>
      <c r="IY189" s="487"/>
      <c r="IZ189" s="487"/>
      <c r="JA189" s="487"/>
      <c r="JB189" s="487"/>
      <c r="JC189" s="487"/>
      <c r="JD189" s="487"/>
      <c r="JE189" s="487"/>
      <c r="JF189" s="487"/>
      <c r="JG189" s="487"/>
      <c r="JH189" s="487"/>
      <c r="JI189" s="487"/>
      <c r="JJ189" s="487"/>
      <c r="JK189" s="487"/>
      <c r="JL189" s="487"/>
      <c r="JM189" s="487"/>
      <c r="JN189" s="487"/>
      <c r="JO189" s="487"/>
      <c r="JP189" s="487"/>
      <c r="JQ189" s="487"/>
      <c r="JR189" s="487"/>
      <c r="JS189" s="681"/>
    </row>
    <row r="190" spans="1:279" s="461" customFormat="1" ht="21" customHeight="1">
      <c r="A190" s="1785"/>
      <c r="B190" s="1626">
        <v>77</v>
      </c>
      <c r="C190" s="478"/>
      <c r="D190" s="469"/>
      <c r="E190" s="470"/>
      <c r="F190" s="470"/>
      <c r="G190" s="469"/>
      <c r="H190" s="472"/>
      <c r="I190" s="1294"/>
      <c r="J190" s="1294"/>
      <c r="K190" s="1294"/>
      <c r="L190" s="1294"/>
      <c r="M190" s="1294"/>
      <c r="N190" s="1294"/>
      <c r="O190" s="1294"/>
      <c r="P190" s="1294"/>
      <c r="Q190" s="1294"/>
      <c r="R190" s="1294"/>
      <c r="S190" s="1294"/>
      <c r="T190" s="1294"/>
      <c r="U190" s="1294"/>
      <c r="V190" s="1294"/>
      <c r="W190" s="1294"/>
      <c r="X190" s="1294"/>
      <c r="Y190" s="1294"/>
      <c r="Z190" s="1294"/>
      <c r="AA190" s="1294"/>
      <c r="AB190" s="1294"/>
      <c r="AC190" s="1294"/>
      <c r="AD190" s="1294"/>
      <c r="AE190" s="1294"/>
      <c r="AF190" s="1294"/>
      <c r="AG190" s="1294"/>
      <c r="AH190" s="1294"/>
      <c r="AI190" s="1294"/>
      <c r="AJ190" s="1294"/>
      <c r="AK190" s="1294"/>
      <c r="AL190" s="1294"/>
      <c r="AM190" s="1294"/>
      <c r="AN190" s="1294"/>
      <c r="AO190" s="1294"/>
      <c r="AP190" s="1294"/>
      <c r="AQ190" s="1294"/>
      <c r="AR190" s="1294"/>
      <c r="AS190" s="1294"/>
      <c r="AT190" s="1294"/>
      <c r="AU190" s="1294"/>
      <c r="AV190" s="1294"/>
      <c r="AW190" s="1294"/>
      <c r="AX190" s="1294"/>
      <c r="AY190" s="1294"/>
      <c r="AZ190" s="1294"/>
      <c r="BA190" s="1294"/>
      <c r="BB190" s="1294"/>
      <c r="BC190" s="1294"/>
      <c r="BD190" s="1294"/>
      <c r="BE190" s="1294"/>
      <c r="BF190" s="1294"/>
      <c r="BG190" s="1294"/>
      <c r="BH190" s="1294"/>
      <c r="BI190" s="1294"/>
      <c r="BJ190" s="1294"/>
      <c r="BK190" s="1294"/>
      <c r="BL190" s="1294"/>
      <c r="BM190" s="1294"/>
      <c r="BN190" s="1294"/>
      <c r="BO190" s="1294"/>
      <c r="BP190" s="1294"/>
      <c r="BQ190" s="1294"/>
      <c r="BR190" s="1294"/>
      <c r="BS190" s="1294"/>
      <c r="BT190" s="1294"/>
      <c r="BU190" s="1294"/>
      <c r="BV190" s="1294"/>
      <c r="BW190" s="1294"/>
      <c r="BX190" s="1294"/>
      <c r="BY190" s="1294"/>
      <c r="BZ190" s="1294"/>
      <c r="CA190" s="1294"/>
      <c r="CB190" s="1294"/>
      <c r="CC190" s="1294"/>
      <c r="CD190" s="1294"/>
      <c r="CE190" s="1294"/>
      <c r="CF190" s="1294"/>
      <c r="CG190" s="1294"/>
      <c r="CH190" s="1294"/>
      <c r="CI190" s="1294"/>
      <c r="CJ190" s="1294"/>
      <c r="CK190" s="1294"/>
      <c r="CL190" s="1294"/>
      <c r="CM190" s="1294"/>
      <c r="CN190" s="1294"/>
      <c r="CO190" s="1295">
        <f t="shared" si="19"/>
        <v>0</v>
      </c>
      <c r="CP190" s="476"/>
      <c r="CQ190" s="476"/>
      <c r="CR190" s="476"/>
      <c r="CS190" s="474">
        <f t="shared" si="20"/>
        <v>0</v>
      </c>
      <c r="CT190" s="475">
        <f t="shared" si="21"/>
        <v>0</v>
      </c>
      <c r="CV190" s="487"/>
      <c r="CW190" s="487"/>
      <c r="CX190" s="487"/>
      <c r="CY190" s="487"/>
      <c r="CZ190" s="487"/>
      <c r="DA190" s="487"/>
      <c r="DB190" s="487"/>
      <c r="DC190" s="487"/>
      <c r="DD190" s="487"/>
      <c r="DE190" s="487"/>
      <c r="DF190" s="487"/>
      <c r="DG190" s="487"/>
      <c r="DH190" s="487"/>
      <c r="DI190" s="487"/>
      <c r="DJ190" s="487"/>
      <c r="DK190" s="487"/>
      <c r="DL190" s="487"/>
      <c r="DM190" s="487"/>
      <c r="DN190" s="487"/>
      <c r="DO190" s="487"/>
      <c r="DP190" s="487"/>
      <c r="DQ190" s="487"/>
      <c r="DR190" s="487"/>
      <c r="DS190" s="487"/>
      <c r="DT190" s="487"/>
      <c r="DU190" s="487"/>
      <c r="DV190" s="487"/>
      <c r="DW190" s="487"/>
      <c r="DX190" s="487"/>
      <c r="DY190" s="487"/>
      <c r="DZ190" s="487"/>
      <c r="EA190" s="487"/>
      <c r="EB190" s="487"/>
      <c r="EC190" s="487"/>
      <c r="ED190" s="487"/>
      <c r="EE190" s="487"/>
      <c r="EF190" s="487"/>
      <c r="EG190" s="487"/>
      <c r="EH190" s="487"/>
      <c r="EI190" s="487"/>
      <c r="EJ190" s="487"/>
      <c r="EK190" s="487"/>
      <c r="EL190" s="487"/>
      <c r="EM190" s="487"/>
      <c r="EN190" s="487"/>
      <c r="EO190" s="487"/>
      <c r="EP190" s="487"/>
      <c r="EQ190" s="487"/>
      <c r="ER190" s="487"/>
      <c r="ES190" s="487"/>
      <c r="ET190" s="487"/>
      <c r="EU190" s="487"/>
      <c r="EV190" s="487"/>
      <c r="EW190" s="487"/>
      <c r="EX190" s="487"/>
      <c r="EY190" s="487"/>
      <c r="EZ190" s="487"/>
      <c r="FA190" s="487"/>
      <c r="FB190" s="487"/>
      <c r="FC190" s="487"/>
      <c r="FD190" s="487"/>
      <c r="FE190" s="487"/>
      <c r="FF190" s="487"/>
      <c r="FG190" s="487"/>
      <c r="FH190" s="487"/>
      <c r="FI190" s="487"/>
      <c r="FJ190" s="487"/>
      <c r="FK190" s="487"/>
      <c r="FL190" s="487"/>
      <c r="FM190" s="487"/>
      <c r="FN190" s="487"/>
      <c r="FO190" s="487"/>
      <c r="FP190" s="487"/>
      <c r="FQ190" s="487"/>
      <c r="FR190" s="487"/>
      <c r="FS190" s="487"/>
      <c r="FT190" s="487"/>
      <c r="FU190" s="487"/>
      <c r="FV190" s="487"/>
      <c r="FW190" s="487"/>
      <c r="FX190" s="487"/>
      <c r="FY190" s="487"/>
      <c r="FZ190" s="487"/>
      <c r="GA190" s="487"/>
      <c r="GB190" s="487"/>
      <c r="GC190" s="487"/>
      <c r="GD190" s="487"/>
      <c r="GE190" s="487"/>
      <c r="GF190" s="487"/>
      <c r="GG190" s="487"/>
      <c r="GH190" s="487"/>
      <c r="GI190" s="487"/>
      <c r="GJ190" s="487"/>
      <c r="GK190" s="487"/>
      <c r="GL190" s="487"/>
      <c r="GM190" s="487"/>
      <c r="GN190" s="487"/>
      <c r="GO190" s="487"/>
      <c r="GP190" s="487"/>
      <c r="GQ190" s="487"/>
      <c r="GR190" s="487"/>
      <c r="GS190" s="487"/>
      <c r="GT190" s="487"/>
      <c r="GU190" s="487"/>
      <c r="GV190" s="487"/>
      <c r="GW190" s="487"/>
      <c r="GX190" s="487"/>
      <c r="GY190" s="487"/>
      <c r="GZ190" s="487"/>
      <c r="HA190" s="487"/>
      <c r="HB190" s="487"/>
      <c r="HC190" s="487"/>
      <c r="HD190" s="487"/>
      <c r="HE190" s="487"/>
      <c r="HF190" s="487"/>
      <c r="HG190" s="487"/>
      <c r="HH190" s="487"/>
      <c r="HI190" s="487"/>
      <c r="HJ190" s="487"/>
      <c r="HK190" s="487"/>
      <c r="HL190" s="487"/>
      <c r="HM190" s="487"/>
      <c r="HN190" s="487"/>
      <c r="HO190" s="487"/>
      <c r="HP190" s="487"/>
      <c r="HQ190" s="487"/>
      <c r="HR190" s="487"/>
      <c r="HS190" s="487"/>
      <c r="HT190" s="487"/>
      <c r="HU190" s="487"/>
      <c r="HV190" s="487"/>
      <c r="HW190" s="487"/>
      <c r="HX190" s="487"/>
      <c r="HY190" s="487"/>
      <c r="HZ190" s="487"/>
      <c r="IA190" s="487"/>
      <c r="IB190" s="487"/>
      <c r="IC190" s="487"/>
      <c r="ID190" s="487"/>
      <c r="IE190" s="487"/>
      <c r="IF190" s="487"/>
      <c r="IG190" s="487"/>
      <c r="IH190" s="487"/>
      <c r="II190" s="487"/>
      <c r="IJ190" s="487"/>
      <c r="IK190" s="487"/>
      <c r="IL190" s="487"/>
      <c r="IM190" s="487"/>
      <c r="IN190" s="487"/>
      <c r="IO190" s="487"/>
      <c r="IP190" s="487"/>
      <c r="IQ190" s="487"/>
      <c r="IR190" s="487"/>
      <c r="IS190" s="487"/>
      <c r="IT190" s="487"/>
      <c r="IU190" s="487"/>
      <c r="IV190" s="487"/>
      <c r="IW190" s="487"/>
      <c r="IX190" s="487"/>
      <c r="IY190" s="487"/>
      <c r="IZ190" s="487"/>
      <c r="JA190" s="487"/>
      <c r="JB190" s="487"/>
      <c r="JC190" s="487"/>
      <c r="JD190" s="487"/>
      <c r="JE190" s="487"/>
      <c r="JF190" s="487"/>
      <c r="JG190" s="487"/>
      <c r="JH190" s="487"/>
      <c r="JI190" s="487"/>
      <c r="JJ190" s="487"/>
      <c r="JK190" s="487"/>
      <c r="JL190" s="487"/>
      <c r="JM190" s="487"/>
      <c r="JN190" s="487"/>
      <c r="JO190" s="487"/>
      <c r="JP190" s="487"/>
      <c r="JQ190" s="487"/>
      <c r="JR190" s="487"/>
      <c r="JS190" s="681"/>
    </row>
    <row r="191" spans="1:279" s="461" customFormat="1" ht="21" customHeight="1">
      <c r="A191" s="1785"/>
      <c r="B191" s="1626">
        <v>78</v>
      </c>
      <c r="C191" s="478"/>
      <c r="D191" s="469"/>
      <c r="E191" s="470"/>
      <c r="F191" s="470"/>
      <c r="G191" s="469"/>
      <c r="H191" s="472"/>
      <c r="I191" s="1294"/>
      <c r="J191" s="1294"/>
      <c r="K191" s="1294"/>
      <c r="L191" s="1294"/>
      <c r="M191" s="1294"/>
      <c r="N191" s="1294"/>
      <c r="O191" s="1294"/>
      <c r="P191" s="1294"/>
      <c r="Q191" s="1294"/>
      <c r="R191" s="1294"/>
      <c r="S191" s="1294"/>
      <c r="T191" s="1294"/>
      <c r="U191" s="1294"/>
      <c r="V191" s="1294"/>
      <c r="W191" s="1294"/>
      <c r="X191" s="1294"/>
      <c r="Y191" s="1294"/>
      <c r="Z191" s="1294"/>
      <c r="AA191" s="1294"/>
      <c r="AB191" s="1294"/>
      <c r="AC191" s="1294"/>
      <c r="AD191" s="1294"/>
      <c r="AE191" s="1294"/>
      <c r="AF191" s="1294"/>
      <c r="AG191" s="1294"/>
      <c r="AH191" s="1294"/>
      <c r="AI191" s="1294"/>
      <c r="AJ191" s="1294"/>
      <c r="AK191" s="1294"/>
      <c r="AL191" s="1294"/>
      <c r="AM191" s="1294"/>
      <c r="AN191" s="1294"/>
      <c r="AO191" s="1294"/>
      <c r="AP191" s="1294"/>
      <c r="AQ191" s="1294"/>
      <c r="AR191" s="1294"/>
      <c r="AS191" s="1294"/>
      <c r="AT191" s="1294"/>
      <c r="AU191" s="1294"/>
      <c r="AV191" s="1294"/>
      <c r="AW191" s="1294"/>
      <c r="AX191" s="1294"/>
      <c r="AY191" s="1294"/>
      <c r="AZ191" s="1294"/>
      <c r="BA191" s="1294"/>
      <c r="BB191" s="1294"/>
      <c r="BC191" s="1294"/>
      <c r="BD191" s="1294"/>
      <c r="BE191" s="1294"/>
      <c r="BF191" s="1294"/>
      <c r="BG191" s="1294"/>
      <c r="BH191" s="1294"/>
      <c r="BI191" s="1294"/>
      <c r="BJ191" s="1294"/>
      <c r="BK191" s="1294"/>
      <c r="BL191" s="1294"/>
      <c r="BM191" s="1294"/>
      <c r="BN191" s="1294"/>
      <c r="BO191" s="1294"/>
      <c r="BP191" s="1294"/>
      <c r="BQ191" s="1294"/>
      <c r="BR191" s="1294"/>
      <c r="BS191" s="1294"/>
      <c r="BT191" s="1294"/>
      <c r="BU191" s="1294"/>
      <c r="BV191" s="1294"/>
      <c r="BW191" s="1294"/>
      <c r="BX191" s="1294"/>
      <c r="BY191" s="1294"/>
      <c r="BZ191" s="1294"/>
      <c r="CA191" s="1294"/>
      <c r="CB191" s="1294"/>
      <c r="CC191" s="1294"/>
      <c r="CD191" s="1294"/>
      <c r="CE191" s="1294"/>
      <c r="CF191" s="1294"/>
      <c r="CG191" s="1294"/>
      <c r="CH191" s="1294"/>
      <c r="CI191" s="1294"/>
      <c r="CJ191" s="1294"/>
      <c r="CK191" s="1294"/>
      <c r="CL191" s="1294"/>
      <c r="CM191" s="1294"/>
      <c r="CN191" s="1294"/>
      <c r="CO191" s="1295">
        <f t="shared" si="19"/>
        <v>0</v>
      </c>
      <c r="CP191" s="476"/>
      <c r="CQ191" s="476"/>
      <c r="CR191" s="476"/>
      <c r="CS191" s="474">
        <f t="shared" si="20"/>
        <v>0</v>
      </c>
      <c r="CT191" s="475">
        <f t="shared" si="21"/>
        <v>0</v>
      </c>
      <c r="CV191" s="487"/>
      <c r="CW191" s="487"/>
      <c r="CX191" s="487"/>
      <c r="CY191" s="487"/>
      <c r="CZ191" s="487"/>
      <c r="DA191" s="487"/>
      <c r="DB191" s="487"/>
      <c r="DC191" s="487"/>
      <c r="DD191" s="487"/>
      <c r="DE191" s="487"/>
      <c r="DF191" s="487"/>
      <c r="DG191" s="487"/>
      <c r="DH191" s="487"/>
      <c r="DI191" s="487"/>
      <c r="DJ191" s="487"/>
      <c r="DK191" s="487"/>
      <c r="DL191" s="487"/>
      <c r="DM191" s="487"/>
      <c r="DN191" s="487"/>
      <c r="DO191" s="487"/>
      <c r="DP191" s="487"/>
      <c r="DQ191" s="487"/>
      <c r="DR191" s="487"/>
      <c r="DS191" s="487"/>
      <c r="DT191" s="487"/>
      <c r="DU191" s="487"/>
      <c r="DV191" s="487"/>
      <c r="DW191" s="487"/>
      <c r="DX191" s="487"/>
      <c r="DY191" s="487"/>
      <c r="DZ191" s="487"/>
      <c r="EA191" s="487"/>
      <c r="EB191" s="487"/>
      <c r="EC191" s="487"/>
      <c r="ED191" s="487"/>
      <c r="EE191" s="487"/>
      <c r="EF191" s="487"/>
      <c r="EG191" s="487"/>
      <c r="EH191" s="487"/>
      <c r="EI191" s="487"/>
      <c r="EJ191" s="487"/>
      <c r="EK191" s="487"/>
      <c r="EL191" s="487"/>
      <c r="EM191" s="487"/>
      <c r="EN191" s="487"/>
      <c r="EO191" s="487"/>
      <c r="EP191" s="487"/>
      <c r="EQ191" s="487"/>
      <c r="ER191" s="487"/>
      <c r="ES191" s="487"/>
      <c r="ET191" s="487"/>
      <c r="EU191" s="487"/>
      <c r="EV191" s="487"/>
      <c r="EW191" s="487"/>
      <c r="EX191" s="487"/>
      <c r="EY191" s="487"/>
      <c r="EZ191" s="487"/>
      <c r="FA191" s="487"/>
      <c r="FB191" s="487"/>
      <c r="FC191" s="487"/>
      <c r="FD191" s="487"/>
      <c r="FE191" s="487"/>
      <c r="FF191" s="487"/>
      <c r="FG191" s="487"/>
      <c r="FH191" s="487"/>
      <c r="FI191" s="487"/>
      <c r="FJ191" s="487"/>
      <c r="FK191" s="487"/>
      <c r="FL191" s="487"/>
      <c r="FM191" s="487"/>
      <c r="FN191" s="487"/>
      <c r="FO191" s="487"/>
      <c r="FP191" s="487"/>
      <c r="FQ191" s="487"/>
      <c r="FR191" s="487"/>
      <c r="FS191" s="487"/>
      <c r="FT191" s="487"/>
      <c r="FU191" s="487"/>
      <c r="FV191" s="487"/>
      <c r="FW191" s="487"/>
      <c r="FX191" s="487"/>
      <c r="FY191" s="487"/>
      <c r="FZ191" s="487"/>
      <c r="GA191" s="487"/>
      <c r="GB191" s="487"/>
      <c r="GC191" s="487"/>
      <c r="GD191" s="487"/>
      <c r="GE191" s="487"/>
      <c r="GF191" s="487"/>
      <c r="GG191" s="487"/>
      <c r="GH191" s="487"/>
      <c r="GI191" s="487"/>
      <c r="GJ191" s="487"/>
      <c r="GK191" s="487"/>
      <c r="GL191" s="487"/>
      <c r="GM191" s="487"/>
      <c r="GN191" s="487"/>
      <c r="GO191" s="487"/>
      <c r="GP191" s="487"/>
      <c r="GQ191" s="487"/>
      <c r="GR191" s="487"/>
      <c r="GS191" s="487"/>
      <c r="GT191" s="487"/>
      <c r="GU191" s="487"/>
      <c r="GV191" s="487"/>
      <c r="GW191" s="487"/>
      <c r="GX191" s="487"/>
      <c r="GY191" s="487"/>
      <c r="GZ191" s="487"/>
      <c r="HA191" s="487"/>
      <c r="HB191" s="487"/>
      <c r="HC191" s="487"/>
      <c r="HD191" s="487"/>
      <c r="HE191" s="487"/>
      <c r="HF191" s="487"/>
      <c r="HG191" s="487"/>
      <c r="HH191" s="487"/>
      <c r="HI191" s="487"/>
      <c r="HJ191" s="487"/>
      <c r="HK191" s="487"/>
      <c r="HL191" s="487"/>
      <c r="HM191" s="487"/>
      <c r="HN191" s="487"/>
      <c r="HO191" s="487"/>
      <c r="HP191" s="487"/>
      <c r="HQ191" s="487"/>
      <c r="HR191" s="487"/>
      <c r="HS191" s="487"/>
      <c r="HT191" s="487"/>
      <c r="HU191" s="487"/>
      <c r="HV191" s="487"/>
      <c r="HW191" s="487"/>
      <c r="HX191" s="487"/>
      <c r="HY191" s="487"/>
      <c r="HZ191" s="487"/>
      <c r="IA191" s="487"/>
      <c r="IB191" s="487"/>
      <c r="IC191" s="487"/>
      <c r="ID191" s="487"/>
      <c r="IE191" s="487"/>
      <c r="IF191" s="487"/>
      <c r="IG191" s="487"/>
      <c r="IH191" s="487"/>
      <c r="II191" s="487"/>
      <c r="IJ191" s="487"/>
      <c r="IK191" s="487"/>
      <c r="IL191" s="487"/>
      <c r="IM191" s="487"/>
      <c r="IN191" s="487"/>
      <c r="IO191" s="487"/>
      <c r="IP191" s="487"/>
      <c r="IQ191" s="487"/>
      <c r="IR191" s="487"/>
      <c r="IS191" s="487"/>
      <c r="IT191" s="487"/>
      <c r="IU191" s="487"/>
      <c r="IV191" s="487"/>
      <c r="IW191" s="487"/>
      <c r="IX191" s="487"/>
      <c r="IY191" s="487"/>
      <c r="IZ191" s="487"/>
      <c r="JA191" s="487"/>
      <c r="JB191" s="487"/>
      <c r="JC191" s="487"/>
      <c r="JD191" s="487"/>
      <c r="JE191" s="487"/>
      <c r="JF191" s="487"/>
      <c r="JG191" s="487"/>
      <c r="JH191" s="487"/>
      <c r="JI191" s="487"/>
      <c r="JJ191" s="487"/>
      <c r="JK191" s="487"/>
      <c r="JL191" s="487"/>
      <c r="JM191" s="487"/>
      <c r="JN191" s="487"/>
      <c r="JO191" s="487"/>
      <c r="JP191" s="487"/>
      <c r="JQ191" s="487"/>
      <c r="JR191" s="487"/>
      <c r="JS191" s="681"/>
    </row>
    <row r="192" spans="1:279" s="461" customFormat="1" ht="21" customHeight="1">
      <c r="A192" s="1785"/>
      <c r="B192" s="1626">
        <v>79</v>
      </c>
      <c r="C192" s="478"/>
      <c r="D192" s="469"/>
      <c r="E192" s="470"/>
      <c r="F192" s="470"/>
      <c r="G192" s="469"/>
      <c r="H192" s="472"/>
      <c r="I192" s="1294"/>
      <c r="J192" s="1294"/>
      <c r="K192" s="1294"/>
      <c r="L192" s="1294"/>
      <c r="M192" s="1294"/>
      <c r="N192" s="1294"/>
      <c r="O192" s="1294"/>
      <c r="P192" s="1294"/>
      <c r="Q192" s="1294"/>
      <c r="R192" s="1294"/>
      <c r="S192" s="1294"/>
      <c r="T192" s="1294"/>
      <c r="U192" s="1294"/>
      <c r="V192" s="1294"/>
      <c r="W192" s="1294"/>
      <c r="X192" s="1294"/>
      <c r="Y192" s="1294"/>
      <c r="Z192" s="1294"/>
      <c r="AA192" s="1294"/>
      <c r="AB192" s="1294"/>
      <c r="AC192" s="1294"/>
      <c r="AD192" s="1294"/>
      <c r="AE192" s="1294"/>
      <c r="AF192" s="1294"/>
      <c r="AG192" s="1294"/>
      <c r="AH192" s="1294"/>
      <c r="AI192" s="1294"/>
      <c r="AJ192" s="1294"/>
      <c r="AK192" s="1294"/>
      <c r="AL192" s="1294"/>
      <c r="AM192" s="1294"/>
      <c r="AN192" s="1294"/>
      <c r="AO192" s="1294"/>
      <c r="AP192" s="1294"/>
      <c r="AQ192" s="1294"/>
      <c r="AR192" s="1294"/>
      <c r="AS192" s="1294"/>
      <c r="AT192" s="1294"/>
      <c r="AU192" s="1294"/>
      <c r="AV192" s="1294"/>
      <c r="AW192" s="1294"/>
      <c r="AX192" s="1294"/>
      <c r="AY192" s="1294"/>
      <c r="AZ192" s="1294"/>
      <c r="BA192" s="1294"/>
      <c r="BB192" s="1294"/>
      <c r="BC192" s="1294"/>
      <c r="BD192" s="1294"/>
      <c r="BE192" s="1294"/>
      <c r="BF192" s="1294"/>
      <c r="BG192" s="1294"/>
      <c r="BH192" s="1294"/>
      <c r="BI192" s="1294"/>
      <c r="BJ192" s="1294"/>
      <c r="BK192" s="1294"/>
      <c r="BL192" s="1294"/>
      <c r="BM192" s="1294"/>
      <c r="BN192" s="1294"/>
      <c r="BO192" s="1294"/>
      <c r="BP192" s="1294"/>
      <c r="BQ192" s="1294"/>
      <c r="BR192" s="1294"/>
      <c r="BS192" s="1294"/>
      <c r="BT192" s="1294"/>
      <c r="BU192" s="1294"/>
      <c r="BV192" s="1294"/>
      <c r="BW192" s="1294"/>
      <c r="BX192" s="1294"/>
      <c r="BY192" s="1294"/>
      <c r="BZ192" s="1294"/>
      <c r="CA192" s="1294"/>
      <c r="CB192" s="1294"/>
      <c r="CC192" s="1294"/>
      <c r="CD192" s="1294"/>
      <c r="CE192" s="1294"/>
      <c r="CF192" s="1294"/>
      <c r="CG192" s="1294"/>
      <c r="CH192" s="1294"/>
      <c r="CI192" s="1294"/>
      <c r="CJ192" s="1294"/>
      <c r="CK192" s="1294"/>
      <c r="CL192" s="1294"/>
      <c r="CM192" s="1294"/>
      <c r="CN192" s="1294"/>
      <c r="CO192" s="1295">
        <f t="shared" si="19"/>
        <v>0</v>
      </c>
      <c r="CP192" s="476"/>
      <c r="CQ192" s="476"/>
      <c r="CR192" s="476"/>
      <c r="CS192" s="474">
        <f t="shared" si="20"/>
        <v>0</v>
      </c>
      <c r="CT192" s="475">
        <f t="shared" si="21"/>
        <v>0</v>
      </c>
      <c r="CV192" s="487"/>
      <c r="CW192" s="487"/>
      <c r="CX192" s="487"/>
      <c r="CY192" s="487"/>
      <c r="CZ192" s="487"/>
      <c r="DA192" s="487"/>
      <c r="DB192" s="487"/>
      <c r="DC192" s="487"/>
      <c r="DD192" s="487"/>
      <c r="DE192" s="487"/>
      <c r="DF192" s="487"/>
      <c r="DG192" s="487"/>
      <c r="DH192" s="487"/>
      <c r="DI192" s="487"/>
      <c r="DJ192" s="487"/>
      <c r="DK192" s="487"/>
      <c r="DL192" s="487"/>
      <c r="DM192" s="487"/>
      <c r="DN192" s="487"/>
      <c r="DO192" s="487"/>
      <c r="DP192" s="487"/>
      <c r="DQ192" s="487"/>
      <c r="DR192" s="487"/>
      <c r="DS192" s="487"/>
      <c r="DT192" s="487"/>
      <c r="DU192" s="487"/>
      <c r="DV192" s="487"/>
      <c r="DW192" s="487"/>
      <c r="DX192" s="487"/>
      <c r="DY192" s="487"/>
      <c r="DZ192" s="487"/>
      <c r="EA192" s="487"/>
      <c r="EB192" s="487"/>
      <c r="EC192" s="487"/>
      <c r="ED192" s="487"/>
      <c r="EE192" s="487"/>
      <c r="EF192" s="487"/>
      <c r="EG192" s="487"/>
      <c r="EH192" s="487"/>
      <c r="EI192" s="487"/>
      <c r="EJ192" s="487"/>
      <c r="EK192" s="487"/>
      <c r="EL192" s="487"/>
      <c r="EM192" s="487"/>
      <c r="EN192" s="487"/>
      <c r="EO192" s="487"/>
      <c r="EP192" s="487"/>
      <c r="EQ192" s="487"/>
      <c r="ER192" s="487"/>
      <c r="ES192" s="487"/>
      <c r="ET192" s="487"/>
      <c r="EU192" s="487"/>
      <c r="EV192" s="487"/>
      <c r="EW192" s="487"/>
      <c r="EX192" s="487"/>
      <c r="EY192" s="487"/>
      <c r="EZ192" s="487"/>
      <c r="FA192" s="487"/>
      <c r="FB192" s="487"/>
      <c r="FC192" s="487"/>
      <c r="FD192" s="487"/>
      <c r="FE192" s="487"/>
      <c r="FF192" s="487"/>
      <c r="FG192" s="487"/>
      <c r="FH192" s="487"/>
      <c r="FI192" s="487"/>
      <c r="FJ192" s="487"/>
      <c r="FK192" s="487"/>
      <c r="FL192" s="487"/>
      <c r="FM192" s="487"/>
      <c r="FN192" s="487"/>
      <c r="FO192" s="487"/>
      <c r="FP192" s="487"/>
      <c r="FQ192" s="487"/>
      <c r="FR192" s="487"/>
      <c r="FS192" s="487"/>
      <c r="FT192" s="487"/>
      <c r="FU192" s="487"/>
      <c r="FV192" s="487"/>
      <c r="FW192" s="487"/>
      <c r="FX192" s="487"/>
      <c r="FY192" s="487"/>
      <c r="FZ192" s="487"/>
      <c r="GA192" s="487"/>
      <c r="GB192" s="487"/>
      <c r="GC192" s="487"/>
      <c r="GD192" s="487"/>
      <c r="GE192" s="487"/>
      <c r="GF192" s="487"/>
      <c r="GG192" s="487"/>
      <c r="GH192" s="487"/>
      <c r="GI192" s="487"/>
      <c r="GJ192" s="487"/>
      <c r="GK192" s="487"/>
      <c r="GL192" s="487"/>
      <c r="GM192" s="487"/>
      <c r="GN192" s="487"/>
      <c r="GO192" s="487"/>
      <c r="GP192" s="487"/>
      <c r="GQ192" s="487"/>
      <c r="GR192" s="487"/>
      <c r="GS192" s="487"/>
      <c r="GT192" s="487"/>
      <c r="GU192" s="487"/>
      <c r="GV192" s="487"/>
      <c r="GW192" s="487"/>
      <c r="GX192" s="487"/>
      <c r="GY192" s="487"/>
      <c r="GZ192" s="487"/>
      <c r="HA192" s="487"/>
      <c r="HB192" s="487"/>
      <c r="HC192" s="487"/>
      <c r="HD192" s="487"/>
      <c r="HE192" s="487"/>
      <c r="HF192" s="487"/>
      <c r="HG192" s="487"/>
      <c r="HH192" s="487"/>
      <c r="HI192" s="487"/>
      <c r="HJ192" s="487"/>
      <c r="HK192" s="487"/>
      <c r="HL192" s="487"/>
      <c r="HM192" s="487"/>
      <c r="HN192" s="487"/>
      <c r="HO192" s="487"/>
      <c r="HP192" s="487"/>
      <c r="HQ192" s="487"/>
      <c r="HR192" s="487"/>
      <c r="HS192" s="487"/>
      <c r="HT192" s="487"/>
      <c r="HU192" s="487"/>
      <c r="HV192" s="487"/>
      <c r="HW192" s="487"/>
      <c r="HX192" s="487"/>
      <c r="HY192" s="487"/>
      <c r="HZ192" s="487"/>
      <c r="IA192" s="487"/>
      <c r="IB192" s="487"/>
      <c r="IC192" s="487"/>
      <c r="ID192" s="487"/>
      <c r="IE192" s="487"/>
      <c r="IF192" s="487"/>
      <c r="IG192" s="487"/>
      <c r="IH192" s="487"/>
      <c r="II192" s="487"/>
      <c r="IJ192" s="487"/>
      <c r="IK192" s="487"/>
      <c r="IL192" s="487"/>
      <c r="IM192" s="487"/>
      <c r="IN192" s="487"/>
      <c r="IO192" s="487"/>
      <c r="IP192" s="487"/>
      <c r="IQ192" s="487"/>
      <c r="IR192" s="487"/>
      <c r="IS192" s="487"/>
      <c r="IT192" s="487"/>
      <c r="IU192" s="487"/>
      <c r="IV192" s="487"/>
      <c r="IW192" s="487"/>
      <c r="IX192" s="487"/>
      <c r="IY192" s="487"/>
      <c r="IZ192" s="487"/>
      <c r="JA192" s="487"/>
      <c r="JB192" s="487"/>
      <c r="JC192" s="487"/>
      <c r="JD192" s="487"/>
      <c r="JE192" s="487"/>
      <c r="JF192" s="487"/>
      <c r="JG192" s="487"/>
      <c r="JH192" s="487"/>
      <c r="JI192" s="487"/>
      <c r="JJ192" s="487"/>
      <c r="JK192" s="487"/>
      <c r="JL192" s="487"/>
      <c r="JM192" s="487"/>
      <c r="JN192" s="487"/>
      <c r="JO192" s="487"/>
      <c r="JP192" s="487"/>
      <c r="JQ192" s="487"/>
      <c r="JR192" s="487"/>
      <c r="JS192" s="681"/>
    </row>
    <row r="193" spans="1:279" s="461" customFormat="1" ht="21" customHeight="1">
      <c r="A193" s="1785"/>
      <c r="B193" s="1626">
        <v>80</v>
      </c>
      <c r="C193" s="478"/>
      <c r="D193" s="469"/>
      <c r="E193" s="470"/>
      <c r="F193" s="470"/>
      <c r="G193" s="469"/>
      <c r="H193" s="472"/>
      <c r="I193" s="1294"/>
      <c r="J193" s="1294"/>
      <c r="K193" s="1294"/>
      <c r="L193" s="1294"/>
      <c r="M193" s="1294"/>
      <c r="N193" s="1294"/>
      <c r="O193" s="1294"/>
      <c r="P193" s="1294"/>
      <c r="Q193" s="1294"/>
      <c r="R193" s="1294"/>
      <c r="S193" s="1294"/>
      <c r="T193" s="1294"/>
      <c r="U193" s="1294"/>
      <c r="V193" s="1294"/>
      <c r="W193" s="1294"/>
      <c r="X193" s="1294"/>
      <c r="Y193" s="1294"/>
      <c r="Z193" s="1294"/>
      <c r="AA193" s="1294"/>
      <c r="AB193" s="1294"/>
      <c r="AC193" s="1294"/>
      <c r="AD193" s="1294"/>
      <c r="AE193" s="1294"/>
      <c r="AF193" s="1294"/>
      <c r="AG193" s="1294"/>
      <c r="AH193" s="1294"/>
      <c r="AI193" s="1294"/>
      <c r="AJ193" s="1294"/>
      <c r="AK193" s="1294"/>
      <c r="AL193" s="1294"/>
      <c r="AM193" s="1294"/>
      <c r="AN193" s="1294"/>
      <c r="AO193" s="1294"/>
      <c r="AP193" s="1294"/>
      <c r="AQ193" s="1294"/>
      <c r="AR193" s="1294"/>
      <c r="AS193" s="1294"/>
      <c r="AT193" s="1294"/>
      <c r="AU193" s="1294"/>
      <c r="AV193" s="1294"/>
      <c r="AW193" s="1294"/>
      <c r="AX193" s="1294"/>
      <c r="AY193" s="1294"/>
      <c r="AZ193" s="1294"/>
      <c r="BA193" s="1294"/>
      <c r="BB193" s="1294"/>
      <c r="BC193" s="1294"/>
      <c r="BD193" s="1294"/>
      <c r="BE193" s="1294"/>
      <c r="BF193" s="1294"/>
      <c r="BG193" s="1294"/>
      <c r="BH193" s="1294"/>
      <c r="BI193" s="1294"/>
      <c r="BJ193" s="1294"/>
      <c r="BK193" s="1294"/>
      <c r="BL193" s="1294"/>
      <c r="BM193" s="1294"/>
      <c r="BN193" s="1294"/>
      <c r="BO193" s="1294"/>
      <c r="BP193" s="1294"/>
      <c r="BQ193" s="1294"/>
      <c r="BR193" s="1294"/>
      <c r="BS193" s="1294"/>
      <c r="BT193" s="1294"/>
      <c r="BU193" s="1294"/>
      <c r="BV193" s="1294"/>
      <c r="BW193" s="1294"/>
      <c r="BX193" s="1294"/>
      <c r="BY193" s="1294"/>
      <c r="BZ193" s="1294"/>
      <c r="CA193" s="1294"/>
      <c r="CB193" s="1294"/>
      <c r="CC193" s="1294"/>
      <c r="CD193" s="1294"/>
      <c r="CE193" s="1294"/>
      <c r="CF193" s="1294"/>
      <c r="CG193" s="1294"/>
      <c r="CH193" s="1294"/>
      <c r="CI193" s="1294"/>
      <c r="CJ193" s="1294"/>
      <c r="CK193" s="1294"/>
      <c r="CL193" s="1294"/>
      <c r="CM193" s="1294"/>
      <c r="CN193" s="1294"/>
      <c r="CO193" s="1295">
        <f t="shared" si="19"/>
        <v>0</v>
      </c>
      <c r="CP193" s="476"/>
      <c r="CQ193" s="476"/>
      <c r="CR193" s="476"/>
      <c r="CS193" s="474">
        <f t="shared" si="20"/>
        <v>0</v>
      </c>
      <c r="CT193" s="475">
        <f t="shared" si="21"/>
        <v>0</v>
      </c>
      <c r="CV193" s="487"/>
      <c r="CW193" s="487"/>
      <c r="CX193" s="487"/>
      <c r="CY193" s="487"/>
      <c r="CZ193" s="487"/>
      <c r="DA193" s="487"/>
      <c r="DB193" s="487"/>
      <c r="DC193" s="487"/>
      <c r="DD193" s="487"/>
      <c r="DE193" s="487"/>
      <c r="DF193" s="487"/>
      <c r="DG193" s="487"/>
      <c r="DH193" s="487"/>
      <c r="DI193" s="487"/>
      <c r="DJ193" s="487"/>
      <c r="DK193" s="487"/>
      <c r="DL193" s="487"/>
      <c r="DM193" s="487"/>
      <c r="DN193" s="487"/>
      <c r="DO193" s="487"/>
      <c r="DP193" s="487"/>
      <c r="DQ193" s="487"/>
      <c r="DR193" s="487"/>
      <c r="DS193" s="487"/>
      <c r="DT193" s="487"/>
      <c r="DU193" s="487"/>
      <c r="DV193" s="487"/>
      <c r="DW193" s="487"/>
      <c r="DX193" s="487"/>
      <c r="DY193" s="487"/>
      <c r="DZ193" s="487"/>
      <c r="EA193" s="487"/>
      <c r="EB193" s="487"/>
      <c r="EC193" s="487"/>
      <c r="ED193" s="487"/>
      <c r="EE193" s="487"/>
      <c r="EF193" s="487"/>
      <c r="EG193" s="487"/>
      <c r="EH193" s="487"/>
      <c r="EI193" s="487"/>
      <c r="EJ193" s="487"/>
      <c r="EK193" s="487"/>
      <c r="EL193" s="487"/>
      <c r="EM193" s="487"/>
      <c r="EN193" s="487"/>
      <c r="EO193" s="487"/>
      <c r="EP193" s="487"/>
      <c r="EQ193" s="487"/>
      <c r="ER193" s="487"/>
      <c r="ES193" s="487"/>
      <c r="ET193" s="487"/>
      <c r="EU193" s="487"/>
      <c r="EV193" s="487"/>
      <c r="EW193" s="487"/>
      <c r="EX193" s="487"/>
      <c r="EY193" s="487"/>
      <c r="EZ193" s="487"/>
      <c r="FA193" s="487"/>
      <c r="FB193" s="487"/>
      <c r="FC193" s="487"/>
      <c r="FD193" s="487"/>
      <c r="FE193" s="487"/>
      <c r="FF193" s="487"/>
      <c r="FG193" s="487"/>
      <c r="FH193" s="487"/>
      <c r="FI193" s="487"/>
      <c r="FJ193" s="487"/>
      <c r="FK193" s="487"/>
      <c r="FL193" s="487"/>
      <c r="FM193" s="487"/>
      <c r="FN193" s="487"/>
      <c r="FO193" s="487"/>
      <c r="FP193" s="487"/>
      <c r="FQ193" s="487"/>
      <c r="FR193" s="487"/>
      <c r="FS193" s="487"/>
      <c r="FT193" s="487"/>
      <c r="FU193" s="487"/>
      <c r="FV193" s="487"/>
      <c r="FW193" s="487"/>
      <c r="FX193" s="487"/>
      <c r="FY193" s="487"/>
      <c r="FZ193" s="487"/>
      <c r="GA193" s="487"/>
      <c r="GB193" s="487"/>
      <c r="GC193" s="487"/>
      <c r="GD193" s="487"/>
      <c r="GE193" s="487"/>
      <c r="GF193" s="487"/>
      <c r="GG193" s="487"/>
      <c r="GH193" s="487"/>
      <c r="GI193" s="487"/>
      <c r="GJ193" s="487"/>
      <c r="GK193" s="487"/>
      <c r="GL193" s="487"/>
      <c r="GM193" s="487"/>
      <c r="GN193" s="487"/>
      <c r="GO193" s="487"/>
      <c r="GP193" s="487"/>
      <c r="GQ193" s="487"/>
      <c r="GR193" s="487"/>
      <c r="GS193" s="487"/>
      <c r="GT193" s="487"/>
      <c r="GU193" s="487"/>
      <c r="GV193" s="487"/>
      <c r="GW193" s="487"/>
      <c r="GX193" s="487"/>
      <c r="GY193" s="487"/>
      <c r="GZ193" s="487"/>
      <c r="HA193" s="487"/>
      <c r="HB193" s="487"/>
      <c r="HC193" s="487"/>
      <c r="HD193" s="487"/>
      <c r="HE193" s="487"/>
      <c r="HF193" s="487"/>
      <c r="HG193" s="487"/>
      <c r="HH193" s="487"/>
      <c r="HI193" s="487"/>
      <c r="HJ193" s="487"/>
      <c r="HK193" s="487"/>
      <c r="HL193" s="487"/>
      <c r="HM193" s="487"/>
      <c r="HN193" s="487"/>
      <c r="HO193" s="487"/>
      <c r="HP193" s="487"/>
      <c r="HQ193" s="487"/>
      <c r="HR193" s="487"/>
      <c r="HS193" s="487"/>
      <c r="HT193" s="487"/>
      <c r="HU193" s="487"/>
      <c r="HV193" s="487"/>
      <c r="HW193" s="487"/>
      <c r="HX193" s="487"/>
      <c r="HY193" s="487"/>
      <c r="HZ193" s="487"/>
      <c r="IA193" s="487"/>
      <c r="IB193" s="487"/>
      <c r="IC193" s="487"/>
      <c r="ID193" s="487"/>
      <c r="IE193" s="487"/>
      <c r="IF193" s="487"/>
      <c r="IG193" s="487"/>
      <c r="IH193" s="487"/>
      <c r="II193" s="487"/>
      <c r="IJ193" s="487"/>
      <c r="IK193" s="487"/>
      <c r="IL193" s="487"/>
      <c r="IM193" s="487"/>
      <c r="IN193" s="487"/>
      <c r="IO193" s="487"/>
      <c r="IP193" s="487"/>
      <c r="IQ193" s="487"/>
      <c r="IR193" s="487"/>
      <c r="IS193" s="487"/>
      <c r="IT193" s="487"/>
      <c r="IU193" s="487"/>
      <c r="IV193" s="487"/>
      <c r="IW193" s="487"/>
      <c r="IX193" s="487"/>
      <c r="IY193" s="487"/>
      <c r="IZ193" s="487"/>
      <c r="JA193" s="487"/>
      <c r="JB193" s="487"/>
      <c r="JC193" s="487"/>
      <c r="JD193" s="487"/>
      <c r="JE193" s="487"/>
      <c r="JF193" s="487"/>
      <c r="JG193" s="487"/>
      <c r="JH193" s="487"/>
      <c r="JI193" s="487"/>
      <c r="JJ193" s="487"/>
      <c r="JK193" s="487"/>
      <c r="JL193" s="487"/>
      <c r="JM193" s="487"/>
      <c r="JN193" s="487"/>
      <c r="JO193" s="487"/>
      <c r="JP193" s="487"/>
      <c r="JQ193" s="487"/>
      <c r="JR193" s="487"/>
      <c r="JS193" s="681"/>
    </row>
    <row r="194" spans="1:279" s="461" customFormat="1" ht="21" customHeight="1">
      <c r="A194" s="1785"/>
      <c r="B194" s="1626">
        <v>81</v>
      </c>
      <c r="C194" s="478"/>
      <c r="D194" s="469"/>
      <c r="E194" s="470"/>
      <c r="F194" s="470"/>
      <c r="G194" s="469"/>
      <c r="H194" s="472"/>
      <c r="I194" s="1294"/>
      <c r="J194" s="1294"/>
      <c r="K194" s="1294"/>
      <c r="L194" s="1294"/>
      <c r="M194" s="1294"/>
      <c r="N194" s="1294"/>
      <c r="O194" s="1294"/>
      <c r="P194" s="1294"/>
      <c r="Q194" s="1294"/>
      <c r="R194" s="1294"/>
      <c r="S194" s="1294"/>
      <c r="T194" s="1294"/>
      <c r="U194" s="1294"/>
      <c r="V194" s="1294"/>
      <c r="W194" s="1294"/>
      <c r="X194" s="1294"/>
      <c r="Y194" s="1294"/>
      <c r="Z194" s="1294"/>
      <c r="AA194" s="1294"/>
      <c r="AB194" s="1294"/>
      <c r="AC194" s="1294"/>
      <c r="AD194" s="1294"/>
      <c r="AE194" s="1294"/>
      <c r="AF194" s="1294"/>
      <c r="AG194" s="1294"/>
      <c r="AH194" s="1294"/>
      <c r="AI194" s="1294"/>
      <c r="AJ194" s="1294"/>
      <c r="AK194" s="1294"/>
      <c r="AL194" s="1294"/>
      <c r="AM194" s="1294"/>
      <c r="AN194" s="1294"/>
      <c r="AO194" s="1294"/>
      <c r="AP194" s="1294"/>
      <c r="AQ194" s="1294"/>
      <c r="AR194" s="1294"/>
      <c r="AS194" s="1294"/>
      <c r="AT194" s="1294"/>
      <c r="AU194" s="1294"/>
      <c r="AV194" s="1294"/>
      <c r="AW194" s="1294"/>
      <c r="AX194" s="1294"/>
      <c r="AY194" s="1294"/>
      <c r="AZ194" s="1294"/>
      <c r="BA194" s="1294"/>
      <c r="BB194" s="1294"/>
      <c r="BC194" s="1294"/>
      <c r="BD194" s="1294"/>
      <c r="BE194" s="1294"/>
      <c r="BF194" s="1294"/>
      <c r="BG194" s="1294"/>
      <c r="BH194" s="1294"/>
      <c r="BI194" s="1294"/>
      <c r="BJ194" s="1294"/>
      <c r="BK194" s="1294"/>
      <c r="BL194" s="1294"/>
      <c r="BM194" s="1294"/>
      <c r="BN194" s="1294"/>
      <c r="BO194" s="1294"/>
      <c r="BP194" s="1294"/>
      <c r="BQ194" s="1294"/>
      <c r="BR194" s="1294"/>
      <c r="BS194" s="1294"/>
      <c r="BT194" s="1294"/>
      <c r="BU194" s="1294"/>
      <c r="BV194" s="1294"/>
      <c r="BW194" s="1294"/>
      <c r="BX194" s="1294"/>
      <c r="BY194" s="1294"/>
      <c r="BZ194" s="1294"/>
      <c r="CA194" s="1294"/>
      <c r="CB194" s="1294"/>
      <c r="CC194" s="1294"/>
      <c r="CD194" s="1294"/>
      <c r="CE194" s="1294"/>
      <c r="CF194" s="1294"/>
      <c r="CG194" s="1294"/>
      <c r="CH194" s="1294"/>
      <c r="CI194" s="1294"/>
      <c r="CJ194" s="1294"/>
      <c r="CK194" s="1294"/>
      <c r="CL194" s="1294"/>
      <c r="CM194" s="1294"/>
      <c r="CN194" s="1294"/>
      <c r="CO194" s="1295">
        <f t="shared" si="19"/>
        <v>0</v>
      </c>
      <c r="CP194" s="476"/>
      <c r="CQ194" s="476"/>
      <c r="CR194" s="476"/>
      <c r="CS194" s="474">
        <f t="shared" si="20"/>
        <v>0</v>
      </c>
      <c r="CT194" s="475">
        <f t="shared" si="21"/>
        <v>0</v>
      </c>
      <c r="CV194" s="487"/>
      <c r="CW194" s="487"/>
      <c r="CX194" s="487"/>
      <c r="CY194" s="487"/>
      <c r="CZ194" s="487"/>
      <c r="DA194" s="487"/>
      <c r="DB194" s="487"/>
      <c r="DC194" s="487"/>
      <c r="DD194" s="487"/>
      <c r="DE194" s="487"/>
      <c r="DF194" s="487"/>
      <c r="DG194" s="487"/>
      <c r="DH194" s="487"/>
      <c r="DI194" s="487"/>
      <c r="DJ194" s="487"/>
      <c r="DK194" s="487"/>
      <c r="DL194" s="487"/>
      <c r="DM194" s="487"/>
      <c r="DN194" s="487"/>
      <c r="DO194" s="487"/>
      <c r="DP194" s="487"/>
      <c r="DQ194" s="487"/>
      <c r="DR194" s="487"/>
      <c r="DS194" s="487"/>
      <c r="DT194" s="487"/>
      <c r="DU194" s="487"/>
      <c r="DV194" s="487"/>
      <c r="DW194" s="487"/>
      <c r="DX194" s="487"/>
      <c r="DY194" s="487"/>
      <c r="DZ194" s="487"/>
      <c r="EA194" s="487"/>
      <c r="EB194" s="487"/>
      <c r="EC194" s="487"/>
      <c r="ED194" s="487"/>
      <c r="EE194" s="487"/>
      <c r="EF194" s="487"/>
      <c r="EG194" s="487"/>
      <c r="EH194" s="487"/>
      <c r="EI194" s="487"/>
      <c r="EJ194" s="487"/>
      <c r="EK194" s="487"/>
      <c r="EL194" s="487"/>
      <c r="EM194" s="487"/>
      <c r="EN194" s="487"/>
      <c r="EO194" s="487"/>
      <c r="EP194" s="487"/>
      <c r="EQ194" s="487"/>
      <c r="ER194" s="487"/>
      <c r="ES194" s="487"/>
      <c r="ET194" s="487"/>
      <c r="EU194" s="487"/>
      <c r="EV194" s="487"/>
      <c r="EW194" s="487"/>
      <c r="EX194" s="487"/>
      <c r="EY194" s="487"/>
      <c r="EZ194" s="487"/>
      <c r="FA194" s="487"/>
      <c r="FB194" s="487"/>
      <c r="FC194" s="487"/>
      <c r="FD194" s="487"/>
      <c r="FE194" s="487"/>
      <c r="FF194" s="487"/>
      <c r="FG194" s="487"/>
      <c r="FH194" s="487"/>
      <c r="FI194" s="487"/>
      <c r="FJ194" s="487"/>
      <c r="FK194" s="487"/>
      <c r="FL194" s="487"/>
      <c r="FM194" s="487"/>
      <c r="FN194" s="487"/>
      <c r="FO194" s="487"/>
      <c r="FP194" s="487"/>
      <c r="FQ194" s="487"/>
      <c r="FR194" s="487"/>
      <c r="FS194" s="487"/>
      <c r="FT194" s="487"/>
      <c r="FU194" s="487"/>
      <c r="FV194" s="487"/>
      <c r="FW194" s="487"/>
      <c r="FX194" s="487"/>
      <c r="FY194" s="487"/>
      <c r="FZ194" s="487"/>
      <c r="GA194" s="487"/>
      <c r="GB194" s="487"/>
      <c r="GC194" s="487"/>
      <c r="GD194" s="487"/>
      <c r="GE194" s="487"/>
      <c r="GF194" s="487"/>
      <c r="GG194" s="487"/>
      <c r="GH194" s="487"/>
      <c r="GI194" s="487"/>
      <c r="GJ194" s="487"/>
      <c r="GK194" s="487"/>
      <c r="GL194" s="487"/>
      <c r="GM194" s="487"/>
      <c r="GN194" s="487"/>
      <c r="GO194" s="487"/>
      <c r="GP194" s="487"/>
      <c r="GQ194" s="487"/>
      <c r="GR194" s="487"/>
      <c r="GS194" s="487"/>
      <c r="GT194" s="487"/>
      <c r="GU194" s="487"/>
      <c r="GV194" s="487"/>
      <c r="GW194" s="487"/>
      <c r="GX194" s="487"/>
      <c r="GY194" s="487"/>
      <c r="GZ194" s="487"/>
      <c r="HA194" s="487"/>
      <c r="HB194" s="487"/>
      <c r="HC194" s="487"/>
      <c r="HD194" s="487"/>
      <c r="HE194" s="487"/>
      <c r="HF194" s="487"/>
      <c r="HG194" s="487"/>
      <c r="HH194" s="487"/>
      <c r="HI194" s="487"/>
      <c r="HJ194" s="487"/>
      <c r="HK194" s="487"/>
      <c r="HL194" s="487"/>
      <c r="HM194" s="487"/>
      <c r="HN194" s="487"/>
      <c r="HO194" s="487"/>
      <c r="HP194" s="487"/>
      <c r="HQ194" s="487"/>
      <c r="HR194" s="487"/>
      <c r="HS194" s="487"/>
      <c r="HT194" s="487"/>
      <c r="HU194" s="487"/>
      <c r="HV194" s="487"/>
      <c r="HW194" s="487"/>
      <c r="HX194" s="487"/>
      <c r="HY194" s="487"/>
      <c r="HZ194" s="487"/>
      <c r="IA194" s="487"/>
      <c r="IB194" s="487"/>
      <c r="IC194" s="487"/>
      <c r="ID194" s="487"/>
      <c r="IE194" s="487"/>
      <c r="IF194" s="487"/>
      <c r="IG194" s="487"/>
      <c r="IH194" s="487"/>
      <c r="II194" s="487"/>
      <c r="IJ194" s="487"/>
      <c r="IK194" s="487"/>
      <c r="IL194" s="487"/>
      <c r="IM194" s="487"/>
      <c r="IN194" s="487"/>
      <c r="IO194" s="487"/>
      <c r="IP194" s="487"/>
      <c r="IQ194" s="487"/>
      <c r="IR194" s="487"/>
      <c r="IS194" s="487"/>
      <c r="IT194" s="487"/>
      <c r="IU194" s="487"/>
      <c r="IV194" s="487"/>
      <c r="IW194" s="487"/>
      <c r="IX194" s="487"/>
      <c r="IY194" s="487"/>
      <c r="IZ194" s="487"/>
      <c r="JA194" s="487"/>
      <c r="JB194" s="487"/>
      <c r="JC194" s="487"/>
      <c r="JD194" s="487"/>
      <c r="JE194" s="487"/>
      <c r="JF194" s="487"/>
      <c r="JG194" s="487"/>
      <c r="JH194" s="487"/>
      <c r="JI194" s="487"/>
      <c r="JJ194" s="487"/>
      <c r="JK194" s="487"/>
      <c r="JL194" s="487"/>
      <c r="JM194" s="487"/>
      <c r="JN194" s="487"/>
      <c r="JO194" s="487"/>
      <c r="JP194" s="487"/>
      <c r="JQ194" s="487"/>
      <c r="JR194" s="487"/>
      <c r="JS194" s="681"/>
    </row>
    <row r="195" spans="1:279" s="461" customFormat="1" ht="21" customHeight="1">
      <c r="A195" s="1785"/>
      <c r="B195" s="1626">
        <v>82</v>
      </c>
      <c r="C195" s="478"/>
      <c r="D195" s="469"/>
      <c r="E195" s="470"/>
      <c r="F195" s="470"/>
      <c r="G195" s="469"/>
      <c r="H195" s="472"/>
      <c r="I195" s="1294"/>
      <c r="J195" s="1294"/>
      <c r="K195" s="1294"/>
      <c r="L195" s="1294"/>
      <c r="M195" s="1294"/>
      <c r="N195" s="1294"/>
      <c r="O195" s="1294"/>
      <c r="P195" s="1294"/>
      <c r="Q195" s="1294"/>
      <c r="R195" s="1294"/>
      <c r="S195" s="1294"/>
      <c r="T195" s="1294"/>
      <c r="U195" s="1294"/>
      <c r="V195" s="1294"/>
      <c r="W195" s="1294"/>
      <c r="X195" s="1294"/>
      <c r="Y195" s="1294"/>
      <c r="Z195" s="1294"/>
      <c r="AA195" s="1294"/>
      <c r="AB195" s="1294"/>
      <c r="AC195" s="1294"/>
      <c r="AD195" s="1294"/>
      <c r="AE195" s="1294"/>
      <c r="AF195" s="1294"/>
      <c r="AG195" s="1294"/>
      <c r="AH195" s="1294"/>
      <c r="AI195" s="1294"/>
      <c r="AJ195" s="1294"/>
      <c r="AK195" s="1294"/>
      <c r="AL195" s="1294"/>
      <c r="AM195" s="1294"/>
      <c r="AN195" s="1294"/>
      <c r="AO195" s="1294"/>
      <c r="AP195" s="1294"/>
      <c r="AQ195" s="1294"/>
      <c r="AR195" s="1294"/>
      <c r="AS195" s="1294"/>
      <c r="AT195" s="1294"/>
      <c r="AU195" s="1294"/>
      <c r="AV195" s="1294"/>
      <c r="AW195" s="1294"/>
      <c r="AX195" s="1294"/>
      <c r="AY195" s="1294"/>
      <c r="AZ195" s="1294"/>
      <c r="BA195" s="1294"/>
      <c r="BB195" s="1294"/>
      <c r="BC195" s="1294"/>
      <c r="BD195" s="1294"/>
      <c r="BE195" s="1294"/>
      <c r="BF195" s="1294"/>
      <c r="BG195" s="1294"/>
      <c r="BH195" s="1294"/>
      <c r="BI195" s="1294"/>
      <c r="BJ195" s="1294"/>
      <c r="BK195" s="1294"/>
      <c r="BL195" s="1294"/>
      <c r="BM195" s="1294"/>
      <c r="BN195" s="1294"/>
      <c r="BO195" s="1294"/>
      <c r="BP195" s="1294"/>
      <c r="BQ195" s="1294"/>
      <c r="BR195" s="1294"/>
      <c r="BS195" s="1294"/>
      <c r="BT195" s="1294"/>
      <c r="BU195" s="1294"/>
      <c r="BV195" s="1294"/>
      <c r="BW195" s="1294"/>
      <c r="BX195" s="1294"/>
      <c r="BY195" s="1294"/>
      <c r="BZ195" s="1294"/>
      <c r="CA195" s="1294"/>
      <c r="CB195" s="1294"/>
      <c r="CC195" s="1294"/>
      <c r="CD195" s="1294"/>
      <c r="CE195" s="1294"/>
      <c r="CF195" s="1294"/>
      <c r="CG195" s="1294"/>
      <c r="CH195" s="1294"/>
      <c r="CI195" s="1294"/>
      <c r="CJ195" s="1294"/>
      <c r="CK195" s="1294"/>
      <c r="CL195" s="1294"/>
      <c r="CM195" s="1294"/>
      <c r="CN195" s="1294"/>
      <c r="CO195" s="1295">
        <f t="shared" si="19"/>
        <v>0</v>
      </c>
      <c r="CP195" s="476"/>
      <c r="CQ195" s="476"/>
      <c r="CR195" s="476"/>
      <c r="CS195" s="474">
        <f t="shared" si="20"/>
        <v>0</v>
      </c>
      <c r="CT195" s="475">
        <f t="shared" si="21"/>
        <v>0</v>
      </c>
      <c r="CV195" s="487"/>
      <c r="CW195" s="487"/>
      <c r="CX195" s="487"/>
      <c r="CY195" s="487"/>
      <c r="CZ195" s="487"/>
      <c r="DA195" s="487"/>
      <c r="DB195" s="487"/>
      <c r="DC195" s="487"/>
      <c r="DD195" s="487"/>
      <c r="DE195" s="487"/>
      <c r="DF195" s="487"/>
      <c r="DG195" s="487"/>
      <c r="DH195" s="487"/>
      <c r="DI195" s="487"/>
      <c r="DJ195" s="487"/>
      <c r="DK195" s="487"/>
      <c r="DL195" s="487"/>
      <c r="DM195" s="487"/>
      <c r="DN195" s="487"/>
      <c r="DO195" s="487"/>
      <c r="DP195" s="487"/>
      <c r="DQ195" s="487"/>
      <c r="DR195" s="487"/>
      <c r="DS195" s="487"/>
      <c r="DT195" s="487"/>
      <c r="DU195" s="487"/>
      <c r="DV195" s="487"/>
      <c r="DW195" s="487"/>
      <c r="DX195" s="487"/>
      <c r="DY195" s="487"/>
      <c r="DZ195" s="487"/>
      <c r="EA195" s="487"/>
      <c r="EB195" s="487"/>
      <c r="EC195" s="487"/>
      <c r="ED195" s="487"/>
      <c r="EE195" s="487"/>
      <c r="EF195" s="487"/>
      <c r="EG195" s="487"/>
      <c r="EH195" s="487"/>
      <c r="EI195" s="487"/>
      <c r="EJ195" s="487"/>
      <c r="EK195" s="487"/>
      <c r="EL195" s="487"/>
      <c r="EM195" s="487"/>
      <c r="EN195" s="487"/>
      <c r="EO195" s="487"/>
      <c r="EP195" s="487"/>
      <c r="EQ195" s="487"/>
      <c r="ER195" s="487"/>
      <c r="ES195" s="487"/>
      <c r="ET195" s="487"/>
      <c r="EU195" s="487"/>
      <c r="EV195" s="487"/>
      <c r="EW195" s="487"/>
      <c r="EX195" s="487"/>
      <c r="EY195" s="487"/>
      <c r="EZ195" s="487"/>
      <c r="FA195" s="487"/>
      <c r="FB195" s="487"/>
      <c r="FC195" s="487"/>
      <c r="FD195" s="487"/>
      <c r="FE195" s="487"/>
      <c r="FF195" s="487"/>
      <c r="FG195" s="487"/>
      <c r="FH195" s="487"/>
      <c r="FI195" s="487"/>
      <c r="FJ195" s="487"/>
      <c r="FK195" s="487"/>
      <c r="FL195" s="487"/>
      <c r="FM195" s="487"/>
      <c r="FN195" s="487"/>
      <c r="FO195" s="487"/>
      <c r="FP195" s="487"/>
      <c r="FQ195" s="487"/>
      <c r="FR195" s="487"/>
      <c r="FS195" s="487"/>
      <c r="FT195" s="487"/>
      <c r="FU195" s="487"/>
      <c r="FV195" s="487"/>
      <c r="FW195" s="487"/>
      <c r="FX195" s="487"/>
      <c r="FY195" s="487"/>
      <c r="FZ195" s="487"/>
      <c r="GA195" s="487"/>
      <c r="GB195" s="487"/>
      <c r="GC195" s="487"/>
      <c r="GD195" s="487"/>
      <c r="GE195" s="487"/>
      <c r="GF195" s="487"/>
      <c r="GG195" s="487"/>
      <c r="GH195" s="487"/>
      <c r="GI195" s="487"/>
      <c r="GJ195" s="487"/>
      <c r="GK195" s="487"/>
      <c r="GL195" s="487"/>
      <c r="GM195" s="487"/>
      <c r="GN195" s="487"/>
      <c r="GO195" s="487"/>
      <c r="GP195" s="487"/>
      <c r="GQ195" s="487"/>
      <c r="GR195" s="487"/>
      <c r="GS195" s="487"/>
      <c r="GT195" s="487"/>
      <c r="GU195" s="487"/>
      <c r="GV195" s="487"/>
      <c r="GW195" s="487"/>
      <c r="GX195" s="487"/>
      <c r="GY195" s="487"/>
      <c r="GZ195" s="487"/>
      <c r="HA195" s="487"/>
      <c r="HB195" s="487"/>
      <c r="HC195" s="487"/>
      <c r="HD195" s="487"/>
      <c r="HE195" s="487"/>
      <c r="HF195" s="487"/>
      <c r="HG195" s="487"/>
      <c r="HH195" s="487"/>
      <c r="HI195" s="487"/>
      <c r="HJ195" s="487"/>
      <c r="HK195" s="487"/>
      <c r="HL195" s="487"/>
      <c r="HM195" s="487"/>
      <c r="HN195" s="487"/>
      <c r="HO195" s="487"/>
      <c r="HP195" s="487"/>
      <c r="HQ195" s="487"/>
      <c r="HR195" s="487"/>
      <c r="HS195" s="487"/>
      <c r="HT195" s="487"/>
      <c r="HU195" s="487"/>
      <c r="HV195" s="487"/>
      <c r="HW195" s="487"/>
      <c r="HX195" s="487"/>
      <c r="HY195" s="487"/>
      <c r="HZ195" s="487"/>
      <c r="IA195" s="487"/>
      <c r="IB195" s="487"/>
      <c r="IC195" s="487"/>
      <c r="ID195" s="487"/>
      <c r="IE195" s="487"/>
      <c r="IF195" s="487"/>
      <c r="IG195" s="487"/>
      <c r="IH195" s="487"/>
      <c r="II195" s="487"/>
      <c r="IJ195" s="487"/>
      <c r="IK195" s="487"/>
      <c r="IL195" s="487"/>
      <c r="IM195" s="487"/>
      <c r="IN195" s="487"/>
      <c r="IO195" s="487"/>
      <c r="IP195" s="487"/>
      <c r="IQ195" s="487"/>
      <c r="IR195" s="487"/>
      <c r="IS195" s="487"/>
      <c r="IT195" s="487"/>
      <c r="IU195" s="487"/>
      <c r="IV195" s="487"/>
      <c r="IW195" s="487"/>
      <c r="IX195" s="487"/>
      <c r="IY195" s="487"/>
      <c r="IZ195" s="487"/>
      <c r="JA195" s="487"/>
      <c r="JB195" s="487"/>
      <c r="JC195" s="487"/>
      <c r="JD195" s="487"/>
      <c r="JE195" s="487"/>
      <c r="JF195" s="487"/>
      <c r="JG195" s="487"/>
      <c r="JH195" s="487"/>
      <c r="JI195" s="487"/>
      <c r="JJ195" s="487"/>
      <c r="JK195" s="487"/>
      <c r="JL195" s="487"/>
      <c r="JM195" s="487"/>
      <c r="JN195" s="487"/>
      <c r="JO195" s="487"/>
      <c r="JP195" s="487"/>
      <c r="JQ195" s="487"/>
      <c r="JR195" s="487"/>
      <c r="JS195" s="681"/>
    </row>
    <row r="196" spans="1:279" s="461" customFormat="1" ht="21" customHeight="1">
      <c r="A196" s="1785"/>
      <c r="B196" s="1626">
        <v>83</v>
      </c>
      <c r="C196" s="478"/>
      <c r="D196" s="469"/>
      <c r="E196" s="470"/>
      <c r="F196" s="470"/>
      <c r="G196" s="469"/>
      <c r="H196" s="472"/>
      <c r="I196" s="1294"/>
      <c r="J196" s="1294"/>
      <c r="K196" s="1294"/>
      <c r="L196" s="1294"/>
      <c r="M196" s="1294"/>
      <c r="N196" s="1294"/>
      <c r="O196" s="1294"/>
      <c r="P196" s="1294"/>
      <c r="Q196" s="1294"/>
      <c r="R196" s="1294"/>
      <c r="S196" s="1294"/>
      <c r="T196" s="1294"/>
      <c r="U196" s="1294"/>
      <c r="V196" s="1294"/>
      <c r="W196" s="1294"/>
      <c r="X196" s="1294"/>
      <c r="Y196" s="1294"/>
      <c r="Z196" s="1294"/>
      <c r="AA196" s="1294"/>
      <c r="AB196" s="1294"/>
      <c r="AC196" s="1294"/>
      <c r="AD196" s="1294"/>
      <c r="AE196" s="1294"/>
      <c r="AF196" s="1294"/>
      <c r="AG196" s="1294"/>
      <c r="AH196" s="1294"/>
      <c r="AI196" s="1294"/>
      <c r="AJ196" s="1294"/>
      <c r="AK196" s="1294"/>
      <c r="AL196" s="1294"/>
      <c r="AM196" s="1294"/>
      <c r="AN196" s="1294"/>
      <c r="AO196" s="1294"/>
      <c r="AP196" s="1294"/>
      <c r="AQ196" s="1294"/>
      <c r="AR196" s="1294"/>
      <c r="AS196" s="1294"/>
      <c r="AT196" s="1294"/>
      <c r="AU196" s="1294"/>
      <c r="AV196" s="1294"/>
      <c r="AW196" s="1294"/>
      <c r="AX196" s="1294"/>
      <c r="AY196" s="1294"/>
      <c r="AZ196" s="1294"/>
      <c r="BA196" s="1294"/>
      <c r="BB196" s="1294"/>
      <c r="BC196" s="1294"/>
      <c r="BD196" s="1294"/>
      <c r="BE196" s="1294"/>
      <c r="BF196" s="1294"/>
      <c r="BG196" s="1294"/>
      <c r="BH196" s="1294"/>
      <c r="BI196" s="1294"/>
      <c r="BJ196" s="1294"/>
      <c r="BK196" s="1294"/>
      <c r="BL196" s="1294"/>
      <c r="BM196" s="1294"/>
      <c r="BN196" s="1294"/>
      <c r="BO196" s="1294"/>
      <c r="BP196" s="1294"/>
      <c r="BQ196" s="1294"/>
      <c r="BR196" s="1294"/>
      <c r="BS196" s="1294"/>
      <c r="BT196" s="1294"/>
      <c r="BU196" s="1294"/>
      <c r="BV196" s="1294"/>
      <c r="BW196" s="1294"/>
      <c r="BX196" s="1294"/>
      <c r="BY196" s="1294"/>
      <c r="BZ196" s="1294"/>
      <c r="CA196" s="1294"/>
      <c r="CB196" s="1294"/>
      <c r="CC196" s="1294"/>
      <c r="CD196" s="1294"/>
      <c r="CE196" s="1294"/>
      <c r="CF196" s="1294"/>
      <c r="CG196" s="1294"/>
      <c r="CH196" s="1294"/>
      <c r="CI196" s="1294"/>
      <c r="CJ196" s="1294"/>
      <c r="CK196" s="1294"/>
      <c r="CL196" s="1294"/>
      <c r="CM196" s="1294"/>
      <c r="CN196" s="1294"/>
      <c r="CO196" s="1295">
        <f t="shared" si="19"/>
        <v>0</v>
      </c>
      <c r="CP196" s="476"/>
      <c r="CQ196" s="476"/>
      <c r="CR196" s="476"/>
      <c r="CS196" s="474">
        <f t="shared" si="20"/>
        <v>0</v>
      </c>
      <c r="CT196" s="475">
        <f t="shared" si="21"/>
        <v>0</v>
      </c>
      <c r="CV196" s="487"/>
      <c r="CW196" s="487"/>
      <c r="CX196" s="487"/>
      <c r="CY196" s="487"/>
      <c r="CZ196" s="487"/>
      <c r="DA196" s="487"/>
      <c r="DB196" s="487"/>
      <c r="DC196" s="487"/>
      <c r="DD196" s="487"/>
      <c r="DE196" s="487"/>
      <c r="DF196" s="487"/>
      <c r="DG196" s="487"/>
      <c r="DH196" s="487"/>
      <c r="DI196" s="487"/>
      <c r="DJ196" s="487"/>
      <c r="DK196" s="487"/>
      <c r="DL196" s="487"/>
      <c r="DM196" s="487"/>
      <c r="DN196" s="487"/>
      <c r="DO196" s="487"/>
      <c r="DP196" s="487"/>
      <c r="DQ196" s="487"/>
      <c r="DR196" s="487"/>
      <c r="DS196" s="487"/>
      <c r="DT196" s="487"/>
      <c r="DU196" s="487"/>
      <c r="DV196" s="487"/>
      <c r="DW196" s="487"/>
      <c r="DX196" s="487"/>
      <c r="DY196" s="487"/>
      <c r="DZ196" s="487"/>
      <c r="EA196" s="487"/>
      <c r="EB196" s="487"/>
      <c r="EC196" s="487"/>
      <c r="ED196" s="487"/>
      <c r="EE196" s="487"/>
      <c r="EF196" s="487"/>
      <c r="EG196" s="487"/>
      <c r="EH196" s="487"/>
      <c r="EI196" s="487"/>
      <c r="EJ196" s="487"/>
      <c r="EK196" s="487"/>
      <c r="EL196" s="487"/>
      <c r="EM196" s="487"/>
      <c r="EN196" s="487"/>
      <c r="EO196" s="487"/>
      <c r="EP196" s="487"/>
      <c r="EQ196" s="487"/>
      <c r="ER196" s="487"/>
      <c r="ES196" s="487"/>
      <c r="ET196" s="487"/>
      <c r="EU196" s="487"/>
      <c r="EV196" s="487"/>
      <c r="EW196" s="487"/>
      <c r="EX196" s="487"/>
      <c r="EY196" s="487"/>
      <c r="EZ196" s="487"/>
      <c r="FA196" s="487"/>
      <c r="FB196" s="487"/>
      <c r="FC196" s="487"/>
      <c r="FD196" s="487"/>
      <c r="FE196" s="487"/>
      <c r="FF196" s="487"/>
      <c r="FG196" s="487"/>
      <c r="FH196" s="487"/>
      <c r="FI196" s="487"/>
      <c r="FJ196" s="487"/>
      <c r="FK196" s="487"/>
      <c r="FL196" s="487"/>
      <c r="FM196" s="487"/>
      <c r="FN196" s="487"/>
      <c r="FO196" s="487"/>
      <c r="FP196" s="487"/>
      <c r="FQ196" s="487"/>
      <c r="FR196" s="487"/>
      <c r="FS196" s="487"/>
      <c r="FT196" s="487"/>
      <c r="FU196" s="487"/>
      <c r="FV196" s="487"/>
      <c r="FW196" s="487"/>
      <c r="FX196" s="487"/>
      <c r="FY196" s="487"/>
      <c r="FZ196" s="487"/>
      <c r="GA196" s="487"/>
      <c r="GB196" s="487"/>
      <c r="GC196" s="487"/>
      <c r="GD196" s="487"/>
      <c r="GE196" s="487"/>
      <c r="GF196" s="487"/>
      <c r="GG196" s="487"/>
      <c r="GH196" s="487"/>
      <c r="GI196" s="487"/>
      <c r="GJ196" s="487"/>
      <c r="GK196" s="487"/>
      <c r="GL196" s="487"/>
      <c r="GM196" s="487"/>
      <c r="GN196" s="487"/>
      <c r="GO196" s="487"/>
      <c r="GP196" s="487"/>
      <c r="GQ196" s="487"/>
      <c r="GR196" s="487"/>
      <c r="GS196" s="487"/>
      <c r="GT196" s="487"/>
      <c r="GU196" s="487"/>
      <c r="GV196" s="487"/>
      <c r="GW196" s="487"/>
      <c r="GX196" s="487"/>
      <c r="GY196" s="487"/>
      <c r="GZ196" s="487"/>
      <c r="HA196" s="487"/>
      <c r="HB196" s="487"/>
      <c r="HC196" s="487"/>
      <c r="HD196" s="487"/>
      <c r="HE196" s="487"/>
      <c r="HF196" s="487"/>
      <c r="HG196" s="487"/>
      <c r="HH196" s="487"/>
      <c r="HI196" s="487"/>
      <c r="HJ196" s="487"/>
      <c r="HK196" s="487"/>
      <c r="HL196" s="487"/>
      <c r="HM196" s="487"/>
      <c r="HN196" s="487"/>
      <c r="HO196" s="487"/>
      <c r="HP196" s="487"/>
      <c r="HQ196" s="487"/>
      <c r="HR196" s="487"/>
      <c r="HS196" s="487"/>
      <c r="HT196" s="487"/>
      <c r="HU196" s="487"/>
      <c r="HV196" s="487"/>
      <c r="HW196" s="487"/>
      <c r="HX196" s="487"/>
      <c r="HY196" s="487"/>
      <c r="HZ196" s="487"/>
      <c r="IA196" s="487"/>
      <c r="IB196" s="487"/>
      <c r="IC196" s="487"/>
      <c r="ID196" s="487"/>
      <c r="IE196" s="487"/>
      <c r="IF196" s="487"/>
      <c r="IG196" s="487"/>
      <c r="IH196" s="487"/>
      <c r="II196" s="487"/>
      <c r="IJ196" s="487"/>
      <c r="IK196" s="487"/>
      <c r="IL196" s="487"/>
      <c r="IM196" s="487"/>
      <c r="IN196" s="487"/>
      <c r="IO196" s="487"/>
      <c r="IP196" s="487"/>
      <c r="IQ196" s="487"/>
      <c r="IR196" s="487"/>
      <c r="IS196" s="487"/>
      <c r="IT196" s="487"/>
      <c r="IU196" s="487"/>
      <c r="IV196" s="487"/>
      <c r="IW196" s="487"/>
      <c r="IX196" s="487"/>
      <c r="IY196" s="487"/>
      <c r="IZ196" s="487"/>
      <c r="JA196" s="487"/>
      <c r="JB196" s="487"/>
      <c r="JC196" s="487"/>
      <c r="JD196" s="487"/>
      <c r="JE196" s="487"/>
      <c r="JF196" s="487"/>
      <c r="JG196" s="487"/>
      <c r="JH196" s="487"/>
      <c r="JI196" s="487"/>
      <c r="JJ196" s="487"/>
      <c r="JK196" s="487"/>
      <c r="JL196" s="487"/>
      <c r="JM196" s="487"/>
      <c r="JN196" s="487"/>
      <c r="JO196" s="487"/>
      <c r="JP196" s="487"/>
      <c r="JQ196" s="487"/>
      <c r="JR196" s="487"/>
      <c r="JS196" s="681"/>
    </row>
    <row r="197" spans="1:279" s="461" customFormat="1" ht="21" customHeight="1">
      <c r="A197" s="1785"/>
      <c r="B197" s="1626">
        <v>84</v>
      </c>
      <c r="C197" s="478"/>
      <c r="D197" s="469"/>
      <c r="E197" s="470"/>
      <c r="F197" s="470"/>
      <c r="G197" s="469"/>
      <c r="H197" s="472"/>
      <c r="I197" s="1294"/>
      <c r="J197" s="1294"/>
      <c r="K197" s="1294"/>
      <c r="L197" s="1294"/>
      <c r="M197" s="1294"/>
      <c r="N197" s="1294"/>
      <c r="O197" s="1294"/>
      <c r="P197" s="1294"/>
      <c r="Q197" s="1294"/>
      <c r="R197" s="1294"/>
      <c r="S197" s="1294"/>
      <c r="T197" s="1294"/>
      <c r="U197" s="1294"/>
      <c r="V197" s="1294"/>
      <c r="W197" s="1294"/>
      <c r="X197" s="1294"/>
      <c r="Y197" s="1294"/>
      <c r="Z197" s="1294"/>
      <c r="AA197" s="1294"/>
      <c r="AB197" s="1294"/>
      <c r="AC197" s="1294"/>
      <c r="AD197" s="1294"/>
      <c r="AE197" s="1294"/>
      <c r="AF197" s="1294"/>
      <c r="AG197" s="1294"/>
      <c r="AH197" s="1294"/>
      <c r="AI197" s="1294"/>
      <c r="AJ197" s="1294"/>
      <c r="AK197" s="1294"/>
      <c r="AL197" s="1294"/>
      <c r="AM197" s="1294"/>
      <c r="AN197" s="1294"/>
      <c r="AO197" s="1294"/>
      <c r="AP197" s="1294"/>
      <c r="AQ197" s="1294"/>
      <c r="AR197" s="1294"/>
      <c r="AS197" s="1294"/>
      <c r="AT197" s="1294"/>
      <c r="AU197" s="1294"/>
      <c r="AV197" s="1294"/>
      <c r="AW197" s="1294"/>
      <c r="AX197" s="1294"/>
      <c r="AY197" s="1294"/>
      <c r="AZ197" s="1294"/>
      <c r="BA197" s="1294"/>
      <c r="BB197" s="1294"/>
      <c r="BC197" s="1294"/>
      <c r="BD197" s="1294"/>
      <c r="BE197" s="1294"/>
      <c r="BF197" s="1294"/>
      <c r="BG197" s="1294"/>
      <c r="BH197" s="1294"/>
      <c r="BI197" s="1294"/>
      <c r="BJ197" s="1294"/>
      <c r="BK197" s="1294"/>
      <c r="BL197" s="1294"/>
      <c r="BM197" s="1294"/>
      <c r="BN197" s="1294"/>
      <c r="BO197" s="1294"/>
      <c r="BP197" s="1294"/>
      <c r="BQ197" s="1294"/>
      <c r="BR197" s="1294"/>
      <c r="BS197" s="1294"/>
      <c r="BT197" s="1294"/>
      <c r="BU197" s="1294"/>
      <c r="BV197" s="1294"/>
      <c r="BW197" s="1294"/>
      <c r="BX197" s="1294"/>
      <c r="BY197" s="1294"/>
      <c r="BZ197" s="1294"/>
      <c r="CA197" s="1294"/>
      <c r="CB197" s="1294"/>
      <c r="CC197" s="1294"/>
      <c r="CD197" s="1294"/>
      <c r="CE197" s="1294"/>
      <c r="CF197" s="1294"/>
      <c r="CG197" s="1294"/>
      <c r="CH197" s="1294"/>
      <c r="CI197" s="1294"/>
      <c r="CJ197" s="1294"/>
      <c r="CK197" s="1294"/>
      <c r="CL197" s="1294"/>
      <c r="CM197" s="1294"/>
      <c r="CN197" s="1294"/>
      <c r="CO197" s="1295">
        <f t="shared" si="19"/>
        <v>0</v>
      </c>
      <c r="CP197" s="476"/>
      <c r="CQ197" s="476"/>
      <c r="CR197" s="476"/>
      <c r="CS197" s="474">
        <f t="shared" si="20"/>
        <v>0</v>
      </c>
      <c r="CT197" s="475">
        <f t="shared" si="21"/>
        <v>0</v>
      </c>
      <c r="CV197" s="487"/>
      <c r="CW197" s="487"/>
      <c r="CX197" s="487"/>
      <c r="CY197" s="487"/>
      <c r="CZ197" s="487"/>
      <c r="DA197" s="487"/>
      <c r="DB197" s="487"/>
      <c r="DC197" s="487"/>
      <c r="DD197" s="487"/>
      <c r="DE197" s="487"/>
      <c r="DF197" s="487"/>
      <c r="DG197" s="487"/>
      <c r="DH197" s="487"/>
      <c r="DI197" s="487"/>
      <c r="DJ197" s="487"/>
      <c r="DK197" s="487"/>
      <c r="DL197" s="487"/>
      <c r="DM197" s="487"/>
      <c r="DN197" s="487"/>
      <c r="DO197" s="487"/>
      <c r="DP197" s="487"/>
      <c r="DQ197" s="487"/>
      <c r="DR197" s="487"/>
      <c r="DS197" s="487"/>
      <c r="DT197" s="487"/>
      <c r="DU197" s="487"/>
      <c r="DV197" s="487"/>
      <c r="DW197" s="487"/>
      <c r="DX197" s="487"/>
      <c r="DY197" s="487"/>
      <c r="DZ197" s="487"/>
      <c r="EA197" s="487"/>
      <c r="EB197" s="487"/>
      <c r="EC197" s="487"/>
      <c r="ED197" s="487"/>
      <c r="EE197" s="487"/>
      <c r="EF197" s="487"/>
      <c r="EG197" s="487"/>
      <c r="EH197" s="487"/>
      <c r="EI197" s="487"/>
      <c r="EJ197" s="487"/>
      <c r="EK197" s="487"/>
      <c r="EL197" s="487"/>
      <c r="EM197" s="487"/>
      <c r="EN197" s="487"/>
      <c r="EO197" s="487"/>
      <c r="EP197" s="487"/>
      <c r="EQ197" s="487"/>
      <c r="ER197" s="487"/>
      <c r="ES197" s="487"/>
      <c r="ET197" s="487"/>
      <c r="EU197" s="487"/>
      <c r="EV197" s="487"/>
      <c r="EW197" s="487"/>
      <c r="EX197" s="487"/>
      <c r="EY197" s="487"/>
      <c r="EZ197" s="487"/>
      <c r="FA197" s="487"/>
      <c r="FB197" s="487"/>
      <c r="FC197" s="487"/>
      <c r="FD197" s="487"/>
      <c r="FE197" s="487"/>
      <c r="FF197" s="487"/>
      <c r="FG197" s="487"/>
      <c r="FH197" s="487"/>
      <c r="FI197" s="487"/>
      <c r="FJ197" s="487"/>
      <c r="FK197" s="487"/>
      <c r="FL197" s="487"/>
      <c r="FM197" s="487"/>
      <c r="FN197" s="487"/>
      <c r="FO197" s="487"/>
      <c r="FP197" s="487"/>
      <c r="FQ197" s="487"/>
      <c r="FR197" s="487"/>
      <c r="FS197" s="487"/>
      <c r="FT197" s="487"/>
      <c r="FU197" s="487"/>
      <c r="FV197" s="487"/>
      <c r="FW197" s="487"/>
      <c r="FX197" s="487"/>
      <c r="FY197" s="487"/>
      <c r="FZ197" s="487"/>
      <c r="GA197" s="487"/>
      <c r="GB197" s="487"/>
      <c r="GC197" s="487"/>
      <c r="GD197" s="487"/>
      <c r="GE197" s="487"/>
      <c r="GF197" s="487"/>
      <c r="GG197" s="487"/>
      <c r="GH197" s="487"/>
      <c r="GI197" s="487"/>
      <c r="GJ197" s="487"/>
      <c r="GK197" s="487"/>
      <c r="GL197" s="487"/>
      <c r="GM197" s="487"/>
      <c r="GN197" s="487"/>
      <c r="GO197" s="487"/>
      <c r="GP197" s="487"/>
      <c r="GQ197" s="487"/>
      <c r="GR197" s="487"/>
      <c r="GS197" s="487"/>
      <c r="GT197" s="487"/>
      <c r="GU197" s="487"/>
      <c r="GV197" s="487"/>
      <c r="GW197" s="487"/>
      <c r="GX197" s="487"/>
      <c r="GY197" s="487"/>
      <c r="GZ197" s="487"/>
      <c r="HA197" s="487"/>
      <c r="HB197" s="487"/>
      <c r="HC197" s="487"/>
      <c r="HD197" s="487"/>
      <c r="HE197" s="487"/>
      <c r="HF197" s="487"/>
      <c r="HG197" s="487"/>
      <c r="HH197" s="487"/>
      <c r="HI197" s="487"/>
      <c r="HJ197" s="487"/>
      <c r="HK197" s="487"/>
      <c r="HL197" s="487"/>
      <c r="HM197" s="487"/>
      <c r="HN197" s="487"/>
      <c r="HO197" s="487"/>
      <c r="HP197" s="487"/>
      <c r="HQ197" s="487"/>
      <c r="HR197" s="487"/>
      <c r="HS197" s="487"/>
      <c r="HT197" s="487"/>
      <c r="HU197" s="487"/>
      <c r="HV197" s="487"/>
      <c r="HW197" s="487"/>
      <c r="HX197" s="487"/>
      <c r="HY197" s="487"/>
      <c r="HZ197" s="487"/>
      <c r="IA197" s="487"/>
      <c r="IB197" s="487"/>
      <c r="IC197" s="487"/>
      <c r="ID197" s="487"/>
      <c r="IE197" s="487"/>
      <c r="IF197" s="487"/>
      <c r="IG197" s="487"/>
      <c r="IH197" s="487"/>
      <c r="II197" s="487"/>
      <c r="IJ197" s="487"/>
      <c r="IK197" s="487"/>
      <c r="IL197" s="487"/>
      <c r="IM197" s="487"/>
      <c r="IN197" s="487"/>
      <c r="IO197" s="487"/>
      <c r="IP197" s="487"/>
      <c r="IQ197" s="487"/>
      <c r="IR197" s="487"/>
      <c r="IS197" s="487"/>
      <c r="IT197" s="487"/>
      <c r="IU197" s="487"/>
      <c r="IV197" s="487"/>
      <c r="IW197" s="487"/>
      <c r="IX197" s="487"/>
      <c r="IY197" s="487"/>
      <c r="IZ197" s="487"/>
      <c r="JA197" s="487"/>
      <c r="JB197" s="487"/>
      <c r="JC197" s="487"/>
      <c r="JD197" s="487"/>
      <c r="JE197" s="487"/>
      <c r="JF197" s="487"/>
      <c r="JG197" s="487"/>
      <c r="JH197" s="487"/>
      <c r="JI197" s="487"/>
      <c r="JJ197" s="487"/>
      <c r="JK197" s="487"/>
      <c r="JL197" s="487"/>
      <c r="JM197" s="487"/>
      <c r="JN197" s="487"/>
      <c r="JO197" s="487"/>
      <c r="JP197" s="487"/>
      <c r="JQ197" s="487"/>
      <c r="JR197" s="487"/>
      <c r="JS197" s="681"/>
    </row>
    <row r="198" spans="1:279" s="461" customFormat="1" ht="21" customHeight="1">
      <c r="A198" s="1785"/>
      <c r="B198" s="1626">
        <v>85</v>
      </c>
      <c r="C198" s="478"/>
      <c r="D198" s="469"/>
      <c r="E198" s="470"/>
      <c r="F198" s="470"/>
      <c r="G198" s="469"/>
      <c r="H198" s="472"/>
      <c r="I198" s="1294"/>
      <c r="J198" s="1294"/>
      <c r="K198" s="1294"/>
      <c r="L198" s="1294"/>
      <c r="M198" s="1294"/>
      <c r="N198" s="1294"/>
      <c r="O198" s="1294"/>
      <c r="P198" s="1294"/>
      <c r="Q198" s="1294"/>
      <c r="R198" s="1294"/>
      <c r="S198" s="1294"/>
      <c r="T198" s="1294"/>
      <c r="U198" s="1294"/>
      <c r="V198" s="1294"/>
      <c r="W198" s="1294"/>
      <c r="X198" s="1294"/>
      <c r="Y198" s="1294"/>
      <c r="Z198" s="1294"/>
      <c r="AA198" s="1294"/>
      <c r="AB198" s="1294"/>
      <c r="AC198" s="1294"/>
      <c r="AD198" s="1294"/>
      <c r="AE198" s="1294"/>
      <c r="AF198" s="1294"/>
      <c r="AG198" s="1294"/>
      <c r="AH198" s="1294"/>
      <c r="AI198" s="1294"/>
      <c r="AJ198" s="1294"/>
      <c r="AK198" s="1294"/>
      <c r="AL198" s="1294"/>
      <c r="AM198" s="1294"/>
      <c r="AN198" s="1294"/>
      <c r="AO198" s="1294"/>
      <c r="AP198" s="1294"/>
      <c r="AQ198" s="1294"/>
      <c r="AR198" s="1294"/>
      <c r="AS198" s="1294"/>
      <c r="AT198" s="1294"/>
      <c r="AU198" s="1294"/>
      <c r="AV198" s="1294"/>
      <c r="AW198" s="1294"/>
      <c r="AX198" s="1294"/>
      <c r="AY198" s="1294"/>
      <c r="AZ198" s="1294"/>
      <c r="BA198" s="1294"/>
      <c r="BB198" s="1294"/>
      <c r="BC198" s="1294"/>
      <c r="BD198" s="1294"/>
      <c r="BE198" s="1294"/>
      <c r="BF198" s="1294"/>
      <c r="BG198" s="1294"/>
      <c r="BH198" s="1294"/>
      <c r="BI198" s="1294"/>
      <c r="BJ198" s="1294"/>
      <c r="BK198" s="1294"/>
      <c r="BL198" s="1294"/>
      <c r="BM198" s="1294"/>
      <c r="BN198" s="1294"/>
      <c r="BO198" s="1294"/>
      <c r="BP198" s="1294"/>
      <c r="BQ198" s="1294"/>
      <c r="BR198" s="1294"/>
      <c r="BS198" s="1294"/>
      <c r="BT198" s="1294"/>
      <c r="BU198" s="1294"/>
      <c r="BV198" s="1294"/>
      <c r="BW198" s="1294"/>
      <c r="BX198" s="1294"/>
      <c r="BY198" s="1294"/>
      <c r="BZ198" s="1294"/>
      <c r="CA198" s="1294"/>
      <c r="CB198" s="1294"/>
      <c r="CC198" s="1294"/>
      <c r="CD198" s="1294"/>
      <c r="CE198" s="1294"/>
      <c r="CF198" s="1294"/>
      <c r="CG198" s="1294"/>
      <c r="CH198" s="1294"/>
      <c r="CI198" s="1294"/>
      <c r="CJ198" s="1294"/>
      <c r="CK198" s="1294"/>
      <c r="CL198" s="1294"/>
      <c r="CM198" s="1294"/>
      <c r="CN198" s="1294"/>
      <c r="CO198" s="1295">
        <f t="shared" si="19"/>
        <v>0</v>
      </c>
      <c r="CP198" s="476"/>
      <c r="CQ198" s="476"/>
      <c r="CR198" s="476"/>
      <c r="CS198" s="474">
        <f t="shared" si="20"/>
        <v>0</v>
      </c>
      <c r="CT198" s="475">
        <f t="shared" si="21"/>
        <v>0</v>
      </c>
      <c r="CV198" s="487"/>
      <c r="CW198" s="487"/>
      <c r="CX198" s="487"/>
      <c r="CY198" s="487"/>
      <c r="CZ198" s="487"/>
      <c r="DA198" s="487"/>
      <c r="DB198" s="487"/>
      <c r="DC198" s="487"/>
      <c r="DD198" s="487"/>
      <c r="DE198" s="487"/>
      <c r="DF198" s="487"/>
      <c r="DG198" s="487"/>
      <c r="DH198" s="487"/>
      <c r="DI198" s="487"/>
      <c r="DJ198" s="487"/>
      <c r="DK198" s="487"/>
      <c r="DL198" s="487"/>
      <c r="DM198" s="487"/>
      <c r="DN198" s="487"/>
      <c r="DO198" s="487"/>
      <c r="DP198" s="487"/>
      <c r="DQ198" s="487"/>
      <c r="DR198" s="487"/>
      <c r="DS198" s="487"/>
      <c r="DT198" s="487"/>
      <c r="DU198" s="487"/>
      <c r="DV198" s="487"/>
      <c r="DW198" s="487"/>
      <c r="DX198" s="487"/>
      <c r="DY198" s="487"/>
      <c r="DZ198" s="487"/>
      <c r="EA198" s="487"/>
      <c r="EB198" s="487"/>
      <c r="EC198" s="487"/>
      <c r="ED198" s="487"/>
      <c r="EE198" s="487"/>
      <c r="EF198" s="487"/>
      <c r="EG198" s="487"/>
      <c r="EH198" s="487"/>
      <c r="EI198" s="487"/>
      <c r="EJ198" s="487"/>
      <c r="EK198" s="487"/>
      <c r="EL198" s="487"/>
      <c r="EM198" s="487"/>
      <c r="EN198" s="487"/>
      <c r="EO198" s="487"/>
      <c r="EP198" s="487"/>
      <c r="EQ198" s="487"/>
      <c r="ER198" s="487"/>
      <c r="ES198" s="487"/>
      <c r="ET198" s="487"/>
      <c r="EU198" s="487"/>
      <c r="EV198" s="487"/>
      <c r="EW198" s="487"/>
      <c r="EX198" s="487"/>
      <c r="EY198" s="487"/>
      <c r="EZ198" s="487"/>
      <c r="FA198" s="487"/>
      <c r="FB198" s="487"/>
      <c r="FC198" s="487"/>
      <c r="FD198" s="487"/>
      <c r="FE198" s="487"/>
      <c r="FF198" s="487"/>
      <c r="FG198" s="487"/>
      <c r="FH198" s="487"/>
      <c r="FI198" s="487"/>
      <c r="FJ198" s="487"/>
      <c r="FK198" s="487"/>
      <c r="FL198" s="487"/>
      <c r="FM198" s="487"/>
      <c r="FN198" s="487"/>
      <c r="FO198" s="487"/>
      <c r="FP198" s="487"/>
      <c r="FQ198" s="487"/>
      <c r="FR198" s="487"/>
      <c r="FS198" s="487"/>
      <c r="FT198" s="487"/>
      <c r="FU198" s="487"/>
      <c r="FV198" s="487"/>
      <c r="FW198" s="487"/>
      <c r="FX198" s="487"/>
      <c r="FY198" s="487"/>
      <c r="FZ198" s="487"/>
      <c r="GA198" s="487"/>
      <c r="GB198" s="487"/>
      <c r="GC198" s="487"/>
      <c r="GD198" s="487"/>
      <c r="GE198" s="487"/>
      <c r="GF198" s="487"/>
      <c r="GG198" s="487"/>
      <c r="GH198" s="487"/>
      <c r="GI198" s="487"/>
      <c r="GJ198" s="487"/>
      <c r="GK198" s="487"/>
      <c r="GL198" s="487"/>
      <c r="GM198" s="487"/>
      <c r="GN198" s="487"/>
      <c r="GO198" s="487"/>
      <c r="GP198" s="487"/>
      <c r="GQ198" s="487"/>
      <c r="GR198" s="487"/>
      <c r="GS198" s="487"/>
      <c r="GT198" s="487"/>
      <c r="GU198" s="487"/>
      <c r="GV198" s="487"/>
      <c r="GW198" s="487"/>
      <c r="GX198" s="487"/>
      <c r="GY198" s="487"/>
      <c r="GZ198" s="487"/>
      <c r="HA198" s="487"/>
      <c r="HB198" s="487"/>
      <c r="HC198" s="487"/>
      <c r="HD198" s="487"/>
      <c r="HE198" s="487"/>
      <c r="HF198" s="487"/>
      <c r="HG198" s="487"/>
      <c r="HH198" s="487"/>
      <c r="HI198" s="487"/>
      <c r="HJ198" s="487"/>
      <c r="HK198" s="487"/>
      <c r="HL198" s="487"/>
      <c r="HM198" s="487"/>
      <c r="HN198" s="487"/>
      <c r="HO198" s="487"/>
      <c r="HP198" s="487"/>
      <c r="HQ198" s="487"/>
      <c r="HR198" s="487"/>
      <c r="HS198" s="487"/>
      <c r="HT198" s="487"/>
      <c r="HU198" s="487"/>
      <c r="HV198" s="487"/>
      <c r="HW198" s="487"/>
      <c r="HX198" s="487"/>
      <c r="HY198" s="487"/>
      <c r="HZ198" s="487"/>
      <c r="IA198" s="487"/>
      <c r="IB198" s="487"/>
      <c r="IC198" s="487"/>
      <c r="ID198" s="487"/>
      <c r="IE198" s="487"/>
      <c r="IF198" s="487"/>
      <c r="IG198" s="487"/>
      <c r="IH198" s="487"/>
      <c r="II198" s="487"/>
      <c r="IJ198" s="487"/>
      <c r="IK198" s="487"/>
      <c r="IL198" s="487"/>
      <c r="IM198" s="487"/>
      <c r="IN198" s="487"/>
      <c r="IO198" s="487"/>
      <c r="IP198" s="487"/>
      <c r="IQ198" s="487"/>
      <c r="IR198" s="487"/>
      <c r="IS198" s="487"/>
      <c r="IT198" s="487"/>
      <c r="IU198" s="487"/>
      <c r="IV198" s="487"/>
      <c r="IW198" s="487"/>
      <c r="IX198" s="487"/>
      <c r="IY198" s="487"/>
      <c r="IZ198" s="487"/>
      <c r="JA198" s="487"/>
      <c r="JB198" s="487"/>
      <c r="JC198" s="487"/>
      <c r="JD198" s="487"/>
      <c r="JE198" s="487"/>
      <c r="JF198" s="487"/>
      <c r="JG198" s="487"/>
      <c r="JH198" s="487"/>
      <c r="JI198" s="487"/>
      <c r="JJ198" s="487"/>
      <c r="JK198" s="487"/>
      <c r="JL198" s="487"/>
      <c r="JM198" s="487"/>
      <c r="JN198" s="487"/>
      <c r="JO198" s="487"/>
      <c r="JP198" s="487"/>
      <c r="JQ198" s="487"/>
      <c r="JR198" s="487"/>
      <c r="JS198" s="681"/>
    </row>
    <row r="199" spans="1:279" s="461" customFormat="1" ht="21" customHeight="1">
      <c r="A199" s="1785"/>
      <c r="B199" s="1626">
        <v>86</v>
      </c>
      <c r="C199" s="478"/>
      <c r="D199" s="469"/>
      <c r="E199" s="470"/>
      <c r="F199" s="470"/>
      <c r="G199" s="469"/>
      <c r="H199" s="472"/>
      <c r="I199" s="1294"/>
      <c r="J199" s="1294"/>
      <c r="K199" s="1294"/>
      <c r="L199" s="1294"/>
      <c r="M199" s="1294"/>
      <c r="N199" s="1294"/>
      <c r="O199" s="1294"/>
      <c r="P199" s="1294"/>
      <c r="Q199" s="1294"/>
      <c r="R199" s="1294"/>
      <c r="S199" s="1294"/>
      <c r="T199" s="1294"/>
      <c r="U199" s="1294"/>
      <c r="V199" s="1294"/>
      <c r="W199" s="1294"/>
      <c r="X199" s="1294"/>
      <c r="Y199" s="1294"/>
      <c r="Z199" s="1294"/>
      <c r="AA199" s="1294"/>
      <c r="AB199" s="1294"/>
      <c r="AC199" s="1294"/>
      <c r="AD199" s="1294"/>
      <c r="AE199" s="1294"/>
      <c r="AF199" s="1294"/>
      <c r="AG199" s="1294"/>
      <c r="AH199" s="1294"/>
      <c r="AI199" s="1294"/>
      <c r="AJ199" s="1294"/>
      <c r="AK199" s="1294"/>
      <c r="AL199" s="1294"/>
      <c r="AM199" s="1294"/>
      <c r="AN199" s="1294"/>
      <c r="AO199" s="1294"/>
      <c r="AP199" s="1294"/>
      <c r="AQ199" s="1294"/>
      <c r="AR199" s="1294"/>
      <c r="AS199" s="1294"/>
      <c r="AT199" s="1294"/>
      <c r="AU199" s="1294"/>
      <c r="AV199" s="1294"/>
      <c r="AW199" s="1294"/>
      <c r="AX199" s="1294"/>
      <c r="AY199" s="1294"/>
      <c r="AZ199" s="1294"/>
      <c r="BA199" s="1294"/>
      <c r="BB199" s="1294"/>
      <c r="BC199" s="1294"/>
      <c r="BD199" s="1294"/>
      <c r="BE199" s="1294"/>
      <c r="BF199" s="1294"/>
      <c r="BG199" s="1294"/>
      <c r="BH199" s="1294"/>
      <c r="BI199" s="1294"/>
      <c r="BJ199" s="1294"/>
      <c r="BK199" s="1294"/>
      <c r="BL199" s="1294"/>
      <c r="BM199" s="1294"/>
      <c r="BN199" s="1294"/>
      <c r="BO199" s="1294"/>
      <c r="BP199" s="1294"/>
      <c r="BQ199" s="1294"/>
      <c r="BR199" s="1294"/>
      <c r="BS199" s="1294"/>
      <c r="BT199" s="1294"/>
      <c r="BU199" s="1294"/>
      <c r="BV199" s="1294"/>
      <c r="BW199" s="1294"/>
      <c r="BX199" s="1294"/>
      <c r="BY199" s="1294"/>
      <c r="BZ199" s="1294"/>
      <c r="CA199" s="1294"/>
      <c r="CB199" s="1294"/>
      <c r="CC199" s="1294"/>
      <c r="CD199" s="1294"/>
      <c r="CE199" s="1294"/>
      <c r="CF199" s="1294"/>
      <c r="CG199" s="1294"/>
      <c r="CH199" s="1294"/>
      <c r="CI199" s="1294"/>
      <c r="CJ199" s="1294"/>
      <c r="CK199" s="1294"/>
      <c r="CL199" s="1294"/>
      <c r="CM199" s="1294"/>
      <c r="CN199" s="1294"/>
      <c r="CO199" s="1295">
        <f t="shared" si="19"/>
        <v>0</v>
      </c>
      <c r="CP199" s="476"/>
      <c r="CQ199" s="476"/>
      <c r="CR199" s="476"/>
      <c r="CS199" s="474">
        <f t="shared" si="20"/>
        <v>0</v>
      </c>
      <c r="CT199" s="475">
        <f t="shared" si="21"/>
        <v>0</v>
      </c>
      <c r="CV199" s="487"/>
      <c r="CW199" s="487"/>
      <c r="CX199" s="487"/>
      <c r="CY199" s="487"/>
      <c r="CZ199" s="487"/>
      <c r="DA199" s="487"/>
      <c r="DB199" s="487"/>
      <c r="DC199" s="487"/>
      <c r="DD199" s="487"/>
      <c r="DE199" s="487"/>
      <c r="DF199" s="487"/>
      <c r="DG199" s="487"/>
      <c r="DH199" s="487"/>
      <c r="DI199" s="487"/>
      <c r="DJ199" s="487"/>
      <c r="DK199" s="487"/>
      <c r="DL199" s="487"/>
      <c r="DM199" s="487"/>
      <c r="DN199" s="487"/>
      <c r="DO199" s="487"/>
      <c r="DP199" s="487"/>
      <c r="DQ199" s="487"/>
      <c r="DR199" s="487"/>
      <c r="DS199" s="487"/>
      <c r="DT199" s="487"/>
      <c r="DU199" s="487"/>
      <c r="DV199" s="487"/>
      <c r="DW199" s="487"/>
      <c r="DX199" s="487"/>
      <c r="DY199" s="487"/>
      <c r="DZ199" s="487"/>
      <c r="EA199" s="487"/>
      <c r="EB199" s="487"/>
      <c r="EC199" s="487"/>
      <c r="ED199" s="487"/>
      <c r="EE199" s="487"/>
      <c r="EF199" s="487"/>
      <c r="EG199" s="487"/>
      <c r="EH199" s="487"/>
      <c r="EI199" s="487"/>
      <c r="EJ199" s="487"/>
      <c r="EK199" s="487"/>
      <c r="EL199" s="487"/>
      <c r="EM199" s="487"/>
      <c r="EN199" s="487"/>
      <c r="EO199" s="487"/>
      <c r="EP199" s="487"/>
      <c r="EQ199" s="487"/>
      <c r="ER199" s="487"/>
      <c r="ES199" s="487"/>
      <c r="ET199" s="487"/>
      <c r="EU199" s="487"/>
      <c r="EV199" s="487"/>
      <c r="EW199" s="487"/>
      <c r="EX199" s="487"/>
      <c r="EY199" s="487"/>
      <c r="EZ199" s="487"/>
      <c r="FA199" s="487"/>
      <c r="FB199" s="487"/>
      <c r="FC199" s="487"/>
      <c r="FD199" s="487"/>
      <c r="FE199" s="487"/>
      <c r="FF199" s="487"/>
      <c r="FG199" s="487"/>
      <c r="FH199" s="487"/>
      <c r="FI199" s="487"/>
      <c r="FJ199" s="487"/>
      <c r="FK199" s="487"/>
      <c r="FL199" s="487"/>
      <c r="FM199" s="487"/>
      <c r="FN199" s="487"/>
      <c r="FO199" s="487"/>
      <c r="FP199" s="487"/>
      <c r="FQ199" s="487"/>
      <c r="FR199" s="487"/>
      <c r="FS199" s="487"/>
      <c r="FT199" s="487"/>
      <c r="FU199" s="487"/>
      <c r="FV199" s="487"/>
      <c r="FW199" s="487"/>
      <c r="FX199" s="487"/>
      <c r="FY199" s="487"/>
      <c r="FZ199" s="487"/>
      <c r="GA199" s="487"/>
      <c r="GB199" s="487"/>
      <c r="GC199" s="487"/>
      <c r="GD199" s="487"/>
      <c r="GE199" s="487"/>
      <c r="GF199" s="487"/>
      <c r="GG199" s="487"/>
      <c r="GH199" s="487"/>
      <c r="GI199" s="487"/>
      <c r="GJ199" s="487"/>
      <c r="GK199" s="487"/>
      <c r="GL199" s="487"/>
      <c r="GM199" s="487"/>
      <c r="GN199" s="487"/>
      <c r="GO199" s="487"/>
      <c r="GP199" s="487"/>
      <c r="GQ199" s="487"/>
      <c r="GR199" s="487"/>
      <c r="GS199" s="487"/>
      <c r="GT199" s="487"/>
      <c r="GU199" s="487"/>
      <c r="GV199" s="487"/>
      <c r="GW199" s="487"/>
      <c r="GX199" s="487"/>
      <c r="GY199" s="487"/>
      <c r="GZ199" s="487"/>
      <c r="HA199" s="487"/>
      <c r="HB199" s="487"/>
      <c r="HC199" s="487"/>
      <c r="HD199" s="487"/>
      <c r="HE199" s="487"/>
      <c r="HF199" s="487"/>
      <c r="HG199" s="487"/>
      <c r="HH199" s="487"/>
      <c r="HI199" s="487"/>
      <c r="HJ199" s="487"/>
      <c r="HK199" s="487"/>
      <c r="HL199" s="487"/>
      <c r="HM199" s="487"/>
      <c r="HN199" s="487"/>
      <c r="HO199" s="487"/>
      <c r="HP199" s="487"/>
      <c r="HQ199" s="487"/>
      <c r="HR199" s="487"/>
      <c r="HS199" s="487"/>
      <c r="HT199" s="487"/>
      <c r="HU199" s="487"/>
      <c r="HV199" s="487"/>
      <c r="HW199" s="487"/>
      <c r="HX199" s="487"/>
      <c r="HY199" s="487"/>
      <c r="HZ199" s="487"/>
      <c r="IA199" s="487"/>
      <c r="IB199" s="487"/>
      <c r="IC199" s="487"/>
      <c r="ID199" s="487"/>
      <c r="IE199" s="487"/>
      <c r="IF199" s="487"/>
      <c r="IG199" s="487"/>
      <c r="IH199" s="487"/>
      <c r="II199" s="487"/>
      <c r="IJ199" s="487"/>
      <c r="IK199" s="487"/>
      <c r="IL199" s="487"/>
      <c r="IM199" s="487"/>
      <c r="IN199" s="487"/>
      <c r="IO199" s="487"/>
      <c r="IP199" s="487"/>
      <c r="IQ199" s="487"/>
      <c r="IR199" s="487"/>
      <c r="IS199" s="487"/>
      <c r="IT199" s="487"/>
      <c r="IU199" s="487"/>
      <c r="IV199" s="487"/>
      <c r="IW199" s="487"/>
      <c r="IX199" s="487"/>
      <c r="IY199" s="487"/>
      <c r="IZ199" s="487"/>
      <c r="JA199" s="487"/>
      <c r="JB199" s="487"/>
      <c r="JC199" s="487"/>
      <c r="JD199" s="487"/>
      <c r="JE199" s="487"/>
      <c r="JF199" s="487"/>
      <c r="JG199" s="487"/>
      <c r="JH199" s="487"/>
      <c r="JI199" s="487"/>
      <c r="JJ199" s="487"/>
      <c r="JK199" s="487"/>
      <c r="JL199" s="487"/>
      <c r="JM199" s="487"/>
      <c r="JN199" s="487"/>
      <c r="JO199" s="487"/>
      <c r="JP199" s="487"/>
      <c r="JQ199" s="487"/>
      <c r="JR199" s="487"/>
      <c r="JS199" s="681"/>
    </row>
    <row r="200" spans="1:279" s="461" customFormat="1" ht="21" customHeight="1">
      <c r="A200" s="1785"/>
      <c r="B200" s="1626">
        <v>87</v>
      </c>
      <c r="C200" s="478"/>
      <c r="D200" s="469"/>
      <c r="E200" s="470"/>
      <c r="F200" s="470"/>
      <c r="G200" s="469"/>
      <c r="H200" s="472"/>
      <c r="I200" s="1294"/>
      <c r="J200" s="1294"/>
      <c r="K200" s="1294"/>
      <c r="L200" s="1294"/>
      <c r="M200" s="1294"/>
      <c r="N200" s="1294"/>
      <c r="O200" s="1294"/>
      <c r="P200" s="1294"/>
      <c r="Q200" s="1294"/>
      <c r="R200" s="1294"/>
      <c r="S200" s="1294"/>
      <c r="T200" s="1294"/>
      <c r="U200" s="1294"/>
      <c r="V200" s="1294"/>
      <c r="W200" s="1294"/>
      <c r="X200" s="1294"/>
      <c r="Y200" s="1294"/>
      <c r="Z200" s="1294"/>
      <c r="AA200" s="1294"/>
      <c r="AB200" s="1294"/>
      <c r="AC200" s="1294"/>
      <c r="AD200" s="1294"/>
      <c r="AE200" s="1294"/>
      <c r="AF200" s="1294"/>
      <c r="AG200" s="1294"/>
      <c r="AH200" s="1294"/>
      <c r="AI200" s="1294"/>
      <c r="AJ200" s="1294"/>
      <c r="AK200" s="1294"/>
      <c r="AL200" s="1294"/>
      <c r="AM200" s="1294"/>
      <c r="AN200" s="1294"/>
      <c r="AO200" s="1294"/>
      <c r="AP200" s="1294"/>
      <c r="AQ200" s="1294"/>
      <c r="AR200" s="1294"/>
      <c r="AS200" s="1294"/>
      <c r="AT200" s="1294"/>
      <c r="AU200" s="1294"/>
      <c r="AV200" s="1294"/>
      <c r="AW200" s="1294"/>
      <c r="AX200" s="1294"/>
      <c r="AY200" s="1294"/>
      <c r="AZ200" s="1294"/>
      <c r="BA200" s="1294"/>
      <c r="BB200" s="1294"/>
      <c r="BC200" s="1294"/>
      <c r="BD200" s="1294"/>
      <c r="BE200" s="1294"/>
      <c r="BF200" s="1294"/>
      <c r="BG200" s="1294"/>
      <c r="BH200" s="1294"/>
      <c r="BI200" s="1294"/>
      <c r="BJ200" s="1294"/>
      <c r="BK200" s="1294"/>
      <c r="BL200" s="1294"/>
      <c r="BM200" s="1294"/>
      <c r="BN200" s="1294"/>
      <c r="BO200" s="1294"/>
      <c r="BP200" s="1294"/>
      <c r="BQ200" s="1294"/>
      <c r="BR200" s="1294"/>
      <c r="BS200" s="1294"/>
      <c r="BT200" s="1294"/>
      <c r="BU200" s="1294"/>
      <c r="BV200" s="1294"/>
      <c r="BW200" s="1294"/>
      <c r="BX200" s="1294"/>
      <c r="BY200" s="1294"/>
      <c r="BZ200" s="1294"/>
      <c r="CA200" s="1294"/>
      <c r="CB200" s="1294"/>
      <c r="CC200" s="1294"/>
      <c r="CD200" s="1294"/>
      <c r="CE200" s="1294"/>
      <c r="CF200" s="1294"/>
      <c r="CG200" s="1294"/>
      <c r="CH200" s="1294"/>
      <c r="CI200" s="1294"/>
      <c r="CJ200" s="1294"/>
      <c r="CK200" s="1294"/>
      <c r="CL200" s="1294"/>
      <c r="CM200" s="1294"/>
      <c r="CN200" s="1294"/>
      <c r="CO200" s="1295">
        <f t="shared" si="19"/>
        <v>0</v>
      </c>
      <c r="CP200" s="476"/>
      <c r="CQ200" s="476"/>
      <c r="CR200" s="476"/>
      <c r="CS200" s="474">
        <f t="shared" si="20"/>
        <v>0</v>
      </c>
      <c r="CT200" s="475">
        <f t="shared" si="21"/>
        <v>0</v>
      </c>
      <c r="CV200" s="487"/>
      <c r="CW200" s="487"/>
      <c r="CX200" s="487"/>
      <c r="CY200" s="487"/>
      <c r="CZ200" s="487"/>
      <c r="DA200" s="487"/>
      <c r="DB200" s="487"/>
      <c r="DC200" s="487"/>
      <c r="DD200" s="487"/>
      <c r="DE200" s="487"/>
      <c r="DF200" s="487"/>
      <c r="DG200" s="487"/>
      <c r="DH200" s="487"/>
      <c r="DI200" s="487"/>
      <c r="DJ200" s="487"/>
      <c r="DK200" s="487"/>
      <c r="DL200" s="487"/>
      <c r="DM200" s="487"/>
      <c r="DN200" s="487"/>
      <c r="DO200" s="487"/>
      <c r="DP200" s="487"/>
      <c r="DQ200" s="487"/>
      <c r="DR200" s="487"/>
      <c r="DS200" s="487"/>
      <c r="DT200" s="487"/>
      <c r="DU200" s="487"/>
      <c r="DV200" s="487"/>
      <c r="DW200" s="487"/>
      <c r="DX200" s="487"/>
      <c r="DY200" s="487"/>
      <c r="DZ200" s="487"/>
      <c r="EA200" s="487"/>
      <c r="EB200" s="487"/>
      <c r="EC200" s="487"/>
      <c r="ED200" s="487"/>
      <c r="EE200" s="487"/>
      <c r="EF200" s="487"/>
      <c r="EG200" s="487"/>
      <c r="EH200" s="487"/>
      <c r="EI200" s="487"/>
      <c r="EJ200" s="487"/>
      <c r="EK200" s="487"/>
      <c r="EL200" s="487"/>
      <c r="EM200" s="487"/>
      <c r="EN200" s="487"/>
      <c r="EO200" s="487"/>
      <c r="EP200" s="487"/>
      <c r="EQ200" s="487"/>
      <c r="ER200" s="487"/>
      <c r="ES200" s="487"/>
      <c r="ET200" s="487"/>
      <c r="EU200" s="487"/>
      <c r="EV200" s="487"/>
      <c r="EW200" s="487"/>
      <c r="EX200" s="487"/>
      <c r="EY200" s="487"/>
      <c r="EZ200" s="487"/>
      <c r="FA200" s="487"/>
      <c r="FB200" s="487"/>
      <c r="FC200" s="487"/>
      <c r="FD200" s="487"/>
      <c r="FE200" s="487"/>
      <c r="FF200" s="487"/>
      <c r="FG200" s="487"/>
      <c r="FH200" s="487"/>
      <c r="FI200" s="487"/>
      <c r="FJ200" s="487"/>
      <c r="FK200" s="487"/>
      <c r="FL200" s="487"/>
      <c r="FM200" s="487"/>
      <c r="FN200" s="487"/>
      <c r="FO200" s="487"/>
      <c r="FP200" s="487"/>
      <c r="FQ200" s="487"/>
      <c r="FR200" s="487"/>
      <c r="FS200" s="487"/>
      <c r="FT200" s="487"/>
      <c r="FU200" s="487"/>
      <c r="FV200" s="487"/>
      <c r="FW200" s="487"/>
      <c r="FX200" s="487"/>
      <c r="FY200" s="487"/>
      <c r="FZ200" s="487"/>
      <c r="GA200" s="487"/>
      <c r="GB200" s="487"/>
      <c r="GC200" s="487"/>
      <c r="GD200" s="487"/>
      <c r="GE200" s="487"/>
      <c r="GF200" s="487"/>
      <c r="GG200" s="487"/>
      <c r="GH200" s="487"/>
      <c r="GI200" s="487"/>
      <c r="GJ200" s="487"/>
      <c r="GK200" s="487"/>
      <c r="GL200" s="487"/>
      <c r="GM200" s="487"/>
      <c r="GN200" s="487"/>
      <c r="GO200" s="487"/>
      <c r="GP200" s="487"/>
      <c r="GQ200" s="487"/>
      <c r="GR200" s="487"/>
      <c r="GS200" s="487"/>
      <c r="GT200" s="487"/>
      <c r="GU200" s="487"/>
      <c r="GV200" s="487"/>
      <c r="GW200" s="487"/>
      <c r="GX200" s="487"/>
      <c r="GY200" s="487"/>
      <c r="GZ200" s="487"/>
      <c r="HA200" s="487"/>
      <c r="HB200" s="487"/>
      <c r="HC200" s="487"/>
      <c r="HD200" s="487"/>
      <c r="HE200" s="487"/>
      <c r="HF200" s="487"/>
      <c r="HG200" s="487"/>
      <c r="HH200" s="487"/>
      <c r="HI200" s="487"/>
      <c r="HJ200" s="487"/>
      <c r="HK200" s="487"/>
      <c r="HL200" s="487"/>
      <c r="HM200" s="487"/>
      <c r="HN200" s="487"/>
      <c r="HO200" s="487"/>
      <c r="HP200" s="487"/>
      <c r="HQ200" s="487"/>
      <c r="HR200" s="487"/>
      <c r="HS200" s="487"/>
      <c r="HT200" s="487"/>
      <c r="HU200" s="487"/>
      <c r="HV200" s="487"/>
      <c r="HW200" s="487"/>
      <c r="HX200" s="487"/>
      <c r="HY200" s="487"/>
      <c r="HZ200" s="487"/>
      <c r="IA200" s="487"/>
      <c r="IB200" s="487"/>
      <c r="IC200" s="487"/>
      <c r="ID200" s="487"/>
      <c r="IE200" s="487"/>
      <c r="IF200" s="487"/>
      <c r="IG200" s="487"/>
      <c r="IH200" s="487"/>
      <c r="II200" s="487"/>
      <c r="IJ200" s="487"/>
      <c r="IK200" s="487"/>
      <c r="IL200" s="487"/>
      <c r="IM200" s="487"/>
      <c r="IN200" s="487"/>
      <c r="IO200" s="487"/>
      <c r="IP200" s="487"/>
      <c r="IQ200" s="487"/>
      <c r="IR200" s="487"/>
      <c r="IS200" s="487"/>
      <c r="IT200" s="487"/>
      <c r="IU200" s="487"/>
      <c r="IV200" s="487"/>
      <c r="IW200" s="487"/>
      <c r="IX200" s="487"/>
      <c r="IY200" s="487"/>
      <c r="IZ200" s="487"/>
      <c r="JA200" s="487"/>
      <c r="JB200" s="487"/>
      <c r="JC200" s="487"/>
      <c r="JD200" s="487"/>
      <c r="JE200" s="487"/>
      <c r="JF200" s="487"/>
      <c r="JG200" s="487"/>
      <c r="JH200" s="487"/>
      <c r="JI200" s="487"/>
      <c r="JJ200" s="487"/>
      <c r="JK200" s="487"/>
      <c r="JL200" s="487"/>
      <c r="JM200" s="487"/>
      <c r="JN200" s="487"/>
      <c r="JO200" s="487"/>
      <c r="JP200" s="487"/>
      <c r="JQ200" s="487"/>
      <c r="JR200" s="487"/>
      <c r="JS200" s="681"/>
    </row>
    <row r="201" spans="1:279" s="461" customFormat="1" ht="21" customHeight="1">
      <c r="A201" s="1785"/>
      <c r="B201" s="1626">
        <v>88</v>
      </c>
      <c r="C201" s="478"/>
      <c r="D201" s="469"/>
      <c r="E201" s="470"/>
      <c r="F201" s="470"/>
      <c r="G201" s="469"/>
      <c r="H201" s="472"/>
      <c r="I201" s="1294"/>
      <c r="J201" s="1294"/>
      <c r="K201" s="1294"/>
      <c r="L201" s="1294"/>
      <c r="M201" s="1294"/>
      <c r="N201" s="1294"/>
      <c r="O201" s="1294"/>
      <c r="P201" s="1294"/>
      <c r="Q201" s="1294"/>
      <c r="R201" s="1294"/>
      <c r="S201" s="1294"/>
      <c r="T201" s="1294"/>
      <c r="U201" s="1294"/>
      <c r="V201" s="1294"/>
      <c r="W201" s="1294"/>
      <c r="X201" s="1294"/>
      <c r="Y201" s="1294"/>
      <c r="Z201" s="1294"/>
      <c r="AA201" s="1294"/>
      <c r="AB201" s="1294"/>
      <c r="AC201" s="1294"/>
      <c r="AD201" s="1294"/>
      <c r="AE201" s="1294"/>
      <c r="AF201" s="1294"/>
      <c r="AG201" s="1294"/>
      <c r="AH201" s="1294"/>
      <c r="AI201" s="1294"/>
      <c r="AJ201" s="1294"/>
      <c r="AK201" s="1294"/>
      <c r="AL201" s="1294"/>
      <c r="AM201" s="1294"/>
      <c r="AN201" s="1294"/>
      <c r="AO201" s="1294"/>
      <c r="AP201" s="1294"/>
      <c r="AQ201" s="1294"/>
      <c r="AR201" s="1294"/>
      <c r="AS201" s="1294"/>
      <c r="AT201" s="1294"/>
      <c r="AU201" s="1294"/>
      <c r="AV201" s="1294"/>
      <c r="AW201" s="1294"/>
      <c r="AX201" s="1294"/>
      <c r="AY201" s="1294"/>
      <c r="AZ201" s="1294"/>
      <c r="BA201" s="1294"/>
      <c r="BB201" s="1294"/>
      <c r="BC201" s="1294"/>
      <c r="BD201" s="1294"/>
      <c r="BE201" s="1294"/>
      <c r="BF201" s="1294"/>
      <c r="BG201" s="1294"/>
      <c r="BH201" s="1294"/>
      <c r="BI201" s="1294"/>
      <c r="BJ201" s="1294"/>
      <c r="BK201" s="1294"/>
      <c r="BL201" s="1294"/>
      <c r="BM201" s="1294"/>
      <c r="BN201" s="1294"/>
      <c r="BO201" s="1294"/>
      <c r="BP201" s="1294"/>
      <c r="BQ201" s="1294"/>
      <c r="BR201" s="1294"/>
      <c r="BS201" s="1294"/>
      <c r="BT201" s="1294"/>
      <c r="BU201" s="1294"/>
      <c r="BV201" s="1294"/>
      <c r="BW201" s="1294"/>
      <c r="BX201" s="1294"/>
      <c r="BY201" s="1294"/>
      <c r="BZ201" s="1294"/>
      <c r="CA201" s="1294"/>
      <c r="CB201" s="1294"/>
      <c r="CC201" s="1294"/>
      <c r="CD201" s="1294"/>
      <c r="CE201" s="1294"/>
      <c r="CF201" s="1294"/>
      <c r="CG201" s="1294"/>
      <c r="CH201" s="1294"/>
      <c r="CI201" s="1294"/>
      <c r="CJ201" s="1294"/>
      <c r="CK201" s="1294"/>
      <c r="CL201" s="1294"/>
      <c r="CM201" s="1294"/>
      <c r="CN201" s="1294"/>
      <c r="CO201" s="1295">
        <f t="shared" si="19"/>
        <v>0</v>
      </c>
      <c r="CP201" s="476"/>
      <c r="CQ201" s="476"/>
      <c r="CR201" s="476"/>
      <c r="CS201" s="474">
        <f t="shared" si="20"/>
        <v>0</v>
      </c>
      <c r="CT201" s="475">
        <f t="shared" si="21"/>
        <v>0</v>
      </c>
      <c r="CV201" s="487"/>
      <c r="CW201" s="487"/>
      <c r="CX201" s="487"/>
      <c r="CY201" s="487"/>
      <c r="CZ201" s="487"/>
      <c r="DA201" s="487"/>
      <c r="DB201" s="487"/>
      <c r="DC201" s="487"/>
      <c r="DD201" s="487"/>
      <c r="DE201" s="487"/>
      <c r="DF201" s="487"/>
      <c r="DG201" s="487"/>
      <c r="DH201" s="487"/>
      <c r="DI201" s="487"/>
      <c r="DJ201" s="487"/>
      <c r="DK201" s="487"/>
      <c r="DL201" s="487"/>
      <c r="DM201" s="487"/>
      <c r="DN201" s="487"/>
      <c r="DO201" s="487"/>
      <c r="DP201" s="487"/>
      <c r="DQ201" s="487"/>
      <c r="DR201" s="487"/>
      <c r="DS201" s="487"/>
      <c r="DT201" s="487"/>
      <c r="DU201" s="487"/>
      <c r="DV201" s="487"/>
      <c r="DW201" s="487"/>
      <c r="DX201" s="487"/>
      <c r="DY201" s="487"/>
      <c r="DZ201" s="487"/>
      <c r="EA201" s="487"/>
      <c r="EB201" s="487"/>
      <c r="EC201" s="487"/>
      <c r="ED201" s="487"/>
      <c r="EE201" s="487"/>
      <c r="EF201" s="487"/>
      <c r="EG201" s="487"/>
      <c r="EH201" s="487"/>
      <c r="EI201" s="487"/>
      <c r="EJ201" s="487"/>
      <c r="EK201" s="487"/>
      <c r="EL201" s="487"/>
      <c r="EM201" s="487"/>
      <c r="EN201" s="487"/>
      <c r="EO201" s="487"/>
      <c r="EP201" s="487"/>
      <c r="EQ201" s="487"/>
      <c r="ER201" s="487"/>
      <c r="ES201" s="487"/>
      <c r="ET201" s="487"/>
      <c r="EU201" s="487"/>
      <c r="EV201" s="487"/>
      <c r="EW201" s="487"/>
      <c r="EX201" s="487"/>
      <c r="EY201" s="487"/>
      <c r="EZ201" s="487"/>
      <c r="FA201" s="487"/>
      <c r="FB201" s="487"/>
      <c r="FC201" s="487"/>
      <c r="FD201" s="487"/>
      <c r="FE201" s="487"/>
      <c r="FF201" s="487"/>
      <c r="FG201" s="487"/>
      <c r="FH201" s="487"/>
      <c r="FI201" s="487"/>
      <c r="FJ201" s="487"/>
      <c r="FK201" s="487"/>
      <c r="FL201" s="487"/>
      <c r="FM201" s="487"/>
      <c r="FN201" s="487"/>
      <c r="FO201" s="487"/>
      <c r="FP201" s="487"/>
      <c r="FQ201" s="487"/>
      <c r="FR201" s="487"/>
      <c r="FS201" s="487"/>
      <c r="FT201" s="487"/>
      <c r="FU201" s="487"/>
      <c r="FV201" s="487"/>
      <c r="FW201" s="487"/>
      <c r="FX201" s="487"/>
      <c r="FY201" s="487"/>
      <c r="FZ201" s="487"/>
      <c r="GA201" s="487"/>
      <c r="GB201" s="487"/>
      <c r="GC201" s="487"/>
      <c r="GD201" s="487"/>
      <c r="GE201" s="487"/>
      <c r="GF201" s="487"/>
      <c r="GG201" s="487"/>
      <c r="GH201" s="487"/>
      <c r="GI201" s="487"/>
      <c r="GJ201" s="487"/>
      <c r="GK201" s="487"/>
      <c r="GL201" s="487"/>
      <c r="GM201" s="487"/>
      <c r="GN201" s="487"/>
      <c r="GO201" s="487"/>
      <c r="GP201" s="487"/>
      <c r="GQ201" s="487"/>
      <c r="GR201" s="487"/>
      <c r="GS201" s="487"/>
      <c r="GT201" s="487"/>
      <c r="GU201" s="487"/>
      <c r="GV201" s="487"/>
      <c r="GW201" s="487"/>
      <c r="GX201" s="487"/>
      <c r="GY201" s="487"/>
      <c r="GZ201" s="487"/>
      <c r="HA201" s="487"/>
      <c r="HB201" s="487"/>
      <c r="HC201" s="487"/>
      <c r="HD201" s="487"/>
      <c r="HE201" s="487"/>
      <c r="HF201" s="487"/>
      <c r="HG201" s="487"/>
      <c r="HH201" s="487"/>
      <c r="HI201" s="487"/>
      <c r="HJ201" s="487"/>
      <c r="HK201" s="487"/>
      <c r="HL201" s="487"/>
      <c r="HM201" s="487"/>
      <c r="HN201" s="487"/>
      <c r="HO201" s="487"/>
      <c r="HP201" s="487"/>
      <c r="HQ201" s="487"/>
      <c r="HR201" s="487"/>
      <c r="HS201" s="487"/>
      <c r="HT201" s="487"/>
      <c r="HU201" s="487"/>
      <c r="HV201" s="487"/>
      <c r="HW201" s="487"/>
      <c r="HX201" s="487"/>
      <c r="HY201" s="487"/>
      <c r="HZ201" s="487"/>
      <c r="IA201" s="487"/>
      <c r="IB201" s="487"/>
      <c r="IC201" s="487"/>
      <c r="ID201" s="487"/>
      <c r="IE201" s="487"/>
      <c r="IF201" s="487"/>
      <c r="IG201" s="487"/>
      <c r="IH201" s="487"/>
      <c r="II201" s="487"/>
      <c r="IJ201" s="487"/>
      <c r="IK201" s="487"/>
      <c r="IL201" s="487"/>
      <c r="IM201" s="487"/>
      <c r="IN201" s="487"/>
      <c r="IO201" s="487"/>
      <c r="IP201" s="487"/>
      <c r="IQ201" s="487"/>
      <c r="IR201" s="487"/>
      <c r="IS201" s="487"/>
      <c r="IT201" s="487"/>
      <c r="IU201" s="487"/>
      <c r="IV201" s="487"/>
      <c r="IW201" s="487"/>
      <c r="IX201" s="487"/>
      <c r="IY201" s="487"/>
      <c r="IZ201" s="487"/>
      <c r="JA201" s="487"/>
      <c r="JB201" s="487"/>
      <c r="JC201" s="487"/>
      <c r="JD201" s="487"/>
      <c r="JE201" s="487"/>
      <c r="JF201" s="487"/>
      <c r="JG201" s="487"/>
      <c r="JH201" s="487"/>
      <c r="JI201" s="487"/>
      <c r="JJ201" s="487"/>
      <c r="JK201" s="487"/>
      <c r="JL201" s="487"/>
      <c r="JM201" s="487"/>
      <c r="JN201" s="487"/>
      <c r="JO201" s="487"/>
      <c r="JP201" s="487"/>
      <c r="JQ201" s="487"/>
      <c r="JR201" s="487"/>
      <c r="JS201" s="681"/>
    </row>
    <row r="202" spans="1:279" s="461" customFormat="1" ht="21" customHeight="1">
      <c r="A202" s="1785"/>
      <c r="B202" s="1626">
        <v>89</v>
      </c>
      <c r="C202" s="478"/>
      <c r="D202" s="469"/>
      <c r="E202" s="470"/>
      <c r="F202" s="470"/>
      <c r="G202" s="469"/>
      <c r="H202" s="472"/>
      <c r="I202" s="1294"/>
      <c r="J202" s="1294"/>
      <c r="K202" s="1294"/>
      <c r="L202" s="1294"/>
      <c r="M202" s="1294"/>
      <c r="N202" s="1294"/>
      <c r="O202" s="1294"/>
      <c r="P202" s="1294"/>
      <c r="Q202" s="1294"/>
      <c r="R202" s="1294"/>
      <c r="S202" s="1294"/>
      <c r="T202" s="1294"/>
      <c r="U202" s="1294"/>
      <c r="V202" s="1294"/>
      <c r="W202" s="1294"/>
      <c r="X202" s="1294"/>
      <c r="Y202" s="1294"/>
      <c r="Z202" s="1294"/>
      <c r="AA202" s="1294"/>
      <c r="AB202" s="1294"/>
      <c r="AC202" s="1294"/>
      <c r="AD202" s="1294"/>
      <c r="AE202" s="1294"/>
      <c r="AF202" s="1294"/>
      <c r="AG202" s="1294"/>
      <c r="AH202" s="1294"/>
      <c r="AI202" s="1294"/>
      <c r="AJ202" s="1294"/>
      <c r="AK202" s="1294"/>
      <c r="AL202" s="1294"/>
      <c r="AM202" s="1294"/>
      <c r="AN202" s="1294"/>
      <c r="AO202" s="1294"/>
      <c r="AP202" s="1294"/>
      <c r="AQ202" s="1294"/>
      <c r="AR202" s="1294"/>
      <c r="AS202" s="1294"/>
      <c r="AT202" s="1294"/>
      <c r="AU202" s="1294"/>
      <c r="AV202" s="1294"/>
      <c r="AW202" s="1294"/>
      <c r="AX202" s="1294"/>
      <c r="AY202" s="1294"/>
      <c r="AZ202" s="1294"/>
      <c r="BA202" s="1294"/>
      <c r="BB202" s="1294"/>
      <c r="BC202" s="1294"/>
      <c r="BD202" s="1294"/>
      <c r="BE202" s="1294"/>
      <c r="BF202" s="1294"/>
      <c r="BG202" s="1294"/>
      <c r="BH202" s="1294"/>
      <c r="BI202" s="1294"/>
      <c r="BJ202" s="1294"/>
      <c r="BK202" s="1294"/>
      <c r="BL202" s="1294"/>
      <c r="BM202" s="1294"/>
      <c r="BN202" s="1294"/>
      <c r="BO202" s="1294"/>
      <c r="BP202" s="1294"/>
      <c r="BQ202" s="1294"/>
      <c r="BR202" s="1294"/>
      <c r="BS202" s="1294"/>
      <c r="BT202" s="1294"/>
      <c r="BU202" s="1294"/>
      <c r="BV202" s="1294"/>
      <c r="BW202" s="1294"/>
      <c r="BX202" s="1294"/>
      <c r="BY202" s="1294"/>
      <c r="BZ202" s="1294"/>
      <c r="CA202" s="1294"/>
      <c r="CB202" s="1294"/>
      <c r="CC202" s="1294"/>
      <c r="CD202" s="1294"/>
      <c r="CE202" s="1294"/>
      <c r="CF202" s="1294"/>
      <c r="CG202" s="1294"/>
      <c r="CH202" s="1294"/>
      <c r="CI202" s="1294"/>
      <c r="CJ202" s="1294"/>
      <c r="CK202" s="1294"/>
      <c r="CL202" s="1294"/>
      <c r="CM202" s="1294"/>
      <c r="CN202" s="1294"/>
      <c r="CO202" s="1295">
        <f t="shared" si="19"/>
        <v>0</v>
      </c>
      <c r="CP202" s="476"/>
      <c r="CQ202" s="476"/>
      <c r="CR202" s="476"/>
      <c r="CS202" s="474">
        <f t="shared" si="20"/>
        <v>0</v>
      </c>
      <c r="CT202" s="475">
        <f t="shared" si="21"/>
        <v>0</v>
      </c>
      <c r="CV202" s="487"/>
      <c r="CW202" s="487"/>
      <c r="CX202" s="487"/>
      <c r="CY202" s="487"/>
      <c r="CZ202" s="487"/>
      <c r="DA202" s="487"/>
      <c r="DB202" s="487"/>
      <c r="DC202" s="487"/>
      <c r="DD202" s="487"/>
      <c r="DE202" s="487"/>
      <c r="DF202" s="487"/>
      <c r="DG202" s="487"/>
      <c r="DH202" s="487"/>
      <c r="DI202" s="487"/>
      <c r="DJ202" s="487"/>
      <c r="DK202" s="487"/>
      <c r="DL202" s="487"/>
      <c r="DM202" s="487"/>
      <c r="DN202" s="487"/>
      <c r="DO202" s="487"/>
      <c r="DP202" s="487"/>
      <c r="DQ202" s="487"/>
      <c r="DR202" s="487"/>
      <c r="DS202" s="487"/>
      <c r="DT202" s="487"/>
      <c r="DU202" s="487"/>
      <c r="DV202" s="487"/>
      <c r="DW202" s="487"/>
      <c r="DX202" s="487"/>
      <c r="DY202" s="487"/>
      <c r="DZ202" s="487"/>
      <c r="EA202" s="487"/>
      <c r="EB202" s="487"/>
      <c r="EC202" s="487"/>
      <c r="ED202" s="487"/>
      <c r="EE202" s="487"/>
      <c r="EF202" s="487"/>
      <c r="EG202" s="487"/>
      <c r="EH202" s="487"/>
      <c r="EI202" s="487"/>
      <c r="EJ202" s="487"/>
      <c r="EK202" s="487"/>
      <c r="EL202" s="487"/>
      <c r="EM202" s="487"/>
      <c r="EN202" s="487"/>
      <c r="EO202" s="487"/>
      <c r="EP202" s="487"/>
      <c r="EQ202" s="487"/>
      <c r="ER202" s="487"/>
      <c r="ES202" s="487"/>
      <c r="ET202" s="487"/>
      <c r="EU202" s="487"/>
      <c r="EV202" s="487"/>
      <c r="EW202" s="487"/>
      <c r="EX202" s="487"/>
      <c r="EY202" s="487"/>
      <c r="EZ202" s="487"/>
      <c r="FA202" s="487"/>
      <c r="FB202" s="487"/>
      <c r="FC202" s="487"/>
      <c r="FD202" s="487"/>
      <c r="FE202" s="487"/>
      <c r="FF202" s="487"/>
      <c r="FG202" s="487"/>
      <c r="FH202" s="487"/>
      <c r="FI202" s="487"/>
      <c r="FJ202" s="487"/>
      <c r="FK202" s="487"/>
      <c r="FL202" s="487"/>
      <c r="FM202" s="487"/>
      <c r="FN202" s="487"/>
      <c r="FO202" s="487"/>
      <c r="FP202" s="487"/>
      <c r="FQ202" s="487"/>
      <c r="FR202" s="487"/>
      <c r="FS202" s="487"/>
      <c r="FT202" s="487"/>
      <c r="FU202" s="487"/>
      <c r="FV202" s="487"/>
      <c r="FW202" s="487"/>
      <c r="FX202" s="487"/>
      <c r="FY202" s="487"/>
      <c r="FZ202" s="487"/>
      <c r="GA202" s="487"/>
      <c r="GB202" s="487"/>
      <c r="GC202" s="487"/>
      <c r="GD202" s="487"/>
      <c r="GE202" s="487"/>
      <c r="GF202" s="487"/>
      <c r="GG202" s="487"/>
      <c r="GH202" s="487"/>
      <c r="GI202" s="487"/>
      <c r="GJ202" s="487"/>
      <c r="GK202" s="487"/>
      <c r="GL202" s="487"/>
      <c r="GM202" s="487"/>
      <c r="GN202" s="487"/>
      <c r="GO202" s="487"/>
      <c r="GP202" s="487"/>
      <c r="GQ202" s="487"/>
      <c r="GR202" s="487"/>
      <c r="GS202" s="487"/>
      <c r="GT202" s="487"/>
      <c r="GU202" s="487"/>
      <c r="GV202" s="487"/>
      <c r="GW202" s="487"/>
      <c r="GX202" s="487"/>
      <c r="GY202" s="487"/>
      <c r="GZ202" s="487"/>
      <c r="HA202" s="487"/>
      <c r="HB202" s="487"/>
      <c r="HC202" s="487"/>
      <c r="HD202" s="487"/>
      <c r="HE202" s="487"/>
      <c r="HF202" s="487"/>
      <c r="HG202" s="487"/>
      <c r="HH202" s="487"/>
      <c r="HI202" s="487"/>
      <c r="HJ202" s="487"/>
      <c r="HK202" s="487"/>
      <c r="HL202" s="487"/>
      <c r="HM202" s="487"/>
      <c r="HN202" s="487"/>
      <c r="HO202" s="487"/>
      <c r="HP202" s="487"/>
      <c r="HQ202" s="487"/>
      <c r="HR202" s="487"/>
      <c r="HS202" s="487"/>
      <c r="HT202" s="487"/>
      <c r="HU202" s="487"/>
      <c r="HV202" s="487"/>
      <c r="HW202" s="487"/>
      <c r="HX202" s="487"/>
      <c r="HY202" s="487"/>
      <c r="HZ202" s="487"/>
      <c r="IA202" s="487"/>
      <c r="IB202" s="487"/>
      <c r="IC202" s="487"/>
      <c r="ID202" s="487"/>
      <c r="IE202" s="487"/>
      <c r="IF202" s="487"/>
      <c r="IG202" s="487"/>
      <c r="IH202" s="487"/>
      <c r="II202" s="487"/>
      <c r="IJ202" s="487"/>
      <c r="IK202" s="487"/>
      <c r="IL202" s="487"/>
      <c r="IM202" s="487"/>
      <c r="IN202" s="487"/>
      <c r="IO202" s="487"/>
      <c r="IP202" s="487"/>
      <c r="IQ202" s="487"/>
      <c r="IR202" s="487"/>
      <c r="IS202" s="487"/>
      <c r="IT202" s="487"/>
      <c r="IU202" s="487"/>
      <c r="IV202" s="487"/>
      <c r="IW202" s="487"/>
      <c r="IX202" s="487"/>
      <c r="IY202" s="487"/>
      <c r="IZ202" s="487"/>
      <c r="JA202" s="487"/>
      <c r="JB202" s="487"/>
      <c r="JC202" s="487"/>
      <c r="JD202" s="487"/>
      <c r="JE202" s="487"/>
      <c r="JF202" s="487"/>
      <c r="JG202" s="487"/>
      <c r="JH202" s="487"/>
      <c r="JI202" s="487"/>
      <c r="JJ202" s="487"/>
      <c r="JK202" s="487"/>
      <c r="JL202" s="487"/>
      <c r="JM202" s="487"/>
      <c r="JN202" s="487"/>
      <c r="JO202" s="487"/>
      <c r="JP202" s="487"/>
      <c r="JQ202" s="487"/>
      <c r="JR202" s="487"/>
      <c r="JS202" s="681"/>
    </row>
    <row r="203" spans="1:279" s="461" customFormat="1" ht="21" customHeight="1">
      <c r="A203" s="1785"/>
      <c r="B203" s="1626">
        <v>90</v>
      </c>
      <c r="C203" s="478"/>
      <c r="D203" s="469"/>
      <c r="E203" s="470"/>
      <c r="F203" s="470"/>
      <c r="G203" s="469"/>
      <c r="H203" s="472"/>
      <c r="I203" s="1294"/>
      <c r="J203" s="1294"/>
      <c r="K203" s="1294"/>
      <c r="L203" s="1294"/>
      <c r="M203" s="1294"/>
      <c r="N203" s="1294"/>
      <c r="O203" s="1294"/>
      <c r="P203" s="1294"/>
      <c r="Q203" s="1294"/>
      <c r="R203" s="1294"/>
      <c r="S203" s="1294"/>
      <c r="T203" s="1294"/>
      <c r="U203" s="1294"/>
      <c r="V203" s="1294"/>
      <c r="W203" s="1294"/>
      <c r="X203" s="1294"/>
      <c r="Y203" s="1294"/>
      <c r="Z203" s="1294"/>
      <c r="AA203" s="1294"/>
      <c r="AB203" s="1294"/>
      <c r="AC203" s="1294"/>
      <c r="AD203" s="1294"/>
      <c r="AE203" s="1294"/>
      <c r="AF203" s="1294"/>
      <c r="AG203" s="1294"/>
      <c r="AH203" s="1294"/>
      <c r="AI203" s="1294"/>
      <c r="AJ203" s="1294"/>
      <c r="AK203" s="1294"/>
      <c r="AL203" s="1294"/>
      <c r="AM203" s="1294"/>
      <c r="AN203" s="1294"/>
      <c r="AO203" s="1294"/>
      <c r="AP203" s="1294"/>
      <c r="AQ203" s="1294"/>
      <c r="AR203" s="1294"/>
      <c r="AS203" s="1294"/>
      <c r="AT203" s="1294"/>
      <c r="AU203" s="1294"/>
      <c r="AV203" s="1294"/>
      <c r="AW203" s="1294"/>
      <c r="AX203" s="1294"/>
      <c r="AY203" s="1294"/>
      <c r="AZ203" s="1294"/>
      <c r="BA203" s="1294"/>
      <c r="BB203" s="1294"/>
      <c r="BC203" s="1294"/>
      <c r="BD203" s="1294"/>
      <c r="BE203" s="1294"/>
      <c r="BF203" s="1294"/>
      <c r="BG203" s="1294"/>
      <c r="BH203" s="1294"/>
      <c r="BI203" s="1294"/>
      <c r="BJ203" s="1294"/>
      <c r="BK203" s="1294"/>
      <c r="BL203" s="1294"/>
      <c r="BM203" s="1294"/>
      <c r="BN203" s="1294"/>
      <c r="BO203" s="1294"/>
      <c r="BP203" s="1294"/>
      <c r="BQ203" s="1294"/>
      <c r="BR203" s="1294"/>
      <c r="BS203" s="1294"/>
      <c r="BT203" s="1294"/>
      <c r="BU203" s="1294"/>
      <c r="BV203" s="1294"/>
      <c r="BW203" s="1294"/>
      <c r="BX203" s="1294"/>
      <c r="BY203" s="1294"/>
      <c r="BZ203" s="1294"/>
      <c r="CA203" s="1294"/>
      <c r="CB203" s="1294"/>
      <c r="CC203" s="1294"/>
      <c r="CD203" s="1294"/>
      <c r="CE203" s="1294"/>
      <c r="CF203" s="1294"/>
      <c r="CG203" s="1294"/>
      <c r="CH203" s="1294"/>
      <c r="CI203" s="1294"/>
      <c r="CJ203" s="1294"/>
      <c r="CK203" s="1294"/>
      <c r="CL203" s="1294"/>
      <c r="CM203" s="1294"/>
      <c r="CN203" s="1294"/>
      <c r="CO203" s="1295">
        <f t="shared" si="19"/>
        <v>0</v>
      </c>
      <c r="CP203" s="476"/>
      <c r="CQ203" s="476"/>
      <c r="CR203" s="476"/>
      <c r="CS203" s="474">
        <f t="shared" si="20"/>
        <v>0</v>
      </c>
      <c r="CT203" s="475">
        <f t="shared" si="21"/>
        <v>0</v>
      </c>
      <c r="CV203" s="487"/>
      <c r="CW203" s="487"/>
      <c r="CX203" s="487"/>
      <c r="CY203" s="487"/>
      <c r="CZ203" s="487"/>
      <c r="DA203" s="487"/>
      <c r="DB203" s="487"/>
      <c r="DC203" s="487"/>
      <c r="DD203" s="487"/>
      <c r="DE203" s="487"/>
      <c r="DF203" s="487"/>
      <c r="DG203" s="487"/>
      <c r="DH203" s="487"/>
      <c r="DI203" s="487"/>
      <c r="DJ203" s="487"/>
      <c r="DK203" s="487"/>
      <c r="DL203" s="487"/>
      <c r="DM203" s="487"/>
      <c r="DN203" s="487"/>
      <c r="DO203" s="487"/>
      <c r="DP203" s="487"/>
      <c r="DQ203" s="487"/>
      <c r="DR203" s="487"/>
      <c r="DS203" s="487"/>
      <c r="DT203" s="487"/>
      <c r="DU203" s="487"/>
      <c r="DV203" s="487"/>
      <c r="DW203" s="487"/>
      <c r="DX203" s="487"/>
      <c r="DY203" s="487"/>
      <c r="DZ203" s="487"/>
      <c r="EA203" s="487"/>
      <c r="EB203" s="487"/>
      <c r="EC203" s="487"/>
      <c r="ED203" s="487"/>
      <c r="EE203" s="487"/>
      <c r="EF203" s="487"/>
      <c r="EG203" s="487"/>
      <c r="EH203" s="487"/>
      <c r="EI203" s="487"/>
      <c r="EJ203" s="487"/>
      <c r="EK203" s="487"/>
      <c r="EL203" s="487"/>
      <c r="EM203" s="487"/>
      <c r="EN203" s="487"/>
      <c r="EO203" s="487"/>
      <c r="EP203" s="487"/>
      <c r="EQ203" s="487"/>
      <c r="ER203" s="487"/>
      <c r="ES203" s="487"/>
      <c r="ET203" s="487"/>
      <c r="EU203" s="487"/>
      <c r="EV203" s="487"/>
      <c r="EW203" s="487"/>
      <c r="EX203" s="487"/>
      <c r="EY203" s="487"/>
      <c r="EZ203" s="487"/>
      <c r="FA203" s="487"/>
      <c r="FB203" s="487"/>
      <c r="FC203" s="487"/>
      <c r="FD203" s="487"/>
      <c r="FE203" s="487"/>
      <c r="FF203" s="487"/>
      <c r="FG203" s="487"/>
      <c r="FH203" s="487"/>
      <c r="FI203" s="487"/>
      <c r="FJ203" s="487"/>
      <c r="FK203" s="487"/>
      <c r="FL203" s="487"/>
      <c r="FM203" s="487"/>
      <c r="FN203" s="487"/>
      <c r="FO203" s="487"/>
      <c r="FP203" s="487"/>
      <c r="FQ203" s="487"/>
      <c r="FR203" s="487"/>
      <c r="FS203" s="487"/>
      <c r="FT203" s="487"/>
      <c r="FU203" s="487"/>
      <c r="FV203" s="487"/>
      <c r="FW203" s="487"/>
      <c r="FX203" s="487"/>
      <c r="FY203" s="487"/>
      <c r="FZ203" s="487"/>
      <c r="GA203" s="487"/>
      <c r="GB203" s="487"/>
      <c r="GC203" s="487"/>
      <c r="GD203" s="487"/>
      <c r="GE203" s="487"/>
      <c r="GF203" s="487"/>
      <c r="GG203" s="487"/>
      <c r="GH203" s="487"/>
      <c r="GI203" s="487"/>
      <c r="GJ203" s="487"/>
      <c r="GK203" s="487"/>
      <c r="GL203" s="487"/>
      <c r="GM203" s="487"/>
      <c r="GN203" s="487"/>
      <c r="GO203" s="487"/>
      <c r="GP203" s="487"/>
      <c r="GQ203" s="487"/>
      <c r="GR203" s="487"/>
      <c r="GS203" s="487"/>
      <c r="GT203" s="487"/>
      <c r="GU203" s="487"/>
      <c r="GV203" s="487"/>
      <c r="GW203" s="487"/>
      <c r="GX203" s="487"/>
      <c r="GY203" s="487"/>
      <c r="GZ203" s="487"/>
      <c r="HA203" s="487"/>
      <c r="HB203" s="487"/>
      <c r="HC203" s="487"/>
      <c r="HD203" s="487"/>
      <c r="HE203" s="487"/>
      <c r="HF203" s="487"/>
      <c r="HG203" s="487"/>
      <c r="HH203" s="487"/>
      <c r="HI203" s="487"/>
      <c r="HJ203" s="487"/>
      <c r="HK203" s="487"/>
      <c r="HL203" s="487"/>
      <c r="HM203" s="487"/>
      <c r="HN203" s="487"/>
      <c r="HO203" s="487"/>
      <c r="HP203" s="487"/>
      <c r="HQ203" s="487"/>
      <c r="HR203" s="487"/>
      <c r="HS203" s="487"/>
      <c r="HT203" s="487"/>
      <c r="HU203" s="487"/>
      <c r="HV203" s="487"/>
      <c r="HW203" s="487"/>
      <c r="HX203" s="487"/>
      <c r="HY203" s="487"/>
      <c r="HZ203" s="487"/>
      <c r="IA203" s="487"/>
      <c r="IB203" s="487"/>
      <c r="IC203" s="487"/>
      <c r="ID203" s="487"/>
      <c r="IE203" s="487"/>
      <c r="IF203" s="487"/>
      <c r="IG203" s="487"/>
      <c r="IH203" s="487"/>
      <c r="II203" s="487"/>
      <c r="IJ203" s="487"/>
      <c r="IK203" s="487"/>
      <c r="IL203" s="487"/>
      <c r="IM203" s="487"/>
      <c r="IN203" s="487"/>
      <c r="IO203" s="487"/>
      <c r="IP203" s="487"/>
      <c r="IQ203" s="487"/>
      <c r="IR203" s="487"/>
      <c r="IS203" s="487"/>
      <c r="IT203" s="487"/>
      <c r="IU203" s="487"/>
      <c r="IV203" s="487"/>
      <c r="IW203" s="487"/>
      <c r="IX203" s="487"/>
      <c r="IY203" s="487"/>
      <c r="IZ203" s="487"/>
      <c r="JA203" s="487"/>
      <c r="JB203" s="487"/>
      <c r="JC203" s="487"/>
      <c r="JD203" s="487"/>
      <c r="JE203" s="487"/>
      <c r="JF203" s="487"/>
      <c r="JG203" s="487"/>
      <c r="JH203" s="487"/>
      <c r="JI203" s="487"/>
      <c r="JJ203" s="487"/>
      <c r="JK203" s="487"/>
      <c r="JL203" s="487"/>
      <c r="JM203" s="487"/>
      <c r="JN203" s="487"/>
      <c r="JO203" s="487"/>
      <c r="JP203" s="487"/>
      <c r="JQ203" s="487"/>
      <c r="JR203" s="487"/>
      <c r="JS203" s="681"/>
    </row>
    <row r="204" spans="1:279" s="461" customFormat="1" ht="21" customHeight="1">
      <c r="A204" s="1785"/>
      <c r="B204" s="1626">
        <v>91</v>
      </c>
      <c r="C204" s="478"/>
      <c r="D204" s="469"/>
      <c r="E204" s="470"/>
      <c r="F204" s="470"/>
      <c r="G204" s="469"/>
      <c r="H204" s="472"/>
      <c r="I204" s="1294"/>
      <c r="J204" s="1294"/>
      <c r="K204" s="1294"/>
      <c r="L204" s="1294"/>
      <c r="M204" s="1294"/>
      <c r="N204" s="1294"/>
      <c r="O204" s="1294"/>
      <c r="P204" s="1294"/>
      <c r="Q204" s="1294"/>
      <c r="R204" s="1294"/>
      <c r="S204" s="1294"/>
      <c r="T204" s="1294"/>
      <c r="U204" s="1294"/>
      <c r="V204" s="1294"/>
      <c r="W204" s="1294"/>
      <c r="X204" s="1294"/>
      <c r="Y204" s="1294"/>
      <c r="Z204" s="1294"/>
      <c r="AA204" s="1294"/>
      <c r="AB204" s="1294"/>
      <c r="AC204" s="1294"/>
      <c r="AD204" s="1294"/>
      <c r="AE204" s="1294"/>
      <c r="AF204" s="1294"/>
      <c r="AG204" s="1294"/>
      <c r="AH204" s="1294"/>
      <c r="AI204" s="1294"/>
      <c r="AJ204" s="1294"/>
      <c r="AK204" s="1294"/>
      <c r="AL204" s="1294"/>
      <c r="AM204" s="1294"/>
      <c r="AN204" s="1294"/>
      <c r="AO204" s="1294"/>
      <c r="AP204" s="1294"/>
      <c r="AQ204" s="1294"/>
      <c r="AR204" s="1294"/>
      <c r="AS204" s="1294"/>
      <c r="AT204" s="1294"/>
      <c r="AU204" s="1294"/>
      <c r="AV204" s="1294"/>
      <c r="AW204" s="1294"/>
      <c r="AX204" s="1294"/>
      <c r="AY204" s="1294"/>
      <c r="AZ204" s="1294"/>
      <c r="BA204" s="1294"/>
      <c r="BB204" s="1294"/>
      <c r="BC204" s="1294"/>
      <c r="BD204" s="1294"/>
      <c r="BE204" s="1294"/>
      <c r="BF204" s="1294"/>
      <c r="BG204" s="1294"/>
      <c r="BH204" s="1294"/>
      <c r="BI204" s="1294"/>
      <c r="BJ204" s="1294"/>
      <c r="BK204" s="1294"/>
      <c r="BL204" s="1294"/>
      <c r="BM204" s="1294"/>
      <c r="BN204" s="1294"/>
      <c r="BO204" s="1294"/>
      <c r="BP204" s="1294"/>
      <c r="BQ204" s="1294"/>
      <c r="BR204" s="1294"/>
      <c r="BS204" s="1294"/>
      <c r="BT204" s="1294"/>
      <c r="BU204" s="1294"/>
      <c r="BV204" s="1294"/>
      <c r="BW204" s="1294"/>
      <c r="BX204" s="1294"/>
      <c r="BY204" s="1294"/>
      <c r="BZ204" s="1294"/>
      <c r="CA204" s="1294"/>
      <c r="CB204" s="1294"/>
      <c r="CC204" s="1294"/>
      <c r="CD204" s="1294"/>
      <c r="CE204" s="1294"/>
      <c r="CF204" s="1294"/>
      <c r="CG204" s="1294"/>
      <c r="CH204" s="1294"/>
      <c r="CI204" s="1294"/>
      <c r="CJ204" s="1294"/>
      <c r="CK204" s="1294"/>
      <c r="CL204" s="1294"/>
      <c r="CM204" s="1294"/>
      <c r="CN204" s="1294"/>
      <c r="CO204" s="1295">
        <f t="shared" si="19"/>
        <v>0</v>
      </c>
      <c r="CP204" s="476"/>
      <c r="CQ204" s="476"/>
      <c r="CR204" s="476"/>
      <c r="CS204" s="474">
        <f t="shared" si="20"/>
        <v>0</v>
      </c>
      <c r="CT204" s="475">
        <f t="shared" si="21"/>
        <v>0</v>
      </c>
      <c r="CV204" s="487"/>
      <c r="CW204" s="487"/>
      <c r="CX204" s="487"/>
      <c r="CY204" s="487"/>
      <c r="CZ204" s="487"/>
      <c r="DA204" s="487"/>
      <c r="DB204" s="487"/>
      <c r="DC204" s="487"/>
      <c r="DD204" s="487"/>
      <c r="DE204" s="487"/>
      <c r="DF204" s="487"/>
      <c r="DG204" s="487"/>
      <c r="DH204" s="487"/>
      <c r="DI204" s="487"/>
      <c r="DJ204" s="487"/>
      <c r="DK204" s="487"/>
      <c r="DL204" s="487"/>
      <c r="DM204" s="487"/>
      <c r="DN204" s="487"/>
      <c r="DO204" s="487"/>
      <c r="DP204" s="487"/>
      <c r="DQ204" s="487"/>
      <c r="DR204" s="487"/>
      <c r="DS204" s="487"/>
      <c r="DT204" s="487"/>
      <c r="DU204" s="487"/>
      <c r="DV204" s="487"/>
      <c r="DW204" s="487"/>
      <c r="DX204" s="487"/>
      <c r="DY204" s="487"/>
      <c r="DZ204" s="487"/>
      <c r="EA204" s="487"/>
      <c r="EB204" s="487"/>
      <c r="EC204" s="487"/>
      <c r="ED204" s="487"/>
      <c r="EE204" s="487"/>
      <c r="EF204" s="487"/>
      <c r="EG204" s="487"/>
      <c r="EH204" s="487"/>
      <c r="EI204" s="487"/>
      <c r="EJ204" s="487"/>
      <c r="EK204" s="487"/>
      <c r="EL204" s="487"/>
      <c r="EM204" s="487"/>
      <c r="EN204" s="487"/>
      <c r="EO204" s="487"/>
      <c r="EP204" s="487"/>
      <c r="EQ204" s="487"/>
      <c r="ER204" s="487"/>
      <c r="ES204" s="487"/>
      <c r="ET204" s="487"/>
      <c r="EU204" s="487"/>
      <c r="EV204" s="487"/>
      <c r="EW204" s="487"/>
      <c r="EX204" s="487"/>
      <c r="EY204" s="487"/>
      <c r="EZ204" s="487"/>
      <c r="FA204" s="487"/>
      <c r="FB204" s="487"/>
      <c r="FC204" s="487"/>
      <c r="FD204" s="487"/>
      <c r="FE204" s="487"/>
      <c r="FF204" s="487"/>
      <c r="FG204" s="487"/>
      <c r="FH204" s="487"/>
      <c r="FI204" s="487"/>
      <c r="FJ204" s="487"/>
      <c r="FK204" s="487"/>
      <c r="FL204" s="487"/>
      <c r="FM204" s="487"/>
      <c r="FN204" s="487"/>
      <c r="FO204" s="487"/>
      <c r="FP204" s="487"/>
      <c r="FQ204" s="487"/>
      <c r="FR204" s="487"/>
      <c r="FS204" s="487"/>
      <c r="FT204" s="487"/>
      <c r="FU204" s="487"/>
      <c r="FV204" s="487"/>
      <c r="FW204" s="487"/>
      <c r="FX204" s="487"/>
      <c r="FY204" s="487"/>
      <c r="FZ204" s="487"/>
      <c r="GA204" s="487"/>
      <c r="GB204" s="487"/>
      <c r="GC204" s="487"/>
      <c r="GD204" s="487"/>
      <c r="GE204" s="487"/>
      <c r="GF204" s="487"/>
      <c r="GG204" s="487"/>
      <c r="GH204" s="487"/>
      <c r="GI204" s="487"/>
      <c r="GJ204" s="487"/>
      <c r="GK204" s="487"/>
      <c r="GL204" s="487"/>
      <c r="GM204" s="487"/>
      <c r="GN204" s="487"/>
      <c r="GO204" s="487"/>
      <c r="GP204" s="487"/>
      <c r="GQ204" s="487"/>
      <c r="GR204" s="487"/>
      <c r="GS204" s="487"/>
      <c r="GT204" s="487"/>
      <c r="GU204" s="487"/>
      <c r="GV204" s="487"/>
      <c r="GW204" s="487"/>
      <c r="GX204" s="487"/>
      <c r="GY204" s="487"/>
      <c r="GZ204" s="487"/>
      <c r="HA204" s="487"/>
      <c r="HB204" s="487"/>
      <c r="HC204" s="487"/>
      <c r="HD204" s="487"/>
      <c r="HE204" s="487"/>
      <c r="HF204" s="487"/>
      <c r="HG204" s="487"/>
      <c r="HH204" s="487"/>
      <c r="HI204" s="487"/>
      <c r="HJ204" s="487"/>
      <c r="HK204" s="487"/>
      <c r="HL204" s="487"/>
      <c r="HM204" s="487"/>
      <c r="HN204" s="487"/>
      <c r="HO204" s="487"/>
      <c r="HP204" s="487"/>
      <c r="HQ204" s="487"/>
      <c r="HR204" s="487"/>
      <c r="HS204" s="487"/>
      <c r="HT204" s="487"/>
      <c r="HU204" s="487"/>
      <c r="HV204" s="487"/>
      <c r="HW204" s="487"/>
      <c r="HX204" s="487"/>
      <c r="HY204" s="487"/>
      <c r="HZ204" s="487"/>
      <c r="IA204" s="487"/>
      <c r="IB204" s="487"/>
      <c r="IC204" s="487"/>
      <c r="ID204" s="487"/>
      <c r="IE204" s="487"/>
      <c r="IF204" s="487"/>
      <c r="IG204" s="487"/>
      <c r="IH204" s="487"/>
      <c r="II204" s="487"/>
      <c r="IJ204" s="487"/>
      <c r="IK204" s="487"/>
      <c r="IL204" s="487"/>
      <c r="IM204" s="487"/>
      <c r="IN204" s="487"/>
      <c r="IO204" s="487"/>
      <c r="IP204" s="487"/>
      <c r="IQ204" s="487"/>
      <c r="IR204" s="487"/>
      <c r="IS204" s="487"/>
      <c r="IT204" s="487"/>
      <c r="IU204" s="487"/>
      <c r="IV204" s="487"/>
      <c r="IW204" s="487"/>
      <c r="IX204" s="487"/>
      <c r="IY204" s="487"/>
      <c r="IZ204" s="487"/>
      <c r="JA204" s="487"/>
      <c r="JB204" s="487"/>
      <c r="JC204" s="487"/>
      <c r="JD204" s="487"/>
      <c r="JE204" s="487"/>
      <c r="JF204" s="487"/>
      <c r="JG204" s="487"/>
      <c r="JH204" s="487"/>
      <c r="JI204" s="487"/>
      <c r="JJ204" s="487"/>
      <c r="JK204" s="487"/>
      <c r="JL204" s="487"/>
      <c r="JM204" s="487"/>
      <c r="JN204" s="487"/>
      <c r="JO204" s="487"/>
      <c r="JP204" s="487"/>
      <c r="JQ204" s="487"/>
      <c r="JR204" s="487"/>
      <c r="JS204" s="681"/>
    </row>
    <row r="205" spans="1:279" s="461" customFormat="1" ht="21" customHeight="1">
      <c r="A205" s="1785"/>
      <c r="B205" s="1626">
        <v>92</v>
      </c>
      <c r="C205" s="478"/>
      <c r="D205" s="469"/>
      <c r="E205" s="470"/>
      <c r="F205" s="470"/>
      <c r="G205" s="469"/>
      <c r="H205" s="472"/>
      <c r="I205" s="1294"/>
      <c r="J205" s="1294"/>
      <c r="K205" s="1294"/>
      <c r="L205" s="1294"/>
      <c r="M205" s="1294"/>
      <c r="N205" s="1294"/>
      <c r="O205" s="1294"/>
      <c r="P205" s="1294"/>
      <c r="Q205" s="1294"/>
      <c r="R205" s="1294"/>
      <c r="S205" s="1294"/>
      <c r="T205" s="1294"/>
      <c r="U205" s="1294"/>
      <c r="V205" s="1294"/>
      <c r="W205" s="1294"/>
      <c r="X205" s="1294"/>
      <c r="Y205" s="1294"/>
      <c r="Z205" s="1294"/>
      <c r="AA205" s="1294"/>
      <c r="AB205" s="1294"/>
      <c r="AC205" s="1294"/>
      <c r="AD205" s="1294"/>
      <c r="AE205" s="1294"/>
      <c r="AF205" s="1294"/>
      <c r="AG205" s="1294"/>
      <c r="AH205" s="1294"/>
      <c r="AI205" s="1294"/>
      <c r="AJ205" s="1294"/>
      <c r="AK205" s="1294"/>
      <c r="AL205" s="1294"/>
      <c r="AM205" s="1294"/>
      <c r="AN205" s="1294"/>
      <c r="AO205" s="1294"/>
      <c r="AP205" s="1294"/>
      <c r="AQ205" s="1294"/>
      <c r="AR205" s="1294"/>
      <c r="AS205" s="1294"/>
      <c r="AT205" s="1294"/>
      <c r="AU205" s="1294"/>
      <c r="AV205" s="1294"/>
      <c r="AW205" s="1294"/>
      <c r="AX205" s="1294"/>
      <c r="AY205" s="1294"/>
      <c r="AZ205" s="1294"/>
      <c r="BA205" s="1294"/>
      <c r="BB205" s="1294"/>
      <c r="BC205" s="1294"/>
      <c r="BD205" s="1294"/>
      <c r="BE205" s="1294"/>
      <c r="BF205" s="1294"/>
      <c r="BG205" s="1294"/>
      <c r="BH205" s="1294"/>
      <c r="BI205" s="1294"/>
      <c r="BJ205" s="1294"/>
      <c r="BK205" s="1294"/>
      <c r="BL205" s="1294"/>
      <c r="BM205" s="1294"/>
      <c r="BN205" s="1294"/>
      <c r="BO205" s="1294"/>
      <c r="BP205" s="1294"/>
      <c r="BQ205" s="1294"/>
      <c r="BR205" s="1294"/>
      <c r="BS205" s="1294"/>
      <c r="BT205" s="1294"/>
      <c r="BU205" s="1294"/>
      <c r="BV205" s="1294"/>
      <c r="BW205" s="1294"/>
      <c r="BX205" s="1294"/>
      <c r="BY205" s="1294"/>
      <c r="BZ205" s="1294"/>
      <c r="CA205" s="1294"/>
      <c r="CB205" s="1294"/>
      <c r="CC205" s="1294"/>
      <c r="CD205" s="1294"/>
      <c r="CE205" s="1294"/>
      <c r="CF205" s="1294"/>
      <c r="CG205" s="1294"/>
      <c r="CH205" s="1294"/>
      <c r="CI205" s="1294"/>
      <c r="CJ205" s="1294"/>
      <c r="CK205" s="1294"/>
      <c r="CL205" s="1294"/>
      <c r="CM205" s="1294"/>
      <c r="CN205" s="1294"/>
      <c r="CO205" s="1295">
        <f t="shared" si="19"/>
        <v>0</v>
      </c>
      <c r="CP205" s="476"/>
      <c r="CQ205" s="476"/>
      <c r="CR205" s="476"/>
      <c r="CS205" s="474">
        <f t="shared" si="20"/>
        <v>0</v>
      </c>
      <c r="CT205" s="475">
        <f t="shared" si="21"/>
        <v>0</v>
      </c>
      <c r="CV205" s="487"/>
      <c r="CW205" s="487"/>
      <c r="CX205" s="487"/>
      <c r="CY205" s="487"/>
      <c r="CZ205" s="487"/>
      <c r="DA205" s="487"/>
      <c r="DB205" s="487"/>
      <c r="DC205" s="487"/>
      <c r="DD205" s="487"/>
      <c r="DE205" s="487"/>
      <c r="DF205" s="487"/>
      <c r="DG205" s="487"/>
      <c r="DH205" s="487"/>
      <c r="DI205" s="487"/>
      <c r="DJ205" s="487"/>
      <c r="DK205" s="487"/>
      <c r="DL205" s="487"/>
      <c r="DM205" s="487"/>
      <c r="DN205" s="487"/>
      <c r="DO205" s="487"/>
      <c r="DP205" s="487"/>
      <c r="DQ205" s="487"/>
      <c r="DR205" s="487"/>
      <c r="DS205" s="487"/>
      <c r="DT205" s="487"/>
      <c r="DU205" s="487"/>
      <c r="DV205" s="487"/>
      <c r="DW205" s="487"/>
      <c r="DX205" s="487"/>
      <c r="DY205" s="487"/>
      <c r="DZ205" s="487"/>
      <c r="EA205" s="487"/>
      <c r="EB205" s="487"/>
      <c r="EC205" s="487"/>
      <c r="ED205" s="487"/>
      <c r="EE205" s="487"/>
      <c r="EF205" s="487"/>
      <c r="EG205" s="487"/>
      <c r="EH205" s="487"/>
      <c r="EI205" s="487"/>
      <c r="EJ205" s="487"/>
      <c r="EK205" s="487"/>
      <c r="EL205" s="487"/>
      <c r="EM205" s="487"/>
      <c r="EN205" s="487"/>
      <c r="EO205" s="487"/>
      <c r="EP205" s="487"/>
      <c r="EQ205" s="487"/>
      <c r="ER205" s="487"/>
      <c r="ES205" s="487"/>
      <c r="ET205" s="487"/>
      <c r="EU205" s="487"/>
      <c r="EV205" s="487"/>
      <c r="EW205" s="487"/>
      <c r="EX205" s="487"/>
      <c r="EY205" s="487"/>
      <c r="EZ205" s="487"/>
      <c r="FA205" s="487"/>
      <c r="FB205" s="487"/>
      <c r="FC205" s="487"/>
      <c r="FD205" s="487"/>
      <c r="FE205" s="487"/>
      <c r="FF205" s="487"/>
      <c r="FG205" s="487"/>
      <c r="FH205" s="487"/>
      <c r="FI205" s="487"/>
      <c r="FJ205" s="487"/>
      <c r="FK205" s="487"/>
      <c r="FL205" s="487"/>
      <c r="FM205" s="487"/>
      <c r="FN205" s="487"/>
      <c r="FO205" s="487"/>
      <c r="FP205" s="487"/>
      <c r="FQ205" s="487"/>
      <c r="FR205" s="487"/>
      <c r="FS205" s="487"/>
      <c r="FT205" s="487"/>
      <c r="FU205" s="487"/>
      <c r="FV205" s="487"/>
      <c r="FW205" s="487"/>
      <c r="FX205" s="487"/>
      <c r="FY205" s="487"/>
      <c r="FZ205" s="487"/>
      <c r="GA205" s="487"/>
      <c r="GB205" s="487"/>
      <c r="GC205" s="487"/>
      <c r="GD205" s="487"/>
      <c r="GE205" s="487"/>
      <c r="GF205" s="487"/>
      <c r="GG205" s="487"/>
      <c r="GH205" s="487"/>
      <c r="GI205" s="487"/>
      <c r="GJ205" s="487"/>
      <c r="GK205" s="487"/>
      <c r="GL205" s="487"/>
      <c r="GM205" s="487"/>
      <c r="GN205" s="487"/>
      <c r="GO205" s="487"/>
      <c r="GP205" s="487"/>
      <c r="GQ205" s="487"/>
      <c r="GR205" s="487"/>
      <c r="GS205" s="487"/>
      <c r="GT205" s="487"/>
      <c r="GU205" s="487"/>
      <c r="GV205" s="487"/>
      <c r="GW205" s="487"/>
      <c r="GX205" s="487"/>
      <c r="GY205" s="487"/>
      <c r="GZ205" s="487"/>
      <c r="HA205" s="487"/>
      <c r="HB205" s="487"/>
      <c r="HC205" s="487"/>
      <c r="HD205" s="487"/>
      <c r="HE205" s="487"/>
      <c r="HF205" s="487"/>
      <c r="HG205" s="487"/>
      <c r="HH205" s="487"/>
      <c r="HI205" s="487"/>
      <c r="HJ205" s="487"/>
      <c r="HK205" s="487"/>
      <c r="HL205" s="487"/>
      <c r="HM205" s="487"/>
      <c r="HN205" s="487"/>
      <c r="HO205" s="487"/>
      <c r="HP205" s="487"/>
      <c r="HQ205" s="487"/>
      <c r="HR205" s="487"/>
      <c r="HS205" s="487"/>
      <c r="HT205" s="487"/>
      <c r="HU205" s="487"/>
      <c r="HV205" s="487"/>
      <c r="HW205" s="487"/>
      <c r="HX205" s="487"/>
      <c r="HY205" s="487"/>
      <c r="HZ205" s="487"/>
      <c r="IA205" s="487"/>
      <c r="IB205" s="487"/>
      <c r="IC205" s="487"/>
      <c r="ID205" s="487"/>
      <c r="IE205" s="487"/>
      <c r="IF205" s="487"/>
      <c r="IG205" s="487"/>
      <c r="IH205" s="487"/>
      <c r="II205" s="487"/>
      <c r="IJ205" s="487"/>
      <c r="IK205" s="487"/>
      <c r="IL205" s="487"/>
      <c r="IM205" s="487"/>
      <c r="IN205" s="487"/>
      <c r="IO205" s="487"/>
      <c r="IP205" s="487"/>
      <c r="IQ205" s="487"/>
      <c r="IR205" s="487"/>
      <c r="IS205" s="487"/>
      <c r="IT205" s="487"/>
      <c r="IU205" s="487"/>
      <c r="IV205" s="487"/>
      <c r="IW205" s="487"/>
      <c r="IX205" s="487"/>
      <c r="IY205" s="487"/>
      <c r="IZ205" s="487"/>
      <c r="JA205" s="487"/>
      <c r="JB205" s="487"/>
      <c r="JC205" s="487"/>
      <c r="JD205" s="487"/>
      <c r="JE205" s="487"/>
      <c r="JF205" s="487"/>
      <c r="JG205" s="487"/>
      <c r="JH205" s="487"/>
      <c r="JI205" s="487"/>
      <c r="JJ205" s="487"/>
      <c r="JK205" s="487"/>
      <c r="JL205" s="487"/>
      <c r="JM205" s="487"/>
      <c r="JN205" s="487"/>
      <c r="JO205" s="487"/>
      <c r="JP205" s="487"/>
      <c r="JQ205" s="487"/>
      <c r="JR205" s="487"/>
      <c r="JS205" s="681"/>
    </row>
    <row r="206" spans="1:279" s="461" customFormat="1" ht="21" customHeight="1">
      <c r="A206" s="1785"/>
      <c r="B206" s="1626">
        <v>93</v>
      </c>
      <c r="C206" s="478"/>
      <c r="D206" s="469"/>
      <c r="E206" s="470"/>
      <c r="F206" s="470"/>
      <c r="G206" s="469"/>
      <c r="H206" s="472"/>
      <c r="I206" s="1294"/>
      <c r="J206" s="1294"/>
      <c r="K206" s="1294"/>
      <c r="L206" s="1294"/>
      <c r="M206" s="1294"/>
      <c r="N206" s="1294"/>
      <c r="O206" s="1294"/>
      <c r="P206" s="1294"/>
      <c r="Q206" s="1294"/>
      <c r="R206" s="1294"/>
      <c r="S206" s="1294"/>
      <c r="T206" s="1294"/>
      <c r="U206" s="1294"/>
      <c r="V206" s="1294"/>
      <c r="W206" s="1294"/>
      <c r="X206" s="1294"/>
      <c r="Y206" s="1294"/>
      <c r="Z206" s="1294"/>
      <c r="AA206" s="1294"/>
      <c r="AB206" s="1294"/>
      <c r="AC206" s="1294"/>
      <c r="AD206" s="1294"/>
      <c r="AE206" s="1294"/>
      <c r="AF206" s="1294"/>
      <c r="AG206" s="1294"/>
      <c r="AH206" s="1294"/>
      <c r="AI206" s="1294"/>
      <c r="AJ206" s="1294"/>
      <c r="AK206" s="1294"/>
      <c r="AL206" s="1294"/>
      <c r="AM206" s="1294"/>
      <c r="AN206" s="1294"/>
      <c r="AO206" s="1294"/>
      <c r="AP206" s="1294"/>
      <c r="AQ206" s="1294"/>
      <c r="AR206" s="1294"/>
      <c r="AS206" s="1294"/>
      <c r="AT206" s="1294"/>
      <c r="AU206" s="1294"/>
      <c r="AV206" s="1294"/>
      <c r="AW206" s="1294"/>
      <c r="AX206" s="1294"/>
      <c r="AY206" s="1294"/>
      <c r="AZ206" s="1294"/>
      <c r="BA206" s="1294"/>
      <c r="BB206" s="1294"/>
      <c r="BC206" s="1294"/>
      <c r="BD206" s="1294"/>
      <c r="BE206" s="1294"/>
      <c r="BF206" s="1294"/>
      <c r="BG206" s="1294"/>
      <c r="BH206" s="1294"/>
      <c r="BI206" s="1294"/>
      <c r="BJ206" s="1294"/>
      <c r="BK206" s="1294"/>
      <c r="BL206" s="1294"/>
      <c r="BM206" s="1294"/>
      <c r="BN206" s="1294"/>
      <c r="BO206" s="1294"/>
      <c r="BP206" s="1294"/>
      <c r="BQ206" s="1294"/>
      <c r="BR206" s="1294"/>
      <c r="BS206" s="1294"/>
      <c r="BT206" s="1294"/>
      <c r="BU206" s="1294"/>
      <c r="BV206" s="1294"/>
      <c r="BW206" s="1294"/>
      <c r="BX206" s="1294"/>
      <c r="BY206" s="1294"/>
      <c r="BZ206" s="1294"/>
      <c r="CA206" s="1294"/>
      <c r="CB206" s="1294"/>
      <c r="CC206" s="1294"/>
      <c r="CD206" s="1294"/>
      <c r="CE206" s="1294"/>
      <c r="CF206" s="1294"/>
      <c r="CG206" s="1294"/>
      <c r="CH206" s="1294"/>
      <c r="CI206" s="1294"/>
      <c r="CJ206" s="1294"/>
      <c r="CK206" s="1294"/>
      <c r="CL206" s="1294"/>
      <c r="CM206" s="1294"/>
      <c r="CN206" s="1294"/>
      <c r="CO206" s="1295">
        <f t="shared" si="19"/>
        <v>0</v>
      </c>
      <c r="CP206" s="476"/>
      <c r="CQ206" s="476"/>
      <c r="CR206" s="476"/>
      <c r="CS206" s="474">
        <f t="shared" si="20"/>
        <v>0</v>
      </c>
      <c r="CT206" s="475">
        <f t="shared" si="21"/>
        <v>0</v>
      </c>
      <c r="CV206" s="487"/>
      <c r="CW206" s="487"/>
      <c r="CX206" s="487"/>
      <c r="CY206" s="487"/>
      <c r="CZ206" s="487"/>
      <c r="DA206" s="487"/>
      <c r="DB206" s="487"/>
      <c r="DC206" s="487"/>
      <c r="DD206" s="487"/>
      <c r="DE206" s="487"/>
      <c r="DF206" s="487"/>
      <c r="DG206" s="487"/>
      <c r="DH206" s="487"/>
      <c r="DI206" s="487"/>
      <c r="DJ206" s="487"/>
      <c r="DK206" s="487"/>
      <c r="DL206" s="487"/>
      <c r="DM206" s="487"/>
      <c r="DN206" s="487"/>
      <c r="DO206" s="487"/>
      <c r="DP206" s="487"/>
      <c r="DQ206" s="487"/>
      <c r="DR206" s="487"/>
      <c r="DS206" s="487"/>
      <c r="DT206" s="487"/>
      <c r="DU206" s="487"/>
      <c r="DV206" s="487"/>
      <c r="DW206" s="487"/>
      <c r="DX206" s="487"/>
      <c r="DY206" s="487"/>
      <c r="DZ206" s="487"/>
      <c r="EA206" s="487"/>
      <c r="EB206" s="487"/>
      <c r="EC206" s="487"/>
      <c r="ED206" s="487"/>
      <c r="EE206" s="487"/>
      <c r="EF206" s="487"/>
      <c r="EG206" s="487"/>
      <c r="EH206" s="487"/>
      <c r="EI206" s="487"/>
      <c r="EJ206" s="487"/>
      <c r="EK206" s="487"/>
      <c r="EL206" s="487"/>
      <c r="EM206" s="487"/>
      <c r="EN206" s="487"/>
      <c r="EO206" s="487"/>
      <c r="EP206" s="487"/>
      <c r="EQ206" s="487"/>
      <c r="ER206" s="487"/>
      <c r="ES206" s="487"/>
      <c r="ET206" s="487"/>
      <c r="EU206" s="487"/>
      <c r="EV206" s="487"/>
      <c r="EW206" s="487"/>
      <c r="EX206" s="487"/>
      <c r="EY206" s="487"/>
      <c r="EZ206" s="487"/>
      <c r="FA206" s="487"/>
      <c r="FB206" s="487"/>
      <c r="FC206" s="487"/>
      <c r="FD206" s="487"/>
      <c r="FE206" s="487"/>
      <c r="FF206" s="487"/>
      <c r="FG206" s="487"/>
      <c r="FH206" s="487"/>
      <c r="FI206" s="487"/>
      <c r="FJ206" s="487"/>
      <c r="FK206" s="487"/>
      <c r="FL206" s="487"/>
      <c r="FM206" s="487"/>
      <c r="FN206" s="487"/>
      <c r="FO206" s="487"/>
      <c r="FP206" s="487"/>
      <c r="FQ206" s="487"/>
      <c r="FR206" s="487"/>
      <c r="FS206" s="487"/>
      <c r="FT206" s="487"/>
      <c r="FU206" s="487"/>
      <c r="FV206" s="487"/>
      <c r="FW206" s="487"/>
      <c r="FX206" s="487"/>
      <c r="FY206" s="487"/>
      <c r="FZ206" s="487"/>
      <c r="GA206" s="487"/>
      <c r="GB206" s="487"/>
      <c r="GC206" s="487"/>
      <c r="GD206" s="487"/>
      <c r="GE206" s="487"/>
      <c r="GF206" s="487"/>
      <c r="GG206" s="487"/>
      <c r="GH206" s="487"/>
      <c r="GI206" s="487"/>
      <c r="GJ206" s="487"/>
      <c r="GK206" s="487"/>
      <c r="GL206" s="487"/>
      <c r="GM206" s="487"/>
      <c r="GN206" s="487"/>
      <c r="GO206" s="487"/>
      <c r="GP206" s="487"/>
      <c r="GQ206" s="487"/>
      <c r="GR206" s="487"/>
      <c r="GS206" s="487"/>
      <c r="GT206" s="487"/>
      <c r="GU206" s="487"/>
      <c r="GV206" s="487"/>
      <c r="GW206" s="487"/>
      <c r="GX206" s="487"/>
      <c r="GY206" s="487"/>
      <c r="GZ206" s="487"/>
      <c r="HA206" s="487"/>
      <c r="HB206" s="487"/>
      <c r="HC206" s="487"/>
      <c r="HD206" s="487"/>
      <c r="HE206" s="487"/>
      <c r="HF206" s="487"/>
      <c r="HG206" s="487"/>
      <c r="HH206" s="487"/>
      <c r="HI206" s="487"/>
      <c r="HJ206" s="487"/>
      <c r="HK206" s="487"/>
      <c r="HL206" s="487"/>
      <c r="HM206" s="487"/>
      <c r="HN206" s="487"/>
      <c r="HO206" s="487"/>
      <c r="HP206" s="487"/>
      <c r="HQ206" s="487"/>
      <c r="HR206" s="487"/>
      <c r="HS206" s="487"/>
      <c r="HT206" s="487"/>
      <c r="HU206" s="487"/>
      <c r="HV206" s="487"/>
      <c r="HW206" s="487"/>
      <c r="HX206" s="487"/>
      <c r="HY206" s="487"/>
      <c r="HZ206" s="487"/>
      <c r="IA206" s="487"/>
      <c r="IB206" s="487"/>
      <c r="IC206" s="487"/>
      <c r="ID206" s="487"/>
      <c r="IE206" s="487"/>
      <c r="IF206" s="487"/>
      <c r="IG206" s="487"/>
      <c r="IH206" s="487"/>
      <c r="II206" s="487"/>
      <c r="IJ206" s="487"/>
      <c r="IK206" s="487"/>
      <c r="IL206" s="487"/>
      <c r="IM206" s="487"/>
      <c r="IN206" s="487"/>
      <c r="IO206" s="487"/>
      <c r="IP206" s="487"/>
      <c r="IQ206" s="487"/>
      <c r="IR206" s="487"/>
      <c r="IS206" s="487"/>
      <c r="IT206" s="487"/>
      <c r="IU206" s="487"/>
      <c r="IV206" s="487"/>
      <c r="IW206" s="487"/>
      <c r="IX206" s="487"/>
      <c r="IY206" s="487"/>
      <c r="IZ206" s="487"/>
      <c r="JA206" s="487"/>
      <c r="JB206" s="487"/>
      <c r="JC206" s="487"/>
      <c r="JD206" s="487"/>
      <c r="JE206" s="487"/>
      <c r="JF206" s="487"/>
      <c r="JG206" s="487"/>
      <c r="JH206" s="487"/>
      <c r="JI206" s="487"/>
      <c r="JJ206" s="487"/>
      <c r="JK206" s="487"/>
      <c r="JL206" s="487"/>
      <c r="JM206" s="487"/>
      <c r="JN206" s="487"/>
      <c r="JO206" s="487"/>
      <c r="JP206" s="487"/>
      <c r="JQ206" s="487"/>
      <c r="JR206" s="487"/>
      <c r="JS206" s="681"/>
    </row>
    <row r="207" spans="1:279" s="461" customFormat="1" ht="21" customHeight="1">
      <c r="A207" s="1785"/>
      <c r="B207" s="1626">
        <v>94</v>
      </c>
      <c r="C207" s="478"/>
      <c r="D207" s="469"/>
      <c r="E207" s="470"/>
      <c r="F207" s="470"/>
      <c r="G207" s="469"/>
      <c r="H207" s="472"/>
      <c r="I207" s="1294"/>
      <c r="J207" s="1294"/>
      <c r="K207" s="1294"/>
      <c r="L207" s="1294"/>
      <c r="M207" s="1294"/>
      <c r="N207" s="1294"/>
      <c r="O207" s="1294"/>
      <c r="P207" s="1294"/>
      <c r="Q207" s="1294"/>
      <c r="R207" s="1294"/>
      <c r="S207" s="1294"/>
      <c r="T207" s="1294"/>
      <c r="U207" s="1294"/>
      <c r="V207" s="1294"/>
      <c r="W207" s="1294"/>
      <c r="X207" s="1294"/>
      <c r="Y207" s="1294"/>
      <c r="Z207" s="1294"/>
      <c r="AA207" s="1294"/>
      <c r="AB207" s="1294"/>
      <c r="AC207" s="1294"/>
      <c r="AD207" s="1294"/>
      <c r="AE207" s="1294"/>
      <c r="AF207" s="1294"/>
      <c r="AG207" s="1294"/>
      <c r="AH207" s="1294"/>
      <c r="AI207" s="1294"/>
      <c r="AJ207" s="1294"/>
      <c r="AK207" s="1294"/>
      <c r="AL207" s="1294"/>
      <c r="AM207" s="1294"/>
      <c r="AN207" s="1294"/>
      <c r="AO207" s="1294"/>
      <c r="AP207" s="1294"/>
      <c r="AQ207" s="1294"/>
      <c r="AR207" s="1294"/>
      <c r="AS207" s="1294"/>
      <c r="AT207" s="1294"/>
      <c r="AU207" s="1294"/>
      <c r="AV207" s="1294"/>
      <c r="AW207" s="1294"/>
      <c r="AX207" s="1294"/>
      <c r="AY207" s="1294"/>
      <c r="AZ207" s="1294"/>
      <c r="BA207" s="1294"/>
      <c r="BB207" s="1294"/>
      <c r="BC207" s="1294"/>
      <c r="BD207" s="1294"/>
      <c r="BE207" s="1294"/>
      <c r="BF207" s="1294"/>
      <c r="BG207" s="1294"/>
      <c r="BH207" s="1294"/>
      <c r="BI207" s="1294"/>
      <c r="BJ207" s="1294"/>
      <c r="BK207" s="1294"/>
      <c r="BL207" s="1294"/>
      <c r="BM207" s="1294"/>
      <c r="BN207" s="1294"/>
      <c r="BO207" s="1294"/>
      <c r="BP207" s="1294"/>
      <c r="BQ207" s="1294"/>
      <c r="BR207" s="1294"/>
      <c r="BS207" s="1294"/>
      <c r="BT207" s="1294"/>
      <c r="BU207" s="1294"/>
      <c r="BV207" s="1294"/>
      <c r="BW207" s="1294"/>
      <c r="BX207" s="1294"/>
      <c r="BY207" s="1294"/>
      <c r="BZ207" s="1294"/>
      <c r="CA207" s="1294"/>
      <c r="CB207" s="1294"/>
      <c r="CC207" s="1294"/>
      <c r="CD207" s="1294"/>
      <c r="CE207" s="1294"/>
      <c r="CF207" s="1294"/>
      <c r="CG207" s="1294"/>
      <c r="CH207" s="1294"/>
      <c r="CI207" s="1294"/>
      <c r="CJ207" s="1294"/>
      <c r="CK207" s="1294"/>
      <c r="CL207" s="1294"/>
      <c r="CM207" s="1294"/>
      <c r="CN207" s="1294"/>
      <c r="CO207" s="1295">
        <f t="shared" si="19"/>
        <v>0</v>
      </c>
      <c r="CP207" s="476"/>
      <c r="CQ207" s="476"/>
      <c r="CR207" s="476"/>
      <c r="CS207" s="474">
        <f t="shared" si="20"/>
        <v>0</v>
      </c>
      <c r="CT207" s="475">
        <f t="shared" si="21"/>
        <v>0</v>
      </c>
      <c r="CV207" s="487"/>
      <c r="CW207" s="487"/>
      <c r="CX207" s="487"/>
      <c r="CY207" s="487"/>
      <c r="CZ207" s="487"/>
      <c r="DA207" s="487"/>
      <c r="DB207" s="487"/>
      <c r="DC207" s="487"/>
      <c r="DD207" s="487"/>
      <c r="DE207" s="487"/>
      <c r="DF207" s="487"/>
      <c r="DG207" s="487"/>
      <c r="DH207" s="487"/>
      <c r="DI207" s="487"/>
      <c r="DJ207" s="487"/>
      <c r="DK207" s="487"/>
      <c r="DL207" s="487"/>
      <c r="DM207" s="487"/>
      <c r="DN207" s="487"/>
      <c r="DO207" s="487"/>
      <c r="DP207" s="487"/>
      <c r="DQ207" s="487"/>
      <c r="DR207" s="487"/>
      <c r="DS207" s="487"/>
      <c r="DT207" s="487"/>
      <c r="DU207" s="487"/>
      <c r="DV207" s="487"/>
      <c r="DW207" s="487"/>
      <c r="DX207" s="487"/>
      <c r="DY207" s="487"/>
      <c r="DZ207" s="487"/>
      <c r="EA207" s="487"/>
      <c r="EB207" s="487"/>
      <c r="EC207" s="487"/>
      <c r="ED207" s="487"/>
      <c r="EE207" s="487"/>
      <c r="EF207" s="487"/>
      <c r="EG207" s="487"/>
      <c r="EH207" s="487"/>
      <c r="EI207" s="487"/>
      <c r="EJ207" s="487"/>
      <c r="EK207" s="487"/>
      <c r="EL207" s="487"/>
      <c r="EM207" s="487"/>
      <c r="EN207" s="487"/>
      <c r="EO207" s="487"/>
      <c r="EP207" s="487"/>
      <c r="EQ207" s="487"/>
      <c r="ER207" s="487"/>
      <c r="ES207" s="487"/>
      <c r="ET207" s="487"/>
      <c r="EU207" s="487"/>
      <c r="EV207" s="487"/>
      <c r="EW207" s="487"/>
      <c r="EX207" s="487"/>
      <c r="EY207" s="487"/>
      <c r="EZ207" s="487"/>
      <c r="FA207" s="487"/>
      <c r="FB207" s="487"/>
      <c r="FC207" s="487"/>
      <c r="FD207" s="487"/>
      <c r="FE207" s="487"/>
      <c r="FF207" s="487"/>
      <c r="FG207" s="487"/>
      <c r="FH207" s="487"/>
      <c r="FI207" s="487"/>
      <c r="FJ207" s="487"/>
      <c r="FK207" s="487"/>
      <c r="FL207" s="487"/>
      <c r="FM207" s="487"/>
      <c r="FN207" s="487"/>
      <c r="FO207" s="487"/>
      <c r="FP207" s="487"/>
      <c r="FQ207" s="487"/>
      <c r="FR207" s="487"/>
      <c r="FS207" s="487"/>
      <c r="FT207" s="487"/>
      <c r="FU207" s="487"/>
      <c r="FV207" s="487"/>
      <c r="FW207" s="487"/>
      <c r="FX207" s="487"/>
      <c r="FY207" s="487"/>
      <c r="FZ207" s="487"/>
      <c r="GA207" s="487"/>
      <c r="GB207" s="487"/>
      <c r="GC207" s="487"/>
      <c r="GD207" s="487"/>
      <c r="GE207" s="487"/>
      <c r="GF207" s="487"/>
      <c r="GG207" s="487"/>
      <c r="GH207" s="487"/>
      <c r="GI207" s="487"/>
      <c r="GJ207" s="487"/>
      <c r="GK207" s="487"/>
      <c r="GL207" s="487"/>
      <c r="GM207" s="487"/>
      <c r="GN207" s="487"/>
      <c r="GO207" s="487"/>
      <c r="GP207" s="487"/>
      <c r="GQ207" s="487"/>
      <c r="GR207" s="487"/>
      <c r="GS207" s="487"/>
      <c r="GT207" s="487"/>
      <c r="GU207" s="487"/>
      <c r="GV207" s="487"/>
      <c r="GW207" s="487"/>
      <c r="GX207" s="487"/>
      <c r="GY207" s="487"/>
      <c r="GZ207" s="487"/>
      <c r="HA207" s="487"/>
      <c r="HB207" s="487"/>
      <c r="HC207" s="487"/>
      <c r="HD207" s="487"/>
      <c r="HE207" s="487"/>
      <c r="HF207" s="487"/>
      <c r="HG207" s="487"/>
      <c r="HH207" s="487"/>
      <c r="HI207" s="487"/>
      <c r="HJ207" s="487"/>
      <c r="HK207" s="487"/>
      <c r="HL207" s="487"/>
      <c r="HM207" s="487"/>
      <c r="HN207" s="487"/>
      <c r="HO207" s="487"/>
      <c r="HP207" s="487"/>
      <c r="HQ207" s="487"/>
      <c r="HR207" s="487"/>
      <c r="HS207" s="487"/>
      <c r="HT207" s="487"/>
      <c r="HU207" s="487"/>
      <c r="HV207" s="487"/>
      <c r="HW207" s="487"/>
      <c r="HX207" s="487"/>
      <c r="HY207" s="487"/>
      <c r="HZ207" s="487"/>
      <c r="IA207" s="487"/>
      <c r="IB207" s="487"/>
      <c r="IC207" s="487"/>
      <c r="ID207" s="487"/>
      <c r="IE207" s="487"/>
      <c r="IF207" s="487"/>
      <c r="IG207" s="487"/>
      <c r="IH207" s="487"/>
      <c r="II207" s="487"/>
      <c r="IJ207" s="487"/>
      <c r="IK207" s="487"/>
      <c r="IL207" s="487"/>
      <c r="IM207" s="487"/>
      <c r="IN207" s="487"/>
      <c r="IO207" s="487"/>
      <c r="IP207" s="487"/>
      <c r="IQ207" s="487"/>
      <c r="IR207" s="487"/>
      <c r="IS207" s="487"/>
      <c r="IT207" s="487"/>
      <c r="IU207" s="487"/>
      <c r="IV207" s="487"/>
      <c r="IW207" s="487"/>
      <c r="IX207" s="487"/>
      <c r="IY207" s="487"/>
      <c r="IZ207" s="487"/>
      <c r="JA207" s="487"/>
      <c r="JB207" s="487"/>
      <c r="JC207" s="487"/>
      <c r="JD207" s="487"/>
      <c r="JE207" s="487"/>
      <c r="JF207" s="487"/>
      <c r="JG207" s="487"/>
      <c r="JH207" s="487"/>
      <c r="JI207" s="487"/>
      <c r="JJ207" s="487"/>
      <c r="JK207" s="487"/>
      <c r="JL207" s="487"/>
      <c r="JM207" s="487"/>
      <c r="JN207" s="487"/>
      <c r="JO207" s="487"/>
      <c r="JP207" s="487"/>
      <c r="JQ207" s="487"/>
      <c r="JR207" s="487"/>
      <c r="JS207" s="681"/>
    </row>
    <row r="208" spans="1:279" s="461" customFormat="1" ht="21" customHeight="1">
      <c r="A208" s="1785"/>
      <c r="B208" s="1626">
        <v>95</v>
      </c>
      <c r="C208" s="478"/>
      <c r="D208" s="469"/>
      <c r="E208" s="470"/>
      <c r="F208" s="470"/>
      <c r="G208" s="469"/>
      <c r="H208" s="472"/>
      <c r="I208" s="1294"/>
      <c r="J208" s="1294"/>
      <c r="K208" s="1294"/>
      <c r="L208" s="1294"/>
      <c r="M208" s="1294"/>
      <c r="N208" s="1294"/>
      <c r="O208" s="1294"/>
      <c r="P208" s="1294"/>
      <c r="Q208" s="1294"/>
      <c r="R208" s="1294"/>
      <c r="S208" s="1294"/>
      <c r="T208" s="1294"/>
      <c r="U208" s="1294"/>
      <c r="V208" s="1294"/>
      <c r="W208" s="1294"/>
      <c r="X208" s="1294"/>
      <c r="Y208" s="1294"/>
      <c r="Z208" s="1294"/>
      <c r="AA208" s="1294"/>
      <c r="AB208" s="1294"/>
      <c r="AC208" s="1294"/>
      <c r="AD208" s="1294"/>
      <c r="AE208" s="1294"/>
      <c r="AF208" s="1294"/>
      <c r="AG208" s="1294"/>
      <c r="AH208" s="1294"/>
      <c r="AI208" s="1294"/>
      <c r="AJ208" s="1294"/>
      <c r="AK208" s="1294"/>
      <c r="AL208" s="1294"/>
      <c r="AM208" s="1294"/>
      <c r="AN208" s="1294"/>
      <c r="AO208" s="1294"/>
      <c r="AP208" s="1294"/>
      <c r="AQ208" s="1294"/>
      <c r="AR208" s="1294"/>
      <c r="AS208" s="1294"/>
      <c r="AT208" s="1294"/>
      <c r="AU208" s="1294"/>
      <c r="AV208" s="1294"/>
      <c r="AW208" s="1294"/>
      <c r="AX208" s="1294"/>
      <c r="AY208" s="1294"/>
      <c r="AZ208" s="1294"/>
      <c r="BA208" s="1294"/>
      <c r="BB208" s="1294"/>
      <c r="BC208" s="1294"/>
      <c r="BD208" s="1294"/>
      <c r="BE208" s="1294"/>
      <c r="BF208" s="1294"/>
      <c r="BG208" s="1294"/>
      <c r="BH208" s="1294"/>
      <c r="BI208" s="1294"/>
      <c r="BJ208" s="1294"/>
      <c r="BK208" s="1294"/>
      <c r="BL208" s="1294"/>
      <c r="BM208" s="1294"/>
      <c r="BN208" s="1294"/>
      <c r="BO208" s="1294"/>
      <c r="BP208" s="1294"/>
      <c r="BQ208" s="1294"/>
      <c r="BR208" s="1294"/>
      <c r="BS208" s="1294"/>
      <c r="BT208" s="1294"/>
      <c r="BU208" s="1294"/>
      <c r="BV208" s="1294"/>
      <c r="BW208" s="1294"/>
      <c r="BX208" s="1294"/>
      <c r="BY208" s="1294"/>
      <c r="BZ208" s="1294"/>
      <c r="CA208" s="1294"/>
      <c r="CB208" s="1294"/>
      <c r="CC208" s="1294"/>
      <c r="CD208" s="1294"/>
      <c r="CE208" s="1294"/>
      <c r="CF208" s="1294"/>
      <c r="CG208" s="1294"/>
      <c r="CH208" s="1294"/>
      <c r="CI208" s="1294"/>
      <c r="CJ208" s="1294"/>
      <c r="CK208" s="1294"/>
      <c r="CL208" s="1294"/>
      <c r="CM208" s="1294"/>
      <c r="CN208" s="1294"/>
      <c r="CO208" s="1295">
        <f t="shared" si="19"/>
        <v>0</v>
      </c>
      <c r="CP208" s="476"/>
      <c r="CQ208" s="476"/>
      <c r="CR208" s="476"/>
      <c r="CS208" s="474">
        <f t="shared" si="20"/>
        <v>0</v>
      </c>
      <c r="CT208" s="475">
        <f t="shared" si="21"/>
        <v>0</v>
      </c>
      <c r="CV208" s="487"/>
      <c r="CW208" s="487"/>
      <c r="CX208" s="487"/>
      <c r="CY208" s="487"/>
      <c r="CZ208" s="487"/>
      <c r="DA208" s="487"/>
      <c r="DB208" s="487"/>
      <c r="DC208" s="487"/>
      <c r="DD208" s="487"/>
      <c r="DE208" s="487"/>
      <c r="DF208" s="487"/>
      <c r="DG208" s="487"/>
      <c r="DH208" s="487"/>
      <c r="DI208" s="487"/>
      <c r="DJ208" s="487"/>
      <c r="DK208" s="487"/>
      <c r="DL208" s="487"/>
      <c r="DM208" s="487"/>
      <c r="DN208" s="487"/>
      <c r="DO208" s="487"/>
      <c r="DP208" s="487"/>
      <c r="DQ208" s="487"/>
      <c r="DR208" s="487"/>
      <c r="DS208" s="487"/>
      <c r="DT208" s="487"/>
      <c r="DU208" s="487"/>
      <c r="DV208" s="487"/>
      <c r="DW208" s="487"/>
      <c r="DX208" s="487"/>
      <c r="DY208" s="487"/>
      <c r="DZ208" s="487"/>
      <c r="EA208" s="487"/>
      <c r="EB208" s="487"/>
      <c r="EC208" s="487"/>
      <c r="ED208" s="487"/>
      <c r="EE208" s="487"/>
      <c r="EF208" s="487"/>
      <c r="EG208" s="487"/>
      <c r="EH208" s="487"/>
      <c r="EI208" s="487"/>
      <c r="EJ208" s="487"/>
      <c r="EK208" s="487"/>
      <c r="EL208" s="487"/>
      <c r="EM208" s="487"/>
      <c r="EN208" s="487"/>
      <c r="EO208" s="487"/>
      <c r="EP208" s="487"/>
      <c r="EQ208" s="487"/>
      <c r="ER208" s="487"/>
      <c r="ES208" s="487"/>
      <c r="ET208" s="487"/>
      <c r="EU208" s="487"/>
      <c r="EV208" s="487"/>
      <c r="EW208" s="487"/>
      <c r="EX208" s="487"/>
      <c r="EY208" s="487"/>
      <c r="EZ208" s="487"/>
      <c r="FA208" s="487"/>
      <c r="FB208" s="487"/>
      <c r="FC208" s="487"/>
      <c r="FD208" s="487"/>
      <c r="FE208" s="487"/>
      <c r="FF208" s="487"/>
      <c r="FG208" s="487"/>
      <c r="FH208" s="487"/>
      <c r="FI208" s="487"/>
      <c r="FJ208" s="487"/>
      <c r="FK208" s="487"/>
      <c r="FL208" s="487"/>
      <c r="FM208" s="487"/>
      <c r="FN208" s="487"/>
      <c r="FO208" s="487"/>
      <c r="FP208" s="487"/>
      <c r="FQ208" s="487"/>
      <c r="FR208" s="487"/>
      <c r="FS208" s="487"/>
      <c r="FT208" s="487"/>
      <c r="FU208" s="487"/>
      <c r="FV208" s="487"/>
      <c r="FW208" s="487"/>
      <c r="FX208" s="487"/>
      <c r="FY208" s="487"/>
      <c r="FZ208" s="487"/>
      <c r="GA208" s="487"/>
      <c r="GB208" s="487"/>
      <c r="GC208" s="487"/>
      <c r="GD208" s="487"/>
      <c r="GE208" s="487"/>
      <c r="GF208" s="487"/>
      <c r="GG208" s="487"/>
      <c r="GH208" s="487"/>
      <c r="GI208" s="487"/>
      <c r="GJ208" s="487"/>
      <c r="GK208" s="487"/>
      <c r="GL208" s="487"/>
      <c r="GM208" s="487"/>
      <c r="GN208" s="487"/>
      <c r="GO208" s="487"/>
      <c r="GP208" s="487"/>
      <c r="GQ208" s="487"/>
      <c r="GR208" s="487"/>
      <c r="GS208" s="487"/>
      <c r="GT208" s="487"/>
      <c r="GU208" s="487"/>
      <c r="GV208" s="487"/>
      <c r="GW208" s="487"/>
      <c r="GX208" s="487"/>
      <c r="GY208" s="487"/>
      <c r="GZ208" s="487"/>
      <c r="HA208" s="487"/>
      <c r="HB208" s="487"/>
      <c r="HC208" s="487"/>
      <c r="HD208" s="487"/>
      <c r="HE208" s="487"/>
      <c r="HF208" s="487"/>
      <c r="HG208" s="487"/>
      <c r="HH208" s="487"/>
      <c r="HI208" s="487"/>
      <c r="HJ208" s="487"/>
      <c r="HK208" s="487"/>
      <c r="HL208" s="487"/>
      <c r="HM208" s="487"/>
      <c r="HN208" s="487"/>
      <c r="HO208" s="487"/>
      <c r="HP208" s="487"/>
      <c r="HQ208" s="487"/>
      <c r="HR208" s="487"/>
      <c r="HS208" s="487"/>
      <c r="HT208" s="487"/>
      <c r="HU208" s="487"/>
      <c r="HV208" s="487"/>
      <c r="HW208" s="487"/>
      <c r="HX208" s="487"/>
      <c r="HY208" s="487"/>
      <c r="HZ208" s="487"/>
      <c r="IA208" s="487"/>
      <c r="IB208" s="487"/>
      <c r="IC208" s="487"/>
      <c r="ID208" s="487"/>
      <c r="IE208" s="487"/>
      <c r="IF208" s="487"/>
      <c r="IG208" s="487"/>
      <c r="IH208" s="487"/>
      <c r="II208" s="487"/>
      <c r="IJ208" s="487"/>
      <c r="IK208" s="487"/>
      <c r="IL208" s="487"/>
      <c r="IM208" s="487"/>
      <c r="IN208" s="487"/>
      <c r="IO208" s="487"/>
      <c r="IP208" s="487"/>
      <c r="IQ208" s="487"/>
      <c r="IR208" s="487"/>
      <c r="IS208" s="487"/>
      <c r="IT208" s="487"/>
      <c r="IU208" s="487"/>
      <c r="IV208" s="487"/>
      <c r="IW208" s="487"/>
      <c r="IX208" s="487"/>
      <c r="IY208" s="487"/>
      <c r="IZ208" s="487"/>
      <c r="JA208" s="487"/>
      <c r="JB208" s="487"/>
      <c r="JC208" s="487"/>
      <c r="JD208" s="487"/>
      <c r="JE208" s="487"/>
      <c r="JF208" s="487"/>
      <c r="JG208" s="487"/>
      <c r="JH208" s="487"/>
      <c r="JI208" s="487"/>
      <c r="JJ208" s="487"/>
      <c r="JK208" s="487"/>
      <c r="JL208" s="487"/>
      <c r="JM208" s="487"/>
      <c r="JN208" s="487"/>
      <c r="JO208" s="487"/>
      <c r="JP208" s="487"/>
      <c r="JQ208" s="487"/>
      <c r="JR208" s="487"/>
      <c r="JS208" s="681"/>
    </row>
    <row r="209" spans="1:279" s="461" customFormat="1" ht="21" customHeight="1">
      <c r="A209" s="1785"/>
      <c r="B209" s="1626">
        <v>96</v>
      </c>
      <c r="C209" s="478"/>
      <c r="D209" s="469"/>
      <c r="E209" s="470"/>
      <c r="F209" s="470"/>
      <c r="G209" s="469"/>
      <c r="H209" s="472"/>
      <c r="I209" s="1294"/>
      <c r="J209" s="1294"/>
      <c r="K209" s="1294"/>
      <c r="L209" s="1294"/>
      <c r="M209" s="1294"/>
      <c r="N209" s="1294"/>
      <c r="O209" s="1294"/>
      <c r="P209" s="1294"/>
      <c r="Q209" s="1294"/>
      <c r="R209" s="1294"/>
      <c r="S209" s="1294"/>
      <c r="T209" s="1294"/>
      <c r="U209" s="1294"/>
      <c r="V209" s="1294"/>
      <c r="W209" s="1294"/>
      <c r="X209" s="1294"/>
      <c r="Y209" s="1294"/>
      <c r="Z209" s="1294"/>
      <c r="AA209" s="1294"/>
      <c r="AB209" s="1294"/>
      <c r="AC209" s="1294"/>
      <c r="AD209" s="1294"/>
      <c r="AE209" s="1294"/>
      <c r="AF209" s="1294"/>
      <c r="AG209" s="1294"/>
      <c r="AH209" s="1294"/>
      <c r="AI209" s="1294"/>
      <c r="AJ209" s="1294"/>
      <c r="AK209" s="1294"/>
      <c r="AL209" s="1294"/>
      <c r="AM209" s="1294"/>
      <c r="AN209" s="1294"/>
      <c r="AO209" s="1294"/>
      <c r="AP209" s="1294"/>
      <c r="AQ209" s="1294"/>
      <c r="AR209" s="1294"/>
      <c r="AS209" s="1294"/>
      <c r="AT209" s="1294"/>
      <c r="AU209" s="1294"/>
      <c r="AV209" s="1294"/>
      <c r="AW209" s="1294"/>
      <c r="AX209" s="1294"/>
      <c r="AY209" s="1294"/>
      <c r="AZ209" s="1294"/>
      <c r="BA209" s="1294"/>
      <c r="BB209" s="1294"/>
      <c r="BC209" s="1294"/>
      <c r="BD209" s="1294"/>
      <c r="BE209" s="1294"/>
      <c r="BF209" s="1294"/>
      <c r="BG209" s="1294"/>
      <c r="BH209" s="1294"/>
      <c r="BI209" s="1294"/>
      <c r="BJ209" s="1294"/>
      <c r="BK209" s="1294"/>
      <c r="BL209" s="1294"/>
      <c r="BM209" s="1294"/>
      <c r="BN209" s="1294"/>
      <c r="BO209" s="1294"/>
      <c r="BP209" s="1294"/>
      <c r="BQ209" s="1294"/>
      <c r="BR209" s="1294"/>
      <c r="BS209" s="1294"/>
      <c r="BT209" s="1294"/>
      <c r="BU209" s="1294"/>
      <c r="BV209" s="1294"/>
      <c r="BW209" s="1294"/>
      <c r="BX209" s="1294"/>
      <c r="BY209" s="1294"/>
      <c r="BZ209" s="1294"/>
      <c r="CA209" s="1294"/>
      <c r="CB209" s="1294"/>
      <c r="CC209" s="1294"/>
      <c r="CD209" s="1294"/>
      <c r="CE209" s="1294"/>
      <c r="CF209" s="1294"/>
      <c r="CG209" s="1294"/>
      <c r="CH209" s="1294"/>
      <c r="CI209" s="1294"/>
      <c r="CJ209" s="1294"/>
      <c r="CK209" s="1294"/>
      <c r="CL209" s="1294"/>
      <c r="CM209" s="1294"/>
      <c r="CN209" s="1294"/>
      <c r="CO209" s="1295">
        <f t="shared" si="19"/>
        <v>0</v>
      </c>
      <c r="CP209" s="476"/>
      <c r="CQ209" s="476"/>
      <c r="CR209" s="476"/>
      <c r="CS209" s="474">
        <f t="shared" si="20"/>
        <v>0</v>
      </c>
      <c r="CT209" s="475">
        <f t="shared" si="21"/>
        <v>0</v>
      </c>
      <c r="CV209" s="487"/>
      <c r="CW209" s="487"/>
      <c r="CX209" s="487"/>
      <c r="CY209" s="487"/>
      <c r="CZ209" s="487"/>
      <c r="DA209" s="487"/>
      <c r="DB209" s="487"/>
      <c r="DC209" s="487"/>
      <c r="DD209" s="487"/>
      <c r="DE209" s="487"/>
      <c r="DF209" s="487"/>
      <c r="DG209" s="487"/>
      <c r="DH209" s="487"/>
      <c r="DI209" s="487"/>
      <c r="DJ209" s="487"/>
      <c r="DK209" s="487"/>
      <c r="DL209" s="487"/>
      <c r="DM209" s="487"/>
      <c r="DN209" s="487"/>
      <c r="DO209" s="487"/>
      <c r="DP209" s="487"/>
      <c r="DQ209" s="487"/>
      <c r="DR209" s="487"/>
      <c r="DS209" s="487"/>
      <c r="DT209" s="487"/>
      <c r="DU209" s="487"/>
      <c r="DV209" s="487"/>
      <c r="DW209" s="487"/>
      <c r="DX209" s="487"/>
      <c r="DY209" s="487"/>
      <c r="DZ209" s="487"/>
      <c r="EA209" s="487"/>
      <c r="EB209" s="487"/>
      <c r="EC209" s="487"/>
      <c r="ED209" s="487"/>
      <c r="EE209" s="487"/>
      <c r="EF209" s="487"/>
      <c r="EG209" s="487"/>
      <c r="EH209" s="487"/>
      <c r="EI209" s="487"/>
      <c r="EJ209" s="487"/>
      <c r="EK209" s="487"/>
      <c r="EL209" s="487"/>
      <c r="EM209" s="487"/>
      <c r="EN209" s="487"/>
      <c r="EO209" s="487"/>
      <c r="EP209" s="487"/>
      <c r="EQ209" s="487"/>
      <c r="ER209" s="487"/>
      <c r="ES209" s="487"/>
      <c r="ET209" s="487"/>
      <c r="EU209" s="487"/>
      <c r="EV209" s="487"/>
      <c r="EW209" s="487"/>
      <c r="EX209" s="487"/>
      <c r="EY209" s="487"/>
      <c r="EZ209" s="487"/>
      <c r="FA209" s="487"/>
      <c r="FB209" s="487"/>
      <c r="FC209" s="487"/>
      <c r="FD209" s="487"/>
      <c r="FE209" s="487"/>
      <c r="FF209" s="487"/>
      <c r="FG209" s="487"/>
      <c r="FH209" s="487"/>
      <c r="FI209" s="487"/>
      <c r="FJ209" s="487"/>
      <c r="FK209" s="487"/>
      <c r="FL209" s="487"/>
      <c r="FM209" s="487"/>
      <c r="FN209" s="487"/>
      <c r="FO209" s="487"/>
      <c r="FP209" s="487"/>
      <c r="FQ209" s="487"/>
      <c r="FR209" s="487"/>
      <c r="FS209" s="487"/>
      <c r="FT209" s="487"/>
      <c r="FU209" s="487"/>
      <c r="FV209" s="487"/>
      <c r="FW209" s="487"/>
      <c r="FX209" s="487"/>
      <c r="FY209" s="487"/>
      <c r="FZ209" s="487"/>
      <c r="GA209" s="487"/>
      <c r="GB209" s="487"/>
      <c r="GC209" s="487"/>
      <c r="GD209" s="487"/>
      <c r="GE209" s="487"/>
      <c r="GF209" s="487"/>
      <c r="GG209" s="487"/>
      <c r="GH209" s="487"/>
      <c r="GI209" s="487"/>
      <c r="GJ209" s="487"/>
      <c r="GK209" s="487"/>
      <c r="GL209" s="487"/>
      <c r="GM209" s="487"/>
      <c r="GN209" s="487"/>
      <c r="GO209" s="487"/>
      <c r="GP209" s="487"/>
      <c r="GQ209" s="487"/>
      <c r="GR209" s="487"/>
      <c r="GS209" s="487"/>
      <c r="GT209" s="487"/>
      <c r="GU209" s="487"/>
      <c r="GV209" s="487"/>
      <c r="GW209" s="487"/>
      <c r="GX209" s="487"/>
      <c r="GY209" s="487"/>
      <c r="GZ209" s="487"/>
      <c r="HA209" s="487"/>
      <c r="HB209" s="487"/>
      <c r="HC209" s="487"/>
      <c r="HD209" s="487"/>
      <c r="HE209" s="487"/>
      <c r="HF209" s="487"/>
      <c r="HG209" s="487"/>
      <c r="HH209" s="487"/>
      <c r="HI209" s="487"/>
      <c r="HJ209" s="487"/>
      <c r="HK209" s="487"/>
      <c r="HL209" s="487"/>
      <c r="HM209" s="487"/>
      <c r="HN209" s="487"/>
      <c r="HO209" s="487"/>
      <c r="HP209" s="487"/>
      <c r="HQ209" s="487"/>
      <c r="HR209" s="487"/>
      <c r="HS209" s="487"/>
      <c r="HT209" s="487"/>
      <c r="HU209" s="487"/>
      <c r="HV209" s="487"/>
      <c r="HW209" s="487"/>
      <c r="HX209" s="487"/>
      <c r="HY209" s="487"/>
      <c r="HZ209" s="487"/>
      <c r="IA209" s="487"/>
      <c r="IB209" s="487"/>
      <c r="IC209" s="487"/>
      <c r="ID209" s="487"/>
      <c r="IE209" s="487"/>
      <c r="IF209" s="487"/>
      <c r="IG209" s="487"/>
      <c r="IH209" s="487"/>
      <c r="II209" s="487"/>
      <c r="IJ209" s="487"/>
      <c r="IK209" s="487"/>
      <c r="IL209" s="487"/>
      <c r="IM209" s="487"/>
      <c r="IN209" s="487"/>
      <c r="IO209" s="487"/>
      <c r="IP209" s="487"/>
      <c r="IQ209" s="487"/>
      <c r="IR209" s="487"/>
      <c r="IS209" s="487"/>
      <c r="IT209" s="487"/>
      <c r="IU209" s="487"/>
      <c r="IV209" s="487"/>
      <c r="IW209" s="487"/>
      <c r="IX209" s="487"/>
      <c r="IY209" s="487"/>
      <c r="IZ209" s="487"/>
      <c r="JA209" s="487"/>
      <c r="JB209" s="487"/>
      <c r="JC209" s="487"/>
      <c r="JD209" s="487"/>
      <c r="JE209" s="487"/>
      <c r="JF209" s="487"/>
      <c r="JG209" s="487"/>
      <c r="JH209" s="487"/>
      <c r="JI209" s="487"/>
      <c r="JJ209" s="487"/>
      <c r="JK209" s="487"/>
      <c r="JL209" s="487"/>
      <c r="JM209" s="487"/>
      <c r="JN209" s="487"/>
      <c r="JO209" s="487"/>
      <c r="JP209" s="487"/>
      <c r="JQ209" s="487"/>
      <c r="JR209" s="487"/>
      <c r="JS209" s="681"/>
    </row>
    <row r="210" spans="1:279" s="461" customFormat="1" ht="21" customHeight="1">
      <c r="A210" s="1785"/>
      <c r="B210" s="1626">
        <v>97</v>
      </c>
      <c r="C210" s="478"/>
      <c r="D210" s="469"/>
      <c r="E210" s="470"/>
      <c r="F210" s="470"/>
      <c r="G210" s="469"/>
      <c r="H210" s="472"/>
      <c r="I210" s="1294"/>
      <c r="J210" s="1294"/>
      <c r="K210" s="1294"/>
      <c r="L210" s="1294"/>
      <c r="M210" s="1294"/>
      <c r="N210" s="1294"/>
      <c r="O210" s="1294"/>
      <c r="P210" s="1294"/>
      <c r="Q210" s="1294"/>
      <c r="R210" s="1294"/>
      <c r="S210" s="1294"/>
      <c r="T210" s="1294"/>
      <c r="U210" s="1294"/>
      <c r="V210" s="1294"/>
      <c r="W210" s="1294"/>
      <c r="X210" s="1294"/>
      <c r="Y210" s="1294"/>
      <c r="Z210" s="1294"/>
      <c r="AA210" s="1294"/>
      <c r="AB210" s="1294"/>
      <c r="AC210" s="1294"/>
      <c r="AD210" s="1294"/>
      <c r="AE210" s="1294"/>
      <c r="AF210" s="1294"/>
      <c r="AG210" s="1294"/>
      <c r="AH210" s="1294"/>
      <c r="AI210" s="1294"/>
      <c r="AJ210" s="1294"/>
      <c r="AK210" s="1294"/>
      <c r="AL210" s="1294"/>
      <c r="AM210" s="1294"/>
      <c r="AN210" s="1294"/>
      <c r="AO210" s="1294"/>
      <c r="AP210" s="1294"/>
      <c r="AQ210" s="1294"/>
      <c r="AR210" s="1294"/>
      <c r="AS210" s="1294"/>
      <c r="AT210" s="1294"/>
      <c r="AU210" s="1294"/>
      <c r="AV210" s="1294"/>
      <c r="AW210" s="1294"/>
      <c r="AX210" s="1294"/>
      <c r="AY210" s="1294"/>
      <c r="AZ210" s="1294"/>
      <c r="BA210" s="1294"/>
      <c r="BB210" s="1294"/>
      <c r="BC210" s="1294"/>
      <c r="BD210" s="1294"/>
      <c r="BE210" s="1294"/>
      <c r="BF210" s="1294"/>
      <c r="BG210" s="1294"/>
      <c r="BH210" s="1294"/>
      <c r="BI210" s="1294"/>
      <c r="BJ210" s="1294"/>
      <c r="BK210" s="1294"/>
      <c r="BL210" s="1294"/>
      <c r="BM210" s="1294"/>
      <c r="BN210" s="1294"/>
      <c r="BO210" s="1294"/>
      <c r="BP210" s="1294"/>
      <c r="BQ210" s="1294"/>
      <c r="BR210" s="1294"/>
      <c r="BS210" s="1294"/>
      <c r="BT210" s="1294"/>
      <c r="BU210" s="1294"/>
      <c r="BV210" s="1294"/>
      <c r="BW210" s="1294"/>
      <c r="BX210" s="1294"/>
      <c r="BY210" s="1294"/>
      <c r="BZ210" s="1294"/>
      <c r="CA210" s="1294"/>
      <c r="CB210" s="1294"/>
      <c r="CC210" s="1294"/>
      <c r="CD210" s="1294"/>
      <c r="CE210" s="1294"/>
      <c r="CF210" s="1294"/>
      <c r="CG210" s="1294"/>
      <c r="CH210" s="1294"/>
      <c r="CI210" s="1294"/>
      <c r="CJ210" s="1294"/>
      <c r="CK210" s="1294"/>
      <c r="CL210" s="1294"/>
      <c r="CM210" s="1294"/>
      <c r="CN210" s="1294"/>
      <c r="CO210" s="1295">
        <f t="shared" si="19"/>
        <v>0</v>
      </c>
      <c r="CP210" s="476"/>
      <c r="CQ210" s="476"/>
      <c r="CR210" s="476"/>
      <c r="CS210" s="474">
        <f t="shared" ref="CS210:CS213" si="22">CP210+CQ210+CR210</f>
        <v>0</v>
      </c>
      <c r="CT210" s="475">
        <f t="shared" ref="CT210:CT213" si="23">ROUND(CO210*CS210,0)</f>
        <v>0</v>
      </c>
      <c r="CV210" s="487"/>
      <c r="CW210" s="487"/>
      <c r="CX210" s="487"/>
      <c r="CY210" s="487"/>
      <c r="CZ210" s="487"/>
      <c r="DA210" s="487"/>
      <c r="DB210" s="487"/>
      <c r="DC210" s="487"/>
      <c r="DD210" s="487"/>
      <c r="DE210" s="487"/>
      <c r="DF210" s="487"/>
      <c r="DG210" s="487"/>
      <c r="DH210" s="487"/>
      <c r="DI210" s="487"/>
      <c r="DJ210" s="487"/>
      <c r="DK210" s="487"/>
      <c r="DL210" s="487"/>
      <c r="DM210" s="487"/>
      <c r="DN210" s="487"/>
      <c r="DO210" s="487"/>
      <c r="DP210" s="487"/>
      <c r="DQ210" s="487"/>
      <c r="DR210" s="487"/>
      <c r="DS210" s="487"/>
      <c r="DT210" s="487"/>
      <c r="DU210" s="487"/>
      <c r="DV210" s="487"/>
      <c r="DW210" s="487"/>
      <c r="DX210" s="487"/>
      <c r="DY210" s="487"/>
      <c r="DZ210" s="487"/>
      <c r="EA210" s="487"/>
      <c r="EB210" s="487"/>
      <c r="EC210" s="487"/>
      <c r="ED210" s="487"/>
      <c r="EE210" s="487"/>
      <c r="EF210" s="487"/>
      <c r="EG210" s="487"/>
      <c r="EH210" s="487"/>
      <c r="EI210" s="487"/>
      <c r="EJ210" s="487"/>
      <c r="EK210" s="487"/>
      <c r="EL210" s="487"/>
      <c r="EM210" s="487"/>
      <c r="EN210" s="487"/>
      <c r="EO210" s="487"/>
      <c r="EP210" s="487"/>
      <c r="EQ210" s="487"/>
      <c r="ER210" s="487"/>
      <c r="ES210" s="487"/>
      <c r="ET210" s="487"/>
      <c r="EU210" s="487"/>
      <c r="EV210" s="487"/>
      <c r="EW210" s="487"/>
      <c r="EX210" s="487"/>
      <c r="EY210" s="487"/>
      <c r="EZ210" s="487"/>
      <c r="FA210" s="487"/>
      <c r="FB210" s="487"/>
      <c r="FC210" s="487"/>
      <c r="FD210" s="487"/>
      <c r="FE210" s="487"/>
      <c r="FF210" s="487"/>
      <c r="FG210" s="487"/>
      <c r="FH210" s="487"/>
      <c r="FI210" s="487"/>
      <c r="FJ210" s="487"/>
      <c r="FK210" s="487"/>
      <c r="FL210" s="487"/>
      <c r="FM210" s="487"/>
      <c r="FN210" s="487"/>
      <c r="FO210" s="487"/>
      <c r="FP210" s="487"/>
      <c r="FQ210" s="487"/>
      <c r="FR210" s="487"/>
      <c r="FS210" s="487"/>
      <c r="FT210" s="487"/>
      <c r="FU210" s="487"/>
      <c r="FV210" s="487"/>
      <c r="FW210" s="487"/>
      <c r="FX210" s="487"/>
      <c r="FY210" s="487"/>
      <c r="FZ210" s="487"/>
      <c r="GA210" s="487"/>
      <c r="GB210" s="487"/>
      <c r="GC210" s="487"/>
      <c r="GD210" s="487"/>
      <c r="GE210" s="487"/>
      <c r="GF210" s="487"/>
      <c r="GG210" s="487"/>
      <c r="GH210" s="487"/>
      <c r="GI210" s="487"/>
      <c r="GJ210" s="487"/>
      <c r="GK210" s="487"/>
      <c r="GL210" s="487"/>
      <c r="GM210" s="487"/>
      <c r="GN210" s="487"/>
      <c r="GO210" s="487"/>
      <c r="GP210" s="487"/>
      <c r="GQ210" s="487"/>
      <c r="GR210" s="487"/>
      <c r="GS210" s="487"/>
      <c r="GT210" s="487"/>
      <c r="GU210" s="487"/>
      <c r="GV210" s="487"/>
      <c r="GW210" s="487"/>
      <c r="GX210" s="487"/>
      <c r="GY210" s="487"/>
      <c r="GZ210" s="487"/>
      <c r="HA210" s="487"/>
      <c r="HB210" s="487"/>
      <c r="HC210" s="487"/>
      <c r="HD210" s="487"/>
      <c r="HE210" s="487"/>
      <c r="HF210" s="487"/>
      <c r="HG210" s="487"/>
      <c r="HH210" s="487"/>
      <c r="HI210" s="487"/>
      <c r="HJ210" s="487"/>
      <c r="HK210" s="487"/>
      <c r="HL210" s="487"/>
      <c r="HM210" s="487"/>
      <c r="HN210" s="487"/>
      <c r="HO210" s="487"/>
      <c r="HP210" s="487"/>
      <c r="HQ210" s="487"/>
      <c r="HR210" s="487"/>
      <c r="HS210" s="487"/>
      <c r="HT210" s="487"/>
      <c r="HU210" s="487"/>
      <c r="HV210" s="487"/>
      <c r="HW210" s="487"/>
      <c r="HX210" s="487"/>
      <c r="HY210" s="487"/>
      <c r="HZ210" s="487"/>
      <c r="IA210" s="487"/>
      <c r="IB210" s="487"/>
      <c r="IC210" s="487"/>
      <c r="ID210" s="487"/>
      <c r="IE210" s="487"/>
      <c r="IF210" s="487"/>
      <c r="IG210" s="487"/>
      <c r="IH210" s="487"/>
      <c r="II210" s="487"/>
      <c r="IJ210" s="487"/>
      <c r="IK210" s="487"/>
      <c r="IL210" s="487"/>
      <c r="IM210" s="487"/>
      <c r="IN210" s="487"/>
      <c r="IO210" s="487"/>
      <c r="IP210" s="487"/>
      <c r="IQ210" s="487"/>
      <c r="IR210" s="487"/>
      <c r="IS210" s="487"/>
      <c r="IT210" s="487"/>
      <c r="IU210" s="487"/>
      <c r="IV210" s="487"/>
      <c r="IW210" s="487"/>
      <c r="IX210" s="487"/>
      <c r="IY210" s="487"/>
      <c r="IZ210" s="487"/>
      <c r="JA210" s="487"/>
      <c r="JB210" s="487"/>
      <c r="JC210" s="487"/>
      <c r="JD210" s="487"/>
      <c r="JE210" s="487"/>
      <c r="JF210" s="487"/>
      <c r="JG210" s="487"/>
      <c r="JH210" s="487"/>
      <c r="JI210" s="487"/>
      <c r="JJ210" s="487"/>
      <c r="JK210" s="487"/>
      <c r="JL210" s="487"/>
      <c r="JM210" s="487"/>
      <c r="JN210" s="487"/>
      <c r="JO210" s="487"/>
      <c r="JP210" s="487"/>
      <c r="JQ210" s="487"/>
      <c r="JR210" s="487"/>
      <c r="JS210" s="681"/>
    </row>
    <row r="211" spans="1:279" s="461" customFormat="1" ht="21" customHeight="1">
      <c r="A211" s="1785"/>
      <c r="B211" s="1626">
        <v>98</v>
      </c>
      <c r="C211" s="478"/>
      <c r="D211" s="469"/>
      <c r="E211" s="470"/>
      <c r="F211" s="470"/>
      <c r="G211" s="469"/>
      <c r="H211" s="472"/>
      <c r="I211" s="1294"/>
      <c r="J211" s="1294"/>
      <c r="K211" s="1294"/>
      <c r="L211" s="1294"/>
      <c r="M211" s="1294"/>
      <c r="N211" s="1294"/>
      <c r="O211" s="1294"/>
      <c r="P211" s="1294"/>
      <c r="Q211" s="1294"/>
      <c r="R211" s="1294"/>
      <c r="S211" s="1294"/>
      <c r="T211" s="1294"/>
      <c r="U211" s="1294"/>
      <c r="V211" s="1294"/>
      <c r="W211" s="1294"/>
      <c r="X211" s="1294"/>
      <c r="Y211" s="1294"/>
      <c r="Z211" s="1294"/>
      <c r="AA211" s="1294"/>
      <c r="AB211" s="1294"/>
      <c r="AC211" s="1294"/>
      <c r="AD211" s="1294"/>
      <c r="AE211" s="1294"/>
      <c r="AF211" s="1294"/>
      <c r="AG211" s="1294"/>
      <c r="AH211" s="1294"/>
      <c r="AI211" s="1294"/>
      <c r="AJ211" s="1294"/>
      <c r="AK211" s="1294"/>
      <c r="AL211" s="1294"/>
      <c r="AM211" s="1294"/>
      <c r="AN211" s="1294"/>
      <c r="AO211" s="1294"/>
      <c r="AP211" s="1294"/>
      <c r="AQ211" s="1294"/>
      <c r="AR211" s="1294"/>
      <c r="AS211" s="1294"/>
      <c r="AT211" s="1294"/>
      <c r="AU211" s="1294"/>
      <c r="AV211" s="1294"/>
      <c r="AW211" s="1294"/>
      <c r="AX211" s="1294"/>
      <c r="AY211" s="1294"/>
      <c r="AZ211" s="1294"/>
      <c r="BA211" s="1294"/>
      <c r="BB211" s="1294"/>
      <c r="BC211" s="1294"/>
      <c r="BD211" s="1294"/>
      <c r="BE211" s="1294"/>
      <c r="BF211" s="1294"/>
      <c r="BG211" s="1294"/>
      <c r="BH211" s="1294"/>
      <c r="BI211" s="1294"/>
      <c r="BJ211" s="1294"/>
      <c r="BK211" s="1294"/>
      <c r="BL211" s="1294"/>
      <c r="BM211" s="1294"/>
      <c r="BN211" s="1294"/>
      <c r="BO211" s="1294"/>
      <c r="BP211" s="1294"/>
      <c r="BQ211" s="1294"/>
      <c r="BR211" s="1294"/>
      <c r="BS211" s="1294"/>
      <c r="BT211" s="1294"/>
      <c r="BU211" s="1294"/>
      <c r="BV211" s="1294"/>
      <c r="BW211" s="1294"/>
      <c r="BX211" s="1294"/>
      <c r="BY211" s="1294"/>
      <c r="BZ211" s="1294"/>
      <c r="CA211" s="1294"/>
      <c r="CB211" s="1294"/>
      <c r="CC211" s="1294"/>
      <c r="CD211" s="1294"/>
      <c r="CE211" s="1294"/>
      <c r="CF211" s="1294"/>
      <c r="CG211" s="1294"/>
      <c r="CH211" s="1294"/>
      <c r="CI211" s="1294"/>
      <c r="CJ211" s="1294"/>
      <c r="CK211" s="1294"/>
      <c r="CL211" s="1294"/>
      <c r="CM211" s="1294"/>
      <c r="CN211" s="1294"/>
      <c r="CO211" s="1295">
        <f t="shared" si="19"/>
        <v>0</v>
      </c>
      <c r="CP211" s="476"/>
      <c r="CQ211" s="476"/>
      <c r="CR211" s="476"/>
      <c r="CS211" s="474">
        <f t="shared" si="22"/>
        <v>0</v>
      </c>
      <c r="CT211" s="475">
        <f t="shared" si="23"/>
        <v>0</v>
      </c>
      <c r="CV211" s="487"/>
      <c r="CW211" s="487"/>
      <c r="CX211" s="487"/>
      <c r="CY211" s="487"/>
      <c r="CZ211" s="487"/>
      <c r="DA211" s="487"/>
      <c r="DB211" s="487"/>
      <c r="DC211" s="487"/>
      <c r="DD211" s="487"/>
      <c r="DE211" s="487"/>
      <c r="DF211" s="487"/>
      <c r="DG211" s="487"/>
      <c r="DH211" s="487"/>
      <c r="DI211" s="487"/>
      <c r="DJ211" s="487"/>
      <c r="DK211" s="487"/>
      <c r="DL211" s="487"/>
      <c r="DM211" s="487"/>
      <c r="DN211" s="487"/>
      <c r="DO211" s="487"/>
      <c r="DP211" s="487"/>
      <c r="DQ211" s="487"/>
      <c r="DR211" s="487"/>
      <c r="DS211" s="487"/>
      <c r="DT211" s="487"/>
      <c r="DU211" s="487"/>
      <c r="DV211" s="487"/>
      <c r="DW211" s="487"/>
      <c r="DX211" s="487"/>
      <c r="DY211" s="487"/>
      <c r="DZ211" s="487"/>
      <c r="EA211" s="487"/>
      <c r="EB211" s="487"/>
      <c r="EC211" s="487"/>
      <c r="ED211" s="487"/>
      <c r="EE211" s="487"/>
      <c r="EF211" s="487"/>
      <c r="EG211" s="487"/>
      <c r="EH211" s="487"/>
      <c r="EI211" s="487"/>
      <c r="EJ211" s="487"/>
      <c r="EK211" s="487"/>
      <c r="EL211" s="487"/>
      <c r="EM211" s="487"/>
      <c r="EN211" s="487"/>
      <c r="EO211" s="487"/>
      <c r="EP211" s="487"/>
      <c r="EQ211" s="487"/>
      <c r="ER211" s="487"/>
      <c r="ES211" s="487"/>
      <c r="ET211" s="487"/>
      <c r="EU211" s="487"/>
      <c r="EV211" s="487"/>
      <c r="EW211" s="487"/>
      <c r="EX211" s="487"/>
      <c r="EY211" s="487"/>
      <c r="EZ211" s="487"/>
      <c r="FA211" s="487"/>
      <c r="FB211" s="487"/>
      <c r="FC211" s="487"/>
      <c r="FD211" s="487"/>
      <c r="FE211" s="487"/>
      <c r="FF211" s="487"/>
      <c r="FG211" s="487"/>
      <c r="FH211" s="487"/>
      <c r="FI211" s="487"/>
      <c r="FJ211" s="487"/>
      <c r="FK211" s="487"/>
      <c r="FL211" s="487"/>
      <c r="FM211" s="487"/>
      <c r="FN211" s="487"/>
      <c r="FO211" s="487"/>
      <c r="FP211" s="487"/>
      <c r="FQ211" s="487"/>
      <c r="FR211" s="487"/>
      <c r="FS211" s="487"/>
      <c r="FT211" s="487"/>
      <c r="FU211" s="487"/>
      <c r="FV211" s="487"/>
      <c r="FW211" s="487"/>
      <c r="FX211" s="487"/>
      <c r="FY211" s="487"/>
      <c r="FZ211" s="487"/>
      <c r="GA211" s="487"/>
      <c r="GB211" s="487"/>
      <c r="GC211" s="487"/>
      <c r="GD211" s="487"/>
      <c r="GE211" s="487"/>
      <c r="GF211" s="487"/>
      <c r="GG211" s="487"/>
      <c r="GH211" s="487"/>
      <c r="GI211" s="487"/>
      <c r="GJ211" s="487"/>
      <c r="GK211" s="487"/>
      <c r="GL211" s="487"/>
      <c r="GM211" s="487"/>
      <c r="GN211" s="487"/>
      <c r="GO211" s="487"/>
      <c r="GP211" s="487"/>
      <c r="GQ211" s="487"/>
      <c r="GR211" s="487"/>
      <c r="GS211" s="487"/>
      <c r="GT211" s="487"/>
      <c r="GU211" s="487"/>
      <c r="GV211" s="487"/>
      <c r="GW211" s="487"/>
      <c r="GX211" s="487"/>
      <c r="GY211" s="487"/>
      <c r="GZ211" s="487"/>
      <c r="HA211" s="487"/>
      <c r="HB211" s="487"/>
      <c r="HC211" s="487"/>
      <c r="HD211" s="487"/>
      <c r="HE211" s="487"/>
      <c r="HF211" s="487"/>
      <c r="HG211" s="487"/>
      <c r="HH211" s="487"/>
      <c r="HI211" s="487"/>
      <c r="HJ211" s="487"/>
      <c r="HK211" s="487"/>
      <c r="HL211" s="487"/>
      <c r="HM211" s="487"/>
      <c r="HN211" s="487"/>
      <c r="HO211" s="487"/>
      <c r="HP211" s="487"/>
      <c r="HQ211" s="487"/>
      <c r="HR211" s="487"/>
      <c r="HS211" s="487"/>
      <c r="HT211" s="487"/>
      <c r="HU211" s="487"/>
      <c r="HV211" s="487"/>
      <c r="HW211" s="487"/>
      <c r="HX211" s="487"/>
      <c r="HY211" s="487"/>
      <c r="HZ211" s="487"/>
      <c r="IA211" s="487"/>
      <c r="IB211" s="487"/>
      <c r="IC211" s="487"/>
      <c r="ID211" s="487"/>
      <c r="IE211" s="487"/>
      <c r="IF211" s="487"/>
      <c r="IG211" s="487"/>
      <c r="IH211" s="487"/>
      <c r="II211" s="487"/>
      <c r="IJ211" s="487"/>
      <c r="IK211" s="487"/>
      <c r="IL211" s="487"/>
      <c r="IM211" s="487"/>
      <c r="IN211" s="487"/>
      <c r="IO211" s="487"/>
      <c r="IP211" s="487"/>
      <c r="IQ211" s="487"/>
      <c r="IR211" s="487"/>
      <c r="IS211" s="487"/>
      <c r="IT211" s="487"/>
      <c r="IU211" s="487"/>
      <c r="IV211" s="487"/>
      <c r="IW211" s="487"/>
      <c r="IX211" s="487"/>
      <c r="IY211" s="487"/>
      <c r="IZ211" s="487"/>
      <c r="JA211" s="487"/>
      <c r="JB211" s="487"/>
      <c r="JC211" s="487"/>
      <c r="JD211" s="487"/>
      <c r="JE211" s="487"/>
      <c r="JF211" s="487"/>
      <c r="JG211" s="487"/>
      <c r="JH211" s="487"/>
      <c r="JI211" s="487"/>
      <c r="JJ211" s="487"/>
      <c r="JK211" s="487"/>
      <c r="JL211" s="487"/>
      <c r="JM211" s="487"/>
      <c r="JN211" s="487"/>
      <c r="JO211" s="487"/>
      <c r="JP211" s="487"/>
      <c r="JQ211" s="487"/>
      <c r="JR211" s="487"/>
      <c r="JS211" s="681"/>
    </row>
    <row r="212" spans="1:279" s="461" customFormat="1" ht="21" customHeight="1">
      <c r="A212" s="1785"/>
      <c r="B212" s="1626">
        <v>99</v>
      </c>
      <c r="C212" s="478"/>
      <c r="D212" s="469"/>
      <c r="E212" s="470"/>
      <c r="F212" s="470"/>
      <c r="G212" s="469"/>
      <c r="H212" s="472"/>
      <c r="I212" s="1294"/>
      <c r="J212" s="1294"/>
      <c r="K212" s="1294"/>
      <c r="L212" s="1294"/>
      <c r="M212" s="1294"/>
      <c r="N212" s="1294"/>
      <c r="O212" s="1294"/>
      <c r="P212" s="1294"/>
      <c r="Q212" s="1294"/>
      <c r="R212" s="1294"/>
      <c r="S212" s="1294"/>
      <c r="T212" s="1294"/>
      <c r="U212" s="1294"/>
      <c r="V212" s="1294"/>
      <c r="W212" s="1294"/>
      <c r="X212" s="1294"/>
      <c r="Y212" s="1294"/>
      <c r="Z212" s="1294"/>
      <c r="AA212" s="1294"/>
      <c r="AB212" s="1294"/>
      <c r="AC212" s="1294"/>
      <c r="AD212" s="1294"/>
      <c r="AE212" s="1294"/>
      <c r="AF212" s="1294"/>
      <c r="AG212" s="1294"/>
      <c r="AH212" s="1294"/>
      <c r="AI212" s="1294"/>
      <c r="AJ212" s="1294"/>
      <c r="AK212" s="1294"/>
      <c r="AL212" s="1294"/>
      <c r="AM212" s="1294"/>
      <c r="AN212" s="1294"/>
      <c r="AO212" s="1294"/>
      <c r="AP212" s="1294"/>
      <c r="AQ212" s="1294"/>
      <c r="AR212" s="1294"/>
      <c r="AS212" s="1294"/>
      <c r="AT212" s="1294"/>
      <c r="AU212" s="1294"/>
      <c r="AV212" s="1294"/>
      <c r="AW212" s="1294"/>
      <c r="AX212" s="1294"/>
      <c r="AY212" s="1294"/>
      <c r="AZ212" s="1294"/>
      <c r="BA212" s="1294"/>
      <c r="BB212" s="1294"/>
      <c r="BC212" s="1294"/>
      <c r="BD212" s="1294"/>
      <c r="BE212" s="1294"/>
      <c r="BF212" s="1294"/>
      <c r="BG212" s="1294"/>
      <c r="BH212" s="1294"/>
      <c r="BI212" s="1294"/>
      <c r="BJ212" s="1294"/>
      <c r="BK212" s="1294"/>
      <c r="BL212" s="1294"/>
      <c r="BM212" s="1294"/>
      <c r="BN212" s="1294"/>
      <c r="BO212" s="1294"/>
      <c r="BP212" s="1294"/>
      <c r="BQ212" s="1294"/>
      <c r="BR212" s="1294"/>
      <c r="BS212" s="1294"/>
      <c r="BT212" s="1294"/>
      <c r="BU212" s="1294"/>
      <c r="BV212" s="1294"/>
      <c r="BW212" s="1294"/>
      <c r="BX212" s="1294"/>
      <c r="BY212" s="1294"/>
      <c r="BZ212" s="1294"/>
      <c r="CA212" s="1294"/>
      <c r="CB212" s="1294"/>
      <c r="CC212" s="1294"/>
      <c r="CD212" s="1294"/>
      <c r="CE212" s="1294"/>
      <c r="CF212" s="1294"/>
      <c r="CG212" s="1294"/>
      <c r="CH212" s="1294"/>
      <c r="CI212" s="1294"/>
      <c r="CJ212" s="1294"/>
      <c r="CK212" s="1294"/>
      <c r="CL212" s="1294"/>
      <c r="CM212" s="1294"/>
      <c r="CN212" s="1294"/>
      <c r="CO212" s="1295">
        <f t="shared" si="19"/>
        <v>0</v>
      </c>
      <c r="CP212" s="476"/>
      <c r="CQ212" s="476"/>
      <c r="CR212" s="476"/>
      <c r="CS212" s="474">
        <f t="shared" si="22"/>
        <v>0</v>
      </c>
      <c r="CT212" s="475">
        <f t="shared" si="23"/>
        <v>0</v>
      </c>
      <c r="CV212" s="487"/>
      <c r="CW212" s="487"/>
      <c r="CX212" s="487"/>
      <c r="CY212" s="487"/>
      <c r="CZ212" s="487"/>
      <c r="DA212" s="487"/>
      <c r="DB212" s="487"/>
      <c r="DC212" s="487"/>
      <c r="DD212" s="487"/>
      <c r="DE212" s="487"/>
      <c r="DF212" s="487"/>
      <c r="DG212" s="487"/>
      <c r="DH212" s="487"/>
      <c r="DI212" s="487"/>
      <c r="DJ212" s="487"/>
      <c r="DK212" s="487"/>
      <c r="DL212" s="487"/>
      <c r="DM212" s="487"/>
      <c r="DN212" s="487"/>
      <c r="DO212" s="487"/>
      <c r="DP212" s="487"/>
      <c r="DQ212" s="487"/>
      <c r="DR212" s="487"/>
      <c r="DS212" s="487"/>
      <c r="DT212" s="487"/>
      <c r="DU212" s="487"/>
      <c r="DV212" s="487"/>
      <c r="DW212" s="487"/>
      <c r="DX212" s="487"/>
      <c r="DY212" s="487"/>
      <c r="DZ212" s="487"/>
      <c r="EA212" s="487"/>
      <c r="EB212" s="487"/>
      <c r="EC212" s="487"/>
      <c r="ED212" s="487"/>
      <c r="EE212" s="487"/>
      <c r="EF212" s="487"/>
      <c r="EG212" s="487"/>
      <c r="EH212" s="487"/>
      <c r="EI212" s="487"/>
      <c r="EJ212" s="487"/>
      <c r="EK212" s="487"/>
      <c r="EL212" s="487"/>
      <c r="EM212" s="487"/>
      <c r="EN212" s="487"/>
      <c r="EO212" s="487"/>
      <c r="EP212" s="487"/>
      <c r="EQ212" s="487"/>
      <c r="ER212" s="487"/>
      <c r="ES212" s="487"/>
      <c r="ET212" s="487"/>
      <c r="EU212" s="487"/>
      <c r="EV212" s="487"/>
      <c r="EW212" s="487"/>
      <c r="EX212" s="487"/>
      <c r="EY212" s="487"/>
      <c r="EZ212" s="487"/>
      <c r="FA212" s="487"/>
      <c r="FB212" s="487"/>
      <c r="FC212" s="487"/>
      <c r="FD212" s="487"/>
      <c r="FE212" s="487"/>
      <c r="FF212" s="487"/>
      <c r="FG212" s="487"/>
      <c r="FH212" s="487"/>
      <c r="FI212" s="487"/>
      <c r="FJ212" s="487"/>
      <c r="FK212" s="487"/>
      <c r="FL212" s="487"/>
      <c r="FM212" s="487"/>
      <c r="FN212" s="487"/>
      <c r="FO212" s="487"/>
      <c r="FP212" s="487"/>
      <c r="FQ212" s="487"/>
      <c r="FR212" s="487"/>
      <c r="FS212" s="487"/>
      <c r="FT212" s="487"/>
      <c r="FU212" s="487"/>
      <c r="FV212" s="487"/>
      <c r="FW212" s="487"/>
      <c r="FX212" s="487"/>
      <c r="FY212" s="487"/>
      <c r="FZ212" s="487"/>
      <c r="GA212" s="487"/>
      <c r="GB212" s="487"/>
      <c r="GC212" s="487"/>
      <c r="GD212" s="487"/>
      <c r="GE212" s="487"/>
      <c r="GF212" s="487"/>
      <c r="GG212" s="487"/>
      <c r="GH212" s="487"/>
      <c r="GI212" s="487"/>
      <c r="GJ212" s="487"/>
      <c r="GK212" s="487"/>
      <c r="GL212" s="487"/>
      <c r="GM212" s="487"/>
      <c r="GN212" s="487"/>
      <c r="GO212" s="487"/>
      <c r="GP212" s="487"/>
      <c r="GQ212" s="487"/>
      <c r="GR212" s="487"/>
      <c r="GS212" s="487"/>
      <c r="GT212" s="487"/>
      <c r="GU212" s="487"/>
      <c r="GV212" s="487"/>
      <c r="GW212" s="487"/>
      <c r="GX212" s="487"/>
      <c r="GY212" s="487"/>
      <c r="GZ212" s="487"/>
      <c r="HA212" s="487"/>
      <c r="HB212" s="487"/>
      <c r="HC212" s="487"/>
      <c r="HD212" s="487"/>
      <c r="HE212" s="487"/>
      <c r="HF212" s="487"/>
      <c r="HG212" s="487"/>
      <c r="HH212" s="487"/>
      <c r="HI212" s="487"/>
      <c r="HJ212" s="487"/>
      <c r="HK212" s="487"/>
      <c r="HL212" s="487"/>
      <c r="HM212" s="487"/>
      <c r="HN212" s="487"/>
      <c r="HO212" s="487"/>
      <c r="HP212" s="487"/>
      <c r="HQ212" s="487"/>
      <c r="HR212" s="487"/>
      <c r="HS212" s="487"/>
      <c r="HT212" s="487"/>
      <c r="HU212" s="487"/>
      <c r="HV212" s="487"/>
      <c r="HW212" s="487"/>
      <c r="HX212" s="487"/>
      <c r="HY212" s="487"/>
      <c r="HZ212" s="487"/>
      <c r="IA212" s="487"/>
      <c r="IB212" s="487"/>
      <c r="IC212" s="487"/>
      <c r="ID212" s="487"/>
      <c r="IE212" s="487"/>
      <c r="IF212" s="487"/>
      <c r="IG212" s="487"/>
      <c r="IH212" s="487"/>
      <c r="II212" s="487"/>
      <c r="IJ212" s="487"/>
      <c r="IK212" s="487"/>
      <c r="IL212" s="487"/>
      <c r="IM212" s="487"/>
      <c r="IN212" s="487"/>
      <c r="IO212" s="487"/>
      <c r="IP212" s="487"/>
      <c r="IQ212" s="487"/>
      <c r="IR212" s="487"/>
      <c r="IS212" s="487"/>
      <c r="IT212" s="487"/>
      <c r="IU212" s="487"/>
      <c r="IV212" s="487"/>
      <c r="IW212" s="487"/>
      <c r="IX212" s="487"/>
      <c r="IY212" s="487"/>
      <c r="IZ212" s="487"/>
      <c r="JA212" s="487"/>
      <c r="JB212" s="487"/>
      <c r="JC212" s="487"/>
      <c r="JD212" s="487"/>
      <c r="JE212" s="487"/>
      <c r="JF212" s="487"/>
      <c r="JG212" s="487"/>
      <c r="JH212" s="487"/>
      <c r="JI212" s="487"/>
      <c r="JJ212" s="487"/>
      <c r="JK212" s="487"/>
      <c r="JL212" s="487"/>
      <c r="JM212" s="487"/>
      <c r="JN212" s="487"/>
      <c r="JO212" s="487"/>
      <c r="JP212" s="487"/>
      <c r="JQ212" s="487"/>
      <c r="JR212" s="487"/>
      <c r="JS212" s="681"/>
    </row>
    <row r="213" spans="1:279" s="461" customFormat="1" ht="21" customHeight="1">
      <c r="A213" s="1785"/>
      <c r="B213" s="1626">
        <v>100</v>
      </c>
      <c r="C213" s="478"/>
      <c r="D213" s="469"/>
      <c r="E213" s="470"/>
      <c r="F213" s="470"/>
      <c r="G213" s="469"/>
      <c r="H213" s="472"/>
      <c r="I213" s="1294"/>
      <c r="J213" s="1294"/>
      <c r="K213" s="1294"/>
      <c r="L213" s="1294"/>
      <c r="M213" s="1294"/>
      <c r="N213" s="1294"/>
      <c r="O213" s="1294"/>
      <c r="P213" s="1294"/>
      <c r="Q213" s="1294"/>
      <c r="R213" s="1294"/>
      <c r="S213" s="1294"/>
      <c r="T213" s="1294"/>
      <c r="U213" s="1294"/>
      <c r="V213" s="1294"/>
      <c r="W213" s="1294"/>
      <c r="X213" s="1294"/>
      <c r="Y213" s="1294"/>
      <c r="Z213" s="1294"/>
      <c r="AA213" s="1294"/>
      <c r="AB213" s="1294"/>
      <c r="AC213" s="1294"/>
      <c r="AD213" s="1294"/>
      <c r="AE213" s="1294"/>
      <c r="AF213" s="1294"/>
      <c r="AG213" s="1294"/>
      <c r="AH213" s="1294"/>
      <c r="AI213" s="1294"/>
      <c r="AJ213" s="1294"/>
      <c r="AK213" s="1294"/>
      <c r="AL213" s="1294"/>
      <c r="AM213" s="1294"/>
      <c r="AN213" s="1294"/>
      <c r="AO213" s="1294"/>
      <c r="AP213" s="1294"/>
      <c r="AQ213" s="1294"/>
      <c r="AR213" s="1294"/>
      <c r="AS213" s="1294"/>
      <c r="AT213" s="1294"/>
      <c r="AU213" s="1294"/>
      <c r="AV213" s="1294"/>
      <c r="AW213" s="1294"/>
      <c r="AX213" s="1294"/>
      <c r="AY213" s="1294"/>
      <c r="AZ213" s="1294"/>
      <c r="BA213" s="1294"/>
      <c r="BB213" s="1294"/>
      <c r="BC213" s="1294"/>
      <c r="BD213" s="1294"/>
      <c r="BE213" s="1294"/>
      <c r="BF213" s="1294"/>
      <c r="BG213" s="1294"/>
      <c r="BH213" s="1294"/>
      <c r="BI213" s="1294"/>
      <c r="BJ213" s="1294"/>
      <c r="BK213" s="1294"/>
      <c r="BL213" s="1294"/>
      <c r="BM213" s="1294"/>
      <c r="BN213" s="1294"/>
      <c r="BO213" s="1294"/>
      <c r="BP213" s="1294"/>
      <c r="BQ213" s="1294"/>
      <c r="BR213" s="1294"/>
      <c r="BS213" s="1294"/>
      <c r="BT213" s="1294"/>
      <c r="BU213" s="1294"/>
      <c r="BV213" s="1294"/>
      <c r="BW213" s="1294"/>
      <c r="BX213" s="1294"/>
      <c r="BY213" s="1294"/>
      <c r="BZ213" s="1294"/>
      <c r="CA213" s="1294"/>
      <c r="CB213" s="1294"/>
      <c r="CC213" s="1294"/>
      <c r="CD213" s="1294"/>
      <c r="CE213" s="1294"/>
      <c r="CF213" s="1294"/>
      <c r="CG213" s="1294"/>
      <c r="CH213" s="1294"/>
      <c r="CI213" s="1294"/>
      <c r="CJ213" s="1294"/>
      <c r="CK213" s="1294"/>
      <c r="CL213" s="1294"/>
      <c r="CM213" s="1294"/>
      <c r="CN213" s="1294"/>
      <c r="CO213" s="1295">
        <f t="shared" si="19"/>
        <v>0</v>
      </c>
      <c r="CP213" s="476"/>
      <c r="CQ213" s="476"/>
      <c r="CR213" s="476"/>
      <c r="CS213" s="474">
        <f t="shared" si="22"/>
        <v>0</v>
      </c>
      <c r="CT213" s="475">
        <f t="shared" si="23"/>
        <v>0</v>
      </c>
      <c r="CV213" s="487"/>
      <c r="CW213" s="487"/>
      <c r="CX213" s="487"/>
      <c r="CY213" s="487"/>
      <c r="CZ213" s="487"/>
      <c r="DA213" s="487"/>
      <c r="DB213" s="487"/>
      <c r="DC213" s="487"/>
      <c r="DD213" s="487"/>
      <c r="DE213" s="487"/>
      <c r="DF213" s="487"/>
      <c r="DG213" s="487"/>
      <c r="DH213" s="487"/>
      <c r="DI213" s="487"/>
      <c r="DJ213" s="487"/>
      <c r="DK213" s="487"/>
      <c r="DL213" s="487"/>
      <c r="DM213" s="487"/>
      <c r="DN213" s="487"/>
      <c r="DO213" s="487"/>
      <c r="DP213" s="487"/>
      <c r="DQ213" s="487"/>
      <c r="DR213" s="487"/>
      <c r="DS213" s="487"/>
      <c r="DT213" s="487"/>
      <c r="DU213" s="487"/>
      <c r="DV213" s="487"/>
      <c r="DW213" s="487"/>
      <c r="DX213" s="487"/>
      <c r="DY213" s="487"/>
      <c r="DZ213" s="487"/>
      <c r="EA213" s="487"/>
      <c r="EB213" s="487"/>
      <c r="EC213" s="487"/>
      <c r="ED213" s="487"/>
      <c r="EE213" s="487"/>
      <c r="EF213" s="487"/>
      <c r="EG213" s="487"/>
      <c r="EH213" s="487"/>
      <c r="EI213" s="487"/>
      <c r="EJ213" s="487"/>
      <c r="EK213" s="487"/>
      <c r="EL213" s="487"/>
      <c r="EM213" s="487"/>
      <c r="EN213" s="487"/>
      <c r="EO213" s="487"/>
      <c r="EP213" s="487"/>
      <c r="EQ213" s="487"/>
      <c r="ER213" s="487"/>
      <c r="ES213" s="487"/>
      <c r="ET213" s="487"/>
      <c r="EU213" s="487"/>
      <c r="EV213" s="487"/>
      <c r="EW213" s="487"/>
      <c r="EX213" s="487"/>
      <c r="EY213" s="487"/>
      <c r="EZ213" s="487"/>
      <c r="FA213" s="487"/>
      <c r="FB213" s="487"/>
      <c r="FC213" s="487"/>
      <c r="FD213" s="487"/>
      <c r="FE213" s="487"/>
      <c r="FF213" s="487"/>
      <c r="FG213" s="487"/>
      <c r="FH213" s="487"/>
      <c r="FI213" s="487"/>
      <c r="FJ213" s="487"/>
      <c r="FK213" s="487"/>
      <c r="FL213" s="487"/>
      <c r="FM213" s="487"/>
      <c r="FN213" s="487"/>
      <c r="FO213" s="487"/>
      <c r="FP213" s="487"/>
      <c r="FQ213" s="487"/>
      <c r="FR213" s="487"/>
      <c r="FS213" s="487"/>
      <c r="FT213" s="487"/>
      <c r="FU213" s="487"/>
      <c r="FV213" s="487"/>
      <c r="FW213" s="487"/>
      <c r="FX213" s="487"/>
      <c r="FY213" s="487"/>
      <c r="FZ213" s="487"/>
      <c r="GA213" s="487"/>
      <c r="GB213" s="487"/>
      <c r="GC213" s="487"/>
      <c r="GD213" s="487"/>
      <c r="GE213" s="487"/>
      <c r="GF213" s="487"/>
      <c r="GG213" s="487"/>
      <c r="GH213" s="487"/>
      <c r="GI213" s="487"/>
      <c r="GJ213" s="487"/>
      <c r="GK213" s="487"/>
      <c r="GL213" s="487"/>
      <c r="GM213" s="487"/>
      <c r="GN213" s="487"/>
      <c r="GO213" s="487"/>
      <c r="GP213" s="487"/>
      <c r="GQ213" s="487"/>
      <c r="GR213" s="487"/>
      <c r="GS213" s="487"/>
      <c r="GT213" s="487"/>
      <c r="GU213" s="487"/>
      <c r="GV213" s="487"/>
      <c r="GW213" s="487"/>
      <c r="GX213" s="487"/>
      <c r="GY213" s="487"/>
      <c r="GZ213" s="487"/>
      <c r="HA213" s="487"/>
      <c r="HB213" s="487"/>
      <c r="HC213" s="487"/>
      <c r="HD213" s="487"/>
      <c r="HE213" s="487"/>
      <c r="HF213" s="487"/>
      <c r="HG213" s="487"/>
      <c r="HH213" s="487"/>
      <c r="HI213" s="487"/>
      <c r="HJ213" s="487"/>
      <c r="HK213" s="487"/>
      <c r="HL213" s="487"/>
      <c r="HM213" s="487"/>
      <c r="HN213" s="487"/>
      <c r="HO213" s="487"/>
      <c r="HP213" s="487"/>
      <c r="HQ213" s="487"/>
      <c r="HR213" s="487"/>
      <c r="HS213" s="487"/>
      <c r="HT213" s="487"/>
      <c r="HU213" s="487"/>
      <c r="HV213" s="487"/>
      <c r="HW213" s="487"/>
      <c r="HX213" s="487"/>
      <c r="HY213" s="487"/>
      <c r="HZ213" s="487"/>
      <c r="IA213" s="487"/>
      <c r="IB213" s="487"/>
      <c r="IC213" s="487"/>
      <c r="ID213" s="487"/>
      <c r="IE213" s="487"/>
      <c r="IF213" s="487"/>
      <c r="IG213" s="487"/>
      <c r="IH213" s="487"/>
      <c r="II213" s="487"/>
      <c r="IJ213" s="487"/>
      <c r="IK213" s="487"/>
      <c r="IL213" s="487"/>
      <c r="IM213" s="487"/>
      <c r="IN213" s="487"/>
      <c r="IO213" s="487"/>
      <c r="IP213" s="487"/>
      <c r="IQ213" s="487"/>
      <c r="IR213" s="487"/>
      <c r="IS213" s="487"/>
      <c r="IT213" s="487"/>
      <c r="IU213" s="487"/>
      <c r="IV213" s="487"/>
      <c r="IW213" s="487"/>
      <c r="IX213" s="487"/>
      <c r="IY213" s="487"/>
      <c r="IZ213" s="487"/>
      <c r="JA213" s="487"/>
      <c r="JB213" s="487"/>
      <c r="JC213" s="487"/>
      <c r="JD213" s="487"/>
      <c r="JE213" s="487"/>
      <c r="JF213" s="487"/>
      <c r="JG213" s="487"/>
      <c r="JH213" s="487"/>
      <c r="JI213" s="487"/>
      <c r="JJ213" s="487"/>
      <c r="JK213" s="487"/>
      <c r="JL213" s="487"/>
      <c r="JM213" s="487"/>
      <c r="JN213" s="487"/>
      <c r="JO213" s="487"/>
      <c r="JP213" s="487"/>
      <c r="JQ213" s="487"/>
      <c r="JR213" s="487"/>
      <c r="JS213" s="681"/>
    </row>
    <row r="214" spans="1:279" s="461" customFormat="1" ht="21" customHeight="1" thickBot="1">
      <c r="A214" s="1786"/>
      <c r="B214" s="480"/>
      <c r="C214" s="480"/>
      <c r="D214" s="481"/>
      <c r="E214" s="482"/>
      <c r="F214" s="1779" t="str">
        <f>'1_一般事項'!C9+1&amp;"次下請負業者計"</f>
        <v>1次下請負業者計</v>
      </c>
      <c r="G214" s="1780"/>
      <c r="H214" s="483"/>
      <c r="I214" s="1296">
        <f t="shared" ref="I214:AN214" si="24">SUM(I114:I213)</f>
        <v>0</v>
      </c>
      <c r="J214" s="1296">
        <f t="shared" si="24"/>
        <v>0</v>
      </c>
      <c r="K214" s="1296">
        <f t="shared" si="24"/>
        <v>0</v>
      </c>
      <c r="L214" s="1296">
        <f t="shared" si="24"/>
        <v>0</v>
      </c>
      <c r="M214" s="1296">
        <f t="shared" si="24"/>
        <v>0</v>
      </c>
      <c r="N214" s="1296">
        <f t="shared" si="24"/>
        <v>0</v>
      </c>
      <c r="O214" s="1296">
        <f t="shared" si="24"/>
        <v>0</v>
      </c>
      <c r="P214" s="1296">
        <f t="shared" si="24"/>
        <v>0</v>
      </c>
      <c r="Q214" s="1296">
        <f t="shared" si="24"/>
        <v>0</v>
      </c>
      <c r="R214" s="1296">
        <f t="shared" si="24"/>
        <v>0</v>
      </c>
      <c r="S214" s="1296">
        <f t="shared" si="24"/>
        <v>0</v>
      </c>
      <c r="T214" s="1296">
        <f t="shared" si="24"/>
        <v>0</v>
      </c>
      <c r="U214" s="1296">
        <f t="shared" si="24"/>
        <v>0</v>
      </c>
      <c r="V214" s="1296">
        <f t="shared" si="24"/>
        <v>0</v>
      </c>
      <c r="W214" s="1296">
        <f t="shared" si="24"/>
        <v>0</v>
      </c>
      <c r="X214" s="1296">
        <f t="shared" si="24"/>
        <v>0</v>
      </c>
      <c r="Y214" s="1296">
        <f t="shared" si="24"/>
        <v>0</v>
      </c>
      <c r="Z214" s="1296">
        <f t="shared" si="24"/>
        <v>0</v>
      </c>
      <c r="AA214" s="1296">
        <f t="shared" si="24"/>
        <v>0</v>
      </c>
      <c r="AB214" s="1296">
        <f t="shared" si="24"/>
        <v>0</v>
      </c>
      <c r="AC214" s="1296">
        <f t="shared" si="24"/>
        <v>0</v>
      </c>
      <c r="AD214" s="1296">
        <f t="shared" si="24"/>
        <v>0</v>
      </c>
      <c r="AE214" s="1296">
        <f t="shared" si="24"/>
        <v>0</v>
      </c>
      <c r="AF214" s="1296">
        <f t="shared" si="24"/>
        <v>0</v>
      </c>
      <c r="AG214" s="1296">
        <f t="shared" si="24"/>
        <v>0</v>
      </c>
      <c r="AH214" s="1296">
        <f t="shared" si="24"/>
        <v>0</v>
      </c>
      <c r="AI214" s="1296">
        <f t="shared" si="24"/>
        <v>0</v>
      </c>
      <c r="AJ214" s="1296">
        <f t="shared" si="24"/>
        <v>0</v>
      </c>
      <c r="AK214" s="1296">
        <f t="shared" si="24"/>
        <v>0</v>
      </c>
      <c r="AL214" s="1296">
        <f t="shared" si="24"/>
        <v>0</v>
      </c>
      <c r="AM214" s="1296">
        <f t="shared" si="24"/>
        <v>0</v>
      </c>
      <c r="AN214" s="1296">
        <f t="shared" si="24"/>
        <v>0</v>
      </c>
      <c r="AO214" s="1296">
        <f t="shared" ref="AO214:CN214" si="25">SUM(AO114:AO213)</f>
        <v>0</v>
      </c>
      <c r="AP214" s="1296">
        <f t="shared" si="25"/>
        <v>0</v>
      </c>
      <c r="AQ214" s="1296">
        <f t="shared" si="25"/>
        <v>0</v>
      </c>
      <c r="AR214" s="1296">
        <f t="shared" si="25"/>
        <v>0</v>
      </c>
      <c r="AS214" s="1296">
        <f t="shared" si="25"/>
        <v>0</v>
      </c>
      <c r="AT214" s="1296">
        <f t="shared" si="25"/>
        <v>0</v>
      </c>
      <c r="AU214" s="1296">
        <f t="shared" si="25"/>
        <v>0</v>
      </c>
      <c r="AV214" s="1296">
        <f t="shared" si="25"/>
        <v>0</v>
      </c>
      <c r="AW214" s="1296">
        <f t="shared" si="25"/>
        <v>0</v>
      </c>
      <c r="AX214" s="1296">
        <f t="shared" si="25"/>
        <v>0</v>
      </c>
      <c r="AY214" s="1296">
        <f t="shared" si="25"/>
        <v>0</v>
      </c>
      <c r="AZ214" s="1296">
        <f t="shared" si="25"/>
        <v>0</v>
      </c>
      <c r="BA214" s="1296">
        <f t="shared" si="25"/>
        <v>0</v>
      </c>
      <c r="BB214" s="1296">
        <f t="shared" si="25"/>
        <v>0</v>
      </c>
      <c r="BC214" s="1296">
        <f t="shared" si="25"/>
        <v>0</v>
      </c>
      <c r="BD214" s="1296">
        <f t="shared" si="25"/>
        <v>0</v>
      </c>
      <c r="BE214" s="1296">
        <f t="shared" si="25"/>
        <v>0</v>
      </c>
      <c r="BF214" s="1296">
        <f t="shared" si="25"/>
        <v>0</v>
      </c>
      <c r="BG214" s="1296">
        <f t="shared" si="25"/>
        <v>0</v>
      </c>
      <c r="BH214" s="1296">
        <f t="shared" ref="BH214:BL214" si="26">SUM(BH114:BH213)</f>
        <v>0</v>
      </c>
      <c r="BI214" s="1296">
        <f t="shared" si="26"/>
        <v>0</v>
      </c>
      <c r="BJ214" s="1296">
        <f t="shared" si="26"/>
        <v>0</v>
      </c>
      <c r="BK214" s="1296">
        <f t="shared" si="26"/>
        <v>0</v>
      </c>
      <c r="BL214" s="1296">
        <f t="shared" si="26"/>
        <v>0</v>
      </c>
      <c r="BM214" s="1296">
        <f t="shared" ref="BM214:CE214" si="27">SUM(BM114:BM213)</f>
        <v>0</v>
      </c>
      <c r="BN214" s="1296">
        <f t="shared" si="27"/>
        <v>0</v>
      </c>
      <c r="BO214" s="1296">
        <f t="shared" si="27"/>
        <v>0</v>
      </c>
      <c r="BP214" s="1296">
        <f t="shared" si="27"/>
        <v>0</v>
      </c>
      <c r="BQ214" s="1296">
        <f t="shared" si="27"/>
        <v>0</v>
      </c>
      <c r="BR214" s="1296">
        <f t="shared" si="27"/>
        <v>0</v>
      </c>
      <c r="BS214" s="1296">
        <f t="shared" si="27"/>
        <v>0</v>
      </c>
      <c r="BT214" s="1296">
        <f t="shared" si="27"/>
        <v>0</v>
      </c>
      <c r="BU214" s="1296">
        <f t="shared" si="27"/>
        <v>0</v>
      </c>
      <c r="BV214" s="1296">
        <f t="shared" si="27"/>
        <v>0</v>
      </c>
      <c r="BW214" s="1296">
        <f t="shared" si="27"/>
        <v>0</v>
      </c>
      <c r="BX214" s="1296">
        <f t="shared" si="27"/>
        <v>0</v>
      </c>
      <c r="BY214" s="1296">
        <f t="shared" si="27"/>
        <v>0</v>
      </c>
      <c r="BZ214" s="1296">
        <f t="shared" si="27"/>
        <v>0</v>
      </c>
      <c r="CA214" s="1296">
        <f t="shared" si="27"/>
        <v>0</v>
      </c>
      <c r="CB214" s="1296">
        <f t="shared" si="27"/>
        <v>0</v>
      </c>
      <c r="CC214" s="1296">
        <f t="shared" si="27"/>
        <v>0</v>
      </c>
      <c r="CD214" s="1296">
        <f t="shared" si="27"/>
        <v>0</v>
      </c>
      <c r="CE214" s="1296">
        <f t="shared" si="27"/>
        <v>0</v>
      </c>
      <c r="CF214" s="1296">
        <f t="shared" si="25"/>
        <v>0</v>
      </c>
      <c r="CG214" s="1296">
        <f t="shared" si="25"/>
        <v>0</v>
      </c>
      <c r="CH214" s="1296">
        <f t="shared" si="25"/>
        <v>0</v>
      </c>
      <c r="CI214" s="1296">
        <f t="shared" si="25"/>
        <v>0</v>
      </c>
      <c r="CJ214" s="1296">
        <f t="shared" si="25"/>
        <v>0</v>
      </c>
      <c r="CK214" s="1296">
        <f t="shared" si="25"/>
        <v>0</v>
      </c>
      <c r="CL214" s="1296">
        <f t="shared" si="25"/>
        <v>0</v>
      </c>
      <c r="CM214" s="1296">
        <f t="shared" si="25"/>
        <v>0</v>
      </c>
      <c r="CN214" s="1296">
        <f t="shared" si="25"/>
        <v>0</v>
      </c>
      <c r="CO214" s="1297">
        <f t="shared" ref="CO214" si="28">SUM(I214:CN214)</f>
        <v>0</v>
      </c>
      <c r="CP214" s="484"/>
      <c r="CQ214" s="485"/>
      <c r="CR214" s="485"/>
      <c r="CS214" s="485"/>
      <c r="CT214" s="486">
        <f>SUM(CT114:CT213)</f>
        <v>0</v>
      </c>
      <c r="CV214" s="487"/>
      <c r="CW214" s="487"/>
      <c r="CX214" s="487"/>
      <c r="CY214" s="487"/>
      <c r="CZ214" s="487"/>
      <c r="DA214" s="487"/>
      <c r="DB214" s="487"/>
      <c r="DC214" s="487"/>
      <c r="DD214" s="487"/>
      <c r="DE214" s="487"/>
      <c r="DF214" s="487"/>
      <c r="DG214" s="487"/>
      <c r="DH214" s="487"/>
      <c r="DI214" s="487"/>
      <c r="DJ214" s="487"/>
      <c r="DK214" s="487"/>
      <c r="DL214" s="487"/>
      <c r="DM214" s="487"/>
      <c r="DN214" s="487"/>
      <c r="DO214" s="487"/>
      <c r="DP214" s="487"/>
      <c r="DQ214" s="487"/>
      <c r="DR214" s="487"/>
      <c r="DS214" s="487"/>
      <c r="DT214" s="487"/>
      <c r="DU214" s="487"/>
      <c r="DV214" s="487"/>
      <c r="DW214" s="487"/>
      <c r="DX214" s="487"/>
      <c r="DY214" s="487"/>
      <c r="DZ214" s="487"/>
      <c r="EA214" s="487"/>
      <c r="EB214" s="487"/>
      <c r="EC214" s="487"/>
      <c r="ED214" s="487"/>
      <c r="EE214" s="487"/>
      <c r="EF214" s="487"/>
      <c r="EG214" s="487"/>
      <c r="EH214" s="487"/>
      <c r="EI214" s="487"/>
      <c r="EJ214" s="487"/>
      <c r="EK214" s="487"/>
      <c r="EL214" s="487"/>
      <c r="EM214" s="487"/>
      <c r="EN214" s="487"/>
      <c r="EO214" s="487"/>
      <c r="EP214" s="487"/>
      <c r="EQ214" s="487"/>
      <c r="ER214" s="487"/>
      <c r="ES214" s="487"/>
      <c r="ET214" s="487"/>
      <c r="EU214" s="487"/>
      <c r="EV214" s="487"/>
      <c r="EW214" s="487"/>
      <c r="EX214" s="487"/>
      <c r="EY214" s="487"/>
      <c r="EZ214" s="487"/>
      <c r="FA214" s="487"/>
      <c r="FB214" s="487"/>
      <c r="FC214" s="487"/>
      <c r="FD214" s="487"/>
      <c r="FE214" s="487"/>
      <c r="FF214" s="487"/>
      <c r="FG214" s="487"/>
      <c r="FH214" s="487"/>
      <c r="FI214" s="487"/>
      <c r="FJ214" s="487"/>
      <c r="FK214" s="487"/>
      <c r="FL214" s="487"/>
      <c r="FM214" s="487"/>
      <c r="FN214" s="487"/>
      <c r="FO214" s="487"/>
      <c r="FP214" s="487"/>
      <c r="FQ214" s="487"/>
      <c r="FR214" s="487"/>
      <c r="FS214" s="487"/>
      <c r="FT214" s="487"/>
      <c r="FU214" s="487"/>
      <c r="FV214" s="487"/>
      <c r="FW214" s="487"/>
      <c r="FX214" s="487"/>
      <c r="FY214" s="487"/>
      <c r="FZ214" s="487"/>
      <c r="GA214" s="487"/>
      <c r="GB214" s="487"/>
      <c r="GC214" s="487"/>
      <c r="GD214" s="487"/>
      <c r="GE214" s="487"/>
      <c r="GF214" s="487"/>
      <c r="GG214" s="487"/>
      <c r="GH214" s="487"/>
      <c r="GI214" s="487"/>
      <c r="GJ214" s="487"/>
      <c r="GK214" s="487"/>
      <c r="GL214" s="487"/>
      <c r="GM214" s="487"/>
      <c r="GN214" s="487"/>
      <c r="GO214" s="487"/>
      <c r="GP214" s="487"/>
      <c r="GQ214" s="487"/>
      <c r="GR214" s="487"/>
      <c r="GS214" s="487"/>
      <c r="GT214" s="487"/>
      <c r="GU214" s="487"/>
      <c r="GV214" s="487"/>
      <c r="GW214" s="487"/>
      <c r="GX214" s="487"/>
      <c r="GY214" s="487"/>
      <c r="GZ214" s="487"/>
      <c r="HA214" s="487"/>
      <c r="HB214" s="487"/>
      <c r="HC214" s="487"/>
      <c r="HD214" s="487"/>
      <c r="HE214" s="487"/>
      <c r="HF214" s="487"/>
      <c r="HG214" s="487"/>
      <c r="HH214" s="487"/>
      <c r="HI214" s="487"/>
      <c r="HJ214" s="487"/>
      <c r="HK214" s="487"/>
      <c r="HL214" s="487"/>
      <c r="HM214" s="487"/>
      <c r="HN214" s="487"/>
      <c r="HO214" s="487"/>
      <c r="HP214" s="487"/>
      <c r="HQ214" s="487"/>
      <c r="HR214" s="487"/>
      <c r="HS214" s="487"/>
      <c r="HT214" s="487"/>
      <c r="HU214" s="487"/>
      <c r="HV214" s="487"/>
      <c r="HW214" s="487"/>
      <c r="HX214" s="487"/>
      <c r="HY214" s="487"/>
      <c r="HZ214" s="487"/>
      <c r="IA214" s="487"/>
      <c r="IB214" s="487"/>
      <c r="IC214" s="487"/>
      <c r="ID214" s="487"/>
      <c r="IE214" s="487"/>
      <c r="IF214" s="487"/>
      <c r="IG214" s="487"/>
      <c r="IH214" s="487"/>
      <c r="II214" s="487"/>
      <c r="IJ214" s="487"/>
      <c r="IK214" s="487"/>
      <c r="IL214" s="487"/>
      <c r="IM214" s="487"/>
      <c r="IN214" s="487"/>
      <c r="IO214" s="487"/>
      <c r="IP214" s="487"/>
      <c r="IQ214" s="487"/>
      <c r="IR214" s="487"/>
      <c r="IS214" s="487"/>
      <c r="IT214" s="487"/>
      <c r="IU214" s="487"/>
      <c r="IV214" s="487"/>
      <c r="IW214" s="487"/>
      <c r="IX214" s="487"/>
      <c r="IY214" s="487"/>
      <c r="IZ214" s="487"/>
      <c r="JA214" s="487"/>
      <c r="JB214" s="487"/>
      <c r="JC214" s="487"/>
      <c r="JD214" s="487"/>
      <c r="JE214" s="487"/>
      <c r="JF214" s="487"/>
      <c r="JG214" s="487"/>
      <c r="JH214" s="487"/>
      <c r="JI214" s="487"/>
      <c r="JJ214" s="487"/>
      <c r="JK214" s="487"/>
      <c r="JL214" s="487"/>
      <c r="JM214" s="487"/>
      <c r="JN214" s="487"/>
      <c r="JO214" s="487"/>
      <c r="JP214" s="487"/>
      <c r="JQ214" s="487"/>
      <c r="JR214" s="487"/>
      <c r="JS214" s="487"/>
    </row>
    <row r="215" spans="1:279" s="461" customFormat="1" ht="37.5" customHeight="1" thickTop="1" thickBot="1">
      <c r="A215" s="1772" t="s">
        <v>1485</v>
      </c>
      <c r="B215" s="1772"/>
      <c r="C215" s="1772"/>
      <c r="D215" s="1772"/>
      <c r="E215" s="1773"/>
      <c r="F215" s="489" t="s">
        <v>281</v>
      </c>
      <c r="G215" s="490"/>
      <c r="H215" s="490"/>
      <c r="I215" s="1306">
        <f t="shared" ref="I215:AN215" si="29">I113+I214</f>
        <v>0</v>
      </c>
      <c r="J215" s="1306">
        <f t="shared" si="29"/>
        <v>0</v>
      </c>
      <c r="K215" s="1306">
        <f t="shared" si="29"/>
        <v>0</v>
      </c>
      <c r="L215" s="1306">
        <f t="shared" si="29"/>
        <v>0</v>
      </c>
      <c r="M215" s="1306">
        <f t="shared" si="29"/>
        <v>0</v>
      </c>
      <c r="N215" s="1306">
        <f t="shared" si="29"/>
        <v>0</v>
      </c>
      <c r="O215" s="1306">
        <f t="shared" si="29"/>
        <v>0</v>
      </c>
      <c r="P215" s="1306">
        <f t="shared" si="29"/>
        <v>0</v>
      </c>
      <c r="Q215" s="1306">
        <f t="shared" si="29"/>
        <v>0</v>
      </c>
      <c r="R215" s="1306">
        <f t="shared" si="29"/>
        <v>0</v>
      </c>
      <c r="S215" s="1306">
        <f t="shared" si="29"/>
        <v>0</v>
      </c>
      <c r="T215" s="1306">
        <f t="shared" si="29"/>
        <v>0</v>
      </c>
      <c r="U215" s="1306">
        <f t="shared" si="29"/>
        <v>0</v>
      </c>
      <c r="V215" s="1306">
        <f t="shared" si="29"/>
        <v>0</v>
      </c>
      <c r="W215" s="1306">
        <f t="shared" si="29"/>
        <v>0</v>
      </c>
      <c r="X215" s="1306">
        <f t="shared" si="29"/>
        <v>0</v>
      </c>
      <c r="Y215" s="1306">
        <f t="shared" si="29"/>
        <v>0</v>
      </c>
      <c r="Z215" s="1306">
        <f t="shared" si="29"/>
        <v>0</v>
      </c>
      <c r="AA215" s="1306">
        <f t="shared" si="29"/>
        <v>0</v>
      </c>
      <c r="AB215" s="1306">
        <f t="shared" si="29"/>
        <v>0</v>
      </c>
      <c r="AC215" s="1306">
        <f t="shared" si="29"/>
        <v>0</v>
      </c>
      <c r="AD215" s="1306">
        <f t="shared" si="29"/>
        <v>0</v>
      </c>
      <c r="AE215" s="1306">
        <f t="shared" si="29"/>
        <v>0</v>
      </c>
      <c r="AF215" s="1306">
        <f t="shared" si="29"/>
        <v>0</v>
      </c>
      <c r="AG215" s="1306">
        <f t="shared" si="29"/>
        <v>0</v>
      </c>
      <c r="AH215" s="1306">
        <f t="shared" si="29"/>
        <v>0</v>
      </c>
      <c r="AI215" s="1306">
        <f t="shared" si="29"/>
        <v>0</v>
      </c>
      <c r="AJ215" s="1306">
        <f t="shared" si="29"/>
        <v>0</v>
      </c>
      <c r="AK215" s="1306">
        <f t="shared" si="29"/>
        <v>0</v>
      </c>
      <c r="AL215" s="1306">
        <f t="shared" si="29"/>
        <v>0</v>
      </c>
      <c r="AM215" s="1306">
        <f t="shared" si="29"/>
        <v>0</v>
      </c>
      <c r="AN215" s="1306">
        <f t="shared" si="29"/>
        <v>0</v>
      </c>
      <c r="AO215" s="1307">
        <f t="shared" ref="AO215:CN215" si="30">AO113+AO214</f>
        <v>0</v>
      </c>
      <c r="AP215" s="1307">
        <f t="shared" si="30"/>
        <v>0</v>
      </c>
      <c r="AQ215" s="1307">
        <f t="shared" si="30"/>
        <v>0</v>
      </c>
      <c r="AR215" s="1306">
        <f t="shared" si="30"/>
        <v>0</v>
      </c>
      <c r="AS215" s="1306">
        <f t="shared" si="30"/>
        <v>0</v>
      </c>
      <c r="AT215" s="1307">
        <f t="shared" si="30"/>
        <v>0</v>
      </c>
      <c r="AU215" s="1307">
        <f t="shared" si="30"/>
        <v>0</v>
      </c>
      <c r="AV215" s="1307">
        <f t="shared" si="30"/>
        <v>0</v>
      </c>
      <c r="AW215" s="1306">
        <f t="shared" si="30"/>
        <v>0</v>
      </c>
      <c r="AX215" s="1306">
        <f t="shared" si="30"/>
        <v>0</v>
      </c>
      <c r="AY215" s="1306">
        <f t="shared" si="30"/>
        <v>0</v>
      </c>
      <c r="AZ215" s="1306">
        <f t="shared" si="30"/>
        <v>0</v>
      </c>
      <c r="BA215" s="1307">
        <f t="shared" si="30"/>
        <v>0</v>
      </c>
      <c r="BB215" s="1307">
        <f t="shared" si="30"/>
        <v>0</v>
      </c>
      <c r="BC215" s="1307">
        <f t="shared" si="30"/>
        <v>0</v>
      </c>
      <c r="BD215" s="1306">
        <f t="shared" si="30"/>
        <v>0</v>
      </c>
      <c r="BE215" s="1306">
        <f t="shared" si="30"/>
        <v>0</v>
      </c>
      <c r="BF215" s="1307">
        <f t="shared" si="30"/>
        <v>0</v>
      </c>
      <c r="BG215" s="1307">
        <f t="shared" si="30"/>
        <v>0</v>
      </c>
      <c r="BH215" s="1306">
        <f t="shared" si="30"/>
        <v>0</v>
      </c>
      <c r="BI215" s="1306">
        <f t="shared" si="30"/>
        <v>0</v>
      </c>
      <c r="BJ215" s="1306">
        <f t="shared" si="30"/>
        <v>0</v>
      </c>
      <c r="BK215" s="1306">
        <f t="shared" si="30"/>
        <v>0</v>
      </c>
      <c r="BL215" s="1306">
        <f t="shared" si="30"/>
        <v>0</v>
      </c>
      <c r="BM215" s="1307">
        <f t="shared" ref="BM215:CE215" si="31">BM113+BM214</f>
        <v>0</v>
      </c>
      <c r="BN215" s="1307">
        <f t="shared" si="31"/>
        <v>0</v>
      </c>
      <c r="BO215" s="1307">
        <f t="shared" si="31"/>
        <v>0</v>
      </c>
      <c r="BP215" s="1306">
        <f t="shared" si="31"/>
        <v>0</v>
      </c>
      <c r="BQ215" s="1306">
        <f t="shared" si="31"/>
        <v>0</v>
      </c>
      <c r="BR215" s="1307">
        <f t="shared" si="31"/>
        <v>0</v>
      </c>
      <c r="BS215" s="1307">
        <f t="shared" si="31"/>
        <v>0</v>
      </c>
      <c r="BT215" s="1307">
        <f t="shared" si="31"/>
        <v>0</v>
      </c>
      <c r="BU215" s="1306">
        <f t="shared" si="31"/>
        <v>0</v>
      </c>
      <c r="BV215" s="1306">
        <f t="shared" si="31"/>
        <v>0</v>
      </c>
      <c r="BW215" s="1306">
        <f t="shared" si="31"/>
        <v>0</v>
      </c>
      <c r="BX215" s="1306">
        <f t="shared" si="31"/>
        <v>0</v>
      </c>
      <c r="BY215" s="1307">
        <f t="shared" si="31"/>
        <v>0</v>
      </c>
      <c r="BZ215" s="1307">
        <f t="shared" si="31"/>
        <v>0</v>
      </c>
      <c r="CA215" s="1307">
        <f t="shared" si="31"/>
        <v>0</v>
      </c>
      <c r="CB215" s="1306">
        <f t="shared" si="31"/>
        <v>0</v>
      </c>
      <c r="CC215" s="1306">
        <f t="shared" si="31"/>
        <v>0</v>
      </c>
      <c r="CD215" s="1307">
        <f t="shared" si="31"/>
        <v>0</v>
      </c>
      <c r="CE215" s="1307">
        <f t="shared" si="31"/>
        <v>0</v>
      </c>
      <c r="CF215" s="1307">
        <f t="shared" si="30"/>
        <v>0</v>
      </c>
      <c r="CG215" s="1306">
        <f t="shared" si="30"/>
        <v>0</v>
      </c>
      <c r="CH215" s="1306">
        <f t="shared" si="30"/>
        <v>0</v>
      </c>
      <c r="CI215" s="1306">
        <f t="shared" si="30"/>
        <v>0</v>
      </c>
      <c r="CJ215" s="1306">
        <f t="shared" si="30"/>
        <v>0</v>
      </c>
      <c r="CK215" s="1307">
        <f t="shared" si="30"/>
        <v>0</v>
      </c>
      <c r="CL215" s="1307">
        <f t="shared" si="30"/>
        <v>0</v>
      </c>
      <c r="CM215" s="1307">
        <f t="shared" si="30"/>
        <v>0</v>
      </c>
      <c r="CN215" s="1307">
        <f t="shared" si="30"/>
        <v>0</v>
      </c>
      <c r="CO215" s="1308">
        <f>ROUND(CO113+CO214,2)</f>
        <v>0</v>
      </c>
      <c r="CP215" s="1774" t="s">
        <v>1484</v>
      </c>
      <c r="CQ215" s="1775"/>
      <c r="CR215" s="1775"/>
      <c r="CS215" s="1776"/>
      <c r="CT215" s="491">
        <f>CT113+CT214</f>
        <v>0</v>
      </c>
      <c r="CV215" s="487"/>
      <c r="CW215" s="487"/>
      <c r="CX215" s="487"/>
      <c r="CY215" s="487"/>
      <c r="CZ215" s="487"/>
      <c r="DA215" s="487"/>
      <c r="DB215" s="487"/>
      <c r="DC215" s="487"/>
      <c r="DD215" s="487"/>
      <c r="DE215" s="487"/>
      <c r="DF215" s="487"/>
      <c r="DG215" s="487"/>
      <c r="DH215" s="487"/>
      <c r="DI215" s="487"/>
      <c r="DJ215" s="487"/>
      <c r="DK215" s="487"/>
      <c r="DL215" s="487"/>
      <c r="DM215" s="487"/>
      <c r="DN215" s="487"/>
      <c r="DO215" s="487"/>
      <c r="DP215" s="487"/>
      <c r="DQ215" s="487"/>
      <c r="DR215" s="487"/>
      <c r="DS215" s="487"/>
      <c r="DT215" s="487"/>
      <c r="DU215" s="487"/>
      <c r="DV215" s="487"/>
      <c r="DW215" s="487"/>
      <c r="DX215" s="487"/>
      <c r="DY215" s="487"/>
      <c r="DZ215" s="487"/>
      <c r="EA215" s="487"/>
      <c r="EB215" s="487"/>
      <c r="EC215" s="487"/>
      <c r="ED215" s="487"/>
      <c r="EE215" s="487"/>
      <c r="EF215" s="487"/>
      <c r="EG215" s="487"/>
      <c r="EH215" s="487"/>
      <c r="EI215" s="487"/>
      <c r="EJ215" s="487"/>
      <c r="EK215" s="487"/>
      <c r="EL215" s="487"/>
      <c r="EM215" s="487"/>
      <c r="EN215" s="487"/>
      <c r="EO215" s="487"/>
      <c r="EP215" s="487"/>
      <c r="EQ215" s="487"/>
      <c r="ER215" s="487"/>
      <c r="ES215" s="487"/>
      <c r="ET215" s="487"/>
      <c r="EU215" s="487"/>
      <c r="EV215" s="487"/>
      <c r="EW215" s="487"/>
      <c r="EX215" s="487"/>
      <c r="EY215" s="487"/>
      <c r="EZ215" s="487"/>
      <c r="FA215" s="487"/>
      <c r="FB215" s="487"/>
      <c r="FC215" s="487"/>
      <c r="FD215" s="487"/>
      <c r="FE215" s="487"/>
      <c r="FF215" s="487"/>
      <c r="FG215" s="487"/>
      <c r="FH215" s="487"/>
      <c r="FI215" s="487"/>
      <c r="FJ215" s="487"/>
      <c r="FK215" s="487"/>
      <c r="FL215" s="487"/>
      <c r="FM215" s="487"/>
      <c r="FN215" s="487"/>
      <c r="FO215" s="487"/>
      <c r="FP215" s="487"/>
      <c r="FQ215" s="487"/>
      <c r="FR215" s="487"/>
      <c r="FS215" s="487"/>
      <c r="FT215" s="487"/>
      <c r="FU215" s="487"/>
      <c r="FV215" s="487"/>
      <c r="FW215" s="487"/>
      <c r="FX215" s="487"/>
      <c r="FY215" s="487"/>
      <c r="FZ215" s="487"/>
      <c r="GA215" s="487"/>
      <c r="GB215" s="487"/>
      <c r="GC215" s="487"/>
      <c r="GD215" s="487"/>
      <c r="GE215" s="487"/>
      <c r="GF215" s="487"/>
      <c r="GG215" s="487"/>
      <c r="GH215" s="487"/>
      <c r="GI215" s="487"/>
      <c r="GJ215" s="487"/>
      <c r="GK215" s="487"/>
      <c r="GL215" s="487"/>
      <c r="GM215" s="487"/>
      <c r="GN215" s="487"/>
      <c r="GO215" s="487"/>
      <c r="GP215" s="487"/>
      <c r="GQ215" s="487"/>
      <c r="GR215" s="487"/>
      <c r="GS215" s="487"/>
      <c r="GT215" s="487"/>
      <c r="GU215" s="487"/>
      <c r="GV215" s="487"/>
      <c r="GW215" s="487"/>
      <c r="GX215" s="487"/>
      <c r="GY215" s="487"/>
      <c r="GZ215" s="487"/>
      <c r="HA215" s="487"/>
      <c r="HB215" s="487"/>
      <c r="HC215" s="487"/>
      <c r="HD215" s="487"/>
      <c r="HE215" s="487"/>
      <c r="HF215" s="487"/>
      <c r="HG215" s="487"/>
      <c r="HH215" s="487"/>
      <c r="HI215" s="487"/>
      <c r="HJ215" s="487"/>
      <c r="HK215" s="487"/>
      <c r="HL215" s="487"/>
      <c r="HM215" s="487"/>
      <c r="HN215" s="487"/>
      <c r="HO215" s="487"/>
      <c r="HP215" s="487"/>
      <c r="HQ215" s="487"/>
      <c r="HR215" s="487"/>
      <c r="HS215" s="487"/>
      <c r="HT215" s="487"/>
      <c r="HU215" s="487"/>
      <c r="HV215" s="487"/>
      <c r="HW215" s="487"/>
      <c r="HX215" s="487"/>
      <c r="HY215" s="487"/>
      <c r="HZ215" s="487"/>
      <c r="IA215" s="487"/>
      <c r="IB215" s="487"/>
      <c r="IC215" s="487"/>
      <c r="ID215" s="487"/>
      <c r="IE215" s="487"/>
      <c r="IF215" s="487"/>
      <c r="IG215" s="487"/>
      <c r="IH215" s="487"/>
      <c r="II215" s="487"/>
      <c r="IJ215" s="487"/>
      <c r="IK215" s="487"/>
      <c r="IL215" s="487"/>
      <c r="IM215" s="487"/>
      <c r="IN215" s="487"/>
      <c r="IO215" s="487"/>
      <c r="IP215" s="487"/>
      <c r="IQ215" s="487"/>
      <c r="IR215" s="487"/>
      <c r="IS215" s="487"/>
      <c r="IT215" s="487"/>
      <c r="IU215" s="487"/>
      <c r="IV215" s="487"/>
      <c r="IW215" s="487"/>
      <c r="IX215" s="487"/>
      <c r="IY215" s="487"/>
      <c r="IZ215" s="487"/>
      <c r="JA215" s="487"/>
      <c r="JB215" s="487"/>
      <c r="JC215" s="487"/>
      <c r="JD215" s="487"/>
      <c r="JE215" s="487"/>
      <c r="JF215" s="487"/>
      <c r="JG215" s="487"/>
      <c r="JH215" s="487"/>
      <c r="JI215" s="487"/>
      <c r="JJ215" s="487"/>
      <c r="JK215" s="487"/>
      <c r="JL215" s="487"/>
      <c r="JM215" s="487"/>
      <c r="JN215" s="487"/>
      <c r="JO215" s="487"/>
      <c r="JP215" s="487"/>
      <c r="JQ215" s="487"/>
      <c r="JR215" s="487"/>
      <c r="JS215" s="487"/>
    </row>
    <row r="216" spans="1:279" s="461" customFormat="1" ht="11.25" customHeight="1" thickTop="1">
      <c r="B216" s="487"/>
      <c r="C216" s="488"/>
      <c r="D216" s="488"/>
      <c r="E216" s="597"/>
      <c r="F216" s="506"/>
      <c r="G216" s="506"/>
      <c r="H216" s="506"/>
      <c r="I216" s="507"/>
      <c r="J216" s="507"/>
      <c r="K216" s="507"/>
      <c r="L216" s="507"/>
      <c r="M216" s="507"/>
      <c r="N216" s="507"/>
      <c r="O216" s="507"/>
      <c r="P216" s="507"/>
      <c r="Q216" s="507"/>
      <c r="R216" s="507"/>
      <c r="S216" s="507"/>
      <c r="T216" s="507"/>
      <c r="U216" s="507"/>
      <c r="V216" s="507"/>
      <c r="W216" s="507"/>
      <c r="X216" s="507"/>
      <c r="Y216" s="507"/>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c r="AV216" s="507"/>
      <c r="AW216" s="507"/>
      <c r="AX216" s="507"/>
      <c r="AY216" s="507"/>
      <c r="AZ216" s="507"/>
      <c r="BA216" s="507"/>
      <c r="BB216" s="507"/>
      <c r="BC216" s="507"/>
      <c r="BD216" s="507"/>
      <c r="BE216" s="507"/>
      <c r="BF216" s="507"/>
      <c r="BG216" s="507"/>
      <c r="BH216" s="507"/>
      <c r="BI216" s="507"/>
      <c r="BJ216" s="507"/>
      <c r="BK216" s="507"/>
      <c r="BL216" s="507"/>
      <c r="BM216" s="507"/>
      <c r="BN216" s="507"/>
      <c r="BO216" s="507"/>
      <c r="BP216" s="507"/>
      <c r="BQ216" s="507"/>
      <c r="BR216" s="507"/>
      <c r="BS216" s="507"/>
      <c r="BT216" s="507"/>
      <c r="BU216" s="507"/>
      <c r="BV216" s="507"/>
      <c r="BW216" s="507"/>
      <c r="BX216" s="507"/>
      <c r="BY216" s="507"/>
      <c r="BZ216" s="507"/>
      <c r="CA216" s="507"/>
      <c r="CB216" s="507"/>
      <c r="CC216" s="507"/>
      <c r="CD216" s="507"/>
      <c r="CE216" s="507"/>
      <c r="CF216" s="507"/>
      <c r="CG216" s="507"/>
      <c r="CH216" s="507"/>
      <c r="CI216" s="507"/>
      <c r="CJ216" s="507"/>
      <c r="CK216" s="507"/>
      <c r="CL216" s="507"/>
      <c r="CM216" s="507"/>
      <c r="CN216" s="507"/>
      <c r="CO216" s="508"/>
      <c r="CP216" s="181"/>
      <c r="CQ216" s="181"/>
      <c r="CR216" s="181"/>
      <c r="CS216" s="505"/>
      <c r="CT216" s="509"/>
      <c r="CV216" s="487"/>
      <c r="CW216" s="487"/>
      <c r="CX216" s="487"/>
      <c r="CY216" s="487"/>
      <c r="CZ216" s="487"/>
      <c r="DA216" s="487"/>
      <c r="DB216" s="487"/>
      <c r="DC216" s="487"/>
      <c r="DD216" s="487"/>
      <c r="DE216" s="487"/>
      <c r="DF216" s="487"/>
      <c r="DG216" s="487"/>
      <c r="DH216" s="487"/>
      <c r="DI216" s="487"/>
      <c r="DJ216" s="487"/>
      <c r="DK216" s="487"/>
      <c r="DL216" s="487"/>
      <c r="DM216" s="487"/>
      <c r="DN216" s="487"/>
      <c r="DO216" s="487"/>
      <c r="DP216" s="487"/>
      <c r="DQ216" s="487"/>
      <c r="DR216" s="487"/>
      <c r="DS216" s="487"/>
      <c r="DT216" s="487"/>
      <c r="DU216" s="487"/>
      <c r="DV216" s="487"/>
      <c r="DW216" s="487"/>
      <c r="DX216" s="487"/>
      <c r="DY216" s="487"/>
      <c r="DZ216" s="487"/>
      <c r="EA216" s="487"/>
      <c r="EB216" s="487"/>
      <c r="EC216" s="487"/>
      <c r="ED216" s="487"/>
      <c r="EE216" s="487"/>
      <c r="EF216" s="487"/>
      <c r="EG216" s="487"/>
      <c r="EH216" s="487"/>
      <c r="EI216" s="487"/>
      <c r="EJ216" s="487"/>
      <c r="EK216" s="487"/>
      <c r="EL216" s="487"/>
      <c r="EM216" s="487"/>
      <c r="EN216" s="487"/>
      <c r="EO216" s="487"/>
      <c r="EP216" s="487"/>
      <c r="EQ216" s="487"/>
      <c r="ER216" s="487"/>
      <c r="ES216" s="487"/>
      <c r="ET216" s="487"/>
      <c r="EU216" s="487"/>
      <c r="EV216" s="487"/>
      <c r="EW216" s="487"/>
      <c r="EX216" s="487"/>
      <c r="EY216" s="487"/>
      <c r="EZ216" s="487"/>
      <c r="FA216" s="487"/>
      <c r="FB216" s="487"/>
      <c r="FC216" s="487"/>
      <c r="FD216" s="487"/>
      <c r="FE216" s="487"/>
      <c r="FF216" s="487"/>
      <c r="FG216" s="487"/>
      <c r="FH216" s="487"/>
      <c r="FI216" s="487"/>
      <c r="FJ216" s="487"/>
      <c r="FK216" s="487"/>
      <c r="FL216" s="487"/>
      <c r="FM216" s="487"/>
      <c r="FN216" s="487"/>
      <c r="FO216" s="487"/>
      <c r="FP216" s="487"/>
      <c r="FQ216" s="487"/>
      <c r="FR216" s="487"/>
      <c r="FS216" s="487"/>
      <c r="FT216" s="487"/>
      <c r="FU216" s="487"/>
      <c r="FV216" s="487"/>
      <c r="FW216" s="487"/>
      <c r="FX216" s="487"/>
      <c r="FY216" s="487"/>
      <c r="FZ216" s="487"/>
      <c r="GA216" s="487"/>
      <c r="GB216" s="487"/>
      <c r="GC216" s="487"/>
      <c r="GD216" s="487"/>
      <c r="GE216" s="487"/>
      <c r="GF216" s="487"/>
      <c r="GG216" s="487"/>
      <c r="GH216" s="487"/>
      <c r="GI216" s="487"/>
      <c r="GJ216" s="487"/>
      <c r="GK216" s="487"/>
      <c r="GL216" s="487"/>
      <c r="GM216" s="487"/>
      <c r="GN216" s="487"/>
      <c r="GO216" s="487"/>
      <c r="GP216" s="487"/>
      <c r="GQ216" s="487"/>
      <c r="GR216" s="487"/>
      <c r="GS216" s="487"/>
      <c r="GT216" s="487"/>
      <c r="GU216" s="487"/>
      <c r="GV216" s="487"/>
      <c r="GW216" s="487"/>
      <c r="GX216" s="487"/>
      <c r="GY216" s="487"/>
      <c r="GZ216" s="487"/>
      <c r="HA216" s="487"/>
      <c r="HB216" s="487"/>
      <c r="HC216" s="487"/>
      <c r="HD216" s="487"/>
      <c r="HE216" s="487"/>
      <c r="HF216" s="487"/>
      <c r="HG216" s="487"/>
      <c r="HH216" s="487"/>
      <c r="HI216" s="487"/>
      <c r="HJ216" s="487"/>
      <c r="HK216" s="487"/>
      <c r="HL216" s="487"/>
      <c r="HM216" s="487"/>
      <c r="HN216" s="487"/>
      <c r="HO216" s="487"/>
      <c r="HP216" s="487"/>
      <c r="HQ216" s="487"/>
      <c r="HR216" s="487"/>
      <c r="HS216" s="487"/>
      <c r="HT216" s="487"/>
      <c r="HU216" s="487"/>
      <c r="HV216" s="487"/>
      <c r="HW216" s="487"/>
      <c r="HX216" s="487"/>
      <c r="HY216" s="487"/>
      <c r="HZ216" s="487"/>
      <c r="IA216" s="487"/>
      <c r="IB216" s="487"/>
      <c r="IC216" s="487"/>
      <c r="ID216" s="487"/>
      <c r="IE216" s="487"/>
      <c r="IF216" s="487"/>
      <c r="IG216" s="487"/>
      <c r="IH216" s="487"/>
      <c r="II216" s="487"/>
      <c r="IJ216" s="487"/>
      <c r="IK216" s="487"/>
      <c r="IL216" s="487"/>
      <c r="IM216" s="487"/>
      <c r="IN216" s="487"/>
      <c r="IO216" s="487"/>
      <c r="IP216" s="487"/>
      <c r="IQ216" s="487"/>
      <c r="IR216" s="487"/>
      <c r="IS216" s="487"/>
      <c r="IT216" s="487"/>
      <c r="IU216" s="487"/>
      <c r="IV216" s="487"/>
      <c r="IW216" s="487"/>
      <c r="IX216" s="487"/>
      <c r="IY216" s="487"/>
      <c r="IZ216" s="487"/>
      <c r="JA216" s="487"/>
      <c r="JB216" s="487"/>
      <c r="JC216" s="487"/>
      <c r="JD216" s="487"/>
      <c r="JE216" s="487"/>
      <c r="JF216" s="487"/>
      <c r="JG216" s="487"/>
      <c r="JH216" s="487"/>
      <c r="JI216" s="487"/>
      <c r="JJ216" s="487"/>
      <c r="JK216" s="487"/>
      <c r="JL216" s="487"/>
      <c r="JM216" s="487"/>
      <c r="JN216" s="487"/>
      <c r="JO216" s="487"/>
      <c r="JP216" s="487"/>
      <c r="JQ216" s="487"/>
      <c r="JR216" s="487"/>
      <c r="JS216" s="487"/>
    </row>
    <row r="217" spans="1:279" s="30" customFormat="1" ht="13.5" hidden="1">
      <c r="B217" s="686" t="s">
        <v>446</v>
      </c>
      <c r="C217" s="30" t="str">
        <f>"「上段」に自社分（" &amp; A13 &amp; "）を記入し、「下段」に" &amp; '1_一般事項'!C9+1 &amp; "次下請以降の管理業務従事者全員を記入してください。"</f>
        <v>「上段」に自社分（次下請）を記入し、「下段」に1次下請以降の管理業務従事者全員を記入してください。</v>
      </c>
      <c r="D217" s="503"/>
      <c r="E217" s="503"/>
      <c r="F217" s="495"/>
      <c r="G217" s="495"/>
      <c r="H217" s="496"/>
      <c r="CV217" s="1286"/>
      <c r="CW217" s="1286"/>
      <c r="CX217" s="1286"/>
      <c r="CY217" s="1286"/>
      <c r="CZ217" s="1286"/>
      <c r="DA217" s="1286"/>
      <c r="DB217" s="1286"/>
      <c r="DC217" s="1286"/>
      <c r="DD217" s="1286"/>
      <c r="DE217" s="1286"/>
      <c r="DF217" s="1286"/>
      <c r="DG217" s="1286"/>
      <c r="DH217" s="1286"/>
      <c r="DI217" s="1286"/>
      <c r="DJ217" s="1286"/>
      <c r="DK217" s="1286"/>
      <c r="DL217" s="1286"/>
      <c r="DM217" s="1286"/>
      <c r="DN217" s="1286"/>
      <c r="DO217" s="1286"/>
      <c r="DP217" s="1286"/>
      <c r="DQ217" s="1286"/>
      <c r="DR217" s="1286"/>
      <c r="DS217" s="1286"/>
      <c r="DT217" s="1286"/>
      <c r="DU217" s="1286"/>
      <c r="DV217" s="1286"/>
      <c r="DW217" s="1286"/>
      <c r="DX217" s="1286"/>
      <c r="DY217" s="1286"/>
      <c r="DZ217" s="1286"/>
      <c r="EA217" s="1286"/>
      <c r="EB217" s="1286"/>
      <c r="EC217" s="1286"/>
      <c r="ED217" s="1286"/>
      <c r="EE217" s="1286"/>
      <c r="EF217" s="1286"/>
      <c r="EG217" s="1286"/>
      <c r="EH217" s="1286"/>
      <c r="EI217" s="1286"/>
      <c r="EJ217" s="1286"/>
      <c r="EK217" s="1286"/>
      <c r="EL217" s="1286"/>
      <c r="EM217" s="1286"/>
      <c r="EN217" s="1286"/>
      <c r="EO217" s="1286"/>
      <c r="EP217" s="1286"/>
      <c r="EQ217" s="1286"/>
      <c r="ER217" s="1286"/>
      <c r="ES217" s="1286"/>
      <c r="ET217" s="1286"/>
      <c r="EU217" s="1286"/>
      <c r="EV217" s="1286"/>
      <c r="EW217" s="1286"/>
      <c r="EX217" s="1286"/>
      <c r="EY217" s="1286"/>
      <c r="EZ217" s="1286"/>
      <c r="FA217" s="1286"/>
      <c r="FB217" s="1286"/>
      <c r="FC217" s="1286"/>
      <c r="FD217" s="1286"/>
      <c r="FE217" s="1286"/>
      <c r="FF217" s="1286"/>
      <c r="FG217" s="1286"/>
      <c r="FH217" s="1286"/>
      <c r="FI217" s="1286"/>
      <c r="FJ217" s="1286"/>
      <c r="FK217" s="1286"/>
      <c r="FL217" s="1286"/>
      <c r="FM217" s="1286"/>
      <c r="FN217" s="1286"/>
      <c r="FO217" s="1286"/>
      <c r="FP217" s="1286"/>
      <c r="FQ217" s="1286"/>
      <c r="FR217" s="1286"/>
      <c r="FS217" s="1286"/>
      <c r="FT217" s="1286"/>
      <c r="FU217" s="1286"/>
      <c r="FV217" s="1286"/>
      <c r="FW217" s="1286"/>
      <c r="FX217" s="1286"/>
      <c r="FY217" s="1286"/>
      <c r="FZ217" s="1286"/>
      <c r="GA217" s="1286"/>
      <c r="GB217" s="1286"/>
      <c r="GC217" s="1286"/>
      <c r="GD217" s="1286"/>
      <c r="GE217" s="1286"/>
      <c r="GF217" s="1286"/>
      <c r="GG217" s="1286"/>
      <c r="GH217" s="1286"/>
      <c r="GI217" s="1286"/>
      <c r="GJ217" s="1286"/>
      <c r="GK217" s="1286"/>
      <c r="GL217" s="1286"/>
      <c r="GM217" s="1286"/>
      <c r="GN217" s="1286"/>
      <c r="GO217" s="1286"/>
      <c r="GP217" s="1286"/>
      <c r="GQ217" s="1286"/>
      <c r="GR217" s="1286"/>
      <c r="GS217" s="1286"/>
      <c r="GT217" s="1286"/>
      <c r="GU217" s="1286"/>
      <c r="GV217" s="1286"/>
      <c r="GW217" s="1286"/>
      <c r="GX217" s="1286"/>
      <c r="GY217" s="1286"/>
      <c r="GZ217" s="1286"/>
      <c r="HA217" s="1286"/>
      <c r="HB217" s="1286"/>
      <c r="HC217" s="1286"/>
      <c r="HD217" s="1286"/>
      <c r="HE217" s="1286"/>
      <c r="HF217" s="1286"/>
      <c r="HG217" s="1286"/>
      <c r="HH217" s="1286"/>
      <c r="HI217" s="1286"/>
      <c r="HJ217" s="1286"/>
      <c r="HK217" s="1286"/>
      <c r="HL217" s="1286"/>
      <c r="HM217" s="1286"/>
      <c r="HN217" s="1286"/>
      <c r="HO217" s="1286"/>
      <c r="HP217" s="1286"/>
      <c r="HQ217" s="1286"/>
      <c r="HR217" s="1286"/>
      <c r="HS217" s="1286"/>
      <c r="HT217" s="1286"/>
      <c r="HU217" s="1286"/>
      <c r="HV217" s="1286"/>
      <c r="HW217" s="1286"/>
      <c r="HX217" s="1286"/>
      <c r="HY217" s="1286"/>
      <c r="HZ217" s="1286"/>
      <c r="IA217" s="1286"/>
      <c r="IB217" s="1286"/>
      <c r="IC217" s="1286"/>
      <c r="ID217" s="1286"/>
      <c r="IE217" s="1286"/>
      <c r="IF217" s="1286"/>
      <c r="IG217" s="1286"/>
      <c r="IH217" s="1286"/>
      <c r="II217" s="1286"/>
      <c r="IJ217" s="1286"/>
      <c r="IK217" s="1286"/>
      <c r="IL217" s="1286"/>
      <c r="IM217" s="1286"/>
      <c r="IN217" s="1286"/>
      <c r="IO217" s="1286"/>
      <c r="IP217" s="1286"/>
      <c r="IQ217" s="1286"/>
      <c r="IR217" s="1286"/>
      <c r="IS217" s="1286"/>
      <c r="IT217" s="1286"/>
      <c r="IU217" s="1286"/>
      <c r="IV217" s="1286"/>
      <c r="IW217" s="1286"/>
      <c r="IX217" s="1286"/>
      <c r="IY217" s="1286"/>
      <c r="IZ217" s="1286"/>
      <c r="JA217" s="1286"/>
      <c r="JB217" s="1286"/>
      <c r="JC217" s="1286"/>
      <c r="JD217" s="1286"/>
      <c r="JE217" s="1286"/>
      <c r="JF217" s="1286"/>
      <c r="JG217" s="1286"/>
      <c r="JH217" s="1286"/>
      <c r="JI217" s="1286"/>
      <c r="JJ217" s="1286"/>
      <c r="JK217" s="1286"/>
      <c r="JL217" s="1286"/>
      <c r="JM217" s="1286"/>
      <c r="JN217" s="1286"/>
      <c r="JO217" s="1286"/>
      <c r="JP217" s="1286"/>
      <c r="JQ217" s="1286"/>
      <c r="JR217" s="1286"/>
      <c r="JS217" s="682"/>
    </row>
    <row r="218" spans="1:279" s="30" customFormat="1" ht="13.5" hidden="1">
      <c r="B218" s="686" t="s">
        <v>447</v>
      </c>
      <c r="C218" s="30" t="str">
        <f>'1_一般事項'!C9+2&amp;"次下請以降がある場合には、下段に"&amp;'1_一般事項'!C9+1&amp;"次と"&amp;'1_一般事項'!C9+2&amp;"次以降の管理業務従事者全員を記入してください。"</f>
        <v>2次下請以降がある場合には、下段に1次と2次以降の管理業務従事者全員を記入してください。</v>
      </c>
      <c r="F218" s="495"/>
      <c r="G218" s="495"/>
      <c r="H218" s="496"/>
      <c r="CV218" s="1286"/>
      <c r="CW218" s="1286"/>
      <c r="CX218" s="1286"/>
      <c r="CY218" s="1286"/>
      <c r="CZ218" s="1286"/>
      <c r="DA218" s="1286"/>
      <c r="DB218" s="1286"/>
      <c r="DC218" s="1286"/>
      <c r="DD218" s="1286"/>
      <c r="DE218" s="1286"/>
      <c r="DF218" s="1286"/>
      <c r="DG218" s="1286"/>
      <c r="DH218" s="1286"/>
      <c r="DI218" s="1286"/>
      <c r="DJ218" s="1286"/>
      <c r="DK218" s="1286"/>
      <c r="DL218" s="1286"/>
      <c r="DM218" s="1286"/>
      <c r="DN218" s="1286"/>
      <c r="DO218" s="1286"/>
      <c r="DP218" s="1286"/>
      <c r="DQ218" s="1286"/>
      <c r="DR218" s="1286"/>
      <c r="DS218" s="1286"/>
      <c r="DT218" s="1286"/>
      <c r="DU218" s="1286"/>
      <c r="DV218" s="1286"/>
      <c r="DW218" s="1286"/>
      <c r="DX218" s="1286"/>
      <c r="DY218" s="1286"/>
      <c r="DZ218" s="1286"/>
      <c r="EA218" s="1286"/>
      <c r="EB218" s="1286"/>
      <c r="EC218" s="1286"/>
      <c r="ED218" s="1286"/>
      <c r="EE218" s="1286"/>
      <c r="EF218" s="1286"/>
      <c r="EG218" s="1286"/>
      <c r="EH218" s="1286"/>
      <c r="EI218" s="1286"/>
      <c r="EJ218" s="1286"/>
      <c r="EK218" s="1286"/>
      <c r="EL218" s="1286"/>
      <c r="EM218" s="1286"/>
      <c r="EN218" s="1286"/>
      <c r="EO218" s="1286"/>
      <c r="EP218" s="1286"/>
      <c r="EQ218" s="1286"/>
      <c r="ER218" s="1286"/>
      <c r="ES218" s="1286"/>
      <c r="ET218" s="1286"/>
      <c r="EU218" s="1286"/>
      <c r="EV218" s="1286"/>
      <c r="EW218" s="1286"/>
      <c r="EX218" s="1286"/>
      <c r="EY218" s="1286"/>
      <c r="EZ218" s="1286"/>
      <c r="FA218" s="1286"/>
      <c r="FB218" s="1286"/>
      <c r="FC218" s="1286"/>
      <c r="FD218" s="1286"/>
      <c r="FE218" s="1286"/>
      <c r="FF218" s="1286"/>
      <c r="FG218" s="1286"/>
      <c r="FH218" s="1286"/>
      <c r="FI218" s="1286"/>
      <c r="FJ218" s="1286"/>
      <c r="FK218" s="1286"/>
      <c r="FL218" s="1286"/>
      <c r="FM218" s="1286"/>
      <c r="FN218" s="1286"/>
      <c r="FO218" s="1286"/>
      <c r="FP218" s="1286"/>
      <c r="FQ218" s="1286"/>
      <c r="FR218" s="1286"/>
      <c r="FS218" s="1286"/>
      <c r="FT218" s="1286"/>
      <c r="FU218" s="1286"/>
      <c r="FV218" s="1286"/>
      <c r="FW218" s="1286"/>
      <c r="FX218" s="1286"/>
      <c r="FY218" s="1286"/>
      <c r="FZ218" s="1286"/>
      <c r="GA218" s="1286"/>
      <c r="GB218" s="1286"/>
      <c r="GC218" s="1286"/>
      <c r="GD218" s="1286"/>
      <c r="GE218" s="1286"/>
      <c r="GF218" s="1286"/>
      <c r="GG218" s="1286"/>
      <c r="GH218" s="1286"/>
      <c r="GI218" s="1286"/>
      <c r="GJ218" s="1286"/>
      <c r="GK218" s="1286"/>
      <c r="GL218" s="1286"/>
      <c r="GM218" s="1286"/>
      <c r="GN218" s="1286"/>
      <c r="GO218" s="1286"/>
      <c r="GP218" s="1286"/>
      <c r="GQ218" s="1286"/>
      <c r="GR218" s="1286"/>
      <c r="GS218" s="1286"/>
      <c r="GT218" s="1286"/>
      <c r="GU218" s="1286"/>
      <c r="GV218" s="1286"/>
      <c r="GW218" s="1286"/>
      <c r="GX218" s="1286"/>
      <c r="GY218" s="1286"/>
      <c r="GZ218" s="1286"/>
      <c r="HA218" s="1286"/>
      <c r="HB218" s="1286"/>
      <c r="HC218" s="1286"/>
      <c r="HD218" s="1286"/>
      <c r="HE218" s="1286"/>
      <c r="HF218" s="1286"/>
      <c r="HG218" s="1286"/>
      <c r="HH218" s="1286"/>
      <c r="HI218" s="1286"/>
      <c r="HJ218" s="1286"/>
      <c r="HK218" s="1286"/>
      <c r="HL218" s="1286"/>
      <c r="HM218" s="1286"/>
      <c r="HN218" s="1286"/>
      <c r="HO218" s="1286"/>
      <c r="HP218" s="1286"/>
      <c r="HQ218" s="1286"/>
      <c r="HR218" s="1286"/>
      <c r="HS218" s="1286"/>
      <c r="HT218" s="1286"/>
      <c r="HU218" s="1286"/>
      <c r="HV218" s="1286"/>
      <c r="HW218" s="1286"/>
      <c r="HX218" s="1286"/>
      <c r="HY218" s="1286"/>
      <c r="HZ218" s="1286"/>
      <c r="IA218" s="1286"/>
      <c r="IB218" s="1286"/>
      <c r="IC218" s="1286"/>
      <c r="ID218" s="1286"/>
      <c r="IE218" s="1286"/>
      <c r="IF218" s="1286"/>
      <c r="IG218" s="1286"/>
      <c r="IH218" s="1286"/>
      <c r="II218" s="1286"/>
      <c r="IJ218" s="1286"/>
      <c r="IK218" s="1286"/>
      <c r="IL218" s="1286"/>
      <c r="IM218" s="1286"/>
      <c r="IN218" s="1286"/>
      <c r="IO218" s="1286"/>
      <c r="IP218" s="1286"/>
      <c r="IQ218" s="1286"/>
      <c r="IR218" s="1286"/>
      <c r="IS218" s="1286"/>
      <c r="IT218" s="1286"/>
      <c r="IU218" s="1286"/>
      <c r="IV218" s="1286"/>
      <c r="IW218" s="1286"/>
      <c r="IX218" s="1286"/>
      <c r="IY218" s="1286"/>
      <c r="IZ218" s="1286"/>
      <c r="JA218" s="1286"/>
      <c r="JB218" s="1286"/>
      <c r="JC218" s="1286"/>
      <c r="JD218" s="1286"/>
      <c r="JE218" s="1286"/>
      <c r="JF218" s="1286"/>
      <c r="JG218" s="1286"/>
      <c r="JH218" s="1286"/>
      <c r="JI218" s="1286"/>
      <c r="JJ218" s="1286"/>
      <c r="JK218" s="1286"/>
      <c r="JL218" s="1286"/>
      <c r="JM218" s="1286"/>
      <c r="JN218" s="1286"/>
      <c r="JO218" s="1286"/>
      <c r="JP218" s="1286"/>
      <c r="JQ218" s="1286"/>
      <c r="JR218" s="1286"/>
      <c r="JS218" s="497"/>
    </row>
    <row r="219" spans="1:279" s="30" customFormat="1" ht="13.5" hidden="1">
      <c r="B219" s="686" t="s">
        <v>448</v>
      </c>
      <c r="C219" s="1086" t="str">
        <f>'1_一般事項'!C9+2&amp;"次下請以降の管理業務従事者の会社名は、" &amp; '1_一般事項'!C9+1 &amp; "次下請の会社名を選択して下さい。"</f>
        <v>2次下請以降の管理業務従事者の会社名は、1次下請の会社名を選択して下さい。</v>
      </c>
      <c r="F219" s="495"/>
      <c r="G219" s="495"/>
      <c r="H219" s="496"/>
      <c r="CV219" s="1286"/>
      <c r="CW219" s="1286"/>
      <c r="CX219" s="1286"/>
      <c r="CY219" s="1286"/>
      <c r="CZ219" s="1286"/>
      <c r="DA219" s="1286"/>
      <c r="DB219" s="1286"/>
      <c r="DC219" s="1286"/>
      <c r="DD219" s="1286"/>
      <c r="DE219" s="1286"/>
      <c r="DF219" s="1286"/>
      <c r="DG219" s="1286"/>
      <c r="DH219" s="1286"/>
      <c r="DI219" s="1286"/>
      <c r="DJ219" s="1286"/>
      <c r="DK219" s="1286"/>
      <c r="DL219" s="1286"/>
      <c r="DM219" s="1286"/>
      <c r="DN219" s="1286"/>
      <c r="DO219" s="1286"/>
      <c r="DP219" s="1286"/>
      <c r="DQ219" s="1286"/>
      <c r="DR219" s="1286"/>
      <c r="DS219" s="1286"/>
      <c r="DT219" s="1286"/>
      <c r="DU219" s="1286"/>
      <c r="DV219" s="1286"/>
      <c r="DW219" s="1286"/>
      <c r="DX219" s="1286"/>
      <c r="DY219" s="1286"/>
      <c r="DZ219" s="1286"/>
      <c r="EA219" s="1286"/>
      <c r="EB219" s="1286"/>
      <c r="EC219" s="1286"/>
      <c r="ED219" s="1286"/>
      <c r="EE219" s="1286"/>
      <c r="EF219" s="1286"/>
      <c r="EG219" s="1286"/>
      <c r="EH219" s="1286"/>
      <c r="EI219" s="1286"/>
      <c r="EJ219" s="1286"/>
      <c r="EK219" s="1286"/>
      <c r="EL219" s="1286"/>
      <c r="EM219" s="1286"/>
      <c r="EN219" s="1286"/>
      <c r="EO219" s="1286"/>
      <c r="EP219" s="1286"/>
      <c r="EQ219" s="1286"/>
      <c r="ER219" s="1286"/>
      <c r="ES219" s="1286"/>
      <c r="ET219" s="1286"/>
      <c r="EU219" s="1286"/>
      <c r="EV219" s="1286"/>
      <c r="EW219" s="1286"/>
      <c r="EX219" s="1286"/>
      <c r="EY219" s="1286"/>
      <c r="EZ219" s="1286"/>
      <c r="FA219" s="1286"/>
      <c r="FB219" s="1286"/>
      <c r="FC219" s="1286"/>
      <c r="FD219" s="1286"/>
      <c r="FE219" s="1286"/>
      <c r="FF219" s="1286"/>
      <c r="FG219" s="1286"/>
      <c r="FH219" s="1286"/>
      <c r="FI219" s="1286"/>
      <c r="FJ219" s="1286"/>
      <c r="FK219" s="1286"/>
      <c r="FL219" s="1286"/>
      <c r="FM219" s="1286"/>
      <c r="FN219" s="1286"/>
      <c r="FO219" s="1286"/>
      <c r="FP219" s="1286"/>
      <c r="FQ219" s="1286"/>
      <c r="FR219" s="1286"/>
      <c r="FS219" s="1286"/>
      <c r="FT219" s="1286"/>
      <c r="FU219" s="1286"/>
      <c r="FV219" s="1286"/>
      <c r="FW219" s="1286"/>
      <c r="FX219" s="1286"/>
      <c r="FY219" s="1286"/>
      <c r="FZ219" s="1286"/>
      <c r="GA219" s="1286"/>
      <c r="GB219" s="1286"/>
      <c r="GC219" s="1286"/>
      <c r="GD219" s="1286"/>
      <c r="GE219" s="1286"/>
      <c r="GF219" s="1286"/>
      <c r="GG219" s="1286"/>
      <c r="GH219" s="1286"/>
      <c r="GI219" s="1286"/>
      <c r="GJ219" s="1286"/>
      <c r="GK219" s="1286"/>
      <c r="GL219" s="1286"/>
      <c r="GM219" s="1286"/>
      <c r="GN219" s="1286"/>
      <c r="GO219" s="1286"/>
      <c r="GP219" s="1286"/>
      <c r="GQ219" s="1286"/>
      <c r="GR219" s="1286"/>
      <c r="GS219" s="1286"/>
      <c r="GT219" s="1286"/>
      <c r="GU219" s="1286"/>
      <c r="GV219" s="1286"/>
      <c r="GW219" s="1286"/>
      <c r="GX219" s="1286"/>
      <c r="GY219" s="1286"/>
      <c r="GZ219" s="1286"/>
      <c r="HA219" s="1286"/>
      <c r="HB219" s="1286"/>
      <c r="HC219" s="1286"/>
      <c r="HD219" s="1286"/>
      <c r="HE219" s="1286"/>
      <c r="HF219" s="1286"/>
      <c r="HG219" s="1286"/>
      <c r="HH219" s="1286"/>
      <c r="HI219" s="1286"/>
      <c r="HJ219" s="1286"/>
      <c r="HK219" s="1286"/>
      <c r="HL219" s="1286"/>
      <c r="HM219" s="1286"/>
      <c r="HN219" s="1286"/>
      <c r="HO219" s="1286"/>
      <c r="HP219" s="1286"/>
      <c r="HQ219" s="1286"/>
      <c r="HR219" s="1286"/>
      <c r="HS219" s="1286"/>
      <c r="HT219" s="1286"/>
      <c r="HU219" s="1286"/>
      <c r="HV219" s="1286"/>
      <c r="HW219" s="1286"/>
      <c r="HX219" s="1286"/>
      <c r="HY219" s="1286"/>
      <c r="HZ219" s="1286"/>
      <c r="IA219" s="1286"/>
      <c r="IB219" s="1286"/>
      <c r="IC219" s="1286"/>
      <c r="ID219" s="1286"/>
      <c r="IE219" s="1286"/>
      <c r="IF219" s="1286"/>
      <c r="IG219" s="1286"/>
      <c r="IH219" s="1286"/>
      <c r="II219" s="1286"/>
      <c r="IJ219" s="1286"/>
      <c r="IK219" s="1286"/>
      <c r="IL219" s="1286"/>
      <c r="IM219" s="1286"/>
      <c r="IN219" s="1286"/>
      <c r="IO219" s="1286"/>
      <c r="IP219" s="1286"/>
      <c r="IQ219" s="1286"/>
      <c r="IR219" s="1286"/>
      <c r="IS219" s="1286"/>
      <c r="IT219" s="1286"/>
      <c r="IU219" s="1286"/>
      <c r="IV219" s="1286"/>
      <c r="IW219" s="1286"/>
      <c r="IX219" s="1286"/>
      <c r="IY219" s="1286"/>
      <c r="IZ219" s="1286"/>
      <c r="JA219" s="1286"/>
      <c r="JB219" s="1286"/>
      <c r="JC219" s="1286"/>
      <c r="JD219" s="1286"/>
      <c r="JE219" s="1286"/>
      <c r="JF219" s="1286"/>
      <c r="JG219" s="1286"/>
      <c r="JH219" s="1286"/>
      <c r="JI219" s="1286"/>
      <c r="JJ219" s="1286"/>
      <c r="JK219" s="1286"/>
      <c r="JL219" s="1286"/>
      <c r="JM219" s="1286"/>
      <c r="JN219" s="1286"/>
      <c r="JO219" s="1286"/>
      <c r="JP219" s="1286"/>
      <c r="JQ219" s="1286"/>
      <c r="JR219" s="1286"/>
      <c r="JS219" s="497"/>
    </row>
    <row r="220" spans="1:279" s="30" customFormat="1" ht="13.5" hidden="1">
      <c r="B220" s="684" t="s">
        <v>1486</v>
      </c>
      <c r="C220" s="684" t="s">
        <v>1487</v>
      </c>
      <c r="F220" s="495"/>
      <c r="G220" s="495"/>
      <c r="H220" s="496"/>
      <c r="CV220" s="1286"/>
      <c r="CW220" s="1286"/>
      <c r="CX220" s="1286"/>
      <c r="CY220" s="1286"/>
      <c r="CZ220" s="1286"/>
      <c r="DA220" s="1286"/>
      <c r="DB220" s="1286"/>
      <c r="DC220" s="1286"/>
      <c r="DD220" s="1286"/>
      <c r="DE220" s="1286"/>
      <c r="DF220" s="1286"/>
      <c r="DG220" s="1286"/>
      <c r="DH220" s="1286"/>
      <c r="DI220" s="1286"/>
      <c r="DJ220" s="1286"/>
      <c r="DK220" s="1286"/>
      <c r="DL220" s="1286"/>
      <c r="DM220" s="1286"/>
      <c r="DN220" s="1286"/>
      <c r="DO220" s="1286"/>
      <c r="DP220" s="1286"/>
      <c r="DQ220" s="1286"/>
      <c r="DR220" s="1286"/>
      <c r="DS220" s="1286"/>
      <c r="DT220" s="1286"/>
      <c r="DU220" s="1286"/>
      <c r="DV220" s="1286"/>
      <c r="DW220" s="1286"/>
      <c r="DX220" s="1286"/>
      <c r="DY220" s="1286"/>
      <c r="DZ220" s="1286"/>
      <c r="EA220" s="1286"/>
      <c r="EB220" s="1286"/>
      <c r="EC220" s="1286"/>
      <c r="ED220" s="1286"/>
      <c r="EE220" s="1286"/>
      <c r="EF220" s="1286"/>
      <c r="EG220" s="1286"/>
      <c r="EH220" s="1286"/>
      <c r="EI220" s="1286"/>
      <c r="EJ220" s="1286"/>
      <c r="EK220" s="1286"/>
      <c r="EL220" s="1286"/>
      <c r="EM220" s="1286"/>
      <c r="EN220" s="1286"/>
      <c r="EO220" s="1286"/>
      <c r="EP220" s="1286"/>
      <c r="EQ220" s="1286"/>
      <c r="ER220" s="1286"/>
      <c r="ES220" s="1286"/>
      <c r="ET220" s="1286"/>
      <c r="EU220" s="1286"/>
      <c r="EV220" s="1286"/>
      <c r="EW220" s="1286"/>
      <c r="EX220" s="1286"/>
      <c r="EY220" s="1286"/>
      <c r="EZ220" s="1286"/>
      <c r="FA220" s="1286"/>
      <c r="FB220" s="1286"/>
      <c r="FC220" s="1286"/>
      <c r="FD220" s="1286"/>
      <c r="FE220" s="1286"/>
      <c r="FF220" s="1286"/>
      <c r="FG220" s="1286"/>
      <c r="FH220" s="1286"/>
      <c r="FI220" s="1286"/>
      <c r="FJ220" s="1286"/>
      <c r="FK220" s="1286"/>
      <c r="FL220" s="1286"/>
      <c r="FM220" s="1286"/>
      <c r="FN220" s="1286"/>
      <c r="FO220" s="1286"/>
      <c r="FP220" s="1286"/>
      <c r="FQ220" s="1286"/>
      <c r="FR220" s="1286"/>
      <c r="FS220" s="1286"/>
      <c r="FT220" s="1286"/>
      <c r="FU220" s="1286"/>
      <c r="FV220" s="1286"/>
      <c r="FW220" s="1286"/>
      <c r="FX220" s="1286"/>
      <c r="FY220" s="1286"/>
      <c r="FZ220" s="1286"/>
      <c r="GA220" s="1286"/>
      <c r="GB220" s="1286"/>
      <c r="GC220" s="1286"/>
      <c r="GD220" s="1286"/>
      <c r="GE220" s="1286"/>
      <c r="GF220" s="1286"/>
      <c r="GG220" s="1286"/>
      <c r="GH220" s="1286"/>
      <c r="GI220" s="1286"/>
      <c r="GJ220" s="1286"/>
      <c r="GK220" s="1286"/>
      <c r="GL220" s="1286"/>
      <c r="GM220" s="1286"/>
      <c r="GN220" s="1286"/>
      <c r="GO220" s="1286"/>
      <c r="GP220" s="1286"/>
      <c r="GQ220" s="1286"/>
      <c r="GR220" s="1286"/>
      <c r="GS220" s="1286"/>
      <c r="GT220" s="1286"/>
      <c r="GU220" s="1286"/>
      <c r="GV220" s="1286"/>
      <c r="GW220" s="1286"/>
      <c r="GX220" s="1286"/>
      <c r="GY220" s="1286"/>
      <c r="GZ220" s="1286"/>
      <c r="HA220" s="1286"/>
      <c r="HB220" s="1286"/>
      <c r="HC220" s="1286"/>
      <c r="HD220" s="1286"/>
      <c r="HE220" s="1286"/>
      <c r="HF220" s="1286"/>
      <c r="HG220" s="1286"/>
      <c r="HH220" s="1286"/>
      <c r="HI220" s="1286"/>
      <c r="HJ220" s="1286"/>
      <c r="HK220" s="1286"/>
      <c r="HL220" s="1286"/>
      <c r="HM220" s="1286"/>
      <c r="HN220" s="1286"/>
      <c r="HO220" s="1286"/>
      <c r="HP220" s="1286"/>
      <c r="HQ220" s="1286"/>
      <c r="HR220" s="1286"/>
      <c r="HS220" s="1286"/>
      <c r="HT220" s="1286"/>
      <c r="HU220" s="1286"/>
      <c r="HV220" s="1286"/>
      <c r="HW220" s="1286"/>
      <c r="HX220" s="1286"/>
      <c r="HY220" s="1286"/>
      <c r="HZ220" s="1286"/>
      <c r="IA220" s="1286"/>
      <c r="IB220" s="1286"/>
      <c r="IC220" s="1286"/>
      <c r="ID220" s="1286"/>
      <c r="IE220" s="1286"/>
      <c r="IF220" s="1286"/>
      <c r="IG220" s="1286"/>
      <c r="IH220" s="1286"/>
      <c r="II220" s="1286"/>
      <c r="IJ220" s="1286"/>
      <c r="IK220" s="1286"/>
      <c r="IL220" s="1286"/>
      <c r="IM220" s="1286"/>
      <c r="IN220" s="1286"/>
      <c r="IO220" s="1286"/>
      <c r="IP220" s="1286"/>
      <c r="IQ220" s="1286"/>
      <c r="IR220" s="1286"/>
      <c r="IS220" s="1286"/>
      <c r="IT220" s="1286"/>
      <c r="IU220" s="1286"/>
      <c r="IV220" s="1286"/>
      <c r="IW220" s="1286"/>
      <c r="IX220" s="1286"/>
      <c r="IY220" s="1286"/>
      <c r="IZ220" s="1286"/>
      <c r="JA220" s="1286"/>
      <c r="JB220" s="1286"/>
      <c r="JC220" s="1286"/>
      <c r="JD220" s="1286"/>
      <c r="JE220" s="1286"/>
      <c r="JF220" s="1286"/>
      <c r="JG220" s="1286"/>
      <c r="JH220" s="1286"/>
      <c r="JI220" s="1286"/>
      <c r="JJ220" s="1286"/>
      <c r="JK220" s="1286"/>
      <c r="JL220" s="1286"/>
      <c r="JM220" s="1286"/>
      <c r="JN220" s="1286"/>
      <c r="JO220" s="1286"/>
      <c r="JP220" s="1286"/>
      <c r="JQ220" s="1286"/>
      <c r="JR220" s="1286"/>
      <c r="JS220" s="497"/>
    </row>
    <row r="221" spans="1:279" s="30" customFormat="1" ht="13.5" hidden="1">
      <c r="B221" s="684"/>
      <c r="C221" s="684" t="s">
        <v>1488</v>
      </c>
      <c r="D221" s="495"/>
      <c r="E221" s="495"/>
      <c r="F221" s="495"/>
      <c r="G221" s="495"/>
      <c r="H221" s="496"/>
      <c r="CV221" s="1286"/>
      <c r="CW221" s="1286"/>
      <c r="CX221" s="1286"/>
      <c r="CY221" s="1286"/>
      <c r="CZ221" s="1286"/>
      <c r="DA221" s="1286"/>
      <c r="DB221" s="1286"/>
      <c r="DC221" s="1286"/>
      <c r="DD221" s="1286"/>
      <c r="DE221" s="1286"/>
      <c r="DF221" s="1286"/>
      <c r="DG221" s="1286"/>
      <c r="DH221" s="1286"/>
      <c r="DI221" s="1286"/>
      <c r="DJ221" s="1286"/>
      <c r="DK221" s="1286"/>
      <c r="DL221" s="1286"/>
      <c r="DM221" s="1286"/>
      <c r="DN221" s="1286"/>
      <c r="DO221" s="1286"/>
      <c r="DP221" s="1286"/>
      <c r="DQ221" s="1286"/>
      <c r="DR221" s="1286"/>
      <c r="DS221" s="1286"/>
      <c r="DT221" s="1286"/>
      <c r="DU221" s="1286"/>
      <c r="DV221" s="1286"/>
      <c r="DW221" s="1286"/>
      <c r="DX221" s="1286"/>
      <c r="DY221" s="1286"/>
      <c r="DZ221" s="1286"/>
      <c r="EA221" s="1286"/>
      <c r="EB221" s="1286"/>
      <c r="EC221" s="1286"/>
      <c r="ED221" s="1286"/>
      <c r="EE221" s="1286"/>
      <c r="EF221" s="1286"/>
      <c r="EG221" s="1286"/>
      <c r="EH221" s="1286"/>
      <c r="EI221" s="1286"/>
      <c r="EJ221" s="1286"/>
      <c r="EK221" s="1286"/>
      <c r="EL221" s="1286"/>
      <c r="EM221" s="1286"/>
      <c r="EN221" s="1286"/>
      <c r="EO221" s="1286"/>
      <c r="EP221" s="1286"/>
      <c r="EQ221" s="1286"/>
      <c r="ER221" s="1286"/>
      <c r="ES221" s="1286"/>
      <c r="ET221" s="1286"/>
      <c r="EU221" s="1286"/>
      <c r="EV221" s="1286"/>
      <c r="EW221" s="1286"/>
      <c r="EX221" s="1286"/>
      <c r="EY221" s="1286"/>
      <c r="EZ221" s="1286"/>
      <c r="FA221" s="1286"/>
      <c r="FB221" s="1286"/>
      <c r="FC221" s="1286"/>
      <c r="FD221" s="1286"/>
      <c r="FE221" s="1286"/>
      <c r="FF221" s="1286"/>
      <c r="FG221" s="1286"/>
      <c r="FH221" s="1286"/>
      <c r="FI221" s="1286"/>
      <c r="FJ221" s="1286"/>
      <c r="FK221" s="1286"/>
      <c r="FL221" s="1286"/>
      <c r="FM221" s="1286"/>
      <c r="FN221" s="1286"/>
      <c r="FO221" s="1286"/>
      <c r="FP221" s="1286"/>
      <c r="FQ221" s="1286"/>
      <c r="FR221" s="1286"/>
      <c r="FS221" s="1286"/>
      <c r="FT221" s="1286"/>
      <c r="FU221" s="1286"/>
      <c r="FV221" s="1286"/>
      <c r="FW221" s="1286"/>
      <c r="FX221" s="1286"/>
      <c r="FY221" s="1286"/>
      <c r="FZ221" s="1286"/>
      <c r="GA221" s="1286"/>
      <c r="GB221" s="1286"/>
      <c r="GC221" s="1286"/>
      <c r="GD221" s="1286"/>
      <c r="GE221" s="1286"/>
      <c r="GF221" s="1286"/>
      <c r="GG221" s="1286"/>
      <c r="GH221" s="1286"/>
      <c r="GI221" s="1286"/>
      <c r="GJ221" s="1286"/>
      <c r="GK221" s="1286"/>
      <c r="GL221" s="1286"/>
      <c r="GM221" s="1286"/>
      <c r="GN221" s="1286"/>
      <c r="GO221" s="1286"/>
      <c r="GP221" s="1286"/>
      <c r="GQ221" s="1286"/>
      <c r="GR221" s="1286"/>
      <c r="GS221" s="1286"/>
      <c r="GT221" s="1286"/>
      <c r="GU221" s="1286"/>
      <c r="GV221" s="1286"/>
      <c r="GW221" s="1286"/>
      <c r="GX221" s="1286"/>
      <c r="GY221" s="1286"/>
      <c r="GZ221" s="1286"/>
      <c r="HA221" s="1286"/>
      <c r="HB221" s="1286"/>
      <c r="HC221" s="1286"/>
      <c r="HD221" s="1286"/>
      <c r="HE221" s="1286"/>
      <c r="HF221" s="1286"/>
      <c r="HG221" s="1286"/>
      <c r="HH221" s="1286"/>
      <c r="HI221" s="1286"/>
      <c r="HJ221" s="1286"/>
      <c r="HK221" s="1286"/>
      <c r="HL221" s="1286"/>
      <c r="HM221" s="1286"/>
      <c r="HN221" s="1286"/>
      <c r="HO221" s="1286"/>
      <c r="HP221" s="1286"/>
      <c r="HQ221" s="1286"/>
      <c r="HR221" s="1286"/>
      <c r="HS221" s="1286"/>
      <c r="HT221" s="1286"/>
      <c r="HU221" s="1286"/>
      <c r="HV221" s="1286"/>
      <c r="HW221" s="1286"/>
      <c r="HX221" s="1286"/>
      <c r="HY221" s="1286"/>
      <c r="HZ221" s="1286"/>
      <c r="IA221" s="1286"/>
      <c r="IB221" s="1286"/>
      <c r="IC221" s="1286"/>
      <c r="ID221" s="1286"/>
      <c r="IE221" s="1286"/>
      <c r="IF221" s="1286"/>
      <c r="IG221" s="1286"/>
      <c r="IH221" s="1286"/>
      <c r="II221" s="1286"/>
      <c r="IJ221" s="1286"/>
      <c r="IK221" s="1286"/>
      <c r="IL221" s="1286"/>
      <c r="IM221" s="1286"/>
      <c r="IN221" s="1286"/>
      <c r="IO221" s="1286"/>
      <c r="IP221" s="1286"/>
      <c r="IQ221" s="1286"/>
      <c r="IR221" s="1286"/>
      <c r="IS221" s="1286"/>
      <c r="IT221" s="1286"/>
      <c r="IU221" s="1286"/>
      <c r="IV221" s="1286"/>
      <c r="IW221" s="1286"/>
      <c r="IX221" s="1286"/>
      <c r="IY221" s="1286"/>
      <c r="IZ221" s="1286"/>
      <c r="JA221" s="1286"/>
      <c r="JB221" s="1286"/>
      <c r="JC221" s="1286"/>
      <c r="JD221" s="1286"/>
      <c r="JE221" s="1286"/>
      <c r="JF221" s="1286"/>
      <c r="JG221" s="1286"/>
      <c r="JH221" s="1286"/>
      <c r="JI221" s="1286"/>
      <c r="JJ221" s="1286"/>
      <c r="JK221" s="1286"/>
      <c r="JL221" s="1286"/>
      <c r="JM221" s="1286"/>
      <c r="JN221" s="1286"/>
      <c r="JO221" s="1286"/>
      <c r="JP221" s="1286"/>
      <c r="JQ221" s="1286"/>
      <c r="JR221" s="1286"/>
      <c r="JS221" s="497"/>
    </row>
    <row r="222" spans="1:279" s="30" customFormat="1" ht="15" hidden="1" customHeight="1">
      <c r="B222" s="684" t="s">
        <v>2036</v>
      </c>
      <c r="C222" s="684"/>
      <c r="D222" s="495"/>
      <c r="E222" s="495"/>
      <c r="F222" s="495"/>
      <c r="G222" s="495"/>
      <c r="H222" s="496"/>
      <c r="CV222" s="1286"/>
      <c r="CW222" s="1286"/>
      <c r="CX222" s="1286"/>
      <c r="CY222" s="1286"/>
      <c r="CZ222" s="1286"/>
      <c r="DA222" s="1286"/>
      <c r="DB222" s="1286"/>
      <c r="DC222" s="1286"/>
      <c r="DD222" s="1286"/>
      <c r="DE222" s="1286"/>
      <c r="DF222" s="1286"/>
      <c r="DG222" s="1286"/>
      <c r="DH222" s="1286"/>
      <c r="DI222" s="1286"/>
      <c r="DJ222" s="1286"/>
      <c r="DK222" s="1286"/>
      <c r="DL222" s="1286"/>
      <c r="DM222" s="1286"/>
      <c r="DN222" s="1286"/>
      <c r="DO222" s="1286"/>
      <c r="DP222" s="1286"/>
      <c r="DQ222" s="1286"/>
      <c r="DR222" s="1286"/>
      <c r="DS222" s="1286"/>
      <c r="DT222" s="1286"/>
      <c r="DU222" s="1286"/>
      <c r="DV222" s="1286"/>
      <c r="DW222" s="1286"/>
      <c r="DX222" s="1286"/>
      <c r="DY222" s="1286"/>
      <c r="DZ222" s="1286"/>
      <c r="EA222" s="1286"/>
      <c r="EB222" s="1286"/>
      <c r="EC222" s="1286"/>
      <c r="ED222" s="1286"/>
      <c r="EE222" s="1286"/>
      <c r="EF222" s="1286"/>
      <c r="EG222" s="1286"/>
      <c r="EH222" s="1286"/>
      <c r="EI222" s="1286"/>
      <c r="EJ222" s="1286"/>
      <c r="EK222" s="1286"/>
      <c r="EL222" s="1286"/>
      <c r="EM222" s="1286"/>
      <c r="EN222" s="1286"/>
      <c r="EO222" s="1286"/>
      <c r="EP222" s="1286"/>
      <c r="EQ222" s="1286"/>
      <c r="ER222" s="1286"/>
      <c r="ES222" s="1286"/>
      <c r="ET222" s="1286"/>
      <c r="EU222" s="1286"/>
      <c r="EV222" s="1286"/>
      <c r="EW222" s="1286"/>
      <c r="EX222" s="1286"/>
      <c r="EY222" s="1286"/>
      <c r="EZ222" s="1286"/>
      <c r="FA222" s="1286"/>
      <c r="FB222" s="1286"/>
      <c r="FC222" s="1286"/>
      <c r="FD222" s="1286"/>
      <c r="FE222" s="1286"/>
      <c r="FF222" s="1286"/>
      <c r="FG222" s="1286"/>
      <c r="FH222" s="1286"/>
      <c r="FI222" s="1286"/>
      <c r="FJ222" s="1286"/>
      <c r="FK222" s="1286"/>
      <c r="FL222" s="1286"/>
      <c r="FM222" s="1286"/>
      <c r="FN222" s="1286"/>
      <c r="FO222" s="1286"/>
      <c r="FP222" s="1286"/>
      <c r="FQ222" s="1286"/>
      <c r="FR222" s="1286"/>
      <c r="FS222" s="1286"/>
      <c r="FT222" s="1286"/>
      <c r="FU222" s="1286"/>
      <c r="FV222" s="1286"/>
      <c r="FW222" s="1286"/>
      <c r="FX222" s="1286"/>
      <c r="FY222" s="1286"/>
      <c r="FZ222" s="1286"/>
      <c r="GA222" s="1286"/>
      <c r="GB222" s="1286"/>
      <c r="GC222" s="1286"/>
      <c r="GD222" s="1286"/>
      <c r="GE222" s="1286"/>
      <c r="GF222" s="1286"/>
      <c r="GG222" s="1286"/>
      <c r="GH222" s="1286"/>
      <c r="GI222" s="1286"/>
      <c r="GJ222" s="1286"/>
      <c r="GK222" s="1286"/>
      <c r="GL222" s="1286"/>
      <c r="GM222" s="1286"/>
      <c r="GN222" s="1286"/>
      <c r="GO222" s="1286"/>
      <c r="GP222" s="1286"/>
      <c r="GQ222" s="1286"/>
      <c r="GR222" s="1286"/>
      <c r="GS222" s="1286"/>
      <c r="GT222" s="1286"/>
      <c r="GU222" s="1286"/>
      <c r="GV222" s="1286"/>
      <c r="GW222" s="1286"/>
      <c r="GX222" s="1286"/>
      <c r="GY222" s="1286"/>
      <c r="GZ222" s="1286"/>
      <c r="HA222" s="1286"/>
      <c r="HB222" s="1286"/>
      <c r="HC222" s="1286"/>
      <c r="HD222" s="1286"/>
      <c r="HE222" s="1286"/>
      <c r="HF222" s="1286"/>
      <c r="HG222" s="1286"/>
      <c r="HH222" s="1286"/>
      <c r="HI222" s="1286"/>
      <c r="HJ222" s="1286"/>
      <c r="HK222" s="1286"/>
      <c r="HL222" s="1286"/>
      <c r="HM222" s="1286"/>
      <c r="HN222" s="1286"/>
      <c r="HO222" s="1286"/>
      <c r="HP222" s="1286"/>
      <c r="HQ222" s="1286"/>
      <c r="HR222" s="1286"/>
      <c r="HS222" s="1286"/>
      <c r="HT222" s="1286"/>
      <c r="HU222" s="1286"/>
      <c r="HV222" s="1286"/>
      <c r="HW222" s="1286"/>
      <c r="HX222" s="1286"/>
      <c r="HY222" s="1286"/>
      <c r="HZ222" s="1286"/>
      <c r="IA222" s="1286"/>
      <c r="IB222" s="1286"/>
      <c r="IC222" s="1286"/>
      <c r="ID222" s="1286"/>
      <c r="IE222" s="1286"/>
      <c r="IF222" s="1286"/>
      <c r="IG222" s="1286"/>
      <c r="IH222" s="1286"/>
      <c r="II222" s="1286"/>
      <c r="IJ222" s="1286"/>
      <c r="IK222" s="1286"/>
      <c r="IL222" s="1286"/>
      <c r="IM222" s="1286"/>
      <c r="IN222" s="1286"/>
      <c r="IO222" s="1286"/>
      <c r="IP222" s="1286"/>
      <c r="IQ222" s="1286"/>
      <c r="IR222" s="1286"/>
      <c r="IS222" s="1286"/>
      <c r="IT222" s="1286"/>
      <c r="IU222" s="1286"/>
      <c r="IV222" s="1286"/>
      <c r="IW222" s="1286"/>
      <c r="IX222" s="1286"/>
      <c r="IY222" s="1286"/>
      <c r="IZ222" s="1286"/>
      <c r="JA222" s="1286"/>
      <c r="JB222" s="1286"/>
      <c r="JC222" s="1286"/>
      <c r="JD222" s="1286"/>
      <c r="JE222" s="1286"/>
      <c r="JF222" s="1286"/>
      <c r="JG222" s="1286"/>
      <c r="JH222" s="1286"/>
      <c r="JI222" s="1286"/>
      <c r="JJ222" s="1286"/>
      <c r="JK222" s="1286"/>
      <c r="JL222" s="1286"/>
      <c r="JM222" s="1286"/>
      <c r="JN222" s="1286"/>
      <c r="JO222" s="1286"/>
      <c r="JP222" s="1286"/>
      <c r="JQ222" s="1286"/>
      <c r="JR222" s="1286"/>
      <c r="JS222" s="497"/>
    </row>
    <row r="223" spans="1:279" s="183" customFormat="1" ht="12" hidden="1">
      <c r="B223" s="687"/>
      <c r="D223" s="187"/>
      <c r="E223" s="187"/>
      <c r="F223" s="187"/>
      <c r="G223" s="187"/>
      <c r="H223" s="504"/>
      <c r="CV223" s="1287"/>
      <c r="CW223" s="1287"/>
      <c r="CX223" s="1287"/>
      <c r="CY223" s="1287"/>
      <c r="CZ223" s="1287"/>
      <c r="DA223" s="1287"/>
      <c r="DB223" s="1287"/>
      <c r="DC223" s="1287"/>
      <c r="DD223" s="1287"/>
      <c r="DE223" s="1287"/>
      <c r="DF223" s="1287"/>
      <c r="DG223" s="1287"/>
      <c r="DH223" s="1287"/>
      <c r="DI223" s="1287"/>
      <c r="DJ223" s="1287"/>
      <c r="DK223" s="1287"/>
      <c r="DL223" s="1287"/>
      <c r="DM223" s="1287"/>
      <c r="DN223" s="1287"/>
      <c r="DO223" s="1287"/>
      <c r="DP223" s="1287"/>
      <c r="DQ223" s="1287"/>
      <c r="DR223" s="1287"/>
      <c r="DS223" s="1287"/>
      <c r="DT223" s="1287"/>
      <c r="DU223" s="1287"/>
      <c r="DV223" s="1287"/>
      <c r="DW223" s="1287"/>
      <c r="DX223" s="1287"/>
      <c r="DY223" s="1287"/>
      <c r="DZ223" s="1287"/>
      <c r="EA223" s="1287"/>
      <c r="EB223" s="1287"/>
      <c r="EC223" s="1287"/>
      <c r="ED223" s="1287"/>
      <c r="EE223" s="1287"/>
      <c r="EF223" s="1287"/>
      <c r="EG223" s="1287"/>
      <c r="EH223" s="1287"/>
      <c r="EI223" s="1287"/>
      <c r="EJ223" s="1287"/>
      <c r="EK223" s="1287"/>
      <c r="EL223" s="1287"/>
      <c r="EM223" s="1287"/>
      <c r="EN223" s="1287"/>
      <c r="EO223" s="1287"/>
      <c r="EP223" s="1287"/>
      <c r="EQ223" s="1287"/>
      <c r="ER223" s="1287"/>
      <c r="ES223" s="1287"/>
      <c r="ET223" s="1287"/>
      <c r="EU223" s="1287"/>
      <c r="EV223" s="1287"/>
      <c r="EW223" s="1287"/>
      <c r="EX223" s="1287"/>
      <c r="EY223" s="1287"/>
      <c r="EZ223" s="1287"/>
      <c r="FA223" s="1287"/>
      <c r="FB223" s="1287"/>
      <c r="FC223" s="1287"/>
      <c r="FD223" s="1287"/>
      <c r="FE223" s="1287"/>
      <c r="FF223" s="1287"/>
      <c r="FG223" s="1287"/>
      <c r="FH223" s="1287"/>
      <c r="FI223" s="1287"/>
      <c r="FJ223" s="1287"/>
      <c r="FK223" s="1287"/>
      <c r="FL223" s="1287"/>
      <c r="FM223" s="1287"/>
      <c r="FN223" s="1287"/>
      <c r="FO223" s="1287"/>
      <c r="FP223" s="1287"/>
      <c r="FQ223" s="1287"/>
      <c r="FR223" s="1287"/>
      <c r="FS223" s="1287"/>
      <c r="FT223" s="1287"/>
      <c r="FU223" s="1287"/>
      <c r="FV223" s="1287"/>
      <c r="FW223" s="1287"/>
      <c r="FX223" s="1287"/>
      <c r="FY223" s="1287"/>
      <c r="FZ223" s="1287"/>
      <c r="GA223" s="1287"/>
      <c r="GB223" s="1287"/>
      <c r="GC223" s="1287"/>
      <c r="GD223" s="1287"/>
      <c r="GE223" s="1287"/>
      <c r="GF223" s="1287"/>
      <c r="GG223" s="1287"/>
      <c r="GH223" s="1287"/>
      <c r="GI223" s="1287"/>
      <c r="GJ223" s="1287"/>
      <c r="GK223" s="1287"/>
      <c r="GL223" s="1287"/>
      <c r="GM223" s="1287"/>
      <c r="GN223" s="1287"/>
      <c r="GO223" s="1287"/>
      <c r="GP223" s="1287"/>
      <c r="GQ223" s="1287"/>
      <c r="GR223" s="1287"/>
      <c r="GS223" s="1287"/>
      <c r="GT223" s="1287"/>
      <c r="GU223" s="1287"/>
      <c r="GV223" s="1287"/>
      <c r="GW223" s="1287"/>
      <c r="GX223" s="1287"/>
      <c r="GY223" s="1287"/>
      <c r="GZ223" s="1287"/>
      <c r="HA223" s="1287"/>
      <c r="HB223" s="1287"/>
      <c r="HC223" s="1287"/>
      <c r="HD223" s="1287"/>
      <c r="HE223" s="1287"/>
      <c r="HF223" s="1287"/>
      <c r="HG223" s="1287"/>
      <c r="HH223" s="1287"/>
      <c r="HI223" s="1287"/>
      <c r="HJ223" s="1287"/>
      <c r="HK223" s="1287"/>
      <c r="HL223" s="1287"/>
      <c r="HM223" s="1287"/>
      <c r="HN223" s="1287"/>
      <c r="HO223" s="1287"/>
      <c r="HP223" s="1287"/>
      <c r="HQ223" s="1287"/>
      <c r="HR223" s="1287"/>
      <c r="HS223" s="1287"/>
      <c r="HT223" s="1287"/>
      <c r="HU223" s="1287"/>
      <c r="HV223" s="1287"/>
      <c r="HW223" s="1287"/>
      <c r="HX223" s="1287"/>
      <c r="HY223" s="1287"/>
      <c r="HZ223" s="1287"/>
      <c r="IA223" s="1287"/>
      <c r="IB223" s="1287"/>
      <c r="IC223" s="1287"/>
      <c r="ID223" s="1287"/>
      <c r="IE223" s="1287"/>
      <c r="IF223" s="1287"/>
      <c r="IG223" s="1287"/>
      <c r="IH223" s="1287"/>
      <c r="II223" s="1287"/>
      <c r="IJ223" s="1287"/>
      <c r="IK223" s="1287"/>
      <c r="IL223" s="1287"/>
      <c r="IM223" s="1287"/>
      <c r="IN223" s="1287"/>
      <c r="IO223" s="1287"/>
      <c r="IP223" s="1287"/>
      <c r="IQ223" s="1287"/>
      <c r="IR223" s="1287"/>
      <c r="IS223" s="1287"/>
      <c r="IT223" s="1287"/>
      <c r="IU223" s="1287"/>
      <c r="IV223" s="1287"/>
      <c r="IW223" s="1287"/>
      <c r="IX223" s="1287"/>
      <c r="IY223" s="1287"/>
      <c r="IZ223" s="1287"/>
      <c r="JA223" s="1287"/>
      <c r="JB223" s="1287"/>
      <c r="JC223" s="1287"/>
      <c r="JD223" s="1287"/>
      <c r="JE223" s="1287"/>
      <c r="JF223" s="1287"/>
      <c r="JG223" s="1287"/>
      <c r="JH223" s="1287"/>
      <c r="JI223" s="1287"/>
      <c r="JJ223" s="1287"/>
      <c r="JK223" s="1287"/>
      <c r="JL223" s="1287"/>
      <c r="JM223" s="1287"/>
      <c r="JN223" s="1287"/>
      <c r="JO223" s="1287"/>
      <c r="JP223" s="1287"/>
      <c r="JQ223" s="1287"/>
      <c r="JR223" s="1287"/>
      <c r="JS223" s="188"/>
    </row>
    <row r="224" spans="1:279" s="30" customFormat="1" ht="13.5" hidden="1">
      <c r="B224" s="688" t="s">
        <v>852</v>
      </c>
      <c r="D224" s="495"/>
      <c r="E224" s="495"/>
      <c r="F224" s="495"/>
      <c r="G224" s="495"/>
      <c r="H224" s="496"/>
      <c r="CV224" s="1286"/>
      <c r="CW224" s="1286"/>
      <c r="CX224" s="1286"/>
      <c r="CY224" s="1286"/>
      <c r="CZ224" s="1286"/>
      <c r="DA224" s="1286"/>
      <c r="DB224" s="1286"/>
      <c r="DC224" s="1286"/>
      <c r="DD224" s="1286"/>
      <c r="DE224" s="1286"/>
      <c r="DF224" s="1286"/>
      <c r="DG224" s="1286"/>
      <c r="DH224" s="1286"/>
      <c r="DI224" s="1286"/>
      <c r="DJ224" s="1286"/>
      <c r="DK224" s="1286"/>
      <c r="DL224" s="1286"/>
      <c r="DM224" s="1286"/>
      <c r="DN224" s="1286"/>
      <c r="DO224" s="1286"/>
      <c r="DP224" s="1286"/>
      <c r="DQ224" s="1286"/>
      <c r="DR224" s="1286"/>
      <c r="DS224" s="1286"/>
      <c r="DT224" s="1286"/>
      <c r="DU224" s="1286"/>
      <c r="DV224" s="1286"/>
      <c r="DW224" s="1286"/>
      <c r="DX224" s="1286"/>
      <c r="DY224" s="1286"/>
      <c r="DZ224" s="1286"/>
      <c r="EA224" s="1286"/>
      <c r="EB224" s="1286"/>
      <c r="EC224" s="1286"/>
      <c r="ED224" s="1286"/>
      <c r="EE224" s="1286"/>
      <c r="EF224" s="1286"/>
      <c r="EG224" s="1286"/>
      <c r="EH224" s="1286"/>
      <c r="EI224" s="1286"/>
      <c r="EJ224" s="1286"/>
      <c r="EK224" s="1286"/>
      <c r="EL224" s="1286"/>
      <c r="EM224" s="1286"/>
      <c r="EN224" s="1286"/>
      <c r="EO224" s="1286"/>
      <c r="EP224" s="1286"/>
      <c r="EQ224" s="1286"/>
      <c r="ER224" s="1286"/>
      <c r="ES224" s="1286"/>
      <c r="ET224" s="1286"/>
      <c r="EU224" s="1286"/>
      <c r="EV224" s="1286"/>
      <c r="EW224" s="1286"/>
      <c r="EX224" s="1286"/>
      <c r="EY224" s="1286"/>
      <c r="EZ224" s="1286"/>
      <c r="FA224" s="1286"/>
      <c r="FB224" s="1286"/>
      <c r="FC224" s="1286"/>
      <c r="FD224" s="1286"/>
      <c r="FE224" s="1286"/>
      <c r="FF224" s="1286"/>
      <c r="FG224" s="1286"/>
      <c r="FH224" s="1286"/>
      <c r="FI224" s="1286"/>
      <c r="FJ224" s="1286"/>
      <c r="FK224" s="1286"/>
      <c r="FL224" s="1286"/>
      <c r="FM224" s="1286"/>
      <c r="FN224" s="1286"/>
      <c r="FO224" s="1286"/>
      <c r="FP224" s="1286"/>
      <c r="FQ224" s="1286"/>
      <c r="FR224" s="1286"/>
      <c r="FS224" s="1286"/>
      <c r="FT224" s="1286"/>
      <c r="FU224" s="1286"/>
      <c r="FV224" s="1286"/>
      <c r="FW224" s="1286"/>
      <c r="FX224" s="1286"/>
      <c r="FY224" s="1286"/>
      <c r="FZ224" s="1286"/>
      <c r="GA224" s="1286"/>
      <c r="GB224" s="1286"/>
      <c r="GC224" s="1286"/>
      <c r="GD224" s="1286"/>
      <c r="GE224" s="1286"/>
      <c r="GF224" s="1286"/>
      <c r="GG224" s="1286"/>
      <c r="GH224" s="1286"/>
      <c r="GI224" s="1286"/>
      <c r="GJ224" s="1286"/>
      <c r="GK224" s="1286"/>
      <c r="GL224" s="1286"/>
      <c r="GM224" s="1286"/>
      <c r="GN224" s="1286"/>
      <c r="GO224" s="1286"/>
      <c r="GP224" s="1286"/>
      <c r="GQ224" s="1286"/>
      <c r="GR224" s="1286"/>
      <c r="GS224" s="1286"/>
      <c r="GT224" s="1286"/>
      <c r="GU224" s="1286"/>
      <c r="GV224" s="1286"/>
      <c r="GW224" s="1286"/>
      <c r="GX224" s="1286"/>
      <c r="GY224" s="1286"/>
      <c r="GZ224" s="1286"/>
      <c r="HA224" s="1286"/>
      <c r="HB224" s="1286"/>
      <c r="HC224" s="1286"/>
      <c r="HD224" s="1286"/>
      <c r="HE224" s="1286"/>
      <c r="HF224" s="1286"/>
      <c r="HG224" s="1286"/>
      <c r="HH224" s="1286"/>
      <c r="HI224" s="1286"/>
      <c r="HJ224" s="1286"/>
      <c r="HK224" s="1286"/>
      <c r="HL224" s="1286"/>
      <c r="HM224" s="1286"/>
      <c r="HN224" s="1286"/>
      <c r="HO224" s="1286"/>
      <c r="HP224" s="1286"/>
      <c r="HQ224" s="1286"/>
      <c r="HR224" s="1286"/>
      <c r="HS224" s="1286"/>
      <c r="HT224" s="1286"/>
      <c r="HU224" s="1286"/>
      <c r="HV224" s="1286"/>
      <c r="HW224" s="1286"/>
      <c r="HX224" s="1286"/>
      <c r="HY224" s="1286"/>
      <c r="HZ224" s="1286"/>
      <c r="IA224" s="1286"/>
      <c r="IB224" s="1286"/>
      <c r="IC224" s="1286"/>
      <c r="ID224" s="1286"/>
      <c r="IE224" s="1286"/>
      <c r="IF224" s="1286"/>
      <c r="IG224" s="1286"/>
      <c r="IH224" s="1286"/>
      <c r="II224" s="1286"/>
      <c r="IJ224" s="1286"/>
      <c r="IK224" s="1286"/>
      <c r="IL224" s="1286"/>
      <c r="IM224" s="1286"/>
      <c r="IN224" s="1286"/>
      <c r="IO224" s="1286"/>
      <c r="IP224" s="1286"/>
      <c r="IQ224" s="1286"/>
      <c r="IR224" s="1286"/>
      <c r="IS224" s="1286"/>
      <c r="IT224" s="1286"/>
      <c r="IU224" s="1286"/>
      <c r="IV224" s="1286"/>
      <c r="IW224" s="1286"/>
      <c r="IX224" s="1286"/>
      <c r="IY224" s="1286"/>
      <c r="IZ224" s="1286"/>
      <c r="JA224" s="1286"/>
      <c r="JB224" s="1286"/>
      <c r="JC224" s="1286"/>
      <c r="JD224" s="1286"/>
      <c r="JE224" s="1286"/>
      <c r="JF224" s="1286"/>
      <c r="JG224" s="1286"/>
      <c r="JH224" s="1286"/>
      <c r="JI224" s="1286"/>
      <c r="JJ224" s="1286"/>
      <c r="JK224" s="1286"/>
      <c r="JL224" s="1286"/>
      <c r="JM224" s="1286"/>
      <c r="JN224" s="1286"/>
      <c r="JO224" s="1286"/>
      <c r="JP224" s="1286"/>
      <c r="JQ224" s="1286"/>
      <c r="JR224" s="1286"/>
      <c r="JS224" s="683"/>
    </row>
    <row r="225" spans="1:279" s="30" customFormat="1" ht="13.5" hidden="1">
      <c r="A225" s="30" t="s">
        <v>372</v>
      </c>
      <c r="B225" s="684" t="s">
        <v>1409</v>
      </c>
      <c r="D225" s="495"/>
      <c r="E225" s="495"/>
      <c r="F225" s="495"/>
      <c r="G225" s="495"/>
      <c r="H225" s="496"/>
      <c r="CV225" s="1286"/>
      <c r="CW225" s="1286"/>
      <c r="CX225" s="1286"/>
      <c r="CY225" s="1286"/>
      <c r="CZ225" s="1286"/>
      <c r="DA225" s="1286"/>
      <c r="DB225" s="1286"/>
      <c r="DC225" s="1286"/>
      <c r="DD225" s="1286"/>
      <c r="DE225" s="1286"/>
      <c r="DF225" s="1286"/>
      <c r="DG225" s="1286"/>
      <c r="DH225" s="1286"/>
      <c r="DI225" s="1286"/>
      <c r="DJ225" s="1286"/>
      <c r="DK225" s="1286"/>
      <c r="DL225" s="1286"/>
      <c r="DM225" s="1286"/>
      <c r="DN225" s="1286"/>
      <c r="DO225" s="1286"/>
      <c r="DP225" s="1286"/>
      <c r="DQ225" s="1286"/>
      <c r="DR225" s="1286"/>
      <c r="DS225" s="1286"/>
      <c r="DT225" s="1286"/>
      <c r="DU225" s="1286"/>
      <c r="DV225" s="1286"/>
      <c r="DW225" s="1286"/>
      <c r="DX225" s="1286"/>
      <c r="DY225" s="1286"/>
      <c r="DZ225" s="1286"/>
      <c r="EA225" s="1286"/>
      <c r="EB225" s="1286"/>
      <c r="EC225" s="1286"/>
      <c r="ED225" s="1286"/>
      <c r="EE225" s="1286"/>
      <c r="EF225" s="1286"/>
      <c r="EG225" s="1286"/>
      <c r="EH225" s="1286"/>
      <c r="EI225" s="1286"/>
      <c r="EJ225" s="1286"/>
      <c r="EK225" s="1286"/>
      <c r="EL225" s="1286"/>
      <c r="EM225" s="1286"/>
      <c r="EN225" s="1286"/>
      <c r="EO225" s="1286"/>
      <c r="EP225" s="1286"/>
      <c r="EQ225" s="1286"/>
      <c r="ER225" s="1286"/>
      <c r="ES225" s="1286"/>
      <c r="ET225" s="1286"/>
      <c r="EU225" s="1286"/>
      <c r="EV225" s="1286"/>
      <c r="EW225" s="1286"/>
      <c r="EX225" s="1286"/>
      <c r="EY225" s="1286"/>
      <c r="EZ225" s="1286"/>
      <c r="FA225" s="1286"/>
      <c r="FB225" s="1286"/>
      <c r="FC225" s="1286"/>
      <c r="FD225" s="1286"/>
      <c r="FE225" s="1286"/>
      <c r="FF225" s="1286"/>
      <c r="FG225" s="1286"/>
      <c r="FH225" s="1286"/>
      <c r="FI225" s="1286"/>
      <c r="FJ225" s="1286"/>
      <c r="FK225" s="1286"/>
      <c r="FL225" s="1286"/>
      <c r="FM225" s="1286"/>
      <c r="FN225" s="1286"/>
      <c r="FO225" s="1286"/>
      <c r="FP225" s="1286"/>
      <c r="FQ225" s="1286"/>
      <c r="FR225" s="1286"/>
      <c r="FS225" s="1286"/>
      <c r="FT225" s="1286"/>
      <c r="FU225" s="1286"/>
      <c r="FV225" s="1286"/>
      <c r="FW225" s="1286"/>
      <c r="FX225" s="1286"/>
      <c r="FY225" s="1286"/>
      <c r="FZ225" s="1286"/>
      <c r="GA225" s="1286"/>
      <c r="GB225" s="1286"/>
      <c r="GC225" s="1286"/>
      <c r="GD225" s="1286"/>
      <c r="GE225" s="1286"/>
      <c r="GF225" s="1286"/>
      <c r="GG225" s="1286"/>
      <c r="GH225" s="1286"/>
      <c r="GI225" s="1286"/>
      <c r="GJ225" s="1286"/>
      <c r="GK225" s="1286"/>
      <c r="GL225" s="1286"/>
      <c r="GM225" s="1286"/>
      <c r="GN225" s="1286"/>
      <c r="GO225" s="1286"/>
      <c r="GP225" s="1286"/>
      <c r="GQ225" s="1286"/>
      <c r="GR225" s="1286"/>
      <c r="GS225" s="1286"/>
      <c r="GT225" s="1286"/>
      <c r="GU225" s="1286"/>
      <c r="GV225" s="1286"/>
      <c r="GW225" s="1286"/>
      <c r="GX225" s="1286"/>
      <c r="GY225" s="1286"/>
      <c r="GZ225" s="1286"/>
      <c r="HA225" s="1286"/>
      <c r="HB225" s="1286"/>
      <c r="HC225" s="1286"/>
      <c r="HD225" s="1286"/>
      <c r="HE225" s="1286"/>
      <c r="HF225" s="1286"/>
      <c r="HG225" s="1286"/>
      <c r="HH225" s="1286"/>
      <c r="HI225" s="1286"/>
      <c r="HJ225" s="1286"/>
      <c r="HK225" s="1286"/>
      <c r="HL225" s="1286"/>
      <c r="HM225" s="1286"/>
      <c r="HN225" s="1286"/>
      <c r="HO225" s="1286"/>
      <c r="HP225" s="1286"/>
      <c r="HQ225" s="1286"/>
      <c r="HR225" s="1286"/>
      <c r="HS225" s="1286"/>
      <c r="HT225" s="1286"/>
      <c r="HU225" s="1286"/>
      <c r="HV225" s="1286"/>
      <c r="HW225" s="1286"/>
      <c r="HX225" s="1286"/>
      <c r="HY225" s="1286"/>
      <c r="HZ225" s="1286"/>
      <c r="IA225" s="1286"/>
      <c r="IB225" s="1286"/>
      <c r="IC225" s="1286"/>
      <c r="ID225" s="1286"/>
      <c r="IE225" s="1286"/>
      <c r="IF225" s="1286"/>
      <c r="IG225" s="1286"/>
      <c r="IH225" s="1286"/>
      <c r="II225" s="1286"/>
      <c r="IJ225" s="1286"/>
      <c r="IK225" s="1286"/>
      <c r="IL225" s="1286"/>
      <c r="IM225" s="1286"/>
      <c r="IN225" s="1286"/>
      <c r="IO225" s="1286"/>
      <c r="IP225" s="1286"/>
      <c r="IQ225" s="1286"/>
      <c r="IR225" s="1286"/>
      <c r="IS225" s="1286"/>
      <c r="IT225" s="1286"/>
      <c r="IU225" s="1286"/>
      <c r="IV225" s="1286"/>
      <c r="IW225" s="1286"/>
      <c r="IX225" s="1286"/>
      <c r="IY225" s="1286"/>
      <c r="IZ225" s="1286"/>
      <c r="JA225" s="1286"/>
      <c r="JB225" s="1286"/>
      <c r="JC225" s="1286"/>
      <c r="JD225" s="1286"/>
      <c r="JE225" s="1286"/>
      <c r="JF225" s="1286"/>
      <c r="JG225" s="1286"/>
      <c r="JH225" s="1286"/>
      <c r="JI225" s="1286"/>
      <c r="JJ225" s="1286"/>
      <c r="JK225" s="1286"/>
      <c r="JL225" s="1286"/>
      <c r="JM225" s="1286"/>
      <c r="JN225" s="1286"/>
      <c r="JO225" s="1286"/>
      <c r="JP225" s="1286"/>
      <c r="JQ225" s="1286"/>
      <c r="JR225" s="1286"/>
      <c r="JS225" s="497"/>
    </row>
    <row r="226" spans="1:279" s="30" customFormat="1" ht="13.5" hidden="1">
      <c r="A226" s="30" t="s">
        <v>372</v>
      </c>
      <c r="B226" s="684" t="s">
        <v>205</v>
      </c>
      <c r="D226" s="495"/>
      <c r="E226" s="495"/>
      <c r="F226" s="495"/>
      <c r="G226" s="495"/>
      <c r="H226" s="496"/>
      <c r="CV226" s="1286"/>
      <c r="CW226" s="1286"/>
      <c r="CX226" s="1286"/>
      <c r="CY226" s="1286"/>
      <c r="CZ226" s="1286"/>
      <c r="DA226" s="1286"/>
      <c r="DB226" s="1286"/>
      <c r="DC226" s="1286"/>
      <c r="DD226" s="1286"/>
      <c r="DE226" s="1286"/>
      <c r="DF226" s="1286"/>
      <c r="DG226" s="1286"/>
      <c r="DH226" s="1286"/>
      <c r="DI226" s="1286"/>
      <c r="DJ226" s="1286"/>
      <c r="DK226" s="1286"/>
      <c r="DL226" s="1286"/>
      <c r="DM226" s="1286"/>
      <c r="DN226" s="1286"/>
      <c r="DO226" s="1286"/>
      <c r="DP226" s="1286"/>
      <c r="DQ226" s="1286"/>
      <c r="DR226" s="1286"/>
      <c r="DS226" s="1286"/>
      <c r="DT226" s="1286"/>
      <c r="DU226" s="1286"/>
      <c r="DV226" s="1286"/>
      <c r="DW226" s="1286"/>
      <c r="DX226" s="1286"/>
      <c r="DY226" s="1286"/>
      <c r="DZ226" s="1286"/>
      <c r="EA226" s="1286"/>
      <c r="EB226" s="1286"/>
      <c r="EC226" s="1286"/>
      <c r="ED226" s="1286"/>
      <c r="EE226" s="1286"/>
      <c r="EF226" s="1286"/>
      <c r="EG226" s="1286"/>
      <c r="EH226" s="1286"/>
      <c r="EI226" s="1286"/>
      <c r="EJ226" s="1286"/>
      <c r="EK226" s="1286"/>
      <c r="EL226" s="1286"/>
      <c r="EM226" s="1286"/>
      <c r="EN226" s="1286"/>
      <c r="EO226" s="1286"/>
      <c r="EP226" s="1286"/>
      <c r="EQ226" s="1286"/>
      <c r="ER226" s="1286"/>
      <c r="ES226" s="1286"/>
      <c r="ET226" s="1286"/>
      <c r="EU226" s="1286"/>
      <c r="EV226" s="1286"/>
      <c r="EW226" s="1286"/>
      <c r="EX226" s="1286"/>
      <c r="EY226" s="1286"/>
      <c r="EZ226" s="1286"/>
      <c r="FA226" s="1286"/>
      <c r="FB226" s="1286"/>
      <c r="FC226" s="1286"/>
      <c r="FD226" s="1286"/>
      <c r="FE226" s="1286"/>
      <c r="FF226" s="1286"/>
      <c r="FG226" s="1286"/>
      <c r="FH226" s="1286"/>
      <c r="FI226" s="1286"/>
      <c r="FJ226" s="1286"/>
      <c r="FK226" s="1286"/>
      <c r="FL226" s="1286"/>
      <c r="FM226" s="1286"/>
      <c r="FN226" s="1286"/>
      <c r="FO226" s="1286"/>
      <c r="FP226" s="1286"/>
      <c r="FQ226" s="1286"/>
      <c r="FR226" s="1286"/>
      <c r="FS226" s="1286"/>
      <c r="FT226" s="1286"/>
      <c r="FU226" s="1286"/>
      <c r="FV226" s="1286"/>
      <c r="FW226" s="1286"/>
      <c r="FX226" s="1286"/>
      <c r="FY226" s="1286"/>
      <c r="FZ226" s="1286"/>
      <c r="GA226" s="1286"/>
      <c r="GB226" s="1286"/>
      <c r="GC226" s="1286"/>
      <c r="GD226" s="1286"/>
      <c r="GE226" s="1286"/>
      <c r="GF226" s="1286"/>
      <c r="GG226" s="1286"/>
      <c r="GH226" s="1286"/>
      <c r="GI226" s="1286"/>
      <c r="GJ226" s="1286"/>
      <c r="GK226" s="1286"/>
      <c r="GL226" s="1286"/>
      <c r="GM226" s="1286"/>
      <c r="GN226" s="1286"/>
      <c r="GO226" s="1286"/>
      <c r="GP226" s="1286"/>
      <c r="GQ226" s="1286"/>
      <c r="GR226" s="1286"/>
      <c r="GS226" s="1286"/>
      <c r="GT226" s="1286"/>
      <c r="GU226" s="1286"/>
      <c r="GV226" s="1286"/>
      <c r="GW226" s="1286"/>
      <c r="GX226" s="1286"/>
      <c r="GY226" s="1286"/>
      <c r="GZ226" s="1286"/>
      <c r="HA226" s="1286"/>
      <c r="HB226" s="1286"/>
      <c r="HC226" s="1286"/>
      <c r="HD226" s="1286"/>
      <c r="HE226" s="1286"/>
      <c r="HF226" s="1286"/>
      <c r="HG226" s="1286"/>
      <c r="HH226" s="1286"/>
      <c r="HI226" s="1286"/>
      <c r="HJ226" s="1286"/>
      <c r="HK226" s="1286"/>
      <c r="HL226" s="1286"/>
      <c r="HM226" s="1286"/>
      <c r="HN226" s="1286"/>
      <c r="HO226" s="1286"/>
      <c r="HP226" s="1286"/>
      <c r="HQ226" s="1286"/>
      <c r="HR226" s="1286"/>
      <c r="HS226" s="1286"/>
      <c r="HT226" s="1286"/>
      <c r="HU226" s="1286"/>
      <c r="HV226" s="1286"/>
      <c r="HW226" s="1286"/>
      <c r="HX226" s="1286"/>
      <c r="HY226" s="1286"/>
      <c r="HZ226" s="1286"/>
      <c r="IA226" s="1286"/>
      <c r="IB226" s="1286"/>
      <c r="IC226" s="1286"/>
      <c r="ID226" s="1286"/>
      <c r="IE226" s="1286"/>
      <c r="IF226" s="1286"/>
      <c r="IG226" s="1286"/>
      <c r="IH226" s="1286"/>
      <c r="II226" s="1286"/>
      <c r="IJ226" s="1286"/>
      <c r="IK226" s="1286"/>
      <c r="IL226" s="1286"/>
      <c r="IM226" s="1286"/>
      <c r="IN226" s="1286"/>
      <c r="IO226" s="1286"/>
      <c r="IP226" s="1286"/>
      <c r="IQ226" s="1286"/>
      <c r="IR226" s="1286"/>
      <c r="IS226" s="1286"/>
      <c r="IT226" s="1286"/>
      <c r="IU226" s="1286"/>
      <c r="IV226" s="1286"/>
      <c r="IW226" s="1286"/>
      <c r="IX226" s="1286"/>
      <c r="IY226" s="1286"/>
      <c r="IZ226" s="1286"/>
      <c r="JA226" s="1286"/>
      <c r="JB226" s="1286"/>
      <c r="JC226" s="1286"/>
      <c r="JD226" s="1286"/>
      <c r="JE226" s="1286"/>
      <c r="JF226" s="1286"/>
      <c r="JG226" s="1286"/>
      <c r="JH226" s="1286"/>
      <c r="JI226" s="1286"/>
      <c r="JJ226" s="1286"/>
      <c r="JK226" s="1286"/>
      <c r="JL226" s="1286"/>
      <c r="JM226" s="1286"/>
      <c r="JN226" s="1286"/>
      <c r="JO226" s="1286"/>
      <c r="JP226" s="1286"/>
      <c r="JQ226" s="1286"/>
      <c r="JR226" s="1286"/>
      <c r="JS226" s="497"/>
    </row>
    <row r="227" spans="1:279" s="30" customFormat="1" ht="13.5" hidden="1">
      <c r="B227" s="684" t="s">
        <v>984</v>
      </c>
      <c r="D227" s="495"/>
      <c r="E227" s="495"/>
      <c r="F227" s="495"/>
      <c r="G227" s="495"/>
      <c r="H227" s="496"/>
      <c r="CV227" s="1286"/>
      <c r="CW227" s="1286"/>
      <c r="CX227" s="1286"/>
      <c r="CY227" s="1286"/>
      <c r="CZ227" s="1286"/>
      <c r="DA227" s="1286"/>
      <c r="DB227" s="1286"/>
      <c r="DC227" s="1286"/>
      <c r="DD227" s="1286"/>
      <c r="DE227" s="1286"/>
      <c r="DF227" s="1286"/>
      <c r="DG227" s="1286"/>
      <c r="DH227" s="1286"/>
      <c r="DI227" s="1286"/>
      <c r="DJ227" s="1286"/>
      <c r="DK227" s="1286"/>
      <c r="DL227" s="1286"/>
      <c r="DM227" s="1286"/>
      <c r="DN227" s="1286"/>
      <c r="DO227" s="1286"/>
      <c r="DP227" s="1286"/>
      <c r="DQ227" s="1286"/>
      <c r="DR227" s="1286"/>
      <c r="DS227" s="1286"/>
      <c r="DT227" s="1286"/>
      <c r="DU227" s="1286"/>
      <c r="DV227" s="1286"/>
      <c r="DW227" s="1286"/>
      <c r="DX227" s="1286"/>
      <c r="DY227" s="1286"/>
      <c r="DZ227" s="1286"/>
      <c r="EA227" s="1286"/>
      <c r="EB227" s="1286"/>
      <c r="EC227" s="1286"/>
      <c r="ED227" s="1286"/>
      <c r="EE227" s="1286"/>
      <c r="EF227" s="1286"/>
      <c r="EG227" s="1286"/>
      <c r="EH227" s="1286"/>
      <c r="EI227" s="1286"/>
      <c r="EJ227" s="1286"/>
      <c r="EK227" s="1286"/>
      <c r="EL227" s="1286"/>
      <c r="EM227" s="1286"/>
      <c r="EN227" s="1286"/>
      <c r="EO227" s="1286"/>
      <c r="EP227" s="1286"/>
      <c r="EQ227" s="1286"/>
      <c r="ER227" s="1286"/>
      <c r="ES227" s="1286"/>
      <c r="ET227" s="1286"/>
      <c r="EU227" s="1286"/>
      <c r="EV227" s="1286"/>
      <c r="EW227" s="1286"/>
      <c r="EX227" s="1286"/>
      <c r="EY227" s="1286"/>
      <c r="EZ227" s="1286"/>
      <c r="FA227" s="1286"/>
      <c r="FB227" s="1286"/>
      <c r="FC227" s="1286"/>
      <c r="FD227" s="1286"/>
      <c r="FE227" s="1286"/>
      <c r="FF227" s="1286"/>
      <c r="FG227" s="1286"/>
      <c r="FH227" s="1286"/>
      <c r="FI227" s="1286"/>
      <c r="FJ227" s="1286"/>
      <c r="FK227" s="1286"/>
      <c r="FL227" s="1286"/>
      <c r="FM227" s="1286"/>
      <c r="FN227" s="1286"/>
      <c r="FO227" s="1286"/>
      <c r="FP227" s="1286"/>
      <c r="FQ227" s="1286"/>
      <c r="FR227" s="1286"/>
      <c r="FS227" s="1286"/>
      <c r="FT227" s="1286"/>
      <c r="FU227" s="1286"/>
      <c r="FV227" s="1286"/>
      <c r="FW227" s="1286"/>
      <c r="FX227" s="1286"/>
      <c r="FY227" s="1286"/>
      <c r="FZ227" s="1286"/>
      <c r="GA227" s="1286"/>
      <c r="GB227" s="1286"/>
      <c r="GC227" s="1286"/>
      <c r="GD227" s="1286"/>
      <c r="GE227" s="1286"/>
      <c r="GF227" s="1286"/>
      <c r="GG227" s="1286"/>
      <c r="GH227" s="1286"/>
      <c r="GI227" s="1286"/>
      <c r="GJ227" s="1286"/>
      <c r="GK227" s="1286"/>
      <c r="GL227" s="1286"/>
      <c r="GM227" s="1286"/>
      <c r="GN227" s="1286"/>
      <c r="GO227" s="1286"/>
      <c r="GP227" s="1286"/>
      <c r="GQ227" s="1286"/>
      <c r="GR227" s="1286"/>
      <c r="GS227" s="1286"/>
      <c r="GT227" s="1286"/>
      <c r="GU227" s="1286"/>
      <c r="GV227" s="1286"/>
      <c r="GW227" s="1286"/>
      <c r="GX227" s="1286"/>
      <c r="GY227" s="1286"/>
      <c r="GZ227" s="1286"/>
      <c r="HA227" s="1286"/>
      <c r="HB227" s="1286"/>
      <c r="HC227" s="1286"/>
      <c r="HD227" s="1286"/>
      <c r="HE227" s="1286"/>
      <c r="HF227" s="1286"/>
      <c r="HG227" s="1286"/>
      <c r="HH227" s="1286"/>
      <c r="HI227" s="1286"/>
      <c r="HJ227" s="1286"/>
      <c r="HK227" s="1286"/>
      <c r="HL227" s="1286"/>
      <c r="HM227" s="1286"/>
      <c r="HN227" s="1286"/>
      <c r="HO227" s="1286"/>
      <c r="HP227" s="1286"/>
      <c r="HQ227" s="1286"/>
      <c r="HR227" s="1286"/>
      <c r="HS227" s="1286"/>
      <c r="HT227" s="1286"/>
      <c r="HU227" s="1286"/>
      <c r="HV227" s="1286"/>
      <c r="HW227" s="1286"/>
      <c r="HX227" s="1286"/>
      <c r="HY227" s="1286"/>
      <c r="HZ227" s="1286"/>
      <c r="IA227" s="1286"/>
      <c r="IB227" s="1286"/>
      <c r="IC227" s="1286"/>
      <c r="ID227" s="1286"/>
      <c r="IE227" s="1286"/>
      <c r="IF227" s="1286"/>
      <c r="IG227" s="1286"/>
      <c r="IH227" s="1286"/>
      <c r="II227" s="1286"/>
      <c r="IJ227" s="1286"/>
      <c r="IK227" s="1286"/>
      <c r="IL227" s="1286"/>
      <c r="IM227" s="1286"/>
      <c r="IN227" s="1286"/>
      <c r="IO227" s="1286"/>
      <c r="IP227" s="1286"/>
      <c r="IQ227" s="1286"/>
      <c r="IR227" s="1286"/>
      <c r="IS227" s="1286"/>
      <c r="IT227" s="1286"/>
      <c r="IU227" s="1286"/>
      <c r="IV227" s="1286"/>
      <c r="IW227" s="1286"/>
      <c r="IX227" s="1286"/>
      <c r="IY227" s="1286"/>
      <c r="IZ227" s="1286"/>
      <c r="JA227" s="1286"/>
      <c r="JB227" s="1286"/>
      <c r="JC227" s="1286"/>
      <c r="JD227" s="1286"/>
      <c r="JE227" s="1286"/>
      <c r="JF227" s="1286"/>
      <c r="JG227" s="1286"/>
      <c r="JH227" s="1286"/>
      <c r="JI227" s="1286"/>
      <c r="JJ227" s="1286"/>
      <c r="JK227" s="1286"/>
      <c r="JL227" s="1286"/>
      <c r="JM227" s="1286"/>
      <c r="JN227" s="1286"/>
      <c r="JO227" s="1286"/>
      <c r="JP227" s="1286"/>
      <c r="JQ227" s="1286"/>
    </row>
    <row r="228" spans="1:279" hidden="1"/>
    <row r="229" spans="1:279" hidden="1"/>
  </sheetData>
  <sheetProtection algorithmName="SHA-512" hashValue="GABGM79/Z2JQN5Bh03e1mD9v4WDk2ip9mWwa5GZ0iVr2JphucyhoIVxLSEVgVrJI586tXLs2iA9OIUq2fXcrjg==" saltValue="SKyc7AhHfhS7DoMR7rI6OA==" spinCount="100000" sheet="1" objects="1" scenarios="1"/>
  <mergeCells count="19">
    <mergeCell ref="CT9:CT11"/>
    <mergeCell ref="A10:C11"/>
    <mergeCell ref="CP9:CP11"/>
    <mergeCell ref="H9:AS10"/>
    <mergeCell ref="CR9:CR11"/>
    <mergeCell ref="G9:G11"/>
    <mergeCell ref="F9:F11"/>
    <mergeCell ref="CO9:CO11"/>
    <mergeCell ref="D9:D11"/>
    <mergeCell ref="A2:C2"/>
    <mergeCell ref="A215:E215"/>
    <mergeCell ref="CP215:CS215"/>
    <mergeCell ref="CS9:CS11"/>
    <mergeCell ref="E9:E11"/>
    <mergeCell ref="F113:G113"/>
    <mergeCell ref="F214:G214"/>
    <mergeCell ref="CQ9:CQ11"/>
    <mergeCell ref="A13:A113"/>
    <mergeCell ref="A114:A214"/>
  </mergeCells>
  <phoneticPr fontId="2"/>
  <conditionalFormatting sqref="B114">
    <cfRule type="cellIs" dxfId="100" priority="4" operator="between">
      <formula>1</formula>
      <formula>300</formula>
    </cfRule>
  </conditionalFormatting>
  <conditionalFormatting sqref="B114">
    <cfRule type="cellIs" dxfId="99" priority="3" operator="between">
      <formula>1</formula>
      <formula>200</formula>
    </cfRule>
  </conditionalFormatting>
  <conditionalFormatting sqref="B115:B213">
    <cfRule type="cellIs" dxfId="98" priority="2" operator="between">
      <formula>1</formula>
      <formula>300</formula>
    </cfRule>
  </conditionalFormatting>
  <conditionalFormatting sqref="B115:B213">
    <cfRule type="cellIs" dxfId="97" priority="1" operator="between">
      <formula>1</formula>
      <formula>200</formula>
    </cfRule>
  </conditionalFormatting>
  <dataValidations xWindow="519" yWindow="430" count="12">
    <dataValidation type="list" showInputMessage="1" showErrorMessage="1" sqref="F114:F213 F13:F112" xr:uid="{00000000-0002-0000-0200-000000000000}">
      <formula1>S2_職種</formula1>
    </dataValidation>
    <dataValidation type="whole" allowBlank="1" showInputMessage="1" showErrorMessage="1" error="整数値を入力してください" promptTitle="月数の入力" prompt="（例）_x000a_１月を入力する場合、『1』を入力して下さい。" sqref="I12:CN12" xr:uid="{00000000-0002-0000-0200-000001000000}">
      <formula1>1</formula1>
      <formula2>12</formula2>
    </dataValidation>
    <dataValidation type="decimal" allowBlank="1" showInputMessage="1" showErrorMessage="1" errorTitle="月別社員数について" error="０から１までの数値を入力してください" sqref="J114:CN213 J13:CN112" xr:uid="{00000000-0002-0000-0200-000002000000}">
      <formula1>0</formula1>
      <formula2>1</formula2>
    </dataValidation>
    <dataValidation type="whole" operator="greaterThanOrEqual" allowBlank="1" showInputMessage="1" showErrorMessage="1" errorTitle="年齢について" error="整数値を入力してください" sqref="E13:E112 E114:E213" xr:uid="{00000000-0002-0000-0200-000003000000}">
      <formula1>0</formula1>
    </dataValidation>
    <dataValidation type="decimal" operator="greaterThanOrEqual" allowBlank="1" showInputMessage="1" showErrorMessage="1" errorTitle="給料手当について" error="数値を入力してください" promptTitle="給料について" prompt="数値を入力してください" sqref="CP13:CR112" xr:uid="{00000000-0002-0000-0200-000004000000}">
      <formula1>0</formula1>
    </dataValidation>
    <dataValidation type="decimal" operator="greaterThanOrEqual" allowBlank="1" showInputMessage="1" showErrorMessage="1" errorTitle="給料手当について" error="数値を入力してください" sqref="CP114:CR213" xr:uid="{00000000-0002-0000-0200-000005000000}">
      <formula1>0</formula1>
    </dataValidation>
    <dataValidation type="decimal" allowBlank="1" showInputMessage="1" showErrorMessage="1" errorTitle="月別社員数について" error="０から１までの数値を入力してください" promptTitle="月別社員数について" prompt="①１ケ月すべて従事した場合を100％とし、1.0(人/月)とします_x000a_②転勤などでその月の途中から従事した場合は、日割りで計算します（例）２０日から勤務した場合１０/３０=０．３（人/月）_x000a_③他の工事と兼務している場合、対象工事の勤務割合で按分してください（例）対象工事に７０％程度従事した場合７０/１００=０．７（人/月）_x000a_④小数点以下１桁まで記入してください" sqref="I117:I213" xr:uid="{00000000-0002-0000-0200-000007000000}">
      <formula1>0</formula1>
      <formula2>1</formula2>
    </dataValidation>
    <dataValidation allowBlank="1" showErrorMessage="1" promptTitle="下請けの次数の選択 " prompt="元請負者からみた場合に、何次の下請負者かを選択してください。" sqref="A13" xr:uid="{00000000-0002-0000-0200-000008000000}"/>
    <dataValidation type="list" showInputMessage="1" showErrorMessage="1" sqref="C114:C213" xr:uid="{00000000-0002-0000-0200-000009000000}">
      <formula1>再下請</formula1>
    </dataValidation>
    <dataValidation type="decimal" allowBlank="1" showInputMessage="1" showErrorMessage="1" errorTitle="月別社員数について" error="０から１までの数値を入力してください" promptTitle="月別社員数について" prompt="①１ケ月すべて従事した場合を100％とし、1.00(人/月)とします_x000a_②転勤などでその月の途中から従事した場合は、日割りで計算します（例）２０日から勤務した場合１０/３０=０．３３（人/月）_x000a_③他の工事と兼務している場合、対象工事の勤務割合で按分してください（例）対象工事に７０％程度従事した場合７０/１００=０．７０（人/月）_x000a_④小数点以下２桁まで記入してください" sqref="I114:I116 I14:I112" xr:uid="{00000000-0002-0000-0200-00000A000000}">
      <formula1>0</formula1>
      <formula2>1</formula2>
    </dataValidation>
    <dataValidation type="decimal" allowBlank="1" showInputMessage="1" showErrorMessage="1" errorTitle="月別社員数について" error="０から１までの数値を入力してください" promptTitle="月別社員数について" prompt="①１ケ月すべて従事した場合を100％とし、1.00(人/月)とします_x000a_②転勤などでその月の途中から従事した場合は、日割りで計算します（例）２０日から勤務した場合１０/３０=０．３３（人/月）_x000a_③他の工事と兼務している場合、対象工事の勤務割合で按分してください（例）対象工事に７０％程度従事した場合７０/１００=０．７０（人/月）_x000a_④小数点以下２桁まで記入してください" sqref="I13" xr:uid="{00000000-0002-0000-0200-00000B000000}">
      <formula1>0.01</formula1>
      <formula2>1</formula2>
    </dataValidation>
    <dataValidation type="list" operator="greaterThan" allowBlank="1" showInputMessage="1" showErrorMessage="1" error="整数値を入力してください" promptTitle="和暦の入力" prompt="和暦を選択してください。" sqref="I11:CN11" xr:uid="{5CEF0D19-506B-400B-9D3C-51E2FDEC66CA}">
      <formula1>年</formula1>
    </dataValidation>
  </dataValidations>
  <printOptions gridLinesSet="0"/>
  <pageMargins left="0.36" right="0.2" top="0.48" bottom="0.19685039370078741" header="0.35" footer="0.35"/>
  <pageSetup paperSize="9" scale="81" orientation="landscape" horizontalDpi="4294967292" verticalDpi="4294967292" r:id="rId1"/>
  <headerFooter alignWithMargins="0">
    <oddFooter>&amp;C&amp;P/&amp;N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dimension ref="A1:BV525"/>
  <sheetViews>
    <sheetView zoomScaleNormal="100" workbookViewId="0">
      <selection activeCell="N12" activeCellId="1" sqref="N7:N8 N12"/>
    </sheetView>
  </sheetViews>
  <sheetFormatPr defaultRowHeight="11.25"/>
  <cols>
    <col min="1" max="1" width="5.375" style="1176" customWidth="1"/>
    <col min="2" max="2" width="5" style="1176" customWidth="1"/>
    <col min="3" max="3" width="19.5" style="1176" customWidth="1"/>
    <col min="4" max="4" width="4.125" style="1187" customWidth="1"/>
    <col min="5" max="5" width="14.625" style="1176" customWidth="1"/>
    <col min="6" max="6" width="4.5" style="1187" customWidth="1"/>
    <col min="7" max="7" width="9" style="1176" bestFit="1" customWidth="1"/>
    <col min="8" max="8" width="4.25" style="1187" customWidth="1"/>
    <col min="9" max="9" width="50.375" style="1176" customWidth="1"/>
    <col min="10" max="10" width="5.375" style="1317" customWidth="1"/>
    <col min="11" max="11" width="5.875" style="1176" customWidth="1"/>
    <col min="12" max="12" width="4.625" style="1176" customWidth="1"/>
    <col min="13" max="13" width="4.125" style="1176" customWidth="1"/>
    <col min="14" max="14" width="9" style="1176"/>
    <col min="15" max="15" width="4.125" style="1176" customWidth="1"/>
    <col min="16" max="16" width="15.125" style="1176" customWidth="1"/>
    <col min="17" max="17" width="4.625" style="1176" customWidth="1"/>
    <col min="18" max="18" width="9" style="1176"/>
    <col min="19" max="19" width="4.25" style="1176" customWidth="1"/>
    <col min="20" max="20" width="4.125" style="1176" customWidth="1"/>
    <col min="21" max="21" width="23.875" style="1176" customWidth="1"/>
    <col min="22" max="22" width="4.125" style="1176" customWidth="1"/>
    <col min="23" max="23" width="12.25" style="1176" customWidth="1"/>
    <col min="24" max="24" width="4.625" style="1176" customWidth="1"/>
    <col min="25" max="25" width="9" style="1176"/>
    <col min="26" max="26" width="4.625" style="1176" customWidth="1"/>
    <col min="27" max="27" width="4.125" style="1176" customWidth="1"/>
    <col min="28" max="28" width="16.25" style="1176" customWidth="1"/>
    <col min="29" max="29" width="4.125" style="1176" customWidth="1"/>
    <col min="30" max="30" width="13.875" style="1176" customWidth="1"/>
    <col min="31" max="31" width="4.625" style="1176" customWidth="1"/>
    <col min="32" max="32" width="9" style="1176"/>
    <col min="33" max="33" width="4.25" style="1176" customWidth="1"/>
    <col min="34" max="34" width="4.125" style="1176" customWidth="1"/>
    <col min="35" max="35" width="12.375" style="1176" customWidth="1"/>
    <col min="36" max="36" width="4.125" style="1176" customWidth="1"/>
    <col min="37" max="37" width="13.875" style="1176" customWidth="1"/>
    <col min="38" max="38" width="4.625" style="1176" customWidth="1"/>
    <col min="39" max="46" width="9" style="1176"/>
    <col min="47" max="47" width="4.875" style="1176" customWidth="1"/>
    <col min="48" max="48" width="4.125" style="1176" customWidth="1"/>
    <col min="49" max="49" width="11.875" style="1176" customWidth="1"/>
    <col min="50" max="50" width="4.125" style="1176" customWidth="1"/>
    <col min="51" max="51" width="13.875" style="1176" customWidth="1"/>
    <col min="52" max="52" width="4.625" style="1176" customWidth="1"/>
    <col min="53" max="53" width="9" style="1176"/>
    <col min="54" max="54" width="5.125" style="1176" customWidth="1"/>
    <col min="55" max="55" width="4.125" style="1176" customWidth="1"/>
    <col min="56" max="56" width="27.5" style="1176" customWidth="1"/>
    <col min="57" max="57" width="4.125" style="1176" customWidth="1"/>
    <col min="58" max="58" width="34.25" style="1176" customWidth="1"/>
    <col min="59" max="59" width="29.75" style="1176" customWidth="1"/>
    <col min="60" max="60" width="4.625" style="1176" customWidth="1"/>
    <col min="61" max="63" width="9" style="1176"/>
    <col min="64" max="65" width="9" style="1408"/>
    <col min="66" max="66" width="25.5" style="1408" customWidth="1"/>
    <col min="67" max="67" width="9" style="1408"/>
    <col min="68" max="68" width="25.5" style="1408" customWidth="1"/>
    <col min="69" max="69" width="9" style="1408"/>
    <col min="70" max="70" width="25.5" style="1408" customWidth="1"/>
    <col min="71" max="71" width="9" style="1408"/>
    <col min="72" max="72" width="25.5" style="1408" customWidth="1"/>
    <col min="73" max="73" width="9" style="1408"/>
    <col min="74" max="74" width="18" style="1408" customWidth="1"/>
    <col min="75" max="16384" width="9" style="1176"/>
  </cols>
  <sheetData>
    <row r="1" spans="1:74">
      <c r="A1" s="1176" t="s">
        <v>1839</v>
      </c>
      <c r="L1" s="1176" t="s">
        <v>1840</v>
      </c>
      <c r="S1" s="1176" t="s">
        <v>1841</v>
      </c>
      <c r="Z1" s="1176" t="s">
        <v>1842</v>
      </c>
      <c r="AG1" s="1176" t="s">
        <v>1843</v>
      </c>
      <c r="AN1" s="1176" t="s">
        <v>1849</v>
      </c>
      <c r="AU1" s="1176" t="s">
        <v>1844</v>
      </c>
      <c r="BB1" s="1176" t="s">
        <v>1300</v>
      </c>
      <c r="BL1" s="1408" t="s">
        <v>1737</v>
      </c>
    </row>
    <row r="2" spans="1:74" s="1179" customFormat="1">
      <c r="A2" s="1177"/>
      <c r="B2" s="1178"/>
      <c r="C2" s="1179" t="s">
        <v>407</v>
      </c>
      <c r="D2" s="1187"/>
      <c r="F2" s="1187"/>
      <c r="H2" s="1187"/>
      <c r="I2" s="1180"/>
      <c r="J2" s="1318"/>
      <c r="BL2" s="1318"/>
      <c r="BM2" s="1318"/>
      <c r="BN2" s="1318"/>
      <c r="BO2" s="1318"/>
      <c r="BP2" s="1318"/>
      <c r="BQ2" s="1318"/>
      <c r="BR2" s="1318"/>
      <c r="BS2" s="1318"/>
      <c r="BT2" s="1318"/>
      <c r="BU2" s="1318"/>
      <c r="BV2" s="1318"/>
    </row>
    <row r="3" spans="1:74" s="1179" customFormat="1">
      <c r="A3" s="1181"/>
      <c r="B3" s="1182"/>
      <c r="C3" s="1179" t="s">
        <v>408</v>
      </c>
      <c r="D3" s="1187"/>
      <c r="F3" s="1187"/>
      <c r="H3" s="1187"/>
      <c r="I3" s="1180"/>
      <c r="J3" s="1318"/>
      <c r="BB3" s="1179" t="s">
        <v>1299</v>
      </c>
      <c r="BL3" s="1318"/>
      <c r="BM3" s="1318"/>
      <c r="BN3" s="1318"/>
      <c r="BO3" s="1318"/>
      <c r="BP3" s="1318"/>
      <c r="BQ3" s="1318"/>
      <c r="BR3" s="1318"/>
      <c r="BS3" s="1318"/>
      <c r="BT3" s="1318"/>
      <c r="BU3" s="1318"/>
      <c r="BV3" s="1318"/>
    </row>
    <row r="4" spans="1:74" s="1179" customFormat="1">
      <c r="D4" s="1187"/>
      <c r="F4" s="1187"/>
      <c r="H4" s="1187"/>
      <c r="I4" s="1180"/>
      <c r="J4" s="1318"/>
      <c r="BL4" s="1318"/>
      <c r="BM4" s="1318"/>
      <c r="BN4" s="1318"/>
      <c r="BO4" s="1318"/>
      <c r="BP4" s="1318"/>
      <c r="BQ4" s="1318"/>
      <c r="BR4" s="1318"/>
      <c r="BS4" s="1318"/>
      <c r="BT4" s="1318"/>
      <c r="BU4" s="1318"/>
      <c r="BV4" s="1318"/>
    </row>
    <row r="5" spans="1:74" s="1179" customFormat="1" ht="14.25" customHeight="1">
      <c r="A5" s="2468" t="s">
        <v>1315</v>
      </c>
      <c r="B5" s="2469" t="s">
        <v>409</v>
      </c>
      <c r="C5" s="2469"/>
      <c r="D5" s="2470" t="s">
        <v>121</v>
      </c>
      <c r="E5" s="2471"/>
      <c r="F5" s="2470" t="s">
        <v>410</v>
      </c>
      <c r="G5" s="2471"/>
      <c r="H5" s="2472" t="s">
        <v>282</v>
      </c>
      <c r="I5" s="2473"/>
      <c r="J5" s="2476" t="s">
        <v>1313</v>
      </c>
      <c r="L5" s="2468" t="s">
        <v>1316</v>
      </c>
      <c r="M5" s="2474" t="s">
        <v>1303</v>
      </c>
      <c r="N5" s="2475"/>
      <c r="O5" s="2474" t="s">
        <v>1305</v>
      </c>
      <c r="P5" s="2475"/>
      <c r="Q5" s="2463" t="s">
        <v>1313</v>
      </c>
      <c r="S5" s="2468" t="s">
        <v>1316</v>
      </c>
      <c r="T5" s="2474" t="s">
        <v>1303</v>
      </c>
      <c r="U5" s="2475"/>
      <c r="V5" s="2474" t="s">
        <v>1305</v>
      </c>
      <c r="W5" s="2475"/>
      <c r="X5" s="2463" t="s">
        <v>1313</v>
      </c>
      <c r="Z5" s="2468" t="s">
        <v>1316</v>
      </c>
      <c r="AA5" s="2465" t="s">
        <v>1303</v>
      </c>
      <c r="AB5" s="2466"/>
      <c r="AC5" s="2465" t="s">
        <v>1305</v>
      </c>
      <c r="AD5" s="2466"/>
      <c r="AE5" s="2463" t="s">
        <v>1313</v>
      </c>
      <c r="AG5" s="2468" t="s">
        <v>1316</v>
      </c>
      <c r="AH5" s="2465" t="s">
        <v>1303</v>
      </c>
      <c r="AI5" s="2466"/>
      <c r="AJ5" s="2465" t="s">
        <v>1305</v>
      </c>
      <c r="AK5" s="2466"/>
      <c r="AL5" s="2463" t="s">
        <v>1313</v>
      </c>
      <c r="AN5" s="2468" t="s">
        <v>1316</v>
      </c>
      <c r="AO5" s="2465" t="s">
        <v>1303</v>
      </c>
      <c r="AP5" s="2466"/>
      <c r="AQ5" s="2465" t="s">
        <v>1305</v>
      </c>
      <c r="AR5" s="2466"/>
      <c r="AS5" s="2463" t="s">
        <v>1313</v>
      </c>
      <c r="AU5" s="2468" t="s">
        <v>1316</v>
      </c>
      <c r="AV5" s="2465" t="s">
        <v>1303</v>
      </c>
      <c r="AW5" s="2466"/>
      <c r="AX5" s="2465" t="s">
        <v>1305</v>
      </c>
      <c r="AY5" s="2466"/>
      <c r="AZ5" s="2463" t="s">
        <v>1313</v>
      </c>
      <c r="BB5" s="2468" t="s">
        <v>1316</v>
      </c>
      <c r="BC5" s="2465" t="s">
        <v>1303</v>
      </c>
      <c r="BD5" s="2466"/>
      <c r="BE5" s="2465" t="s">
        <v>1310</v>
      </c>
      <c r="BF5" s="2467"/>
      <c r="BG5" s="2466"/>
      <c r="BH5" s="2463" t="s">
        <v>1313</v>
      </c>
      <c r="BJ5" s="1183"/>
      <c r="BL5" s="1952" t="s">
        <v>1316</v>
      </c>
      <c r="BM5" s="1953" t="s">
        <v>1738</v>
      </c>
      <c r="BN5" s="1954"/>
      <c r="BO5" s="1953" t="s">
        <v>1739</v>
      </c>
      <c r="BP5" s="1954"/>
      <c r="BQ5" s="1953" t="s">
        <v>1740</v>
      </c>
      <c r="BR5" s="1954"/>
      <c r="BS5" s="1953" t="s">
        <v>1741</v>
      </c>
      <c r="BT5" s="1954"/>
      <c r="BU5" s="2478" t="s">
        <v>1313</v>
      </c>
      <c r="BV5" s="2478" t="s">
        <v>1742</v>
      </c>
    </row>
    <row r="6" spans="1:74" s="1179" customFormat="1" ht="22.5">
      <c r="A6" s="2469"/>
      <c r="B6" s="1196" t="s">
        <v>1314</v>
      </c>
      <c r="C6" s="1196" t="s">
        <v>1311</v>
      </c>
      <c r="D6" s="1196" t="s">
        <v>1301</v>
      </c>
      <c r="E6" s="1196" t="s">
        <v>1311</v>
      </c>
      <c r="F6" s="1196" t="s">
        <v>1301</v>
      </c>
      <c r="G6" s="1196" t="s">
        <v>1311</v>
      </c>
      <c r="H6" s="1196" t="s">
        <v>1301</v>
      </c>
      <c r="I6" s="1196" t="s">
        <v>1311</v>
      </c>
      <c r="J6" s="2477"/>
      <c r="L6" s="2469"/>
      <c r="M6" s="1156" t="s">
        <v>1302</v>
      </c>
      <c r="N6" s="1156" t="s">
        <v>1304</v>
      </c>
      <c r="O6" s="1156" t="s">
        <v>1302</v>
      </c>
      <c r="P6" s="1156" t="s">
        <v>1304</v>
      </c>
      <c r="Q6" s="2464"/>
      <c r="S6" s="2469"/>
      <c r="T6" s="1157" t="s">
        <v>1302</v>
      </c>
      <c r="U6" s="1157" t="s">
        <v>1304</v>
      </c>
      <c r="V6" s="1157" t="s">
        <v>1302</v>
      </c>
      <c r="W6" s="1157" t="s">
        <v>1304</v>
      </c>
      <c r="X6" s="2464"/>
      <c r="Z6" s="2469"/>
      <c r="AA6" s="1157" t="s">
        <v>1302</v>
      </c>
      <c r="AB6" s="1157" t="s">
        <v>1304</v>
      </c>
      <c r="AC6" s="1157" t="s">
        <v>1302</v>
      </c>
      <c r="AD6" s="1157" t="s">
        <v>1304</v>
      </c>
      <c r="AE6" s="2464"/>
      <c r="AG6" s="2469"/>
      <c r="AH6" s="1158" t="s">
        <v>1302</v>
      </c>
      <c r="AI6" s="1158" t="s">
        <v>1304</v>
      </c>
      <c r="AJ6" s="1158" t="s">
        <v>1302</v>
      </c>
      <c r="AK6" s="1158" t="s">
        <v>1304</v>
      </c>
      <c r="AL6" s="2464"/>
      <c r="AN6" s="2469"/>
      <c r="AO6" s="1521" t="s">
        <v>1302</v>
      </c>
      <c r="AP6" s="1521" t="s">
        <v>1304</v>
      </c>
      <c r="AQ6" s="1521" t="s">
        <v>1302</v>
      </c>
      <c r="AR6" s="1521" t="s">
        <v>1304</v>
      </c>
      <c r="AS6" s="2464"/>
      <c r="AU6" s="2469"/>
      <c r="AV6" s="1158" t="s">
        <v>1302</v>
      </c>
      <c r="AW6" s="1158" t="s">
        <v>1304</v>
      </c>
      <c r="AX6" s="1158" t="s">
        <v>1302</v>
      </c>
      <c r="AY6" s="1158" t="s">
        <v>1304</v>
      </c>
      <c r="AZ6" s="2464"/>
      <c r="BB6" s="2469"/>
      <c r="BC6" s="1158" t="s">
        <v>1302</v>
      </c>
      <c r="BD6" s="1158" t="s">
        <v>1304</v>
      </c>
      <c r="BE6" s="1158" t="s">
        <v>1302</v>
      </c>
      <c r="BF6" s="1158" t="s">
        <v>1311</v>
      </c>
      <c r="BG6" s="1158" t="s">
        <v>895</v>
      </c>
      <c r="BH6" s="2464"/>
      <c r="BI6" s="1179">
        <f>MAX(BI7:BI345)</f>
        <v>29</v>
      </c>
      <c r="BJ6" s="1179">
        <f>MAX(BJ7:BJ345)</f>
        <v>15</v>
      </c>
      <c r="BL6" s="2479"/>
      <c r="BM6" s="1409" t="s">
        <v>1743</v>
      </c>
      <c r="BN6" s="1409" t="s">
        <v>1744</v>
      </c>
      <c r="BO6" s="1409" t="s">
        <v>1745</v>
      </c>
      <c r="BP6" s="1409" t="s">
        <v>1744</v>
      </c>
      <c r="BQ6" s="1409" t="s">
        <v>1745</v>
      </c>
      <c r="BR6" s="1409" t="s">
        <v>1744</v>
      </c>
      <c r="BS6" s="1409" t="s">
        <v>1745</v>
      </c>
      <c r="BT6" s="1409" t="s">
        <v>1744</v>
      </c>
      <c r="BU6" s="2477"/>
      <c r="BV6" s="2477"/>
    </row>
    <row r="7" spans="1:74" s="1179" customFormat="1" ht="22.5">
      <c r="A7" s="1159">
        <v>1</v>
      </c>
      <c r="B7" s="1159">
        <v>1</v>
      </c>
      <c r="C7" s="1161" t="s">
        <v>1535</v>
      </c>
      <c r="D7" s="1188">
        <v>1</v>
      </c>
      <c r="E7" s="1162" t="s">
        <v>1536</v>
      </c>
      <c r="F7" s="1159">
        <v>1</v>
      </c>
      <c r="G7" s="1163" t="s">
        <v>1537</v>
      </c>
      <c r="H7" s="1192">
        <v>1</v>
      </c>
      <c r="I7" s="1164" t="s">
        <v>1538</v>
      </c>
      <c r="J7" s="1319"/>
      <c r="L7" s="1319">
        <v>1</v>
      </c>
      <c r="M7" s="1518">
        <v>1</v>
      </c>
      <c r="N7" s="1518" t="s">
        <v>1860</v>
      </c>
      <c r="O7" s="1518">
        <v>1</v>
      </c>
      <c r="P7" s="1518" t="s">
        <v>1861</v>
      </c>
      <c r="Q7" s="1518"/>
      <c r="S7" s="1184">
        <v>1</v>
      </c>
      <c r="T7" s="1155">
        <v>1</v>
      </c>
      <c r="U7" s="1155" t="s">
        <v>1863</v>
      </c>
      <c r="V7" s="1155">
        <v>1</v>
      </c>
      <c r="W7" s="1155" t="s">
        <v>1864</v>
      </c>
      <c r="X7" s="1155">
        <v>1</v>
      </c>
      <c r="Z7" s="1184">
        <v>1</v>
      </c>
      <c r="AA7" s="1155">
        <v>1</v>
      </c>
      <c r="AB7" s="1155" t="s">
        <v>1869</v>
      </c>
      <c r="AC7" s="1155">
        <v>1</v>
      </c>
      <c r="AD7" s="1155" t="s">
        <v>1869</v>
      </c>
      <c r="AE7" s="1155"/>
      <c r="AG7" s="1184">
        <v>1</v>
      </c>
      <c r="AH7" s="1155">
        <v>1</v>
      </c>
      <c r="AI7" s="1155" t="s">
        <v>443</v>
      </c>
      <c r="AJ7" s="1155">
        <v>1</v>
      </c>
      <c r="AK7" s="1155" t="s">
        <v>737</v>
      </c>
      <c r="AL7" s="1155"/>
      <c r="AN7" s="1184">
        <v>1</v>
      </c>
      <c r="AO7" s="1184">
        <v>1</v>
      </c>
      <c r="AP7" s="1155" t="s">
        <v>1850</v>
      </c>
      <c r="AQ7" s="1184">
        <v>1</v>
      </c>
      <c r="AR7" s="1155" t="s">
        <v>1845</v>
      </c>
      <c r="AS7" s="1155"/>
      <c r="AU7" s="1184">
        <v>1</v>
      </c>
      <c r="AV7" s="1155">
        <v>1</v>
      </c>
      <c r="AW7" s="1155" t="s">
        <v>1851</v>
      </c>
      <c r="AX7" s="1155">
        <v>1</v>
      </c>
      <c r="AY7" s="1155" t="s">
        <v>1309</v>
      </c>
      <c r="AZ7" s="1155">
        <v>1</v>
      </c>
      <c r="BB7" s="1197">
        <v>1</v>
      </c>
      <c r="BC7" s="1155">
        <v>1</v>
      </c>
      <c r="BD7" s="1155" t="s">
        <v>896</v>
      </c>
      <c r="BE7" s="1155">
        <v>1</v>
      </c>
      <c r="BF7" s="1155" t="s">
        <v>897</v>
      </c>
      <c r="BG7" s="1155" t="s">
        <v>898</v>
      </c>
      <c r="BH7" s="1184"/>
      <c r="BI7" s="1179">
        <f>LEN(BF7)</f>
        <v>5</v>
      </c>
      <c r="BJ7" s="1183">
        <f>LEN(BD7)</f>
        <v>12</v>
      </c>
      <c r="BL7" s="1319">
        <v>1</v>
      </c>
      <c r="BM7" s="1319">
        <v>1</v>
      </c>
      <c r="BN7" s="1319" t="s">
        <v>795</v>
      </c>
      <c r="BO7" s="1319">
        <v>1</v>
      </c>
      <c r="BP7" s="1319" t="s">
        <v>766</v>
      </c>
      <c r="BQ7" s="1319">
        <v>1</v>
      </c>
      <c r="BR7" s="1319" t="s">
        <v>1157</v>
      </c>
      <c r="BS7" s="1319">
        <v>1</v>
      </c>
      <c r="BT7" s="1319" t="s">
        <v>1157</v>
      </c>
      <c r="BU7" s="1319">
        <v>3</v>
      </c>
      <c r="BV7" s="1319" t="s">
        <v>1746</v>
      </c>
    </row>
    <row r="8" spans="1:74" s="1179" customFormat="1">
      <c r="A8" s="1159">
        <v>2</v>
      </c>
      <c r="B8" s="1159">
        <v>1</v>
      </c>
      <c r="C8" s="1161" t="s">
        <v>1535</v>
      </c>
      <c r="D8" s="1188">
        <v>1</v>
      </c>
      <c r="E8" s="1167" t="s">
        <v>122</v>
      </c>
      <c r="F8" s="1189">
        <v>2</v>
      </c>
      <c r="G8" s="1165" t="s">
        <v>217</v>
      </c>
      <c r="H8" s="1193">
        <v>1</v>
      </c>
      <c r="I8" s="1166" t="s">
        <v>123</v>
      </c>
      <c r="J8" s="1319"/>
      <c r="L8" s="1319">
        <v>2</v>
      </c>
      <c r="M8" s="1319">
        <v>2</v>
      </c>
      <c r="N8" s="1319" t="s">
        <v>150</v>
      </c>
      <c r="O8" s="1319">
        <v>1</v>
      </c>
      <c r="P8" s="1319" t="s">
        <v>1862</v>
      </c>
      <c r="Q8" s="1319"/>
      <c r="S8" s="1184">
        <v>2</v>
      </c>
      <c r="T8" s="1155">
        <v>2</v>
      </c>
      <c r="U8" s="1155" t="s">
        <v>1865</v>
      </c>
      <c r="V8" s="1155">
        <v>1</v>
      </c>
      <c r="W8" s="1155" t="s">
        <v>283</v>
      </c>
      <c r="X8" s="1155"/>
      <c r="Z8" s="1184">
        <v>2</v>
      </c>
      <c r="AA8" s="1155">
        <v>2</v>
      </c>
      <c r="AB8" s="1155" t="s">
        <v>1870</v>
      </c>
      <c r="AC8" s="1155">
        <v>1</v>
      </c>
      <c r="AD8" s="1155" t="s">
        <v>1870</v>
      </c>
      <c r="AE8" s="1155"/>
      <c r="AG8" s="1184">
        <v>2</v>
      </c>
      <c r="AH8" s="1155">
        <v>1</v>
      </c>
      <c r="AI8" s="1155"/>
      <c r="AJ8" s="1155">
        <v>2</v>
      </c>
      <c r="AK8" s="1155" t="s">
        <v>738</v>
      </c>
      <c r="AL8" s="1155"/>
      <c r="AN8" s="1184">
        <v>2</v>
      </c>
      <c r="AO8" s="1184">
        <v>1</v>
      </c>
      <c r="AQ8" s="1184">
        <v>2</v>
      </c>
      <c r="AR8" s="1179" t="s">
        <v>1846</v>
      </c>
      <c r="BB8" s="1197">
        <v>2</v>
      </c>
      <c r="BC8" s="1155">
        <v>1</v>
      </c>
      <c r="BD8" s="1155"/>
      <c r="BE8" s="1155">
        <v>2</v>
      </c>
      <c r="BF8" s="1155" t="s">
        <v>899</v>
      </c>
      <c r="BG8" s="1155" t="s">
        <v>900</v>
      </c>
      <c r="BH8" s="1184"/>
      <c r="BI8" s="1179">
        <f t="shared" ref="BI8:BI57" si="0">LEN(BF8)</f>
        <v>8</v>
      </c>
      <c r="BJ8" s="1183">
        <f t="shared" ref="BJ8:BJ57" si="1">LEN(BD8)</f>
        <v>0</v>
      </c>
      <c r="BL8" s="1319">
        <v>2</v>
      </c>
      <c r="BM8" s="1319">
        <v>1</v>
      </c>
      <c r="BN8" s="1319" t="s">
        <v>795</v>
      </c>
      <c r="BO8" s="1319">
        <v>2</v>
      </c>
      <c r="BP8" s="1319" t="s">
        <v>1747</v>
      </c>
      <c r="BQ8" s="1319">
        <v>1</v>
      </c>
      <c r="BR8" s="1319" t="s">
        <v>1157</v>
      </c>
      <c r="BS8" s="1319">
        <v>1</v>
      </c>
      <c r="BT8" s="1319" t="s">
        <v>1157</v>
      </c>
      <c r="BU8" s="1319">
        <v>3</v>
      </c>
      <c r="BV8" s="1319" t="s">
        <v>1746</v>
      </c>
    </row>
    <row r="9" spans="1:74" s="1179" customFormat="1" ht="22.5">
      <c r="A9" s="1159">
        <v>3</v>
      </c>
      <c r="B9" s="1159">
        <v>1</v>
      </c>
      <c r="C9" s="1161" t="s">
        <v>1535</v>
      </c>
      <c r="D9" s="1188">
        <v>1</v>
      </c>
      <c r="E9" s="1173" t="s">
        <v>122</v>
      </c>
      <c r="F9" s="1189">
        <v>2</v>
      </c>
      <c r="G9" s="1175" t="s">
        <v>217</v>
      </c>
      <c r="H9" s="1194">
        <v>2</v>
      </c>
      <c r="I9" s="1166" t="s">
        <v>124</v>
      </c>
      <c r="J9" s="1319"/>
      <c r="L9" s="1319">
        <v>3</v>
      </c>
      <c r="M9" s="1319">
        <v>2</v>
      </c>
      <c r="N9" s="1319"/>
      <c r="O9" s="1319">
        <v>2</v>
      </c>
      <c r="P9" s="1319" t="s">
        <v>1856</v>
      </c>
      <c r="Q9" s="1319"/>
      <c r="S9" s="1184">
        <v>3</v>
      </c>
      <c r="T9" s="1155">
        <v>3</v>
      </c>
      <c r="U9" s="1155" t="s">
        <v>1307</v>
      </c>
      <c r="V9" s="1155">
        <v>1</v>
      </c>
      <c r="W9" s="1155" t="s">
        <v>1866</v>
      </c>
      <c r="X9" s="1155"/>
      <c r="Z9" s="1319">
        <v>3</v>
      </c>
      <c r="AA9" s="1400">
        <v>3</v>
      </c>
      <c r="AB9" s="1400" t="s">
        <v>1871</v>
      </c>
      <c r="AC9" s="1400">
        <v>1</v>
      </c>
      <c r="AD9" s="1400" t="s">
        <v>1871</v>
      </c>
      <c r="AE9" s="1400"/>
      <c r="AG9" s="1184">
        <v>3</v>
      </c>
      <c r="AH9" s="1155">
        <v>1</v>
      </c>
      <c r="AI9" s="1155"/>
      <c r="AJ9" s="1155">
        <v>3</v>
      </c>
      <c r="AK9" s="1155" t="s">
        <v>739</v>
      </c>
      <c r="AL9" s="1155"/>
      <c r="AN9" s="1184">
        <v>3</v>
      </c>
      <c r="AO9" s="1184">
        <v>1</v>
      </c>
      <c r="AQ9" s="1184">
        <v>3</v>
      </c>
      <c r="AR9" s="1179" t="s">
        <v>1847</v>
      </c>
      <c r="BB9" s="1197">
        <v>3</v>
      </c>
      <c r="BC9" s="1155">
        <v>1</v>
      </c>
      <c r="BD9" s="1155"/>
      <c r="BE9" s="1155">
        <v>3</v>
      </c>
      <c r="BF9" s="1155" t="s">
        <v>901</v>
      </c>
      <c r="BG9" s="1155" t="s">
        <v>900</v>
      </c>
      <c r="BH9" s="1184"/>
      <c r="BI9" s="1179">
        <f t="shared" si="0"/>
        <v>10</v>
      </c>
      <c r="BJ9" s="1183">
        <f t="shared" si="1"/>
        <v>0</v>
      </c>
      <c r="BL9" s="1319">
        <v>3</v>
      </c>
      <c r="BM9" s="1319">
        <v>1</v>
      </c>
      <c r="BN9" s="1319" t="s">
        <v>795</v>
      </c>
      <c r="BO9" s="1319">
        <v>3</v>
      </c>
      <c r="BP9" s="1319" t="s">
        <v>1748</v>
      </c>
      <c r="BQ9" s="1319">
        <v>1</v>
      </c>
      <c r="BR9" s="1319" t="s">
        <v>1157</v>
      </c>
      <c r="BS9" s="1319">
        <v>1</v>
      </c>
      <c r="BT9" s="1319" t="s">
        <v>1157</v>
      </c>
      <c r="BU9" s="1319">
        <v>3</v>
      </c>
      <c r="BV9" s="1319" t="s">
        <v>1746</v>
      </c>
    </row>
    <row r="10" spans="1:74" s="1179" customFormat="1" ht="33.75">
      <c r="A10" s="1159">
        <v>4</v>
      </c>
      <c r="B10" s="1159">
        <v>1</v>
      </c>
      <c r="C10" s="1161" t="s">
        <v>1535</v>
      </c>
      <c r="D10" s="1188">
        <v>1</v>
      </c>
      <c r="E10" s="1173" t="s">
        <v>122</v>
      </c>
      <c r="F10" s="1189">
        <v>2</v>
      </c>
      <c r="G10" s="1175" t="s">
        <v>217</v>
      </c>
      <c r="H10" s="1193">
        <v>3</v>
      </c>
      <c r="I10" s="1166" t="s">
        <v>125</v>
      </c>
      <c r="J10" s="1319"/>
      <c r="L10" s="1319">
        <v>4</v>
      </c>
      <c r="M10" s="1319">
        <v>2</v>
      </c>
      <c r="N10" s="1319"/>
      <c r="O10" s="1319">
        <v>3</v>
      </c>
      <c r="P10" s="1319" t="s">
        <v>1857</v>
      </c>
      <c r="Q10" s="1319"/>
      <c r="S10" s="1184">
        <v>4</v>
      </c>
      <c r="T10" s="1155">
        <v>4</v>
      </c>
      <c r="U10" s="1155" t="s">
        <v>1867</v>
      </c>
      <c r="V10" s="1155">
        <v>1</v>
      </c>
      <c r="W10" s="1155" t="s">
        <v>1864</v>
      </c>
      <c r="X10" s="1155">
        <v>1</v>
      </c>
      <c r="Z10" s="1184">
        <v>4</v>
      </c>
      <c r="AA10" s="1155">
        <v>4</v>
      </c>
      <c r="AB10" s="1155" t="s">
        <v>1859</v>
      </c>
      <c r="AC10" s="1155">
        <v>1</v>
      </c>
      <c r="AD10" s="1155" t="s">
        <v>1872</v>
      </c>
      <c r="AE10" s="1155">
        <v>1</v>
      </c>
      <c r="AG10" s="1184">
        <v>4</v>
      </c>
      <c r="AH10" s="1155">
        <v>1</v>
      </c>
      <c r="AI10" s="1155"/>
      <c r="AJ10" s="1155">
        <v>4</v>
      </c>
      <c r="AK10" s="1155" t="s">
        <v>740</v>
      </c>
      <c r="AL10" s="1155"/>
      <c r="AN10" s="1184">
        <v>4</v>
      </c>
      <c r="AO10" s="1184">
        <v>1</v>
      </c>
      <c r="AQ10" s="1184">
        <v>4</v>
      </c>
      <c r="AR10" s="1179" t="s">
        <v>1848</v>
      </c>
      <c r="BB10" s="1197">
        <v>4</v>
      </c>
      <c r="BC10" s="1155">
        <v>1</v>
      </c>
      <c r="BD10" s="1155"/>
      <c r="BE10" s="1155">
        <v>4</v>
      </c>
      <c r="BF10" s="1155" t="s">
        <v>902</v>
      </c>
      <c r="BG10" s="1155" t="s">
        <v>900</v>
      </c>
      <c r="BH10" s="1184"/>
      <c r="BI10" s="1179">
        <f t="shared" si="0"/>
        <v>8</v>
      </c>
      <c r="BJ10" s="1183">
        <f t="shared" si="1"/>
        <v>0</v>
      </c>
      <c r="BL10" s="1319">
        <v>4</v>
      </c>
      <c r="BM10" s="1319">
        <v>1</v>
      </c>
      <c r="BN10" s="1319" t="s">
        <v>795</v>
      </c>
      <c r="BO10" s="1319">
        <v>4</v>
      </c>
      <c r="BP10" s="1319" t="s">
        <v>1749</v>
      </c>
      <c r="BQ10" s="1319">
        <v>1</v>
      </c>
      <c r="BR10" s="1319" t="s">
        <v>1157</v>
      </c>
      <c r="BS10" s="1319">
        <v>1</v>
      </c>
      <c r="BT10" s="1319" t="s">
        <v>1157</v>
      </c>
      <c r="BU10" s="1319">
        <v>3</v>
      </c>
      <c r="BV10" s="1319" t="s">
        <v>1746</v>
      </c>
    </row>
    <row r="11" spans="1:74" s="1179" customFormat="1" ht="22.5">
      <c r="A11" s="1159">
        <v>5</v>
      </c>
      <c r="B11" s="1159">
        <v>1</v>
      </c>
      <c r="C11" s="1161" t="s">
        <v>1535</v>
      </c>
      <c r="D11" s="1188">
        <v>1</v>
      </c>
      <c r="E11" s="1173" t="s">
        <v>122</v>
      </c>
      <c r="F11" s="1189">
        <v>2</v>
      </c>
      <c r="G11" s="1175" t="s">
        <v>217</v>
      </c>
      <c r="H11" s="1194">
        <v>4</v>
      </c>
      <c r="I11" s="1166" t="s">
        <v>126</v>
      </c>
      <c r="J11" s="1319"/>
      <c r="L11" s="1319">
        <v>5</v>
      </c>
      <c r="M11" s="1319">
        <v>2</v>
      </c>
      <c r="N11" s="1319"/>
      <c r="O11" s="1319">
        <v>4</v>
      </c>
      <c r="P11" s="1319" t="s">
        <v>1858</v>
      </c>
      <c r="Q11" s="1319"/>
      <c r="S11" s="1319">
        <v>5</v>
      </c>
      <c r="T11" s="1400">
        <v>5</v>
      </c>
      <c r="U11" s="1318" t="s">
        <v>1868</v>
      </c>
      <c r="V11" s="1400">
        <v>1</v>
      </c>
      <c r="W11" s="1400" t="s">
        <v>1864</v>
      </c>
      <c r="X11" s="1400">
        <v>1</v>
      </c>
      <c r="AG11" s="1184">
        <v>5</v>
      </c>
      <c r="AH11" s="1155">
        <v>1</v>
      </c>
      <c r="AI11" s="1155"/>
      <c r="AJ11" s="1155">
        <v>5</v>
      </c>
      <c r="AK11" s="1155" t="s">
        <v>741</v>
      </c>
      <c r="AL11" s="1155"/>
      <c r="AN11" s="1319">
        <v>5</v>
      </c>
      <c r="AO11" s="1319">
        <v>1</v>
      </c>
      <c r="AP11" s="1318"/>
      <c r="AQ11" s="1319">
        <v>5</v>
      </c>
      <c r="AR11" s="1318" t="s">
        <v>1999</v>
      </c>
      <c r="AS11" s="1318"/>
      <c r="BB11" s="1197">
        <v>5</v>
      </c>
      <c r="BC11" s="1155">
        <v>1</v>
      </c>
      <c r="BD11" s="1155"/>
      <c r="BE11" s="1155">
        <v>5</v>
      </c>
      <c r="BF11" s="1155" t="s">
        <v>1317</v>
      </c>
      <c r="BG11" s="1155"/>
      <c r="BH11" s="1184">
        <v>1</v>
      </c>
      <c r="BI11" s="1179">
        <f t="shared" si="0"/>
        <v>26</v>
      </c>
      <c r="BJ11" s="1183">
        <f t="shared" si="1"/>
        <v>0</v>
      </c>
      <c r="BL11" s="1319">
        <v>5</v>
      </c>
      <c r="BM11" s="1319">
        <v>1</v>
      </c>
      <c r="BN11" s="1319" t="s">
        <v>795</v>
      </c>
      <c r="BO11" s="1319">
        <v>5</v>
      </c>
      <c r="BP11" s="1319" t="s">
        <v>767</v>
      </c>
      <c r="BQ11" s="1319">
        <v>1</v>
      </c>
      <c r="BR11" s="1319" t="s">
        <v>1157</v>
      </c>
      <c r="BS11" s="1319">
        <v>1</v>
      </c>
      <c r="BT11" s="1319" t="s">
        <v>1157</v>
      </c>
      <c r="BU11" s="1319">
        <v>3</v>
      </c>
      <c r="BV11" s="1319" t="s">
        <v>1746</v>
      </c>
    </row>
    <row r="12" spans="1:74" s="1179" customFormat="1">
      <c r="A12" s="1159">
        <v>6</v>
      </c>
      <c r="B12" s="1159">
        <v>1</v>
      </c>
      <c r="C12" s="1161" t="s">
        <v>1535</v>
      </c>
      <c r="D12" s="1188">
        <v>1</v>
      </c>
      <c r="E12" s="1173" t="s">
        <v>122</v>
      </c>
      <c r="F12" s="1189">
        <v>2</v>
      </c>
      <c r="G12" s="1175" t="s">
        <v>217</v>
      </c>
      <c r="H12" s="1193">
        <v>5</v>
      </c>
      <c r="I12" s="1166" t="s">
        <v>127</v>
      </c>
      <c r="J12" s="1319"/>
      <c r="L12" s="1319">
        <v>6</v>
      </c>
      <c r="M12" s="1518">
        <v>3</v>
      </c>
      <c r="N12" s="1518" t="s">
        <v>442</v>
      </c>
      <c r="O12" s="1518">
        <v>1</v>
      </c>
      <c r="P12" s="1518" t="s">
        <v>1306</v>
      </c>
      <c r="Q12" s="1518">
        <v>1</v>
      </c>
      <c r="S12" s="1319"/>
      <c r="T12" s="1400"/>
      <c r="U12" s="1400"/>
      <c r="V12" s="1400"/>
      <c r="W12" s="1400"/>
      <c r="X12" s="1400"/>
      <c r="AG12" s="1184">
        <v>6</v>
      </c>
      <c r="AH12" s="1155">
        <v>1</v>
      </c>
      <c r="AI12" s="1155"/>
      <c r="AJ12" s="1155">
        <v>6</v>
      </c>
      <c r="AK12" s="1155" t="s">
        <v>742</v>
      </c>
      <c r="AL12" s="1155"/>
      <c r="BB12" s="1197">
        <v>6</v>
      </c>
      <c r="BC12" s="1155">
        <v>2</v>
      </c>
      <c r="BD12" s="1155" t="s">
        <v>903</v>
      </c>
      <c r="BE12" s="1155">
        <v>1</v>
      </c>
      <c r="BF12" s="1155" t="s">
        <v>1312</v>
      </c>
      <c r="BG12" s="1155" t="s">
        <v>904</v>
      </c>
      <c r="BH12" s="1184"/>
      <c r="BI12" s="1179">
        <f t="shared" si="0"/>
        <v>18</v>
      </c>
      <c r="BJ12" s="1183">
        <f t="shared" si="1"/>
        <v>7</v>
      </c>
      <c r="BL12" s="1319">
        <v>6</v>
      </c>
      <c r="BM12" s="1319">
        <v>1</v>
      </c>
      <c r="BN12" s="1319" t="s">
        <v>795</v>
      </c>
      <c r="BO12" s="1319">
        <v>6</v>
      </c>
      <c r="BP12" s="1319" t="s">
        <v>1750</v>
      </c>
      <c r="BQ12" s="1319">
        <v>1</v>
      </c>
      <c r="BR12" s="1319" t="s">
        <v>1157</v>
      </c>
      <c r="BS12" s="1319">
        <v>1</v>
      </c>
      <c r="BT12" s="1319" t="s">
        <v>1157</v>
      </c>
      <c r="BU12" s="1319">
        <v>3</v>
      </c>
      <c r="BV12" s="1319" t="s">
        <v>1746</v>
      </c>
    </row>
    <row r="13" spans="1:74" s="1179" customFormat="1">
      <c r="A13" s="1159">
        <v>7</v>
      </c>
      <c r="B13" s="1159">
        <v>1</v>
      </c>
      <c r="C13" s="1161" t="s">
        <v>1535</v>
      </c>
      <c r="D13" s="1188">
        <v>1</v>
      </c>
      <c r="E13" s="1173" t="s">
        <v>122</v>
      </c>
      <c r="F13" s="1189">
        <v>2</v>
      </c>
      <c r="G13" s="1175" t="s">
        <v>217</v>
      </c>
      <c r="H13" s="1194">
        <v>6</v>
      </c>
      <c r="I13" s="1166" t="s">
        <v>128</v>
      </c>
      <c r="J13" s="1319"/>
      <c r="L13" s="1318"/>
      <c r="M13" s="1318"/>
      <c r="N13" s="1318"/>
      <c r="O13" s="1318"/>
      <c r="P13" s="1318"/>
      <c r="Q13" s="1318"/>
      <c r="S13" s="1319"/>
      <c r="T13" s="1400"/>
      <c r="U13" s="1400"/>
      <c r="V13" s="1400"/>
      <c r="W13" s="1400"/>
      <c r="X13" s="1400"/>
      <c r="AG13" s="1184">
        <v>7</v>
      </c>
      <c r="AH13" s="1155">
        <v>1</v>
      </c>
      <c r="AI13" s="1155"/>
      <c r="AJ13" s="1155">
        <v>7</v>
      </c>
      <c r="AK13" s="1155" t="s">
        <v>743</v>
      </c>
      <c r="AL13" s="1155"/>
      <c r="BB13" s="1197">
        <v>7</v>
      </c>
      <c r="BC13" s="1155">
        <v>2</v>
      </c>
      <c r="BD13" s="1155"/>
      <c r="BE13" s="1155">
        <v>2</v>
      </c>
      <c r="BF13" s="1155" t="s">
        <v>905</v>
      </c>
      <c r="BG13" s="1155" t="s">
        <v>904</v>
      </c>
      <c r="BH13" s="1184"/>
      <c r="BI13" s="1179">
        <f t="shared" si="0"/>
        <v>5</v>
      </c>
      <c r="BJ13" s="1183">
        <f t="shared" si="1"/>
        <v>0</v>
      </c>
      <c r="BL13" s="1319">
        <v>7</v>
      </c>
      <c r="BM13" s="1319">
        <v>2</v>
      </c>
      <c r="BN13" s="1319" t="s">
        <v>798</v>
      </c>
      <c r="BO13" s="1319">
        <v>1</v>
      </c>
      <c r="BP13" s="1319" t="s">
        <v>799</v>
      </c>
      <c r="BQ13" s="1319">
        <v>1</v>
      </c>
      <c r="BR13" s="1319" t="s">
        <v>773</v>
      </c>
      <c r="BS13" s="1319">
        <v>1</v>
      </c>
      <c r="BT13" s="1319" t="s">
        <v>1751</v>
      </c>
      <c r="BU13" s="1319"/>
      <c r="BV13" s="1319"/>
    </row>
    <row r="14" spans="1:74" s="1179" customFormat="1">
      <c r="A14" s="1159">
        <v>8</v>
      </c>
      <c r="B14" s="1159">
        <v>1</v>
      </c>
      <c r="C14" s="1161" t="s">
        <v>1535</v>
      </c>
      <c r="D14" s="1188">
        <v>1</v>
      </c>
      <c r="E14" s="1173" t="s">
        <v>122</v>
      </c>
      <c r="F14" s="1189">
        <v>2</v>
      </c>
      <c r="G14" s="1175" t="s">
        <v>217</v>
      </c>
      <c r="H14" s="1193">
        <v>7</v>
      </c>
      <c r="I14" s="1166" t="s">
        <v>129</v>
      </c>
      <c r="J14" s="1319"/>
      <c r="L14" s="1318"/>
      <c r="M14" s="1318"/>
      <c r="N14" s="1318"/>
      <c r="O14" s="1318"/>
      <c r="P14" s="1318"/>
      <c r="Q14" s="1318"/>
      <c r="S14" s="1319"/>
      <c r="T14" s="1400"/>
      <c r="U14" s="1400"/>
      <c r="V14" s="1400"/>
      <c r="W14" s="1400"/>
      <c r="X14" s="1400"/>
      <c r="AG14" s="1184">
        <v>8</v>
      </c>
      <c r="AH14" s="1155">
        <v>1</v>
      </c>
      <c r="AI14" s="1155"/>
      <c r="AJ14" s="1155">
        <v>8</v>
      </c>
      <c r="AK14" s="1155" t="s">
        <v>1308</v>
      </c>
      <c r="AL14" s="1155"/>
      <c r="BB14" s="1197">
        <v>8</v>
      </c>
      <c r="BC14" s="1155">
        <v>2</v>
      </c>
      <c r="BD14" s="1155"/>
      <c r="BE14" s="1155">
        <v>3</v>
      </c>
      <c r="BF14" s="1155" t="s">
        <v>906</v>
      </c>
      <c r="BG14" s="1155" t="s">
        <v>904</v>
      </c>
      <c r="BH14" s="1184"/>
      <c r="BI14" s="1179">
        <f t="shared" si="0"/>
        <v>10</v>
      </c>
      <c r="BJ14" s="1183">
        <f t="shared" si="1"/>
        <v>0</v>
      </c>
      <c r="BL14" s="1319">
        <v>8</v>
      </c>
      <c r="BM14" s="1319">
        <v>2</v>
      </c>
      <c r="BN14" s="1319" t="s">
        <v>798</v>
      </c>
      <c r="BO14" s="1319">
        <v>1</v>
      </c>
      <c r="BP14" s="1319" t="s">
        <v>799</v>
      </c>
      <c r="BQ14" s="1319">
        <v>1</v>
      </c>
      <c r="BR14" s="1319" t="s">
        <v>773</v>
      </c>
      <c r="BS14" s="1319">
        <v>2</v>
      </c>
      <c r="BT14" s="1319" t="s">
        <v>1752</v>
      </c>
      <c r="BU14" s="1319"/>
      <c r="BV14" s="1319"/>
    </row>
    <row r="15" spans="1:74" s="1179" customFormat="1" ht="22.5">
      <c r="A15" s="1159">
        <v>9</v>
      </c>
      <c r="B15" s="1159">
        <v>1</v>
      </c>
      <c r="C15" s="1161" t="s">
        <v>1535</v>
      </c>
      <c r="D15" s="1188">
        <v>1</v>
      </c>
      <c r="E15" s="1173" t="s">
        <v>122</v>
      </c>
      <c r="F15" s="1189">
        <v>2</v>
      </c>
      <c r="G15" s="1175" t="s">
        <v>217</v>
      </c>
      <c r="H15" s="1194">
        <v>8</v>
      </c>
      <c r="I15" s="1166" t="s">
        <v>131</v>
      </c>
      <c r="J15" s="1319"/>
      <c r="L15" s="1318"/>
      <c r="M15" s="1318"/>
      <c r="N15" s="1318"/>
      <c r="O15" s="1318"/>
      <c r="P15" s="1318"/>
      <c r="Q15" s="1318"/>
      <c r="AG15" s="1184">
        <v>9</v>
      </c>
      <c r="AH15" s="1155">
        <v>2</v>
      </c>
      <c r="AI15" s="1155" t="s">
        <v>442</v>
      </c>
      <c r="AJ15" s="1155">
        <v>1</v>
      </c>
      <c r="AK15" s="1155" t="s">
        <v>430</v>
      </c>
      <c r="AL15" s="1155">
        <v>1</v>
      </c>
      <c r="BB15" s="1197">
        <v>9</v>
      </c>
      <c r="BC15" s="1155">
        <v>2</v>
      </c>
      <c r="BD15" s="1155"/>
      <c r="BE15" s="1155">
        <v>4</v>
      </c>
      <c r="BF15" s="1155" t="s">
        <v>907</v>
      </c>
      <c r="BG15" s="1155" t="s">
        <v>904</v>
      </c>
      <c r="BH15" s="1184"/>
      <c r="BI15" s="1179">
        <f t="shared" si="0"/>
        <v>18</v>
      </c>
      <c r="BJ15" s="1183">
        <f t="shared" si="1"/>
        <v>0</v>
      </c>
      <c r="BL15" s="1319">
        <v>9</v>
      </c>
      <c r="BM15" s="1319">
        <v>2</v>
      </c>
      <c r="BN15" s="1319" t="s">
        <v>798</v>
      </c>
      <c r="BO15" s="1319">
        <v>1</v>
      </c>
      <c r="BP15" s="1319" t="s">
        <v>799</v>
      </c>
      <c r="BQ15" s="1319">
        <v>1</v>
      </c>
      <c r="BR15" s="1319" t="s">
        <v>773</v>
      </c>
      <c r="BS15" s="1319">
        <v>3</v>
      </c>
      <c r="BT15" s="1319" t="s">
        <v>1753</v>
      </c>
      <c r="BU15" s="1319"/>
      <c r="BV15" s="1319"/>
    </row>
    <row r="16" spans="1:74" s="1179" customFormat="1">
      <c r="A16" s="1159">
        <v>10</v>
      </c>
      <c r="B16" s="1159">
        <v>1</v>
      </c>
      <c r="C16" s="1161" t="s">
        <v>1535</v>
      </c>
      <c r="D16" s="1188">
        <v>1</v>
      </c>
      <c r="E16" s="1173" t="s">
        <v>122</v>
      </c>
      <c r="F16" s="1189">
        <v>2</v>
      </c>
      <c r="G16" s="1175" t="s">
        <v>217</v>
      </c>
      <c r="H16" s="1193">
        <v>9</v>
      </c>
      <c r="I16" s="1166" t="s">
        <v>132</v>
      </c>
      <c r="J16" s="1319"/>
      <c r="BB16" s="1197">
        <v>10</v>
      </c>
      <c r="BC16" s="1155">
        <v>2</v>
      </c>
      <c r="BD16" s="1155"/>
      <c r="BE16" s="1155">
        <v>5</v>
      </c>
      <c r="BF16" s="1155" t="s">
        <v>908</v>
      </c>
      <c r="BG16" s="1155" t="s">
        <v>904</v>
      </c>
      <c r="BH16" s="1184"/>
      <c r="BI16" s="1179">
        <f t="shared" si="0"/>
        <v>23</v>
      </c>
      <c r="BJ16" s="1183">
        <f t="shared" si="1"/>
        <v>0</v>
      </c>
      <c r="BL16" s="1319">
        <v>10</v>
      </c>
      <c r="BM16" s="1319">
        <v>2</v>
      </c>
      <c r="BN16" s="1319" t="s">
        <v>798</v>
      </c>
      <c r="BO16" s="1319">
        <v>1</v>
      </c>
      <c r="BP16" s="1319" t="s">
        <v>799</v>
      </c>
      <c r="BQ16" s="1319">
        <v>2</v>
      </c>
      <c r="BR16" s="1319" t="s">
        <v>775</v>
      </c>
      <c r="BS16" s="1319">
        <v>1</v>
      </c>
      <c r="BT16" s="1319" t="s">
        <v>776</v>
      </c>
      <c r="BU16" s="1319"/>
      <c r="BV16" s="1319"/>
    </row>
    <row r="17" spans="1:74" s="1179" customFormat="1">
      <c r="A17" s="1159">
        <v>11</v>
      </c>
      <c r="B17" s="1159">
        <v>1</v>
      </c>
      <c r="C17" s="1161" t="s">
        <v>1535</v>
      </c>
      <c r="D17" s="1188">
        <v>1</v>
      </c>
      <c r="E17" s="1173" t="s">
        <v>122</v>
      </c>
      <c r="F17" s="1189">
        <v>2</v>
      </c>
      <c r="G17" s="1175" t="s">
        <v>217</v>
      </c>
      <c r="H17" s="1194">
        <v>10</v>
      </c>
      <c r="I17" s="1166" t="s">
        <v>133</v>
      </c>
      <c r="J17" s="1319"/>
      <c r="BB17" s="1197">
        <v>11</v>
      </c>
      <c r="BC17" s="1155">
        <v>2</v>
      </c>
      <c r="BD17" s="1155"/>
      <c r="BE17" s="1155">
        <v>6</v>
      </c>
      <c r="BF17" s="1155" t="s">
        <v>909</v>
      </c>
      <c r="BG17" s="1155" t="s">
        <v>904</v>
      </c>
      <c r="BH17" s="1184"/>
      <c r="BI17" s="1179">
        <f t="shared" si="0"/>
        <v>8</v>
      </c>
      <c r="BJ17" s="1183">
        <f t="shared" si="1"/>
        <v>0</v>
      </c>
      <c r="BL17" s="1319">
        <v>11</v>
      </c>
      <c r="BM17" s="1319">
        <v>2</v>
      </c>
      <c r="BN17" s="1319" t="s">
        <v>798</v>
      </c>
      <c r="BO17" s="1319">
        <v>1</v>
      </c>
      <c r="BP17" s="1319" t="s">
        <v>799</v>
      </c>
      <c r="BQ17" s="1319">
        <v>2</v>
      </c>
      <c r="BR17" s="1319" t="s">
        <v>775</v>
      </c>
      <c r="BS17" s="1319">
        <v>2</v>
      </c>
      <c r="BT17" s="1319" t="s">
        <v>492</v>
      </c>
      <c r="BU17" s="1319"/>
      <c r="BV17" s="1319"/>
    </row>
    <row r="18" spans="1:74" s="1179" customFormat="1">
      <c r="A18" s="1159">
        <v>12</v>
      </c>
      <c r="B18" s="1159">
        <v>1</v>
      </c>
      <c r="C18" s="1161" t="s">
        <v>1535</v>
      </c>
      <c r="D18" s="1188">
        <v>1</v>
      </c>
      <c r="E18" s="1173" t="s">
        <v>122</v>
      </c>
      <c r="F18" s="1189">
        <v>2</v>
      </c>
      <c r="G18" s="1175" t="s">
        <v>217</v>
      </c>
      <c r="H18" s="1193">
        <v>11</v>
      </c>
      <c r="I18" s="1166" t="s">
        <v>1539</v>
      </c>
      <c r="J18" s="1319"/>
      <c r="BB18" s="1197">
        <v>12</v>
      </c>
      <c r="BC18" s="1155">
        <v>2</v>
      </c>
      <c r="BD18" s="1155"/>
      <c r="BE18" s="1155">
        <v>7</v>
      </c>
      <c r="BF18" s="1155" t="s">
        <v>910</v>
      </c>
      <c r="BG18" s="1155" t="s">
        <v>904</v>
      </c>
      <c r="BH18" s="1184"/>
      <c r="BI18" s="1179">
        <f t="shared" si="0"/>
        <v>4</v>
      </c>
      <c r="BJ18" s="1183">
        <f t="shared" si="1"/>
        <v>0</v>
      </c>
      <c r="BL18" s="1319">
        <v>12</v>
      </c>
      <c r="BM18" s="1319">
        <v>2</v>
      </c>
      <c r="BN18" s="1319" t="s">
        <v>798</v>
      </c>
      <c r="BO18" s="1319">
        <v>1</v>
      </c>
      <c r="BP18" s="1319" t="s">
        <v>799</v>
      </c>
      <c r="BQ18" s="1319">
        <v>3</v>
      </c>
      <c r="BR18" s="1319" t="s">
        <v>778</v>
      </c>
      <c r="BS18" s="1319">
        <v>1</v>
      </c>
      <c r="BT18" s="1319" t="s">
        <v>1157</v>
      </c>
      <c r="BU18" s="1319">
        <v>4</v>
      </c>
      <c r="BV18" s="1319" t="s">
        <v>1754</v>
      </c>
    </row>
    <row r="19" spans="1:74" s="1179" customFormat="1">
      <c r="A19" s="1159">
        <v>13</v>
      </c>
      <c r="B19" s="1159">
        <v>1</v>
      </c>
      <c r="C19" s="1161" t="s">
        <v>1535</v>
      </c>
      <c r="D19" s="1188">
        <v>1</v>
      </c>
      <c r="E19" s="1173" t="s">
        <v>122</v>
      </c>
      <c r="F19" s="1189">
        <v>2</v>
      </c>
      <c r="G19" s="1175" t="s">
        <v>217</v>
      </c>
      <c r="H19" s="1194">
        <v>12</v>
      </c>
      <c r="I19" s="1166" t="s">
        <v>1540</v>
      </c>
      <c r="J19" s="1319"/>
      <c r="BB19" s="1197">
        <v>13</v>
      </c>
      <c r="BC19" s="1155">
        <v>2</v>
      </c>
      <c r="BD19" s="1155"/>
      <c r="BE19" s="1155">
        <v>8</v>
      </c>
      <c r="BF19" s="1155" t="s">
        <v>911</v>
      </c>
      <c r="BG19" s="1155" t="s">
        <v>912</v>
      </c>
      <c r="BH19" s="1184"/>
      <c r="BI19" s="1179">
        <f t="shared" si="0"/>
        <v>5</v>
      </c>
      <c r="BJ19" s="1183">
        <f t="shared" si="1"/>
        <v>0</v>
      </c>
      <c r="BL19" s="1319">
        <v>13</v>
      </c>
      <c r="BM19" s="1319">
        <v>2</v>
      </c>
      <c r="BN19" s="1319" t="s">
        <v>798</v>
      </c>
      <c r="BO19" s="1319">
        <v>1</v>
      </c>
      <c r="BP19" s="1319" t="s">
        <v>799</v>
      </c>
      <c r="BQ19" s="1319">
        <v>4</v>
      </c>
      <c r="BR19" s="1319" t="s">
        <v>780</v>
      </c>
      <c r="BS19" s="1319">
        <v>1</v>
      </c>
      <c r="BT19" s="1319" t="s">
        <v>781</v>
      </c>
      <c r="BU19" s="1319"/>
      <c r="BV19" s="1319"/>
    </row>
    <row r="20" spans="1:74" s="1179" customFormat="1">
      <c r="A20" s="1159">
        <v>14</v>
      </c>
      <c r="B20" s="1159">
        <v>1</v>
      </c>
      <c r="C20" s="1161" t="s">
        <v>1535</v>
      </c>
      <c r="D20" s="1188">
        <v>2</v>
      </c>
      <c r="E20" s="1167" t="s">
        <v>813</v>
      </c>
      <c r="F20" s="1189">
        <v>1</v>
      </c>
      <c r="G20" s="1165" t="s">
        <v>217</v>
      </c>
      <c r="H20" s="1193">
        <v>1</v>
      </c>
      <c r="I20" s="1166" t="s">
        <v>814</v>
      </c>
      <c r="J20" s="1319"/>
      <c r="S20" s="1179">
        <v>5</v>
      </c>
      <c r="T20" s="1179">
        <v>5</v>
      </c>
      <c r="U20" s="1179" t="s">
        <v>1534</v>
      </c>
      <c r="V20" s="1179">
        <v>1</v>
      </c>
      <c r="W20" s="1179" t="s">
        <v>1531</v>
      </c>
      <c r="BB20" s="1197">
        <v>14</v>
      </c>
      <c r="BC20" s="1155">
        <v>2</v>
      </c>
      <c r="BD20" s="1155"/>
      <c r="BE20" s="1155">
        <v>9</v>
      </c>
      <c r="BF20" s="1155" t="s">
        <v>1318</v>
      </c>
      <c r="BG20" s="1155"/>
      <c r="BH20" s="1184">
        <v>1</v>
      </c>
      <c r="BI20" s="1179">
        <f t="shared" si="0"/>
        <v>21</v>
      </c>
      <c r="BJ20" s="1183">
        <f t="shared" si="1"/>
        <v>0</v>
      </c>
      <c r="BL20" s="1319">
        <v>14</v>
      </c>
      <c r="BM20" s="1319">
        <v>2</v>
      </c>
      <c r="BN20" s="1319" t="s">
        <v>798</v>
      </c>
      <c r="BO20" s="1319">
        <v>1</v>
      </c>
      <c r="BP20" s="1319" t="s">
        <v>799</v>
      </c>
      <c r="BQ20" s="1319">
        <v>4</v>
      </c>
      <c r="BR20" s="1319" t="s">
        <v>780</v>
      </c>
      <c r="BS20" s="1319">
        <v>2</v>
      </c>
      <c r="BT20" s="1319" t="s">
        <v>1755</v>
      </c>
      <c r="BU20" s="1319"/>
      <c r="BV20" s="1319"/>
    </row>
    <row r="21" spans="1:74" s="1179" customFormat="1">
      <c r="A21" s="1159">
        <v>15</v>
      </c>
      <c r="B21" s="1159">
        <v>1</v>
      </c>
      <c r="C21" s="1161" t="s">
        <v>1535</v>
      </c>
      <c r="D21" s="1188">
        <v>2</v>
      </c>
      <c r="E21" s="1173" t="s">
        <v>813</v>
      </c>
      <c r="F21" s="1189">
        <v>1</v>
      </c>
      <c r="G21" s="1175" t="s">
        <v>217</v>
      </c>
      <c r="H21" s="1194">
        <v>2</v>
      </c>
      <c r="I21" s="1166" t="s">
        <v>1541</v>
      </c>
      <c r="J21" s="1319"/>
      <c r="S21" s="1179">
        <v>6</v>
      </c>
      <c r="T21" s="1179">
        <v>5</v>
      </c>
      <c r="V21" s="1179">
        <v>2</v>
      </c>
      <c r="W21" s="1179" t="s">
        <v>1532</v>
      </c>
      <c r="BB21" s="1197">
        <v>15</v>
      </c>
      <c r="BC21" s="1155">
        <v>3</v>
      </c>
      <c r="BD21" s="1155" t="s">
        <v>913</v>
      </c>
      <c r="BE21" s="1155">
        <v>1</v>
      </c>
      <c r="BF21" s="1155" t="s">
        <v>914</v>
      </c>
      <c r="BG21" s="1155" t="s">
        <v>915</v>
      </c>
      <c r="BH21" s="1184"/>
      <c r="BI21" s="1179">
        <f t="shared" si="0"/>
        <v>7</v>
      </c>
      <c r="BJ21" s="1183">
        <f t="shared" si="1"/>
        <v>4</v>
      </c>
      <c r="BL21" s="1319">
        <v>15</v>
      </c>
      <c r="BM21" s="1319">
        <v>2</v>
      </c>
      <c r="BN21" s="1319" t="s">
        <v>798</v>
      </c>
      <c r="BO21" s="1319">
        <v>1</v>
      </c>
      <c r="BP21" s="1319" t="s">
        <v>799</v>
      </c>
      <c r="BQ21" s="1319">
        <v>4</v>
      </c>
      <c r="BR21" s="1319" t="s">
        <v>780</v>
      </c>
      <c r="BS21" s="1319">
        <v>3</v>
      </c>
      <c r="BT21" s="1319" t="s">
        <v>1756</v>
      </c>
      <c r="BU21" s="1319"/>
      <c r="BV21" s="1319"/>
    </row>
    <row r="22" spans="1:74" s="1179" customFormat="1">
      <c r="A22" s="1159">
        <v>16</v>
      </c>
      <c r="B22" s="1159">
        <v>1</v>
      </c>
      <c r="C22" s="1161" t="s">
        <v>1535</v>
      </c>
      <c r="D22" s="1188">
        <v>2</v>
      </c>
      <c r="E22" s="1173" t="s">
        <v>813</v>
      </c>
      <c r="F22" s="1189">
        <v>1</v>
      </c>
      <c r="G22" s="1175" t="s">
        <v>217</v>
      </c>
      <c r="H22" s="1194">
        <v>3</v>
      </c>
      <c r="I22" s="1166" t="s">
        <v>1542</v>
      </c>
      <c r="J22" s="1319"/>
      <c r="S22" s="1179">
        <v>7</v>
      </c>
      <c r="T22" s="1179">
        <v>6</v>
      </c>
      <c r="U22" s="1179" t="s">
        <v>1533</v>
      </c>
      <c r="V22" s="1179">
        <v>1</v>
      </c>
      <c r="W22" s="1179" t="s">
        <v>1533</v>
      </c>
      <c r="BB22" s="1197">
        <v>16</v>
      </c>
      <c r="BC22" s="1155">
        <v>3</v>
      </c>
      <c r="BD22" s="1155"/>
      <c r="BE22" s="1155">
        <v>2</v>
      </c>
      <c r="BF22" s="1155" t="s">
        <v>916</v>
      </c>
      <c r="BG22" s="1155" t="s">
        <v>915</v>
      </c>
      <c r="BH22" s="1184"/>
      <c r="BI22" s="1179">
        <f t="shared" si="0"/>
        <v>4</v>
      </c>
      <c r="BJ22" s="1183">
        <f t="shared" si="1"/>
        <v>0</v>
      </c>
      <c r="BL22" s="1319">
        <v>16</v>
      </c>
      <c r="BM22" s="1319">
        <v>2</v>
      </c>
      <c r="BN22" s="1319" t="s">
        <v>798</v>
      </c>
      <c r="BO22" s="1319">
        <v>1</v>
      </c>
      <c r="BP22" s="1319" t="s">
        <v>799</v>
      </c>
      <c r="BQ22" s="1319">
        <v>4</v>
      </c>
      <c r="BR22" s="1319" t="s">
        <v>780</v>
      </c>
      <c r="BS22" s="1319">
        <v>4</v>
      </c>
      <c r="BT22" s="1319" t="s">
        <v>785</v>
      </c>
      <c r="BU22" s="1319"/>
      <c r="BV22" s="1319"/>
    </row>
    <row r="23" spans="1:74" s="1179" customFormat="1">
      <c r="A23" s="1159">
        <v>17</v>
      </c>
      <c r="B23" s="1159">
        <v>1</v>
      </c>
      <c r="C23" s="1161" t="s">
        <v>1535</v>
      </c>
      <c r="D23" s="1188">
        <v>2</v>
      </c>
      <c r="E23" s="1173" t="s">
        <v>813</v>
      </c>
      <c r="F23" s="1189">
        <v>1</v>
      </c>
      <c r="G23" s="1175" t="s">
        <v>217</v>
      </c>
      <c r="H23" s="1194">
        <v>4</v>
      </c>
      <c r="I23" s="1166" t="s">
        <v>815</v>
      </c>
      <c r="J23" s="1319"/>
      <c r="BB23" s="1197">
        <v>17</v>
      </c>
      <c r="BC23" s="1155">
        <v>3</v>
      </c>
      <c r="BD23" s="1155"/>
      <c r="BE23" s="1155">
        <v>3</v>
      </c>
      <c r="BF23" s="1155" t="s">
        <v>917</v>
      </c>
      <c r="BG23" s="1155" t="s">
        <v>918</v>
      </c>
      <c r="BH23" s="1184"/>
      <c r="BI23" s="1179">
        <f t="shared" si="0"/>
        <v>13</v>
      </c>
      <c r="BJ23" s="1183">
        <f t="shared" si="1"/>
        <v>0</v>
      </c>
      <c r="BL23" s="1319">
        <v>17</v>
      </c>
      <c r="BM23" s="1319">
        <v>2</v>
      </c>
      <c r="BN23" s="1319" t="s">
        <v>798</v>
      </c>
      <c r="BO23" s="1319">
        <v>1</v>
      </c>
      <c r="BP23" s="1319" t="s">
        <v>799</v>
      </c>
      <c r="BQ23" s="1319">
        <v>4</v>
      </c>
      <c r="BR23" s="1319" t="s">
        <v>780</v>
      </c>
      <c r="BS23" s="1319">
        <v>5</v>
      </c>
      <c r="BT23" s="1319" t="s">
        <v>1757</v>
      </c>
      <c r="BU23" s="1319"/>
      <c r="BV23" s="1319"/>
    </row>
    <row r="24" spans="1:74" s="1179" customFormat="1">
      <c r="A24" s="1159">
        <v>18</v>
      </c>
      <c r="B24" s="1159">
        <v>1</v>
      </c>
      <c r="C24" s="1161" t="s">
        <v>1535</v>
      </c>
      <c r="D24" s="1188">
        <v>2</v>
      </c>
      <c r="E24" s="1173" t="s">
        <v>813</v>
      </c>
      <c r="F24" s="1189">
        <v>1</v>
      </c>
      <c r="G24" s="1175" t="s">
        <v>217</v>
      </c>
      <c r="H24" s="1194">
        <v>5</v>
      </c>
      <c r="I24" s="1166" t="s">
        <v>816</v>
      </c>
      <c r="J24" s="1319"/>
      <c r="BB24" s="1197">
        <v>18</v>
      </c>
      <c r="BC24" s="1155">
        <v>3</v>
      </c>
      <c r="BD24" s="1155"/>
      <c r="BE24" s="1155">
        <v>4</v>
      </c>
      <c r="BF24" s="1155" t="s">
        <v>919</v>
      </c>
      <c r="BG24" s="1155" t="s">
        <v>920</v>
      </c>
      <c r="BH24" s="1184"/>
      <c r="BI24" s="1179">
        <f t="shared" si="0"/>
        <v>4</v>
      </c>
      <c r="BJ24" s="1183">
        <f t="shared" si="1"/>
        <v>0</v>
      </c>
      <c r="BL24" s="1319">
        <v>18</v>
      </c>
      <c r="BM24" s="1319">
        <v>2</v>
      </c>
      <c r="BN24" s="1319" t="s">
        <v>798</v>
      </c>
      <c r="BO24" s="1319">
        <v>1</v>
      </c>
      <c r="BP24" s="1319" t="s">
        <v>799</v>
      </c>
      <c r="BQ24" s="1319">
        <v>4</v>
      </c>
      <c r="BR24" s="1319" t="s">
        <v>780</v>
      </c>
      <c r="BS24" s="1319">
        <v>6</v>
      </c>
      <c r="BT24" s="1319" t="s">
        <v>1758</v>
      </c>
      <c r="BU24" s="1319"/>
      <c r="BV24" s="1319"/>
    </row>
    <row r="25" spans="1:74" s="1179" customFormat="1">
      <c r="A25" s="1159">
        <v>19</v>
      </c>
      <c r="B25" s="1159">
        <v>1</v>
      </c>
      <c r="C25" s="1161" t="s">
        <v>1535</v>
      </c>
      <c r="D25" s="1188">
        <v>3</v>
      </c>
      <c r="E25" s="1167" t="s">
        <v>817</v>
      </c>
      <c r="F25" s="1189">
        <v>1</v>
      </c>
      <c r="G25" s="1168" t="s">
        <v>1537</v>
      </c>
      <c r="H25" s="1192">
        <v>1</v>
      </c>
      <c r="I25" s="1169" t="s">
        <v>1543</v>
      </c>
      <c r="J25" s="1319"/>
      <c r="BB25" s="1197">
        <v>19</v>
      </c>
      <c r="BC25" s="1155">
        <v>3</v>
      </c>
      <c r="BD25" s="1155"/>
      <c r="BE25" s="1155">
        <v>5</v>
      </c>
      <c r="BF25" s="1155" t="s">
        <v>921</v>
      </c>
      <c r="BG25" s="1155" t="s">
        <v>922</v>
      </c>
      <c r="BH25" s="1184"/>
      <c r="BI25" s="1179">
        <f t="shared" si="0"/>
        <v>10</v>
      </c>
      <c r="BJ25" s="1183">
        <f t="shared" si="1"/>
        <v>0</v>
      </c>
      <c r="BL25" s="1319">
        <v>19</v>
      </c>
      <c r="BM25" s="1319">
        <v>2</v>
      </c>
      <c r="BN25" s="1319" t="s">
        <v>798</v>
      </c>
      <c r="BO25" s="1319">
        <v>1</v>
      </c>
      <c r="BP25" s="1319" t="s">
        <v>799</v>
      </c>
      <c r="BQ25" s="1319">
        <v>4</v>
      </c>
      <c r="BR25" s="1319" t="s">
        <v>780</v>
      </c>
      <c r="BS25" s="1319">
        <v>7</v>
      </c>
      <c r="BT25" s="1319" t="s">
        <v>1759</v>
      </c>
      <c r="BU25" s="1319"/>
      <c r="BV25" s="1319"/>
    </row>
    <row r="26" spans="1:74" s="1179" customFormat="1">
      <c r="A26" s="1159">
        <v>20</v>
      </c>
      <c r="B26" s="1159">
        <v>1</v>
      </c>
      <c r="C26" s="1161" t="s">
        <v>1535</v>
      </c>
      <c r="D26" s="1188">
        <v>3</v>
      </c>
      <c r="E26" s="1167" t="s">
        <v>817</v>
      </c>
      <c r="F26" s="1189">
        <v>1</v>
      </c>
      <c r="G26" s="1168" t="s">
        <v>1537</v>
      </c>
      <c r="H26" s="1192">
        <v>2</v>
      </c>
      <c r="I26" s="1169" t="s">
        <v>1544</v>
      </c>
      <c r="J26" s="1319"/>
      <c r="BB26" s="1197">
        <v>20</v>
      </c>
      <c r="BC26" s="1155">
        <v>3</v>
      </c>
      <c r="BD26" s="1155"/>
      <c r="BE26" s="1155">
        <v>6</v>
      </c>
      <c r="BF26" s="1155" t="s">
        <v>923</v>
      </c>
      <c r="BG26" s="1155" t="s">
        <v>924</v>
      </c>
      <c r="BH26" s="1184"/>
      <c r="BI26" s="1179">
        <f t="shared" si="0"/>
        <v>4</v>
      </c>
      <c r="BJ26" s="1183">
        <f t="shared" si="1"/>
        <v>0</v>
      </c>
      <c r="BL26" s="1319">
        <v>20</v>
      </c>
      <c r="BM26" s="1319">
        <v>2</v>
      </c>
      <c r="BN26" s="1319" t="s">
        <v>798</v>
      </c>
      <c r="BO26" s="1319">
        <v>1</v>
      </c>
      <c r="BP26" s="1319" t="s">
        <v>799</v>
      </c>
      <c r="BQ26" s="1319">
        <v>4</v>
      </c>
      <c r="BR26" s="1319" t="s">
        <v>780</v>
      </c>
      <c r="BS26" s="1319">
        <v>8</v>
      </c>
      <c r="BT26" s="1319" t="s">
        <v>492</v>
      </c>
      <c r="BU26" s="1319"/>
      <c r="BV26" s="1319"/>
    </row>
    <row r="27" spans="1:74" s="1179" customFormat="1">
      <c r="A27" s="1159">
        <v>21</v>
      </c>
      <c r="B27" s="1159">
        <v>1</v>
      </c>
      <c r="C27" s="1161" t="s">
        <v>1535</v>
      </c>
      <c r="D27" s="1188">
        <v>3</v>
      </c>
      <c r="E27" s="1167" t="s">
        <v>817</v>
      </c>
      <c r="F27" s="1189">
        <v>1</v>
      </c>
      <c r="G27" s="1168" t="s">
        <v>1537</v>
      </c>
      <c r="H27" s="1192">
        <v>3</v>
      </c>
      <c r="I27" s="1169" t="s">
        <v>1545</v>
      </c>
      <c r="J27" s="1319"/>
      <c r="BB27" s="1197">
        <v>21</v>
      </c>
      <c r="BC27" s="1155">
        <v>3</v>
      </c>
      <c r="BD27" s="1155"/>
      <c r="BE27" s="1155">
        <v>7</v>
      </c>
      <c r="BF27" s="1155" t="s">
        <v>925</v>
      </c>
      <c r="BG27" s="1155" t="s">
        <v>924</v>
      </c>
      <c r="BH27" s="1184"/>
      <c r="BI27" s="1179">
        <f t="shared" si="0"/>
        <v>6</v>
      </c>
      <c r="BJ27" s="1183">
        <f t="shared" si="1"/>
        <v>0</v>
      </c>
      <c r="BL27" s="1319">
        <v>21</v>
      </c>
      <c r="BM27" s="1319">
        <v>2</v>
      </c>
      <c r="BN27" s="1319" t="s">
        <v>798</v>
      </c>
      <c r="BO27" s="1319">
        <v>1</v>
      </c>
      <c r="BP27" s="1319" t="s">
        <v>799</v>
      </c>
      <c r="BQ27" s="1319">
        <v>5</v>
      </c>
      <c r="BR27" s="1319" t="s">
        <v>1760</v>
      </c>
      <c r="BS27" s="1319">
        <v>1</v>
      </c>
      <c r="BT27" s="1319" t="s">
        <v>788</v>
      </c>
      <c r="BU27" s="1319"/>
      <c r="BV27" s="1319"/>
    </row>
    <row r="28" spans="1:74" s="1179" customFormat="1">
      <c r="A28" s="1159">
        <v>22</v>
      </c>
      <c r="B28" s="1159">
        <v>1</v>
      </c>
      <c r="C28" s="1161" t="s">
        <v>1535</v>
      </c>
      <c r="D28" s="1188">
        <v>3</v>
      </c>
      <c r="E28" s="1167" t="s">
        <v>817</v>
      </c>
      <c r="F28" s="1189">
        <v>1</v>
      </c>
      <c r="G28" s="1168" t="s">
        <v>1537</v>
      </c>
      <c r="H28" s="1192">
        <v>4</v>
      </c>
      <c r="I28" s="1169" t="s">
        <v>1546</v>
      </c>
      <c r="J28" s="1319"/>
      <c r="BB28" s="1197">
        <v>22</v>
      </c>
      <c r="BC28" s="1155">
        <v>3</v>
      </c>
      <c r="BD28" s="1155"/>
      <c r="BE28" s="1155">
        <v>8</v>
      </c>
      <c r="BF28" s="1155" t="s">
        <v>926</v>
      </c>
      <c r="BG28" s="1155" t="s">
        <v>927</v>
      </c>
      <c r="BH28" s="1184"/>
      <c r="BI28" s="1179">
        <f t="shared" si="0"/>
        <v>6</v>
      </c>
      <c r="BJ28" s="1183">
        <f t="shared" si="1"/>
        <v>0</v>
      </c>
      <c r="BL28" s="1319">
        <v>22</v>
      </c>
      <c r="BM28" s="1319">
        <v>2</v>
      </c>
      <c r="BN28" s="1319" t="s">
        <v>798</v>
      </c>
      <c r="BO28" s="1319">
        <v>1</v>
      </c>
      <c r="BP28" s="1319" t="s">
        <v>799</v>
      </c>
      <c r="BQ28" s="1319">
        <v>5</v>
      </c>
      <c r="BR28" s="1319" t="s">
        <v>1760</v>
      </c>
      <c r="BS28" s="1319">
        <v>2</v>
      </c>
      <c r="BT28" s="1319" t="s">
        <v>789</v>
      </c>
      <c r="BU28" s="1319"/>
      <c r="BV28" s="1319"/>
    </row>
    <row r="29" spans="1:74" s="1179" customFormat="1">
      <c r="A29" s="1159">
        <v>23</v>
      </c>
      <c r="B29" s="1159">
        <v>1</v>
      </c>
      <c r="C29" s="1161" t="s">
        <v>1535</v>
      </c>
      <c r="D29" s="1188">
        <v>3</v>
      </c>
      <c r="E29" s="1167" t="s">
        <v>817</v>
      </c>
      <c r="F29" s="1189">
        <v>1</v>
      </c>
      <c r="G29" s="1168" t="s">
        <v>1537</v>
      </c>
      <c r="H29" s="1192">
        <v>5</v>
      </c>
      <c r="I29" s="1169" t="s">
        <v>1547</v>
      </c>
      <c r="J29" s="1319"/>
      <c r="BB29" s="1197">
        <v>23</v>
      </c>
      <c r="BC29" s="1155">
        <v>3</v>
      </c>
      <c r="BD29" s="1155"/>
      <c r="BE29" s="1155">
        <v>9</v>
      </c>
      <c r="BF29" s="1155" t="s">
        <v>928</v>
      </c>
      <c r="BG29" s="1155" t="s">
        <v>915</v>
      </c>
      <c r="BH29" s="1184"/>
      <c r="BI29" s="1179">
        <f t="shared" si="0"/>
        <v>5</v>
      </c>
      <c r="BJ29" s="1183">
        <f t="shared" si="1"/>
        <v>0</v>
      </c>
      <c r="BL29" s="1319">
        <v>23</v>
      </c>
      <c r="BM29" s="1319">
        <v>2</v>
      </c>
      <c r="BN29" s="1319" t="s">
        <v>798</v>
      </c>
      <c r="BO29" s="1319">
        <v>1</v>
      </c>
      <c r="BP29" s="1319" t="s">
        <v>799</v>
      </c>
      <c r="BQ29" s="1319">
        <v>6</v>
      </c>
      <c r="BR29" s="1319" t="s">
        <v>791</v>
      </c>
      <c r="BS29" s="1319">
        <v>1</v>
      </c>
      <c r="BT29" s="1319" t="s">
        <v>792</v>
      </c>
      <c r="BU29" s="1319"/>
      <c r="BV29" s="1319"/>
    </row>
    <row r="30" spans="1:74" s="1179" customFormat="1">
      <c r="A30" s="1159">
        <v>24</v>
      </c>
      <c r="B30" s="1159">
        <v>1</v>
      </c>
      <c r="C30" s="1161" t="s">
        <v>1535</v>
      </c>
      <c r="D30" s="1188">
        <v>3</v>
      </c>
      <c r="E30" s="1167" t="s">
        <v>817</v>
      </c>
      <c r="F30" s="1189">
        <v>1</v>
      </c>
      <c r="G30" s="1168" t="s">
        <v>1537</v>
      </c>
      <c r="H30" s="1192">
        <v>6</v>
      </c>
      <c r="I30" s="1169" t="s">
        <v>1548</v>
      </c>
      <c r="J30" s="1319"/>
      <c r="BB30" s="1197">
        <v>24</v>
      </c>
      <c r="BC30" s="1155">
        <v>3</v>
      </c>
      <c r="BD30" s="1155"/>
      <c r="BE30" s="1155">
        <v>10</v>
      </c>
      <c r="BF30" s="1155" t="s">
        <v>1319</v>
      </c>
      <c r="BG30" s="1155"/>
      <c r="BH30" s="1184">
        <v>1</v>
      </c>
      <c r="BI30" s="1179">
        <f t="shared" si="0"/>
        <v>18</v>
      </c>
      <c r="BJ30" s="1183">
        <f t="shared" si="1"/>
        <v>0</v>
      </c>
      <c r="BL30" s="1319">
        <v>24</v>
      </c>
      <c r="BM30" s="1319">
        <v>2</v>
      </c>
      <c r="BN30" s="1319" t="s">
        <v>798</v>
      </c>
      <c r="BO30" s="1319">
        <v>1</v>
      </c>
      <c r="BP30" s="1319" t="s">
        <v>799</v>
      </c>
      <c r="BQ30" s="1319">
        <v>6</v>
      </c>
      <c r="BR30" s="1319" t="s">
        <v>791</v>
      </c>
      <c r="BS30" s="1319">
        <v>2</v>
      </c>
      <c r="BT30" s="1319" t="s">
        <v>1761</v>
      </c>
      <c r="BU30" s="1319"/>
      <c r="BV30" s="1319"/>
    </row>
    <row r="31" spans="1:74" s="1179" customFormat="1">
      <c r="A31" s="1159">
        <v>25</v>
      </c>
      <c r="B31" s="1159">
        <v>1</v>
      </c>
      <c r="C31" s="1161" t="s">
        <v>1535</v>
      </c>
      <c r="D31" s="1188">
        <v>3</v>
      </c>
      <c r="E31" s="1167" t="s">
        <v>817</v>
      </c>
      <c r="F31" s="1189">
        <v>2</v>
      </c>
      <c r="G31" s="1165" t="s">
        <v>217</v>
      </c>
      <c r="H31" s="1193">
        <v>1</v>
      </c>
      <c r="I31" s="1166" t="s">
        <v>259</v>
      </c>
      <c r="J31" s="1319"/>
      <c r="BB31" s="1197">
        <v>25</v>
      </c>
      <c r="BC31" s="1155">
        <v>4</v>
      </c>
      <c r="BD31" s="1155" t="s">
        <v>929</v>
      </c>
      <c r="BE31" s="1155">
        <v>1</v>
      </c>
      <c r="BF31" s="1155" t="s">
        <v>930</v>
      </c>
      <c r="BG31" s="1155" t="s">
        <v>263</v>
      </c>
      <c r="BH31" s="1184"/>
      <c r="BI31" s="1179">
        <f t="shared" si="0"/>
        <v>8</v>
      </c>
      <c r="BJ31" s="1183">
        <f t="shared" si="1"/>
        <v>12</v>
      </c>
      <c r="BL31" s="1319">
        <v>25</v>
      </c>
      <c r="BM31" s="1319">
        <v>2</v>
      </c>
      <c r="BN31" s="1319" t="s">
        <v>798</v>
      </c>
      <c r="BO31" s="1319">
        <v>1</v>
      </c>
      <c r="BP31" s="1319" t="s">
        <v>799</v>
      </c>
      <c r="BQ31" s="1319">
        <v>6</v>
      </c>
      <c r="BR31" s="1319" t="s">
        <v>791</v>
      </c>
      <c r="BS31" s="1319">
        <v>3</v>
      </c>
      <c r="BT31" s="1319" t="s">
        <v>248</v>
      </c>
      <c r="BU31" s="1319"/>
      <c r="BV31" s="1319"/>
    </row>
    <row r="32" spans="1:74" s="1179" customFormat="1">
      <c r="A32" s="1159">
        <v>26</v>
      </c>
      <c r="B32" s="1159">
        <v>1</v>
      </c>
      <c r="C32" s="1161" t="s">
        <v>1535</v>
      </c>
      <c r="D32" s="1188">
        <v>3</v>
      </c>
      <c r="E32" s="1167" t="s">
        <v>817</v>
      </c>
      <c r="F32" s="1189">
        <v>2</v>
      </c>
      <c r="G32" s="1175" t="s">
        <v>217</v>
      </c>
      <c r="H32" s="1194">
        <v>2</v>
      </c>
      <c r="I32" s="1166" t="s">
        <v>411</v>
      </c>
      <c r="J32" s="1319"/>
      <c r="BB32" s="1197">
        <v>26</v>
      </c>
      <c r="BC32" s="1155">
        <v>4</v>
      </c>
      <c r="BD32" s="1155"/>
      <c r="BE32" s="1155">
        <v>2</v>
      </c>
      <c r="BF32" s="1155" t="s">
        <v>931</v>
      </c>
      <c r="BG32" s="1155" t="s">
        <v>263</v>
      </c>
      <c r="BH32" s="1184"/>
      <c r="BI32" s="1179">
        <f t="shared" si="0"/>
        <v>8</v>
      </c>
      <c r="BJ32" s="1183">
        <f t="shared" si="1"/>
        <v>0</v>
      </c>
      <c r="BL32" s="1319">
        <v>26</v>
      </c>
      <c r="BM32" s="1319">
        <v>2</v>
      </c>
      <c r="BN32" s="1319" t="s">
        <v>798</v>
      </c>
      <c r="BO32" s="1319">
        <v>1</v>
      </c>
      <c r="BP32" s="1319" t="s">
        <v>799</v>
      </c>
      <c r="BQ32" s="1319">
        <v>6</v>
      </c>
      <c r="BR32" s="1319" t="s">
        <v>791</v>
      </c>
      <c r="BS32" s="1319">
        <v>4</v>
      </c>
      <c r="BT32" s="1319" t="s">
        <v>182</v>
      </c>
      <c r="BU32" s="1319"/>
      <c r="BV32" s="1319"/>
    </row>
    <row r="33" spans="1:74" s="1179" customFormat="1">
      <c r="A33" s="1159">
        <v>27</v>
      </c>
      <c r="B33" s="1159">
        <v>1</v>
      </c>
      <c r="C33" s="1161" t="s">
        <v>1535</v>
      </c>
      <c r="D33" s="1188">
        <v>4</v>
      </c>
      <c r="E33" s="1170" t="s">
        <v>412</v>
      </c>
      <c r="F33" s="1189">
        <v>1</v>
      </c>
      <c r="G33" s="1168" t="s">
        <v>1537</v>
      </c>
      <c r="H33" s="1192">
        <v>1</v>
      </c>
      <c r="I33" s="1169" t="s">
        <v>1549</v>
      </c>
      <c r="J33" s="1319"/>
      <c r="BB33" s="1197">
        <v>27</v>
      </c>
      <c r="BC33" s="1155">
        <v>4</v>
      </c>
      <c r="BD33" s="1155"/>
      <c r="BE33" s="1155">
        <v>3</v>
      </c>
      <c r="BF33" s="1155" t="s">
        <v>932</v>
      </c>
      <c r="BG33" s="1155" t="s">
        <v>263</v>
      </c>
      <c r="BH33" s="1184"/>
      <c r="BI33" s="1179">
        <f t="shared" si="0"/>
        <v>8</v>
      </c>
      <c r="BJ33" s="1183">
        <f t="shared" si="1"/>
        <v>0</v>
      </c>
      <c r="BL33" s="1319">
        <v>27</v>
      </c>
      <c r="BM33" s="1319">
        <v>2</v>
      </c>
      <c r="BN33" s="1319" t="s">
        <v>798</v>
      </c>
      <c r="BO33" s="1319">
        <v>1</v>
      </c>
      <c r="BP33" s="1319" t="s">
        <v>799</v>
      </c>
      <c r="BQ33" s="1319">
        <v>6</v>
      </c>
      <c r="BR33" s="1319" t="s">
        <v>791</v>
      </c>
      <c r="BS33" s="1319">
        <v>5</v>
      </c>
      <c r="BT33" s="1319" t="s">
        <v>183</v>
      </c>
      <c r="BU33" s="1319"/>
      <c r="BV33" s="1319"/>
    </row>
    <row r="34" spans="1:74" s="1179" customFormat="1">
      <c r="A34" s="1159">
        <v>28</v>
      </c>
      <c r="B34" s="1159">
        <v>1</v>
      </c>
      <c r="C34" s="1161" t="s">
        <v>1535</v>
      </c>
      <c r="D34" s="1188">
        <v>4</v>
      </c>
      <c r="E34" s="1170" t="s">
        <v>412</v>
      </c>
      <c r="F34" s="1189">
        <v>1</v>
      </c>
      <c r="G34" s="1168" t="s">
        <v>1537</v>
      </c>
      <c r="H34" s="1192">
        <v>2</v>
      </c>
      <c r="I34" s="1169" t="s">
        <v>1550</v>
      </c>
      <c r="J34" s="1319"/>
      <c r="BB34" s="1197">
        <v>28</v>
      </c>
      <c r="BC34" s="1155">
        <v>4</v>
      </c>
      <c r="BD34" s="1155"/>
      <c r="BE34" s="1155">
        <v>4</v>
      </c>
      <c r="BF34" s="1155" t="s">
        <v>933</v>
      </c>
      <c r="BG34" s="1155"/>
      <c r="BH34" s="1184"/>
      <c r="BI34" s="1179">
        <f t="shared" si="0"/>
        <v>7</v>
      </c>
      <c r="BJ34" s="1183">
        <f t="shared" si="1"/>
        <v>0</v>
      </c>
      <c r="BL34" s="1319">
        <v>28</v>
      </c>
      <c r="BM34" s="1319">
        <v>2</v>
      </c>
      <c r="BN34" s="1319" t="s">
        <v>798</v>
      </c>
      <c r="BO34" s="1319">
        <v>1</v>
      </c>
      <c r="BP34" s="1319" t="s">
        <v>799</v>
      </c>
      <c r="BQ34" s="1319">
        <v>6</v>
      </c>
      <c r="BR34" s="1319" t="s">
        <v>791</v>
      </c>
      <c r="BS34" s="1319">
        <v>6</v>
      </c>
      <c r="BT34" s="1319" t="s">
        <v>1762</v>
      </c>
      <c r="BU34" s="1319"/>
      <c r="BV34" s="1319"/>
    </row>
    <row r="35" spans="1:74" s="1179" customFormat="1">
      <c r="A35" s="1159">
        <v>29</v>
      </c>
      <c r="B35" s="1159">
        <v>1</v>
      </c>
      <c r="C35" s="1161" t="s">
        <v>1535</v>
      </c>
      <c r="D35" s="1188">
        <v>4</v>
      </c>
      <c r="E35" s="1170" t="s">
        <v>412</v>
      </c>
      <c r="F35" s="1189">
        <v>2</v>
      </c>
      <c r="G35" s="1171" t="s">
        <v>217</v>
      </c>
      <c r="H35" s="1193">
        <v>1</v>
      </c>
      <c r="I35" s="1166" t="s">
        <v>259</v>
      </c>
      <c r="J35" s="1319"/>
      <c r="BB35" s="1197">
        <v>29</v>
      </c>
      <c r="BC35" s="1155">
        <v>4</v>
      </c>
      <c r="BD35" s="1155"/>
      <c r="BE35" s="1155">
        <v>5</v>
      </c>
      <c r="BF35" s="1155" t="s">
        <v>934</v>
      </c>
      <c r="BG35" s="1155" t="s">
        <v>935</v>
      </c>
      <c r="BH35" s="1184"/>
      <c r="BI35" s="1179">
        <f t="shared" si="0"/>
        <v>5</v>
      </c>
      <c r="BJ35" s="1183">
        <f t="shared" si="1"/>
        <v>0</v>
      </c>
      <c r="BL35" s="1319">
        <v>29</v>
      </c>
      <c r="BM35" s="1319">
        <v>2</v>
      </c>
      <c r="BN35" s="1319" t="s">
        <v>798</v>
      </c>
      <c r="BO35" s="1319">
        <v>1</v>
      </c>
      <c r="BP35" s="1319" t="s">
        <v>799</v>
      </c>
      <c r="BQ35" s="1319">
        <v>6</v>
      </c>
      <c r="BR35" s="1319" t="s">
        <v>791</v>
      </c>
      <c r="BS35" s="1319">
        <v>7</v>
      </c>
      <c r="BT35" s="1319" t="s">
        <v>797</v>
      </c>
      <c r="BU35" s="1319"/>
      <c r="BV35" s="1319"/>
    </row>
    <row r="36" spans="1:74" s="1179" customFormat="1">
      <c r="A36" s="1159">
        <v>30</v>
      </c>
      <c r="B36" s="1159">
        <v>1</v>
      </c>
      <c r="C36" s="1161" t="s">
        <v>1535</v>
      </c>
      <c r="D36" s="1188">
        <v>4</v>
      </c>
      <c r="E36" s="1170" t="s">
        <v>412</v>
      </c>
      <c r="F36" s="1189">
        <v>2</v>
      </c>
      <c r="G36" s="1171" t="s">
        <v>217</v>
      </c>
      <c r="H36" s="1193">
        <v>2</v>
      </c>
      <c r="I36" s="1166" t="s">
        <v>1551</v>
      </c>
      <c r="J36" s="1319"/>
      <c r="BB36" s="1197">
        <v>30</v>
      </c>
      <c r="BC36" s="1155">
        <v>4</v>
      </c>
      <c r="BD36" s="1155"/>
      <c r="BE36" s="1155">
        <v>6</v>
      </c>
      <c r="BF36" s="1155" t="s">
        <v>936</v>
      </c>
      <c r="BG36" s="1155" t="s">
        <v>937</v>
      </c>
      <c r="BH36" s="1184"/>
      <c r="BI36" s="1179">
        <f t="shared" si="0"/>
        <v>7</v>
      </c>
      <c r="BJ36" s="1183">
        <f t="shared" si="1"/>
        <v>0</v>
      </c>
      <c r="BL36" s="1319">
        <v>30</v>
      </c>
      <c r="BM36" s="1319">
        <v>2</v>
      </c>
      <c r="BN36" s="1319" t="s">
        <v>798</v>
      </c>
      <c r="BO36" s="1319">
        <v>1</v>
      </c>
      <c r="BP36" s="1319" t="s">
        <v>799</v>
      </c>
      <c r="BQ36" s="1319">
        <v>7</v>
      </c>
      <c r="BR36" s="1319" t="s">
        <v>268</v>
      </c>
      <c r="BS36" s="1319">
        <v>1</v>
      </c>
      <c r="BT36" s="1319" t="s">
        <v>269</v>
      </c>
      <c r="BU36" s="1319"/>
      <c r="BV36" s="1319"/>
    </row>
    <row r="37" spans="1:74" s="1179" customFormat="1">
      <c r="A37" s="1159">
        <v>31</v>
      </c>
      <c r="B37" s="1159">
        <v>1</v>
      </c>
      <c r="C37" s="1161" t="s">
        <v>1535</v>
      </c>
      <c r="D37" s="1188">
        <v>4</v>
      </c>
      <c r="E37" s="1170" t="s">
        <v>412</v>
      </c>
      <c r="F37" s="1189">
        <v>2</v>
      </c>
      <c r="G37" s="1171" t="s">
        <v>217</v>
      </c>
      <c r="H37" s="1193">
        <v>3</v>
      </c>
      <c r="I37" s="1166" t="s">
        <v>1552</v>
      </c>
      <c r="J37" s="1319"/>
      <c r="BB37" s="1197">
        <v>31</v>
      </c>
      <c r="BC37" s="1155">
        <v>4</v>
      </c>
      <c r="BD37" s="1155"/>
      <c r="BE37" s="1155">
        <v>7</v>
      </c>
      <c r="BF37" s="1155" t="s">
        <v>938</v>
      </c>
      <c r="BG37" s="1155" t="s">
        <v>937</v>
      </c>
      <c r="BH37" s="1184"/>
      <c r="BI37" s="1179">
        <f t="shared" si="0"/>
        <v>3</v>
      </c>
      <c r="BJ37" s="1183">
        <f t="shared" si="1"/>
        <v>0</v>
      </c>
      <c r="BL37" s="1319">
        <v>31</v>
      </c>
      <c r="BM37" s="1319">
        <v>2</v>
      </c>
      <c r="BN37" s="1319" t="s">
        <v>798</v>
      </c>
      <c r="BO37" s="1319">
        <v>1</v>
      </c>
      <c r="BP37" s="1319" t="s">
        <v>799</v>
      </c>
      <c r="BQ37" s="1319">
        <v>7</v>
      </c>
      <c r="BR37" s="1319" t="s">
        <v>268</v>
      </c>
      <c r="BS37" s="1319">
        <v>2</v>
      </c>
      <c r="BT37" s="1319" t="s">
        <v>270</v>
      </c>
      <c r="BU37" s="1319"/>
      <c r="BV37" s="1319"/>
    </row>
    <row r="38" spans="1:74" s="1179" customFormat="1">
      <c r="A38" s="1159">
        <v>32</v>
      </c>
      <c r="B38" s="1159">
        <v>2</v>
      </c>
      <c r="C38" s="1161" t="s">
        <v>1553</v>
      </c>
      <c r="D38" s="1188">
        <v>1</v>
      </c>
      <c r="E38" s="1170" t="s">
        <v>1554</v>
      </c>
      <c r="F38" s="1189">
        <v>1</v>
      </c>
      <c r="G38" s="1172" t="s">
        <v>1537</v>
      </c>
      <c r="H38" s="1195">
        <v>1</v>
      </c>
      <c r="I38" s="1169" t="s">
        <v>1555</v>
      </c>
      <c r="J38" s="1319"/>
      <c r="BB38" s="1197">
        <v>32</v>
      </c>
      <c r="BC38" s="1155">
        <v>4</v>
      </c>
      <c r="BD38" s="1155"/>
      <c r="BE38" s="1155">
        <v>8</v>
      </c>
      <c r="BF38" s="1155" t="s">
        <v>939</v>
      </c>
      <c r="BG38" s="1155" t="s">
        <v>937</v>
      </c>
      <c r="BH38" s="1184"/>
      <c r="BI38" s="1179">
        <f t="shared" si="0"/>
        <v>6</v>
      </c>
      <c r="BJ38" s="1183">
        <f t="shared" si="1"/>
        <v>0</v>
      </c>
      <c r="BL38" s="1319">
        <v>32</v>
      </c>
      <c r="BM38" s="1319">
        <v>2</v>
      </c>
      <c r="BN38" s="1319" t="s">
        <v>798</v>
      </c>
      <c r="BO38" s="1319">
        <v>1</v>
      </c>
      <c r="BP38" s="1319" t="s">
        <v>799</v>
      </c>
      <c r="BQ38" s="1319">
        <v>7</v>
      </c>
      <c r="BR38" s="1319" t="s">
        <v>268</v>
      </c>
      <c r="BS38" s="1319">
        <v>3</v>
      </c>
      <c r="BT38" s="1319" t="s">
        <v>271</v>
      </c>
      <c r="BU38" s="1319"/>
      <c r="BV38" s="1319"/>
    </row>
    <row r="39" spans="1:74" s="1179" customFormat="1">
      <c r="A39" s="1159">
        <v>33</v>
      </c>
      <c r="B39" s="1159">
        <v>2</v>
      </c>
      <c r="C39" s="1161" t="s">
        <v>1553</v>
      </c>
      <c r="D39" s="1188">
        <v>2</v>
      </c>
      <c r="E39" s="1170" t="s">
        <v>1556</v>
      </c>
      <c r="F39" s="1189">
        <v>1</v>
      </c>
      <c r="G39" s="1172" t="s">
        <v>1537</v>
      </c>
      <c r="H39" s="1195">
        <v>1</v>
      </c>
      <c r="I39" s="1169" t="s">
        <v>1555</v>
      </c>
      <c r="J39" s="1319"/>
      <c r="BB39" s="1197">
        <v>33</v>
      </c>
      <c r="BC39" s="1155">
        <v>4</v>
      </c>
      <c r="BD39" s="1155"/>
      <c r="BE39" s="1155">
        <v>9</v>
      </c>
      <c r="BF39" s="1155" t="s">
        <v>940</v>
      </c>
      <c r="BG39" s="1155" t="s">
        <v>115</v>
      </c>
      <c r="BH39" s="1184"/>
      <c r="BI39" s="1179">
        <f t="shared" si="0"/>
        <v>6</v>
      </c>
      <c r="BJ39" s="1183">
        <f t="shared" si="1"/>
        <v>0</v>
      </c>
      <c r="BL39" s="1319">
        <v>33</v>
      </c>
      <c r="BM39" s="1319">
        <v>2</v>
      </c>
      <c r="BN39" s="1319" t="s">
        <v>798</v>
      </c>
      <c r="BO39" s="1319">
        <v>1</v>
      </c>
      <c r="BP39" s="1319" t="s">
        <v>799</v>
      </c>
      <c r="BQ39" s="1319">
        <v>7</v>
      </c>
      <c r="BR39" s="1319" t="s">
        <v>268</v>
      </c>
      <c r="BS39" s="1319">
        <v>4</v>
      </c>
      <c r="BT39" s="1319" t="s">
        <v>1763</v>
      </c>
      <c r="BU39" s="1319"/>
      <c r="BV39" s="1319"/>
    </row>
    <row r="40" spans="1:74" s="1179" customFormat="1">
      <c r="A40" s="1159">
        <v>34</v>
      </c>
      <c r="B40" s="1159">
        <v>2</v>
      </c>
      <c r="C40" s="1161" t="s">
        <v>1553</v>
      </c>
      <c r="D40" s="1188">
        <v>2</v>
      </c>
      <c r="E40" s="1170" t="s">
        <v>1556</v>
      </c>
      <c r="F40" s="1189">
        <v>1</v>
      </c>
      <c r="G40" s="1172" t="s">
        <v>1537</v>
      </c>
      <c r="H40" s="1195">
        <v>2</v>
      </c>
      <c r="I40" s="1169" t="s">
        <v>1557</v>
      </c>
      <c r="J40" s="1319"/>
      <c r="BB40" s="1197">
        <v>34</v>
      </c>
      <c r="BC40" s="1155">
        <v>4</v>
      </c>
      <c r="BD40" s="1155"/>
      <c r="BE40" s="1155">
        <v>10</v>
      </c>
      <c r="BF40" s="1155" t="s">
        <v>116</v>
      </c>
      <c r="BG40" s="1155" t="s">
        <v>115</v>
      </c>
      <c r="BH40" s="1184"/>
      <c r="BI40" s="1179">
        <f t="shared" si="0"/>
        <v>6</v>
      </c>
      <c r="BJ40" s="1183">
        <f t="shared" si="1"/>
        <v>0</v>
      </c>
      <c r="BL40" s="1319">
        <v>34</v>
      </c>
      <c r="BM40" s="1319">
        <v>2</v>
      </c>
      <c r="BN40" s="1319" t="s">
        <v>798</v>
      </c>
      <c r="BO40" s="1319">
        <v>1</v>
      </c>
      <c r="BP40" s="1319" t="s">
        <v>799</v>
      </c>
      <c r="BQ40" s="1319">
        <v>7</v>
      </c>
      <c r="BR40" s="1319" t="s">
        <v>268</v>
      </c>
      <c r="BS40" s="1319">
        <v>5</v>
      </c>
      <c r="BT40" s="1319" t="s">
        <v>827</v>
      </c>
      <c r="BU40" s="1319"/>
      <c r="BV40" s="1319"/>
    </row>
    <row r="41" spans="1:74" s="1179" customFormat="1">
      <c r="A41" s="1159">
        <v>35</v>
      </c>
      <c r="B41" s="1159">
        <v>3</v>
      </c>
      <c r="C41" s="1167" t="s">
        <v>413</v>
      </c>
      <c r="D41" s="1189">
        <v>1</v>
      </c>
      <c r="E41" s="1170" t="s">
        <v>1536</v>
      </c>
      <c r="F41" s="1189">
        <v>1</v>
      </c>
      <c r="G41" s="1172" t="s">
        <v>1537</v>
      </c>
      <c r="H41" s="1195">
        <v>1</v>
      </c>
      <c r="I41" s="1169" t="s">
        <v>1558</v>
      </c>
      <c r="J41" s="1319"/>
      <c r="BB41" s="1197">
        <v>35</v>
      </c>
      <c r="BC41" s="1155">
        <v>4</v>
      </c>
      <c r="BD41" s="1155"/>
      <c r="BE41" s="1155">
        <v>11</v>
      </c>
      <c r="BF41" s="1155" t="s">
        <v>117</v>
      </c>
      <c r="BG41" s="1155" t="s">
        <v>118</v>
      </c>
      <c r="BH41" s="1184"/>
      <c r="BI41" s="1179">
        <f t="shared" si="0"/>
        <v>8</v>
      </c>
      <c r="BJ41" s="1183">
        <f t="shared" si="1"/>
        <v>0</v>
      </c>
      <c r="BL41" s="1319">
        <v>35</v>
      </c>
      <c r="BM41" s="1319">
        <v>2</v>
      </c>
      <c r="BN41" s="1319" t="s">
        <v>798</v>
      </c>
      <c r="BO41" s="1319">
        <v>1</v>
      </c>
      <c r="BP41" s="1319" t="s">
        <v>799</v>
      </c>
      <c r="BQ41" s="1319">
        <v>7</v>
      </c>
      <c r="BR41" s="1319" t="s">
        <v>268</v>
      </c>
      <c r="BS41" s="1319">
        <v>6</v>
      </c>
      <c r="BT41" s="1319" t="s">
        <v>1764</v>
      </c>
      <c r="BU41" s="1319"/>
      <c r="BV41" s="1319"/>
    </row>
    <row r="42" spans="1:74" s="1179" customFormat="1">
      <c r="A42" s="1159">
        <v>36</v>
      </c>
      <c r="B42" s="1159">
        <v>3</v>
      </c>
      <c r="C42" s="1161" t="s">
        <v>413</v>
      </c>
      <c r="D42" s="1188">
        <v>2</v>
      </c>
      <c r="E42" s="1170" t="s">
        <v>1559</v>
      </c>
      <c r="F42" s="1189">
        <v>1</v>
      </c>
      <c r="G42" s="1172" t="s">
        <v>1537</v>
      </c>
      <c r="H42" s="1195">
        <v>1</v>
      </c>
      <c r="I42" s="1169" t="s">
        <v>1560</v>
      </c>
      <c r="J42" s="1319"/>
      <c r="BB42" s="1197">
        <v>36</v>
      </c>
      <c r="BC42" s="1155">
        <v>4</v>
      </c>
      <c r="BD42" s="1155"/>
      <c r="BE42" s="1155">
        <v>12</v>
      </c>
      <c r="BF42" s="1155" t="s">
        <v>119</v>
      </c>
      <c r="BG42" s="1155" t="s">
        <v>120</v>
      </c>
      <c r="BH42" s="1184"/>
      <c r="BI42" s="1179">
        <f t="shared" si="0"/>
        <v>6</v>
      </c>
      <c r="BJ42" s="1183">
        <f t="shared" si="1"/>
        <v>0</v>
      </c>
      <c r="BL42" s="1319">
        <v>36</v>
      </c>
      <c r="BM42" s="1319">
        <v>2</v>
      </c>
      <c r="BN42" s="1319" t="s">
        <v>798</v>
      </c>
      <c r="BO42" s="1319">
        <v>1</v>
      </c>
      <c r="BP42" s="1319" t="s">
        <v>799</v>
      </c>
      <c r="BQ42" s="1319">
        <v>7</v>
      </c>
      <c r="BR42" s="1319" t="s">
        <v>268</v>
      </c>
      <c r="BS42" s="1319">
        <v>7</v>
      </c>
      <c r="BT42" s="1319" t="s">
        <v>492</v>
      </c>
      <c r="BU42" s="1319"/>
      <c r="BV42" s="1319"/>
    </row>
    <row r="43" spans="1:74" s="1179" customFormat="1" ht="22.5">
      <c r="A43" s="1159">
        <v>37</v>
      </c>
      <c r="B43" s="1159">
        <v>3</v>
      </c>
      <c r="C43" s="1161" t="s">
        <v>413</v>
      </c>
      <c r="D43" s="1188">
        <v>2</v>
      </c>
      <c r="E43" s="1170" t="s">
        <v>1559</v>
      </c>
      <c r="F43" s="1189">
        <v>1</v>
      </c>
      <c r="G43" s="1172" t="s">
        <v>1537</v>
      </c>
      <c r="H43" s="1195">
        <v>2</v>
      </c>
      <c r="I43" s="1169" t="s">
        <v>1561</v>
      </c>
      <c r="J43" s="1319"/>
      <c r="BB43" s="1197">
        <v>37</v>
      </c>
      <c r="BC43" s="1155">
        <v>4</v>
      </c>
      <c r="BD43" s="1155"/>
      <c r="BE43" s="1155">
        <v>13</v>
      </c>
      <c r="BF43" s="1155" t="s">
        <v>264</v>
      </c>
      <c r="BG43" s="1155" t="s">
        <v>1155</v>
      </c>
      <c r="BH43" s="1184"/>
      <c r="BI43" s="1179">
        <f t="shared" si="0"/>
        <v>7</v>
      </c>
      <c r="BJ43" s="1183">
        <f t="shared" si="1"/>
        <v>0</v>
      </c>
      <c r="BL43" s="1319">
        <v>37</v>
      </c>
      <c r="BM43" s="1319">
        <v>2</v>
      </c>
      <c r="BN43" s="1319" t="s">
        <v>798</v>
      </c>
      <c r="BO43" s="1319">
        <v>1</v>
      </c>
      <c r="BP43" s="1319" t="s">
        <v>799</v>
      </c>
      <c r="BQ43" s="1319">
        <v>8</v>
      </c>
      <c r="BR43" s="1319" t="s">
        <v>1765</v>
      </c>
      <c r="BS43" s="1319">
        <v>1</v>
      </c>
      <c r="BT43" s="1319" t="s">
        <v>609</v>
      </c>
      <c r="BU43" s="1319"/>
      <c r="BV43" s="1319"/>
    </row>
    <row r="44" spans="1:74" s="1179" customFormat="1">
      <c r="A44" s="1159">
        <v>38</v>
      </c>
      <c r="B44" s="1159">
        <v>3</v>
      </c>
      <c r="C44" s="1161" t="s">
        <v>413</v>
      </c>
      <c r="D44" s="1188">
        <v>2</v>
      </c>
      <c r="E44" s="1170" t="s">
        <v>1559</v>
      </c>
      <c r="F44" s="1189">
        <v>1</v>
      </c>
      <c r="G44" s="1172" t="s">
        <v>1537</v>
      </c>
      <c r="H44" s="1195">
        <v>3</v>
      </c>
      <c r="I44" s="1169" t="s">
        <v>1562</v>
      </c>
      <c r="J44" s="1319"/>
      <c r="BB44" s="1197">
        <v>38</v>
      </c>
      <c r="BC44" s="1155">
        <v>4</v>
      </c>
      <c r="BD44" s="1155"/>
      <c r="BE44" s="1155">
        <v>14</v>
      </c>
      <c r="BF44" s="1155" t="s">
        <v>1156</v>
      </c>
      <c r="BG44" s="1155" t="s">
        <v>1157</v>
      </c>
      <c r="BH44" s="1184"/>
      <c r="BI44" s="1179">
        <f t="shared" si="0"/>
        <v>13</v>
      </c>
      <c r="BJ44" s="1183">
        <f t="shared" si="1"/>
        <v>0</v>
      </c>
      <c r="BL44" s="1319">
        <v>38</v>
      </c>
      <c r="BM44" s="1319">
        <v>2</v>
      </c>
      <c r="BN44" s="1319" t="s">
        <v>798</v>
      </c>
      <c r="BO44" s="1319">
        <v>1</v>
      </c>
      <c r="BP44" s="1319" t="s">
        <v>799</v>
      </c>
      <c r="BQ44" s="1319">
        <v>8</v>
      </c>
      <c r="BR44" s="1319" t="s">
        <v>1765</v>
      </c>
      <c r="BS44" s="1319">
        <v>2</v>
      </c>
      <c r="BT44" s="1319" t="s">
        <v>151</v>
      </c>
      <c r="BU44" s="1319"/>
      <c r="BV44" s="1319"/>
    </row>
    <row r="45" spans="1:74" s="1179" customFormat="1">
      <c r="A45" s="1159">
        <v>39</v>
      </c>
      <c r="B45" s="1159">
        <v>3</v>
      </c>
      <c r="C45" s="1167" t="s">
        <v>413</v>
      </c>
      <c r="D45" s="1188">
        <v>2</v>
      </c>
      <c r="E45" s="1167" t="s">
        <v>817</v>
      </c>
      <c r="F45" s="1189">
        <v>2</v>
      </c>
      <c r="G45" s="1165" t="s">
        <v>217</v>
      </c>
      <c r="H45" s="1193">
        <v>1</v>
      </c>
      <c r="I45" s="1166" t="s">
        <v>1563</v>
      </c>
      <c r="J45" s="1319"/>
      <c r="BB45" s="1197">
        <v>39</v>
      </c>
      <c r="BC45" s="1155">
        <v>4</v>
      </c>
      <c r="BD45" s="1155"/>
      <c r="BE45" s="1155">
        <v>15</v>
      </c>
      <c r="BF45" s="1155" t="s">
        <v>1158</v>
      </c>
      <c r="BG45" s="1155" t="s">
        <v>263</v>
      </c>
      <c r="BH45" s="1184"/>
      <c r="BI45" s="1179">
        <f t="shared" si="0"/>
        <v>8</v>
      </c>
      <c r="BJ45" s="1183">
        <f t="shared" si="1"/>
        <v>0</v>
      </c>
      <c r="BL45" s="1319">
        <v>39</v>
      </c>
      <c r="BM45" s="1319">
        <v>2</v>
      </c>
      <c r="BN45" s="1319" t="s">
        <v>798</v>
      </c>
      <c r="BO45" s="1319">
        <v>1</v>
      </c>
      <c r="BP45" s="1319" t="s">
        <v>799</v>
      </c>
      <c r="BQ45" s="1319">
        <v>8</v>
      </c>
      <c r="BR45" s="1319" t="s">
        <v>1765</v>
      </c>
      <c r="BS45" s="1319">
        <v>3</v>
      </c>
      <c r="BT45" s="1319" t="s">
        <v>152</v>
      </c>
      <c r="BU45" s="1319"/>
      <c r="BV45" s="1319"/>
    </row>
    <row r="46" spans="1:74" s="1179" customFormat="1">
      <c r="A46" s="1159">
        <v>40</v>
      </c>
      <c r="B46" s="1159">
        <v>3</v>
      </c>
      <c r="C46" s="1173" t="s">
        <v>413</v>
      </c>
      <c r="D46" s="1188">
        <v>2</v>
      </c>
      <c r="E46" s="1173" t="s">
        <v>1559</v>
      </c>
      <c r="F46" s="1159">
        <v>2</v>
      </c>
      <c r="G46" s="1175" t="s">
        <v>217</v>
      </c>
      <c r="H46" s="1194">
        <v>2</v>
      </c>
      <c r="I46" s="1166" t="s">
        <v>1564</v>
      </c>
      <c r="J46" s="1319"/>
      <c r="BB46" s="1197">
        <v>40</v>
      </c>
      <c r="BC46" s="1155">
        <v>4</v>
      </c>
      <c r="BD46" s="1155"/>
      <c r="BE46" s="1155">
        <v>16</v>
      </c>
      <c r="BF46" s="1155" t="s">
        <v>1320</v>
      </c>
      <c r="BG46" s="1155"/>
      <c r="BH46" s="1184">
        <v>1</v>
      </c>
      <c r="BI46" s="1179">
        <f t="shared" si="0"/>
        <v>24</v>
      </c>
      <c r="BJ46" s="1183">
        <f t="shared" si="1"/>
        <v>0</v>
      </c>
      <c r="BL46" s="1319">
        <v>40</v>
      </c>
      <c r="BM46" s="1319">
        <v>2</v>
      </c>
      <c r="BN46" s="1319" t="s">
        <v>798</v>
      </c>
      <c r="BO46" s="1319">
        <v>1</v>
      </c>
      <c r="BP46" s="1319" t="s">
        <v>799</v>
      </c>
      <c r="BQ46" s="1319">
        <v>8</v>
      </c>
      <c r="BR46" s="1319" t="s">
        <v>1765</v>
      </c>
      <c r="BS46" s="1319">
        <v>4</v>
      </c>
      <c r="BT46" s="1319" t="s">
        <v>1681</v>
      </c>
      <c r="BU46" s="1319"/>
      <c r="BV46" s="1319"/>
    </row>
    <row r="47" spans="1:74" s="1179" customFormat="1">
      <c r="A47" s="1159">
        <v>41</v>
      </c>
      <c r="B47" s="1159">
        <v>3</v>
      </c>
      <c r="C47" s="1173" t="s">
        <v>413</v>
      </c>
      <c r="D47" s="1188">
        <v>2</v>
      </c>
      <c r="E47" s="1173" t="s">
        <v>1559</v>
      </c>
      <c r="F47" s="1159">
        <v>2</v>
      </c>
      <c r="G47" s="1175" t="s">
        <v>217</v>
      </c>
      <c r="H47" s="1194">
        <v>3</v>
      </c>
      <c r="I47" s="1166" t="s">
        <v>1565</v>
      </c>
      <c r="J47" s="1319"/>
      <c r="BB47" s="1197">
        <v>41</v>
      </c>
      <c r="BC47" s="1155">
        <v>5</v>
      </c>
      <c r="BD47" s="1155" t="s">
        <v>1159</v>
      </c>
      <c r="BE47" s="1155">
        <v>1</v>
      </c>
      <c r="BF47" s="1155" t="s">
        <v>1160</v>
      </c>
      <c r="BG47" s="1155" t="s">
        <v>1161</v>
      </c>
      <c r="BH47" s="1184"/>
      <c r="BI47" s="1179">
        <f t="shared" si="0"/>
        <v>12</v>
      </c>
      <c r="BJ47" s="1183">
        <f t="shared" si="1"/>
        <v>7</v>
      </c>
      <c r="BL47" s="1319">
        <v>41</v>
      </c>
      <c r="BM47" s="1319">
        <v>2</v>
      </c>
      <c r="BN47" s="1319" t="s">
        <v>798</v>
      </c>
      <c r="BO47" s="1319">
        <v>1</v>
      </c>
      <c r="BP47" s="1319" t="s">
        <v>799</v>
      </c>
      <c r="BQ47" s="1319">
        <v>8</v>
      </c>
      <c r="BR47" s="1319" t="s">
        <v>1765</v>
      </c>
      <c r="BS47" s="1319">
        <v>5</v>
      </c>
      <c r="BT47" s="1319" t="s">
        <v>1766</v>
      </c>
      <c r="BU47" s="1319"/>
      <c r="BV47" s="1319"/>
    </row>
    <row r="48" spans="1:74" s="1179" customFormat="1">
      <c r="A48" s="1159">
        <v>42</v>
      </c>
      <c r="B48" s="1159">
        <v>4</v>
      </c>
      <c r="C48" s="1167" t="s">
        <v>140</v>
      </c>
      <c r="D48" s="1189">
        <v>1</v>
      </c>
      <c r="E48" s="1173" t="s">
        <v>1536</v>
      </c>
      <c r="F48" s="1159">
        <v>1</v>
      </c>
      <c r="G48" s="1168" t="s">
        <v>1537</v>
      </c>
      <c r="H48" s="1192">
        <v>1</v>
      </c>
      <c r="I48" s="1169" t="s">
        <v>1566</v>
      </c>
      <c r="J48" s="1319"/>
      <c r="BB48" s="1197">
        <v>42</v>
      </c>
      <c r="BC48" s="1155">
        <v>5</v>
      </c>
      <c r="BD48" s="1155"/>
      <c r="BE48" s="1155">
        <v>2</v>
      </c>
      <c r="BF48" s="1155" t="s">
        <v>390</v>
      </c>
      <c r="BG48" s="1155" t="s">
        <v>1161</v>
      </c>
      <c r="BH48" s="1184"/>
      <c r="BI48" s="1179">
        <f t="shared" si="0"/>
        <v>9</v>
      </c>
      <c r="BJ48" s="1183">
        <f t="shared" si="1"/>
        <v>0</v>
      </c>
      <c r="BL48" s="1319">
        <v>42</v>
      </c>
      <c r="BM48" s="1319">
        <v>2</v>
      </c>
      <c r="BN48" s="1319" t="s">
        <v>798</v>
      </c>
      <c r="BO48" s="1319">
        <v>1</v>
      </c>
      <c r="BP48" s="1319" t="s">
        <v>799</v>
      </c>
      <c r="BQ48" s="1319">
        <v>9</v>
      </c>
      <c r="BR48" s="1319" t="s">
        <v>797</v>
      </c>
      <c r="BS48" s="1319">
        <v>1</v>
      </c>
      <c r="BT48" s="1319" t="s">
        <v>1157</v>
      </c>
      <c r="BU48" s="1319">
        <v>4</v>
      </c>
      <c r="BV48" s="1319" t="s">
        <v>1754</v>
      </c>
    </row>
    <row r="49" spans="1:74" s="1179" customFormat="1">
      <c r="A49" s="1159">
        <v>43</v>
      </c>
      <c r="B49" s="1159">
        <v>4</v>
      </c>
      <c r="C49" s="1173" t="s">
        <v>140</v>
      </c>
      <c r="D49" s="1189">
        <v>1</v>
      </c>
      <c r="E49" s="1173" t="s">
        <v>1536</v>
      </c>
      <c r="F49" s="1159">
        <v>1</v>
      </c>
      <c r="G49" s="1168" t="s">
        <v>1537</v>
      </c>
      <c r="H49" s="1192">
        <v>2</v>
      </c>
      <c r="I49" s="1169" t="s">
        <v>123</v>
      </c>
      <c r="J49" s="1319"/>
      <c r="BB49" s="1197">
        <v>43</v>
      </c>
      <c r="BC49" s="1155">
        <v>5</v>
      </c>
      <c r="BD49" s="1155"/>
      <c r="BE49" s="1155">
        <v>3</v>
      </c>
      <c r="BF49" s="1155" t="s">
        <v>391</v>
      </c>
      <c r="BG49" s="1155" t="s">
        <v>392</v>
      </c>
      <c r="BH49" s="1184"/>
      <c r="BI49" s="1179">
        <f t="shared" si="0"/>
        <v>11</v>
      </c>
      <c r="BJ49" s="1183">
        <f t="shared" si="1"/>
        <v>0</v>
      </c>
      <c r="BL49" s="1319">
        <v>43</v>
      </c>
      <c r="BM49" s="1319">
        <v>2</v>
      </c>
      <c r="BN49" s="1319" t="s">
        <v>798</v>
      </c>
      <c r="BO49" s="1319">
        <v>2</v>
      </c>
      <c r="BP49" s="1319" t="s">
        <v>800</v>
      </c>
      <c r="BQ49" s="1319">
        <v>1</v>
      </c>
      <c r="BR49" s="1319" t="s">
        <v>1157</v>
      </c>
      <c r="BS49" s="1319">
        <v>1</v>
      </c>
      <c r="BT49" s="1319" t="s">
        <v>1157</v>
      </c>
      <c r="BU49" s="1319">
        <v>3</v>
      </c>
      <c r="BV49" s="1319" t="s">
        <v>1746</v>
      </c>
    </row>
    <row r="50" spans="1:74" s="1179" customFormat="1">
      <c r="A50" s="1159">
        <v>44</v>
      </c>
      <c r="B50" s="1159">
        <v>4</v>
      </c>
      <c r="C50" s="1173" t="s">
        <v>140</v>
      </c>
      <c r="D50" s="1189">
        <v>1</v>
      </c>
      <c r="E50" s="1173" t="s">
        <v>1536</v>
      </c>
      <c r="F50" s="1159">
        <v>1</v>
      </c>
      <c r="G50" s="1168" t="s">
        <v>1537</v>
      </c>
      <c r="H50" s="1192">
        <v>3</v>
      </c>
      <c r="I50" s="1169" t="s">
        <v>1188</v>
      </c>
      <c r="J50" s="1319"/>
      <c r="BB50" s="1197">
        <v>44</v>
      </c>
      <c r="BC50" s="1155">
        <v>5</v>
      </c>
      <c r="BD50" s="1155"/>
      <c r="BE50" s="1155">
        <v>4</v>
      </c>
      <c r="BF50" s="1155" t="s">
        <v>393</v>
      </c>
      <c r="BG50" s="1155" t="s">
        <v>394</v>
      </c>
      <c r="BH50" s="1184"/>
      <c r="BI50" s="1179">
        <f t="shared" si="0"/>
        <v>9</v>
      </c>
      <c r="BJ50" s="1183">
        <f t="shared" si="1"/>
        <v>0</v>
      </c>
      <c r="BL50" s="1319">
        <v>44</v>
      </c>
      <c r="BM50" s="1319">
        <v>2</v>
      </c>
      <c r="BN50" s="1319" t="s">
        <v>798</v>
      </c>
      <c r="BO50" s="1319">
        <v>3</v>
      </c>
      <c r="BP50" s="1319" t="s">
        <v>830</v>
      </c>
      <c r="BQ50" s="1319">
        <v>1</v>
      </c>
      <c r="BR50" s="1319" t="s">
        <v>801</v>
      </c>
      <c r="BS50" s="1319">
        <v>1</v>
      </c>
      <c r="BT50" s="1319" t="s">
        <v>1157</v>
      </c>
      <c r="BU50" s="1319">
        <v>4</v>
      </c>
      <c r="BV50" s="1319" t="s">
        <v>1754</v>
      </c>
    </row>
    <row r="51" spans="1:74" s="1179" customFormat="1">
      <c r="A51" s="1159">
        <v>45</v>
      </c>
      <c r="B51" s="1159">
        <v>4</v>
      </c>
      <c r="C51" s="1173" t="s">
        <v>140</v>
      </c>
      <c r="D51" s="1189">
        <v>1</v>
      </c>
      <c r="E51" s="1173" t="s">
        <v>1536</v>
      </c>
      <c r="F51" s="1159">
        <v>1</v>
      </c>
      <c r="G51" s="1168" t="s">
        <v>1537</v>
      </c>
      <c r="H51" s="1192">
        <v>4</v>
      </c>
      <c r="I51" s="1169" t="s">
        <v>1567</v>
      </c>
      <c r="J51" s="1319"/>
      <c r="BB51" s="1197">
        <v>45</v>
      </c>
      <c r="BC51" s="1155">
        <v>5</v>
      </c>
      <c r="BD51" s="1155"/>
      <c r="BE51" s="1155">
        <v>5</v>
      </c>
      <c r="BF51" s="1155" t="s">
        <v>395</v>
      </c>
      <c r="BG51" s="1155"/>
      <c r="BH51" s="1184"/>
      <c r="BI51" s="1179">
        <f t="shared" si="0"/>
        <v>8</v>
      </c>
      <c r="BJ51" s="1183">
        <f t="shared" si="1"/>
        <v>0</v>
      </c>
      <c r="BL51" s="1319">
        <v>45</v>
      </c>
      <c r="BM51" s="1319">
        <v>2</v>
      </c>
      <c r="BN51" s="1319" t="s">
        <v>798</v>
      </c>
      <c r="BO51" s="1319">
        <v>3</v>
      </c>
      <c r="BP51" s="1319" t="s">
        <v>830</v>
      </c>
      <c r="BQ51" s="1319">
        <v>2</v>
      </c>
      <c r="BR51" s="1319" t="s">
        <v>831</v>
      </c>
      <c r="BS51" s="1319">
        <v>1</v>
      </c>
      <c r="BT51" s="1319" t="s">
        <v>1157</v>
      </c>
      <c r="BU51" s="1319">
        <v>4</v>
      </c>
      <c r="BV51" s="1319" t="s">
        <v>1754</v>
      </c>
    </row>
    <row r="52" spans="1:74" s="1179" customFormat="1">
      <c r="A52" s="1159">
        <v>46</v>
      </c>
      <c r="B52" s="1159">
        <v>4</v>
      </c>
      <c r="C52" s="1173" t="s">
        <v>140</v>
      </c>
      <c r="D52" s="1189">
        <v>1</v>
      </c>
      <c r="E52" s="1173" t="s">
        <v>1536</v>
      </c>
      <c r="F52" s="1159">
        <v>1</v>
      </c>
      <c r="G52" s="1168" t="s">
        <v>1537</v>
      </c>
      <c r="H52" s="1192">
        <v>5</v>
      </c>
      <c r="I52" s="1169" t="s">
        <v>1568</v>
      </c>
      <c r="J52" s="1319"/>
      <c r="BB52" s="1197">
        <v>46</v>
      </c>
      <c r="BC52" s="1155">
        <v>5</v>
      </c>
      <c r="BD52" s="1155"/>
      <c r="BE52" s="1155">
        <v>6</v>
      </c>
      <c r="BF52" s="1155" t="s">
        <v>396</v>
      </c>
      <c r="BG52" s="1155" t="s">
        <v>397</v>
      </c>
      <c r="BH52" s="1184"/>
      <c r="BI52" s="1179">
        <f t="shared" si="0"/>
        <v>16</v>
      </c>
      <c r="BJ52" s="1183">
        <f t="shared" si="1"/>
        <v>0</v>
      </c>
      <c r="BL52" s="1319">
        <v>46</v>
      </c>
      <c r="BM52" s="1319">
        <v>2</v>
      </c>
      <c r="BN52" s="1319" t="s">
        <v>798</v>
      </c>
      <c r="BO52" s="1319">
        <v>3</v>
      </c>
      <c r="BP52" s="1319" t="s">
        <v>830</v>
      </c>
      <c r="BQ52" s="1319">
        <v>3</v>
      </c>
      <c r="BR52" s="1319" t="s">
        <v>832</v>
      </c>
      <c r="BS52" s="1319">
        <v>1</v>
      </c>
      <c r="BT52" s="1319" t="s">
        <v>1157</v>
      </c>
      <c r="BU52" s="1319">
        <v>4</v>
      </c>
      <c r="BV52" s="1319" t="s">
        <v>1754</v>
      </c>
    </row>
    <row r="53" spans="1:74" s="1179" customFormat="1">
      <c r="A53" s="1159">
        <v>47</v>
      </c>
      <c r="B53" s="1159">
        <v>4</v>
      </c>
      <c r="C53" s="1167" t="s">
        <v>140</v>
      </c>
      <c r="D53" s="1189">
        <v>1</v>
      </c>
      <c r="E53" s="1170" t="s">
        <v>122</v>
      </c>
      <c r="F53" s="1189">
        <v>2</v>
      </c>
      <c r="G53" s="1171" t="s">
        <v>217</v>
      </c>
      <c r="H53" s="1193">
        <v>1</v>
      </c>
      <c r="I53" s="1166" t="s">
        <v>125</v>
      </c>
      <c r="J53" s="1319"/>
      <c r="BB53" s="1197">
        <v>47</v>
      </c>
      <c r="BC53" s="1155">
        <v>5</v>
      </c>
      <c r="BD53" s="1155"/>
      <c r="BE53" s="1155">
        <v>7</v>
      </c>
      <c r="BF53" s="1155" t="s">
        <v>398</v>
      </c>
      <c r="BG53" s="1155" t="s">
        <v>397</v>
      </c>
      <c r="BH53" s="1184"/>
      <c r="BI53" s="1179">
        <f t="shared" si="0"/>
        <v>13</v>
      </c>
      <c r="BJ53" s="1183">
        <f t="shared" si="1"/>
        <v>0</v>
      </c>
      <c r="BL53" s="1319">
        <v>47</v>
      </c>
      <c r="BM53" s="1319">
        <v>2</v>
      </c>
      <c r="BN53" s="1319" t="s">
        <v>798</v>
      </c>
      <c r="BO53" s="1319">
        <v>3</v>
      </c>
      <c r="BP53" s="1319" t="s">
        <v>830</v>
      </c>
      <c r="BQ53" s="1319">
        <v>4</v>
      </c>
      <c r="BR53" s="1319" t="s">
        <v>833</v>
      </c>
      <c r="BS53" s="1319">
        <v>1</v>
      </c>
      <c r="BT53" s="1319" t="s">
        <v>1157</v>
      </c>
      <c r="BU53" s="1319">
        <v>4</v>
      </c>
      <c r="BV53" s="1319" t="s">
        <v>1754</v>
      </c>
    </row>
    <row r="54" spans="1:74" s="1179" customFormat="1" ht="22.5">
      <c r="A54" s="1159">
        <v>48</v>
      </c>
      <c r="B54" s="1159">
        <v>4</v>
      </c>
      <c r="C54" s="1167" t="s">
        <v>140</v>
      </c>
      <c r="D54" s="1189">
        <v>2</v>
      </c>
      <c r="E54" s="1170" t="s">
        <v>817</v>
      </c>
      <c r="F54" s="1189">
        <v>1</v>
      </c>
      <c r="G54" s="1172" t="s">
        <v>1537</v>
      </c>
      <c r="H54" s="1195">
        <v>1</v>
      </c>
      <c r="I54" s="1169" t="s">
        <v>1569</v>
      </c>
      <c r="J54" s="1319"/>
      <c r="BB54" s="1197">
        <v>48</v>
      </c>
      <c r="BC54" s="1155">
        <v>5</v>
      </c>
      <c r="BD54" s="1155"/>
      <c r="BE54" s="1155">
        <v>8</v>
      </c>
      <c r="BF54" s="1155" t="s">
        <v>399</v>
      </c>
      <c r="BG54" s="1155" t="s">
        <v>400</v>
      </c>
      <c r="BH54" s="1184"/>
      <c r="BI54" s="1179">
        <f t="shared" si="0"/>
        <v>26</v>
      </c>
      <c r="BJ54" s="1183">
        <f t="shared" si="1"/>
        <v>0</v>
      </c>
      <c r="BL54" s="1319">
        <v>48</v>
      </c>
      <c r="BM54" s="1319">
        <v>2</v>
      </c>
      <c r="BN54" s="1319" t="s">
        <v>798</v>
      </c>
      <c r="BO54" s="1319">
        <v>3</v>
      </c>
      <c r="BP54" s="1319" t="s">
        <v>830</v>
      </c>
      <c r="BQ54" s="1319">
        <v>5</v>
      </c>
      <c r="BR54" s="1319" t="s">
        <v>834</v>
      </c>
      <c r="BS54" s="1319">
        <v>1</v>
      </c>
      <c r="BT54" s="1319" t="s">
        <v>1157</v>
      </c>
      <c r="BU54" s="1319">
        <v>4</v>
      </c>
      <c r="BV54" s="1319" t="s">
        <v>1754</v>
      </c>
    </row>
    <row r="55" spans="1:74" s="1179" customFormat="1" ht="22.5">
      <c r="A55" s="1159">
        <v>49</v>
      </c>
      <c r="B55" s="1159">
        <v>4</v>
      </c>
      <c r="C55" s="1167" t="s">
        <v>140</v>
      </c>
      <c r="D55" s="1189">
        <v>2</v>
      </c>
      <c r="E55" s="1170" t="s">
        <v>817</v>
      </c>
      <c r="F55" s="1189">
        <v>1</v>
      </c>
      <c r="G55" s="1172" t="s">
        <v>1537</v>
      </c>
      <c r="H55" s="1195">
        <v>2</v>
      </c>
      <c r="I55" s="1169" t="s">
        <v>1570</v>
      </c>
      <c r="J55" s="1319"/>
      <c r="BB55" s="1197">
        <v>49</v>
      </c>
      <c r="BC55" s="1155">
        <v>5</v>
      </c>
      <c r="BD55" s="1155"/>
      <c r="BE55" s="1155">
        <v>9</v>
      </c>
      <c r="BF55" s="1155" t="s">
        <v>401</v>
      </c>
      <c r="BG55" s="1155" t="s">
        <v>402</v>
      </c>
      <c r="BH55" s="1184"/>
      <c r="BI55" s="1179">
        <f t="shared" si="0"/>
        <v>25</v>
      </c>
      <c r="BJ55" s="1183">
        <f t="shared" si="1"/>
        <v>0</v>
      </c>
      <c r="BL55" s="1319">
        <v>49</v>
      </c>
      <c r="BM55" s="1319">
        <v>2</v>
      </c>
      <c r="BN55" s="1319" t="s">
        <v>798</v>
      </c>
      <c r="BO55" s="1319">
        <v>3</v>
      </c>
      <c r="BP55" s="1319" t="s">
        <v>830</v>
      </c>
      <c r="BQ55" s="1319">
        <v>6</v>
      </c>
      <c r="BR55" s="1319" t="s">
        <v>835</v>
      </c>
      <c r="BS55" s="1319">
        <v>1</v>
      </c>
      <c r="BT55" s="1319" t="s">
        <v>1157</v>
      </c>
      <c r="BU55" s="1319">
        <v>4</v>
      </c>
      <c r="BV55" s="1319" t="s">
        <v>1754</v>
      </c>
    </row>
    <row r="56" spans="1:74" s="1179" customFormat="1" ht="22.5">
      <c r="A56" s="1159">
        <v>50</v>
      </c>
      <c r="B56" s="1159">
        <v>4</v>
      </c>
      <c r="C56" s="1173" t="s">
        <v>140</v>
      </c>
      <c r="D56" s="1189">
        <v>2</v>
      </c>
      <c r="E56" s="1167" t="s">
        <v>817</v>
      </c>
      <c r="F56" s="1189">
        <v>2</v>
      </c>
      <c r="G56" s="1165" t="s">
        <v>217</v>
      </c>
      <c r="H56" s="1193">
        <v>1</v>
      </c>
      <c r="I56" s="1166" t="s">
        <v>141</v>
      </c>
      <c r="J56" s="1319"/>
      <c r="BB56" s="1197">
        <v>50</v>
      </c>
      <c r="BC56" s="1155">
        <v>5</v>
      </c>
      <c r="BD56" s="1155"/>
      <c r="BE56" s="1155">
        <v>10</v>
      </c>
      <c r="BF56" s="1155" t="s">
        <v>403</v>
      </c>
      <c r="BG56" s="1155" t="s">
        <v>883</v>
      </c>
      <c r="BH56" s="1184"/>
      <c r="BI56" s="1179">
        <f t="shared" si="0"/>
        <v>22</v>
      </c>
      <c r="BJ56" s="1183">
        <f t="shared" si="1"/>
        <v>0</v>
      </c>
      <c r="BL56" s="1319">
        <v>50</v>
      </c>
      <c r="BM56" s="1319">
        <v>2</v>
      </c>
      <c r="BN56" s="1319" t="s">
        <v>798</v>
      </c>
      <c r="BO56" s="1319">
        <v>3</v>
      </c>
      <c r="BP56" s="1319" t="s">
        <v>830</v>
      </c>
      <c r="BQ56" s="1319">
        <v>7</v>
      </c>
      <c r="BR56" s="1319" t="s">
        <v>836</v>
      </c>
      <c r="BS56" s="1319">
        <v>1</v>
      </c>
      <c r="BT56" s="1319" t="s">
        <v>1157</v>
      </c>
      <c r="BU56" s="1319">
        <v>4</v>
      </c>
      <c r="BV56" s="1319" t="s">
        <v>1754</v>
      </c>
    </row>
    <row r="57" spans="1:74" s="1179" customFormat="1">
      <c r="A57" s="1159">
        <v>51</v>
      </c>
      <c r="B57" s="1159">
        <v>4</v>
      </c>
      <c r="C57" s="1173" t="s">
        <v>140</v>
      </c>
      <c r="D57" s="1189">
        <v>2</v>
      </c>
      <c r="E57" s="1173" t="s">
        <v>817</v>
      </c>
      <c r="F57" s="1159">
        <v>2</v>
      </c>
      <c r="G57" s="1175" t="s">
        <v>217</v>
      </c>
      <c r="H57" s="1194">
        <v>2</v>
      </c>
      <c r="I57" s="1166" t="s">
        <v>123</v>
      </c>
      <c r="J57" s="1319"/>
      <c r="BB57" s="1197">
        <v>51</v>
      </c>
      <c r="BC57" s="1518">
        <v>5</v>
      </c>
      <c r="BD57" s="1518"/>
      <c r="BE57" s="1518">
        <v>11</v>
      </c>
      <c r="BF57" s="1518" t="s">
        <v>1901</v>
      </c>
      <c r="BG57" s="1518" t="s">
        <v>1902</v>
      </c>
      <c r="BH57" s="1319"/>
      <c r="BI57" s="1318">
        <f t="shared" si="0"/>
        <v>12</v>
      </c>
      <c r="BJ57" s="1561">
        <f t="shared" si="1"/>
        <v>0</v>
      </c>
      <c r="BL57" s="1319">
        <v>51</v>
      </c>
      <c r="BM57" s="1319">
        <v>2</v>
      </c>
      <c r="BN57" s="1319" t="s">
        <v>798</v>
      </c>
      <c r="BO57" s="1319">
        <v>3</v>
      </c>
      <c r="BP57" s="1319" t="s">
        <v>830</v>
      </c>
      <c r="BQ57" s="1319">
        <v>8</v>
      </c>
      <c r="BR57" s="1319" t="s">
        <v>839</v>
      </c>
      <c r="BS57" s="1319">
        <v>1</v>
      </c>
      <c r="BT57" s="1319" t="s">
        <v>1157</v>
      </c>
      <c r="BU57" s="1319">
        <v>4</v>
      </c>
      <c r="BV57" s="1319" t="s">
        <v>1754</v>
      </c>
    </row>
    <row r="58" spans="1:74" s="1179" customFormat="1" ht="22.5">
      <c r="A58" s="1159">
        <v>52</v>
      </c>
      <c r="B58" s="1159">
        <v>4</v>
      </c>
      <c r="C58" s="1173" t="s">
        <v>140</v>
      </c>
      <c r="D58" s="1189">
        <v>2</v>
      </c>
      <c r="E58" s="1173" t="s">
        <v>817</v>
      </c>
      <c r="F58" s="1159">
        <v>2</v>
      </c>
      <c r="G58" s="1175" t="s">
        <v>217</v>
      </c>
      <c r="H58" s="1194">
        <v>3</v>
      </c>
      <c r="I58" s="1166" t="s">
        <v>1188</v>
      </c>
      <c r="J58" s="1319"/>
      <c r="BB58" s="1197">
        <v>52</v>
      </c>
      <c r="BC58" s="1155">
        <v>5</v>
      </c>
      <c r="BD58" s="1155"/>
      <c r="BE58" s="1155">
        <v>11</v>
      </c>
      <c r="BF58" s="1155" t="s">
        <v>884</v>
      </c>
      <c r="BG58" s="1155" t="s">
        <v>92</v>
      </c>
      <c r="BH58" s="1184"/>
      <c r="BI58" s="1179">
        <f t="shared" ref="BI58:BI72" si="2">LEN(BF58)</f>
        <v>13</v>
      </c>
      <c r="BJ58" s="1183">
        <f t="shared" ref="BJ58:BJ72" si="3">LEN(BD58)</f>
        <v>0</v>
      </c>
      <c r="BL58" s="1319">
        <v>52</v>
      </c>
      <c r="BM58" s="1319">
        <v>2</v>
      </c>
      <c r="BN58" s="1319" t="s">
        <v>798</v>
      </c>
      <c r="BO58" s="1319">
        <v>3</v>
      </c>
      <c r="BP58" s="1319" t="s">
        <v>830</v>
      </c>
      <c r="BQ58" s="1319">
        <v>9</v>
      </c>
      <c r="BR58" s="1319" t="s">
        <v>800</v>
      </c>
      <c r="BS58" s="1319">
        <v>1</v>
      </c>
      <c r="BT58" s="1319" t="s">
        <v>1157</v>
      </c>
      <c r="BU58" s="1319">
        <v>4</v>
      </c>
      <c r="BV58" s="1319" t="s">
        <v>1754</v>
      </c>
    </row>
    <row r="59" spans="1:74" s="1179" customFormat="1">
      <c r="A59" s="1159">
        <v>53</v>
      </c>
      <c r="B59" s="1159">
        <v>4</v>
      </c>
      <c r="C59" s="1173" t="s">
        <v>140</v>
      </c>
      <c r="D59" s="1189">
        <v>2</v>
      </c>
      <c r="E59" s="1173" t="s">
        <v>817</v>
      </c>
      <c r="F59" s="1159">
        <v>2</v>
      </c>
      <c r="G59" s="1175" t="s">
        <v>217</v>
      </c>
      <c r="H59" s="1194">
        <v>4</v>
      </c>
      <c r="I59" s="1166" t="s">
        <v>1189</v>
      </c>
      <c r="J59" s="1319"/>
      <c r="BB59" s="1197">
        <v>53</v>
      </c>
      <c r="BC59" s="1155">
        <v>5</v>
      </c>
      <c r="BD59" s="1155"/>
      <c r="BE59" s="1155">
        <v>12</v>
      </c>
      <c r="BF59" s="1155" t="s">
        <v>93</v>
      </c>
      <c r="BG59" s="1155" t="s">
        <v>397</v>
      </c>
      <c r="BH59" s="1184"/>
      <c r="BI59" s="1179">
        <f t="shared" si="2"/>
        <v>13</v>
      </c>
      <c r="BJ59" s="1183">
        <f t="shared" si="3"/>
        <v>0</v>
      </c>
      <c r="BL59" s="1319">
        <v>53</v>
      </c>
      <c r="BM59" s="1319">
        <v>2</v>
      </c>
      <c r="BN59" s="1319" t="s">
        <v>798</v>
      </c>
      <c r="BO59" s="1319">
        <v>3</v>
      </c>
      <c r="BP59" s="1319" t="s">
        <v>830</v>
      </c>
      <c r="BQ59" s="1319">
        <v>10</v>
      </c>
      <c r="BR59" s="1319" t="s">
        <v>841</v>
      </c>
      <c r="BS59" s="1319">
        <v>1</v>
      </c>
      <c r="BT59" s="1319" t="s">
        <v>1157</v>
      </c>
      <c r="BU59" s="1319">
        <v>4</v>
      </c>
      <c r="BV59" s="1319" t="s">
        <v>1754</v>
      </c>
    </row>
    <row r="60" spans="1:74" s="1179" customFormat="1" ht="22.5">
      <c r="A60" s="1159">
        <v>54</v>
      </c>
      <c r="B60" s="1159">
        <v>5</v>
      </c>
      <c r="C60" s="1167" t="s">
        <v>1190</v>
      </c>
      <c r="D60" s="1189">
        <v>1</v>
      </c>
      <c r="E60" s="1167" t="s">
        <v>122</v>
      </c>
      <c r="F60" s="1189">
        <v>1</v>
      </c>
      <c r="G60" s="1168" t="s">
        <v>1537</v>
      </c>
      <c r="H60" s="1192">
        <v>1</v>
      </c>
      <c r="I60" s="1169" t="s">
        <v>1566</v>
      </c>
      <c r="J60" s="1319"/>
      <c r="BB60" s="1197">
        <v>54</v>
      </c>
      <c r="BC60" s="1155">
        <v>5</v>
      </c>
      <c r="BD60" s="1155"/>
      <c r="BE60" s="1155">
        <v>13</v>
      </c>
      <c r="BF60" s="1155" t="s">
        <v>94</v>
      </c>
      <c r="BG60" s="1155" t="s">
        <v>397</v>
      </c>
      <c r="BH60" s="1184"/>
      <c r="BI60" s="1179">
        <f t="shared" si="2"/>
        <v>25</v>
      </c>
      <c r="BJ60" s="1183">
        <f t="shared" si="3"/>
        <v>0</v>
      </c>
      <c r="BL60" s="1319">
        <v>54</v>
      </c>
      <c r="BM60" s="1319">
        <v>2</v>
      </c>
      <c r="BN60" s="1319" t="s">
        <v>798</v>
      </c>
      <c r="BO60" s="1319">
        <v>3</v>
      </c>
      <c r="BP60" s="1319" t="s">
        <v>830</v>
      </c>
      <c r="BQ60" s="1319">
        <v>11</v>
      </c>
      <c r="BR60" s="1319" t="s">
        <v>843</v>
      </c>
      <c r="BS60" s="1319">
        <v>1</v>
      </c>
      <c r="BT60" s="1319" t="s">
        <v>1157</v>
      </c>
      <c r="BU60" s="1319">
        <v>4</v>
      </c>
      <c r="BV60" s="1319" t="s">
        <v>1754</v>
      </c>
    </row>
    <row r="61" spans="1:74" s="1179" customFormat="1">
      <c r="A61" s="1159">
        <v>55</v>
      </c>
      <c r="B61" s="1159">
        <v>5</v>
      </c>
      <c r="C61" s="1173" t="s">
        <v>1190</v>
      </c>
      <c r="D61" s="1189">
        <v>1</v>
      </c>
      <c r="E61" s="1173" t="s">
        <v>122</v>
      </c>
      <c r="F61" s="1189">
        <v>1</v>
      </c>
      <c r="G61" s="1168" t="s">
        <v>1537</v>
      </c>
      <c r="H61" s="1192">
        <v>2</v>
      </c>
      <c r="I61" s="1169" t="s">
        <v>1571</v>
      </c>
      <c r="J61" s="1319"/>
      <c r="BB61" s="1197">
        <v>55</v>
      </c>
      <c r="BC61" s="1155">
        <v>5</v>
      </c>
      <c r="BD61" s="1155"/>
      <c r="BE61" s="1155">
        <v>14</v>
      </c>
      <c r="BF61" s="1155" t="s">
        <v>95</v>
      </c>
      <c r="BG61" s="1155" t="s">
        <v>96</v>
      </c>
      <c r="BH61" s="1184"/>
      <c r="BI61" s="1179">
        <f t="shared" si="2"/>
        <v>13</v>
      </c>
      <c r="BJ61" s="1183">
        <f t="shared" si="3"/>
        <v>0</v>
      </c>
      <c r="BL61" s="1319">
        <v>55</v>
      </c>
      <c r="BM61" s="1319">
        <v>2</v>
      </c>
      <c r="BN61" s="1319" t="s">
        <v>798</v>
      </c>
      <c r="BO61" s="1319">
        <v>3</v>
      </c>
      <c r="BP61" s="1319" t="s">
        <v>830</v>
      </c>
      <c r="BQ61" s="1319">
        <v>12</v>
      </c>
      <c r="BR61" s="1319" t="s">
        <v>845</v>
      </c>
      <c r="BS61" s="1319">
        <v>1</v>
      </c>
      <c r="BT61" s="1319" t="s">
        <v>1157</v>
      </c>
      <c r="BU61" s="1319">
        <v>4</v>
      </c>
      <c r="BV61" s="1319" t="s">
        <v>1754</v>
      </c>
    </row>
    <row r="62" spans="1:74" s="1179" customFormat="1">
      <c r="A62" s="1159">
        <v>56</v>
      </c>
      <c r="B62" s="1159">
        <v>5</v>
      </c>
      <c r="C62" s="1173" t="s">
        <v>1190</v>
      </c>
      <c r="D62" s="1189">
        <v>1</v>
      </c>
      <c r="E62" s="1173" t="s">
        <v>122</v>
      </c>
      <c r="F62" s="1189">
        <v>1</v>
      </c>
      <c r="G62" s="1168" t="s">
        <v>1537</v>
      </c>
      <c r="H62" s="1192">
        <v>3</v>
      </c>
      <c r="I62" s="1169" t="s">
        <v>123</v>
      </c>
      <c r="J62" s="1319"/>
      <c r="BB62" s="1197">
        <v>56</v>
      </c>
      <c r="BC62" s="1155">
        <v>5</v>
      </c>
      <c r="BD62" s="1155"/>
      <c r="BE62" s="1155">
        <v>15</v>
      </c>
      <c r="BF62" s="1155" t="s">
        <v>97</v>
      </c>
      <c r="BG62" s="1155" t="s">
        <v>98</v>
      </c>
      <c r="BH62" s="1184"/>
      <c r="BI62" s="1179">
        <f t="shared" si="2"/>
        <v>17</v>
      </c>
      <c r="BJ62" s="1183">
        <f t="shared" si="3"/>
        <v>0</v>
      </c>
      <c r="BL62" s="1319">
        <v>56</v>
      </c>
      <c r="BM62" s="1319">
        <v>2</v>
      </c>
      <c r="BN62" s="1319" t="s">
        <v>798</v>
      </c>
      <c r="BO62" s="1319">
        <v>3</v>
      </c>
      <c r="BP62" s="1319" t="s">
        <v>830</v>
      </c>
      <c r="BQ62" s="1319">
        <v>13</v>
      </c>
      <c r="BR62" s="1319" t="s">
        <v>1767</v>
      </c>
      <c r="BS62" s="1319">
        <v>1</v>
      </c>
      <c r="BT62" s="1319" t="s">
        <v>1157</v>
      </c>
      <c r="BU62" s="1319">
        <v>4</v>
      </c>
      <c r="BV62" s="1319" t="s">
        <v>1754</v>
      </c>
    </row>
    <row r="63" spans="1:74" s="1179" customFormat="1">
      <c r="A63" s="1159">
        <v>57</v>
      </c>
      <c r="B63" s="1159">
        <v>5</v>
      </c>
      <c r="C63" s="1173" t="s">
        <v>1190</v>
      </c>
      <c r="D63" s="1189">
        <v>1</v>
      </c>
      <c r="E63" s="1173" t="s">
        <v>122</v>
      </c>
      <c r="F63" s="1189">
        <v>1</v>
      </c>
      <c r="G63" s="1168" t="s">
        <v>1537</v>
      </c>
      <c r="H63" s="1192">
        <v>4</v>
      </c>
      <c r="I63" s="1169" t="s">
        <v>1188</v>
      </c>
      <c r="J63" s="1319"/>
      <c r="BB63" s="1197">
        <v>57</v>
      </c>
      <c r="BC63" s="1155">
        <v>5</v>
      </c>
      <c r="BD63" s="1155"/>
      <c r="BE63" s="1155">
        <v>16</v>
      </c>
      <c r="BF63" s="1155" t="s">
        <v>99</v>
      </c>
      <c r="BG63" s="1155" t="s">
        <v>100</v>
      </c>
      <c r="BH63" s="1184"/>
      <c r="BI63" s="1179">
        <f t="shared" si="2"/>
        <v>9</v>
      </c>
      <c r="BJ63" s="1183">
        <f t="shared" si="3"/>
        <v>0</v>
      </c>
      <c r="BL63" s="1319">
        <v>57</v>
      </c>
      <c r="BM63" s="1319">
        <v>2</v>
      </c>
      <c r="BN63" s="1319" t="s">
        <v>798</v>
      </c>
      <c r="BO63" s="1319">
        <v>3</v>
      </c>
      <c r="BP63" s="1319" t="s">
        <v>830</v>
      </c>
      <c r="BQ63" s="1319">
        <v>14</v>
      </c>
      <c r="BR63" s="1319" t="s">
        <v>1768</v>
      </c>
      <c r="BS63" s="1319">
        <v>1</v>
      </c>
      <c r="BT63" s="1319" t="s">
        <v>1157</v>
      </c>
      <c r="BU63" s="1319">
        <v>4</v>
      </c>
      <c r="BV63" s="1319" t="s">
        <v>1754</v>
      </c>
    </row>
    <row r="64" spans="1:74" s="1179" customFormat="1" ht="22.5">
      <c r="A64" s="1159">
        <v>58</v>
      </c>
      <c r="B64" s="1159">
        <v>5</v>
      </c>
      <c r="C64" s="1173" t="s">
        <v>1190</v>
      </c>
      <c r="D64" s="1189">
        <v>1</v>
      </c>
      <c r="E64" s="1173" t="s">
        <v>122</v>
      </c>
      <c r="F64" s="1189">
        <v>1</v>
      </c>
      <c r="G64" s="1168" t="s">
        <v>1537</v>
      </c>
      <c r="H64" s="1192">
        <v>5</v>
      </c>
      <c r="I64" s="1169" t="s">
        <v>1572</v>
      </c>
      <c r="J64" s="1319"/>
      <c r="BB64" s="1197">
        <v>58</v>
      </c>
      <c r="BC64" s="1155">
        <v>5</v>
      </c>
      <c r="BD64" s="1155"/>
      <c r="BE64" s="1155">
        <v>17</v>
      </c>
      <c r="BF64" s="1155" t="s">
        <v>101</v>
      </c>
      <c r="BG64" s="1155" t="s">
        <v>102</v>
      </c>
      <c r="BH64" s="1184"/>
      <c r="BI64" s="1179">
        <f t="shared" si="2"/>
        <v>9</v>
      </c>
      <c r="BJ64" s="1183">
        <f t="shared" si="3"/>
        <v>0</v>
      </c>
      <c r="BL64" s="1319">
        <v>58</v>
      </c>
      <c r="BM64" s="1319">
        <v>2</v>
      </c>
      <c r="BN64" s="1319" t="s">
        <v>798</v>
      </c>
      <c r="BO64" s="1319">
        <v>3</v>
      </c>
      <c r="BP64" s="1319" t="s">
        <v>830</v>
      </c>
      <c r="BQ64" s="1319">
        <v>15</v>
      </c>
      <c r="BR64" s="1319" t="s">
        <v>1769</v>
      </c>
      <c r="BS64" s="1319">
        <v>1</v>
      </c>
      <c r="BT64" s="1319" t="s">
        <v>1157</v>
      </c>
      <c r="BU64" s="1319">
        <v>4</v>
      </c>
      <c r="BV64" s="1319" t="s">
        <v>1754</v>
      </c>
    </row>
    <row r="65" spans="1:74" s="1179" customFormat="1" ht="22.5">
      <c r="A65" s="1159">
        <v>59</v>
      </c>
      <c r="B65" s="1159">
        <v>5</v>
      </c>
      <c r="C65" s="1173" t="s">
        <v>1190</v>
      </c>
      <c r="D65" s="1189">
        <v>1</v>
      </c>
      <c r="E65" s="1173" t="s">
        <v>122</v>
      </c>
      <c r="F65" s="1189">
        <v>1</v>
      </c>
      <c r="G65" s="1168" t="s">
        <v>1537</v>
      </c>
      <c r="H65" s="1192">
        <v>6</v>
      </c>
      <c r="I65" s="1169" t="s">
        <v>1567</v>
      </c>
      <c r="J65" s="1319"/>
      <c r="BB65" s="1197">
        <v>59</v>
      </c>
      <c r="BC65" s="1155">
        <v>5</v>
      </c>
      <c r="BD65" s="1155"/>
      <c r="BE65" s="1155">
        <v>18</v>
      </c>
      <c r="BF65" s="1155" t="s">
        <v>103</v>
      </c>
      <c r="BG65" s="1155" t="s">
        <v>104</v>
      </c>
      <c r="BH65" s="1184"/>
      <c r="BI65" s="1179">
        <f t="shared" si="2"/>
        <v>13</v>
      </c>
      <c r="BJ65" s="1183">
        <f t="shared" si="3"/>
        <v>0</v>
      </c>
      <c r="BL65" s="1319">
        <v>59</v>
      </c>
      <c r="BM65" s="1319">
        <v>2</v>
      </c>
      <c r="BN65" s="1319" t="s">
        <v>798</v>
      </c>
      <c r="BO65" s="1319">
        <v>3</v>
      </c>
      <c r="BP65" s="1319" t="s">
        <v>830</v>
      </c>
      <c r="BQ65" s="1319">
        <v>16</v>
      </c>
      <c r="BR65" s="1319" t="s">
        <v>797</v>
      </c>
      <c r="BS65" s="1319">
        <v>1</v>
      </c>
      <c r="BT65" s="1319" t="s">
        <v>1157</v>
      </c>
      <c r="BU65" s="1319">
        <v>4</v>
      </c>
      <c r="BV65" s="1319" t="s">
        <v>1754</v>
      </c>
    </row>
    <row r="66" spans="1:74" s="1179" customFormat="1">
      <c r="A66" s="1159">
        <v>60</v>
      </c>
      <c r="B66" s="1159">
        <v>5</v>
      </c>
      <c r="C66" s="1173" t="s">
        <v>1190</v>
      </c>
      <c r="D66" s="1189">
        <v>1</v>
      </c>
      <c r="E66" s="1173" t="s">
        <v>122</v>
      </c>
      <c r="F66" s="1189">
        <v>1</v>
      </c>
      <c r="G66" s="1168" t="s">
        <v>1537</v>
      </c>
      <c r="H66" s="1192">
        <v>7</v>
      </c>
      <c r="I66" s="1169" t="s">
        <v>1573</v>
      </c>
      <c r="J66" s="1319"/>
      <c r="BB66" s="1197">
        <v>60</v>
      </c>
      <c r="BC66" s="1155">
        <v>5</v>
      </c>
      <c r="BD66" s="1155"/>
      <c r="BE66" s="1155">
        <v>19</v>
      </c>
      <c r="BF66" s="1155" t="s">
        <v>105</v>
      </c>
      <c r="BG66" s="1155" t="s">
        <v>106</v>
      </c>
      <c r="BH66" s="1184"/>
      <c r="BI66" s="1179">
        <f t="shared" si="2"/>
        <v>7</v>
      </c>
      <c r="BJ66" s="1183">
        <f t="shared" si="3"/>
        <v>0</v>
      </c>
      <c r="BL66" s="1319">
        <v>60</v>
      </c>
      <c r="BM66" s="1319">
        <v>2</v>
      </c>
      <c r="BN66" s="1319" t="s">
        <v>798</v>
      </c>
      <c r="BO66" s="1319">
        <v>3</v>
      </c>
      <c r="BP66" s="1319" t="s">
        <v>830</v>
      </c>
      <c r="BQ66" s="1319">
        <v>17</v>
      </c>
      <c r="BR66" s="1319" t="s">
        <v>1770</v>
      </c>
      <c r="BS66" s="1319">
        <v>1</v>
      </c>
      <c r="BT66" s="1319" t="s">
        <v>1157</v>
      </c>
      <c r="BU66" s="1319">
        <v>4</v>
      </c>
      <c r="BV66" s="1319" t="s">
        <v>1754</v>
      </c>
    </row>
    <row r="67" spans="1:74" s="1179" customFormat="1">
      <c r="A67" s="1159">
        <v>61</v>
      </c>
      <c r="B67" s="1159">
        <v>5</v>
      </c>
      <c r="C67" s="1173" t="s">
        <v>1190</v>
      </c>
      <c r="D67" s="1189">
        <v>1</v>
      </c>
      <c r="E67" s="1173" t="s">
        <v>122</v>
      </c>
      <c r="F67" s="1189">
        <v>1</v>
      </c>
      <c r="G67" s="1168" t="s">
        <v>1537</v>
      </c>
      <c r="H67" s="1192">
        <v>8</v>
      </c>
      <c r="I67" s="1169" t="s">
        <v>1574</v>
      </c>
      <c r="J67" s="1319"/>
      <c r="BB67" s="1197">
        <v>61</v>
      </c>
      <c r="BC67" s="1155">
        <v>5</v>
      </c>
      <c r="BD67" s="1155"/>
      <c r="BE67" s="1155">
        <v>20</v>
      </c>
      <c r="BF67" s="1155" t="s">
        <v>107</v>
      </c>
      <c r="BG67" s="1155" t="s">
        <v>108</v>
      </c>
      <c r="BH67" s="1184"/>
      <c r="BI67" s="1179">
        <f t="shared" si="2"/>
        <v>10</v>
      </c>
      <c r="BJ67" s="1183">
        <f t="shared" si="3"/>
        <v>0</v>
      </c>
      <c r="BL67" s="1319">
        <v>61</v>
      </c>
      <c r="BM67" s="1319">
        <v>2</v>
      </c>
      <c r="BN67" s="1319" t="s">
        <v>798</v>
      </c>
      <c r="BO67" s="1319">
        <v>4</v>
      </c>
      <c r="BP67" s="1319" t="s">
        <v>1771</v>
      </c>
      <c r="BQ67" s="1319">
        <v>1</v>
      </c>
      <c r="BR67" s="1319" t="s">
        <v>1772</v>
      </c>
      <c r="BS67" s="1319">
        <v>1</v>
      </c>
      <c r="BT67" s="1319" t="s">
        <v>1157</v>
      </c>
      <c r="BU67" s="1319">
        <v>4</v>
      </c>
      <c r="BV67" s="1319" t="s">
        <v>1754</v>
      </c>
    </row>
    <row r="68" spans="1:74" s="1179" customFormat="1">
      <c r="A68" s="1159">
        <v>62</v>
      </c>
      <c r="B68" s="1159">
        <v>5</v>
      </c>
      <c r="C68" s="1167" t="s">
        <v>1190</v>
      </c>
      <c r="D68" s="1189">
        <v>1</v>
      </c>
      <c r="E68" s="1167" t="s">
        <v>122</v>
      </c>
      <c r="F68" s="1189">
        <v>2</v>
      </c>
      <c r="G68" s="1165" t="s">
        <v>217</v>
      </c>
      <c r="H68" s="1193">
        <v>1</v>
      </c>
      <c r="I68" s="1166" t="s">
        <v>125</v>
      </c>
      <c r="J68" s="1319"/>
      <c r="BB68" s="1197">
        <v>62</v>
      </c>
      <c r="BC68" s="1155">
        <v>5</v>
      </c>
      <c r="BD68" s="1155"/>
      <c r="BE68" s="1155">
        <v>21</v>
      </c>
      <c r="BF68" s="1155" t="s">
        <v>109</v>
      </c>
      <c r="BG68" s="1155"/>
      <c r="BH68" s="1184"/>
      <c r="BI68" s="1179">
        <f t="shared" si="2"/>
        <v>11</v>
      </c>
      <c r="BJ68" s="1183">
        <f t="shared" si="3"/>
        <v>0</v>
      </c>
      <c r="BL68" s="1319">
        <v>62</v>
      </c>
      <c r="BM68" s="1319">
        <v>2</v>
      </c>
      <c r="BN68" s="1319" t="s">
        <v>798</v>
      </c>
      <c r="BO68" s="1319">
        <v>4</v>
      </c>
      <c r="BP68" s="1319" t="s">
        <v>1771</v>
      </c>
      <c r="BQ68" s="1319">
        <v>2</v>
      </c>
      <c r="BR68" s="1319" t="s">
        <v>1773</v>
      </c>
      <c r="BS68" s="1319">
        <v>1</v>
      </c>
      <c r="BT68" s="1319" t="s">
        <v>1157</v>
      </c>
      <c r="BU68" s="1319">
        <v>4</v>
      </c>
      <c r="BV68" s="1319" t="s">
        <v>1754</v>
      </c>
    </row>
    <row r="69" spans="1:74" s="1179" customFormat="1" ht="22.5">
      <c r="A69" s="1159">
        <v>63</v>
      </c>
      <c r="B69" s="1159">
        <v>5</v>
      </c>
      <c r="C69" s="1173" t="s">
        <v>1190</v>
      </c>
      <c r="D69" s="1189">
        <v>1</v>
      </c>
      <c r="E69" s="1173" t="s">
        <v>122</v>
      </c>
      <c r="F69" s="1159">
        <v>2</v>
      </c>
      <c r="G69" s="1175" t="s">
        <v>217</v>
      </c>
      <c r="H69" s="1194">
        <v>2</v>
      </c>
      <c r="I69" s="1166" t="s">
        <v>131</v>
      </c>
      <c r="J69" s="1319"/>
      <c r="BB69" s="1197">
        <v>63</v>
      </c>
      <c r="BC69" s="1155">
        <v>5</v>
      </c>
      <c r="BD69" s="1155"/>
      <c r="BE69" s="1155">
        <v>22</v>
      </c>
      <c r="BF69" s="1155" t="s">
        <v>110</v>
      </c>
      <c r="BG69" s="1155" t="s">
        <v>985</v>
      </c>
      <c r="BH69" s="1184"/>
      <c r="BI69" s="1179">
        <f t="shared" si="2"/>
        <v>7</v>
      </c>
      <c r="BJ69" s="1183">
        <f t="shared" si="3"/>
        <v>0</v>
      </c>
      <c r="BL69" s="1319">
        <v>63</v>
      </c>
      <c r="BM69" s="1319">
        <v>3</v>
      </c>
      <c r="BN69" s="1319" t="s">
        <v>847</v>
      </c>
      <c r="BO69" s="1319">
        <v>1</v>
      </c>
      <c r="BP69" s="1319" t="s">
        <v>1157</v>
      </c>
      <c r="BQ69" s="1319">
        <v>1</v>
      </c>
      <c r="BR69" s="1319" t="s">
        <v>1157</v>
      </c>
      <c r="BS69" s="1319">
        <v>1</v>
      </c>
      <c r="BT69" s="1319" t="s">
        <v>1157</v>
      </c>
      <c r="BU69" s="1319">
        <v>2</v>
      </c>
      <c r="BV69" s="1319" t="s">
        <v>1774</v>
      </c>
    </row>
    <row r="70" spans="1:74" s="1179" customFormat="1" ht="22.5">
      <c r="A70" s="1159">
        <v>64</v>
      </c>
      <c r="B70" s="1159">
        <v>5</v>
      </c>
      <c r="C70" s="1173" t="s">
        <v>1190</v>
      </c>
      <c r="D70" s="1159">
        <v>2</v>
      </c>
      <c r="E70" s="1173" t="s">
        <v>817</v>
      </c>
      <c r="F70" s="1159">
        <v>1</v>
      </c>
      <c r="G70" s="1168" t="s">
        <v>1537</v>
      </c>
      <c r="H70" s="1192">
        <v>1</v>
      </c>
      <c r="I70" s="1169" t="s">
        <v>1569</v>
      </c>
      <c r="J70" s="1319"/>
      <c r="BB70" s="1197">
        <v>64</v>
      </c>
      <c r="BC70" s="1155">
        <v>5</v>
      </c>
      <c r="BD70" s="1155"/>
      <c r="BE70" s="1155">
        <v>23</v>
      </c>
      <c r="BF70" s="1155" t="s">
        <v>986</v>
      </c>
      <c r="BG70" s="1155" t="s">
        <v>985</v>
      </c>
      <c r="BH70" s="1184"/>
      <c r="BI70" s="1179">
        <f t="shared" si="2"/>
        <v>11</v>
      </c>
      <c r="BJ70" s="1183">
        <f t="shared" si="3"/>
        <v>0</v>
      </c>
      <c r="BL70" s="1319">
        <v>64</v>
      </c>
      <c r="BM70" s="1319">
        <v>4</v>
      </c>
      <c r="BN70" s="1319" t="s">
        <v>1775</v>
      </c>
      <c r="BO70" s="1319">
        <v>1</v>
      </c>
      <c r="BP70" s="1319" t="s">
        <v>1157</v>
      </c>
      <c r="BQ70" s="1319">
        <v>1</v>
      </c>
      <c r="BR70" s="1319" t="s">
        <v>1157</v>
      </c>
      <c r="BS70" s="1319">
        <v>1</v>
      </c>
      <c r="BT70" s="1319" t="s">
        <v>1157</v>
      </c>
      <c r="BU70" s="1319">
        <v>2</v>
      </c>
      <c r="BV70" s="1319" t="s">
        <v>1774</v>
      </c>
    </row>
    <row r="71" spans="1:74" s="1179" customFormat="1" ht="22.5">
      <c r="A71" s="1159">
        <v>65</v>
      </c>
      <c r="B71" s="1159">
        <v>5</v>
      </c>
      <c r="C71" s="1173" t="s">
        <v>1190</v>
      </c>
      <c r="D71" s="1159">
        <v>2</v>
      </c>
      <c r="E71" s="1173" t="s">
        <v>817</v>
      </c>
      <c r="F71" s="1159">
        <v>1</v>
      </c>
      <c r="G71" s="1168" t="s">
        <v>1537</v>
      </c>
      <c r="H71" s="1192">
        <v>2</v>
      </c>
      <c r="I71" s="1169" t="s">
        <v>620</v>
      </c>
      <c r="J71" s="1319"/>
      <c r="BB71" s="1197">
        <v>65</v>
      </c>
      <c r="BC71" s="1155">
        <v>5</v>
      </c>
      <c r="BD71" s="1155"/>
      <c r="BE71" s="1155">
        <v>24</v>
      </c>
      <c r="BF71" s="1155" t="s">
        <v>987</v>
      </c>
      <c r="BG71" s="1155" t="s">
        <v>985</v>
      </c>
      <c r="BH71" s="1184"/>
      <c r="BI71" s="1179">
        <f t="shared" si="2"/>
        <v>9</v>
      </c>
      <c r="BJ71" s="1183">
        <f t="shared" si="3"/>
        <v>0</v>
      </c>
      <c r="BL71" s="1319">
        <v>65</v>
      </c>
      <c r="BM71" s="1319">
        <v>5</v>
      </c>
      <c r="BN71" s="1319" t="s">
        <v>1776</v>
      </c>
      <c r="BO71" s="1319">
        <v>1</v>
      </c>
      <c r="BP71" s="1319" t="s">
        <v>1157</v>
      </c>
      <c r="BQ71" s="1319">
        <v>1</v>
      </c>
      <c r="BR71" s="1319" t="s">
        <v>1157</v>
      </c>
      <c r="BS71" s="1319">
        <v>1</v>
      </c>
      <c r="BT71" s="1319" t="s">
        <v>1157</v>
      </c>
      <c r="BU71" s="1319">
        <v>2</v>
      </c>
      <c r="BV71" s="1319" t="s">
        <v>1774</v>
      </c>
    </row>
    <row r="72" spans="1:74" s="1179" customFormat="1">
      <c r="A72" s="1159">
        <v>66</v>
      </c>
      <c r="B72" s="1159">
        <v>5</v>
      </c>
      <c r="C72" s="1173" t="s">
        <v>1190</v>
      </c>
      <c r="D72" s="1159">
        <v>2</v>
      </c>
      <c r="E72" s="1173" t="s">
        <v>817</v>
      </c>
      <c r="F72" s="1159">
        <v>1</v>
      </c>
      <c r="G72" s="1168" t="s">
        <v>1537</v>
      </c>
      <c r="H72" s="1192">
        <v>3</v>
      </c>
      <c r="I72" s="1169" t="s">
        <v>621</v>
      </c>
      <c r="J72" s="1319"/>
      <c r="BB72" s="1197">
        <v>66</v>
      </c>
      <c r="BC72" s="1155">
        <v>5</v>
      </c>
      <c r="BD72" s="1155"/>
      <c r="BE72" s="1155">
        <v>25</v>
      </c>
      <c r="BF72" s="1155" t="s">
        <v>988</v>
      </c>
      <c r="BG72" s="1155"/>
      <c r="BH72" s="1184"/>
      <c r="BI72" s="1179">
        <f t="shared" si="2"/>
        <v>11</v>
      </c>
      <c r="BJ72" s="1183">
        <f t="shared" si="3"/>
        <v>0</v>
      </c>
      <c r="BL72" s="1319">
        <v>66</v>
      </c>
      <c r="BM72" s="1319">
        <v>6</v>
      </c>
      <c r="BN72" s="1319" t="s">
        <v>848</v>
      </c>
      <c r="BO72" s="1319">
        <v>1</v>
      </c>
      <c r="BP72" s="1319" t="s">
        <v>1157</v>
      </c>
      <c r="BQ72" s="1319">
        <v>1</v>
      </c>
      <c r="BR72" s="1319" t="s">
        <v>1157</v>
      </c>
      <c r="BS72" s="1319">
        <v>1</v>
      </c>
      <c r="BT72" s="1319" t="s">
        <v>1157</v>
      </c>
      <c r="BU72" s="1319">
        <v>2</v>
      </c>
      <c r="BV72" s="1319" t="s">
        <v>1774</v>
      </c>
    </row>
    <row r="73" spans="1:74" s="1179" customFormat="1">
      <c r="A73" s="1159">
        <v>67</v>
      </c>
      <c r="B73" s="1159">
        <v>5</v>
      </c>
      <c r="C73" s="1173" t="s">
        <v>1190</v>
      </c>
      <c r="D73" s="1159">
        <v>2</v>
      </c>
      <c r="E73" s="1167" t="s">
        <v>817</v>
      </c>
      <c r="F73" s="1189">
        <v>2</v>
      </c>
      <c r="G73" s="1165" t="s">
        <v>217</v>
      </c>
      <c r="H73" s="1193">
        <v>1</v>
      </c>
      <c r="I73" s="1166" t="s">
        <v>141</v>
      </c>
      <c r="J73" s="1319"/>
      <c r="BB73" s="1197">
        <v>67</v>
      </c>
      <c r="BC73" s="1155">
        <v>5</v>
      </c>
      <c r="BD73" s="1155"/>
      <c r="BE73" s="1155">
        <v>26</v>
      </c>
      <c r="BF73" s="1155" t="s">
        <v>989</v>
      </c>
      <c r="BG73" s="1155" t="s">
        <v>990</v>
      </c>
      <c r="BH73" s="1184"/>
      <c r="BI73" s="1179">
        <f t="shared" ref="BI73:BI136" si="4">LEN(BF73)</f>
        <v>14</v>
      </c>
      <c r="BJ73" s="1183">
        <f t="shared" ref="BJ73:BJ136" si="5">LEN(BD73)</f>
        <v>0</v>
      </c>
      <c r="BL73" s="1318"/>
      <c r="BM73" s="1318"/>
      <c r="BN73" s="1318"/>
      <c r="BO73" s="1318"/>
      <c r="BP73" s="1318"/>
      <c r="BQ73" s="1318"/>
      <c r="BR73" s="1318"/>
      <c r="BS73" s="1318"/>
      <c r="BT73" s="1318"/>
      <c r="BU73" s="1318"/>
      <c r="BV73" s="1318"/>
    </row>
    <row r="74" spans="1:74" s="1179" customFormat="1">
      <c r="A74" s="1159">
        <v>68</v>
      </c>
      <c r="B74" s="1159">
        <v>5</v>
      </c>
      <c r="C74" s="1173" t="s">
        <v>1190</v>
      </c>
      <c r="D74" s="1159">
        <v>2</v>
      </c>
      <c r="E74" s="1173" t="s">
        <v>817</v>
      </c>
      <c r="F74" s="1159">
        <v>2</v>
      </c>
      <c r="G74" s="1175" t="s">
        <v>217</v>
      </c>
      <c r="H74" s="1194">
        <v>2</v>
      </c>
      <c r="I74" s="1166" t="s">
        <v>1188</v>
      </c>
      <c r="J74" s="1319"/>
      <c r="BB74" s="1197">
        <v>68</v>
      </c>
      <c r="BC74" s="1155">
        <v>5</v>
      </c>
      <c r="BD74" s="1155"/>
      <c r="BE74" s="1155">
        <v>27</v>
      </c>
      <c r="BF74" s="1155" t="s">
        <v>991</v>
      </c>
      <c r="BG74" s="1155" t="s">
        <v>992</v>
      </c>
      <c r="BH74" s="1184"/>
      <c r="BI74" s="1179">
        <f t="shared" si="4"/>
        <v>14</v>
      </c>
      <c r="BJ74" s="1183">
        <f t="shared" si="5"/>
        <v>0</v>
      </c>
      <c r="BL74" s="1318"/>
      <c r="BM74" s="1318"/>
      <c r="BN74" s="1318"/>
      <c r="BO74" s="1318"/>
      <c r="BP74" s="1318"/>
      <c r="BQ74" s="1318"/>
      <c r="BR74" s="1318"/>
      <c r="BS74" s="1318"/>
      <c r="BT74" s="1318"/>
      <c r="BU74" s="1318"/>
      <c r="BV74" s="1318"/>
    </row>
    <row r="75" spans="1:74" s="1179" customFormat="1">
      <c r="A75" s="1159">
        <v>69</v>
      </c>
      <c r="B75" s="1159">
        <v>5</v>
      </c>
      <c r="C75" s="1173" t="s">
        <v>1190</v>
      </c>
      <c r="D75" s="1159">
        <v>2</v>
      </c>
      <c r="E75" s="1173" t="s">
        <v>817</v>
      </c>
      <c r="F75" s="1159">
        <v>2</v>
      </c>
      <c r="G75" s="1175" t="s">
        <v>217</v>
      </c>
      <c r="H75" s="1194">
        <v>3</v>
      </c>
      <c r="I75" s="1166" t="s">
        <v>1189</v>
      </c>
      <c r="J75" s="1319"/>
      <c r="BB75" s="1197">
        <v>69</v>
      </c>
      <c r="BC75" s="1155">
        <v>5</v>
      </c>
      <c r="BD75" s="1155"/>
      <c r="BE75" s="1155">
        <v>28</v>
      </c>
      <c r="BF75" s="1155" t="s">
        <v>708</v>
      </c>
      <c r="BG75" s="1155"/>
      <c r="BH75" s="1184"/>
      <c r="BI75" s="1179">
        <f t="shared" si="4"/>
        <v>17</v>
      </c>
      <c r="BJ75" s="1183">
        <f t="shared" si="5"/>
        <v>0</v>
      </c>
      <c r="BL75" s="1318"/>
      <c r="BM75" s="1318"/>
      <c r="BN75" s="1318"/>
      <c r="BO75" s="1318"/>
      <c r="BP75" s="1318"/>
      <c r="BQ75" s="1318"/>
      <c r="BR75" s="1318"/>
      <c r="BS75" s="1318"/>
      <c r="BT75" s="1318"/>
      <c r="BU75" s="1318"/>
      <c r="BV75" s="1318"/>
    </row>
    <row r="76" spans="1:74" s="1179" customFormat="1">
      <c r="A76" s="1159">
        <v>70</v>
      </c>
      <c r="B76" s="1159">
        <v>6</v>
      </c>
      <c r="C76" s="1161" t="s">
        <v>360</v>
      </c>
      <c r="D76" s="1188">
        <v>1</v>
      </c>
      <c r="E76" s="1167" t="s">
        <v>122</v>
      </c>
      <c r="F76" s="1189">
        <v>1</v>
      </c>
      <c r="G76" s="1168" t="s">
        <v>1537</v>
      </c>
      <c r="H76" s="1192">
        <v>1</v>
      </c>
      <c r="I76" s="1169" t="s">
        <v>123</v>
      </c>
      <c r="J76" s="1319"/>
      <c r="BB76" s="1197">
        <v>70</v>
      </c>
      <c r="BC76" s="1155">
        <v>5</v>
      </c>
      <c r="BD76" s="1155"/>
      <c r="BE76" s="1155">
        <v>29</v>
      </c>
      <c r="BF76" s="1155" t="s">
        <v>991</v>
      </c>
      <c r="BG76" s="1155" t="s">
        <v>992</v>
      </c>
      <c r="BH76" s="1184"/>
      <c r="BI76" s="1179">
        <f t="shared" si="4"/>
        <v>14</v>
      </c>
      <c r="BJ76" s="1183">
        <f t="shared" si="5"/>
        <v>0</v>
      </c>
      <c r="BL76" s="1318"/>
      <c r="BM76" s="1318"/>
      <c r="BN76" s="1318"/>
      <c r="BO76" s="1318"/>
      <c r="BP76" s="1318"/>
      <c r="BQ76" s="1318"/>
      <c r="BR76" s="1318"/>
      <c r="BS76" s="1318"/>
      <c r="BT76" s="1318"/>
      <c r="BU76" s="1318"/>
      <c r="BV76" s="1318"/>
    </row>
    <row r="77" spans="1:74" s="1179" customFormat="1">
      <c r="A77" s="1159">
        <v>71</v>
      </c>
      <c r="B77" s="1159">
        <v>6</v>
      </c>
      <c r="C77" s="1173" t="s">
        <v>360</v>
      </c>
      <c r="D77" s="1188">
        <v>1</v>
      </c>
      <c r="E77" s="1173" t="s">
        <v>122</v>
      </c>
      <c r="F77" s="1189">
        <v>1</v>
      </c>
      <c r="G77" s="1168" t="s">
        <v>1537</v>
      </c>
      <c r="H77" s="1192">
        <v>2</v>
      </c>
      <c r="I77" s="1169" t="s">
        <v>124</v>
      </c>
      <c r="J77" s="1319"/>
      <c r="BB77" s="1197">
        <v>71</v>
      </c>
      <c r="BC77" s="1155">
        <v>5</v>
      </c>
      <c r="BD77" s="1155"/>
      <c r="BE77" s="1155">
        <v>30</v>
      </c>
      <c r="BF77" s="1155" t="s">
        <v>709</v>
      </c>
      <c r="BG77" s="1155" t="s">
        <v>710</v>
      </c>
      <c r="BH77" s="1184"/>
      <c r="BI77" s="1179">
        <f t="shared" si="4"/>
        <v>12</v>
      </c>
      <c r="BJ77" s="1183">
        <f t="shared" si="5"/>
        <v>0</v>
      </c>
      <c r="BL77" s="1318"/>
      <c r="BM77" s="1318"/>
      <c r="BN77" s="1318"/>
      <c r="BO77" s="1318"/>
      <c r="BP77" s="1318"/>
      <c r="BQ77" s="1318"/>
      <c r="BR77" s="1318"/>
      <c r="BS77" s="1318"/>
      <c r="BT77" s="1318"/>
      <c r="BU77" s="1318"/>
      <c r="BV77" s="1318"/>
    </row>
    <row r="78" spans="1:74" s="1179" customFormat="1">
      <c r="A78" s="1159">
        <v>72</v>
      </c>
      <c r="B78" s="1159">
        <v>6</v>
      </c>
      <c r="C78" s="1173" t="s">
        <v>360</v>
      </c>
      <c r="D78" s="1188">
        <v>1</v>
      </c>
      <c r="E78" s="1173" t="s">
        <v>122</v>
      </c>
      <c r="F78" s="1189">
        <v>1</v>
      </c>
      <c r="G78" s="1168" t="s">
        <v>1537</v>
      </c>
      <c r="H78" s="1192">
        <v>3</v>
      </c>
      <c r="I78" s="1169" t="s">
        <v>129</v>
      </c>
      <c r="J78" s="1319"/>
      <c r="BB78" s="1197">
        <v>72</v>
      </c>
      <c r="BC78" s="1155">
        <v>5</v>
      </c>
      <c r="BD78" s="1155"/>
      <c r="BE78" s="1155">
        <v>31</v>
      </c>
      <c r="BF78" s="1155" t="s">
        <v>711</v>
      </c>
      <c r="BG78" s="1155" t="s">
        <v>712</v>
      </c>
      <c r="BH78" s="1184"/>
      <c r="BI78" s="1179">
        <f t="shared" si="4"/>
        <v>11</v>
      </c>
      <c r="BJ78" s="1183">
        <f t="shared" si="5"/>
        <v>0</v>
      </c>
      <c r="BL78" s="1318"/>
      <c r="BM78" s="1318"/>
      <c r="BN78" s="1318"/>
      <c r="BO78" s="1318"/>
      <c r="BP78" s="1318"/>
      <c r="BQ78" s="1318"/>
      <c r="BR78" s="1318"/>
      <c r="BS78" s="1318"/>
      <c r="BT78" s="1318"/>
      <c r="BU78" s="1318"/>
      <c r="BV78" s="1318"/>
    </row>
    <row r="79" spans="1:74" s="1179" customFormat="1">
      <c r="A79" s="1159">
        <v>73</v>
      </c>
      <c r="B79" s="1159">
        <v>6</v>
      </c>
      <c r="C79" s="1173" t="s">
        <v>360</v>
      </c>
      <c r="D79" s="1188">
        <v>1</v>
      </c>
      <c r="E79" s="1173" t="s">
        <v>122</v>
      </c>
      <c r="F79" s="1189">
        <v>1</v>
      </c>
      <c r="G79" s="1168" t="s">
        <v>1537</v>
      </c>
      <c r="H79" s="1192">
        <v>4</v>
      </c>
      <c r="I79" s="1169" t="s">
        <v>1575</v>
      </c>
      <c r="J79" s="1319"/>
      <c r="BB79" s="1197">
        <v>73</v>
      </c>
      <c r="BC79" s="1155">
        <v>5</v>
      </c>
      <c r="BD79" s="1155"/>
      <c r="BE79" s="1155">
        <v>32</v>
      </c>
      <c r="BF79" s="1155" t="s">
        <v>713</v>
      </c>
      <c r="BG79" s="1155" t="s">
        <v>714</v>
      </c>
      <c r="BH79" s="1184"/>
      <c r="BI79" s="1179">
        <f t="shared" si="4"/>
        <v>6</v>
      </c>
      <c r="BJ79" s="1183">
        <f t="shared" si="5"/>
        <v>0</v>
      </c>
      <c r="BL79" s="1318"/>
      <c r="BM79" s="1318"/>
      <c r="BN79" s="1318"/>
      <c r="BO79" s="1318"/>
      <c r="BP79" s="1318"/>
      <c r="BQ79" s="1318"/>
      <c r="BR79" s="1318"/>
      <c r="BS79" s="1318"/>
      <c r="BT79" s="1318"/>
      <c r="BU79" s="1318"/>
      <c r="BV79" s="1318"/>
    </row>
    <row r="80" spans="1:74" s="1179" customFormat="1">
      <c r="A80" s="1159">
        <v>74</v>
      </c>
      <c r="B80" s="1159">
        <v>6</v>
      </c>
      <c r="C80" s="1173" t="s">
        <v>360</v>
      </c>
      <c r="D80" s="1188">
        <v>1</v>
      </c>
      <c r="E80" s="1173" t="s">
        <v>122</v>
      </c>
      <c r="F80" s="1189">
        <v>1</v>
      </c>
      <c r="G80" s="1168" t="s">
        <v>1537</v>
      </c>
      <c r="H80" s="1192">
        <v>5</v>
      </c>
      <c r="I80" s="1169" t="s">
        <v>1576</v>
      </c>
      <c r="J80" s="1319"/>
      <c r="BB80" s="1197">
        <v>74</v>
      </c>
      <c r="BC80" s="1155">
        <v>5</v>
      </c>
      <c r="BD80" s="1155"/>
      <c r="BE80" s="1155">
        <v>33</v>
      </c>
      <c r="BF80" s="1155" t="s">
        <v>715</v>
      </c>
      <c r="BG80" s="1155" t="s">
        <v>714</v>
      </c>
      <c r="BH80" s="1184"/>
      <c r="BI80" s="1179">
        <f t="shared" si="4"/>
        <v>16</v>
      </c>
      <c r="BJ80" s="1183">
        <f t="shared" si="5"/>
        <v>0</v>
      </c>
      <c r="BL80" s="1318"/>
      <c r="BM80" s="1318"/>
      <c r="BN80" s="1318"/>
      <c r="BO80" s="1318"/>
      <c r="BP80" s="1318"/>
      <c r="BQ80" s="1318"/>
      <c r="BR80" s="1318"/>
      <c r="BS80" s="1318"/>
      <c r="BT80" s="1318"/>
      <c r="BU80" s="1318"/>
      <c r="BV80" s="1318"/>
    </row>
    <row r="81" spans="1:74" s="1179" customFormat="1">
      <c r="A81" s="1159">
        <v>75</v>
      </c>
      <c r="B81" s="1159">
        <v>6</v>
      </c>
      <c r="C81" s="1173" t="s">
        <v>360</v>
      </c>
      <c r="D81" s="1188">
        <v>1</v>
      </c>
      <c r="E81" s="1173" t="s">
        <v>122</v>
      </c>
      <c r="F81" s="1189">
        <v>1</v>
      </c>
      <c r="G81" s="1168" t="s">
        <v>1537</v>
      </c>
      <c r="H81" s="1192">
        <v>6</v>
      </c>
      <c r="I81" s="1169" t="s">
        <v>1577</v>
      </c>
      <c r="J81" s="1319"/>
      <c r="BB81" s="1197">
        <v>75</v>
      </c>
      <c r="BC81" s="1155">
        <v>5</v>
      </c>
      <c r="BD81" s="1155"/>
      <c r="BE81" s="1155">
        <v>34</v>
      </c>
      <c r="BF81" s="1155" t="s">
        <v>716</v>
      </c>
      <c r="BG81" s="1155" t="s">
        <v>717</v>
      </c>
      <c r="BH81" s="1184"/>
      <c r="BI81" s="1179">
        <f t="shared" si="4"/>
        <v>8</v>
      </c>
      <c r="BJ81" s="1183">
        <f t="shared" si="5"/>
        <v>0</v>
      </c>
      <c r="BL81" s="1318"/>
      <c r="BM81" s="1318"/>
      <c r="BN81" s="1318"/>
      <c r="BO81" s="1318"/>
      <c r="BP81" s="1318"/>
      <c r="BQ81" s="1318"/>
      <c r="BR81" s="1318"/>
      <c r="BS81" s="1318"/>
      <c r="BT81" s="1318"/>
      <c r="BU81" s="1318"/>
      <c r="BV81" s="1318"/>
    </row>
    <row r="82" spans="1:74" s="1179" customFormat="1">
      <c r="A82" s="1159">
        <v>76</v>
      </c>
      <c r="B82" s="1159">
        <v>6</v>
      </c>
      <c r="C82" s="1161" t="s">
        <v>360</v>
      </c>
      <c r="D82" s="1188">
        <v>1</v>
      </c>
      <c r="E82" s="1167" t="s">
        <v>122</v>
      </c>
      <c r="F82" s="1189">
        <v>2</v>
      </c>
      <c r="G82" s="1165" t="s">
        <v>217</v>
      </c>
      <c r="H82" s="1193">
        <v>1</v>
      </c>
      <c r="I82" s="1166" t="s">
        <v>1193</v>
      </c>
      <c r="J82" s="1319"/>
      <c r="BB82" s="1197">
        <v>76</v>
      </c>
      <c r="BC82" s="1155">
        <v>5</v>
      </c>
      <c r="BD82" s="1155"/>
      <c r="BE82" s="1155">
        <v>35</v>
      </c>
      <c r="BF82" s="1155" t="s">
        <v>718</v>
      </c>
      <c r="BG82" s="1155" t="s">
        <v>719</v>
      </c>
      <c r="BH82" s="1184"/>
      <c r="BI82" s="1179">
        <f t="shared" si="4"/>
        <v>6</v>
      </c>
      <c r="BJ82" s="1183">
        <f t="shared" si="5"/>
        <v>0</v>
      </c>
      <c r="BL82" s="1318"/>
      <c r="BM82" s="1318"/>
      <c r="BN82" s="1318"/>
      <c r="BO82" s="1318"/>
      <c r="BP82" s="1318"/>
      <c r="BQ82" s="1318"/>
      <c r="BR82" s="1318"/>
      <c r="BS82" s="1318"/>
      <c r="BT82" s="1318"/>
      <c r="BU82" s="1318"/>
      <c r="BV82" s="1318"/>
    </row>
    <row r="83" spans="1:74" s="1179" customFormat="1">
      <c r="A83" s="1159">
        <v>77</v>
      </c>
      <c r="B83" s="1159">
        <v>6</v>
      </c>
      <c r="C83" s="1250" t="s">
        <v>360</v>
      </c>
      <c r="D83" s="1188">
        <v>1</v>
      </c>
      <c r="E83" s="1173" t="s">
        <v>122</v>
      </c>
      <c r="F83" s="1189">
        <v>2</v>
      </c>
      <c r="G83" s="1175" t="s">
        <v>217</v>
      </c>
      <c r="H83" s="1194">
        <v>2</v>
      </c>
      <c r="I83" s="1166" t="s">
        <v>1194</v>
      </c>
      <c r="J83" s="1319"/>
      <c r="BB83" s="1197">
        <v>77</v>
      </c>
      <c r="BC83" s="1155">
        <v>5</v>
      </c>
      <c r="BD83" s="1155"/>
      <c r="BE83" s="1155">
        <v>36</v>
      </c>
      <c r="BF83" s="1155" t="s">
        <v>720</v>
      </c>
      <c r="BG83" s="1155" t="s">
        <v>1157</v>
      </c>
      <c r="BH83" s="1184"/>
      <c r="BI83" s="1179">
        <f t="shared" si="4"/>
        <v>7</v>
      </c>
      <c r="BJ83" s="1183">
        <f t="shared" si="5"/>
        <v>0</v>
      </c>
      <c r="BL83" s="1318"/>
      <c r="BM83" s="1318"/>
      <c r="BN83" s="1318"/>
      <c r="BO83" s="1318"/>
      <c r="BP83" s="1318"/>
      <c r="BQ83" s="1318"/>
      <c r="BR83" s="1318"/>
      <c r="BS83" s="1318"/>
      <c r="BT83" s="1318"/>
      <c r="BU83" s="1318"/>
      <c r="BV83" s="1318"/>
    </row>
    <row r="84" spans="1:74" s="1179" customFormat="1">
      <c r="A84" s="1159">
        <v>78</v>
      </c>
      <c r="B84" s="1159">
        <v>6</v>
      </c>
      <c r="C84" s="1251" t="s">
        <v>360</v>
      </c>
      <c r="D84" s="1188">
        <v>1</v>
      </c>
      <c r="E84" s="1173" t="s">
        <v>122</v>
      </c>
      <c r="F84" s="1189">
        <v>2</v>
      </c>
      <c r="G84" s="1175" t="s">
        <v>217</v>
      </c>
      <c r="H84" s="1193">
        <v>3</v>
      </c>
      <c r="I84" s="1166" t="s">
        <v>1195</v>
      </c>
      <c r="J84" s="1319"/>
      <c r="BB84" s="1197">
        <v>78</v>
      </c>
      <c r="BC84" s="1155">
        <v>5</v>
      </c>
      <c r="BD84" s="1155"/>
      <c r="BE84" s="1155">
        <v>37</v>
      </c>
      <c r="BF84" s="1155" t="s">
        <v>721</v>
      </c>
      <c r="BG84" s="1155" t="s">
        <v>686</v>
      </c>
      <c r="BH84" s="1184"/>
      <c r="BI84" s="1179">
        <f t="shared" si="4"/>
        <v>8</v>
      </c>
      <c r="BJ84" s="1183">
        <f t="shared" si="5"/>
        <v>0</v>
      </c>
      <c r="BL84" s="1318"/>
      <c r="BM84" s="1318"/>
      <c r="BN84" s="1318"/>
      <c r="BO84" s="1318"/>
      <c r="BP84" s="1318"/>
      <c r="BQ84" s="1318"/>
      <c r="BR84" s="1318"/>
      <c r="BS84" s="1318"/>
      <c r="BT84" s="1318"/>
      <c r="BU84" s="1318"/>
      <c r="BV84" s="1318"/>
    </row>
    <row r="85" spans="1:74" s="1179" customFormat="1">
      <c r="A85" s="1159">
        <v>79</v>
      </c>
      <c r="B85" s="1159">
        <v>6</v>
      </c>
      <c r="C85" s="1251" t="s">
        <v>360</v>
      </c>
      <c r="D85" s="1188">
        <v>1</v>
      </c>
      <c r="E85" s="1173" t="s">
        <v>122</v>
      </c>
      <c r="F85" s="1189">
        <v>2</v>
      </c>
      <c r="G85" s="1175" t="s">
        <v>217</v>
      </c>
      <c r="H85" s="1194">
        <v>4</v>
      </c>
      <c r="I85" s="1166" t="s">
        <v>1021</v>
      </c>
      <c r="J85" s="1319"/>
      <c r="BB85" s="1197">
        <v>79</v>
      </c>
      <c r="BC85" s="1155">
        <v>5</v>
      </c>
      <c r="BD85" s="1155"/>
      <c r="BE85" s="1155">
        <v>38</v>
      </c>
      <c r="BF85" s="1155" t="s">
        <v>687</v>
      </c>
      <c r="BG85" s="1155" t="s">
        <v>688</v>
      </c>
      <c r="BH85" s="1184"/>
      <c r="BI85" s="1179">
        <f t="shared" si="4"/>
        <v>5</v>
      </c>
      <c r="BJ85" s="1183">
        <f t="shared" si="5"/>
        <v>0</v>
      </c>
      <c r="BL85" s="1318"/>
      <c r="BM85" s="1318"/>
      <c r="BN85" s="1318"/>
      <c r="BO85" s="1318"/>
      <c r="BP85" s="1318"/>
      <c r="BQ85" s="1318"/>
      <c r="BR85" s="1318"/>
      <c r="BS85" s="1318"/>
      <c r="BT85" s="1318"/>
      <c r="BU85" s="1318"/>
      <c r="BV85" s="1318"/>
    </row>
    <row r="86" spans="1:74" s="1179" customFormat="1">
      <c r="A86" s="1159">
        <v>80</v>
      </c>
      <c r="B86" s="1159">
        <v>6</v>
      </c>
      <c r="C86" s="1251" t="s">
        <v>360</v>
      </c>
      <c r="D86" s="1188">
        <v>1</v>
      </c>
      <c r="E86" s="1173" t="s">
        <v>122</v>
      </c>
      <c r="F86" s="1189">
        <v>2</v>
      </c>
      <c r="G86" s="1175" t="s">
        <v>217</v>
      </c>
      <c r="H86" s="1193">
        <v>5</v>
      </c>
      <c r="I86" s="1166" t="s">
        <v>1022</v>
      </c>
      <c r="J86" s="1319"/>
      <c r="BB86" s="1197">
        <v>80</v>
      </c>
      <c r="BC86" s="1155">
        <v>5</v>
      </c>
      <c r="BD86" s="1155"/>
      <c r="BE86" s="1155">
        <v>39</v>
      </c>
      <c r="BF86" s="1155" t="s">
        <v>689</v>
      </c>
      <c r="BG86" s="1155" t="s">
        <v>690</v>
      </c>
      <c r="BH86" s="1184"/>
      <c r="BI86" s="1179">
        <f t="shared" si="4"/>
        <v>7</v>
      </c>
      <c r="BJ86" s="1183">
        <f t="shared" si="5"/>
        <v>0</v>
      </c>
      <c r="BL86" s="1318"/>
      <c r="BM86" s="1318"/>
      <c r="BN86" s="1318"/>
      <c r="BO86" s="1318"/>
      <c r="BP86" s="1318"/>
      <c r="BQ86" s="1318"/>
      <c r="BR86" s="1318"/>
      <c r="BS86" s="1318"/>
      <c r="BT86" s="1318"/>
      <c r="BU86" s="1318"/>
      <c r="BV86" s="1318"/>
    </row>
    <row r="87" spans="1:74" s="1179" customFormat="1">
      <c r="A87" s="1159">
        <v>81</v>
      </c>
      <c r="B87" s="1159">
        <v>6</v>
      </c>
      <c r="C87" s="1251" t="s">
        <v>360</v>
      </c>
      <c r="D87" s="1188">
        <v>1</v>
      </c>
      <c r="E87" s="1173" t="s">
        <v>122</v>
      </c>
      <c r="F87" s="1189">
        <v>2</v>
      </c>
      <c r="G87" s="1175" t="s">
        <v>217</v>
      </c>
      <c r="H87" s="1194">
        <v>6</v>
      </c>
      <c r="I87" s="1166" t="s">
        <v>1578</v>
      </c>
      <c r="J87" s="1319"/>
      <c r="BB87" s="1197">
        <v>81</v>
      </c>
      <c r="BC87" s="1155">
        <v>5</v>
      </c>
      <c r="BD87" s="1155"/>
      <c r="BE87" s="1155">
        <v>40</v>
      </c>
      <c r="BF87" s="1155" t="s">
        <v>691</v>
      </c>
      <c r="BG87" s="1155" t="s">
        <v>692</v>
      </c>
      <c r="BH87" s="1184"/>
      <c r="BI87" s="1179">
        <f t="shared" si="4"/>
        <v>7</v>
      </c>
      <c r="BJ87" s="1183">
        <f t="shared" si="5"/>
        <v>0</v>
      </c>
      <c r="BL87" s="1318"/>
      <c r="BM87" s="1318"/>
      <c r="BN87" s="1318"/>
      <c r="BO87" s="1318"/>
      <c r="BP87" s="1318"/>
      <c r="BQ87" s="1318"/>
      <c r="BR87" s="1318"/>
      <c r="BS87" s="1318"/>
      <c r="BT87" s="1318"/>
      <c r="BU87" s="1318"/>
      <c r="BV87" s="1318"/>
    </row>
    <row r="88" spans="1:74" s="1179" customFormat="1">
      <c r="A88" s="1159">
        <v>82</v>
      </c>
      <c r="B88" s="1159">
        <v>6</v>
      </c>
      <c r="C88" s="1251" t="s">
        <v>360</v>
      </c>
      <c r="D88" s="1188">
        <v>1</v>
      </c>
      <c r="E88" s="1173" t="s">
        <v>122</v>
      </c>
      <c r="F88" s="1189">
        <v>2</v>
      </c>
      <c r="G88" s="1175" t="s">
        <v>217</v>
      </c>
      <c r="H88" s="1193">
        <v>7</v>
      </c>
      <c r="I88" s="1166" t="s">
        <v>125</v>
      </c>
      <c r="J88" s="1319"/>
      <c r="BB88" s="1197">
        <v>82</v>
      </c>
      <c r="BC88" s="1155">
        <v>5</v>
      </c>
      <c r="BD88" s="1155"/>
      <c r="BE88" s="1155">
        <v>41</v>
      </c>
      <c r="BF88" s="1155" t="s">
        <v>693</v>
      </c>
      <c r="BG88" s="1155"/>
      <c r="BH88" s="1184"/>
      <c r="BI88" s="1179">
        <f t="shared" si="4"/>
        <v>15</v>
      </c>
      <c r="BJ88" s="1183">
        <f t="shared" si="5"/>
        <v>0</v>
      </c>
      <c r="BL88" s="1318"/>
      <c r="BM88" s="1318"/>
      <c r="BN88" s="1318"/>
      <c r="BO88" s="1318"/>
      <c r="BP88" s="1318"/>
      <c r="BQ88" s="1318"/>
      <c r="BR88" s="1318"/>
      <c r="BS88" s="1318"/>
      <c r="BT88" s="1318"/>
      <c r="BU88" s="1318"/>
      <c r="BV88" s="1318"/>
    </row>
    <row r="89" spans="1:74" s="1179" customFormat="1">
      <c r="A89" s="1159">
        <v>83</v>
      </c>
      <c r="B89" s="1159">
        <v>6</v>
      </c>
      <c r="C89" s="1251" t="s">
        <v>360</v>
      </c>
      <c r="D89" s="1188">
        <v>1</v>
      </c>
      <c r="E89" s="1173" t="s">
        <v>122</v>
      </c>
      <c r="F89" s="1189">
        <v>2</v>
      </c>
      <c r="G89" s="1175" t="s">
        <v>217</v>
      </c>
      <c r="H89" s="1194">
        <v>8</v>
      </c>
      <c r="I89" s="1166" t="s">
        <v>131</v>
      </c>
      <c r="J89" s="1319"/>
      <c r="BB89" s="1197">
        <v>83</v>
      </c>
      <c r="BC89" s="1155">
        <v>5</v>
      </c>
      <c r="BD89" s="1155"/>
      <c r="BE89" s="1155">
        <v>42</v>
      </c>
      <c r="BF89" s="1155" t="s">
        <v>694</v>
      </c>
      <c r="BG89" s="1155" t="s">
        <v>695</v>
      </c>
      <c r="BH89" s="1184"/>
      <c r="BI89" s="1179">
        <f t="shared" si="4"/>
        <v>5</v>
      </c>
      <c r="BJ89" s="1183">
        <f t="shared" si="5"/>
        <v>0</v>
      </c>
      <c r="BL89" s="1318"/>
      <c r="BM89" s="1318"/>
      <c r="BN89" s="1318"/>
      <c r="BO89" s="1318"/>
      <c r="BP89" s="1318"/>
      <c r="BQ89" s="1318"/>
      <c r="BR89" s="1318"/>
      <c r="BS89" s="1318"/>
      <c r="BT89" s="1318"/>
      <c r="BU89" s="1318"/>
      <c r="BV89" s="1318"/>
    </row>
    <row r="90" spans="1:74" s="1179" customFormat="1">
      <c r="A90" s="1159">
        <v>84</v>
      </c>
      <c r="B90" s="1159">
        <v>6</v>
      </c>
      <c r="C90" s="1251" t="s">
        <v>360</v>
      </c>
      <c r="D90" s="1188">
        <v>1</v>
      </c>
      <c r="E90" s="1173" t="s">
        <v>122</v>
      </c>
      <c r="F90" s="1189">
        <v>2</v>
      </c>
      <c r="G90" s="1175" t="s">
        <v>217</v>
      </c>
      <c r="H90" s="1193">
        <v>9</v>
      </c>
      <c r="I90" s="1166" t="s">
        <v>1023</v>
      </c>
      <c r="J90" s="1319"/>
      <c r="BB90" s="1197">
        <v>84</v>
      </c>
      <c r="BC90" s="1155">
        <v>5</v>
      </c>
      <c r="BD90" s="1155"/>
      <c r="BE90" s="1155">
        <v>43</v>
      </c>
      <c r="BF90" s="1155" t="s">
        <v>696</v>
      </c>
      <c r="BG90" s="1155" t="s">
        <v>695</v>
      </c>
      <c r="BH90" s="1184"/>
      <c r="BI90" s="1179">
        <f t="shared" si="4"/>
        <v>8</v>
      </c>
      <c r="BJ90" s="1183">
        <f t="shared" si="5"/>
        <v>0</v>
      </c>
      <c r="BL90" s="1318"/>
      <c r="BM90" s="1318"/>
      <c r="BN90" s="1318"/>
      <c r="BO90" s="1318"/>
      <c r="BP90" s="1318"/>
      <c r="BQ90" s="1318"/>
      <c r="BR90" s="1318"/>
      <c r="BS90" s="1318"/>
      <c r="BT90" s="1318"/>
      <c r="BU90" s="1318"/>
      <c r="BV90" s="1318"/>
    </row>
    <row r="91" spans="1:74" s="1179" customFormat="1">
      <c r="A91" s="1159">
        <v>85</v>
      </c>
      <c r="B91" s="1159">
        <v>6</v>
      </c>
      <c r="C91" s="1251" t="s">
        <v>360</v>
      </c>
      <c r="D91" s="1188">
        <v>1</v>
      </c>
      <c r="E91" s="1173" t="s">
        <v>122</v>
      </c>
      <c r="F91" s="1189">
        <v>2</v>
      </c>
      <c r="G91" s="1175" t="s">
        <v>217</v>
      </c>
      <c r="H91" s="1194">
        <v>10</v>
      </c>
      <c r="I91" s="1166" t="s">
        <v>143</v>
      </c>
      <c r="J91" s="1319"/>
      <c r="BB91" s="1197">
        <v>85</v>
      </c>
      <c r="BC91" s="1155">
        <v>5</v>
      </c>
      <c r="BD91" s="1155"/>
      <c r="BE91" s="1155">
        <v>44</v>
      </c>
      <c r="BF91" s="1155" t="s">
        <v>697</v>
      </c>
      <c r="BG91" s="1155" t="s">
        <v>698</v>
      </c>
      <c r="BH91" s="1184"/>
      <c r="BI91" s="1179">
        <f t="shared" si="4"/>
        <v>5</v>
      </c>
      <c r="BJ91" s="1183">
        <f t="shared" si="5"/>
        <v>0</v>
      </c>
      <c r="BL91" s="1318"/>
      <c r="BM91" s="1318"/>
      <c r="BN91" s="1318"/>
      <c r="BO91" s="1318"/>
      <c r="BP91" s="1318"/>
      <c r="BQ91" s="1318"/>
      <c r="BR91" s="1318"/>
      <c r="BS91" s="1318"/>
      <c r="BT91" s="1318"/>
      <c r="BU91" s="1318"/>
      <c r="BV91" s="1318"/>
    </row>
    <row r="92" spans="1:74" s="1179" customFormat="1">
      <c r="A92" s="1159">
        <v>86</v>
      </c>
      <c r="B92" s="1159">
        <v>6</v>
      </c>
      <c r="C92" s="1251" t="s">
        <v>360</v>
      </c>
      <c r="D92" s="1188">
        <v>1</v>
      </c>
      <c r="E92" s="1173" t="s">
        <v>122</v>
      </c>
      <c r="F92" s="1189">
        <v>2</v>
      </c>
      <c r="G92" s="1175" t="s">
        <v>217</v>
      </c>
      <c r="H92" s="1193">
        <v>11</v>
      </c>
      <c r="I92" s="1166" t="s">
        <v>144</v>
      </c>
      <c r="J92" s="1319"/>
      <c r="BB92" s="1197">
        <v>86</v>
      </c>
      <c r="BC92" s="1155">
        <v>5</v>
      </c>
      <c r="BD92" s="1155"/>
      <c r="BE92" s="1155">
        <v>45</v>
      </c>
      <c r="BF92" s="1155" t="s">
        <v>699</v>
      </c>
      <c r="BG92" s="1155" t="s">
        <v>695</v>
      </c>
      <c r="BH92" s="1184"/>
      <c r="BI92" s="1179">
        <f t="shared" si="4"/>
        <v>4</v>
      </c>
      <c r="BJ92" s="1183">
        <f t="shared" si="5"/>
        <v>0</v>
      </c>
      <c r="BL92" s="1318"/>
      <c r="BM92" s="1318"/>
      <c r="BN92" s="1318"/>
      <c r="BO92" s="1318"/>
      <c r="BP92" s="1318"/>
      <c r="BQ92" s="1318"/>
      <c r="BR92" s="1318"/>
      <c r="BS92" s="1318"/>
      <c r="BT92" s="1318"/>
      <c r="BU92" s="1318"/>
      <c r="BV92" s="1318"/>
    </row>
    <row r="93" spans="1:74" s="1179" customFormat="1">
      <c r="A93" s="1159">
        <v>87</v>
      </c>
      <c r="B93" s="1159">
        <v>6</v>
      </c>
      <c r="C93" s="1251" t="s">
        <v>360</v>
      </c>
      <c r="D93" s="1188">
        <v>1</v>
      </c>
      <c r="E93" s="1173" t="s">
        <v>122</v>
      </c>
      <c r="F93" s="1189">
        <v>2</v>
      </c>
      <c r="G93" s="1175" t="s">
        <v>217</v>
      </c>
      <c r="H93" s="1194">
        <v>12</v>
      </c>
      <c r="I93" s="1166" t="s">
        <v>145</v>
      </c>
      <c r="J93" s="1319"/>
      <c r="BB93" s="1197">
        <v>87</v>
      </c>
      <c r="BC93" s="1155">
        <v>5</v>
      </c>
      <c r="BD93" s="1155"/>
      <c r="BE93" s="1155">
        <v>46</v>
      </c>
      <c r="BF93" s="1155" t="s">
        <v>700</v>
      </c>
      <c r="BG93" s="1155" t="s">
        <v>695</v>
      </c>
      <c r="BH93" s="1184"/>
      <c r="BI93" s="1179">
        <f t="shared" si="4"/>
        <v>9</v>
      </c>
      <c r="BJ93" s="1183">
        <f t="shared" si="5"/>
        <v>0</v>
      </c>
      <c r="BL93" s="1318"/>
      <c r="BM93" s="1318"/>
      <c r="BN93" s="1318"/>
      <c r="BO93" s="1318"/>
      <c r="BP93" s="1318"/>
      <c r="BQ93" s="1318"/>
      <c r="BR93" s="1318"/>
      <c r="BS93" s="1318"/>
      <c r="BT93" s="1318"/>
      <c r="BU93" s="1318"/>
      <c r="BV93" s="1318"/>
    </row>
    <row r="94" spans="1:74" s="1179" customFormat="1">
      <c r="A94" s="1159">
        <v>88</v>
      </c>
      <c r="B94" s="1159">
        <v>6</v>
      </c>
      <c r="C94" s="1251" t="s">
        <v>360</v>
      </c>
      <c r="D94" s="1188">
        <v>1</v>
      </c>
      <c r="E94" s="1173" t="s">
        <v>122</v>
      </c>
      <c r="F94" s="1189">
        <v>2</v>
      </c>
      <c r="G94" s="1175" t="s">
        <v>217</v>
      </c>
      <c r="H94" s="1193">
        <v>13</v>
      </c>
      <c r="I94" s="1166" t="s">
        <v>146</v>
      </c>
      <c r="J94" s="1319"/>
      <c r="BB94" s="1197">
        <v>88</v>
      </c>
      <c r="BC94" s="1155">
        <v>5</v>
      </c>
      <c r="BD94" s="1155"/>
      <c r="BE94" s="1155">
        <v>47</v>
      </c>
      <c r="BF94" s="1155" t="s">
        <v>63</v>
      </c>
      <c r="BG94" s="1155" t="s">
        <v>64</v>
      </c>
      <c r="BH94" s="1184"/>
      <c r="BI94" s="1179">
        <f t="shared" si="4"/>
        <v>7</v>
      </c>
      <c r="BJ94" s="1183">
        <f t="shared" si="5"/>
        <v>0</v>
      </c>
      <c r="BL94" s="1318"/>
      <c r="BM94" s="1318"/>
      <c r="BN94" s="1318"/>
      <c r="BO94" s="1318"/>
      <c r="BP94" s="1318"/>
      <c r="BQ94" s="1318"/>
      <c r="BR94" s="1318"/>
      <c r="BS94" s="1318"/>
      <c r="BT94" s="1318"/>
      <c r="BU94" s="1318"/>
      <c r="BV94" s="1318"/>
    </row>
    <row r="95" spans="1:74" s="1179" customFormat="1">
      <c r="A95" s="1159">
        <v>89</v>
      </c>
      <c r="B95" s="1159">
        <v>6</v>
      </c>
      <c r="C95" s="1251" t="s">
        <v>360</v>
      </c>
      <c r="D95" s="1188">
        <v>1</v>
      </c>
      <c r="E95" s="1173" t="s">
        <v>122</v>
      </c>
      <c r="F95" s="1189">
        <v>2</v>
      </c>
      <c r="G95" s="1175" t="s">
        <v>217</v>
      </c>
      <c r="H95" s="1194">
        <v>14</v>
      </c>
      <c r="I95" s="1166" t="s">
        <v>147</v>
      </c>
      <c r="J95" s="1319"/>
      <c r="BB95" s="1197">
        <v>89</v>
      </c>
      <c r="BC95" s="1155">
        <v>5</v>
      </c>
      <c r="BD95" s="1155"/>
      <c r="BE95" s="1155">
        <v>48</v>
      </c>
      <c r="BF95" s="1155" t="s">
        <v>65</v>
      </c>
      <c r="BG95" s="1155" t="s">
        <v>66</v>
      </c>
      <c r="BH95" s="1184"/>
      <c r="BI95" s="1179">
        <f t="shared" si="4"/>
        <v>6</v>
      </c>
      <c r="BJ95" s="1183">
        <f t="shared" si="5"/>
        <v>0</v>
      </c>
      <c r="BL95" s="1318"/>
      <c r="BM95" s="1318"/>
      <c r="BN95" s="1318"/>
      <c r="BO95" s="1318"/>
      <c r="BP95" s="1318"/>
      <c r="BQ95" s="1318"/>
      <c r="BR95" s="1318"/>
      <c r="BS95" s="1318"/>
      <c r="BT95" s="1318"/>
      <c r="BU95" s="1318"/>
      <c r="BV95" s="1318"/>
    </row>
    <row r="96" spans="1:74" s="1179" customFormat="1">
      <c r="A96" s="1159">
        <v>90</v>
      </c>
      <c r="B96" s="1159">
        <v>6</v>
      </c>
      <c r="C96" s="1251" t="s">
        <v>360</v>
      </c>
      <c r="D96" s="1188">
        <v>1</v>
      </c>
      <c r="E96" s="1173" t="s">
        <v>122</v>
      </c>
      <c r="F96" s="1189">
        <v>2</v>
      </c>
      <c r="G96" s="1175" t="s">
        <v>217</v>
      </c>
      <c r="H96" s="1193">
        <v>15</v>
      </c>
      <c r="I96" s="1166" t="s">
        <v>148</v>
      </c>
      <c r="J96" s="1319"/>
      <c r="BB96" s="1197">
        <v>90</v>
      </c>
      <c r="BC96" s="1155">
        <v>5</v>
      </c>
      <c r="BD96" s="1155"/>
      <c r="BE96" s="1155">
        <v>49</v>
      </c>
      <c r="BF96" s="1155" t="s">
        <v>67</v>
      </c>
      <c r="BG96" s="1155" t="s">
        <v>68</v>
      </c>
      <c r="BH96" s="1184"/>
      <c r="BI96" s="1179">
        <f t="shared" si="4"/>
        <v>4</v>
      </c>
      <c r="BJ96" s="1183">
        <f t="shared" si="5"/>
        <v>0</v>
      </c>
      <c r="BL96" s="1318"/>
      <c r="BM96" s="1318"/>
      <c r="BN96" s="1318"/>
      <c r="BO96" s="1318"/>
      <c r="BP96" s="1318"/>
      <c r="BQ96" s="1318"/>
      <c r="BR96" s="1318"/>
      <c r="BS96" s="1318"/>
      <c r="BT96" s="1318"/>
      <c r="BU96" s="1318"/>
      <c r="BV96" s="1318"/>
    </row>
    <row r="97" spans="1:74" s="1179" customFormat="1">
      <c r="A97" s="1159">
        <v>91</v>
      </c>
      <c r="B97" s="1159">
        <v>6</v>
      </c>
      <c r="C97" s="1251" t="s">
        <v>360</v>
      </c>
      <c r="D97" s="1188">
        <v>1</v>
      </c>
      <c r="E97" s="1173" t="s">
        <v>122</v>
      </c>
      <c r="F97" s="1189">
        <v>2</v>
      </c>
      <c r="G97" s="1175" t="s">
        <v>217</v>
      </c>
      <c r="H97" s="1194">
        <v>16</v>
      </c>
      <c r="I97" s="1166" t="s">
        <v>188</v>
      </c>
      <c r="J97" s="1319"/>
      <c r="BB97" s="1197">
        <v>91</v>
      </c>
      <c r="BC97" s="1155">
        <v>5</v>
      </c>
      <c r="BD97" s="1155"/>
      <c r="BE97" s="1155">
        <v>50</v>
      </c>
      <c r="BF97" s="1155" t="s">
        <v>69</v>
      </c>
      <c r="BG97" s="1155" t="s">
        <v>70</v>
      </c>
      <c r="BH97" s="1184"/>
      <c r="BI97" s="1179">
        <f t="shared" si="4"/>
        <v>5</v>
      </c>
      <c r="BJ97" s="1183">
        <f t="shared" si="5"/>
        <v>0</v>
      </c>
      <c r="BL97" s="1318"/>
      <c r="BM97" s="1318"/>
      <c r="BN97" s="1318"/>
      <c r="BO97" s="1318"/>
      <c r="BP97" s="1318"/>
      <c r="BQ97" s="1318"/>
      <c r="BR97" s="1318"/>
      <c r="BS97" s="1318"/>
      <c r="BT97" s="1318"/>
      <c r="BU97" s="1318"/>
      <c r="BV97" s="1318"/>
    </row>
    <row r="98" spans="1:74" s="1179" customFormat="1">
      <c r="A98" s="1159">
        <v>92</v>
      </c>
      <c r="B98" s="1159">
        <v>6</v>
      </c>
      <c r="C98" s="1251" t="s">
        <v>360</v>
      </c>
      <c r="D98" s="1188">
        <v>1</v>
      </c>
      <c r="E98" s="1173" t="s">
        <v>122</v>
      </c>
      <c r="F98" s="1189">
        <v>2</v>
      </c>
      <c r="G98" s="1175" t="s">
        <v>217</v>
      </c>
      <c r="H98" s="1193">
        <v>17</v>
      </c>
      <c r="I98" s="1166" t="s">
        <v>189</v>
      </c>
      <c r="J98" s="1319"/>
      <c r="BB98" s="1197">
        <v>92</v>
      </c>
      <c r="BC98" s="1155">
        <v>5</v>
      </c>
      <c r="BD98" s="1155"/>
      <c r="BE98" s="1155">
        <v>51</v>
      </c>
      <c r="BF98" s="1155" t="s">
        <v>296</v>
      </c>
      <c r="BG98" s="1155" t="s">
        <v>297</v>
      </c>
      <c r="BH98" s="1184"/>
      <c r="BI98" s="1179">
        <f t="shared" si="4"/>
        <v>5</v>
      </c>
      <c r="BJ98" s="1183">
        <f t="shared" si="5"/>
        <v>0</v>
      </c>
      <c r="BL98" s="1318"/>
      <c r="BM98" s="1318"/>
      <c r="BN98" s="1318"/>
      <c r="BO98" s="1318"/>
      <c r="BP98" s="1318"/>
      <c r="BQ98" s="1318"/>
      <c r="BR98" s="1318"/>
      <c r="BS98" s="1318"/>
      <c r="BT98" s="1318"/>
      <c r="BU98" s="1318"/>
      <c r="BV98" s="1318"/>
    </row>
    <row r="99" spans="1:74" s="1179" customFormat="1">
      <c r="A99" s="1159">
        <v>93</v>
      </c>
      <c r="B99" s="1159">
        <v>6</v>
      </c>
      <c r="C99" s="1251" t="s">
        <v>360</v>
      </c>
      <c r="D99" s="1188">
        <v>1</v>
      </c>
      <c r="E99" s="1173" t="s">
        <v>122</v>
      </c>
      <c r="F99" s="1189">
        <v>2</v>
      </c>
      <c r="G99" s="1175" t="s">
        <v>217</v>
      </c>
      <c r="H99" s="1194">
        <v>18</v>
      </c>
      <c r="I99" s="1166" t="s">
        <v>190</v>
      </c>
      <c r="J99" s="1319"/>
      <c r="BB99" s="1197">
        <v>93</v>
      </c>
      <c r="BC99" s="1155">
        <v>5</v>
      </c>
      <c r="BD99" s="1155"/>
      <c r="BE99" s="1155">
        <v>52</v>
      </c>
      <c r="BF99" s="1155" t="s">
        <v>298</v>
      </c>
      <c r="BG99" s="1155" t="s">
        <v>686</v>
      </c>
      <c r="BH99" s="1184"/>
      <c r="BI99" s="1179">
        <f t="shared" si="4"/>
        <v>7</v>
      </c>
      <c r="BJ99" s="1183">
        <f t="shared" si="5"/>
        <v>0</v>
      </c>
      <c r="BL99" s="1318"/>
      <c r="BM99" s="1318"/>
      <c r="BN99" s="1318"/>
      <c r="BO99" s="1318"/>
      <c r="BP99" s="1318"/>
      <c r="BQ99" s="1318"/>
      <c r="BR99" s="1318"/>
      <c r="BS99" s="1318"/>
      <c r="BT99" s="1318"/>
      <c r="BU99" s="1318"/>
      <c r="BV99" s="1318"/>
    </row>
    <row r="100" spans="1:74" s="1179" customFormat="1">
      <c r="A100" s="1159">
        <v>94</v>
      </c>
      <c r="B100" s="1159">
        <v>6</v>
      </c>
      <c r="C100" s="1251" t="s">
        <v>360</v>
      </c>
      <c r="D100" s="1188">
        <v>1</v>
      </c>
      <c r="E100" s="1173" t="s">
        <v>122</v>
      </c>
      <c r="F100" s="1189">
        <v>2</v>
      </c>
      <c r="G100" s="1175" t="s">
        <v>217</v>
      </c>
      <c r="H100" s="1193">
        <v>19</v>
      </c>
      <c r="I100" s="1166" t="s">
        <v>191</v>
      </c>
      <c r="J100" s="1319"/>
      <c r="BB100" s="1197">
        <v>94</v>
      </c>
      <c r="BC100" s="1155">
        <v>5</v>
      </c>
      <c r="BD100" s="1155"/>
      <c r="BE100" s="1155">
        <v>53</v>
      </c>
      <c r="BF100" s="1155" t="s">
        <v>299</v>
      </c>
      <c r="BG100" s="1155" t="s">
        <v>300</v>
      </c>
      <c r="BH100" s="1184"/>
      <c r="BI100" s="1179">
        <f t="shared" si="4"/>
        <v>3</v>
      </c>
      <c r="BJ100" s="1183">
        <f t="shared" si="5"/>
        <v>0</v>
      </c>
      <c r="BL100" s="1318"/>
      <c r="BM100" s="1318"/>
      <c r="BN100" s="1318"/>
      <c r="BO100" s="1318"/>
      <c r="BP100" s="1318"/>
      <c r="BQ100" s="1318"/>
      <c r="BR100" s="1318"/>
      <c r="BS100" s="1318"/>
      <c r="BT100" s="1318"/>
      <c r="BU100" s="1318"/>
      <c r="BV100" s="1318"/>
    </row>
    <row r="101" spans="1:74" s="1179" customFormat="1">
      <c r="A101" s="1159">
        <v>95</v>
      </c>
      <c r="B101" s="1159">
        <v>6</v>
      </c>
      <c r="C101" s="1251" t="s">
        <v>360</v>
      </c>
      <c r="D101" s="1188">
        <v>1</v>
      </c>
      <c r="E101" s="1173" t="s">
        <v>122</v>
      </c>
      <c r="F101" s="1189">
        <v>2</v>
      </c>
      <c r="G101" s="1175" t="s">
        <v>217</v>
      </c>
      <c r="H101" s="1194">
        <v>20</v>
      </c>
      <c r="I101" s="1166" t="s">
        <v>192</v>
      </c>
      <c r="J101" s="1319"/>
      <c r="BB101" s="1197">
        <v>95</v>
      </c>
      <c r="BC101" s="1155">
        <v>5</v>
      </c>
      <c r="BD101" s="1155"/>
      <c r="BE101" s="1155">
        <v>54</v>
      </c>
      <c r="BF101" s="1155" t="s">
        <v>301</v>
      </c>
      <c r="BG101" s="1155" t="s">
        <v>651</v>
      </c>
      <c r="BH101" s="1184"/>
      <c r="BI101" s="1179">
        <f t="shared" si="4"/>
        <v>5</v>
      </c>
      <c r="BJ101" s="1183">
        <f t="shared" si="5"/>
        <v>0</v>
      </c>
      <c r="BL101" s="1318"/>
      <c r="BM101" s="1318"/>
      <c r="BN101" s="1318"/>
      <c r="BO101" s="1318"/>
      <c r="BP101" s="1318"/>
      <c r="BQ101" s="1318"/>
      <c r="BR101" s="1318"/>
      <c r="BS101" s="1318"/>
      <c r="BT101" s="1318"/>
      <c r="BU101" s="1318"/>
      <c r="BV101" s="1318"/>
    </row>
    <row r="102" spans="1:74" s="1179" customFormat="1">
      <c r="A102" s="1159">
        <v>96</v>
      </c>
      <c r="B102" s="1159">
        <v>6</v>
      </c>
      <c r="C102" s="1251" t="s">
        <v>360</v>
      </c>
      <c r="D102" s="1160">
        <v>2</v>
      </c>
      <c r="E102" s="1173" t="s">
        <v>625</v>
      </c>
      <c r="F102" s="1159">
        <v>1</v>
      </c>
      <c r="G102" s="1168" t="s">
        <v>1537</v>
      </c>
      <c r="H102" s="1192">
        <v>1</v>
      </c>
      <c r="I102" s="1169" t="s">
        <v>620</v>
      </c>
      <c r="J102" s="1319"/>
      <c r="BB102" s="1197">
        <v>96</v>
      </c>
      <c r="BC102" s="1155">
        <v>5</v>
      </c>
      <c r="BD102" s="1155"/>
      <c r="BE102" s="1155">
        <v>55</v>
      </c>
      <c r="BF102" s="1155" t="s">
        <v>652</v>
      </c>
      <c r="BG102" s="1155" t="s">
        <v>651</v>
      </c>
      <c r="BH102" s="1184"/>
      <c r="BI102" s="1179">
        <f t="shared" si="4"/>
        <v>3</v>
      </c>
      <c r="BJ102" s="1183">
        <f t="shared" si="5"/>
        <v>0</v>
      </c>
      <c r="BL102" s="1318"/>
      <c r="BM102" s="1318"/>
      <c r="BN102" s="1318"/>
      <c r="BO102" s="1318"/>
      <c r="BP102" s="1318"/>
      <c r="BQ102" s="1318"/>
      <c r="BR102" s="1318"/>
      <c r="BS102" s="1318"/>
      <c r="BT102" s="1318"/>
      <c r="BU102" s="1318"/>
      <c r="BV102" s="1318"/>
    </row>
    <row r="103" spans="1:74" s="1179" customFormat="1">
      <c r="A103" s="1159">
        <v>97</v>
      </c>
      <c r="B103" s="1159">
        <v>6</v>
      </c>
      <c r="C103" s="1251" t="s">
        <v>360</v>
      </c>
      <c r="D103" s="1160">
        <v>2</v>
      </c>
      <c r="E103" s="1173" t="s">
        <v>625</v>
      </c>
      <c r="F103" s="1159">
        <v>1</v>
      </c>
      <c r="G103" s="1168" t="s">
        <v>1537</v>
      </c>
      <c r="H103" s="1192">
        <v>2</v>
      </c>
      <c r="I103" s="1169" t="s">
        <v>621</v>
      </c>
      <c r="J103" s="1319"/>
      <c r="AV103" s="1185"/>
      <c r="AW103" s="1185"/>
      <c r="AX103" s="1185"/>
      <c r="AY103" s="1185"/>
      <c r="AZ103" s="1185"/>
      <c r="BB103" s="1197">
        <v>97</v>
      </c>
      <c r="BC103" s="1155">
        <v>5</v>
      </c>
      <c r="BD103" s="1155"/>
      <c r="BE103" s="1155">
        <v>56</v>
      </c>
      <c r="BF103" s="1155" t="s">
        <v>653</v>
      </c>
      <c r="BG103" s="1155" t="s">
        <v>654</v>
      </c>
      <c r="BH103" s="1184"/>
      <c r="BI103" s="1179">
        <f t="shared" si="4"/>
        <v>8</v>
      </c>
      <c r="BJ103" s="1183">
        <f t="shared" si="5"/>
        <v>0</v>
      </c>
      <c r="BL103" s="1318"/>
      <c r="BM103" s="1318"/>
      <c r="BN103" s="1318"/>
      <c r="BO103" s="1318"/>
      <c r="BP103" s="1318"/>
      <c r="BQ103" s="1318"/>
      <c r="BR103" s="1318"/>
      <c r="BS103" s="1318"/>
      <c r="BT103" s="1318"/>
      <c r="BU103" s="1318"/>
      <c r="BV103" s="1318"/>
    </row>
    <row r="104" spans="1:74" s="1179" customFormat="1">
      <c r="A104" s="1159">
        <v>98</v>
      </c>
      <c r="B104" s="1159">
        <v>6</v>
      </c>
      <c r="C104" s="1251" t="s">
        <v>360</v>
      </c>
      <c r="D104" s="1160">
        <v>2</v>
      </c>
      <c r="E104" s="1173" t="s">
        <v>625</v>
      </c>
      <c r="F104" s="1159">
        <v>1</v>
      </c>
      <c r="G104" s="1168" t="s">
        <v>1537</v>
      </c>
      <c r="H104" s="1192">
        <v>3</v>
      </c>
      <c r="I104" s="1169" t="s">
        <v>622</v>
      </c>
      <c r="J104" s="1319"/>
      <c r="AV104" s="1185"/>
      <c r="AW104" s="1185"/>
      <c r="AX104" s="1185"/>
      <c r="AY104" s="1185"/>
      <c r="AZ104" s="1185"/>
      <c r="BB104" s="1197">
        <v>98</v>
      </c>
      <c r="BC104" s="1155">
        <v>5</v>
      </c>
      <c r="BD104" s="1155"/>
      <c r="BE104" s="1155">
        <v>57</v>
      </c>
      <c r="BF104" s="1155" t="s">
        <v>655</v>
      </c>
      <c r="BG104" s="1155" t="s">
        <v>656</v>
      </c>
      <c r="BH104" s="1184"/>
      <c r="BI104" s="1179">
        <f t="shared" si="4"/>
        <v>6</v>
      </c>
      <c r="BJ104" s="1183">
        <f t="shared" si="5"/>
        <v>0</v>
      </c>
      <c r="BL104" s="1318"/>
      <c r="BM104" s="1318"/>
      <c r="BN104" s="1318"/>
      <c r="BO104" s="1318"/>
      <c r="BP104" s="1318"/>
      <c r="BQ104" s="1318"/>
      <c r="BR104" s="1318"/>
      <c r="BS104" s="1318"/>
      <c r="BT104" s="1318"/>
      <c r="BU104" s="1318"/>
      <c r="BV104" s="1318"/>
    </row>
    <row r="105" spans="1:74" s="1179" customFormat="1">
      <c r="A105" s="1159">
        <v>99</v>
      </c>
      <c r="B105" s="1159">
        <v>6</v>
      </c>
      <c r="C105" s="1251" t="s">
        <v>360</v>
      </c>
      <c r="D105" s="1160">
        <v>2</v>
      </c>
      <c r="E105" s="1173" t="s">
        <v>625</v>
      </c>
      <c r="F105" s="1159">
        <v>1</v>
      </c>
      <c r="G105" s="1168" t="s">
        <v>1537</v>
      </c>
      <c r="H105" s="1192">
        <v>4</v>
      </c>
      <c r="I105" s="1169" t="s">
        <v>1579</v>
      </c>
      <c r="J105" s="1319"/>
      <c r="AV105" s="1185"/>
      <c r="AW105" s="1185"/>
      <c r="AX105" s="1185"/>
      <c r="AY105" s="1185"/>
      <c r="AZ105" s="1185"/>
      <c r="BB105" s="1197">
        <v>99</v>
      </c>
      <c r="BC105" s="1155">
        <v>5</v>
      </c>
      <c r="BD105" s="1155"/>
      <c r="BE105" s="1155">
        <v>58</v>
      </c>
      <c r="BF105" s="1155" t="s">
        <v>657</v>
      </c>
      <c r="BG105" s="1155" t="s">
        <v>658</v>
      </c>
      <c r="BH105" s="1184"/>
      <c r="BI105" s="1179">
        <f t="shared" si="4"/>
        <v>7</v>
      </c>
      <c r="BJ105" s="1183">
        <f t="shared" si="5"/>
        <v>0</v>
      </c>
      <c r="BL105" s="1318"/>
      <c r="BM105" s="1318"/>
      <c r="BN105" s="1318"/>
      <c r="BO105" s="1318"/>
      <c r="BP105" s="1318"/>
      <c r="BQ105" s="1318"/>
      <c r="BR105" s="1318"/>
      <c r="BS105" s="1318"/>
      <c r="BT105" s="1318"/>
      <c r="BU105" s="1318"/>
      <c r="BV105" s="1318"/>
    </row>
    <row r="106" spans="1:74" s="1179" customFormat="1">
      <c r="A106" s="1159">
        <v>100</v>
      </c>
      <c r="B106" s="1159">
        <v>6</v>
      </c>
      <c r="C106" s="1251" t="s">
        <v>360</v>
      </c>
      <c r="D106" s="1160">
        <v>2</v>
      </c>
      <c r="E106" s="1173" t="s">
        <v>625</v>
      </c>
      <c r="F106" s="1159">
        <v>2</v>
      </c>
      <c r="G106" s="1165" t="s">
        <v>217</v>
      </c>
      <c r="H106" s="1193">
        <v>1</v>
      </c>
      <c r="I106" s="1166" t="s">
        <v>1580</v>
      </c>
      <c r="J106" s="1319"/>
      <c r="AV106" s="1185"/>
      <c r="AW106" s="1185"/>
      <c r="AX106" s="1185"/>
      <c r="AY106" s="1185"/>
      <c r="AZ106" s="1185"/>
      <c r="BB106" s="1197">
        <v>100</v>
      </c>
      <c r="BC106" s="1155">
        <v>5</v>
      </c>
      <c r="BD106" s="1155"/>
      <c r="BE106" s="1155">
        <v>59</v>
      </c>
      <c r="BF106" s="1155" t="s">
        <v>659</v>
      </c>
      <c r="BG106" s="1155" t="s">
        <v>1157</v>
      </c>
      <c r="BH106" s="1184"/>
      <c r="BI106" s="1179">
        <f t="shared" si="4"/>
        <v>12</v>
      </c>
      <c r="BJ106" s="1183">
        <f t="shared" si="5"/>
        <v>0</v>
      </c>
      <c r="BL106" s="1318"/>
      <c r="BM106" s="1318"/>
      <c r="BN106" s="1318"/>
      <c r="BO106" s="1318"/>
      <c r="BP106" s="1318"/>
      <c r="BQ106" s="1318"/>
      <c r="BR106" s="1318"/>
      <c r="BS106" s="1318"/>
      <c r="BT106" s="1318"/>
      <c r="BU106" s="1318"/>
      <c r="BV106" s="1318"/>
    </row>
    <row r="107" spans="1:74" s="1179" customFormat="1">
      <c r="A107" s="1159">
        <v>101</v>
      </c>
      <c r="B107" s="1159">
        <v>6</v>
      </c>
      <c r="C107" s="1251" t="s">
        <v>360</v>
      </c>
      <c r="D107" s="1160">
        <v>2</v>
      </c>
      <c r="E107" s="1173" t="s">
        <v>625</v>
      </c>
      <c r="F107" s="1159">
        <v>2</v>
      </c>
      <c r="G107" s="1175" t="s">
        <v>217</v>
      </c>
      <c r="H107" s="1194">
        <v>2</v>
      </c>
      <c r="I107" s="1166" t="s">
        <v>1581</v>
      </c>
      <c r="J107" s="1319"/>
      <c r="AV107" s="1185"/>
      <c r="AW107" s="1185"/>
      <c r="AX107" s="1185"/>
      <c r="AY107" s="1185"/>
      <c r="AZ107" s="1185"/>
      <c r="BB107" s="1197">
        <v>101</v>
      </c>
      <c r="BC107" s="1155">
        <v>5</v>
      </c>
      <c r="BD107" s="1155"/>
      <c r="BE107" s="1155">
        <v>60</v>
      </c>
      <c r="BF107" s="1155" t="s">
        <v>660</v>
      </c>
      <c r="BG107" s="1155" t="s">
        <v>661</v>
      </c>
      <c r="BH107" s="1184"/>
      <c r="BI107" s="1179">
        <f t="shared" si="4"/>
        <v>11</v>
      </c>
      <c r="BJ107" s="1183">
        <f t="shared" si="5"/>
        <v>0</v>
      </c>
      <c r="BL107" s="1318"/>
      <c r="BM107" s="1318"/>
      <c r="BN107" s="1318"/>
      <c r="BO107" s="1318"/>
      <c r="BP107" s="1318"/>
      <c r="BQ107" s="1318"/>
      <c r="BR107" s="1318"/>
      <c r="BS107" s="1318"/>
      <c r="BT107" s="1318"/>
      <c r="BU107" s="1318"/>
      <c r="BV107" s="1318"/>
    </row>
    <row r="108" spans="1:74" s="1179" customFormat="1">
      <c r="A108" s="1159">
        <v>102</v>
      </c>
      <c r="B108" s="1159">
        <v>6</v>
      </c>
      <c r="C108" s="1251" t="s">
        <v>360</v>
      </c>
      <c r="D108" s="1160">
        <v>2</v>
      </c>
      <c r="E108" s="1173" t="s">
        <v>625</v>
      </c>
      <c r="F108" s="1159">
        <v>2</v>
      </c>
      <c r="G108" s="1175" t="s">
        <v>217</v>
      </c>
      <c r="H108" s="1194">
        <v>3</v>
      </c>
      <c r="I108" s="1166" t="s">
        <v>1582</v>
      </c>
      <c r="J108" s="1319"/>
      <c r="AV108" s="1185"/>
      <c r="AW108" s="1185"/>
      <c r="AX108" s="1185"/>
      <c r="AY108" s="1185"/>
      <c r="AZ108" s="1185"/>
      <c r="BB108" s="1197">
        <v>102</v>
      </c>
      <c r="BC108" s="1155">
        <v>5</v>
      </c>
      <c r="BD108" s="1155"/>
      <c r="BE108" s="1155">
        <v>61</v>
      </c>
      <c r="BF108" s="1155" t="s">
        <v>662</v>
      </c>
      <c r="BG108" s="1155" t="s">
        <v>663</v>
      </c>
      <c r="BH108" s="1184"/>
      <c r="BI108" s="1179">
        <f t="shared" si="4"/>
        <v>8</v>
      </c>
      <c r="BJ108" s="1183">
        <f t="shared" si="5"/>
        <v>0</v>
      </c>
      <c r="BL108" s="1318"/>
      <c r="BM108" s="1318"/>
      <c r="BN108" s="1318"/>
      <c r="BO108" s="1318"/>
      <c r="BP108" s="1318"/>
      <c r="BQ108" s="1318"/>
      <c r="BR108" s="1318"/>
      <c r="BS108" s="1318"/>
      <c r="BT108" s="1318"/>
      <c r="BU108" s="1318"/>
      <c r="BV108" s="1318"/>
    </row>
    <row r="109" spans="1:74" s="1179" customFormat="1">
      <c r="A109" s="1159">
        <v>103</v>
      </c>
      <c r="B109" s="1159">
        <v>6</v>
      </c>
      <c r="C109" s="1251" t="s">
        <v>360</v>
      </c>
      <c r="D109" s="1160">
        <v>3</v>
      </c>
      <c r="E109" s="1170" t="s">
        <v>193</v>
      </c>
      <c r="F109" s="1189">
        <v>1</v>
      </c>
      <c r="G109" s="1168" t="s">
        <v>1537</v>
      </c>
      <c r="H109" s="1192">
        <v>1</v>
      </c>
      <c r="I109" s="1169" t="s">
        <v>1569</v>
      </c>
      <c r="J109" s="1319"/>
      <c r="BB109" s="1197">
        <v>103</v>
      </c>
      <c r="BC109" s="1155">
        <v>5</v>
      </c>
      <c r="BD109" s="1155"/>
      <c r="BE109" s="1155">
        <v>62</v>
      </c>
      <c r="BF109" s="1155" t="s">
        <v>664</v>
      </c>
      <c r="BG109" s="1155" t="s">
        <v>665</v>
      </c>
      <c r="BH109" s="1184"/>
      <c r="BI109" s="1179">
        <f t="shared" si="4"/>
        <v>11</v>
      </c>
      <c r="BJ109" s="1183">
        <f t="shared" si="5"/>
        <v>0</v>
      </c>
      <c r="BL109" s="1318"/>
      <c r="BM109" s="1318"/>
      <c r="BN109" s="1318"/>
      <c r="BO109" s="1318"/>
      <c r="BP109" s="1318"/>
      <c r="BQ109" s="1318"/>
      <c r="BR109" s="1318"/>
      <c r="BS109" s="1318"/>
      <c r="BT109" s="1318"/>
      <c r="BU109" s="1318"/>
      <c r="BV109" s="1318"/>
    </row>
    <row r="110" spans="1:74" s="1179" customFormat="1">
      <c r="A110" s="1159">
        <v>104</v>
      </c>
      <c r="B110" s="1159">
        <v>6</v>
      </c>
      <c r="C110" s="1251" t="s">
        <v>360</v>
      </c>
      <c r="D110" s="1160">
        <v>3</v>
      </c>
      <c r="E110" s="1173" t="s">
        <v>193</v>
      </c>
      <c r="F110" s="1189">
        <v>1</v>
      </c>
      <c r="G110" s="1168" t="s">
        <v>1537</v>
      </c>
      <c r="H110" s="1192">
        <v>2</v>
      </c>
      <c r="I110" s="1169" t="s">
        <v>1583</v>
      </c>
      <c r="J110" s="1319"/>
      <c r="BB110" s="1197">
        <v>104</v>
      </c>
      <c r="BC110" s="1155">
        <v>5</v>
      </c>
      <c r="BD110" s="1155"/>
      <c r="BE110" s="1155">
        <v>63</v>
      </c>
      <c r="BF110" s="1155" t="s">
        <v>1321</v>
      </c>
      <c r="BG110" s="1155"/>
      <c r="BH110" s="1184">
        <v>1</v>
      </c>
      <c r="BI110" s="1179">
        <f t="shared" si="4"/>
        <v>21</v>
      </c>
      <c r="BJ110" s="1183">
        <f t="shared" si="5"/>
        <v>0</v>
      </c>
      <c r="BL110" s="1318"/>
      <c r="BM110" s="1318"/>
      <c r="BN110" s="1318"/>
      <c r="BO110" s="1318"/>
      <c r="BP110" s="1318"/>
      <c r="BQ110" s="1318"/>
      <c r="BR110" s="1318"/>
      <c r="BS110" s="1318"/>
      <c r="BT110" s="1318"/>
      <c r="BU110" s="1318"/>
      <c r="BV110" s="1318"/>
    </row>
    <row r="111" spans="1:74" s="1179" customFormat="1">
      <c r="A111" s="1159">
        <v>105</v>
      </c>
      <c r="B111" s="1159">
        <v>6</v>
      </c>
      <c r="C111" s="1251" t="s">
        <v>360</v>
      </c>
      <c r="D111" s="1160">
        <v>3</v>
      </c>
      <c r="E111" s="1173" t="s">
        <v>193</v>
      </c>
      <c r="F111" s="1189">
        <v>1</v>
      </c>
      <c r="G111" s="1168" t="s">
        <v>1537</v>
      </c>
      <c r="H111" s="1192">
        <v>3</v>
      </c>
      <c r="I111" s="1169" t="s">
        <v>1584</v>
      </c>
      <c r="J111" s="1319"/>
      <c r="AA111" s="1185"/>
      <c r="AB111" s="1185"/>
      <c r="AC111" s="1185"/>
      <c r="AD111" s="1185"/>
      <c r="AE111" s="1185"/>
      <c r="AH111" s="1185"/>
      <c r="AI111" s="1185"/>
      <c r="AJ111" s="1185"/>
      <c r="AK111" s="1185"/>
      <c r="AL111" s="1185"/>
      <c r="BB111" s="1197">
        <v>105</v>
      </c>
      <c r="BC111" s="1155">
        <v>6</v>
      </c>
      <c r="BD111" s="1155" t="s">
        <v>75</v>
      </c>
      <c r="BE111" s="1155">
        <v>1</v>
      </c>
      <c r="BF111" s="1155" t="s">
        <v>76</v>
      </c>
      <c r="BG111" s="1155" t="s">
        <v>1157</v>
      </c>
      <c r="BH111" s="1184"/>
      <c r="BI111" s="1179">
        <f t="shared" si="4"/>
        <v>8</v>
      </c>
      <c r="BJ111" s="1183">
        <f t="shared" si="5"/>
        <v>15</v>
      </c>
      <c r="BL111" s="1318"/>
      <c r="BM111" s="1318"/>
      <c r="BN111" s="1318"/>
      <c r="BO111" s="1318"/>
      <c r="BP111" s="1318"/>
      <c r="BQ111" s="1318"/>
      <c r="BR111" s="1318"/>
      <c r="BS111" s="1318"/>
      <c r="BT111" s="1318"/>
      <c r="BU111" s="1318"/>
      <c r="BV111" s="1318"/>
    </row>
    <row r="112" spans="1:74" s="1179" customFormat="1">
      <c r="A112" s="1159">
        <v>106</v>
      </c>
      <c r="B112" s="1159">
        <v>6</v>
      </c>
      <c r="C112" s="1251" t="s">
        <v>360</v>
      </c>
      <c r="D112" s="1160">
        <v>3</v>
      </c>
      <c r="E112" s="1170" t="s">
        <v>193</v>
      </c>
      <c r="F112" s="1189">
        <v>2</v>
      </c>
      <c r="G112" s="1171" t="s">
        <v>217</v>
      </c>
      <c r="H112" s="1193">
        <v>1</v>
      </c>
      <c r="I112" s="1166" t="s">
        <v>194</v>
      </c>
      <c r="J112" s="1319"/>
      <c r="AA112" s="1185"/>
      <c r="AB112" s="1185"/>
      <c r="AC112" s="1185"/>
      <c r="AD112" s="1185"/>
      <c r="AE112" s="1185"/>
      <c r="AH112" s="1185"/>
      <c r="AI112" s="1185"/>
      <c r="AJ112" s="1185"/>
      <c r="AK112" s="1185"/>
      <c r="AL112" s="1185"/>
      <c r="BB112" s="1197">
        <v>106</v>
      </c>
      <c r="BC112" s="1155">
        <v>6</v>
      </c>
      <c r="BD112" s="1155"/>
      <c r="BE112" s="1155">
        <v>2</v>
      </c>
      <c r="BF112" s="1155" t="s">
        <v>265</v>
      </c>
      <c r="BG112" s="1155" t="s">
        <v>77</v>
      </c>
      <c r="BH112" s="1184"/>
      <c r="BI112" s="1179">
        <f t="shared" si="4"/>
        <v>10</v>
      </c>
      <c r="BJ112" s="1183">
        <f t="shared" si="5"/>
        <v>0</v>
      </c>
      <c r="BL112" s="1318"/>
      <c r="BM112" s="1318"/>
      <c r="BN112" s="1318"/>
      <c r="BO112" s="1318"/>
      <c r="BP112" s="1318"/>
      <c r="BQ112" s="1318"/>
      <c r="BR112" s="1318"/>
      <c r="BS112" s="1318"/>
      <c r="BT112" s="1318"/>
      <c r="BU112" s="1318"/>
      <c r="BV112" s="1318"/>
    </row>
    <row r="113" spans="1:74" s="1185" customFormat="1">
      <c r="A113" s="1159">
        <v>107</v>
      </c>
      <c r="B113" s="1159">
        <v>7</v>
      </c>
      <c r="C113" s="1167" t="s">
        <v>1191</v>
      </c>
      <c r="D113" s="1189">
        <v>1</v>
      </c>
      <c r="E113" s="1174" t="s">
        <v>1536</v>
      </c>
      <c r="F113" s="1191">
        <v>1</v>
      </c>
      <c r="G113" s="1172" t="s">
        <v>1537</v>
      </c>
      <c r="H113" s="1195">
        <v>1</v>
      </c>
      <c r="I113" s="1169" t="s">
        <v>1585</v>
      </c>
      <c r="J113" s="1319"/>
      <c r="K113" s="1179"/>
      <c r="AN113" s="1179"/>
      <c r="AO113" s="1179"/>
      <c r="AP113" s="1179"/>
      <c r="AQ113" s="1179"/>
      <c r="AR113" s="1179"/>
      <c r="AS113" s="1179"/>
      <c r="AV113" s="1179"/>
      <c r="AW113" s="1179"/>
      <c r="AX113" s="1179"/>
      <c r="AY113" s="1179"/>
      <c r="AZ113" s="1179"/>
      <c r="BB113" s="1197">
        <v>107</v>
      </c>
      <c r="BC113" s="1155">
        <v>6</v>
      </c>
      <c r="BD113" s="1155"/>
      <c r="BE113" s="1155">
        <v>3</v>
      </c>
      <c r="BF113" s="1155" t="s">
        <v>78</v>
      </c>
      <c r="BG113" s="1155"/>
      <c r="BH113" s="1184"/>
      <c r="BI113" s="1179">
        <f t="shared" si="4"/>
        <v>4</v>
      </c>
      <c r="BJ113" s="1183">
        <f t="shared" si="5"/>
        <v>0</v>
      </c>
      <c r="BL113" s="1410"/>
      <c r="BM113" s="1410"/>
      <c r="BN113" s="1410"/>
      <c r="BO113" s="1410"/>
      <c r="BP113" s="1410"/>
      <c r="BQ113" s="1410"/>
      <c r="BR113" s="1410"/>
      <c r="BS113" s="1410"/>
      <c r="BT113" s="1410"/>
      <c r="BU113" s="1410"/>
      <c r="BV113" s="1410"/>
    </row>
    <row r="114" spans="1:74" s="1185" customFormat="1">
      <c r="A114" s="1159">
        <v>108</v>
      </c>
      <c r="B114" s="1159">
        <v>7</v>
      </c>
      <c r="C114" s="1252" t="s">
        <v>1191</v>
      </c>
      <c r="D114" s="1190">
        <v>1</v>
      </c>
      <c r="E114" s="1174" t="s">
        <v>1536</v>
      </c>
      <c r="F114" s="1191">
        <v>1</v>
      </c>
      <c r="G114" s="1172" t="s">
        <v>1537</v>
      </c>
      <c r="H114" s="1195">
        <v>2</v>
      </c>
      <c r="I114" s="1169" t="s">
        <v>1586</v>
      </c>
      <c r="J114" s="1319"/>
      <c r="K114" s="1179"/>
      <c r="AV114" s="1179"/>
      <c r="AW114" s="1179"/>
      <c r="AX114" s="1179"/>
      <c r="AY114" s="1179"/>
      <c r="AZ114" s="1179"/>
      <c r="BB114" s="1197">
        <v>108</v>
      </c>
      <c r="BC114" s="1155">
        <v>6</v>
      </c>
      <c r="BD114" s="1155"/>
      <c r="BE114" s="1155">
        <v>4</v>
      </c>
      <c r="BF114" s="1155" t="s">
        <v>79</v>
      </c>
      <c r="BG114" s="1155" t="s">
        <v>80</v>
      </c>
      <c r="BH114" s="1186"/>
      <c r="BI114" s="1179">
        <f t="shared" si="4"/>
        <v>6</v>
      </c>
      <c r="BJ114" s="1183">
        <f t="shared" si="5"/>
        <v>0</v>
      </c>
      <c r="BL114" s="1410"/>
      <c r="BM114" s="1410"/>
      <c r="BN114" s="1410"/>
      <c r="BO114" s="1410"/>
      <c r="BP114" s="1410"/>
      <c r="BQ114" s="1410"/>
      <c r="BR114" s="1410"/>
      <c r="BS114" s="1410"/>
      <c r="BT114" s="1410"/>
      <c r="BU114" s="1410"/>
      <c r="BV114" s="1410"/>
    </row>
    <row r="115" spans="1:74" s="1185" customFormat="1">
      <c r="A115" s="1159">
        <v>109</v>
      </c>
      <c r="B115" s="1159">
        <v>7</v>
      </c>
      <c r="C115" s="1252" t="s">
        <v>1191</v>
      </c>
      <c r="D115" s="1190">
        <v>1</v>
      </c>
      <c r="E115" s="1174" t="s">
        <v>1536</v>
      </c>
      <c r="F115" s="1191">
        <v>1</v>
      </c>
      <c r="G115" s="1172" t="s">
        <v>1537</v>
      </c>
      <c r="H115" s="1195">
        <v>3</v>
      </c>
      <c r="I115" s="1169" t="s">
        <v>1188</v>
      </c>
      <c r="J115" s="1319"/>
      <c r="K115" s="1179"/>
      <c r="AV115" s="1179"/>
      <c r="AW115" s="1179"/>
      <c r="AX115" s="1179"/>
      <c r="AY115" s="1179"/>
      <c r="AZ115" s="1179"/>
      <c r="BB115" s="1197">
        <v>109</v>
      </c>
      <c r="BC115" s="1155">
        <v>6</v>
      </c>
      <c r="BD115" s="1155"/>
      <c r="BE115" s="1155">
        <v>5</v>
      </c>
      <c r="BF115" s="1155" t="s">
        <v>81</v>
      </c>
      <c r="BG115" s="1155" t="s">
        <v>80</v>
      </c>
      <c r="BH115" s="1186"/>
      <c r="BI115" s="1179">
        <f t="shared" si="4"/>
        <v>6</v>
      </c>
      <c r="BJ115" s="1183">
        <f t="shared" si="5"/>
        <v>0</v>
      </c>
      <c r="BL115" s="1410"/>
      <c r="BM115" s="1410"/>
      <c r="BN115" s="1410"/>
      <c r="BO115" s="1410"/>
      <c r="BP115" s="1410"/>
      <c r="BQ115" s="1410"/>
      <c r="BR115" s="1410"/>
      <c r="BS115" s="1410"/>
      <c r="BT115" s="1410"/>
      <c r="BU115" s="1410"/>
      <c r="BV115" s="1410"/>
    </row>
    <row r="116" spans="1:74" s="1185" customFormat="1">
      <c r="A116" s="1159">
        <v>110</v>
      </c>
      <c r="B116" s="1159">
        <v>7</v>
      </c>
      <c r="C116" s="1252" t="s">
        <v>1191</v>
      </c>
      <c r="D116" s="1190">
        <v>2</v>
      </c>
      <c r="E116" s="1174" t="s">
        <v>1559</v>
      </c>
      <c r="F116" s="1191">
        <v>1</v>
      </c>
      <c r="G116" s="1172" t="s">
        <v>1537</v>
      </c>
      <c r="H116" s="1195">
        <v>1</v>
      </c>
      <c r="I116" s="1169" t="s">
        <v>620</v>
      </c>
      <c r="J116" s="1319"/>
      <c r="K116" s="1179"/>
      <c r="AV116" s="1179"/>
      <c r="AW116" s="1179"/>
      <c r="AX116" s="1179"/>
      <c r="AY116" s="1179"/>
      <c r="AZ116" s="1179"/>
      <c r="BB116" s="1197">
        <v>110</v>
      </c>
      <c r="BC116" s="1155">
        <v>6</v>
      </c>
      <c r="BD116" s="1155"/>
      <c r="BE116" s="1155">
        <v>6</v>
      </c>
      <c r="BF116" s="1155" t="s">
        <v>82</v>
      </c>
      <c r="BG116" s="1155" t="s">
        <v>80</v>
      </c>
      <c r="BH116" s="1186"/>
      <c r="BI116" s="1179">
        <f t="shared" si="4"/>
        <v>4</v>
      </c>
      <c r="BJ116" s="1183">
        <f t="shared" si="5"/>
        <v>0</v>
      </c>
      <c r="BL116" s="1410"/>
      <c r="BM116" s="1410"/>
      <c r="BN116" s="1410"/>
      <c r="BO116" s="1410"/>
      <c r="BP116" s="1410"/>
      <c r="BQ116" s="1410"/>
      <c r="BR116" s="1410"/>
      <c r="BS116" s="1410"/>
      <c r="BT116" s="1410"/>
      <c r="BU116" s="1410"/>
      <c r="BV116" s="1410"/>
    </row>
    <row r="117" spans="1:74" s="1185" customFormat="1">
      <c r="A117" s="1159">
        <v>111</v>
      </c>
      <c r="B117" s="1159">
        <v>7</v>
      </c>
      <c r="C117" s="1252" t="s">
        <v>1191</v>
      </c>
      <c r="D117" s="1190">
        <v>2</v>
      </c>
      <c r="E117" s="1174" t="s">
        <v>1559</v>
      </c>
      <c r="F117" s="1191">
        <v>1</v>
      </c>
      <c r="G117" s="1172" t="s">
        <v>1537</v>
      </c>
      <c r="H117" s="1195">
        <v>2</v>
      </c>
      <c r="I117" s="1169" t="s">
        <v>621</v>
      </c>
      <c r="J117" s="1319"/>
      <c r="K117" s="1179"/>
      <c r="AA117" s="1179"/>
      <c r="AB117" s="1179"/>
      <c r="AC117" s="1179"/>
      <c r="AD117" s="1179"/>
      <c r="AE117" s="1179"/>
      <c r="AH117" s="1179"/>
      <c r="AI117" s="1179"/>
      <c r="AJ117" s="1179"/>
      <c r="AK117" s="1179"/>
      <c r="AL117" s="1179"/>
      <c r="AV117" s="1179"/>
      <c r="AW117" s="1179"/>
      <c r="AX117" s="1179"/>
      <c r="AY117" s="1179"/>
      <c r="AZ117" s="1179"/>
      <c r="BB117" s="1197">
        <v>111</v>
      </c>
      <c r="BC117" s="1155">
        <v>6</v>
      </c>
      <c r="BD117" s="1155"/>
      <c r="BE117" s="1155">
        <v>7</v>
      </c>
      <c r="BF117" s="1155" t="s">
        <v>83</v>
      </c>
      <c r="BG117" s="1155" t="s">
        <v>80</v>
      </c>
      <c r="BH117" s="1186"/>
      <c r="BI117" s="1179">
        <f t="shared" si="4"/>
        <v>4</v>
      </c>
      <c r="BJ117" s="1183">
        <f t="shared" si="5"/>
        <v>0</v>
      </c>
      <c r="BL117" s="1410"/>
      <c r="BM117" s="1410"/>
      <c r="BN117" s="1410"/>
      <c r="BO117" s="1410"/>
      <c r="BP117" s="1410"/>
      <c r="BQ117" s="1410"/>
      <c r="BR117" s="1410"/>
      <c r="BS117" s="1410"/>
      <c r="BT117" s="1410"/>
      <c r="BU117" s="1410"/>
      <c r="BV117" s="1410"/>
    </row>
    <row r="118" spans="1:74" s="1185" customFormat="1">
      <c r="A118" s="1159">
        <v>112</v>
      </c>
      <c r="B118" s="1159">
        <v>7</v>
      </c>
      <c r="C118" s="1252" t="s">
        <v>1191</v>
      </c>
      <c r="D118" s="1190">
        <v>2</v>
      </c>
      <c r="E118" s="1174" t="s">
        <v>1559</v>
      </c>
      <c r="F118" s="1191">
        <v>1</v>
      </c>
      <c r="G118" s="1172" t="s">
        <v>1537</v>
      </c>
      <c r="H118" s="1195">
        <v>3</v>
      </c>
      <c r="I118" s="1169" t="s">
        <v>1569</v>
      </c>
      <c r="J118" s="1319"/>
      <c r="K118" s="1179"/>
      <c r="AA118" s="1179"/>
      <c r="AB118" s="1179"/>
      <c r="AC118" s="1179"/>
      <c r="AD118" s="1179"/>
      <c r="AE118" s="1179"/>
      <c r="AH118" s="1179"/>
      <c r="AI118" s="1179"/>
      <c r="AJ118" s="1179"/>
      <c r="AK118" s="1179"/>
      <c r="AL118" s="1179"/>
      <c r="AV118" s="1179"/>
      <c r="AW118" s="1179"/>
      <c r="AX118" s="1179"/>
      <c r="AY118" s="1179"/>
      <c r="AZ118" s="1179"/>
      <c r="BB118" s="1197">
        <v>112</v>
      </c>
      <c r="BC118" s="1155">
        <v>6</v>
      </c>
      <c r="BD118" s="1155"/>
      <c r="BE118" s="1155">
        <v>8</v>
      </c>
      <c r="BF118" s="1155" t="s">
        <v>84</v>
      </c>
      <c r="BG118" s="1155" t="s">
        <v>80</v>
      </c>
      <c r="BH118" s="1186"/>
      <c r="BI118" s="1179">
        <f t="shared" si="4"/>
        <v>6</v>
      </c>
      <c r="BJ118" s="1183">
        <f t="shared" si="5"/>
        <v>0</v>
      </c>
      <c r="BL118" s="1410"/>
      <c r="BM118" s="1410"/>
      <c r="BN118" s="1410"/>
      <c r="BO118" s="1410"/>
      <c r="BP118" s="1410"/>
      <c r="BQ118" s="1410"/>
      <c r="BR118" s="1410"/>
      <c r="BS118" s="1410"/>
      <c r="BT118" s="1410"/>
      <c r="BU118" s="1410"/>
      <c r="BV118" s="1410"/>
    </row>
    <row r="119" spans="1:74" s="1179" customFormat="1">
      <c r="A119" s="1159">
        <v>113</v>
      </c>
      <c r="B119" s="1159">
        <v>7</v>
      </c>
      <c r="C119" s="1167" t="s">
        <v>1191</v>
      </c>
      <c r="D119" s="1190">
        <v>2</v>
      </c>
      <c r="E119" s="1167" t="s">
        <v>817</v>
      </c>
      <c r="F119" s="1189">
        <v>2</v>
      </c>
      <c r="G119" s="1165" t="s">
        <v>217</v>
      </c>
      <c r="H119" s="1193">
        <v>1</v>
      </c>
      <c r="I119" s="1166" t="s">
        <v>1189</v>
      </c>
      <c r="J119" s="1319"/>
      <c r="AN119" s="1185"/>
      <c r="AO119" s="1185"/>
      <c r="AP119" s="1185"/>
      <c r="AQ119" s="1185"/>
      <c r="AR119" s="1185"/>
      <c r="AS119" s="1185"/>
      <c r="BB119" s="1197">
        <v>113</v>
      </c>
      <c r="BC119" s="1155">
        <v>6</v>
      </c>
      <c r="BD119" s="1155"/>
      <c r="BE119" s="1155">
        <v>9</v>
      </c>
      <c r="BF119" s="1155" t="s">
        <v>85</v>
      </c>
      <c r="BG119" s="1155" t="s">
        <v>80</v>
      </c>
      <c r="BH119" s="1186"/>
      <c r="BI119" s="1179">
        <f t="shared" si="4"/>
        <v>10</v>
      </c>
      <c r="BJ119" s="1183">
        <f t="shared" si="5"/>
        <v>0</v>
      </c>
      <c r="BL119" s="1318"/>
      <c r="BM119" s="1318"/>
      <c r="BN119" s="1318"/>
      <c r="BO119" s="1318"/>
      <c r="BP119" s="1318"/>
      <c r="BQ119" s="1318"/>
      <c r="BR119" s="1318"/>
      <c r="BS119" s="1318"/>
      <c r="BT119" s="1318"/>
      <c r="BU119" s="1318"/>
      <c r="BV119" s="1318"/>
    </row>
    <row r="120" spans="1:74" s="1179" customFormat="1">
      <c r="A120" s="1159">
        <v>114</v>
      </c>
      <c r="B120" s="1159">
        <v>7</v>
      </c>
      <c r="C120" s="1173" t="s">
        <v>1191</v>
      </c>
      <c r="D120" s="1190">
        <v>2</v>
      </c>
      <c r="E120" s="1173" t="s">
        <v>1559</v>
      </c>
      <c r="F120" s="1159">
        <v>2</v>
      </c>
      <c r="G120" s="1175" t="s">
        <v>217</v>
      </c>
      <c r="H120" s="1194">
        <v>2</v>
      </c>
      <c r="I120" s="1166" t="s">
        <v>1192</v>
      </c>
      <c r="J120" s="1319"/>
      <c r="BB120" s="1197">
        <v>114</v>
      </c>
      <c r="BC120" s="1155">
        <v>6</v>
      </c>
      <c r="BD120" s="1155"/>
      <c r="BE120" s="1155">
        <v>10</v>
      </c>
      <c r="BF120" s="1155" t="s">
        <v>86</v>
      </c>
      <c r="BG120" s="1155" t="s">
        <v>80</v>
      </c>
      <c r="BH120" s="1184"/>
      <c r="BI120" s="1179">
        <f t="shared" si="4"/>
        <v>6</v>
      </c>
      <c r="BJ120" s="1183">
        <f t="shared" si="5"/>
        <v>0</v>
      </c>
      <c r="BL120" s="1318"/>
      <c r="BM120" s="1318"/>
      <c r="BN120" s="1318"/>
      <c r="BO120" s="1318"/>
      <c r="BP120" s="1318"/>
      <c r="BQ120" s="1318"/>
      <c r="BR120" s="1318"/>
      <c r="BS120" s="1318"/>
      <c r="BT120" s="1318"/>
      <c r="BU120" s="1318"/>
      <c r="BV120" s="1318"/>
    </row>
    <row r="121" spans="1:74" s="1179" customFormat="1">
      <c r="A121" s="1159">
        <v>115</v>
      </c>
      <c r="B121" s="1159">
        <v>8</v>
      </c>
      <c r="C121" s="1161" t="s">
        <v>361</v>
      </c>
      <c r="D121" s="1188">
        <v>1</v>
      </c>
      <c r="E121" s="1167" t="s">
        <v>122</v>
      </c>
      <c r="F121" s="1189">
        <v>1</v>
      </c>
      <c r="G121" s="1168" t="s">
        <v>1537</v>
      </c>
      <c r="H121" s="1192">
        <v>1</v>
      </c>
      <c r="I121" s="1169" t="s">
        <v>123</v>
      </c>
      <c r="J121" s="1319"/>
      <c r="BB121" s="1197">
        <v>115</v>
      </c>
      <c r="BC121" s="1155">
        <v>6</v>
      </c>
      <c r="BD121" s="1155"/>
      <c r="BE121" s="1155">
        <v>11</v>
      </c>
      <c r="BF121" s="1155" t="s">
        <v>87</v>
      </c>
      <c r="BG121" s="1155" t="s">
        <v>88</v>
      </c>
      <c r="BH121" s="1184"/>
      <c r="BI121" s="1179">
        <f t="shared" si="4"/>
        <v>5</v>
      </c>
      <c r="BJ121" s="1183">
        <f t="shared" si="5"/>
        <v>0</v>
      </c>
      <c r="BL121" s="1318"/>
      <c r="BM121" s="1318"/>
      <c r="BN121" s="1318"/>
      <c r="BO121" s="1318"/>
      <c r="BP121" s="1318"/>
      <c r="BQ121" s="1318"/>
      <c r="BR121" s="1318"/>
      <c r="BS121" s="1318"/>
      <c r="BT121" s="1318"/>
      <c r="BU121" s="1318"/>
      <c r="BV121" s="1318"/>
    </row>
    <row r="122" spans="1:74" s="1179" customFormat="1">
      <c r="A122" s="1159">
        <v>116</v>
      </c>
      <c r="B122" s="1159">
        <v>8</v>
      </c>
      <c r="C122" s="1173" t="s">
        <v>361</v>
      </c>
      <c r="D122" s="1188">
        <v>1</v>
      </c>
      <c r="E122" s="1173" t="s">
        <v>122</v>
      </c>
      <c r="F122" s="1159">
        <v>1</v>
      </c>
      <c r="G122" s="1168" t="s">
        <v>1537</v>
      </c>
      <c r="H122" s="1192">
        <v>2</v>
      </c>
      <c r="I122" s="1169" t="s">
        <v>124</v>
      </c>
      <c r="J122" s="1319"/>
      <c r="BB122" s="1197">
        <v>116</v>
      </c>
      <c r="BC122" s="1155">
        <v>6</v>
      </c>
      <c r="BD122" s="1155"/>
      <c r="BE122" s="1155">
        <v>12</v>
      </c>
      <c r="BF122" s="1155" t="s">
        <v>89</v>
      </c>
      <c r="BG122" s="1155" t="s">
        <v>90</v>
      </c>
      <c r="BH122" s="1184"/>
      <c r="BI122" s="1179">
        <f t="shared" si="4"/>
        <v>7</v>
      </c>
      <c r="BJ122" s="1183">
        <f t="shared" si="5"/>
        <v>0</v>
      </c>
      <c r="BL122" s="1318"/>
      <c r="BM122" s="1318"/>
      <c r="BN122" s="1318"/>
      <c r="BO122" s="1318"/>
      <c r="BP122" s="1318"/>
      <c r="BQ122" s="1318"/>
      <c r="BR122" s="1318"/>
      <c r="BS122" s="1318"/>
      <c r="BT122" s="1318"/>
      <c r="BU122" s="1318"/>
      <c r="BV122" s="1318"/>
    </row>
    <row r="123" spans="1:74" s="1179" customFormat="1">
      <c r="A123" s="1159">
        <v>117</v>
      </c>
      <c r="B123" s="1159">
        <v>8</v>
      </c>
      <c r="C123" s="1173" t="s">
        <v>361</v>
      </c>
      <c r="D123" s="1188">
        <v>1</v>
      </c>
      <c r="E123" s="1173" t="s">
        <v>122</v>
      </c>
      <c r="F123" s="1159">
        <v>1</v>
      </c>
      <c r="G123" s="1168" t="s">
        <v>1537</v>
      </c>
      <c r="H123" s="1192">
        <v>3</v>
      </c>
      <c r="I123" s="1169" t="s">
        <v>129</v>
      </c>
      <c r="J123" s="1319"/>
      <c r="BB123" s="1197">
        <v>117</v>
      </c>
      <c r="BC123" s="1155">
        <v>6</v>
      </c>
      <c r="BD123" s="1155"/>
      <c r="BE123" s="1155">
        <v>13</v>
      </c>
      <c r="BF123" s="1155" t="s">
        <v>378</v>
      </c>
      <c r="BG123" s="1155" t="s">
        <v>379</v>
      </c>
      <c r="BH123" s="1184"/>
      <c r="BI123" s="1179">
        <f t="shared" si="4"/>
        <v>7</v>
      </c>
      <c r="BJ123" s="1183">
        <f t="shared" si="5"/>
        <v>0</v>
      </c>
      <c r="BL123" s="1318"/>
      <c r="BM123" s="1318"/>
      <c r="BN123" s="1318"/>
      <c r="BO123" s="1318"/>
      <c r="BP123" s="1318"/>
      <c r="BQ123" s="1318"/>
      <c r="BR123" s="1318"/>
      <c r="BS123" s="1318"/>
      <c r="BT123" s="1318"/>
      <c r="BU123" s="1318"/>
      <c r="BV123" s="1318"/>
    </row>
    <row r="124" spans="1:74" s="1179" customFormat="1">
      <c r="A124" s="1159">
        <v>118</v>
      </c>
      <c r="B124" s="1159">
        <v>8</v>
      </c>
      <c r="C124" s="1173" t="s">
        <v>361</v>
      </c>
      <c r="D124" s="1188">
        <v>1</v>
      </c>
      <c r="E124" s="1173" t="s">
        <v>122</v>
      </c>
      <c r="F124" s="1159">
        <v>1</v>
      </c>
      <c r="G124" s="1168" t="s">
        <v>1537</v>
      </c>
      <c r="H124" s="1192">
        <v>4</v>
      </c>
      <c r="I124" s="1169" t="s">
        <v>1575</v>
      </c>
      <c r="J124" s="1319"/>
      <c r="BB124" s="1197">
        <v>118</v>
      </c>
      <c r="BC124" s="1155">
        <v>6</v>
      </c>
      <c r="BD124" s="1155"/>
      <c r="BE124" s="1155">
        <v>14</v>
      </c>
      <c r="BF124" s="1155" t="s">
        <v>380</v>
      </c>
      <c r="BG124" s="1155" t="s">
        <v>381</v>
      </c>
      <c r="BH124" s="1184"/>
      <c r="BI124" s="1179">
        <f t="shared" si="4"/>
        <v>10</v>
      </c>
      <c r="BJ124" s="1183">
        <f t="shared" si="5"/>
        <v>0</v>
      </c>
      <c r="BL124" s="1318"/>
      <c r="BM124" s="1318"/>
      <c r="BN124" s="1318"/>
      <c r="BO124" s="1318"/>
      <c r="BP124" s="1318"/>
      <c r="BQ124" s="1318"/>
      <c r="BR124" s="1318"/>
      <c r="BS124" s="1318"/>
      <c r="BT124" s="1318"/>
      <c r="BU124" s="1318"/>
      <c r="BV124" s="1318"/>
    </row>
    <row r="125" spans="1:74" s="1179" customFormat="1" ht="22.5">
      <c r="A125" s="1159">
        <v>119</v>
      </c>
      <c r="B125" s="1159">
        <v>8</v>
      </c>
      <c r="C125" s="1173" t="s">
        <v>361</v>
      </c>
      <c r="D125" s="1188">
        <v>1</v>
      </c>
      <c r="E125" s="1173" t="s">
        <v>122</v>
      </c>
      <c r="F125" s="1159">
        <v>1</v>
      </c>
      <c r="G125" s="1168" t="s">
        <v>1537</v>
      </c>
      <c r="H125" s="1192">
        <v>5</v>
      </c>
      <c r="I125" s="1169" t="s">
        <v>1576</v>
      </c>
      <c r="J125" s="1319"/>
      <c r="BB125" s="1197">
        <v>119</v>
      </c>
      <c r="BC125" s="1155">
        <v>6</v>
      </c>
      <c r="BD125" s="1155"/>
      <c r="BE125" s="1155">
        <v>15</v>
      </c>
      <c r="BF125" s="1155" t="s">
        <v>382</v>
      </c>
      <c r="BG125" s="1155" t="s">
        <v>383</v>
      </c>
      <c r="BH125" s="1184"/>
      <c r="BI125" s="1179">
        <f t="shared" si="4"/>
        <v>6</v>
      </c>
      <c r="BJ125" s="1183">
        <f t="shared" si="5"/>
        <v>0</v>
      </c>
      <c r="BL125" s="1318"/>
      <c r="BM125" s="1318"/>
      <c r="BN125" s="1318"/>
      <c r="BO125" s="1318"/>
      <c r="BP125" s="1318"/>
      <c r="BQ125" s="1318"/>
      <c r="BR125" s="1318"/>
      <c r="BS125" s="1318"/>
      <c r="BT125" s="1318"/>
      <c r="BU125" s="1318"/>
      <c r="BV125" s="1318"/>
    </row>
    <row r="126" spans="1:74" s="1179" customFormat="1">
      <c r="A126" s="1159">
        <v>120</v>
      </c>
      <c r="B126" s="1159">
        <v>8</v>
      </c>
      <c r="C126" s="1173" t="s">
        <v>361</v>
      </c>
      <c r="D126" s="1188">
        <v>1</v>
      </c>
      <c r="E126" s="1173" t="s">
        <v>122</v>
      </c>
      <c r="F126" s="1159">
        <v>1</v>
      </c>
      <c r="G126" s="1168" t="s">
        <v>1537</v>
      </c>
      <c r="H126" s="1192">
        <v>6</v>
      </c>
      <c r="I126" s="1169" t="s">
        <v>1577</v>
      </c>
      <c r="J126" s="1319"/>
      <c r="BB126" s="1197">
        <v>120</v>
      </c>
      <c r="BC126" s="1155">
        <v>6</v>
      </c>
      <c r="BD126" s="1155"/>
      <c r="BE126" s="1155">
        <v>16</v>
      </c>
      <c r="BF126" s="1155" t="s">
        <v>384</v>
      </c>
      <c r="BG126" s="1155" t="s">
        <v>385</v>
      </c>
      <c r="BH126" s="1184"/>
      <c r="BI126" s="1179">
        <f t="shared" si="4"/>
        <v>7</v>
      </c>
      <c r="BJ126" s="1183">
        <f t="shared" si="5"/>
        <v>0</v>
      </c>
      <c r="BL126" s="1318"/>
      <c r="BM126" s="1318"/>
      <c r="BN126" s="1318"/>
      <c r="BO126" s="1318"/>
      <c r="BP126" s="1318"/>
      <c r="BQ126" s="1318"/>
      <c r="BR126" s="1318"/>
      <c r="BS126" s="1318"/>
      <c r="BT126" s="1318"/>
      <c r="BU126" s="1318"/>
      <c r="BV126" s="1318"/>
    </row>
    <row r="127" spans="1:74" s="1179" customFormat="1">
      <c r="A127" s="1159">
        <v>121</v>
      </c>
      <c r="B127" s="1159">
        <v>8</v>
      </c>
      <c r="C127" s="1161" t="s">
        <v>361</v>
      </c>
      <c r="D127" s="1188">
        <v>1</v>
      </c>
      <c r="E127" s="1167" t="s">
        <v>122</v>
      </c>
      <c r="F127" s="1189">
        <v>2</v>
      </c>
      <c r="G127" s="1165" t="s">
        <v>217</v>
      </c>
      <c r="H127" s="1193">
        <v>1</v>
      </c>
      <c r="I127" s="1166" t="s">
        <v>1193</v>
      </c>
      <c r="J127" s="1319"/>
      <c r="BB127" s="1197">
        <v>121</v>
      </c>
      <c r="BC127" s="1155">
        <v>6</v>
      </c>
      <c r="BD127" s="1155"/>
      <c r="BE127" s="1155">
        <v>17</v>
      </c>
      <c r="BF127" s="1155" t="s">
        <v>386</v>
      </c>
      <c r="BG127" s="1155" t="s">
        <v>387</v>
      </c>
      <c r="BH127" s="1184"/>
      <c r="BI127" s="1179">
        <f t="shared" si="4"/>
        <v>3</v>
      </c>
      <c r="BJ127" s="1183">
        <f t="shared" si="5"/>
        <v>0</v>
      </c>
      <c r="BL127" s="1318"/>
      <c r="BM127" s="1318"/>
      <c r="BN127" s="1318"/>
      <c r="BO127" s="1318"/>
      <c r="BP127" s="1318"/>
      <c r="BQ127" s="1318"/>
      <c r="BR127" s="1318"/>
      <c r="BS127" s="1318"/>
      <c r="BT127" s="1318"/>
      <c r="BU127" s="1318"/>
      <c r="BV127" s="1318"/>
    </row>
    <row r="128" spans="1:74" s="1179" customFormat="1">
      <c r="A128" s="1159">
        <v>122</v>
      </c>
      <c r="B128" s="1159">
        <v>8</v>
      </c>
      <c r="C128" s="1250" t="s">
        <v>361</v>
      </c>
      <c r="D128" s="1188">
        <v>1</v>
      </c>
      <c r="E128" s="1173" t="s">
        <v>122</v>
      </c>
      <c r="F128" s="1189">
        <v>2</v>
      </c>
      <c r="G128" s="1175" t="s">
        <v>217</v>
      </c>
      <c r="H128" s="1194">
        <v>2</v>
      </c>
      <c r="I128" s="1166" t="s">
        <v>1194</v>
      </c>
      <c r="J128" s="1319"/>
      <c r="BB128" s="1197">
        <v>122</v>
      </c>
      <c r="BC128" s="1155">
        <v>6</v>
      </c>
      <c r="BD128" s="1155"/>
      <c r="BE128" s="1155">
        <v>18</v>
      </c>
      <c r="BF128" s="1155" t="s">
        <v>388</v>
      </c>
      <c r="BG128" s="1155"/>
      <c r="BH128" s="1184"/>
      <c r="BI128" s="1179">
        <f t="shared" si="4"/>
        <v>9</v>
      </c>
      <c r="BJ128" s="1183">
        <f t="shared" si="5"/>
        <v>0</v>
      </c>
      <c r="BL128" s="1318"/>
      <c r="BM128" s="1318"/>
      <c r="BN128" s="1318"/>
      <c r="BO128" s="1318"/>
      <c r="BP128" s="1318"/>
      <c r="BQ128" s="1318"/>
      <c r="BR128" s="1318"/>
      <c r="BS128" s="1318"/>
      <c r="BT128" s="1318"/>
      <c r="BU128" s="1318"/>
      <c r="BV128" s="1318"/>
    </row>
    <row r="129" spans="1:74" s="1179" customFormat="1">
      <c r="A129" s="1159">
        <v>123</v>
      </c>
      <c r="B129" s="1159">
        <v>8</v>
      </c>
      <c r="C129" s="1251" t="s">
        <v>361</v>
      </c>
      <c r="D129" s="1188">
        <v>1</v>
      </c>
      <c r="E129" s="1173" t="s">
        <v>122</v>
      </c>
      <c r="F129" s="1189">
        <v>2</v>
      </c>
      <c r="G129" s="1175" t="s">
        <v>217</v>
      </c>
      <c r="H129" s="1193">
        <v>3</v>
      </c>
      <c r="I129" s="1166" t="s">
        <v>1195</v>
      </c>
      <c r="J129" s="1319"/>
      <c r="BB129" s="1197">
        <v>123</v>
      </c>
      <c r="BC129" s="1155">
        <v>6</v>
      </c>
      <c r="BD129" s="1155"/>
      <c r="BE129" s="1155">
        <v>19</v>
      </c>
      <c r="BF129" s="1155" t="s">
        <v>389</v>
      </c>
      <c r="BG129" s="1155" t="s">
        <v>284</v>
      </c>
      <c r="BH129" s="1184"/>
      <c r="BI129" s="1179">
        <f t="shared" si="4"/>
        <v>8</v>
      </c>
      <c r="BJ129" s="1183">
        <f t="shared" si="5"/>
        <v>0</v>
      </c>
      <c r="BL129" s="1318"/>
      <c r="BM129" s="1318"/>
      <c r="BN129" s="1318"/>
      <c r="BO129" s="1318"/>
      <c r="BP129" s="1318"/>
      <c r="BQ129" s="1318"/>
      <c r="BR129" s="1318"/>
      <c r="BS129" s="1318"/>
      <c r="BT129" s="1318"/>
      <c r="BU129" s="1318"/>
      <c r="BV129" s="1318"/>
    </row>
    <row r="130" spans="1:74" s="1179" customFormat="1">
      <c r="A130" s="1159">
        <v>124</v>
      </c>
      <c r="B130" s="1159">
        <v>8</v>
      </c>
      <c r="C130" s="1251" t="s">
        <v>361</v>
      </c>
      <c r="D130" s="1188">
        <v>1</v>
      </c>
      <c r="E130" s="1173" t="s">
        <v>122</v>
      </c>
      <c r="F130" s="1189">
        <v>2</v>
      </c>
      <c r="G130" s="1175" t="s">
        <v>217</v>
      </c>
      <c r="H130" s="1194">
        <v>4</v>
      </c>
      <c r="I130" s="1166" t="s">
        <v>1021</v>
      </c>
      <c r="J130" s="1319"/>
      <c r="BB130" s="1197">
        <v>124</v>
      </c>
      <c r="BC130" s="1155">
        <v>6</v>
      </c>
      <c r="BD130" s="1155"/>
      <c r="BE130" s="1155">
        <v>20</v>
      </c>
      <c r="BF130" s="1155" t="s">
        <v>285</v>
      </c>
      <c r="BG130" s="1155" t="s">
        <v>284</v>
      </c>
      <c r="BH130" s="1184"/>
      <c r="BI130" s="1179">
        <f t="shared" si="4"/>
        <v>6</v>
      </c>
      <c r="BJ130" s="1183">
        <f t="shared" si="5"/>
        <v>0</v>
      </c>
      <c r="BL130" s="1318"/>
      <c r="BM130" s="1318"/>
      <c r="BN130" s="1318"/>
      <c r="BO130" s="1318"/>
      <c r="BP130" s="1318"/>
      <c r="BQ130" s="1318"/>
      <c r="BR130" s="1318"/>
      <c r="BS130" s="1318"/>
      <c r="BT130" s="1318"/>
      <c r="BU130" s="1318"/>
      <c r="BV130" s="1318"/>
    </row>
    <row r="131" spans="1:74" s="1179" customFormat="1">
      <c r="A131" s="1159">
        <v>125</v>
      </c>
      <c r="B131" s="1159">
        <v>8</v>
      </c>
      <c r="C131" s="1251" t="s">
        <v>361</v>
      </c>
      <c r="D131" s="1188">
        <v>1</v>
      </c>
      <c r="E131" s="1173" t="s">
        <v>122</v>
      </c>
      <c r="F131" s="1189">
        <v>2</v>
      </c>
      <c r="G131" s="1175" t="s">
        <v>217</v>
      </c>
      <c r="H131" s="1193">
        <v>5</v>
      </c>
      <c r="I131" s="1166" t="s">
        <v>1022</v>
      </c>
      <c r="J131" s="1319"/>
      <c r="BB131" s="1197">
        <v>125</v>
      </c>
      <c r="BC131" s="1155">
        <v>6</v>
      </c>
      <c r="BD131" s="1155"/>
      <c r="BE131" s="1155">
        <v>21</v>
      </c>
      <c r="BF131" s="1155" t="s">
        <v>286</v>
      </c>
      <c r="BG131" s="1155" t="s">
        <v>1011</v>
      </c>
      <c r="BH131" s="1184"/>
      <c r="BI131" s="1179">
        <f t="shared" si="4"/>
        <v>7</v>
      </c>
      <c r="BJ131" s="1183">
        <f t="shared" si="5"/>
        <v>0</v>
      </c>
      <c r="BL131" s="1318"/>
      <c r="BM131" s="1318"/>
      <c r="BN131" s="1318"/>
      <c r="BO131" s="1318"/>
      <c r="BP131" s="1318"/>
      <c r="BQ131" s="1318"/>
      <c r="BR131" s="1318"/>
      <c r="BS131" s="1318"/>
      <c r="BT131" s="1318"/>
      <c r="BU131" s="1318"/>
      <c r="BV131" s="1318"/>
    </row>
    <row r="132" spans="1:74" s="1179" customFormat="1">
      <c r="A132" s="1159">
        <v>126</v>
      </c>
      <c r="B132" s="1159">
        <v>8</v>
      </c>
      <c r="C132" s="1251" t="s">
        <v>361</v>
      </c>
      <c r="D132" s="1188">
        <v>1</v>
      </c>
      <c r="E132" s="1173" t="s">
        <v>122</v>
      </c>
      <c r="F132" s="1189">
        <v>2</v>
      </c>
      <c r="G132" s="1175" t="s">
        <v>217</v>
      </c>
      <c r="H132" s="1194">
        <v>6</v>
      </c>
      <c r="I132" s="1166" t="s">
        <v>1578</v>
      </c>
      <c r="J132" s="1319"/>
      <c r="BB132" s="1197">
        <v>126</v>
      </c>
      <c r="BC132" s="1155">
        <v>6</v>
      </c>
      <c r="BD132" s="1155"/>
      <c r="BE132" s="1155">
        <v>22</v>
      </c>
      <c r="BF132" s="1155" t="s">
        <v>1012</v>
      </c>
      <c r="BG132" s="1155" t="s">
        <v>1013</v>
      </c>
      <c r="BH132" s="1184"/>
      <c r="BI132" s="1179">
        <f t="shared" si="4"/>
        <v>5</v>
      </c>
      <c r="BJ132" s="1183">
        <f t="shared" si="5"/>
        <v>0</v>
      </c>
      <c r="BL132" s="1318"/>
      <c r="BM132" s="1318"/>
      <c r="BN132" s="1318"/>
      <c r="BO132" s="1318"/>
      <c r="BP132" s="1318"/>
      <c r="BQ132" s="1318"/>
      <c r="BR132" s="1318"/>
      <c r="BS132" s="1318"/>
      <c r="BT132" s="1318"/>
      <c r="BU132" s="1318"/>
      <c r="BV132" s="1318"/>
    </row>
    <row r="133" spans="1:74" s="1179" customFormat="1">
      <c r="A133" s="1159">
        <v>127</v>
      </c>
      <c r="B133" s="1159">
        <v>8</v>
      </c>
      <c r="C133" s="1251" t="s">
        <v>361</v>
      </c>
      <c r="D133" s="1188">
        <v>1</v>
      </c>
      <c r="E133" s="1173" t="s">
        <v>122</v>
      </c>
      <c r="F133" s="1189">
        <v>2</v>
      </c>
      <c r="G133" s="1175" t="s">
        <v>217</v>
      </c>
      <c r="H133" s="1193">
        <v>7</v>
      </c>
      <c r="I133" s="1166" t="s">
        <v>125</v>
      </c>
      <c r="J133" s="1319"/>
      <c r="BB133" s="1197">
        <v>127</v>
      </c>
      <c r="BC133" s="1155">
        <v>6</v>
      </c>
      <c r="BD133" s="1155"/>
      <c r="BE133" s="1155">
        <v>23</v>
      </c>
      <c r="BF133" s="1155" t="s">
        <v>1014</v>
      </c>
      <c r="BG133" s="1155" t="s">
        <v>1015</v>
      </c>
      <c r="BH133" s="1184"/>
      <c r="BI133" s="1179">
        <f t="shared" si="4"/>
        <v>5</v>
      </c>
      <c r="BJ133" s="1183">
        <f t="shared" si="5"/>
        <v>0</v>
      </c>
      <c r="BL133" s="1318"/>
      <c r="BM133" s="1318"/>
      <c r="BN133" s="1318"/>
      <c r="BO133" s="1318"/>
      <c r="BP133" s="1318"/>
      <c r="BQ133" s="1318"/>
      <c r="BR133" s="1318"/>
      <c r="BS133" s="1318"/>
      <c r="BT133" s="1318"/>
      <c r="BU133" s="1318"/>
      <c r="BV133" s="1318"/>
    </row>
    <row r="134" spans="1:74" s="1179" customFormat="1">
      <c r="A134" s="1159">
        <v>128</v>
      </c>
      <c r="B134" s="1159">
        <v>8</v>
      </c>
      <c r="C134" s="1251" t="s">
        <v>361</v>
      </c>
      <c r="D134" s="1188">
        <v>1</v>
      </c>
      <c r="E134" s="1173" t="s">
        <v>122</v>
      </c>
      <c r="F134" s="1189">
        <v>2</v>
      </c>
      <c r="G134" s="1175" t="s">
        <v>217</v>
      </c>
      <c r="H134" s="1194">
        <v>8</v>
      </c>
      <c r="I134" s="1166" t="s">
        <v>131</v>
      </c>
      <c r="J134" s="1319"/>
      <c r="BB134" s="1197">
        <v>128</v>
      </c>
      <c r="BC134" s="1155">
        <v>6</v>
      </c>
      <c r="BD134" s="1155"/>
      <c r="BE134" s="1155">
        <v>24</v>
      </c>
      <c r="BF134" s="1155" t="s">
        <v>993</v>
      </c>
      <c r="BG134" s="1155" t="s">
        <v>994</v>
      </c>
      <c r="BH134" s="1184"/>
      <c r="BI134" s="1179">
        <f t="shared" si="4"/>
        <v>12</v>
      </c>
      <c r="BJ134" s="1183">
        <f t="shared" si="5"/>
        <v>0</v>
      </c>
      <c r="BL134" s="1318"/>
      <c r="BM134" s="1318"/>
      <c r="BN134" s="1318"/>
      <c r="BO134" s="1318"/>
      <c r="BP134" s="1318"/>
      <c r="BQ134" s="1318"/>
      <c r="BR134" s="1318"/>
      <c r="BS134" s="1318"/>
      <c r="BT134" s="1318"/>
      <c r="BU134" s="1318"/>
      <c r="BV134" s="1318"/>
    </row>
    <row r="135" spans="1:74" s="1179" customFormat="1">
      <c r="A135" s="1159">
        <v>129</v>
      </c>
      <c r="B135" s="1159">
        <v>8</v>
      </c>
      <c r="C135" s="1251" t="s">
        <v>361</v>
      </c>
      <c r="D135" s="1188">
        <v>1</v>
      </c>
      <c r="E135" s="1173" t="s">
        <v>122</v>
      </c>
      <c r="F135" s="1189">
        <v>2</v>
      </c>
      <c r="G135" s="1175" t="s">
        <v>217</v>
      </c>
      <c r="H135" s="1193">
        <v>9</v>
      </c>
      <c r="I135" s="1166" t="s">
        <v>1023</v>
      </c>
      <c r="J135" s="1319"/>
      <c r="BB135" s="1197">
        <v>129</v>
      </c>
      <c r="BC135" s="1155">
        <v>6</v>
      </c>
      <c r="BD135" s="1155"/>
      <c r="BE135" s="1155">
        <v>25</v>
      </c>
      <c r="BF135" s="1155" t="s">
        <v>995</v>
      </c>
      <c r="BG135" s="1155" t="s">
        <v>996</v>
      </c>
      <c r="BH135" s="1184"/>
      <c r="BI135" s="1179">
        <f t="shared" si="4"/>
        <v>9</v>
      </c>
      <c r="BJ135" s="1183">
        <f t="shared" si="5"/>
        <v>0</v>
      </c>
      <c r="BL135" s="1318"/>
      <c r="BM135" s="1318"/>
      <c r="BN135" s="1318"/>
      <c r="BO135" s="1318"/>
      <c r="BP135" s="1318"/>
      <c r="BQ135" s="1318"/>
      <c r="BR135" s="1318"/>
      <c r="BS135" s="1318"/>
      <c r="BT135" s="1318"/>
      <c r="BU135" s="1318"/>
      <c r="BV135" s="1318"/>
    </row>
    <row r="136" spans="1:74" s="1179" customFormat="1">
      <c r="A136" s="1159">
        <v>130</v>
      </c>
      <c r="B136" s="1159">
        <v>8</v>
      </c>
      <c r="C136" s="1251" t="s">
        <v>361</v>
      </c>
      <c r="D136" s="1188">
        <v>1</v>
      </c>
      <c r="E136" s="1173" t="s">
        <v>122</v>
      </c>
      <c r="F136" s="1189">
        <v>2</v>
      </c>
      <c r="G136" s="1175" t="s">
        <v>217</v>
      </c>
      <c r="H136" s="1194">
        <v>10</v>
      </c>
      <c r="I136" s="1166" t="s">
        <v>143</v>
      </c>
      <c r="J136" s="1319"/>
      <c r="BB136" s="1197">
        <v>130</v>
      </c>
      <c r="BC136" s="1155">
        <v>6</v>
      </c>
      <c r="BD136" s="1155"/>
      <c r="BE136" s="1155">
        <v>26</v>
      </c>
      <c r="BF136" s="1155" t="s">
        <v>997</v>
      </c>
      <c r="BG136" s="1155" t="s">
        <v>996</v>
      </c>
      <c r="BH136" s="1184"/>
      <c r="BI136" s="1179">
        <f t="shared" si="4"/>
        <v>11</v>
      </c>
      <c r="BJ136" s="1183">
        <f t="shared" si="5"/>
        <v>0</v>
      </c>
      <c r="BL136" s="1318"/>
      <c r="BM136" s="1318"/>
      <c r="BN136" s="1318"/>
      <c r="BO136" s="1318"/>
      <c r="BP136" s="1318"/>
      <c r="BQ136" s="1318"/>
      <c r="BR136" s="1318"/>
      <c r="BS136" s="1318"/>
      <c r="BT136" s="1318"/>
      <c r="BU136" s="1318"/>
      <c r="BV136" s="1318"/>
    </row>
    <row r="137" spans="1:74" s="1179" customFormat="1">
      <c r="A137" s="1159">
        <v>131</v>
      </c>
      <c r="B137" s="1159">
        <v>8</v>
      </c>
      <c r="C137" s="1251" t="s">
        <v>361</v>
      </c>
      <c r="D137" s="1188">
        <v>1</v>
      </c>
      <c r="E137" s="1173" t="s">
        <v>122</v>
      </c>
      <c r="F137" s="1189">
        <v>2</v>
      </c>
      <c r="G137" s="1175" t="s">
        <v>217</v>
      </c>
      <c r="H137" s="1193">
        <v>11</v>
      </c>
      <c r="I137" s="1166" t="s">
        <v>144</v>
      </c>
      <c r="J137" s="1319"/>
      <c r="BB137" s="1197">
        <v>131</v>
      </c>
      <c r="BC137" s="1155">
        <v>6</v>
      </c>
      <c r="BD137" s="1155"/>
      <c r="BE137" s="1155">
        <v>27</v>
      </c>
      <c r="BF137" s="1155" t="s">
        <v>998</v>
      </c>
      <c r="BG137" s="1155" t="s">
        <v>996</v>
      </c>
      <c r="BH137" s="1184"/>
      <c r="BI137" s="1179">
        <f t="shared" ref="BI137:BI200" si="6">LEN(BF137)</f>
        <v>14</v>
      </c>
      <c r="BJ137" s="1183">
        <f t="shared" ref="BJ137:BJ200" si="7">LEN(BD137)</f>
        <v>0</v>
      </c>
      <c r="BL137" s="1318"/>
      <c r="BM137" s="1318"/>
      <c r="BN137" s="1318"/>
      <c r="BO137" s="1318"/>
      <c r="BP137" s="1318"/>
      <c r="BQ137" s="1318"/>
      <c r="BR137" s="1318"/>
      <c r="BS137" s="1318"/>
      <c r="BT137" s="1318"/>
      <c r="BU137" s="1318"/>
      <c r="BV137" s="1318"/>
    </row>
    <row r="138" spans="1:74" s="1179" customFormat="1">
      <c r="A138" s="1159">
        <v>132</v>
      </c>
      <c r="B138" s="1159">
        <v>8</v>
      </c>
      <c r="C138" s="1251" t="s">
        <v>361</v>
      </c>
      <c r="D138" s="1188">
        <v>1</v>
      </c>
      <c r="E138" s="1173" t="s">
        <v>122</v>
      </c>
      <c r="F138" s="1189">
        <v>2</v>
      </c>
      <c r="G138" s="1175" t="s">
        <v>217</v>
      </c>
      <c r="H138" s="1194">
        <v>12</v>
      </c>
      <c r="I138" s="1166" t="s">
        <v>145</v>
      </c>
      <c r="J138" s="1319"/>
      <c r="BB138" s="1197">
        <v>132</v>
      </c>
      <c r="BC138" s="1155">
        <v>6</v>
      </c>
      <c r="BD138" s="1155"/>
      <c r="BE138" s="1155">
        <v>28</v>
      </c>
      <c r="BF138" s="1155" t="s">
        <v>999</v>
      </c>
      <c r="BG138" s="1155" t="s">
        <v>996</v>
      </c>
      <c r="BH138" s="1184"/>
      <c r="BI138" s="1179">
        <f t="shared" si="6"/>
        <v>15</v>
      </c>
      <c r="BJ138" s="1183">
        <f t="shared" si="7"/>
        <v>0</v>
      </c>
      <c r="BL138" s="1318"/>
      <c r="BM138" s="1318"/>
      <c r="BN138" s="1318"/>
      <c r="BO138" s="1318"/>
      <c r="BP138" s="1318"/>
      <c r="BQ138" s="1318"/>
      <c r="BR138" s="1318"/>
      <c r="BS138" s="1318"/>
      <c r="BT138" s="1318"/>
      <c r="BU138" s="1318"/>
      <c r="BV138" s="1318"/>
    </row>
    <row r="139" spans="1:74" s="1179" customFormat="1">
      <c r="A139" s="1159">
        <v>133</v>
      </c>
      <c r="B139" s="1159">
        <v>8</v>
      </c>
      <c r="C139" s="1251" t="s">
        <v>361</v>
      </c>
      <c r="D139" s="1188">
        <v>1</v>
      </c>
      <c r="E139" s="1173" t="s">
        <v>122</v>
      </c>
      <c r="F139" s="1189">
        <v>2</v>
      </c>
      <c r="G139" s="1175" t="s">
        <v>217</v>
      </c>
      <c r="H139" s="1193">
        <v>13</v>
      </c>
      <c r="I139" s="1166" t="s">
        <v>146</v>
      </c>
      <c r="J139" s="1319"/>
      <c r="BB139" s="1197">
        <v>133</v>
      </c>
      <c r="BC139" s="1155">
        <v>6</v>
      </c>
      <c r="BD139" s="1155"/>
      <c r="BE139" s="1155">
        <v>29</v>
      </c>
      <c r="BF139" s="1155" t="s">
        <v>1000</v>
      </c>
      <c r="BG139" s="1155" t="s">
        <v>1001</v>
      </c>
      <c r="BH139" s="1184"/>
      <c r="BI139" s="1179">
        <f t="shared" si="6"/>
        <v>13</v>
      </c>
      <c r="BJ139" s="1183">
        <f t="shared" si="7"/>
        <v>0</v>
      </c>
      <c r="BL139" s="1318"/>
      <c r="BM139" s="1318"/>
      <c r="BN139" s="1318"/>
      <c r="BO139" s="1318"/>
      <c r="BP139" s="1318"/>
      <c r="BQ139" s="1318"/>
      <c r="BR139" s="1318"/>
      <c r="BS139" s="1318"/>
      <c r="BT139" s="1318"/>
      <c r="BU139" s="1318"/>
      <c r="BV139" s="1318"/>
    </row>
    <row r="140" spans="1:74" s="1179" customFormat="1">
      <c r="A140" s="1159">
        <v>134</v>
      </c>
      <c r="B140" s="1159">
        <v>8</v>
      </c>
      <c r="C140" s="1251" t="s">
        <v>361</v>
      </c>
      <c r="D140" s="1188">
        <v>1</v>
      </c>
      <c r="E140" s="1173" t="s">
        <v>122</v>
      </c>
      <c r="F140" s="1189">
        <v>2</v>
      </c>
      <c r="G140" s="1175" t="s">
        <v>217</v>
      </c>
      <c r="H140" s="1194">
        <v>14</v>
      </c>
      <c r="I140" s="1166" t="s">
        <v>147</v>
      </c>
      <c r="J140" s="1319"/>
      <c r="BB140" s="1197">
        <v>134</v>
      </c>
      <c r="BC140" s="1155">
        <v>6</v>
      </c>
      <c r="BD140" s="1155"/>
      <c r="BE140" s="1155">
        <v>30</v>
      </c>
      <c r="BF140" s="1155" t="s">
        <v>1002</v>
      </c>
      <c r="BG140" s="1155" t="s">
        <v>1003</v>
      </c>
      <c r="BH140" s="1184"/>
      <c r="BI140" s="1179">
        <f t="shared" si="6"/>
        <v>13</v>
      </c>
      <c r="BJ140" s="1183">
        <f t="shared" si="7"/>
        <v>0</v>
      </c>
      <c r="BL140" s="1318"/>
      <c r="BM140" s="1318"/>
      <c r="BN140" s="1318"/>
      <c r="BO140" s="1318"/>
      <c r="BP140" s="1318"/>
      <c r="BQ140" s="1318"/>
      <c r="BR140" s="1318"/>
      <c r="BS140" s="1318"/>
      <c r="BT140" s="1318"/>
      <c r="BU140" s="1318"/>
      <c r="BV140" s="1318"/>
    </row>
    <row r="141" spans="1:74" s="1179" customFormat="1">
      <c r="A141" s="1159">
        <v>135</v>
      </c>
      <c r="B141" s="1159">
        <v>8</v>
      </c>
      <c r="C141" s="1251" t="s">
        <v>361</v>
      </c>
      <c r="D141" s="1188">
        <v>1</v>
      </c>
      <c r="E141" s="1173" t="s">
        <v>122</v>
      </c>
      <c r="F141" s="1189">
        <v>2</v>
      </c>
      <c r="G141" s="1175" t="s">
        <v>217</v>
      </c>
      <c r="H141" s="1193">
        <v>15</v>
      </c>
      <c r="I141" s="1166" t="s">
        <v>148</v>
      </c>
      <c r="J141" s="1319"/>
      <c r="BB141" s="1197">
        <v>135</v>
      </c>
      <c r="BC141" s="1155">
        <v>6</v>
      </c>
      <c r="BD141" s="1155"/>
      <c r="BE141" s="1155">
        <v>31</v>
      </c>
      <c r="BF141" s="1155" t="s">
        <v>1004</v>
      </c>
      <c r="BG141" s="1155"/>
      <c r="BH141" s="1184"/>
      <c r="BI141" s="1179">
        <f t="shared" si="6"/>
        <v>7</v>
      </c>
      <c r="BJ141" s="1183">
        <f t="shared" si="7"/>
        <v>0</v>
      </c>
      <c r="BL141" s="1318"/>
      <c r="BM141" s="1318"/>
      <c r="BN141" s="1318"/>
      <c r="BO141" s="1318"/>
      <c r="BP141" s="1318"/>
      <c r="BQ141" s="1318"/>
      <c r="BR141" s="1318"/>
      <c r="BS141" s="1318"/>
      <c r="BT141" s="1318"/>
      <c r="BU141" s="1318"/>
      <c r="BV141" s="1318"/>
    </row>
    <row r="142" spans="1:74" s="1179" customFormat="1">
      <c r="A142" s="1159">
        <v>136</v>
      </c>
      <c r="B142" s="1159">
        <v>8</v>
      </c>
      <c r="C142" s="1251" t="s">
        <v>361</v>
      </c>
      <c r="D142" s="1188">
        <v>1</v>
      </c>
      <c r="E142" s="1173" t="s">
        <v>122</v>
      </c>
      <c r="F142" s="1189">
        <v>2</v>
      </c>
      <c r="G142" s="1175" t="s">
        <v>217</v>
      </c>
      <c r="H142" s="1194">
        <v>16</v>
      </c>
      <c r="I142" s="1166" t="s">
        <v>188</v>
      </c>
      <c r="J142" s="1319"/>
      <c r="BB142" s="1197">
        <v>136</v>
      </c>
      <c r="BC142" s="1155">
        <v>6</v>
      </c>
      <c r="BD142" s="1155"/>
      <c r="BE142" s="1155">
        <v>32</v>
      </c>
      <c r="BF142" s="1155" t="s">
        <v>1005</v>
      </c>
      <c r="BG142" s="1155" t="s">
        <v>1006</v>
      </c>
      <c r="BH142" s="1184"/>
      <c r="BI142" s="1179">
        <f t="shared" si="6"/>
        <v>3</v>
      </c>
      <c r="BJ142" s="1183">
        <f t="shared" si="7"/>
        <v>0</v>
      </c>
      <c r="BL142" s="1318"/>
      <c r="BM142" s="1318"/>
      <c r="BN142" s="1318"/>
      <c r="BO142" s="1318"/>
      <c r="BP142" s="1318"/>
      <c r="BQ142" s="1318"/>
      <c r="BR142" s="1318"/>
      <c r="BS142" s="1318"/>
      <c r="BT142" s="1318"/>
      <c r="BU142" s="1318"/>
      <c r="BV142" s="1318"/>
    </row>
    <row r="143" spans="1:74" s="1179" customFormat="1">
      <c r="A143" s="1159">
        <v>137</v>
      </c>
      <c r="B143" s="1159">
        <v>8</v>
      </c>
      <c r="C143" s="1251" t="s">
        <v>361</v>
      </c>
      <c r="D143" s="1188">
        <v>1</v>
      </c>
      <c r="E143" s="1173" t="s">
        <v>122</v>
      </c>
      <c r="F143" s="1189">
        <v>2</v>
      </c>
      <c r="G143" s="1175" t="s">
        <v>217</v>
      </c>
      <c r="H143" s="1193">
        <v>17</v>
      </c>
      <c r="I143" s="1166" t="s">
        <v>189</v>
      </c>
      <c r="J143" s="1319"/>
      <c r="BB143" s="1197">
        <v>137</v>
      </c>
      <c r="BC143" s="1155">
        <v>6</v>
      </c>
      <c r="BD143" s="1155"/>
      <c r="BE143" s="1155">
        <v>33</v>
      </c>
      <c r="BF143" s="1155" t="s">
        <v>1007</v>
      </c>
      <c r="BG143" s="1155" t="s">
        <v>1008</v>
      </c>
      <c r="BH143" s="1184"/>
      <c r="BI143" s="1179">
        <f t="shared" si="6"/>
        <v>3</v>
      </c>
      <c r="BJ143" s="1183">
        <f t="shared" si="7"/>
        <v>0</v>
      </c>
      <c r="BL143" s="1318"/>
      <c r="BM143" s="1318"/>
      <c r="BN143" s="1318"/>
      <c r="BO143" s="1318"/>
      <c r="BP143" s="1318"/>
      <c r="BQ143" s="1318"/>
      <c r="BR143" s="1318"/>
      <c r="BS143" s="1318"/>
      <c r="BT143" s="1318"/>
      <c r="BU143" s="1318"/>
      <c r="BV143" s="1318"/>
    </row>
    <row r="144" spans="1:74" s="1179" customFormat="1">
      <c r="A144" s="1159">
        <v>138</v>
      </c>
      <c r="B144" s="1159">
        <v>8</v>
      </c>
      <c r="C144" s="1251" t="s">
        <v>361</v>
      </c>
      <c r="D144" s="1188">
        <v>1</v>
      </c>
      <c r="E144" s="1173" t="s">
        <v>122</v>
      </c>
      <c r="F144" s="1189">
        <v>2</v>
      </c>
      <c r="G144" s="1175" t="s">
        <v>217</v>
      </c>
      <c r="H144" s="1194">
        <v>18</v>
      </c>
      <c r="I144" s="1166" t="s">
        <v>190</v>
      </c>
      <c r="J144" s="1319"/>
      <c r="BB144" s="1197">
        <v>138</v>
      </c>
      <c r="BC144" s="1155">
        <v>6</v>
      </c>
      <c r="BD144" s="1155"/>
      <c r="BE144" s="1155">
        <v>34</v>
      </c>
      <c r="BF144" s="1155" t="s">
        <v>1009</v>
      </c>
      <c r="BG144" s="1155" t="s">
        <v>1157</v>
      </c>
      <c r="BH144" s="1184"/>
      <c r="BI144" s="1179">
        <f t="shared" si="6"/>
        <v>7</v>
      </c>
      <c r="BJ144" s="1183">
        <f t="shared" si="7"/>
        <v>0</v>
      </c>
      <c r="BL144" s="1318"/>
      <c r="BM144" s="1318"/>
      <c r="BN144" s="1318"/>
      <c r="BO144" s="1318"/>
      <c r="BP144" s="1318"/>
      <c r="BQ144" s="1318"/>
      <c r="BR144" s="1318"/>
      <c r="BS144" s="1318"/>
      <c r="BT144" s="1318"/>
      <c r="BU144" s="1318"/>
      <c r="BV144" s="1318"/>
    </row>
    <row r="145" spans="1:74" s="1179" customFormat="1">
      <c r="A145" s="1159">
        <v>139</v>
      </c>
      <c r="B145" s="1159">
        <v>8</v>
      </c>
      <c r="C145" s="1251" t="s">
        <v>361</v>
      </c>
      <c r="D145" s="1188">
        <v>1</v>
      </c>
      <c r="E145" s="1173" t="s">
        <v>122</v>
      </c>
      <c r="F145" s="1189">
        <v>2</v>
      </c>
      <c r="G145" s="1175" t="s">
        <v>217</v>
      </c>
      <c r="H145" s="1193">
        <v>19</v>
      </c>
      <c r="I145" s="1166" t="s">
        <v>191</v>
      </c>
      <c r="J145" s="1319"/>
      <c r="BB145" s="1197">
        <v>139</v>
      </c>
      <c r="BC145" s="1155">
        <v>6</v>
      </c>
      <c r="BD145" s="1155"/>
      <c r="BE145" s="1155">
        <v>35</v>
      </c>
      <c r="BF145" s="1155" t="s">
        <v>1010</v>
      </c>
      <c r="BG145" s="1155" t="s">
        <v>722</v>
      </c>
      <c r="BH145" s="1184"/>
      <c r="BI145" s="1179">
        <f t="shared" si="6"/>
        <v>6</v>
      </c>
      <c r="BJ145" s="1183">
        <f t="shared" si="7"/>
        <v>0</v>
      </c>
      <c r="BL145" s="1318"/>
      <c r="BM145" s="1318"/>
      <c r="BN145" s="1318"/>
      <c r="BO145" s="1318"/>
      <c r="BP145" s="1318"/>
      <c r="BQ145" s="1318"/>
      <c r="BR145" s="1318"/>
      <c r="BS145" s="1318"/>
      <c r="BT145" s="1318"/>
      <c r="BU145" s="1318"/>
      <c r="BV145" s="1318"/>
    </row>
    <row r="146" spans="1:74" s="1179" customFormat="1">
      <c r="A146" s="1159">
        <v>140</v>
      </c>
      <c r="B146" s="1159">
        <v>8</v>
      </c>
      <c r="C146" s="1251" t="s">
        <v>361</v>
      </c>
      <c r="D146" s="1188">
        <v>1</v>
      </c>
      <c r="E146" s="1173" t="s">
        <v>122</v>
      </c>
      <c r="F146" s="1189">
        <v>2</v>
      </c>
      <c r="G146" s="1175" t="s">
        <v>217</v>
      </c>
      <c r="H146" s="1194">
        <v>20</v>
      </c>
      <c r="I146" s="1166" t="s">
        <v>192</v>
      </c>
      <c r="J146" s="1319"/>
      <c r="BB146" s="1197">
        <v>140</v>
      </c>
      <c r="BC146" s="1155">
        <v>6</v>
      </c>
      <c r="BD146" s="1155"/>
      <c r="BE146" s="1155">
        <v>36</v>
      </c>
      <c r="BF146" s="1155" t="s">
        <v>723</v>
      </c>
      <c r="BG146" s="1155" t="s">
        <v>661</v>
      </c>
      <c r="BH146" s="1184"/>
      <c r="BI146" s="1179">
        <f t="shared" si="6"/>
        <v>10</v>
      </c>
      <c r="BJ146" s="1183">
        <f t="shared" si="7"/>
        <v>0</v>
      </c>
      <c r="BL146" s="1318"/>
      <c r="BM146" s="1318"/>
      <c r="BN146" s="1318"/>
      <c r="BO146" s="1318"/>
      <c r="BP146" s="1318"/>
      <c r="BQ146" s="1318"/>
      <c r="BR146" s="1318"/>
      <c r="BS146" s="1318"/>
      <c r="BT146" s="1318"/>
      <c r="BU146" s="1318"/>
      <c r="BV146" s="1318"/>
    </row>
    <row r="147" spans="1:74" s="1179" customFormat="1">
      <c r="A147" s="1159">
        <v>141</v>
      </c>
      <c r="B147" s="1159">
        <v>8</v>
      </c>
      <c r="C147" s="1251" t="s">
        <v>361</v>
      </c>
      <c r="D147" s="1160">
        <v>2</v>
      </c>
      <c r="E147" s="1173" t="s">
        <v>625</v>
      </c>
      <c r="F147" s="1159">
        <v>1</v>
      </c>
      <c r="G147" s="1168" t="s">
        <v>1537</v>
      </c>
      <c r="H147" s="1192">
        <v>1</v>
      </c>
      <c r="I147" s="1169" t="s">
        <v>620</v>
      </c>
      <c r="J147" s="1319"/>
      <c r="BB147" s="1197">
        <v>141</v>
      </c>
      <c r="BC147" s="1155">
        <v>6</v>
      </c>
      <c r="BD147" s="1155"/>
      <c r="BE147" s="1155">
        <v>37</v>
      </c>
      <c r="BF147" s="1155" t="s">
        <v>724</v>
      </c>
      <c r="BG147" s="1155" t="s">
        <v>1157</v>
      </c>
      <c r="BH147" s="1184"/>
      <c r="BI147" s="1179">
        <f t="shared" si="6"/>
        <v>5</v>
      </c>
      <c r="BJ147" s="1183">
        <f t="shared" si="7"/>
        <v>0</v>
      </c>
      <c r="BL147" s="1318"/>
      <c r="BM147" s="1318"/>
      <c r="BN147" s="1318"/>
      <c r="BO147" s="1318"/>
      <c r="BP147" s="1318"/>
      <c r="BQ147" s="1318"/>
      <c r="BR147" s="1318"/>
      <c r="BS147" s="1318"/>
      <c r="BT147" s="1318"/>
      <c r="BU147" s="1318"/>
      <c r="BV147" s="1318"/>
    </row>
    <row r="148" spans="1:74" s="1179" customFormat="1">
      <c r="A148" s="1159">
        <v>142</v>
      </c>
      <c r="B148" s="1159">
        <v>8</v>
      </c>
      <c r="C148" s="1251" t="s">
        <v>361</v>
      </c>
      <c r="D148" s="1160">
        <v>2</v>
      </c>
      <c r="E148" s="1173" t="s">
        <v>625</v>
      </c>
      <c r="F148" s="1159">
        <v>1</v>
      </c>
      <c r="G148" s="1168" t="s">
        <v>1537</v>
      </c>
      <c r="H148" s="1192">
        <v>2</v>
      </c>
      <c r="I148" s="1169" t="s">
        <v>621</v>
      </c>
      <c r="J148" s="1319"/>
      <c r="BB148" s="1197">
        <v>142</v>
      </c>
      <c r="BC148" s="1155">
        <v>6</v>
      </c>
      <c r="BD148" s="1155"/>
      <c r="BE148" s="1155">
        <v>38</v>
      </c>
      <c r="BF148" s="1155" t="s">
        <v>725</v>
      </c>
      <c r="BG148" s="1155" t="s">
        <v>661</v>
      </c>
      <c r="BH148" s="1184"/>
      <c r="BI148" s="1179">
        <f t="shared" si="6"/>
        <v>6</v>
      </c>
      <c r="BJ148" s="1183">
        <f t="shared" si="7"/>
        <v>0</v>
      </c>
      <c r="BL148" s="1318"/>
      <c r="BM148" s="1318"/>
      <c r="BN148" s="1318"/>
      <c r="BO148" s="1318"/>
      <c r="BP148" s="1318"/>
      <c r="BQ148" s="1318"/>
      <c r="BR148" s="1318"/>
      <c r="BS148" s="1318"/>
      <c r="BT148" s="1318"/>
      <c r="BU148" s="1318"/>
      <c r="BV148" s="1318"/>
    </row>
    <row r="149" spans="1:74" s="1179" customFormat="1">
      <c r="A149" s="1159">
        <v>143</v>
      </c>
      <c r="B149" s="1159">
        <v>8</v>
      </c>
      <c r="C149" s="1251" t="s">
        <v>361</v>
      </c>
      <c r="D149" s="1160">
        <v>2</v>
      </c>
      <c r="E149" s="1173" t="s">
        <v>625</v>
      </c>
      <c r="F149" s="1159">
        <v>1</v>
      </c>
      <c r="G149" s="1168" t="s">
        <v>1537</v>
      </c>
      <c r="H149" s="1192">
        <v>3</v>
      </c>
      <c r="I149" s="1169" t="s">
        <v>622</v>
      </c>
      <c r="J149" s="1319"/>
      <c r="BB149" s="1197">
        <v>143</v>
      </c>
      <c r="BC149" s="1155">
        <v>6</v>
      </c>
      <c r="BD149" s="1155"/>
      <c r="BE149" s="1155">
        <v>39</v>
      </c>
      <c r="BF149" s="1155" t="s">
        <v>726</v>
      </c>
      <c r="BG149" s="1155" t="s">
        <v>727</v>
      </c>
      <c r="BH149" s="1184"/>
      <c r="BI149" s="1179">
        <f t="shared" si="6"/>
        <v>9</v>
      </c>
      <c r="BJ149" s="1183">
        <f t="shared" si="7"/>
        <v>0</v>
      </c>
      <c r="BL149" s="1318"/>
      <c r="BM149" s="1318"/>
      <c r="BN149" s="1318"/>
      <c r="BO149" s="1318"/>
      <c r="BP149" s="1318"/>
      <c r="BQ149" s="1318"/>
      <c r="BR149" s="1318"/>
      <c r="BS149" s="1318"/>
      <c r="BT149" s="1318"/>
      <c r="BU149" s="1318"/>
      <c r="BV149" s="1318"/>
    </row>
    <row r="150" spans="1:74" s="1179" customFormat="1">
      <c r="A150" s="1159">
        <v>144</v>
      </c>
      <c r="B150" s="1159">
        <v>8</v>
      </c>
      <c r="C150" s="1251" t="s">
        <v>361</v>
      </c>
      <c r="D150" s="1160">
        <v>2</v>
      </c>
      <c r="E150" s="1173" t="s">
        <v>625</v>
      </c>
      <c r="F150" s="1159">
        <v>1</v>
      </c>
      <c r="G150" s="1168" t="s">
        <v>1537</v>
      </c>
      <c r="H150" s="1192">
        <v>4</v>
      </c>
      <c r="I150" s="1169" t="s">
        <v>1579</v>
      </c>
      <c r="J150" s="1319"/>
      <c r="BB150" s="1197">
        <v>144</v>
      </c>
      <c r="BC150" s="1155">
        <v>6</v>
      </c>
      <c r="BD150" s="1155"/>
      <c r="BE150" s="1155">
        <v>40</v>
      </c>
      <c r="BF150" s="1155" t="s">
        <v>728</v>
      </c>
      <c r="BG150" s="1155"/>
      <c r="BH150" s="1184"/>
      <c r="BI150" s="1179">
        <f t="shared" si="6"/>
        <v>7</v>
      </c>
      <c r="BJ150" s="1183">
        <f t="shared" si="7"/>
        <v>0</v>
      </c>
      <c r="BL150" s="1318"/>
      <c r="BM150" s="1318"/>
      <c r="BN150" s="1318"/>
      <c r="BO150" s="1318"/>
      <c r="BP150" s="1318"/>
      <c r="BQ150" s="1318"/>
      <c r="BR150" s="1318"/>
      <c r="BS150" s="1318"/>
      <c r="BT150" s="1318"/>
      <c r="BU150" s="1318"/>
      <c r="BV150" s="1318"/>
    </row>
    <row r="151" spans="1:74" s="1179" customFormat="1">
      <c r="A151" s="1159">
        <v>145</v>
      </c>
      <c r="B151" s="1159">
        <v>8</v>
      </c>
      <c r="C151" s="1251" t="s">
        <v>361</v>
      </c>
      <c r="D151" s="1160">
        <v>2</v>
      </c>
      <c r="E151" s="1173" t="s">
        <v>625</v>
      </c>
      <c r="F151" s="1159">
        <v>2</v>
      </c>
      <c r="G151" s="1165" t="s">
        <v>217</v>
      </c>
      <c r="H151" s="1193">
        <v>1</v>
      </c>
      <c r="I151" s="1166" t="s">
        <v>1580</v>
      </c>
      <c r="J151" s="1319"/>
      <c r="BB151" s="1197">
        <v>145</v>
      </c>
      <c r="BC151" s="1155">
        <v>6</v>
      </c>
      <c r="BD151" s="1155"/>
      <c r="BE151" s="1155">
        <v>41</v>
      </c>
      <c r="BF151" s="1155" t="s">
        <v>729</v>
      </c>
      <c r="BG151" s="1155"/>
      <c r="BH151" s="1184"/>
      <c r="BI151" s="1179">
        <f t="shared" si="6"/>
        <v>4</v>
      </c>
      <c r="BJ151" s="1183">
        <f t="shared" si="7"/>
        <v>0</v>
      </c>
      <c r="BL151" s="1318"/>
      <c r="BM151" s="1318"/>
      <c r="BN151" s="1318"/>
      <c r="BO151" s="1318"/>
      <c r="BP151" s="1318"/>
      <c r="BQ151" s="1318"/>
      <c r="BR151" s="1318"/>
      <c r="BS151" s="1318"/>
      <c r="BT151" s="1318"/>
      <c r="BU151" s="1318"/>
      <c r="BV151" s="1318"/>
    </row>
    <row r="152" spans="1:74" s="1179" customFormat="1" ht="22.5">
      <c r="A152" s="1159">
        <v>146</v>
      </c>
      <c r="B152" s="1159">
        <v>8</v>
      </c>
      <c r="C152" s="1251" t="s">
        <v>361</v>
      </c>
      <c r="D152" s="1160">
        <v>2</v>
      </c>
      <c r="E152" s="1173" t="s">
        <v>625</v>
      </c>
      <c r="F152" s="1159">
        <v>2</v>
      </c>
      <c r="G152" s="1175" t="s">
        <v>217</v>
      </c>
      <c r="H152" s="1194">
        <v>2</v>
      </c>
      <c r="I152" s="1166" t="s">
        <v>1581</v>
      </c>
      <c r="J152" s="1319"/>
      <c r="BB152" s="1197">
        <v>146</v>
      </c>
      <c r="BC152" s="1155">
        <v>6</v>
      </c>
      <c r="BD152" s="1155"/>
      <c r="BE152" s="1155">
        <v>42</v>
      </c>
      <c r="BF152" s="1155" t="s">
        <v>1322</v>
      </c>
      <c r="BG152" s="1155"/>
      <c r="BH152" s="1184">
        <v>1</v>
      </c>
      <c r="BI152" s="1179">
        <f t="shared" si="6"/>
        <v>29</v>
      </c>
      <c r="BJ152" s="1183">
        <f t="shared" si="7"/>
        <v>0</v>
      </c>
      <c r="BL152" s="1318"/>
      <c r="BM152" s="1318"/>
      <c r="BN152" s="1318"/>
      <c r="BO152" s="1318"/>
      <c r="BP152" s="1318"/>
      <c r="BQ152" s="1318"/>
      <c r="BR152" s="1318"/>
      <c r="BS152" s="1318"/>
      <c r="BT152" s="1318"/>
      <c r="BU152" s="1318"/>
      <c r="BV152" s="1318"/>
    </row>
    <row r="153" spans="1:74" s="1179" customFormat="1">
      <c r="A153" s="1159">
        <v>147</v>
      </c>
      <c r="B153" s="1159">
        <v>8</v>
      </c>
      <c r="C153" s="1251" t="s">
        <v>361</v>
      </c>
      <c r="D153" s="1160">
        <v>2</v>
      </c>
      <c r="E153" s="1173" t="s">
        <v>625</v>
      </c>
      <c r="F153" s="1159">
        <v>2</v>
      </c>
      <c r="G153" s="1175" t="s">
        <v>217</v>
      </c>
      <c r="H153" s="1194">
        <v>3</v>
      </c>
      <c r="I153" s="1166" t="s">
        <v>1582</v>
      </c>
      <c r="J153" s="1319"/>
      <c r="BB153" s="1197">
        <v>147</v>
      </c>
      <c r="BC153" s="1155">
        <v>7</v>
      </c>
      <c r="BD153" s="1155" t="s">
        <v>730</v>
      </c>
      <c r="BE153" s="1155">
        <v>1</v>
      </c>
      <c r="BF153" s="1155" t="s">
        <v>731</v>
      </c>
      <c r="BG153" s="1155" t="s">
        <v>732</v>
      </c>
      <c r="BH153" s="1184"/>
      <c r="BI153" s="1179">
        <f t="shared" si="6"/>
        <v>7</v>
      </c>
      <c r="BJ153" s="1183">
        <f t="shared" si="7"/>
        <v>14</v>
      </c>
      <c r="BL153" s="1318"/>
      <c r="BM153" s="1318"/>
      <c r="BN153" s="1318"/>
      <c r="BO153" s="1318"/>
      <c r="BP153" s="1318"/>
      <c r="BQ153" s="1318"/>
      <c r="BR153" s="1318"/>
      <c r="BS153" s="1318"/>
      <c r="BT153" s="1318"/>
      <c r="BU153" s="1318"/>
      <c r="BV153" s="1318"/>
    </row>
    <row r="154" spans="1:74" s="1179" customFormat="1">
      <c r="A154" s="1159">
        <v>148</v>
      </c>
      <c r="B154" s="1159">
        <v>8</v>
      </c>
      <c r="C154" s="1251" t="s">
        <v>361</v>
      </c>
      <c r="D154" s="1160">
        <v>3</v>
      </c>
      <c r="E154" s="1170" t="s">
        <v>193</v>
      </c>
      <c r="F154" s="1189">
        <v>1</v>
      </c>
      <c r="G154" s="1168" t="s">
        <v>1537</v>
      </c>
      <c r="H154" s="1192">
        <v>1</v>
      </c>
      <c r="I154" s="1169" t="s">
        <v>1569</v>
      </c>
      <c r="J154" s="1319"/>
      <c r="BB154" s="1197">
        <v>148</v>
      </c>
      <c r="BC154" s="1155">
        <v>7</v>
      </c>
      <c r="BD154" s="1155"/>
      <c r="BE154" s="1155">
        <v>2</v>
      </c>
      <c r="BF154" s="1155" t="s">
        <v>266</v>
      </c>
      <c r="BG154" s="1155"/>
      <c r="BH154" s="1184"/>
      <c r="BI154" s="1179">
        <f t="shared" si="6"/>
        <v>6</v>
      </c>
      <c r="BJ154" s="1183">
        <f t="shared" si="7"/>
        <v>0</v>
      </c>
      <c r="BL154" s="1318"/>
      <c r="BM154" s="1318"/>
      <c r="BN154" s="1318"/>
      <c r="BO154" s="1318"/>
      <c r="BP154" s="1318"/>
      <c r="BQ154" s="1318"/>
      <c r="BR154" s="1318"/>
      <c r="BS154" s="1318"/>
      <c r="BT154" s="1318"/>
      <c r="BU154" s="1318"/>
      <c r="BV154" s="1318"/>
    </row>
    <row r="155" spans="1:74" s="1179" customFormat="1">
      <c r="A155" s="1159">
        <v>149</v>
      </c>
      <c r="B155" s="1159">
        <v>8</v>
      </c>
      <c r="C155" s="1251" t="s">
        <v>361</v>
      </c>
      <c r="D155" s="1160">
        <v>3</v>
      </c>
      <c r="E155" s="1173" t="s">
        <v>193</v>
      </c>
      <c r="F155" s="1159">
        <v>1</v>
      </c>
      <c r="G155" s="1168" t="s">
        <v>1537</v>
      </c>
      <c r="H155" s="1192">
        <v>2</v>
      </c>
      <c r="I155" s="1169" t="s">
        <v>1587</v>
      </c>
      <c r="J155" s="1319"/>
      <c r="BB155" s="1197">
        <v>149</v>
      </c>
      <c r="BC155" s="1155">
        <v>7</v>
      </c>
      <c r="BD155" s="1155"/>
      <c r="BE155" s="1155">
        <v>3</v>
      </c>
      <c r="BF155" s="1155" t="s">
        <v>733</v>
      </c>
      <c r="BG155" s="1155" t="s">
        <v>734</v>
      </c>
      <c r="BH155" s="1184"/>
      <c r="BI155" s="1179">
        <f t="shared" si="6"/>
        <v>8</v>
      </c>
      <c r="BJ155" s="1183">
        <f t="shared" si="7"/>
        <v>0</v>
      </c>
      <c r="BL155" s="1318"/>
      <c r="BM155" s="1318"/>
      <c r="BN155" s="1318"/>
      <c r="BO155" s="1318"/>
      <c r="BP155" s="1318"/>
      <c r="BQ155" s="1318"/>
      <c r="BR155" s="1318"/>
      <c r="BS155" s="1318"/>
      <c r="BT155" s="1318"/>
      <c r="BU155" s="1318"/>
      <c r="BV155" s="1318"/>
    </row>
    <row r="156" spans="1:74" s="1179" customFormat="1">
      <c r="A156" s="1159">
        <v>150</v>
      </c>
      <c r="B156" s="1159">
        <v>8</v>
      </c>
      <c r="C156" s="1251" t="s">
        <v>361</v>
      </c>
      <c r="D156" s="1160">
        <v>3</v>
      </c>
      <c r="E156" s="1173" t="s">
        <v>193</v>
      </c>
      <c r="F156" s="1159">
        <v>1</v>
      </c>
      <c r="G156" s="1168" t="s">
        <v>1537</v>
      </c>
      <c r="H156" s="1192">
        <v>3</v>
      </c>
      <c r="I156" s="1169" t="s">
        <v>1584</v>
      </c>
      <c r="J156" s="1319"/>
      <c r="BB156" s="1197">
        <v>150</v>
      </c>
      <c r="BC156" s="1155">
        <v>7</v>
      </c>
      <c r="BD156" s="1155"/>
      <c r="BE156" s="1155">
        <v>4</v>
      </c>
      <c r="BF156" s="1155" t="s">
        <v>735</v>
      </c>
      <c r="BG156" s="1155" t="s">
        <v>736</v>
      </c>
      <c r="BH156" s="1184"/>
      <c r="BI156" s="1179">
        <f t="shared" si="6"/>
        <v>9</v>
      </c>
      <c r="BJ156" s="1183">
        <f t="shared" si="7"/>
        <v>0</v>
      </c>
      <c r="BL156" s="1318"/>
      <c r="BM156" s="1318"/>
      <c r="BN156" s="1318"/>
      <c r="BO156" s="1318"/>
      <c r="BP156" s="1318"/>
      <c r="BQ156" s="1318"/>
      <c r="BR156" s="1318"/>
      <c r="BS156" s="1318"/>
      <c r="BT156" s="1318"/>
      <c r="BU156" s="1318"/>
      <c r="BV156" s="1318"/>
    </row>
    <row r="157" spans="1:74" s="1179" customFormat="1" ht="22.5">
      <c r="A157" s="1159">
        <v>151</v>
      </c>
      <c r="B157" s="1159">
        <v>8</v>
      </c>
      <c r="C157" s="1251" t="s">
        <v>361</v>
      </c>
      <c r="D157" s="1160">
        <v>3</v>
      </c>
      <c r="E157" s="1170" t="s">
        <v>193</v>
      </c>
      <c r="F157" s="1189">
        <v>2</v>
      </c>
      <c r="G157" s="1171" t="s">
        <v>217</v>
      </c>
      <c r="H157" s="1193">
        <v>1</v>
      </c>
      <c r="I157" s="1166" t="s">
        <v>194</v>
      </c>
      <c r="J157" s="1319"/>
      <c r="BB157" s="1197">
        <v>151</v>
      </c>
      <c r="BC157" s="1155">
        <v>7</v>
      </c>
      <c r="BD157" s="1155"/>
      <c r="BE157" s="1155">
        <v>5</v>
      </c>
      <c r="BF157" s="1155" t="s">
        <v>1323</v>
      </c>
      <c r="BG157" s="1155"/>
      <c r="BH157" s="1184">
        <v>1</v>
      </c>
      <c r="BI157" s="1179">
        <f t="shared" si="6"/>
        <v>28</v>
      </c>
      <c r="BJ157" s="1183">
        <f t="shared" si="7"/>
        <v>0</v>
      </c>
      <c r="BL157" s="1318"/>
      <c r="BM157" s="1318"/>
      <c r="BN157" s="1318"/>
      <c r="BO157" s="1318"/>
      <c r="BP157" s="1318"/>
      <c r="BQ157" s="1318"/>
      <c r="BR157" s="1318"/>
      <c r="BS157" s="1318"/>
      <c r="BT157" s="1318"/>
      <c r="BU157" s="1318"/>
      <c r="BV157" s="1318"/>
    </row>
    <row r="158" spans="1:74" s="1179" customFormat="1">
      <c r="A158" s="1159">
        <v>152</v>
      </c>
      <c r="B158" s="1159">
        <v>9</v>
      </c>
      <c r="C158" s="1167" t="s">
        <v>195</v>
      </c>
      <c r="D158" s="1189">
        <v>1</v>
      </c>
      <c r="E158" s="1167" t="s">
        <v>122</v>
      </c>
      <c r="F158" s="1189">
        <v>1</v>
      </c>
      <c r="G158" s="1172" t="s">
        <v>1537</v>
      </c>
      <c r="H158" s="1195">
        <v>1</v>
      </c>
      <c r="I158" s="1169" t="s">
        <v>1588</v>
      </c>
      <c r="J158" s="1319"/>
      <c r="BB158" s="1197">
        <v>152</v>
      </c>
      <c r="BC158" s="1155">
        <v>8</v>
      </c>
      <c r="BD158" s="1155" t="s">
        <v>1092</v>
      </c>
      <c r="BE158" s="1155">
        <v>1</v>
      </c>
      <c r="BF158" s="1155" t="s">
        <v>1093</v>
      </c>
      <c r="BG158" s="1155" t="s">
        <v>1094</v>
      </c>
      <c r="BH158" s="1184"/>
      <c r="BI158" s="1179">
        <f t="shared" si="6"/>
        <v>17</v>
      </c>
      <c r="BJ158" s="1183">
        <f t="shared" si="7"/>
        <v>5</v>
      </c>
      <c r="BL158" s="1318"/>
      <c r="BM158" s="1318"/>
      <c r="BN158" s="1318"/>
      <c r="BO158" s="1318"/>
      <c r="BP158" s="1318"/>
      <c r="BQ158" s="1318"/>
      <c r="BR158" s="1318"/>
      <c r="BS158" s="1318"/>
      <c r="BT158" s="1318"/>
      <c r="BU158" s="1318"/>
      <c r="BV158" s="1318"/>
    </row>
    <row r="159" spans="1:74" s="1179" customFormat="1">
      <c r="A159" s="1159">
        <v>153</v>
      </c>
      <c r="B159" s="1159">
        <v>9</v>
      </c>
      <c r="C159" s="1251" t="s">
        <v>195</v>
      </c>
      <c r="D159" s="1189">
        <v>1</v>
      </c>
      <c r="E159" s="1170" t="s">
        <v>122</v>
      </c>
      <c r="F159" s="1189">
        <v>1</v>
      </c>
      <c r="G159" s="1172" t="s">
        <v>1537</v>
      </c>
      <c r="H159" s="1195">
        <v>2</v>
      </c>
      <c r="I159" s="1169" t="s">
        <v>1589</v>
      </c>
      <c r="J159" s="1319"/>
      <c r="BB159" s="1197">
        <v>153</v>
      </c>
      <c r="BC159" s="1155">
        <v>8</v>
      </c>
      <c r="BD159" s="1155"/>
      <c r="BE159" s="1155">
        <v>2</v>
      </c>
      <c r="BF159" s="1155" t="s">
        <v>404</v>
      </c>
      <c r="BG159" s="1155" t="s">
        <v>1094</v>
      </c>
      <c r="BH159" s="1184"/>
      <c r="BI159" s="1179">
        <f t="shared" si="6"/>
        <v>6</v>
      </c>
      <c r="BJ159" s="1183">
        <f t="shared" si="7"/>
        <v>0</v>
      </c>
      <c r="BL159" s="1318"/>
      <c r="BM159" s="1318"/>
      <c r="BN159" s="1318"/>
      <c r="BO159" s="1318"/>
      <c r="BP159" s="1318"/>
      <c r="BQ159" s="1318"/>
      <c r="BR159" s="1318"/>
      <c r="BS159" s="1318"/>
      <c r="BT159" s="1318"/>
      <c r="BU159" s="1318"/>
      <c r="BV159" s="1318"/>
    </row>
    <row r="160" spans="1:74" s="1179" customFormat="1">
      <c r="A160" s="1159">
        <v>154</v>
      </c>
      <c r="B160" s="1159">
        <v>9</v>
      </c>
      <c r="C160" s="1251" t="s">
        <v>195</v>
      </c>
      <c r="D160" s="1189">
        <v>1</v>
      </c>
      <c r="E160" s="1170" t="s">
        <v>122</v>
      </c>
      <c r="F160" s="1189">
        <v>1</v>
      </c>
      <c r="G160" s="1172" t="s">
        <v>1537</v>
      </c>
      <c r="H160" s="1195">
        <v>3</v>
      </c>
      <c r="I160" s="1169" t="s">
        <v>1590</v>
      </c>
      <c r="J160" s="1319"/>
      <c r="BB160" s="1197">
        <v>154</v>
      </c>
      <c r="BC160" s="1155">
        <v>8</v>
      </c>
      <c r="BD160" s="1155"/>
      <c r="BE160" s="1155">
        <v>3</v>
      </c>
      <c r="BF160" s="1155" t="s">
        <v>431</v>
      </c>
      <c r="BG160" s="1155" t="s">
        <v>1094</v>
      </c>
      <c r="BH160" s="1184"/>
      <c r="BI160" s="1179">
        <f t="shared" si="6"/>
        <v>8</v>
      </c>
      <c r="BJ160" s="1183">
        <f t="shared" si="7"/>
        <v>0</v>
      </c>
      <c r="BL160" s="1318"/>
      <c r="BM160" s="1318"/>
      <c r="BN160" s="1318"/>
      <c r="BO160" s="1318"/>
      <c r="BP160" s="1318"/>
      <c r="BQ160" s="1318"/>
      <c r="BR160" s="1318"/>
      <c r="BS160" s="1318"/>
      <c r="BT160" s="1318"/>
      <c r="BU160" s="1318"/>
      <c r="BV160" s="1318"/>
    </row>
    <row r="161" spans="1:74" s="1179" customFormat="1">
      <c r="A161" s="1159">
        <v>155</v>
      </c>
      <c r="B161" s="1159">
        <v>9</v>
      </c>
      <c r="C161" s="1251" t="s">
        <v>195</v>
      </c>
      <c r="D161" s="1189">
        <v>1</v>
      </c>
      <c r="E161" s="1170" t="s">
        <v>122</v>
      </c>
      <c r="F161" s="1189">
        <v>1</v>
      </c>
      <c r="G161" s="1172" t="s">
        <v>1537</v>
      </c>
      <c r="H161" s="1195">
        <v>4</v>
      </c>
      <c r="I161" s="1169" t="s">
        <v>1189</v>
      </c>
      <c r="J161" s="1319"/>
      <c r="BB161" s="1197">
        <v>155</v>
      </c>
      <c r="BC161" s="1155">
        <v>8</v>
      </c>
      <c r="BD161" s="1155"/>
      <c r="BE161" s="1155">
        <v>4</v>
      </c>
      <c r="BF161" s="1155" t="s">
        <v>405</v>
      </c>
      <c r="BG161" s="1155" t="s">
        <v>1094</v>
      </c>
      <c r="BH161" s="1184"/>
      <c r="BI161" s="1179">
        <f t="shared" si="6"/>
        <v>18</v>
      </c>
      <c r="BJ161" s="1183">
        <f t="shared" si="7"/>
        <v>0</v>
      </c>
      <c r="BL161" s="1318"/>
      <c r="BM161" s="1318"/>
      <c r="BN161" s="1318"/>
      <c r="BO161" s="1318"/>
      <c r="BP161" s="1318"/>
      <c r="BQ161" s="1318"/>
      <c r="BR161" s="1318"/>
      <c r="BS161" s="1318"/>
      <c r="BT161" s="1318"/>
      <c r="BU161" s="1318"/>
      <c r="BV161" s="1318"/>
    </row>
    <row r="162" spans="1:74" s="1179" customFormat="1">
      <c r="A162" s="1159">
        <v>156</v>
      </c>
      <c r="B162" s="1159">
        <v>9</v>
      </c>
      <c r="C162" s="1251" t="s">
        <v>195</v>
      </c>
      <c r="D162" s="1189">
        <v>1</v>
      </c>
      <c r="E162" s="1170" t="s">
        <v>122</v>
      </c>
      <c r="F162" s="1189">
        <v>1</v>
      </c>
      <c r="G162" s="1172" t="s">
        <v>1537</v>
      </c>
      <c r="H162" s="1195">
        <v>5</v>
      </c>
      <c r="I162" s="1169" t="s">
        <v>258</v>
      </c>
      <c r="J162" s="1319"/>
      <c r="BB162" s="1197">
        <v>156</v>
      </c>
      <c r="BC162" s="1155">
        <v>8</v>
      </c>
      <c r="BD162" s="1155"/>
      <c r="BE162" s="1155">
        <v>5</v>
      </c>
      <c r="BF162" s="1155" t="s">
        <v>343</v>
      </c>
      <c r="BG162" s="1155" t="s">
        <v>344</v>
      </c>
      <c r="BH162" s="1184"/>
      <c r="BI162" s="1179">
        <f t="shared" si="6"/>
        <v>8</v>
      </c>
      <c r="BJ162" s="1183">
        <f t="shared" si="7"/>
        <v>0</v>
      </c>
      <c r="BL162" s="1318"/>
      <c r="BM162" s="1318"/>
      <c r="BN162" s="1318"/>
      <c r="BO162" s="1318"/>
      <c r="BP162" s="1318"/>
      <c r="BQ162" s="1318"/>
      <c r="BR162" s="1318"/>
      <c r="BS162" s="1318"/>
      <c r="BT162" s="1318"/>
      <c r="BU162" s="1318"/>
      <c r="BV162" s="1318"/>
    </row>
    <row r="163" spans="1:74" s="1179" customFormat="1">
      <c r="A163" s="1159">
        <v>157</v>
      </c>
      <c r="B163" s="1159">
        <v>9</v>
      </c>
      <c r="C163" s="1167" t="s">
        <v>195</v>
      </c>
      <c r="D163" s="1189">
        <v>1</v>
      </c>
      <c r="E163" s="1167" t="s">
        <v>122</v>
      </c>
      <c r="F163" s="1189">
        <v>2</v>
      </c>
      <c r="G163" s="1165" t="s">
        <v>217</v>
      </c>
      <c r="H163" s="1193">
        <v>1</v>
      </c>
      <c r="I163" s="1166" t="s">
        <v>123</v>
      </c>
      <c r="J163" s="1319"/>
      <c r="BB163" s="1197">
        <v>157</v>
      </c>
      <c r="BC163" s="1155">
        <v>8</v>
      </c>
      <c r="BD163" s="1155"/>
      <c r="BE163" s="1155">
        <v>6</v>
      </c>
      <c r="BF163" s="1155" t="s">
        <v>345</v>
      </c>
      <c r="BG163" s="1155" t="s">
        <v>344</v>
      </c>
      <c r="BH163" s="1184"/>
      <c r="BI163" s="1179">
        <f t="shared" si="6"/>
        <v>7</v>
      </c>
      <c r="BJ163" s="1183">
        <f t="shared" si="7"/>
        <v>0</v>
      </c>
      <c r="BL163" s="1318"/>
      <c r="BM163" s="1318"/>
      <c r="BN163" s="1318"/>
      <c r="BO163" s="1318"/>
      <c r="BP163" s="1318"/>
      <c r="BQ163" s="1318"/>
      <c r="BR163" s="1318"/>
      <c r="BS163" s="1318"/>
      <c r="BT163" s="1318"/>
      <c r="BU163" s="1318"/>
      <c r="BV163" s="1318"/>
    </row>
    <row r="164" spans="1:74" s="1179" customFormat="1">
      <c r="A164" s="1159">
        <v>158</v>
      </c>
      <c r="B164" s="1159">
        <v>9</v>
      </c>
      <c r="C164" s="1173" t="s">
        <v>195</v>
      </c>
      <c r="D164" s="1189">
        <v>1</v>
      </c>
      <c r="E164" s="1173" t="s">
        <v>122</v>
      </c>
      <c r="F164" s="1159">
        <v>2</v>
      </c>
      <c r="G164" s="1175" t="s">
        <v>217</v>
      </c>
      <c r="H164" s="1194">
        <v>2</v>
      </c>
      <c r="I164" s="1166" t="s">
        <v>196</v>
      </c>
      <c r="J164" s="1319"/>
      <c r="BB164" s="1197">
        <v>158</v>
      </c>
      <c r="BC164" s="1155">
        <v>8</v>
      </c>
      <c r="BD164" s="1155"/>
      <c r="BE164" s="1155">
        <v>7</v>
      </c>
      <c r="BF164" s="1155" t="s">
        <v>1324</v>
      </c>
      <c r="BG164" s="1155"/>
      <c r="BH164" s="1184">
        <v>1</v>
      </c>
      <c r="BI164" s="1179">
        <f t="shared" si="6"/>
        <v>19</v>
      </c>
      <c r="BJ164" s="1183">
        <f t="shared" si="7"/>
        <v>0</v>
      </c>
      <c r="BL164" s="1318"/>
      <c r="BM164" s="1318"/>
      <c r="BN164" s="1318"/>
      <c r="BO164" s="1318"/>
      <c r="BP164" s="1318"/>
      <c r="BQ164" s="1318"/>
      <c r="BR164" s="1318"/>
      <c r="BS164" s="1318"/>
      <c r="BT164" s="1318"/>
      <c r="BU164" s="1318"/>
      <c r="BV164" s="1318"/>
    </row>
    <row r="165" spans="1:74" s="1179" customFormat="1">
      <c r="A165" s="1159">
        <v>159</v>
      </c>
      <c r="B165" s="1159">
        <v>9</v>
      </c>
      <c r="C165" s="1173" t="s">
        <v>195</v>
      </c>
      <c r="D165" s="1189">
        <v>1</v>
      </c>
      <c r="E165" s="1173" t="s">
        <v>122</v>
      </c>
      <c r="F165" s="1159">
        <v>2</v>
      </c>
      <c r="G165" s="1175" t="s">
        <v>217</v>
      </c>
      <c r="H165" s="1193">
        <v>3</v>
      </c>
      <c r="I165" s="1166" t="s">
        <v>124</v>
      </c>
      <c r="J165" s="1319"/>
      <c r="BB165" s="1197">
        <v>159</v>
      </c>
      <c r="BC165" s="1155">
        <v>9</v>
      </c>
      <c r="BD165" s="1155" t="s">
        <v>346</v>
      </c>
      <c r="BE165" s="1155">
        <v>1</v>
      </c>
      <c r="BF165" s="1155" t="s">
        <v>723</v>
      </c>
      <c r="BG165" s="1155" t="s">
        <v>347</v>
      </c>
      <c r="BH165" s="1184"/>
      <c r="BI165" s="1179">
        <f t="shared" si="6"/>
        <v>10</v>
      </c>
      <c r="BJ165" s="1183">
        <f t="shared" si="7"/>
        <v>8</v>
      </c>
      <c r="BL165" s="1318"/>
      <c r="BM165" s="1318"/>
      <c r="BN165" s="1318"/>
      <c r="BO165" s="1318"/>
      <c r="BP165" s="1318"/>
      <c r="BQ165" s="1318"/>
      <c r="BR165" s="1318"/>
      <c r="BS165" s="1318"/>
      <c r="BT165" s="1318"/>
      <c r="BU165" s="1318"/>
      <c r="BV165" s="1318"/>
    </row>
    <row r="166" spans="1:74" s="1179" customFormat="1">
      <c r="A166" s="1159">
        <v>160</v>
      </c>
      <c r="B166" s="1159">
        <v>9</v>
      </c>
      <c r="C166" s="1173" t="s">
        <v>195</v>
      </c>
      <c r="D166" s="1189">
        <v>1</v>
      </c>
      <c r="E166" s="1173" t="s">
        <v>122</v>
      </c>
      <c r="F166" s="1159">
        <v>2</v>
      </c>
      <c r="G166" s="1175" t="s">
        <v>217</v>
      </c>
      <c r="H166" s="1194">
        <v>4</v>
      </c>
      <c r="I166" s="1166" t="s">
        <v>125</v>
      </c>
      <c r="J166" s="1319"/>
      <c r="BB166" s="1197">
        <v>160</v>
      </c>
      <c r="BC166" s="1155">
        <v>9</v>
      </c>
      <c r="BD166" s="1155"/>
      <c r="BE166" s="1155">
        <v>2</v>
      </c>
      <c r="BF166" s="1155" t="s">
        <v>348</v>
      </c>
      <c r="BG166" s="1155" t="s">
        <v>349</v>
      </c>
      <c r="BH166" s="1184"/>
      <c r="BI166" s="1179">
        <f t="shared" si="6"/>
        <v>18</v>
      </c>
      <c r="BJ166" s="1183">
        <f t="shared" si="7"/>
        <v>0</v>
      </c>
      <c r="BL166" s="1318"/>
      <c r="BM166" s="1318"/>
      <c r="BN166" s="1318"/>
      <c r="BO166" s="1318"/>
      <c r="BP166" s="1318"/>
      <c r="BQ166" s="1318"/>
      <c r="BR166" s="1318"/>
      <c r="BS166" s="1318"/>
      <c r="BT166" s="1318"/>
      <c r="BU166" s="1318"/>
      <c r="BV166" s="1318"/>
    </row>
    <row r="167" spans="1:74" s="1179" customFormat="1">
      <c r="A167" s="1159">
        <v>161</v>
      </c>
      <c r="B167" s="1159">
        <v>9</v>
      </c>
      <c r="C167" s="1173" t="s">
        <v>195</v>
      </c>
      <c r="D167" s="1189">
        <v>1</v>
      </c>
      <c r="E167" s="1173" t="s">
        <v>122</v>
      </c>
      <c r="F167" s="1159">
        <v>2</v>
      </c>
      <c r="G167" s="1175" t="s">
        <v>217</v>
      </c>
      <c r="H167" s="1193">
        <v>5</v>
      </c>
      <c r="I167" s="1166" t="s">
        <v>1591</v>
      </c>
      <c r="J167" s="1319"/>
      <c r="BB167" s="1197">
        <v>161</v>
      </c>
      <c r="BC167" s="1155">
        <v>9</v>
      </c>
      <c r="BD167" s="1155"/>
      <c r="BE167" s="1155">
        <v>3</v>
      </c>
      <c r="BF167" s="1155" t="s">
        <v>350</v>
      </c>
      <c r="BG167" s="1155" t="s">
        <v>351</v>
      </c>
      <c r="BH167" s="1184"/>
      <c r="BI167" s="1179">
        <f t="shared" si="6"/>
        <v>10</v>
      </c>
      <c r="BJ167" s="1183">
        <f t="shared" si="7"/>
        <v>0</v>
      </c>
      <c r="BL167" s="1318"/>
      <c r="BM167" s="1318"/>
      <c r="BN167" s="1318"/>
      <c r="BO167" s="1318"/>
      <c r="BP167" s="1318"/>
      <c r="BQ167" s="1318"/>
      <c r="BR167" s="1318"/>
      <c r="BS167" s="1318"/>
      <c r="BT167" s="1318"/>
      <c r="BU167" s="1318"/>
      <c r="BV167" s="1318"/>
    </row>
    <row r="168" spans="1:74" s="1179" customFormat="1">
      <c r="A168" s="1159">
        <v>162</v>
      </c>
      <c r="B168" s="1159">
        <v>9</v>
      </c>
      <c r="C168" s="1173" t="s">
        <v>195</v>
      </c>
      <c r="D168" s="1189">
        <v>1</v>
      </c>
      <c r="E168" s="1173" t="s">
        <v>122</v>
      </c>
      <c r="F168" s="1159">
        <v>2</v>
      </c>
      <c r="G168" s="1175" t="s">
        <v>217</v>
      </c>
      <c r="H168" s="1194">
        <v>6</v>
      </c>
      <c r="I168" s="1166" t="s">
        <v>1023</v>
      </c>
      <c r="J168" s="1319"/>
      <c r="BB168" s="1197">
        <v>162</v>
      </c>
      <c r="BC168" s="1155">
        <v>9</v>
      </c>
      <c r="BD168" s="1155"/>
      <c r="BE168" s="1155">
        <v>4</v>
      </c>
      <c r="BF168" s="1155" t="s">
        <v>352</v>
      </c>
      <c r="BG168" s="1155" t="s">
        <v>351</v>
      </c>
      <c r="BH168" s="1184"/>
      <c r="BI168" s="1179">
        <f t="shared" si="6"/>
        <v>9</v>
      </c>
      <c r="BJ168" s="1183">
        <f t="shared" si="7"/>
        <v>0</v>
      </c>
      <c r="BL168" s="1318"/>
      <c r="BM168" s="1318"/>
      <c r="BN168" s="1318"/>
      <c r="BO168" s="1318"/>
      <c r="BP168" s="1318"/>
      <c r="BQ168" s="1318"/>
      <c r="BR168" s="1318"/>
      <c r="BS168" s="1318"/>
      <c r="BT168" s="1318"/>
      <c r="BU168" s="1318"/>
      <c r="BV168" s="1318"/>
    </row>
    <row r="169" spans="1:74" s="1179" customFormat="1">
      <c r="A169" s="1159">
        <v>163</v>
      </c>
      <c r="B169" s="1159">
        <v>9</v>
      </c>
      <c r="C169" s="1173" t="s">
        <v>195</v>
      </c>
      <c r="D169" s="1189">
        <v>1</v>
      </c>
      <c r="E169" s="1173" t="s">
        <v>122</v>
      </c>
      <c r="F169" s="1159">
        <v>2</v>
      </c>
      <c r="G169" s="1175" t="s">
        <v>217</v>
      </c>
      <c r="H169" s="1193">
        <v>7</v>
      </c>
      <c r="I169" s="1166" t="s">
        <v>127</v>
      </c>
      <c r="J169" s="1319"/>
      <c r="BB169" s="1197">
        <v>163</v>
      </c>
      <c r="BC169" s="1155">
        <v>9</v>
      </c>
      <c r="BD169" s="1155"/>
      <c r="BE169" s="1155">
        <v>5</v>
      </c>
      <c r="BF169" s="1155" t="s">
        <v>353</v>
      </c>
      <c r="BG169" s="1155" t="s">
        <v>354</v>
      </c>
      <c r="BH169" s="1184"/>
      <c r="BI169" s="1179">
        <f t="shared" si="6"/>
        <v>10</v>
      </c>
      <c r="BJ169" s="1183">
        <f t="shared" si="7"/>
        <v>0</v>
      </c>
      <c r="BL169" s="1318"/>
      <c r="BM169" s="1318"/>
      <c r="BN169" s="1318"/>
      <c r="BO169" s="1318"/>
      <c r="BP169" s="1318"/>
      <c r="BQ169" s="1318"/>
      <c r="BR169" s="1318"/>
      <c r="BS169" s="1318"/>
      <c r="BT169" s="1318"/>
      <c r="BU169" s="1318"/>
      <c r="BV169" s="1318"/>
    </row>
    <row r="170" spans="1:74" s="1179" customFormat="1">
      <c r="A170" s="1159">
        <v>164</v>
      </c>
      <c r="B170" s="1159">
        <v>9</v>
      </c>
      <c r="C170" s="1173" t="s">
        <v>195</v>
      </c>
      <c r="D170" s="1189">
        <v>1</v>
      </c>
      <c r="E170" s="1173" t="s">
        <v>122</v>
      </c>
      <c r="F170" s="1159">
        <v>2</v>
      </c>
      <c r="G170" s="1175" t="s">
        <v>217</v>
      </c>
      <c r="H170" s="1194">
        <v>8</v>
      </c>
      <c r="I170" s="1166" t="s">
        <v>128</v>
      </c>
      <c r="J170" s="1319"/>
      <c r="BB170" s="1197">
        <v>164</v>
      </c>
      <c r="BC170" s="1155">
        <v>9</v>
      </c>
      <c r="BD170" s="1155"/>
      <c r="BE170" s="1155">
        <v>6</v>
      </c>
      <c r="BF170" s="1155" t="s">
        <v>355</v>
      </c>
      <c r="BG170" s="1155" t="s">
        <v>356</v>
      </c>
      <c r="BH170" s="1184"/>
      <c r="BI170" s="1179">
        <f t="shared" si="6"/>
        <v>7</v>
      </c>
      <c r="BJ170" s="1183">
        <f t="shared" si="7"/>
        <v>0</v>
      </c>
      <c r="BL170" s="1318"/>
      <c r="BM170" s="1318"/>
      <c r="BN170" s="1318"/>
      <c r="BO170" s="1318"/>
      <c r="BP170" s="1318"/>
      <c r="BQ170" s="1318"/>
      <c r="BR170" s="1318"/>
      <c r="BS170" s="1318"/>
      <c r="BT170" s="1318"/>
      <c r="BU170" s="1318"/>
      <c r="BV170" s="1318"/>
    </row>
    <row r="171" spans="1:74" s="1179" customFormat="1">
      <c r="A171" s="1159">
        <v>165</v>
      </c>
      <c r="B171" s="1159">
        <v>9</v>
      </c>
      <c r="C171" s="1173" t="s">
        <v>195</v>
      </c>
      <c r="D171" s="1189">
        <v>1</v>
      </c>
      <c r="E171" s="1173" t="s">
        <v>122</v>
      </c>
      <c r="F171" s="1159">
        <v>2</v>
      </c>
      <c r="G171" s="1175" t="s">
        <v>217</v>
      </c>
      <c r="H171" s="1193">
        <v>9</v>
      </c>
      <c r="I171" s="1166" t="s">
        <v>129</v>
      </c>
      <c r="J171" s="1319"/>
      <c r="BB171" s="1197">
        <v>165</v>
      </c>
      <c r="BC171" s="1155">
        <v>9</v>
      </c>
      <c r="BD171" s="1155"/>
      <c r="BE171" s="1155">
        <v>7</v>
      </c>
      <c r="BF171" s="1155" t="s">
        <v>357</v>
      </c>
      <c r="BG171" s="1155" t="s">
        <v>358</v>
      </c>
      <c r="BH171" s="1184"/>
      <c r="BI171" s="1179">
        <f t="shared" si="6"/>
        <v>9</v>
      </c>
      <c r="BJ171" s="1183">
        <f t="shared" si="7"/>
        <v>0</v>
      </c>
      <c r="BL171" s="1318"/>
      <c r="BM171" s="1318"/>
      <c r="BN171" s="1318"/>
      <c r="BO171" s="1318"/>
      <c r="BP171" s="1318"/>
      <c r="BQ171" s="1318"/>
      <c r="BR171" s="1318"/>
      <c r="BS171" s="1318"/>
      <c r="BT171" s="1318"/>
      <c r="BU171" s="1318"/>
      <c r="BV171" s="1318"/>
    </row>
    <row r="172" spans="1:74" s="1179" customFormat="1">
      <c r="A172" s="1159">
        <v>166</v>
      </c>
      <c r="B172" s="1159">
        <v>9</v>
      </c>
      <c r="C172" s="1173" t="s">
        <v>195</v>
      </c>
      <c r="D172" s="1189">
        <v>1</v>
      </c>
      <c r="E172" s="1173" t="s">
        <v>122</v>
      </c>
      <c r="F172" s="1159">
        <v>2</v>
      </c>
      <c r="G172" s="1175" t="s">
        <v>217</v>
      </c>
      <c r="H172" s="1194">
        <v>10</v>
      </c>
      <c r="I172" s="1166" t="s">
        <v>130</v>
      </c>
      <c r="J172" s="1319"/>
      <c r="BB172" s="1197">
        <v>166</v>
      </c>
      <c r="BC172" s="1155">
        <v>9</v>
      </c>
      <c r="BD172" s="1155"/>
      <c r="BE172" s="1155">
        <v>8</v>
      </c>
      <c r="BF172" s="1155" t="s">
        <v>1325</v>
      </c>
      <c r="BG172" s="1155"/>
      <c r="BH172" s="1184">
        <v>1</v>
      </c>
      <c r="BI172" s="1179">
        <f t="shared" si="6"/>
        <v>22</v>
      </c>
      <c r="BJ172" s="1183">
        <f t="shared" si="7"/>
        <v>0</v>
      </c>
      <c r="BL172" s="1318"/>
      <c r="BM172" s="1318"/>
      <c r="BN172" s="1318"/>
      <c r="BO172" s="1318"/>
      <c r="BP172" s="1318"/>
      <c r="BQ172" s="1318"/>
      <c r="BR172" s="1318"/>
      <c r="BS172" s="1318"/>
      <c r="BT172" s="1318"/>
      <c r="BU172" s="1318"/>
      <c r="BV172" s="1318"/>
    </row>
    <row r="173" spans="1:74" s="1179" customFormat="1">
      <c r="A173" s="1159">
        <v>167</v>
      </c>
      <c r="B173" s="1159">
        <v>9</v>
      </c>
      <c r="C173" s="1173" t="s">
        <v>195</v>
      </c>
      <c r="D173" s="1189">
        <v>1</v>
      </c>
      <c r="E173" s="1173" t="s">
        <v>122</v>
      </c>
      <c r="F173" s="1159">
        <v>2</v>
      </c>
      <c r="G173" s="1175" t="s">
        <v>217</v>
      </c>
      <c r="H173" s="1193">
        <v>11</v>
      </c>
      <c r="I173" s="1166" t="s">
        <v>131</v>
      </c>
      <c r="J173" s="1319"/>
      <c r="BB173" s="1197">
        <v>167</v>
      </c>
      <c r="BC173" s="1155">
        <v>10</v>
      </c>
      <c r="BD173" s="1155" t="s">
        <v>359</v>
      </c>
      <c r="BE173" s="1155">
        <v>1</v>
      </c>
      <c r="BF173" s="1155" t="s">
        <v>851</v>
      </c>
      <c r="BG173" s="1155" t="s">
        <v>309</v>
      </c>
      <c r="BH173" s="1184"/>
      <c r="BI173" s="1179">
        <f t="shared" si="6"/>
        <v>10</v>
      </c>
      <c r="BJ173" s="1183">
        <f t="shared" si="7"/>
        <v>4</v>
      </c>
      <c r="BL173" s="1318"/>
      <c r="BM173" s="1318"/>
      <c r="BN173" s="1318"/>
      <c r="BO173" s="1318"/>
      <c r="BP173" s="1318"/>
      <c r="BQ173" s="1318"/>
      <c r="BR173" s="1318"/>
      <c r="BS173" s="1318"/>
      <c r="BT173" s="1318"/>
      <c r="BU173" s="1318"/>
      <c r="BV173" s="1318"/>
    </row>
    <row r="174" spans="1:74" s="1179" customFormat="1">
      <c r="A174" s="1159">
        <v>168</v>
      </c>
      <c r="B174" s="1159">
        <v>9</v>
      </c>
      <c r="C174" s="1173" t="s">
        <v>195</v>
      </c>
      <c r="D174" s="1189">
        <v>1</v>
      </c>
      <c r="E174" s="1173" t="s">
        <v>122</v>
      </c>
      <c r="F174" s="1159">
        <v>2</v>
      </c>
      <c r="G174" s="1175" t="s">
        <v>217</v>
      </c>
      <c r="H174" s="1194">
        <v>12</v>
      </c>
      <c r="I174" s="1166" t="s">
        <v>132</v>
      </c>
      <c r="J174" s="1319"/>
      <c r="BB174" s="1197">
        <v>168</v>
      </c>
      <c r="BC174" s="1155">
        <v>10</v>
      </c>
      <c r="BD174" s="1155"/>
      <c r="BE174" s="1155">
        <v>2</v>
      </c>
      <c r="BF174" s="1155" t="s">
        <v>310</v>
      </c>
      <c r="BG174" s="1155" t="s">
        <v>311</v>
      </c>
      <c r="BH174" s="1184"/>
      <c r="BI174" s="1179">
        <f t="shared" si="6"/>
        <v>16</v>
      </c>
      <c r="BJ174" s="1183">
        <f t="shared" si="7"/>
        <v>0</v>
      </c>
      <c r="BL174" s="1318"/>
      <c r="BM174" s="1318"/>
      <c r="BN174" s="1318"/>
      <c r="BO174" s="1318"/>
      <c r="BP174" s="1318"/>
      <c r="BQ174" s="1318"/>
      <c r="BR174" s="1318"/>
      <c r="BS174" s="1318"/>
      <c r="BT174" s="1318"/>
      <c r="BU174" s="1318"/>
      <c r="BV174" s="1318"/>
    </row>
    <row r="175" spans="1:74" s="1179" customFormat="1">
      <c r="A175" s="1159">
        <v>169</v>
      </c>
      <c r="B175" s="1159">
        <v>9</v>
      </c>
      <c r="C175" s="1173" t="s">
        <v>195</v>
      </c>
      <c r="D175" s="1189">
        <v>1</v>
      </c>
      <c r="E175" s="1173" t="s">
        <v>122</v>
      </c>
      <c r="F175" s="1159">
        <v>2</v>
      </c>
      <c r="G175" s="1175" t="s">
        <v>217</v>
      </c>
      <c r="H175" s="1193">
        <v>13</v>
      </c>
      <c r="I175" s="1166" t="s">
        <v>133</v>
      </c>
      <c r="J175" s="1319"/>
      <c r="BB175" s="1197">
        <v>169</v>
      </c>
      <c r="BC175" s="1155">
        <v>10</v>
      </c>
      <c r="BD175" s="1155"/>
      <c r="BE175" s="1155">
        <v>3</v>
      </c>
      <c r="BF175" s="1155" t="s">
        <v>312</v>
      </c>
      <c r="BG175" s="1155" t="s">
        <v>311</v>
      </c>
      <c r="BH175" s="1184"/>
      <c r="BI175" s="1179">
        <f t="shared" si="6"/>
        <v>12</v>
      </c>
      <c r="BJ175" s="1183">
        <f t="shared" si="7"/>
        <v>0</v>
      </c>
      <c r="BL175" s="1318"/>
      <c r="BM175" s="1318"/>
      <c r="BN175" s="1318"/>
      <c r="BO175" s="1318"/>
      <c r="BP175" s="1318"/>
      <c r="BQ175" s="1318"/>
      <c r="BR175" s="1318"/>
      <c r="BS175" s="1318"/>
      <c r="BT175" s="1318"/>
      <c r="BU175" s="1318"/>
      <c r="BV175" s="1318"/>
    </row>
    <row r="176" spans="1:74" s="1179" customFormat="1">
      <c r="A176" s="1159">
        <v>170</v>
      </c>
      <c r="B176" s="1159">
        <v>9</v>
      </c>
      <c r="C176" s="1173" t="s">
        <v>195</v>
      </c>
      <c r="D176" s="1189">
        <v>1</v>
      </c>
      <c r="E176" s="1173" t="s">
        <v>122</v>
      </c>
      <c r="F176" s="1159">
        <v>2</v>
      </c>
      <c r="G176" s="1175" t="s">
        <v>217</v>
      </c>
      <c r="H176" s="1194">
        <v>14</v>
      </c>
      <c r="I176" s="1166" t="s">
        <v>1539</v>
      </c>
      <c r="J176" s="1319"/>
      <c r="BB176" s="1197">
        <v>170</v>
      </c>
      <c r="BC176" s="1155">
        <v>10</v>
      </c>
      <c r="BD176" s="1155"/>
      <c r="BE176" s="1155">
        <v>4</v>
      </c>
      <c r="BF176" s="1155" t="s">
        <v>313</v>
      </c>
      <c r="BG176" s="1155" t="s">
        <v>314</v>
      </c>
      <c r="BH176" s="1184"/>
      <c r="BI176" s="1179">
        <f t="shared" si="6"/>
        <v>10</v>
      </c>
      <c r="BJ176" s="1183">
        <f t="shared" si="7"/>
        <v>0</v>
      </c>
      <c r="BL176" s="1318"/>
      <c r="BM176" s="1318"/>
      <c r="BN176" s="1318"/>
      <c r="BO176" s="1318"/>
      <c r="BP176" s="1318"/>
      <c r="BQ176" s="1318"/>
      <c r="BR176" s="1318"/>
      <c r="BS176" s="1318"/>
      <c r="BT176" s="1318"/>
      <c r="BU176" s="1318"/>
      <c r="BV176" s="1318"/>
    </row>
    <row r="177" spans="1:74" s="1179" customFormat="1">
      <c r="A177" s="1159">
        <v>171</v>
      </c>
      <c r="B177" s="1159">
        <v>9</v>
      </c>
      <c r="C177" s="1173" t="s">
        <v>195</v>
      </c>
      <c r="D177" s="1189">
        <v>1</v>
      </c>
      <c r="E177" s="1173" t="s">
        <v>122</v>
      </c>
      <c r="F177" s="1159">
        <v>2</v>
      </c>
      <c r="G177" s="1175" t="s">
        <v>217</v>
      </c>
      <c r="H177" s="1193">
        <v>15</v>
      </c>
      <c r="I177" s="1166" t="s">
        <v>1540</v>
      </c>
      <c r="J177" s="1319"/>
      <c r="BB177" s="1197">
        <v>171</v>
      </c>
      <c r="BC177" s="1155">
        <v>10</v>
      </c>
      <c r="BD177" s="1155"/>
      <c r="BE177" s="1155">
        <v>5</v>
      </c>
      <c r="BF177" s="1155" t="s">
        <v>315</v>
      </c>
      <c r="BG177" s="1155" t="s">
        <v>314</v>
      </c>
      <c r="BH177" s="1184"/>
      <c r="BI177" s="1179">
        <f t="shared" si="6"/>
        <v>9</v>
      </c>
      <c r="BJ177" s="1183">
        <f t="shared" si="7"/>
        <v>0</v>
      </c>
      <c r="BL177" s="1318"/>
      <c r="BM177" s="1318"/>
      <c r="BN177" s="1318"/>
      <c r="BO177" s="1318"/>
      <c r="BP177" s="1318"/>
      <c r="BQ177" s="1318"/>
      <c r="BR177" s="1318"/>
      <c r="BS177" s="1318"/>
      <c r="BT177" s="1318"/>
      <c r="BU177" s="1318"/>
      <c r="BV177" s="1318"/>
    </row>
    <row r="178" spans="1:74" s="1179" customFormat="1">
      <c r="A178" s="1159">
        <v>172</v>
      </c>
      <c r="B178" s="1159">
        <v>9</v>
      </c>
      <c r="C178" s="1173" t="s">
        <v>195</v>
      </c>
      <c r="D178" s="1159">
        <v>2</v>
      </c>
      <c r="E178" s="1167" t="s">
        <v>813</v>
      </c>
      <c r="F178" s="1189">
        <v>1</v>
      </c>
      <c r="G178" s="1165" t="s">
        <v>217</v>
      </c>
      <c r="H178" s="1193">
        <v>1</v>
      </c>
      <c r="I178" s="1166" t="s">
        <v>814</v>
      </c>
      <c r="J178" s="1319"/>
      <c r="BB178" s="1197">
        <v>172</v>
      </c>
      <c r="BC178" s="1155">
        <v>10</v>
      </c>
      <c r="BD178" s="1155"/>
      <c r="BE178" s="1155">
        <v>6</v>
      </c>
      <c r="BF178" s="1155" t="s">
        <v>316</v>
      </c>
      <c r="BG178" s="1155" t="s">
        <v>317</v>
      </c>
      <c r="BH178" s="1184"/>
      <c r="BI178" s="1179">
        <f t="shared" si="6"/>
        <v>8</v>
      </c>
      <c r="BJ178" s="1183">
        <f t="shared" si="7"/>
        <v>0</v>
      </c>
      <c r="BL178" s="1318"/>
      <c r="BM178" s="1318"/>
      <c r="BN178" s="1318"/>
      <c r="BO178" s="1318"/>
      <c r="BP178" s="1318"/>
      <c r="BQ178" s="1318"/>
      <c r="BR178" s="1318"/>
      <c r="BS178" s="1318"/>
      <c r="BT178" s="1318"/>
      <c r="BU178" s="1318"/>
      <c r="BV178" s="1318"/>
    </row>
    <row r="179" spans="1:74" s="1179" customFormat="1">
      <c r="A179" s="1159">
        <v>173</v>
      </c>
      <c r="B179" s="1159">
        <v>9</v>
      </c>
      <c r="C179" s="1173" t="s">
        <v>195</v>
      </c>
      <c r="D179" s="1159">
        <v>2</v>
      </c>
      <c r="E179" s="1173" t="s">
        <v>813</v>
      </c>
      <c r="F179" s="1159">
        <v>1</v>
      </c>
      <c r="G179" s="1175" t="s">
        <v>217</v>
      </c>
      <c r="H179" s="1194">
        <v>2</v>
      </c>
      <c r="I179" s="1166" t="s">
        <v>1541</v>
      </c>
      <c r="J179" s="1319"/>
      <c r="BB179" s="1197">
        <v>173</v>
      </c>
      <c r="BC179" s="1155">
        <v>10</v>
      </c>
      <c r="BD179" s="1155"/>
      <c r="BE179" s="1155">
        <v>7</v>
      </c>
      <c r="BF179" s="1155" t="s">
        <v>318</v>
      </c>
      <c r="BG179" s="1155" t="s">
        <v>319</v>
      </c>
      <c r="BH179" s="1184"/>
      <c r="BI179" s="1179">
        <f t="shared" si="6"/>
        <v>9</v>
      </c>
      <c r="BJ179" s="1183">
        <f t="shared" si="7"/>
        <v>0</v>
      </c>
      <c r="BL179" s="1318"/>
      <c r="BM179" s="1318"/>
      <c r="BN179" s="1318"/>
      <c r="BO179" s="1318"/>
      <c r="BP179" s="1318"/>
      <c r="BQ179" s="1318"/>
      <c r="BR179" s="1318"/>
      <c r="BS179" s="1318"/>
      <c r="BT179" s="1318"/>
      <c r="BU179" s="1318"/>
      <c r="BV179" s="1318"/>
    </row>
    <row r="180" spans="1:74" s="1179" customFormat="1">
      <c r="A180" s="1159">
        <v>174</v>
      </c>
      <c r="B180" s="1159">
        <v>9</v>
      </c>
      <c r="C180" s="1173" t="s">
        <v>195</v>
      </c>
      <c r="D180" s="1159">
        <v>2</v>
      </c>
      <c r="E180" s="1173" t="s">
        <v>813</v>
      </c>
      <c r="F180" s="1159">
        <v>1</v>
      </c>
      <c r="G180" s="1175" t="s">
        <v>217</v>
      </c>
      <c r="H180" s="1194">
        <v>3</v>
      </c>
      <c r="I180" s="1166" t="s">
        <v>1542</v>
      </c>
      <c r="J180" s="1319"/>
      <c r="BB180" s="1197">
        <v>174</v>
      </c>
      <c r="BC180" s="1155">
        <v>10</v>
      </c>
      <c r="BD180" s="1155"/>
      <c r="BE180" s="1155">
        <v>8</v>
      </c>
      <c r="BF180" s="1155" t="s">
        <v>320</v>
      </c>
      <c r="BG180" s="1155"/>
      <c r="BH180" s="1184"/>
      <c r="BI180" s="1179">
        <f t="shared" si="6"/>
        <v>11</v>
      </c>
      <c r="BJ180" s="1183">
        <f t="shared" si="7"/>
        <v>0</v>
      </c>
      <c r="BL180" s="1318"/>
      <c r="BM180" s="1318"/>
      <c r="BN180" s="1318"/>
      <c r="BO180" s="1318"/>
      <c r="BP180" s="1318"/>
      <c r="BQ180" s="1318"/>
      <c r="BR180" s="1318"/>
      <c r="BS180" s="1318"/>
      <c r="BT180" s="1318"/>
      <c r="BU180" s="1318"/>
      <c r="BV180" s="1318"/>
    </row>
    <row r="181" spans="1:74" s="1179" customFormat="1">
      <c r="A181" s="1159">
        <v>175</v>
      </c>
      <c r="B181" s="1159">
        <v>9</v>
      </c>
      <c r="C181" s="1173" t="s">
        <v>195</v>
      </c>
      <c r="D181" s="1159">
        <v>2</v>
      </c>
      <c r="E181" s="1173" t="s">
        <v>813</v>
      </c>
      <c r="F181" s="1159">
        <v>1</v>
      </c>
      <c r="G181" s="1175" t="s">
        <v>217</v>
      </c>
      <c r="H181" s="1194">
        <v>4</v>
      </c>
      <c r="I181" s="1166" t="s">
        <v>815</v>
      </c>
      <c r="J181" s="1319"/>
      <c r="BB181" s="1197">
        <v>175</v>
      </c>
      <c r="BC181" s="1155">
        <v>10</v>
      </c>
      <c r="BD181" s="1155"/>
      <c r="BE181" s="1155">
        <v>9</v>
      </c>
      <c r="BF181" s="1155" t="s">
        <v>321</v>
      </c>
      <c r="BG181" s="1155" t="s">
        <v>311</v>
      </c>
      <c r="BH181" s="1184"/>
      <c r="BI181" s="1179">
        <f t="shared" si="6"/>
        <v>5</v>
      </c>
      <c r="BJ181" s="1183">
        <f t="shared" si="7"/>
        <v>0</v>
      </c>
      <c r="BL181" s="1318"/>
      <c r="BM181" s="1318"/>
      <c r="BN181" s="1318"/>
      <c r="BO181" s="1318"/>
      <c r="BP181" s="1318"/>
      <c r="BQ181" s="1318"/>
      <c r="BR181" s="1318"/>
      <c r="BS181" s="1318"/>
      <c r="BT181" s="1318"/>
      <c r="BU181" s="1318"/>
      <c r="BV181" s="1318"/>
    </row>
    <row r="182" spans="1:74" s="1179" customFormat="1">
      <c r="A182" s="1159">
        <v>176</v>
      </c>
      <c r="B182" s="1159">
        <v>9</v>
      </c>
      <c r="C182" s="1173" t="s">
        <v>195</v>
      </c>
      <c r="D182" s="1159">
        <v>2</v>
      </c>
      <c r="E182" s="1173" t="s">
        <v>813</v>
      </c>
      <c r="F182" s="1159">
        <v>1</v>
      </c>
      <c r="G182" s="1175" t="s">
        <v>217</v>
      </c>
      <c r="H182" s="1194">
        <v>5</v>
      </c>
      <c r="I182" s="1166" t="s">
        <v>816</v>
      </c>
      <c r="J182" s="1319"/>
      <c r="BB182" s="1197">
        <v>176</v>
      </c>
      <c r="BC182" s="1155">
        <v>10</v>
      </c>
      <c r="BD182" s="1155"/>
      <c r="BE182" s="1155">
        <v>10</v>
      </c>
      <c r="BF182" s="1155" t="s">
        <v>322</v>
      </c>
      <c r="BG182" s="1155" t="s">
        <v>323</v>
      </c>
      <c r="BH182" s="1184"/>
      <c r="BI182" s="1179">
        <f t="shared" si="6"/>
        <v>5</v>
      </c>
      <c r="BJ182" s="1183">
        <f t="shared" si="7"/>
        <v>0</v>
      </c>
      <c r="BL182" s="1318"/>
      <c r="BM182" s="1318"/>
      <c r="BN182" s="1318"/>
      <c r="BO182" s="1318"/>
      <c r="BP182" s="1318"/>
      <c r="BQ182" s="1318"/>
      <c r="BR182" s="1318"/>
      <c r="BS182" s="1318"/>
      <c r="BT182" s="1318"/>
      <c r="BU182" s="1318"/>
      <c r="BV182" s="1318"/>
    </row>
    <row r="183" spans="1:74" s="1179" customFormat="1">
      <c r="A183" s="1159">
        <v>177</v>
      </c>
      <c r="B183" s="1159">
        <v>9</v>
      </c>
      <c r="C183" s="1173" t="s">
        <v>195</v>
      </c>
      <c r="D183" s="1159">
        <v>3</v>
      </c>
      <c r="E183" s="1173" t="s">
        <v>1559</v>
      </c>
      <c r="F183" s="1159">
        <v>1</v>
      </c>
      <c r="G183" s="1168" t="s">
        <v>1537</v>
      </c>
      <c r="H183" s="1192">
        <v>1</v>
      </c>
      <c r="I183" s="1169" t="s">
        <v>1588</v>
      </c>
      <c r="J183" s="1319"/>
      <c r="BB183" s="1197">
        <v>177</v>
      </c>
      <c r="BC183" s="1155">
        <v>10</v>
      </c>
      <c r="BD183" s="1155"/>
      <c r="BE183" s="1155">
        <v>11</v>
      </c>
      <c r="BF183" s="1155" t="s">
        <v>324</v>
      </c>
      <c r="BG183" s="1155" t="s">
        <v>311</v>
      </c>
      <c r="BH183" s="1184"/>
      <c r="BI183" s="1179">
        <f t="shared" si="6"/>
        <v>12</v>
      </c>
      <c r="BJ183" s="1183">
        <f t="shared" si="7"/>
        <v>0</v>
      </c>
      <c r="BL183" s="1318"/>
      <c r="BM183" s="1318"/>
      <c r="BN183" s="1318"/>
      <c r="BO183" s="1318"/>
      <c r="BP183" s="1318"/>
      <c r="BQ183" s="1318"/>
      <c r="BR183" s="1318"/>
      <c r="BS183" s="1318"/>
      <c r="BT183" s="1318"/>
      <c r="BU183" s="1318"/>
      <c r="BV183" s="1318"/>
    </row>
    <row r="184" spans="1:74" s="1179" customFormat="1">
      <c r="A184" s="1159">
        <v>178</v>
      </c>
      <c r="B184" s="1159">
        <v>9</v>
      </c>
      <c r="C184" s="1173" t="s">
        <v>195</v>
      </c>
      <c r="D184" s="1159">
        <v>3</v>
      </c>
      <c r="E184" s="1173" t="s">
        <v>1559</v>
      </c>
      <c r="F184" s="1159">
        <v>1</v>
      </c>
      <c r="G184" s="1168" t="s">
        <v>1537</v>
      </c>
      <c r="H184" s="1192">
        <v>2</v>
      </c>
      <c r="I184" s="1169" t="s">
        <v>1589</v>
      </c>
      <c r="J184" s="1319"/>
      <c r="BB184" s="1197">
        <v>178</v>
      </c>
      <c r="BC184" s="1155">
        <v>10</v>
      </c>
      <c r="BD184" s="1155"/>
      <c r="BE184" s="1155">
        <v>12</v>
      </c>
      <c r="BF184" s="1155" t="s">
        <v>325</v>
      </c>
      <c r="BG184" s="1155" t="s">
        <v>311</v>
      </c>
      <c r="BH184" s="1184"/>
      <c r="BI184" s="1179">
        <f t="shared" si="6"/>
        <v>11</v>
      </c>
      <c r="BJ184" s="1183">
        <f t="shared" si="7"/>
        <v>0</v>
      </c>
      <c r="BL184" s="1318"/>
      <c r="BM184" s="1318"/>
      <c r="BN184" s="1318"/>
      <c r="BO184" s="1318"/>
      <c r="BP184" s="1318"/>
      <c r="BQ184" s="1318"/>
      <c r="BR184" s="1318"/>
      <c r="BS184" s="1318"/>
      <c r="BT184" s="1318"/>
      <c r="BU184" s="1318"/>
      <c r="BV184" s="1318"/>
    </row>
    <row r="185" spans="1:74" s="1179" customFormat="1">
      <c r="A185" s="1159">
        <v>179</v>
      </c>
      <c r="B185" s="1159">
        <v>9</v>
      </c>
      <c r="C185" s="1173" t="s">
        <v>195</v>
      </c>
      <c r="D185" s="1159">
        <v>3</v>
      </c>
      <c r="E185" s="1173" t="s">
        <v>1559</v>
      </c>
      <c r="F185" s="1159">
        <v>1</v>
      </c>
      <c r="G185" s="1168" t="s">
        <v>1537</v>
      </c>
      <c r="H185" s="1192">
        <v>3</v>
      </c>
      <c r="I185" s="1169" t="s">
        <v>1590</v>
      </c>
      <c r="J185" s="1319"/>
      <c r="BB185" s="1197">
        <v>179</v>
      </c>
      <c r="BC185" s="1155">
        <v>10</v>
      </c>
      <c r="BD185" s="1155"/>
      <c r="BE185" s="1155">
        <v>13</v>
      </c>
      <c r="BF185" s="1155" t="s">
        <v>326</v>
      </c>
      <c r="BG185" s="1155" t="s">
        <v>311</v>
      </c>
      <c r="BH185" s="1184"/>
      <c r="BI185" s="1179">
        <f t="shared" si="6"/>
        <v>12</v>
      </c>
      <c r="BJ185" s="1183">
        <f t="shared" si="7"/>
        <v>0</v>
      </c>
      <c r="BL185" s="1318"/>
      <c r="BM185" s="1318"/>
      <c r="BN185" s="1318"/>
      <c r="BO185" s="1318"/>
      <c r="BP185" s="1318"/>
      <c r="BQ185" s="1318"/>
      <c r="BR185" s="1318"/>
      <c r="BS185" s="1318"/>
      <c r="BT185" s="1318"/>
      <c r="BU185" s="1318"/>
      <c r="BV185" s="1318"/>
    </row>
    <row r="186" spans="1:74" s="1179" customFormat="1">
      <c r="A186" s="1159">
        <v>180</v>
      </c>
      <c r="B186" s="1159">
        <v>9</v>
      </c>
      <c r="C186" s="1173" t="s">
        <v>195</v>
      </c>
      <c r="D186" s="1159">
        <v>3</v>
      </c>
      <c r="E186" s="1173" t="s">
        <v>1559</v>
      </c>
      <c r="F186" s="1159">
        <v>1</v>
      </c>
      <c r="G186" s="1168" t="s">
        <v>1537</v>
      </c>
      <c r="H186" s="1192">
        <v>4</v>
      </c>
      <c r="I186" s="1169" t="s">
        <v>258</v>
      </c>
      <c r="J186" s="1319"/>
      <c r="BB186" s="1197">
        <v>180</v>
      </c>
      <c r="BC186" s="1155">
        <v>10</v>
      </c>
      <c r="BD186" s="1155"/>
      <c r="BE186" s="1155">
        <v>14</v>
      </c>
      <c r="BF186" s="1155" t="s">
        <v>327</v>
      </c>
      <c r="BG186" s="1155" t="s">
        <v>328</v>
      </c>
      <c r="BH186" s="1184"/>
      <c r="BI186" s="1179">
        <f t="shared" si="6"/>
        <v>9</v>
      </c>
      <c r="BJ186" s="1183">
        <f t="shared" si="7"/>
        <v>0</v>
      </c>
      <c r="BL186" s="1318"/>
      <c r="BM186" s="1318"/>
      <c r="BN186" s="1318"/>
      <c r="BO186" s="1318"/>
      <c r="BP186" s="1318"/>
      <c r="BQ186" s="1318"/>
      <c r="BR186" s="1318"/>
      <c r="BS186" s="1318"/>
      <c r="BT186" s="1318"/>
      <c r="BU186" s="1318"/>
      <c r="BV186" s="1318"/>
    </row>
    <row r="187" spans="1:74" s="1179" customFormat="1">
      <c r="A187" s="1159">
        <v>181</v>
      </c>
      <c r="B187" s="1159">
        <v>9</v>
      </c>
      <c r="C187" s="1173" t="s">
        <v>195</v>
      </c>
      <c r="D187" s="1159">
        <v>3</v>
      </c>
      <c r="E187" s="1173" t="s">
        <v>1559</v>
      </c>
      <c r="F187" s="1159">
        <v>1</v>
      </c>
      <c r="G187" s="1168" t="s">
        <v>1537</v>
      </c>
      <c r="H187" s="1192">
        <v>5</v>
      </c>
      <c r="I187" s="1169" t="s">
        <v>1592</v>
      </c>
      <c r="J187" s="1319"/>
      <c r="BB187" s="1197">
        <v>181</v>
      </c>
      <c r="BC187" s="1155">
        <v>10</v>
      </c>
      <c r="BD187" s="1155"/>
      <c r="BE187" s="1155">
        <v>15</v>
      </c>
      <c r="BF187" s="1155" t="s">
        <v>329</v>
      </c>
      <c r="BG187" s="1155" t="s">
        <v>311</v>
      </c>
      <c r="BH187" s="1184"/>
      <c r="BI187" s="1179">
        <f t="shared" si="6"/>
        <v>6</v>
      </c>
      <c r="BJ187" s="1183">
        <f t="shared" si="7"/>
        <v>0</v>
      </c>
      <c r="BL187" s="1318"/>
      <c r="BM187" s="1318"/>
      <c r="BN187" s="1318"/>
      <c r="BO187" s="1318"/>
      <c r="BP187" s="1318"/>
      <c r="BQ187" s="1318"/>
      <c r="BR187" s="1318"/>
      <c r="BS187" s="1318"/>
      <c r="BT187" s="1318"/>
      <c r="BU187" s="1318"/>
      <c r="BV187" s="1318"/>
    </row>
    <row r="188" spans="1:74" s="1179" customFormat="1">
      <c r="A188" s="1159">
        <v>182</v>
      </c>
      <c r="B188" s="1159">
        <v>9</v>
      </c>
      <c r="C188" s="1173" t="s">
        <v>195</v>
      </c>
      <c r="D188" s="1159">
        <v>3</v>
      </c>
      <c r="E188" s="1173" t="s">
        <v>1559</v>
      </c>
      <c r="F188" s="1159">
        <v>1</v>
      </c>
      <c r="G188" s="1168" t="s">
        <v>1537</v>
      </c>
      <c r="H188" s="1192">
        <v>6</v>
      </c>
      <c r="I188" s="1169" t="s">
        <v>1569</v>
      </c>
      <c r="J188" s="1319"/>
      <c r="BB188" s="1197">
        <v>182</v>
      </c>
      <c r="BC188" s="1155">
        <v>10</v>
      </c>
      <c r="BD188" s="1155"/>
      <c r="BE188" s="1155">
        <v>16</v>
      </c>
      <c r="BF188" s="1155" t="s">
        <v>330</v>
      </c>
      <c r="BG188" s="1155" t="s">
        <v>331</v>
      </c>
      <c r="BH188" s="1184"/>
      <c r="BI188" s="1179">
        <f t="shared" si="6"/>
        <v>9</v>
      </c>
      <c r="BJ188" s="1183">
        <f t="shared" si="7"/>
        <v>0</v>
      </c>
      <c r="BL188" s="1318"/>
      <c r="BM188" s="1318"/>
      <c r="BN188" s="1318"/>
      <c r="BO188" s="1318"/>
      <c r="BP188" s="1318"/>
      <c r="BQ188" s="1318"/>
      <c r="BR188" s="1318"/>
      <c r="BS188" s="1318"/>
      <c r="BT188" s="1318"/>
      <c r="BU188" s="1318"/>
      <c r="BV188" s="1318"/>
    </row>
    <row r="189" spans="1:74" s="1179" customFormat="1">
      <c r="A189" s="1159">
        <v>183</v>
      </c>
      <c r="B189" s="1159">
        <v>9</v>
      </c>
      <c r="C189" s="1173" t="s">
        <v>195</v>
      </c>
      <c r="D189" s="1159">
        <v>3</v>
      </c>
      <c r="E189" s="1173" t="s">
        <v>1559</v>
      </c>
      <c r="F189" s="1159">
        <v>1</v>
      </c>
      <c r="G189" s="1168" t="s">
        <v>1537</v>
      </c>
      <c r="H189" s="1192">
        <v>7</v>
      </c>
      <c r="I189" s="1169" t="s">
        <v>1593</v>
      </c>
      <c r="J189" s="1319"/>
      <c r="BB189" s="1197">
        <v>183</v>
      </c>
      <c r="BC189" s="1155">
        <v>10</v>
      </c>
      <c r="BD189" s="1155"/>
      <c r="BE189" s="1155">
        <v>17</v>
      </c>
      <c r="BF189" s="1155" t="s">
        <v>507</v>
      </c>
      <c r="BG189" s="1155" t="s">
        <v>508</v>
      </c>
      <c r="BH189" s="1184"/>
      <c r="BI189" s="1179">
        <f t="shared" si="6"/>
        <v>10</v>
      </c>
      <c r="BJ189" s="1183">
        <f t="shared" si="7"/>
        <v>0</v>
      </c>
      <c r="BL189" s="1318"/>
      <c r="BM189" s="1318"/>
      <c r="BN189" s="1318"/>
      <c r="BO189" s="1318"/>
      <c r="BP189" s="1318"/>
      <c r="BQ189" s="1318"/>
      <c r="BR189" s="1318"/>
      <c r="BS189" s="1318"/>
      <c r="BT189" s="1318"/>
      <c r="BU189" s="1318"/>
      <c r="BV189" s="1318"/>
    </row>
    <row r="190" spans="1:74" s="1179" customFormat="1">
      <c r="A190" s="1159">
        <v>184</v>
      </c>
      <c r="B190" s="1159">
        <v>10</v>
      </c>
      <c r="C190" s="1167" t="s">
        <v>197</v>
      </c>
      <c r="D190" s="1189">
        <v>1</v>
      </c>
      <c r="E190" s="1173" t="s">
        <v>1536</v>
      </c>
      <c r="F190" s="1159">
        <v>1</v>
      </c>
      <c r="G190" s="1168" t="s">
        <v>1537</v>
      </c>
      <c r="H190" s="1192">
        <v>1</v>
      </c>
      <c r="I190" s="1169" t="s">
        <v>123</v>
      </c>
      <c r="J190" s="1319"/>
      <c r="BB190" s="1197">
        <v>184</v>
      </c>
      <c r="BC190" s="1155">
        <v>10</v>
      </c>
      <c r="BD190" s="1155"/>
      <c r="BE190" s="1155">
        <v>18</v>
      </c>
      <c r="BF190" s="1155" t="s">
        <v>509</v>
      </c>
      <c r="BG190" s="1155" t="s">
        <v>311</v>
      </c>
      <c r="BH190" s="1184"/>
      <c r="BI190" s="1179">
        <f t="shared" si="6"/>
        <v>10</v>
      </c>
      <c r="BJ190" s="1183">
        <f t="shared" si="7"/>
        <v>0</v>
      </c>
      <c r="BL190" s="1318"/>
      <c r="BM190" s="1318"/>
      <c r="BN190" s="1318"/>
      <c r="BO190" s="1318"/>
      <c r="BP190" s="1318"/>
      <c r="BQ190" s="1318"/>
      <c r="BR190" s="1318"/>
      <c r="BS190" s="1318"/>
      <c r="BT190" s="1318"/>
      <c r="BU190" s="1318"/>
      <c r="BV190" s="1318"/>
    </row>
    <row r="191" spans="1:74" s="1179" customFormat="1">
      <c r="A191" s="1159">
        <v>185</v>
      </c>
      <c r="B191" s="1159">
        <v>10</v>
      </c>
      <c r="C191" s="1173" t="s">
        <v>197</v>
      </c>
      <c r="D191" s="1189">
        <v>1</v>
      </c>
      <c r="E191" s="1173" t="s">
        <v>1536</v>
      </c>
      <c r="F191" s="1159">
        <v>1</v>
      </c>
      <c r="G191" s="1168" t="s">
        <v>1537</v>
      </c>
      <c r="H191" s="1192">
        <v>2</v>
      </c>
      <c r="I191" s="1169" t="s">
        <v>124</v>
      </c>
      <c r="J191" s="1319"/>
      <c r="BB191" s="1197">
        <v>185</v>
      </c>
      <c r="BC191" s="1155">
        <v>10</v>
      </c>
      <c r="BD191" s="1155"/>
      <c r="BE191" s="1155">
        <v>19</v>
      </c>
      <c r="BF191" s="1155" t="s">
        <v>510</v>
      </c>
      <c r="BG191" s="1155" t="s">
        <v>314</v>
      </c>
      <c r="BH191" s="1184"/>
      <c r="BI191" s="1179">
        <f t="shared" si="6"/>
        <v>15</v>
      </c>
      <c r="BJ191" s="1183">
        <f t="shared" si="7"/>
        <v>0</v>
      </c>
      <c r="BL191" s="1318"/>
      <c r="BM191" s="1318"/>
      <c r="BN191" s="1318"/>
      <c r="BO191" s="1318"/>
      <c r="BP191" s="1318"/>
      <c r="BQ191" s="1318"/>
      <c r="BR191" s="1318"/>
      <c r="BS191" s="1318"/>
      <c r="BT191" s="1318"/>
      <c r="BU191" s="1318"/>
      <c r="BV191" s="1318"/>
    </row>
    <row r="192" spans="1:74" s="1179" customFormat="1">
      <c r="A192" s="1159">
        <v>186</v>
      </c>
      <c r="B192" s="1159">
        <v>10</v>
      </c>
      <c r="C192" s="1173" t="s">
        <v>197</v>
      </c>
      <c r="D192" s="1189">
        <v>1</v>
      </c>
      <c r="E192" s="1173" t="s">
        <v>1536</v>
      </c>
      <c r="F192" s="1159">
        <v>1</v>
      </c>
      <c r="G192" s="1168" t="s">
        <v>1537</v>
      </c>
      <c r="H192" s="1192">
        <v>3</v>
      </c>
      <c r="I192" s="1169" t="s">
        <v>129</v>
      </c>
      <c r="J192" s="1319"/>
      <c r="BB192" s="1197">
        <v>186</v>
      </c>
      <c r="BC192" s="1155">
        <v>10</v>
      </c>
      <c r="BD192" s="1155"/>
      <c r="BE192" s="1155">
        <v>20</v>
      </c>
      <c r="BF192" s="1155" t="s">
        <v>511</v>
      </c>
      <c r="BG192" s="1155" t="s">
        <v>512</v>
      </c>
      <c r="BH192" s="1184"/>
      <c r="BI192" s="1179">
        <f t="shared" si="6"/>
        <v>9</v>
      </c>
      <c r="BJ192" s="1183">
        <f t="shared" si="7"/>
        <v>0</v>
      </c>
      <c r="BL192" s="1318"/>
      <c r="BM192" s="1318"/>
      <c r="BN192" s="1318"/>
      <c r="BO192" s="1318"/>
      <c r="BP192" s="1318"/>
      <c r="BQ192" s="1318"/>
      <c r="BR192" s="1318"/>
      <c r="BS192" s="1318"/>
      <c r="BT192" s="1318"/>
      <c r="BU192" s="1318"/>
      <c r="BV192" s="1318"/>
    </row>
    <row r="193" spans="1:74" s="1179" customFormat="1">
      <c r="A193" s="1159">
        <v>187</v>
      </c>
      <c r="B193" s="1159">
        <v>10</v>
      </c>
      <c r="C193" s="1173" t="s">
        <v>197</v>
      </c>
      <c r="D193" s="1189">
        <v>1</v>
      </c>
      <c r="E193" s="1173" t="s">
        <v>1536</v>
      </c>
      <c r="F193" s="1159">
        <v>1</v>
      </c>
      <c r="G193" s="1168" t="s">
        <v>1537</v>
      </c>
      <c r="H193" s="1192">
        <v>4</v>
      </c>
      <c r="I193" s="1169" t="s">
        <v>1575</v>
      </c>
      <c r="J193" s="1319"/>
      <c r="BB193" s="1197">
        <v>187</v>
      </c>
      <c r="BC193" s="1155">
        <v>10</v>
      </c>
      <c r="BD193" s="1155"/>
      <c r="BE193" s="1155">
        <v>21</v>
      </c>
      <c r="BF193" s="1155" t="s">
        <v>513</v>
      </c>
      <c r="BG193" s="1155" t="s">
        <v>514</v>
      </c>
      <c r="BH193" s="1184"/>
      <c r="BI193" s="1179">
        <f t="shared" si="6"/>
        <v>8</v>
      </c>
      <c r="BJ193" s="1183">
        <f t="shared" si="7"/>
        <v>0</v>
      </c>
      <c r="BL193" s="1318"/>
      <c r="BM193" s="1318"/>
      <c r="BN193" s="1318"/>
      <c r="BO193" s="1318"/>
      <c r="BP193" s="1318"/>
      <c r="BQ193" s="1318"/>
      <c r="BR193" s="1318"/>
      <c r="BS193" s="1318"/>
      <c r="BT193" s="1318"/>
      <c r="BU193" s="1318"/>
      <c r="BV193" s="1318"/>
    </row>
    <row r="194" spans="1:74" s="1179" customFormat="1">
      <c r="A194" s="1159">
        <v>188</v>
      </c>
      <c r="B194" s="1159">
        <v>10</v>
      </c>
      <c r="C194" s="1173" t="s">
        <v>197</v>
      </c>
      <c r="D194" s="1189">
        <v>1</v>
      </c>
      <c r="E194" s="1173" t="s">
        <v>1536</v>
      </c>
      <c r="F194" s="1159">
        <v>1</v>
      </c>
      <c r="G194" s="1168" t="s">
        <v>1537</v>
      </c>
      <c r="H194" s="1192">
        <v>5</v>
      </c>
      <c r="I194" s="1169" t="s">
        <v>1576</v>
      </c>
      <c r="J194" s="1319"/>
      <c r="BB194" s="1197">
        <v>188</v>
      </c>
      <c r="BC194" s="1155">
        <v>10</v>
      </c>
      <c r="BD194" s="1155"/>
      <c r="BE194" s="1155">
        <v>22</v>
      </c>
      <c r="BF194" s="1155" t="s">
        <v>1326</v>
      </c>
      <c r="BG194" s="1155"/>
      <c r="BH194" s="1184">
        <v>1</v>
      </c>
      <c r="BI194" s="1179">
        <f t="shared" si="6"/>
        <v>18</v>
      </c>
      <c r="BJ194" s="1183">
        <f t="shared" si="7"/>
        <v>0</v>
      </c>
      <c r="BL194" s="1318"/>
      <c r="BM194" s="1318"/>
      <c r="BN194" s="1318"/>
      <c r="BO194" s="1318"/>
      <c r="BP194" s="1318"/>
      <c r="BQ194" s="1318"/>
      <c r="BR194" s="1318"/>
      <c r="BS194" s="1318"/>
      <c r="BT194" s="1318"/>
      <c r="BU194" s="1318"/>
      <c r="BV194" s="1318"/>
    </row>
    <row r="195" spans="1:74" s="1179" customFormat="1">
      <c r="A195" s="1159">
        <v>189</v>
      </c>
      <c r="B195" s="1159">
        <v>10</v>
      </c>
      <c r="C195" s="1173" t="s">
        <v>197</v>
      </c>
      <c r="D195" s="1189">
        <v>1</v>
      </c>
      <c r="E195" s="1173" t="s">
        <v>1536</v>
      </c>
      <c r="F195" s="1159">
        <v>1</v>
      </c>
      <c r="G195" s="1168" t="s">
        <v>1537</v>
      </c>
      <c r="H195" s="1192">
        <v>6</v>
      </c>
      <c r="I195" s="1169" t="s">
        <v>1577</v>
      </c>
      <c r="J195" s="1319"/>
      <c r="BB195" s="1197">
        <v>189</v>
      </c>
      <c r="BC195" s="1155">
        <v>11</v>
      </c>
      <c r="BD195" s="1155" t="s">
        <v>515</v>
      </c>
      <c r="BE195" s="1155">
        <v>1</v>
      </c>
      <c r="BF195" s="1155" t="s">
        <v>516</v>
      </c>
      <c r="BG195" s="1155" t="s">
        <v>517</v>
      </c>
      <c r="BH195" s="1184"/>
      <c r="BI195" s="1179">
        <f t="shared" si="6"/>
        <v>5</v>
      </c>
      <c r="BJ195" s="1183">
        <f t="shared" si="7"/>
        <v>7</v>
      </c>
      <c r="BL195" s="1318"/>
      <c r="BM195" s="1318"/>
      <c r="BN195" s="1318"/>
      <c r="BO195" s="1318"/>
      <c r="BP195" s="1318"/>
      <c r="BQ195" s="1318"/>
      <c r="BR195" s="1318"/>
      <c r="BS195" s="1318"/>
      <c r="BT195" s="1318"/>
      <c r="BU195" s="1318"/>
      <c r="BV195" s="1318"/>
    </row>
    <row r="196" spans="1:74" s="1179" customFormat="1">
      <c r="A196" s="1159">
        <v>190</v>
      </c>
      <c r="B196" s="1159">
        <v>10</v>
      </c>
      <c r="C196" s="1167" t="s">
        <v>197</v>
      </c>
      <c r="D196" s="1189">
        <v>1</v>
      </c>
      <c r="E196" s="1167" t="s">
        <v>1536</v>
      </c>
      <c r="F196" s="1189">
        <v>2</v>
      </c>
      <c r="G196" s="1165" t="s">
        <v>217</v>
      </c>
      <c r="H196" s="1193">
        <v>1</v>
      </c>
      <c r="I196" s="1166" t="s">
        <v>125</v>
      </c>
      <c r="J196" s="1319"/>
      <c r="BB196" s="1197">
        <v>190</v>
      </c>
      <c r="BC196" s="1155">
        <v>11</v>
      </c>
      <c r="BD196" s="1155"/>
      <c r="BE196" s="1155">
        <v>2</v>
      </c>
      <c r="BF196" s="1155" t="s">
        <v>518</v>
      </c>
      <c r="BG196" s="1155" t="s">
        <v>519</v>
      </c>
      <c r="BH196" s="1184"/>
      <c r="BI196" s="1179">
        <f t="shared" si="6"/>
        <v>9</v>
      </c>
      <c r="BJ196" s="1183">
        <f t="shared" si="7"/>
        <v>0</v>
      </c>
      <c r="BL196" s="1318"/>
      <c r="BM196" s="1318"/>
      <c r="BN196" s="1318"/>
      <c r="BO196" s="1318"/>
      <c r="BP196" s="1318"/>
      <c r="BQ196" s="1318"/>
      <c r="BR196" s="1318"/>
      <c r="BS196" s="1318"/>
      <c r="BT196" s="1318"/>
      <c r="BU196" s="1318"/>
      <c r="BV196" s="1318"/>
    </row>
    <row r="197" spans="1:74" s="1179" customFormat="1">
      <c r="A197" s="1159">
        <v>191</v>
      </c>
      <c r="B197" s="1159">
        <v>10</v>
      </c>
      <c r="C197" s="1173" t="s">
        <v>197</v>
      </c>
      <c r="D197" s="1189">
        <v>1</v>
      </c>
      <c r="E197" s="1173" t="s">
        <v>1536</v>
      </c>
      <c r="F197" s="1159">
        <v>2</v>
      </c>
      <c r="G197" s="1175" t="s">
        <v>217</v>
      </c>
      <c r="H197" s="1194">
        <v>2</v>
      </c>
      <c r="I197" s="1166" t="s">
        <v>131</v>
      </c>
      <c r="J197" s="1319"/>
      <c r="BB197" s="1197">
        <v>191</v>
      </c>
      <c r="BC197" s="1155">
        <v>11</v>
      </c>
      <c r="BD197" s="1155"/>
      <c r="BE197" s="1155">
        <v>3</v>
      </c>
      <c r="BF197" s="1155" t="s">
        <v>520</v>
      </c>
      <c r="BG197" s="1155" t="s">
        <v>385</v>
      </c>
      <c r="BH197" s="1184"/>
      <c r="BI197" s="1179">
        <f t="shared" si="6"/>
        <v>5</v>
      </c>
      <c r="BJ197" s="1183">
        <f t="shared" si="7"/>
        <v>0</v>
      </c>
      <c r="BL197" s="1318"/>
      <c r="BM197" s="1318"/>
      <c r="BN197" s="1318"/>
      <c r="BO197" s="1318"/>
      <c r="BP197" s="1318"/>
      <c r="BQ197" s="1318"/>
      <c r="BR197" s="1318"/>
      <c r="BS197" s="1318"/>
      <c r="BT197" s="1318"/>
      <c r="BU197" s="1318"/>
      <c r="BV197" s="1318"/>
    </row>
    <row r="198" spans="1:74" s="1179" customFormat="1">
      <c r="A198" s="1159">
        <v>192</v>
      </c>
      <c r="B198" s="1159">
        <v>10</v>
      </c>
      <c r="C198" s="1173" t="s">
        <v>197</v>
      </c>
      <c r="D198" s="1189">
        <v>1</v>
      </c>
      <c r="E198" s="1173" t="s">
        <v>1536</v>
      </c>
      <c r="F198" s="1159">
        <v>2</v>
      </c>
      <c r="G198" s="1175" t="s">
        <v>217</v>
      </c>
      <c r="H198" s="1194">
        <v>3</v>
      </c>
      <c r="I198" s="1166" t="s">
        <v>1023</v>
      </c>
      <c r="J198" s="1319"/>
      <c r="BB198" s="1197">
        <v>192</v>
      </c>
      <c r="BC198" s="1155">
        <v>11</v>
      </c>
      <c r="BD198" s="1155"/>
      <c r="BE198" s="1155">
        <v>4</v>
      </c>
      <c r="BF198" s="1155" t="s">
        <v>521</v>
      </c>
      <c r="BG198" s="1155" t="s">
        <v>522</v>
      </c>
      <c r="BH198" s="1184"/>
      <c r="BI198" s="1179">
        <f t="shared" si="6"/>
        <v>6</v>
      </c>
      <c r="BJ198" s="1183">
        <f t="shared" si="7"/>
        <v>0</v>
      </c>
      <c r="BL198" s="1318"/>
      <c r="BM198" s="1318"/>
      <c r="BN198" s="1318"/>
      <c r="BO198" s="1318"/>
      <c r="BP198" s="1318"/>
      <c r="BQ198" s="1318"/>
      <c r="BR198" s="1318"/>
      <c r="BS198" s="1318"/>
      <c r="BT198" s="1318"/>
      <c r="BU198" s="1318"/>
      <c r="BV198" s="1318"/>
    </row>
    <row r="199" spans="1:74" s="1179" customFormat="1">
      <c r="A199" s="1159">
        <v>193</v>
      </c>
      <c r="B199" s="1159">
        <v>10</v>
      </c>
      <c r="C199" s="1173" t="s">
        <v>197</v>
      </c>
      <c r="D199" s="1189">
        <v>1</v>
      </c>
      <c r="E199" s="1173" t="s">
        <v>1536</v>
      </c>
      <c r="F199" s="1159">
        <v>2</v>
      </c>
      <c r="G199" s="1175" t="s">
        <v>217</v>
      </c>
      <c r="H199" s="1194">
        <v>4</v>
      </c>
      <c r="I199" s="1166" t="s">
        <v>143</v>
      </c>
      <c r="J199" s="1319"/>
      <c r="BB199" s="1197">
        <v>193</v>
      </c>
      <c r="BC199" s="1155">
        <v>11</v>
      </c>
      <c r="BD199" s="1155"/>
      <c r="BE199" s="1155">
        <v>5</v>
      </c>
      <c r="BF199" s="1155" t="s">
        <v>523</v>
      </c>
      <c r="BG199" s="1155" t="s">
        <v>524</v>
      </c>
      <c r="BH199" s="1184"/>
      <c r="BI199" s="1179">
        <f t="shared" si="6"/>
        <v>3</v>
      </c>
      <c r="BJ199" s="1183">
        <f t="shared" si="7"/>
        <v>0</v>
      </c>
      <c r="BL199" s="1318"/>
      <c r="BM199" s="1318"/>
      <c r="BN199" s="1318"/>
      <c r="BO199" s="1318"/>
      <c r="BP199" s="1318"/>
      <c r="BQ199" s="1318"/>
      <c r="BR199" s="1318"/>
      <c r="BS199" s="1318"/>
      <c r="BT199" s="1318"/>
      <c r="BU199" s="1318"/>
      <c r="BV199" s="1318"/>
    </row>
    <row r="200" spans="1:74" s="1179" customFormat="1">
      <c r="A200" s="1159">
        <v>194</v>
      </c>
      <c r="B200" s="1159">
        <v>10</v>
      </c>
      <c r="C200" s="1173" t="s">
        <v>197</v>
      </c>
      <c r="D200" s="1189">
        <v>1</v>
      </c>
      <c r="E200" s="1173" t="s">
        <v>1536</v>
      </c>
      <c r="F200" s="1159">
        <v>2</v>
      </c>
      <c r="G200" s="1175" t="s">
        <v>217</v>
      </c>
      <c r="H200" s="1194">
        <v>5</v>
      </c>
      <c r="I200" s="1166" t="s">
        <v>144</v>
      </c>
      <c r="J200" s="1319"/>
      <c r="BB200" s="1197">
        <v>194</v>
      </c>
      <c r="BC200" s="1155">
        <v>11</v>
      </c>
      <c r="BD200" s="1155"/>
      <c r="BE200" s="1155">
        <v>6</v>
      </c>
      <c r="BF200" s="1155" t="s">
        <v>525</v>
      </c>
      <c r="BG200" s="1155" t="s">
        <v>1157</v>
      </c>
      <c r="BH200" s="1184"/>
      <c r="BI200" s="1179">
        <f t="shared" si="6"/>
        <v>6</v>
      </c>
      <c r="BJ200" s="1183">
        <f t="shared" si="7"/>
        <v>0</v>
      </c>
      <c r="BL200" s="1318"/>
      <c r="BM200" s="1318"/>
      <c r="BN200" s="1318"/>
      <c r="BO200" s="1318"/>
      <c r="BP200" s="1318"/>
      <c r="BQ200" s="1318"/>
      <c r="BR200" s="1318"/>
      <c r="BS200" s="1318"/>
      <c r="BT200" s="1318"/>
      <c r="BU200" s="1318"/>
      <c r="BV200" s="1318"/>
    </row>
    <row r="201" spans="1:74" s="1179" customFormat="1">
      <c r="A201" s="1159">
        <v>195</v>
      </c>
      <c r="B201" s="1159">
        <v>10</v>
      </c>
      <c r="C201" s="1173" t="s">
        <v>197</v>
      </c>
      <c r="D201" s="1189">
        <v>1</v>
      </c>
      <c r="E201" s="1173" t="s">
        <v>1536</v>
      </c>
      <c r="F201" s="1159">
        <v>2</v>
      </c>
      <c r="G201" s="1175" t="s">
        <v>217</v>
      </c>
      <c r="H201" s="1194">
        <v>6</v>
      </c>
      <c r="I201" s="1166" t="s">
        <v>145</v>
      </c>
      <c r="J201" s="1319"/>
      <c r="BB201" s="1197">
        <v>195</v>
      </c>
      <c r="BC201" s="1155">
        <v>11</v>
      </c>
      <c r="BD201" s="1155"/>
      <c r="BE201" s="1155">
        <v>7</v>
      </c>
      <c r="BF201" s="1155" t="s">
        <v>526</v>
      </c>
      <c r="BG201" s="1155" t="s">
        <v>527</v>
      </c>
      <c r="BH201" s="1184"/>
      <c r="BI201" s="1179">
        <f t="shared" ref="BI201:BI264" si="8">LEN(BF201)</f>
        <v>5</v>
      </c>
      <c r="BJ201" s="1183">
        <f t="shared" ref="BJ201:BJ264" si="9">LEN(BD201)</f>
        <v>0</v>
      </c>
      <c r="BL201" s="1318"/>
      <c r="BM201" s="1318"/>
      <c r="BN201" s="1318"/>
      <c r="BO201" s="1318"/>
      <c r="BP201" s="1318"/>
      <c r="BQ201" s="1318"/>
      <c r="BR201" s="1318"/>
      <c r="BS201" s="1318"/>
      <c r="BT201" s="1318"/>
      <c r="BU201" s="1318"/>
      <c r="BV201" s="1318"/>
    </row>
    <row r="202" spans="1:74" s="1179" customFormat="1">
      <c r="A202" s="1159">
        <v>196</v>
      </c>
      <c r="B202" s="1159">
        <v>10</v>
      </c>
      <c r="C202" s="1173" t="s">
        <v>197</v>
      </c>
      <c r="D202" s="1189">
        <v>1</v>
      </c>
      <c r="E202" s="1173" t="s">
        <v>1536</v>
      </c>
      <c r="F202" s="1159">
        <v>2</v>
      </c>
      <c r="G202" s="1175" t="s">
        <v>217</v>
      </c>
      <c r="H202" s="1194">
        <v>7</v>
      </c>
      <c r="I202" s="1166" t="s">
        <v>146</v>
      </c>
      <c r="J202" s="1319"/>
      <c r="BB202" s="1197">
        <v>196</v>
      </c>
      <c r="BC202" s="1155">
        <v>11</v>
      </c>
      <c r="BD202" s="1155"/>
      <c r="BE202" s="1155">
        <v>8</v>
      </c>
      <c r="BF202" s="1155" t="s">
        <v>528</v>
      </c>
      <c r="BG202" s="1155" t="s">
        <v>529</v>
      </c>
      <c r="BH202" s="1184"/>
      <c r="BI202" s="1179">
        <f t="shared" si="8"/>
        <v>5</v>
      </c>
      <c r="BJ202" s="1183">
        <f t="shared" si="9"/>
        <v>0</v>
      </c>
      <c r="BL202" s="1318"/>
      <c r="BM202" s="1318"/>
      <c r="BN202" s="1318"/>
      <c r="BO202" s="1318"/>
      <c r="BP202" s="1318"/>
      <c r="BQ202" s="1318"/>
      <c r="BR202" s="1318"/>
      <c r="BS202" s="1318"/>
      <c r="BT202" s="1318"/>
      <c r="BU202" s="1318"/>
      <c r="BV202" s="1318"/>
    </row>
    <row r="203" spans="1:74" s="1179" customFormat="1">
      <c r="A203" s="1159">
        <v>197</v>
      </c>
      <c r="B203" s="1159">
        <v>10</v>
      </c>
      <c r="C203" s="1173" t="s">
        <v>197</v>
      </c>
      <c r="D203" s="1189">
        <v>1</v>
      </c>
      <c r="E203" s="1173" t="s">
        <v>1536</v>
      </c>
      <c r="F203" s="1159">
        <v>2</v>
      </c>
      <c r="G203" s="1175" t="s">
        <v>217</v>
      </c>
      <c r="H203" s="1194">
        <v>8</v>
      </c>
      <c r="I203" s="1166" t="s">
        <v>147</v>
      </c>
      <c r="J203" s="1319"/>
      <c r="BB203" s="1197">
        <v>197</v>
      </c>
      <c r="BC203" s="1155">
        <v>11</v>
      </c>
      <c r="BD203" s="1155"/>
      <c r="BE203" s="1155">
        <v>9</v>
      </c>
      <c r="BF203" s="1155" t="s">
        <v>530</v>
      </c>
      <c r="BG203" s="1155" t="s">
        <v>531</v>
      </c>
      <c r="BH203" s="1184"/>
      <c r="BI203" s="1179">
        <f t="shared" si="8"/>
        <v>7</v>
      </c>
      <c r="BJ203" s="1183">
        <f t="shared" si="9"/>
        <v>0</v>
      </c>
      <c r="BL203" s="1318"/>
      <c r="BM203" s="1318"/>
      <c r="BN203" s="1318"/>
      <c r="BO203" s="1318"/>
      <c r="BP203" s="1318"/>
      <c r="BQ203" s="1318"/>
      <c r="BR203" s="1318"/>
      <c r="BS203" s="1318"/>
      <c r="BT203" s="1318"/>
      <c r="BU203" s="1318"/>
      <c r="BV203" s="1318"/>
    </row>
    <row r="204" spans="1:74" s="1179" customFormat="1">
      <c r="A204" s="1159">
        <v>198</v>
      </c>
      <c r="B204" s="1159">
        <v>10</v>
      </c>
      <c r="C204" s="1173" t="s">
        <v>197</v>
      </c>
      <c r="D204" s="1189">
        <v>1</v>
      </c>
      <c r="E204" s="1173" t="s">
        <v>1536</v>
      </c>
      <c r="F204" s="1159">
        <v>2</v>
      </c>
      <c r="G204" s="1175" t="s">
        <v>217</v>
      </c>
      <c r="H204" s="1194">
        <v>9</v>
      </c>
      <c r="I204" s="1166" t="s">
        <v>198</v>
      </c>
      <c r="J204" s="1319"/>
      <c r="BB204" s="1197">
        <v>198</v>
      </c>
      <c r="BC204" s="1155">
        <v>11</v>
      </c>
      <c r="BD204" s="1155"/>
      <c r="BE204" s="1155">
        <v>10</v>
      </c>
      <c r="BF204" s="1155" t="s">
        <v>532</v>
      </c>
      <c r="BG204" s="1155" t="s">
        <v>533</v>
      </c>
      <c r="BH204" s="1184"/>
      <c r="BI204" s="1179">
        <f t="shared" si="8"/>
        <v>5</v>
      </c>
      <c r="BJ204" s="1183">
        <f t="shared" si="9"/>
        <v>0</v>
      </c>
      <c r="BL204" s="1318"/>
      <c r="BM204" s="1318"/>
      <c r="BN204" s="1318"/>
      <c r="BO204" s="1318"/>
      <c r="BP204" s="1318"/>
      <c r="BQ204" s="1318"/>
      <c r="BR204" s="1318"/>
      <c r="BS204" s="1318"/>
      <c r="BT204" s="1318"/>
      <c r="BU204" s="1318"/>
      <c r="BV204" s="1318"/>
    </row>
    <row r="205" spans="1:74" s="1179" customFormat="1">
      <c r="A205" s="1159">
        <v>199</v>
      </c>
      <c r="B205" s="1159">
        <v>10</v>
      </c>
      <c r="C205" s="1173" t="s">
        <v>197</v>
      </c>
      <c r="D205" s="1189">
        <v>1</v>
      </c>
      <c r="E205" s="1173" t="s">
        <v>1536</v>
      </c>
      <c r="F205" s="1159">
        <v>2</v>
      </c>
      <c r="G205" s="1175" t="s">
        <v>217</v>
      </c>
      <c r="H205" s="1194">
        <v>10</v>
      </c>
      <c r="I205" s="1166" t="s">
        <v>189</v>
      </c>
      <c r="J205" s="1319"/>
      <c r="BB205" s="1197">
        <v>199</v>
      </c>
      <c r="BC205" s="1155">
        <v>11</v>
      </c>
      <c r="BD205" s="1155"/>
      <c r="BE205" s="1155">
        <v>11</v>
      </c>
      <c r="BF205" s="1155" t="s">
        <v>432</v>
      </c>
      <c r="BG205" s="1155" t="s">
        <v>1157</v>
      </c>
      <c r="BH205" s="1184"/>
      <c r="BI205" s="1179">
        <f t="shared" si="8"/>
        <v>9</v>
      </c>
      <c r="BJ205" s="1183">
        <f t="shared" si="9"/>
        <v>0</v>
      </c>
      <c r="BL205" s="1318"/>
      <c r="BM205" s="1318"/>
      <c r="BN205" s="1318"/>
      <c r="BO205" s="1318"/>
      <c r="BP205" s="1318"/>
      <c r="BQ205" s="1318"/>
      <c r="BR205" s="1318"/>
      <c r="BS205" s="1318"/>
      <c r="BT205" s="1318"/>
      <c r="BU205" s="1318"/>
      <c r="BV205" s="1318"/>
    </row>
    <row r="206" spans="1:74" s="1179" customFormat="1">
      <c r="A206" s="1159">
        <v>200</v>
      </c>
      <c r="B206" s="1159">
        <v>10</v>
      </c>
      <c r="C206" s="1173" t="s">
        <v>197</v>
      </c>
      <c r="D206" s="1159">
        <v>2</v>
      </c>
      <c r="E206" s="1173" t="s">
        <v>625</v>
      </c>
      <c r="F206" s="1159">
        <v>1</v>
      </c>
      <c r="G206" s="1168" t="s">
        <v>1537</v>
      </c>
      <c r="H206" s="1192">
        <v>1</v>
      </c>
      <c r="I206" s="1169" t="s">
        <v>1594</v>
      </c>
      <c r="J206" s="1319"/>
      <c r="BB206" s="1197">
        <v>200</v>
      </c>
      <c r="BC206" s="1155">
        <v>11</v>
      </c>
      <c r="BD206" s="1155"/>
      <c r="BE206" s="1155">
        <v>12</v>
      </c>
      <c r="BF206" s="1155" t="s">
        <v>534</v>
      </c>
      <c r="BG206" s="1155" t="s">
        <v>535</v>
      </c>
      <c r="BH206" s="1184"/>
      <c r="BI206" s="1179">
        <f t="shared" si="8"/>
        <v>9</v>
      </c>
      <c r="BJ206" s="1183">
        <f t="shared" si="9"/>
        <v>0</v>
      </c>
      <c r="BL206" s="1318"/>
      <c r="BM206" s="1318"/>
      <c r="BN206" s="1318"/>
      <c r="BO206" s="1318"/>
      <c r="BP206" s="1318"/>
      <c r="BQ206" s="1318"/>
      <c r="BR206" s="1318"/>
      <c r="BS206" s="1318"/>
      <c r="BT206" s="1318"/>
      <c r="BU206" s="1318"/>
      <c r="BV206" s="1318"/>
    </row>
    <row r="207" spans="1:74" s="1179" customFormat="1">
      <c r="A207" s="1159">
        <v>201</v>
      </c>
      <c r="B207" s="1159">
        <v>10</v>
      </c>
      <c r="C207" s="1173" t="s">
        <v>197</v>
      </c>
      <c r="D207" s="1159">
        <v>2</v>
      </c>
      <c r="E207" s="1173" t="s">
        <v>625</v>
      </c>
      <c r="F207" s="1159">
        <v>1</v>
      </c>
      <c r="G207" s="1168" t="s">
        <v>1537</v>
      </c>
      <c r="H207" s="1192">
        <v>2</v>
      </c>
      <c r="I207" s="1169" t="s">
        <v>1595</v>
      </c>
      <c r="J207" s="1319"/>
      <c r="BB207" s="1197">
        <v>201</v>
      </c>
      <c r="BC207" s="1155">
        <v>11</v>
      </c>
      <c r="BD207" s="1155"/>
      <c r="BE207" s="1155">
        <v>13</v>
      </c>
      <c r="BF207" s="1155" t="s">
        <v>536</v>
      </c>
      <c r="BG207" s="1155" t="s">
        <v>314</v>
      </c>
      <c r="BH207" s="1184"/>
      <c r="BI207" s="1179">
        <f t="shared" si="8"/>
        <v>3</v>
      </c>
      <c r="BJ207" s="1183">
        <f t="shared" si="9"/>
        <v>0</v>
      </c>
      <c r="BL207" s="1318"/>
      <c r="BM207" s="1318"/>
      <c r="BN207" s="1318"/>
      <c r="BO207" s="1318"/>
      <c r="BP207" s="1318"/>
      <c r="BQ207" s="1318"/>
      <c r="BR207" s="1318"/>
      <c r="BS207" s="1318"/>
      <c r="BT207" s="1318"/>
      <c r="BU207" s="1318"/>
      <c r="BV207" s="1318"/>
    </row>
    <row r="208" spans="1:74" s="1179" customFormat="1">
      <c r="A208" s="1159">
        <v>202</v>
      </c>
      <c r="B208" s="1159">
        <v>10</v>
      </c>
      <c r="C208" s="1173" t="s">
        <v>197</v>
      </c>
      <c r="D208" s="1159">
        <v>2</v>
      </c>
      <c r="E208" s="1173" t="s">
        <v>625</v>
      </c>
      <c r="F208" s="1159">
        <v>1</v>
      </c>
      <c r="G208" s="1168" t="s">
        <v>1537</v>
      </c>
      <c r="H208" s="1192">
        <v>3</v>
      </c>
      <c r="I208" s="1169" t="s">
        <v>626</v>
      </c>
      <c r="J208" s="1319"/>
      <c r="BB208" s="1197">
        <v>202</v>
      </c>
      <c r="BC208" s="1155">
        <v>11</v>
      </c>
      <c r="BD208" s="1155"/>
      <c r="BE208" s="1155">
        <v>14</v>
      </c>
      <c r="BF208" s="1155" t="s">
        <v>433</v>
      </c>
      <c r="BG208" s="1155" t="s">
        <v>537</v>
      </c>
      <c r="BH208" s="1184"/>
      <c r="BI208" s="1179">
        <f t="shared" si="8"/>
        <v>11</v>
      </c>
      <c r="BJ208" s="1183">
        <f t="shared" si="9"/>
        <v>0</v>
      </c>
      <c r="BL208" s="1318"/>
      <c r="BM208" s="1318"/>
      <c r="BN208" s="1318"/>
      <c r="BO208" s="1318"/>
      <c r="BP208" s="1318"/>
      <c r="BQ208" s="1318"/>
      <c r="BR208" s="1318"/>
      <c r="BS208" s="1318"/>
      <c r="BT208" s="1318"/>
      <c r="BU208" s="1318"/>
      <c r="BV208" s="1318"/>
    </row>
    <row r="209" spans="1:74" s="1179" customFormat="1" ht="45">
      <c r="A209" s="1159">
        <v>203</v>
      </c>
      <c r="B209" s="1159">
        <v>10</v>
      </c>
      <c r="C209" s="1173" t="s">
        <v>197</v>
      </c>
      <c r="D209" s="1159">
        <v>2</v>
      </c>
      <c r="E209" s="1173" t="s">
        <v>625</v>
      </c>
      <c r="F209" s="1159">
        <v>1</v>
      </c>
      <c r="G209" s="1168" t="s">
        <v>1537</v>
      </c>
      <c r="H209" s="1192">
        <v>4</v>
      </c>
      <c r="I209" s="1169" t="s">
        <v>1596</v>
      </c>
      <c r="J209" s="1319"/>
      <c r="BB209" s="1197">
        <v>203</v>
      </c>
      <c r="BC209" s="1155">
        <v>11</v>
      </c>
      <c r="BD209" s="1155"/>
      <c r="BE209" s="1155">
        <v>15</v>
      </c>
      <c r="BF209" s="1155" t="s">
        <v>538</v>
      </c>
      <c r="BG209" s="1155" t="s">
        <v>640</v>
      </c>
      <c r="BH209" s="1184"/>
      <c r="BI209" s="1179">
        <f t="shared" si="8"/>
        <v>6</v>
      </c>
      <c r="BJ209" s="1183">
        <f t="shared" si="9"/>
        <v>0</v>
      </c>
      <c r="BL209" s="1318"/>
      <c r="BM209" s="1318"/>
      <c r="BN209" s="1318"/>
      <c r="BO209" s="1318"/>
      <c r="BP209" s="1318"/>
      <c r="BQ209" s="1318"/>
      <c r="BR209" s="1318"/>
      <c r="BS209" s="1318"/>
      <c r="BT209" s="1318"/>
      <c r="BU209" s="1318"/>
      <c r="BV209" s="1318"/>
    </row>
    <row r="210" spans="1:74" s="1179" customFormat="1">
      <c r="A210" s="1159">
        <v>204</v>
      </c>
      <c r="B210" s="1159">
        <v>10</v>
      </c>
      <c r="C210" s="1173" t="s">
        <v>197</v>
      </c>
      <c r="D210" s="1159">
        <v>2</v>
      </c>
      <c r="E210" s="1173" t="s">
        <v>625</v>
      </c>
      <c r="F210" s="1159">
        <v>1</v>
      </c>
      <c r="G210" s="1168" t="s">
        <v>1537</v>
      </c>
      <c r="H210" s="1192">
        <v>5</v>
      </c>
      <c r="I210" s="1169" t="s">
        <v>620</v>
      </c>
      <c r="J210" s="1319"/>
      <c r="BB210" s="1197">
        <v>204</v>
      </c>
      <c r="BC210" s="1155">
        <v>11</v>
      </c>
      <c r="BD210" s="1155"/>
      <c r="BE210" s="1155">
        <v>16</v>
      </c>
      <c r="BF210" s="1155" t="s">
        <v>1327</v>
      </c>
      <c r="BG210" s="1155"/>
      <c r="BH210" s="1184">
        <v>1</v>
      </c>
      <c r="BI210" s="1179">
        <f t="shared" si="8"/>
        <v>21</v>
      </c>
      <c r="BJ210" s="1183">
        <f t="shared" si="9"/>
        <v>0</v>
      </c>
      <c r="BL210" s="1318"/>
      <c r="BM210" s="1318"/>
      <c r="BN210" s="1318"/>
      <c r="BO210" s="1318"/>
      <c r="BP210" s="1318"/>
      <c r="BQ210" s="1318"/>
      <c r="BR210" s="1318"/>
      <c r="BS210" s="1318"/>
      <c r="BT210" s="1318"/>
      <c r="BU210" s="1318"/>
      <c r="BV210" s="1318"/>
    </row>
    <row r="211" spans="1:74" s="1179" customFormat="1">
      <c r="A211" s="1159">
        <v>205</v>
      </c>
      <c r="B211" s="1159">
        <v>10</v>
      </c>
      <c r="C211" s="1173" t="s">
        <v>197</v>
      </c>
      <c r="D211" s="1159">
        <v>2</v>
      </c>
      <c r="E211" s="1173" t="s">
        <v>625</v>
      </c>
      <c r="F211" s="1159">
        <v>1</v>
      </c>
      <c r="G211" s="1168" t="s">
        <v>1537</v>
      </c>
      <c r="H211" s="1192">
        <v>6</v>
      </c>
      <c r="I211" s="1169" t="s">
        <v>621</v>
      </c>
      <c r="J211" s="1319"/>
      <c r="BB211" s="1197">
        <v>205</v>
      </c>
      <c r="BC211" s="1155">
        <v>12</v>
      </c>
      <c r="BD211" s="1155" t="s">
        <v>641</v>
      </c>
      <c r="BE211" s="1155">
        <v>1</v>
      </c>
      <c r="BF211" s="1155" t="s">
        <v>642</v>
      </c>
      <c r="BG211" s="1155" t="s">
        <v>643</v>
      </c>
      <c r="BH211" s="1184"/>
      <c r="BI211" s="1179">
        <f t="shared" si="8"/>
        <v>5</v>
      </c>
      <c r="BJ211" s="1183">
        <f t="shared" si="9"/>
        <v>11</v>
      </c>
      <c r="BL211" s="1318"/>
      <c r="BM211" s="1318"/>
      <c r="BN211" s="1318"/>
      <c r="BO211" s="1318"/>
      <c r="BP211" s="1318"/>
      <c r="BQ211" s="1318"/>
      <c r="BR211" s="1318"/>
      <c r="BS211" s="1318"/>
      <c r="BT211" s="1318"/>
      <c r="BU211" s="1318"/>
      <c r="BV211" s="1318"/>
    </row>
    <row r="212" spans="1:74" s="1179" customFormat="1">
      <c r="A212" s="1159">
        <v>206</v>
      </c>
      <c r="B212" s="1159">
        <v>10</v>
      </c>
      <c r="C212" s="1173" t="s">
        <v>197</v>
      </c>
      <c r="D212" s="1159">
        <v>2</v>
      </c>
      <c r="E212" s="1173" t="s">
        <v>625</v>
      </c>
      <c r="F212" s="1159">
        <v>1</v>
      </c>
      <c r="G212" s="1168" t="s">
        <v>1537</v>
      </c>
      <c r="H212" s="1192">
        <v>7</v>
      </c>
      <c r="I212" s="1169" t="s">
        <v>622</v>
      </c>
      <c r="J212" s="1319"/>
      <c r="BB212" s="1197">
        <v>206</v>
      </c>
      <c r="BC212" s="1155">
        <v>12</v>
      </c>
      <c r="BD212" s="1155"/>
      <c r="BE212" s="1155">
        <v>2</v>
      </c>
      <c r="BF212" s="1155" t="s">
        <v>644</v>
      </c>
      <c r="BG212" s="1155" t="s">
        <v>643</v>
      </c>
      <c r="BH212" s="1184"/>
      <c r="BI212" s="1179">
        <f t="shared" si="8"/>
        <v>3</v>
      </c>
      <c r="BJ212" s="1183">
        <f t="shared" si="9"/>
        <v>0</v>
      </c>
      <c r="BL212" s="1318"/>
      <c r="BM212" s="1318"/>
      <c r="BN212" s="1318"/>
      <c r="BO212" s="1318"/>
      <c r="BP212" s="1318"/>
      <c r="BQ212" s="1318"/>
      <c r="BR212" s="1318"/>
      <c r="BS212" s="1318"/>
      <c r="BT212" s="1318"/>
      <c r="BU212" s="1318"/>
      <c r="BV212" s="1318"/>
    </row>
    <row r="213" spans="1:74" s="1179" customFormat="1">
      <c r="A213" s="1159">
        <v>207</v>
      </c>
      <c r="B213" s="1159">
        <v>10</v>
      </c>
      <c r="C213" s="1173" t="s">
        <v>197</v>
      </c>
      <c r="D213" s="1159">
        <v>2</v>
      </c>
      <c r="E213" s="1173" t="s">
        <v>625</v>
      </c>
      <c r="F213" s="1159">
        <v>1</v>
      </c>
      <c r="G213" s="1168" t="s">
        <v>1537</v>
      </c>
      <c r="H213" s="1192">
        <v>8</v>
      </c>
      <c r="I213" s="1169" t="s">
        <v>1579</v>
      </c>
      <c r="J213" s="1319"/>
      <c r="BB213" s="1197">
        <v>207</v>
      </c>
      <c r="BC213" s="1155">
        <v>12</v>
      </c>
      <c r="BD213" s="1155"/>
      <c r="BE213" s="1155">
        <v>3</v>
      </c>
      <c r="BF213" s="1155" t="s">
        <v>645</v>
      </c>
      <c r="BG213" s="1155" t="s">
        <v>646</v>
      </c>
      <c r="BH213" s="1184"/>
      <c r="BI213" s="1179">
        <f t="shared" si="8"/>
        <v>3</v>
      </c>
      <c r="BJ213" s="1183">
        <f t="shared" si="9"/>
        <v>0</v>
      </c>
      <c r="BL213" s="1318"/>
      <c r="BM213" s="1318"/>
      <c r="BN213" s="1318"/>
      <c r="BO213" s="1318"/>
      <c r="BP213" s="1318"/>
      <c r="BQ213" s="1318"/>
      <c r="BR213" s="1318"/>
      <c r="BS213" s="1318"/>
      <c r="BT213" s="1318"/>
      <c r="BU213" s="1318"/>
      <c r="BV213" s="1318"/>
    </row>
    <row r="214" spans="1:74" s="1179" customFormat="1" ht="22.5">
      <c r="A214" s="1159">
        <v>208</v>
      </c>
      <c r="B214" s="1159">
        <v>10</v>
      </c>
      <c r="C214" s="1173" t="s">
        <v>197</v>
      </c>
      <c r="D214" s="1159">
        <v>3</v>
      </c>
      <c r="E214" s="1173" t="s">
        <v>1597</v>
      </c>
      <c r="F214" s="1159">
        <v>1</v>
      </c>
      <c r="G214" s="1168" t="s">
        <v>1537</v>
      </c>
      <c r="H214" s="1192">
        <v>1</v>
      </c>
      <c r="I214" s="1169" t="s">
        <v>1598</v>
      </c>
      <c r="J214" s="1319"/>
      <c r="BB214" s="1197">
        <v>208</v>
      </c>
      <c r="BC214" s="1155">
        <v>12</v>
      </c>
      <c r="BD214" s="1155"/>
      <c r="BE214" s="1155">
        <v>4</v>
      </c>
      <c r="BF214" s="1155" t="s">
        <v>1328</v>
      </c>
      <c r="BG214" s="1155"/>
      <c r="BH214" s="1184">
        <v>1</v>
      </c>
      <c r="BI214" s="1179">
        <f t="shared" si="8"/>
        <v>25</v>
      </c>
      <c r="BJ214" s="1183">
        <f t="shared" si="9"/>
        <v>0</v>
      </c>
      <c r="BL214" s="1318"/>
      <c r="BM214" s="1318"/>
      <c r="BN214" s="1318"/>
      <c r="BO214" s="1318"/>
      <c r="BP214" s="1318"/>
      <c r="BQ214" s="1318"/>
      <c r="BR214" s="1318"/>
      <c r="BS214" s="1318"/>
      <c r="BT214" s="1318"/>
      <c r="BU214" s="1318"/>
      <c r="BV214" s="1318"/>
    </row>
    <row r="215" spans="1:74" s="1179" customFormat="1">
      <c r="A215" s="1159">
        <v>209</v>
      </c>
      <c r="B215" s="1159">
        <v>11</v>
      </c>
      <c r="C215" s="1167" t="s">
        <v>199</v>
      </c>
      <c r="D215" s="1189">
        <v>1</v>
      </c>
      <c r="E215" s="1173" t="s">
        <v>1536</v>
      </c>
      <c r="F215" s="1159">
        <v>1</v>
      </c>
      <c r="G215" s="1168" t="s">
        <v>1537</v>
      </c>
      <c r="H215" s="1192">
        <v>1</v>
      </c>
      <c r="I215" s="1169" t="s">
        <v>1599</v>
      </c>
      <c r="J215" s="1319"/>
      <c r="BB215" s="1197">
        <v>209</v>
      </c>
      <c r="BC215" s="1155">
        <v>13</v>
      </c>
      <c r="BD215" s="1155" t="s">
        <v>647</v>
      </c>
      <c r="BE215" s="1155">
        <v>1</v>
      </c>
      <c r="BF215" s="1155" t="s">
        <v>648</v>
      </c>
      <c r="BG215" s="1155" t="s">
        <v>649</v>
      </c>
      <c r="BH215" s="1184"/>
      <c r="BI215" s="1179">
        <f t="shared" si="8"/>
        <v>8</v>
      </c>
      <c r="BJ215" s="1183">
        <f t="shared" si="9"/>
        <v>6</v>
      </c>
      <c r="BL215" s="1318"/>
      <c r="BM215" s="1318"/>
      <c r="BN215" s="1318"/>
      <c r="BO215" s="1318"/>
      <c r="BP215" s="1318"/>
      <c r="BQ215" s="1318"/>
      <c r="BR215" s="1318"/>
      <c r="BS215" s="1318"/>
      <c r="BT215" s="1318"/>
      <c r="BU215" s="1318"/>
      <c r="BV215" s="1318"/>
    </row>
    <row r="216" spans="1:74" s="1179" customFormat="1">
      <c r="A216" s="1159">
        <v>210</v>
      </c>
      <c r="B216" s="1159">
        <v>11</v>
      </c>
      <c r="C216" s="1173" t="s">
        <v>199</v>
      </c>
      <c r="D216" s="1159">
        <v>1</v>
      </c>
      <c r="E216" s="1173" t="s">
        <v>1536</v>
      </c>
      <c r="F216" s="1159">
        <v>1</v>
      </c>
      <c r="G216" s="1168" t="s">
        <v>1537</v>
      </c>
      <c r="H216" s="1192">
        <v>2</v>
      </c>
      <c r="I216" s="1169" t="s">
        <v>1600</v>
      </c>
      <c r="J216" s="1319"/>
      <c r="BB216" s="1197">
        <v>210</v>
      </c>
      <c r="BC216" s="1155">
        <v>13</v>
      </c>
      <c r="BD216" s="1155"/>
      <c r="BE216" s="1155">
        <v>2</v>
      </c>
      <c r="BF216" s="1155" t="s">
        <v>650</v>
      </c>
      <c r="BG216" s="1155" t="s">
        <v>332</v>
      </c>
      <c r="BH216" s="1184"/>
      <c r="BI216" s="1179">
        <f t="shared" si="8"/>
        <v>18</v>
      </c>
      <c r="BJ216" s="1183">
        <f t="shared" si="9"/>
        <v>0</v>
      </c>
      <c r="BL216" s="1318"/>
      <c r="BM216" s="1318"/>
      <c r="BN216" s="1318"/>
      <c r="BO216" s="1318"/>
      <c r="BP216" s="1318"/>
      <c r="BQ216" s="1318"/>
      <c r="BR216" s="1318"/>
      <c r="BS216" s="1318"/>
      <c r="BT216" s="1318"/>
      <c r="BU216" s="1318"/>
      <c r="BV216" s="1318"/>
    </row>
    <row r="217" spans="1:74" s="1179" customFormat="1" ht="22.5">
      <c r="A217" s="1159">
        <v>211</v>
      </c>
      <c r="B217" s="1159">
        <v>11</v>
      </c>
      <c r="C217" s="1173" t="s">
        <v>199</v>
      </c>
      <c r="D217" s="1159">
        <v>2</v>
      </c>
      <c r="E217" s="1167" t="s">
        <v>817</v>
      </c>
      <c r="F217" s="1189">
        <v>1</v>
      </c>
      <c r="G217" s="1168" t="s">
        <v>1537</v>
      </c>
      <c r="H217" s="1192">
        <v>1</v>
      </c>
      <c r="I217" s="1169" t="s">
        <v>1601</v>
      </c>
      <c r="J217" s="1319"/>
      <c r="BB217" s="1197">
        <v>211</v>
      </c>
      <c r="BC217" s="1155">
        <v>13</v>
      </c>
      <c r="BD217" s="1155"/>
      <c r="BE217" s="1155">
        <v>3</v>
      </c>
      <c r="BF217" s="1155" t="s">
        <v>333</v>
      </c>
      <c r="BG217" s="1155" t="s">
        <v>332</v>
      </c>
      <c r="BH217" s="1184"/>
      <c r="BI217" s="1179">
        <f t="shared" si="8"/>
        <v>9</v>
      </c>
      <c r="BJ217" s="1183">
        <f t="shared" si="9"/>
        <v>0</v>
      </c>
      <c r="BL217" s="1318"/>
      <c r="BM217" s="1318"/>
      <c r="BN217" s="1318"/>
      <c r="BO217" s="1318"/>
      <c r="BP217" s="1318"/>
      <c r="BQ217" s="1318"/>
      <c r="BR217" s="1318"/>
      <c r="BS217" s="1318"/>
      <c r="BT217" s="1318"/>
      <c r="BU217" s="1318"/>
      <c r="BV217" s="1318"/>
    </row>
    <row r="218" spans="1:74" s="1179" customFormat="1">
      <c r="A218" s="1159">
        <v>212</v>
      </c>
      <c r="B218" s="1159">
        <v>11</v>
      </c>
      <c r="C218" s="1173" t="s">
        <v>199</v>
      </c>
      <c r="D218" s="1159">
        <v>2</v>
      </c>
      <c r="E218" s="1173" t="s">
        <v>817</v>
      </c>
      <c r="F218" s="1159">
        <v>1</v>
      </c>
      <c r="G218" s="1168" t="s">
        <v>1537</v>
      </c>
      <c r="H218" s="1192">
        <v>2</v>
      </c>
      <c r="I218" s="1169" t="s">
        <v>1602</v>
      </c>
      <c r="J218" s="1319"/>
      <c r="BB218" s="1197">
        <v>212</v>
      </c>
      <c r="BC218" s="1155">
        <v>13</v>
      </c>
      <c r="BD218" s="1155"/>
      <c r="BE218" s="1155">
        <v>4</v>
      </c>
      <c r="BF218" s="1155" t="s">
        <v>334</v>
      </c>
      <c r="BG218" s="1155" t="s">
        <v>335</v>
      </c>
      <c r="BH218" s="1184"/>
      <c r="BI218" s="1179">
        <f t="shared" si="8"/>
        <v>5</v>
      </c>
      <c r="BJ218" s="1183">
        <f t="shared" si="9"/>
        <v>0</v>
      </c>
      <c r="BL218" s="1318"/>
      <c r="BM218" s="1318"/>
      <c r="BN218" s="1318"/>
      <c r="BO218" s="1318"/>
      <c r="BP218" s="1318"/>
      <c r="BQ218" s="1318"/>
      <c r="BR218" s="1318"/>
      <c r="BS218" s="1318"/>
      <c r="BT218" s="1318"/>
      <c r="BU218" s="1318"/>
      <c r="BV218" s="1318"/>
    </row>
    <row r="219" spans="1:74" s="1179" customFormat="1">
      <c r="A219" s="1159">
        <v>213</v>
      </c>
      <c r="B219" s="1159">
        <v>11</v>
      </c>
      <c r="C219" s="1173" t="s">
        <v>199</v>
      </c>
      <c r="D219" s="1159">
        <v>2</v>
      </c>
      <c r="E219" s="1173" t="s">
        <v>817</v>
      </c>
      <c r="F219" s="1159">
        <v>1</v>
      </c>
      <c r="G219" s="1168" t="s">
        <v>1537</v>
      </c>
      <c r="H219" s="1192">
        <v>3</v>
      </c>
      <c r="I219" s="1169" t="s">
        <v>1603</v>
      </c>
      <c r="J219" s="1319"/>
      <c r="BB219" s="1197">
        <v>213</v>
      </c>
      <c r="BC219" s="1155">
        <v>13</v>
      </c>
      <c r="BD219" s="1155"/>
      <c r="BE219" s="1155">
        <v>5</v>
      </c>
      <c r="BF219" s="1155" t="s">
        <v>336</v>
      </c>
      <c r="BG219" s="1155" t="s">
        <v>649</v>
      </c>
      <c r="BH219" s="1184"/>
      <c r="BI219" s="1179">
        <f t="shared" si="8"/>
        <v>15</v>
      </c>
      <c r="BJ219" s="1183">
        <f t="shared" si="9"/>
        <v>0</v>
      </c>
      <c r="BL219" s="1318"/>
      <c r="BM219" s="1318"/>
      <c r="BN219" s="1318"/>
      <c r="BO219" s="1318"/>
      <c r="BP219" s="1318"/>
      <c r="BQ219" s="1318"/>
      <c r="BR219" s="1318"/>
      <c r="BS219" s="1318"/>
      <c r="BT219" s="1318"/>
      <c r="BU219" s="1318"/>
      <c r="BV219" s="1318"/>
    </row>
    <row r="220" spans="1:74" s="1179" customFormat="1">
      <c r="A220" s="1159">
        <v>214</v>
      </c>
      <c r="B220" s="1159">
        <v>11</v>
      </c>
      <c r="C220" s="1173" t="s">
        <v>199</v>
      </c>
      <c r="D220" s="1159">
        <v>2</v>
      </c>
      <c r="E220" s="1173" t="s">
        <v>817</v>
      </c>
      <c r="F220" s="1159">
        <v>1</v>
      </c>
      <c r="G220" s="1168" t="s">
        <v>1537</v>
      </c>
      <c r="H220" s="1192">
        <v>4</v>
      </c>
      <c r="I220" s="1169" t="s">
        <v>1570</v>
      </c>
      <c r="J220" s="1319"/>
      <c r="BB220" s="1197">
        <v>214</v>
      </c>
      <c r="BC220" s="1155">
        <v>13</v>
      </c>
      <c r="BD220" s="1155"/>
      <c r="BE220" s="1155">
        <v>6</v>
      </c>
      <c r="BF220" s="1155" t="s">
        <v>337</v>
      </c>
      <c r="BG220" s="1155" t="s">
        <v>649</v>
      </c>
      <c r="BH220" s="1184"/>
      <c r="BI220" s="1179">
        <f t="shared" si="8"/>
        <v>21</v>
      </c>
      <c r="BJ220" s="1183">
        <f t="shared" si="9"/>
        <v>0</v>
      </c>
      <c r="BL220" s="1318"/>
      <c r="BM220" s="1318"/>
      <c r="BN220" s="1318"/>
      <c r="BO220" s="1318"/>
      <c r="BP220" s="1318"/>
      <c r="BQ220" s="1318"/>
      <c r="BR220" s="1318"/>
      <c r="BS220" s="1318"/>
      <c r="BT220" s="1318"/>
      <c r="BU220" s="1318"/>
      <c r="BV220" s="1318"/>
    </row>
    <row r="221" spans="1:74" s="1179" customFormat="1">
      <c r="A221" s="1159">
        <v>215</v>
      </c>
      <c r="B221" s="1159">
        <v>11</v>
      </c>
      <c r="C221" s="1167" t="s">
        <v>199</v>
      </c>
      <c r="D221" s="1159">
        <v>2</v>
      </c>
      <c r="E221" s="1184" t="s">
        <v>817</v>
      </c>
      <c r="F221" s="1159">
        <v>2</v>
      </c>
      <c r="G221" s="1165" t="s">
        <v>217</v>
      </c>
      <c r="H221" s="1193">
        <v>1</v>
      </c>
      <c r="I221" s="1166" t="s">
        <v>141</v>
      </c>
      <c r="J221" s="1319"/>
      <c r="BB221" s="1197">
        <v>215</v>
      </c>
      <c r="BC221" s="1155">
        <v>13</v>
      </c>
      <c r="BD221" s="1155"/>
      <c r="BE221" s="1155">
        <v>7</v>
      </c>
      <c r="BF221" s="1155" t="s">
        <v>338</v>
      </c>
      <c r="BG221" s="1155" t="s">
        <v>339</v>
      </c>
      <c r="BH221" s="1184"/>
      <c r="BI221" s="1179">
        <f t="shared" si="8"/>
        <v>9</v>
      </c>
      <c r="BJ221" s="1183">
        <f t="shared" si="9"/>
        <v>0</v>
      </c>
      <c r="BL221" s="1318"/>
      <c r="BM221" s="1318"/>
      <c r="BN221" s="1318"/>
      <c r="BO221" s="1318"/>
      <c r="BP221" s="1318"/>
      <c r="BQ221" s="1318"/>
      <c r="BR221" s="1318"/>
      <c r="BS221" s="1318"/>
      <c r="BT221" s="1318"/>
      <c r="BU221" s="1318"/>
      <c r="BV221" s="1318"/>
    </row>
    <row r="222" spans="1:74" s="1179" customFormat="1">
      <c r="A222" s="1159">
        <v>216</v>
      </c>
      <c r="B222" s="1159">
        <v>11</v>
      </c>
      <c r="C222" s="1173" t="s">
        <v>199</v>
      </c>
      <c r="D222" s="1159">
        <v>2</v>
      </c>
      <c r="E222" s="1173" t="s">
        <v>817</v>
      </c>
      <c r="F222" s="1159">
        <v>2</v>
      </c>
      <c r="G222" s="1175" t="s">
        <v>217</v>
      </c>
      <c r="H222" s="1194">
        <v>2</v>
      </c>
      <c r="I222" s="1166" t="s">
        <v>200</v>
      </c>
      <c r="J222" s="1319"/>
      <c r="BB222" s="1197">
        <v>216</v>
      </c>
      <c r="BC222" s="1155">
        <v>13</v>
      </c>
      <c r="BD222" s="1155"/>
      <c r="BE222" s="1155">
        <v>8</v>
      </c>
      <c r="BF222" s="1155" t="s">
        <v>340</v>
      </c>
      <c r="BG222" s="1155" t="s">
        <v>649</v>
      </c>
      <c r="BH222" s="1184"/>
      <c r="BI222" s="1179">
        <f t="shared" si="8"/>
        <v>7</v>
      </c>
      <c r="BJ222" s="1183">
        <f t="shared" si="9"/>
        <v>0</v>
      </c>
      <c r="BL222" s="1318"/>
      <c r="BM222" s="1318"/>
      <c r="BN222" s="1318"/>
      <c r="BO222" s="1318"/>
      <c r="BP222" s="1318"/>
      <c r="BQ222" s="1318"/>
      <c r="BR222" s="1318"/>
      <c r="BS222" s="1318"/>
      <c r="BT222" s="1318"/>
      <c r="BU222" s="1318"/>
      <c r="BV222" s="1318"/>
    </row>
    <row r="223" spans="1:74" s="1179" customFormat="1">
      <c r="A223" s="1159">
        <v>217</v>
      </c>
      <c r="B223" s="1159">
        <v>11</v>
      </c>
      <c r="C223" s="1173" t="s">
        <v>199</v>
      </c>
      <c r="D223" s="1159">
        <v>2</v>
      </c>
      <c r="E223" s="1173" t="s">
        <v>817</v>
      </c>
      <c r="F223" s="1159">
        <v>2</v>
      </c>
      <c r="G223" s="1175" t="s">
        <v>217</v>
      </c>
      <c r="H223" s="1194">
        <v>3</v>
      </c>
      <c r="I223" s="1166" t="s">
        <v>1189</v>
      </c>
      <c r="J223" s="1319"/>
      <c r="BB223" s="1197">
        <v>217</v>
      </c>
      <c r="BC223" s="1155">
        <v>13</v>
      </c>
      <c r="BD223" s="1155"/>
      <c r="BE223" s="1155">
        <v>9</v>
      </c>
      <c r="BF223" s="1155" t="s">
        <v>1329</v>
      </c>
      <c r="BG223" s="1155"/>
      <c r="BH223" s="1184">
        <v>1</v>
      </c>
      <c r="BI223" s="1179">
        <f t="shared" si="8"/>
        <v>20</v>
      </c>
      <c r="BJ223" s="1183">
        <f t="shared" si="9"/>
        <v>0</v>
      </c>
      <c r="BL223" s="1318"/>
      <c r="BM223" s="1318"/>
      <c r="BN223" s="1318"/>
      <c r="BO223" s="1318"/>
      <c r="BP223" s="1318"/>
      <c r="BQ223" s="1318"/>
      <c r="BR223" s="1318"/>
      <c r="BS223" s="1318"/>
      <c r="BT223" s="1318"/>
      <c r="BU223" s="1318"/>
      <c r="BV223" s="1318"/>
    </row>
    <row r="224" spans="1:74" s="1179" customFormat="1">
      <c r="A224" s="1159">
        <v>218</v>
      </c>
      <c r="B224" s="1159">
        <v>11</v>
      </c>
      <c r="C224" s="1173" t="s">
        <v>199</v>
      </c>
      <c r="D224" s="1159">
        <v>2</v>
      </c>
      <c r="E224" s="1173" t="s">
        <v>817</v>
      </c>
      <c r="F224" s="1159">
        <v>2</v>
      </c>
      <c r="G224" s="1175" t="s">
        <v>217</v>
      </c>
      <c r="H224" s="1194">
        <v>4</v>
      </c>
      <c r="I224" s="1166" t="s">
        <v>201</v>
      </c>
      <c r="J224" s="1319"/>
      <c r="BB224" s="1197">
        <v>218</v>
      </c>
      <c r="BC224" s="1155">
        <v>14</v>
      </c>
      <c r="BD224" s="1155" t="s">
        <v>341</v>
      </c>
      <c r="BE224" s="1155">
        <v>1</v>
      </c>
      <c r="BF224" s="1155" t="s">
        <v>342</v>
      </c>
      <c r="BG224" s="1155" t="s">
        <v>956</v>
      </c>
      <c r="BH224" s="1184"/>
      <c r="BI224" s="1179">
        <f t="shared" si="8"/>
        <v>9</v>
      </c>
      <c r="BJ224" s="1183">
        <f t="shared" si="9"/>
        <v>4</v>
      </c>
      <c r="BL224" s="1318"/>
      <c r="BM224" s="1318"/>
      <c r="BN224" s="1318"/>
      <c r="BO224" s="1318"/>
      <c r="BP224" s="1318"/>
      <c r="BQ224" s="1318"/>
      <c r="BR224" s="1318"/>
      <c r="BS224" s="1318"/>
      <c r="BT224" s="1318"/>
      <c r="BU224" s="1318"/>
      <c r="BV224" s="1318"/>
    </row>
    <row r="225" spans="1:74" s="1179" customFormat="1">
      <c r="A225" s="1159">
        <v>219</v>
      </c>
      <c r="B225" s="1159">
        <v>12</v>
      </c>
      <c r="C225" s="1167" t="s">
        <v>252</v>
      </c>
      <c r="D225" s="1189">
        <v>1</v>
      </c>
      <c r="E225" s="1170" t="s">
        <v>122</v>
      </c>
      <c r="F225" s="1189">
        <v>1</v>
      </c>
      <c r="G225" s="1171" t="s">
        <v>217</v>
      </c>
      <c r="H225" s="1193">
        <v>1</v>
      </c>
      <c r="I225" s="1166" t="s">
        <v>253</v>
      </c>
      <c r="J225" s="1319"/>
      <c r="BB225" s="1197">
        <v>219</v>
      </c>
      <c r="BC225" s="1155">
        <v>14</v>
      </c>
      <c r="BD225" s="1155"/>
      <c r="BE225" s="1155">
        <v>2</v>
      </c>
      <c r="BF225" s="1155" t="s">
        <v>957</v>
      </c>
      <c r="BG225" s="1155" t="s">
        <v>958</v>
      </c>
      <c r="BH225" s="1184"/>
      <c r="BI225" s="1179">
        <f t="shared" si="8"/>
        <v>7</v>
      </c>
      <c r="BJ225" s="1183">
        <f t="shared" si="9"/>
        <v>0</v>
      </c>
      <c r="BL225" s="1318"/>
      <c r="BM225" s="1318"/>
      <c r="BN225" s="1318"/>
      <c r="BO225" s="1318"/>
      <c r="BP225" s="1318"/>
      <c r="BQ225" s="1318"/>
      <c r="BR225" s="1318"/>
      <c r="BS225" s="1318"/>
      <c r="BT225" s="1318"/>
      <c r="BU225" s="1318"/>
      <c r="BV225" s="1318"/>
    </row>
    <row r="226" spans="1:74" s="1179" customFormat="1" ht="22.5">
      <c r="A226" s="1159">
        <v>220</v>
      </c>
      <c r="B226" s="1159">
        <v>12</v>
      </c>
      <c r="C226" s="1167" t="s">
        <v>252</v>
      </c>
      <c r="D226" s="1189">
        <v>2</v>
      </c>
      <c r="E226" s="1167" t="s">
        <v>817</v>
      </c>
      <c r="F226" s="1189">
        <v>1</v>
      </c>
      <c r="G226" s="1172" t="s">
        <v>1537</v>
      </c>
      <c r="H226" s="1195">
        <v>1</v>
      </c>
      <c r="I226" s="1169" t="s">
        <v>1604</v>
      </c>
      <c r="J226" s="1319"/>
      <c r="BB226" s="1197">
        <v>220</v>
      </c>
      <c r="BC226" s="1155">
        <v>14</v>
      </c>
      <c r="BD226" s="1155"/>
      <c r="BE226" s="1155">
        <v>3</v>
      </c>
      <c r="BF226" s="1155" t="s">
        <v>959</v>
      </c>
      <c r="BG226" s="1155" t="s">
        <v>387</v>
      </c>
      <c r="BH226" s="1184"/>
      <c r="BI226" s="1179">
        <f t="shared" si="8"/>
        <v>14</v>
      </c>
      <c r="BJ226" s="1183">
        <f t="shared" si="9"/>
        <v>0</v>
      </c>
      <c r="BL226" s="1318"/>
      <c r="BM226" s="1318"/>
      <c r="BN226" s="1318"/>
      <c r="BO226" s="1318"/>
      <c r="BP226" s="1318"/>
      <c r="BQ226" s="1318"/>
      <c r="BR226" s="1318"/>
      <c r="BS226" s="1318"/>
      <c r="BT226" s="1318"/>
      <c r="BU226" s="1318"/>
      <c r="BV226" s="1318"/>
    </row>
    <row r="227" spans="1:74" s="1179" customFormat="1">
      <c r="A227" s="1159">
        <v>221</v>
      </c>
      <c r="B227" s="1159">
        <v>12</v>
      </c>
      <c r="C227" s="1167" t="s">
        <v>252</v>
      </c>
      <c r="D227" s="1189">
        <v>2</v>
      </c>
      <c r="E227" s="1170" t="s">
        <v>817</v>
      </c>
      <c r="F227" s="1189">
        <v>1</v>
      </c>
      <c r="G227" s="1172" t="s">
        <v>1537</v>
      </c>
      <c r="H227" s="1195">
        <v>2</v>
      </c>
      <c r="I227" s="1169" t="s">
        <v>1602</v>
      </c>
      <c r="J227" s="1319"/>
      <c r="BB227" s="1197">
        <v>221</v>
      </c>
      <c r="BC227" s="1155">
        <v>14</v>
      </c>
      <c r="BD227" s="1155"/>
      <c r="BE227" s="1155">
        <v>4</v>
      </c>
      <c r="BF227" s="1155" t="s">
        <v>960</v>
      </c>
      <c r="BG227" s="1155" t="s">
        <v>956</v>
      </c>
      <c r="BH227" s="1184"/>
      <c r="BI227" s="1179">
        <f t="shared" si="8"/>
        <v>5</v>
      </c>
      <c r="BJ227" s="1183">
        <f t="shared" si="9"/>
        <v>0</v>
      </c>
      <c r="BL227" s="1318"/>
      <c r="BM227" s="1318"/>
      <c r="BN227" s="1318"/>
      <c r="BO227" s="1318"/>
      <c r="BP227" s="1318"/>
      <c r="BQ227" s="1318"/>
      <c r="BR227" s="1318"/>
      <c r="BS227" s="1318"/>
      <c r="BT227" s="1318"/>
      <c r="BU227" s="1318"/>
      <c r="BV227" s="1318"/>
    </row>
    <row r="228" spans="1:74" s="1179" customFormat="1">
      <c r="A228" s="1159">
        <v>222</v>
      </c>
      <c r="B228" s="1159">
        <v>12</v>
      </c>
      <c r="C228" s="1167" t="s">
        <v>252</v>
      </c>
      <c r="D228" s="1189">
        <v>2</v>
      </c>
      <c r="E228" s="1170" t="s">
        <v>817</v>
      </c>
      <c r="F228" s="1189">
        <v>1</v>
      </c>
      <c r="G228" s="1172" t="s">
        <v>1537</v>
      </c>
      <c r="H228" s="1195">
        <v>3</v>
      </c>
      <c r="I228" s="1169" t="s">
        <v>1603</v>
      </c>
      <c r="J228" s="1319"/>
      <c r="BB228" s="1197">
        <v>222</v>
      </c>
      <c r="BC228" s="1155">
        <v>14</v>
      </c>
      <c r="BD228" s="1155"/>
      <c r="BE228" s="1155">
        <v>5</v>
      </c>
      <c r="BF228" s="1155" t="s">
        <v>1330</v>
      </c>
      <c r="BG228" s="1155"/>
      <c r="BH228" s="1184">
        <v>1</v>
      </c>
      <c r="BI228" s="1179">
        <f t="shared" si="8"/>
        <v>18</v>
      </c>
      <c r="BJ228" s="1183">
        <f t="shared" si="9"/>
        <v>0</v>
      </c>
      <c r="BL228" s="1318"/>
      <c r="BM228" s="1318"/>
      <c r="BN228" s="1318"/>
      <c r="BO228" s="1318"/>
      <c r="BP228" s="1318"/>
      <c r="BQ228" s="1318"/>
      <c r="BR228" s="1318"/>
      <c r="BS228" s="1318"/>
      <c r="BT228" s="1318"/>
      <c r="BU228" s="1318"/>
      <c r="BV228" s="1318"/>
    </row>
    <row r="229" spans="1:74" s="1179" customFormat="1">
      <c r="A229" s="1159">
        <v>223</v>
      </c>
      <c r="B229" s="1159">
        <v>12</v>
      </c>
      <c r="C229" s="1167" t="s">
        <v>252</v>
      </c>
      <c r="D229" s="1189">
        <v>2</v>
      </c>
      <c r="E229" s="1170" t="s">
        <v>817</v>
      </c>
      <c r="F229" s="1189">
        <v>1</v>
      </c>
      <c r="G229" s="1172" t="s">
        <v>1537</v>
      </c>
      <c r="H229" s="1195">
        <v>4</v>
      </c>
      <c r="I229" s="1169" t="s">
        <v>1570</v>
      </c>
      <c r="J229" s="1319"/>
      <c r="BB229" s="1197">
        <v>223</v>
      </c>
      <c r="BC229" s="1155">
        <v>15</v>
      </c>
      <c r="BD229" s="1155" t="s">
        <v>961</v>
      </c>
      <c r="BE229" s="1155">
        <v>1</v>
      </c>
      <c r="BF229" s="1155" t="s">
        <v>701</v>
      </c>
      <c r="BG229" s="1155" t="s">
        <v>702</v>
      </c>
      <c r="BH229" s="1184"/>
      <c r="BI229" s="1179">
        <f t="shared" si="8"/>
        <v>14</v>
      </c>
      <c r="BJ229" s="1183">
        <f t="shared" si="9"/>
        <v>5</v>
      </c>
      <c r="BL229" s="1318"/>
      <c r="BM229" s="1318"/>
      <c r="BN229" s="1318"/>
      <c r="BO229" s="1318"/>
      <c r="BP229" s="1318"/>
      <c r="BQ229" s="1318"/>
      <c r="BR229" s="1318"/>
      <c r="BS229" s="1318"/>
      <c r="BT229" s="1318"/>
      <c r="BU229" s="1318"/>
      <c r="BV229" s="1318"/>
    </row>
    <row r="230" spans="1:74" s="1179" customFormat="1">
      <c r="A230" s="1159">
        <v>224</v>
      </c>
      <c r="B230" s="1159">
        <v>12</v>
      </c>
      <c r="C230" s="1173" t="s">
        <v>252</v>
      </c>
      <c r="D230" s="1189">
        <v>2</v>
      </c>
      <c r="E230" s="1167" t="s">
        <v>817</v>
      </c>
      <c r="F230" s="1189">
        <v>2</v>
      </c>
      <c r="G230" s="1165" t="s">
        <v>217</v>
      </c>
      <c r="H230" s="1193">
        <v>1</v>
      </c>
      <c r="I230" s="1166" t="s">
        <v>141</v>
      </c>
      <c r="J230" s="1319"/>
      <c r="BB230" s="1197">
        <v>224</v>
      </c>
      <c r="BC230" s="1155">
        <v>15</v>
      </c>
      <c r="BD230" s="1155"/>
      <c r="BE230" s="1155">
        <v>2</v>
      </c>
      <c r="BF230" s="1155" t="s">
        <v>703</v>
      </c>
      <c r="BG230" s="1155" t="s">
        <v>705</v>
      </c>
      <c r="BH230" s="1184"/>
      <c r="BI230" s="1179">
        <f t="shared" si="8"/>
        <v>4</v>
      </c>
      <c r="BJ230" s="1183">
        <f t="shared" si="9"/>
        <v>0</v>
      </c>
      <c r="BL230" s="1318"/>
      <c r="BM230" s="1318"/>
      <c r="BN230" s="1318"/>
      <c r="BO230" s="1318"/>
      <c r="BP230" s="1318"/>
      <c r="BQ230" s="1318"/>
      <c r="BR230" s="1318"/>
      <c r="BS230" s="1318"/>
      <c r="BT230" s="1318"/>
      <c r="BU230" s="1318"/>
      <c r="BV230" s="1318"/>
    </row>
    <row r="231" spans="1:74" s="1179" customFormat="1">
      <c r="A231" s="1159">
        <v>225</v>
      </c>
      <c r="B231" s="1159">
        <v>12</v>
      </c>
      <c r="C231" s="1173" t="s">
        <v>252</v>
      </c>
      <c r="D231" s="1189">
        <v>2</v>
      </c>
      <c r="E231" s="1173" t="s">
        <v>817</v>
      </c>
      <c r="F231" s="1159">
        <v>2</v>
      </c>
      <c r="G231" s="1175" t="s">
        <v>217</v>
      </c>
      <c r="H231" s="1194">
        <v>2</v>
      </c>
      <c r="I231" s="1166" t="s">
        <v>200</v>
      </c>
      <c r="J231" s="1319"/>
      <c r="BB231" s="1197">
        <v>225</v>
      </c>
      <c r="BC231" s="1155">
        <v>15</v>
      </c>
      <c r="BD231" s="1155"/>
      <c r="BE231" s="1155">
        <v>3</v>
      </c>
      <c r="BF231" s="1155" t="s">
        <v>706</v>
      </c>
      <c r="BG231" s="1155" t="s">
        <v>705</v>
      </c>
      <c r="BH231" s="1184"/>
      <c r="BI231" s="1179">
        <f t="shared" si="8"/>
        <v>7</v>
      </c>
      <c r="BJ231" s="1183">
        <f t="shared" si="9"/>
        <v>0</v>
      </c>
      <c r="BL231" s="1318"/>
      <c r="BM231" s="1318"/>
      <c r="BN231" s="1318"/>
      <c r="BO231" s="1318"/>
      <c r="BP231" s="1318"/>
      <c r="BQ231" s="1318"/>
      <c r="BR231" s="1318"/>
      <c r="BS231" s="1318"/>
      <c r="BT231" s="1318"/>
      <c r="BU231" s="1318"/>
      <c r="BV231" s="1318"/>
    </row>
    <row r="232" spans="1:74" s="1179" customFormat="1" ht="22.5">
      <c r="A232" s="1159">
        <v>226</v>
      </c>
      <c r="B232" s="1159">
        <v>12</v>
      </c>
      <c r="C232" s="1173" t="s">
        <v>252</v>
      </c>
      <c r="D232" s="1189">
        <v>2</v>
      </c>
      <c r="E232" s="1173" t="s">
        <v>817</v>
      </c>
      <c r="F232" s="1159">
        <v>2</v>
      </c>
      <c r="G232" s="1175" t="s">
        <v>217</v>
      </c>
      <c r="H232" s="1194">
        <v>3</v>
      </c>
      <c r="I232" s="1166" t="s">
        <v>1189</v>
      </c>
      <c r="J232" s="1319"/>
      <c r="BB232" s="1197">
        <v>226</v>
      </c>
      <c r="BC232" s="1155">
        <v>15</v>
      </c>
      <c r="BD232" s="1155"/>
      <c r="BE232" s="1155">
        <v>4</v>
      </c>
      <c r="BF232" s="1155" t="s">
        <v>707</v>
      </c>
      <c r="BG232" s="1155" t="s">
        <v>459</v>
      </c>
      <c r="BH232" s="1184"/>
      <c r="BI232" s="1179">
        <f t="shared" si="8"/>
        <v>7</v>
      </c>
      <c r="BJ232" s="1183">
        <f t="shared" si="9"/>
        <v>0</v>
      </c>
      <c r="BL232" s="1318"/>
      <c r="BM232" s="1318"/>
      <c r="BN232" s="1318"/>
      <c r="BO232" s="1318"/>
      <c r="BP232" s="1318"/>
      <c r="BQ232" s="1318"/>
      <c r="BR232" s="1318"/>
      <c r="BS232" s="1318"/>
      <c r="BT232" s="1318"/>
      <c r="BU232" s="1318"/>
      <c r="BV232" s="1318"/>
    </row>
    <row r="233" spans="1:74" s="1179" customFormat="1">
      <c r="A233" s="1159">
        <v>227</v>
      </c>
      <c r="B233" s="1159">
        <v>12</v>
      </c>
      <c r="C233" s="1173" t="s">
        <v>252</v>
      </c>
      <c r="D233" s="1189">
        <v>2</v>
      </c>
      <c r="E233" s="1173" t="s">
        <v>817</v>
      </c>
      <c r="F233" s="1159">
        <v>2</v>
      </c>
      <c r="G233" s="1175" t="s">
        <v>217</v>
      </c>
      <c r="H233" s="1194">
        <v>4</v>
      </c>
      <c r="I233" s="1166" t="s">
        <v>201</v>
      </c>
      <c r="J233" s="1319"/>
      <c r="BB233" s="1197">
        <v>227</v>
      </c>
      <c r="BC233" s="1155">
        <v>15</v>
      </c>
      <c r="BD233" s="1155"/>
      <c r="BE233" s="1155">
        <v>5</v>
      </c>
      <c r="BF233" s="1155" t="s">
        <v>434</v>
      </c>
      <c r="BG233" s="1155" t="s">
        <v>460</v>
      </c>
      <c r="BH233" s="1184"/>
      <c r="BI233" s="1179">
        <f t="shared" si="8"/>
        <v>8</v>
      </c>
      <c r="BJ233" s="1183">
        <f t="shared" si="9"/>
        <v>0</v>
      </c>
      <c r="BL233" s="1318"/>
      <c r="BM233" s="1318"/>
      <c r="BN233" s="1318"/>
      <c r="BO233" s="1318"/>
      <c r="BP233" s="1318"/>
      <c r="BQ233" s="1318"/>
      <c r="BR233" s="1318"/>
      <c r="BS233" s="1318"/>
      <c r="BT233" s="1318"/>
      <c r="BU233" s="1318"/>
      <c r="BV233" s="1318"/>
    </row>
    <row r="234" spans="1:74" s="1179" customFormat="1">
      <c r="A234" s="1159">
        <v>228</v>
      </c>
      <c r="B234" s="1546">
        <v>13</v>
      </c>
      <c r="C234" s="1547" t="s">
        <v>1873</v>
      </c>
      <c r="D234" s="1546">
        <v>1</v>
      </c>
      <c r="E234" s="1547" t="s">
        <v>1874</v>
      </c>
      <c r="F234" s="1546">
        <v>1</v>
      </c>
      <c r="G234" s="1545" t="s">
        <v>1875</v>
      </c>
      <c r="H234" s="1548">
        <v>1</v>
      </c>
      <c r="I234" s="1545" t="s">
        <v>1876</v>
      </c>
      <c r="J234" s="1319"/>
      <c r="K234" s="1549"/>
      <c r="BB234" s="1197">
        <v>228</v>
      </c>
      <c r="BC234" s="1155">
        <v>15</v>
      </c>
      <c r="BD234" s="1155"/>
      <c r="BE234" s="1155">
        <v>6</v>
      </c>
      <c r="BF234" s="1155" t="s">
        <v>1331</v>
      </c>
      <c r="BG234" s="1155"/>
      <c r="BH234" s="1184">
        <v>1</v>
      </c>
      <c r="BI234" s="1179">
        <f t="shared" si="8"/>
        <v>19</v>
      </c>
      <c r="BJ234" s="1183">
        <f t="shared" si="9"/>
        <v>0</v>
      </c>
      <c r="BL234" s="1318"/>
      <c r="BM234" s="1318"/>
      <c r="BN234" s="1318"/>
      <c r="BO234" s="1318"/>
      <c r="BP234" s="1318"/>
      <c r="BQ234" s="1318"/>
      <c r="BR234" s="1318"/>
      <c r="BS234" s="1318"/>
      <c r="BT234" s="1318"/>
      <c r="BU234" s="1318"/>
      <c r="BV234" s="1318"/>
    </row>
    <row r="235" spans="1:74" s="1179" customFormat="1">
      <c r="A235" s="1159">
        <v>229</v>
      </c>
      <c r="B235" s="1546">
        <v>13</v>
      </c>
      <c r="C235" s="1550" t="s">
        <v>1873</v>
      </c>
      <c r="D235" s="1546">
        <v>1</v>
      </c>
      <c r="E235" s="1550" t="s">
        <v>1874</v>
      </c>
      <c r="F235" s="1546">
        <v>1</v>
      </c>
      <c r="G235" s="1551" t="s">
        <v>1875</v>
      </c>
      <c r="H235" s="1548">
        <v>2</v>
      </c>
      <c r="I235" s="1545" t="s">
        <v>1877</v>
      </c>
      <c r="J235" s="1319"/>
      <c r="K235" s="1549"/>
      <c r="BB235" s="1197">
        <v>229</v>
      </c>
      <c r="BC235" s="1155">
        <v>16</v>
      </c>
      <c r="BD235" s="1155" t="s">
        <v>461</v>
      </c>
      <c r="BE235" s="1155">
        <v>1</v>
      </c>
      <c r="BF235" s="1155" t="s">
        <v>462</v>
      </c>
      <c r="BG235" s="1155" t="s">
        <v>463</v>
      </c>
      <c r="BH235" s="1184"/>
      <c r="BI235" s="1179">
        <f t="shared" si="8"/>
        <v>8</v>
      </c>
      <c r="BJ235" s="1183">
        <f t="shared" si="9"/>
        <v>5</v>
      </c>
      <c r="BL235" s="1318"/>
      <c r="BM235" s="1318"/>
      <c r="BN235" s="1318"/>
      <c r="BO235" s="1318"/>
      <c r="BP235" s="1318"/>
      <c r="BQ235" s="1318"/>
      <c r="BR235" s="1318"/>
      <c r="BS235" s="1318"/>
      <c r="BT235" s="1318"/>
      <c r="BU235" s="1318"/>
      <c r="BV235" s="1318"/>
    </row>
    <row r="236" spans="1:74" s="1179" customFormat="1">
      <c r="A236" s="1159">
        <v>230</v>
      </c>
      <c r="B236" s="1546">
        <v>13</v>
      </c>
      <c r="C236" s="1550" t="s">
        <v>1873</v>
      </c>
      <c r="D236" s="1546">
        <v>1</v>
      </c>
      <c r="E236" s="1550" t="s">
        <v>1874</v>
      </c>
      <c r="F236" s="1546">
        <v>1</v>
      </c>
      <c r="G236" s="1551" t="s">
        <v>1875</v>
      </c>
      <c r="H236" s="1548">
        <v>3</v>
      </c>
      <c r="I236" s="1545" t="s">
        <v>1878</v>
      </c>
      <c r="J236" s="1319"/>
      <c r="K236" s="1549"/>
      <c r="BB236" s="1197">
        <v>230</v>
      </c>
      <c r="BC236" s="1155">
        <v>16</v>
      </c>
      <c r="BD236" s="1155"/>
      <c r="BE236" s="1155">
        <v>2</v>
      </c>
      <c r="BF236" s="1155" t="s">
        <v>464</v>
      </c>
      <c r="BG236" s="1155" t="s">
        <v>1157</v>
      </c>
      <c r="BH236" s="1184"/>
      <c r="BI236" s="1179">
        <f t="shared" si="8"/>
        <v>3</v>
      </c>
      <c r="BJ236" s="1183">
        <f t="shared" si="9"/>
        <v>0</v>
      </c>
      <c r="BL236" s="1318"/>
      <c r="BM236" s="1318"/>
      <c r="BN236" s="1318"/>
      <c r="BO236" s="1318"/>
      <c r="BP236" s="1318"/>
      <c r="BQ236" s="1318"/>
      <c r="BR236" s="1318"/>
      <c r="BS236" s="1318"/>
      <c r="BT236" s="1318"/>
      <c r="BU236" s="1318"/>
      <c r="BV236" s="1318"/>
    </row>
    <row r="237" spans="1:74" s="1179" customFormat="1">
      <c r="A237" s="1159">
        <v>231</v>
      </c>
      <c r="B237" s="1546">
        <v>13</v>
      </c>
      <c r="C237" s="1550" t="s">
        <v>1873</v>
      </c>
      <c r="D237" s="1546">
        <v>1</v>
      </c>
      <c r="E237" s="1550" t="s">
        <v>1874</v>
      </c>
      <c r="F237" s="1546">
        <v>1</v>
      </c>
      <c r="G237" s="1551" t="s">
        <v>1875</v>
      </c>
      <c r="H237" s="1548">
        <v>4</v>
      </c>
      <c r="I237" s="1545" t="s">
        <v>1879</v>
      </c>
      <c r="J237" s="1319"/>
      <c r="K237" s="1549"/>
      <c r="BB237" s="1197">
        <v>231</v>
      </c>
      <c r="BC237" s="1155">
        <v>16</v>
      </c>
      <c r="BD237" s="1155"/>
      <c r="BE237" s="1155">
        <v>3</v>
      </c>
      <c r="BF237" s="1155" t="s">
        <v>465</v>
      </c>
      <c r="BG237" s="1155" t="s">
        <v>466</v>
      </c>
      <c r="BH237" s="1184"/>
      <c r="BI237" s="1179">
        <f t="shared" si="8"/>
        <v>17</v>
      </c>
      <c r="BJ237" s="1183">
        <f t="shared" si="9"/>
        <v>0</v>
      </c>
      <c r="BL237" s="1318"/>
      <c r="BM237" s="1318"/>
      <c r="BN237" s="1318"/>
      <c r="BO237" s="1318"/>
      <c r="BP237" s="1318"/>
      <c r="BQ237" s="1318"/>
      <c r="BR237" s="1318"/>
      <c r="BS237" s="1318"/>
      <c r="BT237" s="1318"/>
      <c r="BU237" s="1318"/>
      <c r="BV237" s="1318"/>
    </row>
    <row r="238" spans="1:74" s="1179" customFormat="1">
      <c r="A238" s="1159">
        <v>232</v>
      </c>
      <c r="B238" s="1546">
        <v>13</v>
      </c>
      <c r="C238" s="1550" t="s">
        <v>1873</v>
      </c>
      <c r="D238" s="1546">
        <v>1</v>
      </c>
      <c r="E238" s="1550" t="s">
        <v>1874</v>
      </c>
      <c r="F238" s="1546">
        <v>1</v>
      </c>
      <c r="G238" s="1551" t="s">
        <v>1875</v>
      </c>
      <c r="H238" s="1548">
        <v>5</v>
      </c>
      <c r="I238" s="1545" t="s">
        <v>1880</v>
      </c>
      <c r="J238" s="1319"/>
      <c r="K238" s="1549"/>
      <c r="BB238" s="1197">
        <v>232</v>
      </c>
      <c r="BC238" s="1155">
        <v>16</v>
      </c>
      <c r="BD238" s="1155"/>
      <c r="BE238" s="1155">
        <v>4</v>
      </c>
      <c r="BF238" s="1155" t="s">
        <v>467</v>
      </c>
      <c r="BG238" s="1155" t="s">
        <v>468</v>
      </c>
      <c r="BH238" s="1184"/>
      <c r="BI238" s="1179">
        <f t="shared" si="8"/>
        <v>6</v>
      </c>
      <c r="BJ238" s="1183">
        <f t="shared" si="9"/>
        <v>0</v>
      </c>
      <c r="BL238" s="1318"/>
      <c r="BM238" s="1318"/>
      <c r="BN238" s="1318"/>
      <c r="BO238" s="1318"/>
      <c r="BP238" s="1318"/>
      <c r="BQ238" s="1318"/>
      <c r="BR238" s="1318"/>
      <c r="BS238" s="1318"/>
      <c r="BT238" s="1318"/>
      <c r="BU238" s="1318"/>
      <c r="BV238" s="1318"/>
    </row>
    <row r="239" spans="1:74" s="1179" customFormat="1">
      <c r="A239" s="1159">
        <v>233</v>
      </c>
      <c r="B239" s="1546">
        <v>13</v>
      </c>
      <c r="C239" s="1550" t="s">
        <v>1873</v>
      </c>
      <c r="D239" s="1546">
        <v>2</v>
      </c>
      <c r="E239" s="1547" t="s">
        <v>1881</v>
      </c>
      <c r="F239" s="1546">
        <v>1</v>
      </c>
      <c r="G239" s="1552" t="s">
        <v>1875</v>
      </c>
      <c r="H239" s="1553">
        <v>1</v>
      </c>
      <c r="I239" s="1545" t="s">
        <v>1882</v>
      </c>
      <c r="J239" s="1319"/>
      <c r="K239" s="1549"/>
      <c r="BB239" s="1197">
        <v>233</v>
      </c>
      <c r="BC239" s="1155">
        <v>16</v>
      </c>
      <c r="BD239" s="1155"/>
      <c r="BE239" s="1155">
        <v>5</v>
      </c>
      <c r="BF239" s="1155" t="s">
        <v>469</v>
      </c>
      <c r="BG239" s="1155" t="s">
        <v>468</v>
      </c>
      <c r="BH239" s="1184"/>
      <c r="BI239" s="1179">
        <f t="shared" si="8"/>
        <v>8</v>
      </c>
      <c r="BJ239" s="1183">
        <f t="shared" si="9"/>
        <v>0</v>
      </c>
      <c r="BL239" s="1318"/>
      <c r="BM239" s="1318"/>
      <c r="BN239" s="1318"/>
      <c r="BO239" s="1318"/>
      <c r="BP239" s="1318"/>
      <c r="BQ239" s="1318"/>
      <c r="BR239" s="1318"/>
      <c r="BS239" s="1318"/>
      <c r="BT239" s="1318"/>
      <c r="BU239" s="1318"/>
      <c r="BV239" s="1318"/>
    </row>
    <row r="240" spans="1:74" s="1179" customFormat="1">
      <c r="A240" s="1159">
        <v>234</v>
      </c>
      <c r="B240" s="1546">
        <v>13</v>
      </c>
      <c r="C240" s="1554" t="s">
        <v>1873</v>
      </c>
      <c r="D240" s="1546">
        <v>2</v>
      </c>
      <c r="E240" s="1554" t="s">
        <v>1881</v>
      </c>
      <c r="F240" s="1546">
        <v>1</v>
      </c>
      <c r="G240" s="1551" t="s">
        <v>1875</v>
      </c>
      <c r="H240" s="1553">
        <v>2</v>
      </c>
      <c r="I240" s="1545" t="s">
        <v>1883</v>
      </c>
      <c r="J240" s="1319"/>
      <c r="K240" s="1549"/>
      <c r="BB240" s="1197">
        <v>234</v>
      </c>
      <c r="BC240" s="1155">
        <v>16</v>
      </c>
      <c r="BD240" s="1155"/>
      <c r="BE240" s="1155">
        <v>6</v>
      </c>
      <c r="BF240" s="1155" t="s">
        <v>470</v>
      </c>
      <c r="BG240" s="1155" t="s">
        <v>471</v>
      </c>
      <c r="BH240" s="1184"/>
      <c r="BI240" s="1179">
        <f t="shared" si="8"/>
        <v>13</v>
      </c>
      <c r="BJ240" s="1183">
        <f t="shared" si="9"/>
        <v>0</v>
      </c>
      <c r="BL240" s="1318"/>
      <c r="BM240" s="1318"/>
      <c r="BN240" s="1318"/>
      <c r="BO240" s="1318"/>
      <c r="BP240" s="1318"/>
      <c r="BQ240" s="1318"/>
      <c r="BR240" s="1318"/>
      <c r="BS240" s="1318"/>
      <c r="BT240" s="1318"/>
      <c r="BU240" s="1318"/>
      <c r="BV240" s="1318"/>
    </row>
    <row r="241" spans="1:74" s="1179" customFormat="1">
      <c r="A241" s="1159">
        <v>235</v>
      </c>
      <c r="B241" s="1546">
        <v>13</v>
      </c>
      <c r="C241" s="1554" t="s">
        <v>1873</v>
      </c>
      <c r="D241" s="1546">
        <v>2</v>
      </c>
      <c r="E241" s="1554" t="s">
        <v>1881</v>
      </c>
      <c r="F241" s="1546">
        <v>1</v>
      </c>
      <c r="G241" s="1551" t="s">
        <v>1875</v>
      </c>
      <c r="H241" s="1553">
        <v>3</v>
      </c>
      <c r="I241" s="1545" t="s">
        <v>1884</v>
      </c>
      <c r="J241" s="1319"/>
      <c r="K241" s="1549"/>
      <c r="BB241" s="1197">
        <v>235</v>
      </c>
      <c r="BC241" s="1155">
        <v>16</v>
      </c>
      <c r="BD241" s="1155"/>
      <c r="BE241" s="1155">
        <v>7</v>
      </c>
      <c r="BF241" s="1155" t="s">
        <v>472</v>
      </c>
      <c r="BG241" s="1155" t="s">
        <v>1157</v>
      </c>
      <c r="BH241" s="1184"/>
      <c r="BI241" s="1179">
        <f t="shared" si="8"/>
        <v>5</v>
      </c>
      <c r="BJ241" s="1183">
        <f t="shared" si="9"/>
        <v>0</v>
      </c>
      <c r="BL241" s="1318"/>
      <c r="BM241" s="1318"/>
      <c r="BN241" s="1318"/>
      <c r="BO241" s="1318"/>
      <c r="BP241" s="1318"/>
      <c r="BQ241" s="1318"/>
      <c r="BR241" s="1318"/>
      <c r="BS241" s="1318"/>
      <c r="BT241" s="1318"/>
      <c r="BU241" s="1318"/>
      <c r="BV241" s="1318"/>
    </row>
    <row r="242" spans="1:74" s="1179" customFormat="1">
      <c r="A242" s="1159">
        <v>236</v>
      </c>
      <c r="B242" s="1159">
        <v>14</v>
      </c>
      <c r="C242" s="1170" t="s">
        <v>366</v>
      </c>
      <c r="D242" s="1189">
        <v>1</v>
      </c>
      <c r="E242" s="1173" t="s">
        <v>1559</v>
      </c>
      <c r="F242" s="1159">
        <v>1</v>
      </c>
      <c r="G242" s="1168" t="s">
        <v>1537</v>
      </c>
      <c r="H242" s="1192">
        <v>1</v>
      </c>
      <c r="I242" s="1169" t="s">
        <v>1605</v>
      </c>
      <c r="J242" s="1319"/>
      <c r="BB242" s="1197">
        <v>236</v>
      </c>
      <c r="BC242" s="1155">
        <v>16</v>
      </c>
      <c r="BD242" s="1155"/>
      <c r="BE242" s="1155">
        <v>8</v>
      </c>
      <c r="BF242" s="1155" t="s">
        <v>473</v>
      </c>
      <c r="BG242" s="1155" t="s">
        <v>1157</v>
      </c>
      <c r="BH242" s="1184"/>
      <c r="BI242" s="1179">
        <f t="shared" si="8"/>
        <v>10</v>
      </c>
      <c r="BJ242" s="1183">
        <f t="shared" si="9"/>
        <v>0</v>
      </c>
      <c r="BL242" s="1318"/>
      <c r="BM242" s="1318"/>
      <c r="BN242" s="1318"/>
      <c r="BO242" s="1318"/>
      <c r="BP242" s="1318"/>
      <c r="BQ242" s="1318"/>
      <c r="BR242" s="1318"/>
      <c r="BS242" s="1318"/>
      <c r="BT242" s="1318"/>
      <c r="BU242" s="1318"/>
      <c r="BV242" s="1318"/>
    </row>
    <row r="243" spans="1:74" s="1179" customFormat="1">
      <c r="A243" s="1159">
        <v>237</v>
      </c>
      <c r="B243" s="1159">
        <v>14</v>
      </c>
      <c r="C243" s="1170" t="s">
        <v>366</v>
      </c>
      <c r="D243" s="1189">
        <v>1</v>
      </c>
      <c r="E243" s="1173" t="s">
        <v>1559</v>
      </c>
      <c r="F243" s="1159">
        <v>1</v>
      </c>
      <c r="G243" s="1168" t="s">
        <v>1537</v>
      </c>
      <c r="H243" s="1192">
        <v>2</v>
      </c>
      <c r="I243" s="1169" t="s">
        <v>1606</v>
      </c>
      <c r="J243" s="1319"/>
      <c r="BB243" s="1197">
        <v>237</v>
      </c>
      <c r="BC243" s="1155">
        <v>16</v>
      </c>
      <c r="BD243" s="1155"/>
      <c r="BE243" s="1155">
        <v>9</v>
      </c>
      <c r="BF243" s="1155" t="s">
        <v>474</v>
      </c>
      <c r="BG243" s="1155" t="s">
        <v>1157</v>
      </c>
      <c r="BH243" s="1184"/>
      <c r="BI243" s="1179">
        <f t="shared" si="8"/>
        <v>9</v>
      </c>
      <c r="BJ243" s="1183">
        <f t="shared" si="9"/>
        <v>0</v>
      </c>
      <c r="BL243" s="1318"/>
      <c r="BM243" s="1318"/>
      <c r="BN243" s="1318"/>
      <c r="BO243" s="1318"/>
      <c r="BP243" s="1318"/>
      <c r="BQ243" s="1318"/>
      <c r="BR243" s="1318"/>
      <c r="BS243" s="1318"/>
      <c r="BT243" s="1318"/>
      <c r="BU243" s="1318"/>
      <c r="BV243" s="1318"/>
    </row>
    <row r="244" spans="1:74" s="1179" customFormat="1">
      <c r="A244" s="1159">
        <v>238</v>
      </c>
      <c r="B244" s="1159">
        <v>14</v>
      </c>
      <c r="C244" s="1170" t="s">
        <v>366</v>
      </c>
      <c r="D244" s="1189">
        <v>1</v>
      </c>
      <c r="E244" s="1173" t="s">
        <v>1559</v>
      </c>
      <c r="F244" s="1159">
        <v>1</v>
      </c>
      <c r="G244" s="1168" t="s">
        <v>1537</v>
      </c>
      <c r="H244" s="1192">
        <v>3</v>
      </c>
      <c r="I244" s="1169" t="s">
        <v>1607</v>
      </c>
      <c r="J244" s="1319"/>
      <c r="BB244" s="1197">
        <v>238</v>
      </c>
      <c r="BC244" s="1155">
        <v>16</v>
      </c>
      <c r="BD244" s="1155"/>
      <c r="BE244" s="1155">
        <v>10</v>
      </c>
      <c r="BF244" s="1155" t="s">
        <v>475</v>
      </c>
      <c r="BG244" s="1155" t="s">
        <v>476</v>
      </c>
      <c r="BH244" s="1184"/>
      <c r="BI244" s="1179">
        <f t="shared" si="8"/>
        <v>3</v>
      </c>
      <c r="BJ244" s="1183">
        <f t="shared" si="9"/>
        <v>0</v>
      </c>
      <c r="BL244" s="1318"/>
      <c r="BM244" s="1318"/>
      <c r="BN244" s="1318"/>
      <c r="BO244" s="1318"/>
      <c r="BP244" s="1318"/>
      <c r="BQ244" s="1318"/>
      <c r="BR244" s="1318"/>
      <c r="BS244" s="1318"/>
      <c r="BT244" s="1318"/>
      <c r="BU244" s="1318"/>
      <c r="BV244" s="1318"/>
    </row>
    <row r="245" spans="1:74" s="1179" customFormat="1">
      <c r="A245" s="1159">
        <v>239</v>
      </c>
      <c r="B245" s="1159">
        <v>14</v>
      </c>
      <c r="C245" s="1170" t="s">
        <v>366</v>
      </c>
      <c r="D245" s="1189">
        <v>1</v>
      </c>
      <c r="E245" s="1173" t="s">
        <v>1559</v>
      </c>
      <c r="F245" s="1159">
        <v>1</v>
      </c>
      <c r="G245" s="1168" t="s">
        <v>1537</v>
      </c>
      <c r="H245" s="1192">
        <v>4</v>
      </c>
      <c r="I245" s="1169" t="s">
        <v>1608</v>
      </c>
      <c r="J245" s="1319"/>
      <c r="BB245" s="1197">
        <v>239</v>
      </c>
      <c r="BC245" s="1155">
        <v>16</v>
      </c>
      <c r="BD245" s="1155"/>
      <c r="BE245" s="1155">
        <v>11</v>
      </c>
      <c r="BF245" s="1155" t="s">
        <v>477</v>
      </c>
      <c r="BG245" s="1155" t="s">
        <v>478</v>
      </c>
      <c r="BH245" s="1184"/>
      <c r="BI245" s="1179">
        <f t="shared" si="8"/>
        <v>3</v>
      </c>
      <c r="BJ245" s="1183">
        <f t="shared" si="9"/>
        <v>0</v>
      </c>
      <c r="BL245" s="1318"/>
      <c r="BM245" s="1318"/>
      <c r="BN245" s="1318"/>
      <c r="BO245" s="1318"/>
      <c r="BP245" s="1318"/>
      <c r="BQ245" s="1318"/>
      <c r="BR245" s="1318"/>
      <c r="BS245" s="1318"/>
      <c r="BT245" s="1318"/>
      <c r="BU245" s="1318"/>
      <c r="BV245" s="1318"/>
    </row>
    <row r="246" spans="1:74" s="1179" customFormat="1">
      <c r="A246" s="1159">
        <v>240</v>
      </c>
      <c r="B246" s="1159">
        <v>14</v>
      </c>
      <c r="C246" s="1170" t="s">
        <v>366</v>
      </c>
      <c r="D246" s="1189">
        <v>1</v>
      </c>
      <c r="E246" s="1170" t="s">
        <v>817</v>
      </c>
      <c r="F246" s="1189">
        <v>2</v>
      </c>
      <c r="G246" s="1171" t="s">
        <v>217</v>
      </c>
      <c r="H246" s="1193">
        <v>1</v>
      </c>
      <c r="I246" s="1166" t="s">
        <v>367</v>
      </c>
      <c r="J246" s="1319"/>
      <c r="BB246" s="1197">
        <v>240</v>
      </c>
      <c r="BC246" s="1155">
        <v>16</v>
      </c>
      <c r="BD246" s="1155"/>
      <c r="BE246" s="1155">
        <v>12</v>
      </c>
      <c r="BF246" s="1155" t="s">
        <v>479</v>
      </c>
      <c r="BG246" s="1155" t="s">
        <v>480</v>
      </c>
      <c r="BH246" s="1184"/>
      <c r="BI246" s="1179">
        <f t="shared" si="8"/>
        <v>6</v>
      </c>
      <c r="BJ246" s="1183">
        <f t="shared" si="9"/>
        <v>0</v>
      </c>
      <c r="BL246" s="1318"/>
      <c r="BM246" s="1318"/>
      <c r="BN246" s="1318"/>
      <c r="BO246" s="1318"/>
      <c r="BP246" s="1318"/>
      <c r="BQ246" s="1318"/>
      <c r="BR246" s="1318"/>
      <c r="BS246" s="1318"/>
      <c r="BT246" s="1318"/>
      <c r="BU246" s="1318"/>
      <c r="BV246" s="1318"/>
    </row>
    <row r="247" spans="1:74" s="1179" customFormat="1">
      <c r="A247" s="1159">
        <v>241</v>
      </c>
      <c r="B247" s="1159">
        <v>15</v>
      </c>
      <c r="C247" s="1170" t="s">
        <v>942</v>
      </c>
      <c r="D247" s="1189">
        <v>1</v>
      </c>
      <c r="E247" s="1170" t="s">
        <v>122</v>
      </c>
      <c r="F247" s="1189">
        <v>1</v>
      </c>
      <c r="G247" s="1172" t="s">
        <v>1537</v>
      </c>
      <c r="H247" s="1195">
        <v>1</v>
      </c>
      <c r="I247" s="1169" t="s">
        <v>1599</v>
      </c>
      <c r="J247" s="1319"/>
      <c r="BB247" s="1197">
        <v>241</v>
      </c>
      <c r="BC247" s="1155">
        <v>16</v>
      </c>
      <c r="BD247" s="1155"/>
      <c r="BE247" s="1155">
        <v>13</v>
      </c>
      <c r="BF247" s="1155" t="s">
        <v>481</v>
      </c>
      <c r="BG247" s="1155" t="s">
        <v>1157</v>
      </c>
      <c r="BH247" s="1184"/>
      <c r="BI247" s="1179">
        <f t="shared" si="8"/>
        <v>5</v>
      </c>
      <c r="BJ247" s="1183">
        <f t="shared" si="9"/>
        <v>0</v>
      </c>
      <c r="BL247" s="1318"/>
      <c r="BM247" s="1318"/>
      <c r="BN247" s="1318"/>
      <c r="BO247" s="1318"/>
      <c r="BP247" s="1318"/>
      <c r="BQ247" s="1318"/>
      <c r="BR247" s="1318"/>
      <c r="BS247" s="1318"/>
      <c r="BT247" s="1318"/>
      <c r="BU247" s="1318"/>
      <c r="BV247" s="1318"/>
    </row>
    <row r="248" spans="1:74" s="1179" customFormat="1">
      <c r="A248" s="1159">
        <v>242</v>
      </c>
      <c r="B248" s="1159">
        <v>15</v>
      </c>
      <c r="C248" s="1170" t="s">
        <v>942</v>
      </c>
      <c r="D248" s="1189">
        <v>1</v>
      </c>
      <c r="E248" s="1170" t="s">
        <v>122</v>
      </c>
      <c r="F248" s="1189">
        <v>1</v>
      </c>
      <c r="G248" s="1172" t="s">
        <v>1537</v>
      </c>
      <c r="H248" s="1195">
        <v>2</v>
      </c>
      <c r="I248" s="1169" t="s">
        <v>1609</v>
      </c>
      <c r="J248" s="1319"/>
      <c r="BB248" s="1197">
        <v>242</v>
      </c>
      <c r="BC248" s="1155">
        <v>16</v>
      </c>
      <c r="BD248" s="1155"/>
      <c r="BE248" s="1155">
        <v>14</v>
      </c>
      <c r="BF248" s="1155" t="s">
        <v>1332</v>
      </c>
      <c r="BG248" s="1155"/>
      <c r="BH248" s="1184">
        <v>1</v>
      </c>
      <c r="BI248" s="1179">
        <f t="shared" si="8"/>
        <v>19</v>
      </c>
      <c r="BJ248" s="1183">
        <f t="shared" si="9"/>
        <v>0</v>
      </c>
      <c r="BL248" s="1318"/>
      <c r="BM248" s="1318"/>
      <c r="BN248" s="1318"/>
      <c r="BO248" s="1318"/>
      <c r="BP248" s="1318"/>
      <c r="BQ248" s="1318"/>
      <c r="BR248" s="1318"/>
      <c r="BS248" s="1318"/>
      <c r="BT248" s="1318"/>
      <c r="BU248" s="1318"/>
      <c r="BV248" s="1318"/>
    </row>
    <row r="249" spans="1:74" s="1179" customFormat="1">
      <c r="A249" s="1159">
        <v>243</v>
      </c>
      <c r="B249" s="1159">
        <v>15</v>
      </c>
      <c r="C249" s="1170" t="s">
        <v>942</v>
      </c>
      <c r="D249" s="1189">
        <v>1</v>
      </c>
      <c r="E249" s="1170" t="s">
        <v>122</v>
      </c>
      <c r="F249" s="1189">
        <v>1</v>
      </c>
      <c r="G249" s="1172" t="s">
        <v>1537</v>
      </c>
      <c r="H249" s="1195">
        <v>3</v>
      </c>
      <c r="I249" s="1169" t="s">
        <v>1610</v>
      </c>
      <c r="J249" s="1319"/>
      <c r="BB249" s="1197">
        <v>243</v>
      </c>
      <c r="BC249" s="1155">
        <v>17</v>
      </c>
      <c r="BD249" s="1155" t="s">
        <v>482</v>
      </c>
      <c r="BE249" s="1155">
        <v>1</v>
      </c>
      <c r="BF249" s="1155" t="s">
        <v>435</v>
      </c>
      <c r="BG249" s="1155" t="s">
        <v>483</v>
      </c>
      <c r="BH249" s="1184"/>
      <c r="BI249" s="1179">
        <f t="shared" si="8"/>
        <v>6</v>
      </c>
      <c r="BJ249" s="1183">
        <f t="shared" si="9"/>
        <v>4</v>
      </c>
      <c r="BL249" s="1318"/>
      <c r="BM249" s="1318"/>
      <c r="BN249" s="1318"/>
      <c r="BO249" s="1318"/>
      <c r="BP249" s="1318"/>
      <c r="BQ249" s="1318"/>
      <c r="BR249" s="1318"/>
      <c r="BS249" s="1318"/>
      <c r="BT249" s="1318"/>
      <c r="BU249" s="1318"/>
      <c r="BV249" s="1318"/>
    </row>
    <row r="250" spans="1:74" s="1179" customFormat="1">
      <c r="A250" s="1159">
        <v>244</v>
      </c>
      <c r="B250" s="1159">
        <v>15</v>
      </c>
      <c r="C250" s="1170" t="s">
        <v>942</v>
      </c>
      <c r="D250" s="1189">
        <v>1</v>
      </c>
      <c r="E250" s="1170" t="s">
        <v>122</v>
      </c>
      <c r="F250" s="1189">
        <v>2</v>
      </c>
      <c r="G250" s="1171" t="s">
        <v>217</v>
      </c>
      <c r="H250" s="1193">
        <v>1</v>
      </c>
      <c r="I250" s="1166" t="s">
        <v>943</v>
      </c>
      <c r="J250" s="1319"/>
      <c r="BB250" s="1197">
        <v>244</v>
      </c>
      <c r="BC250" s="1155">
        <v>17</v>
      </c>
      <c r="BD250" s="1155"/>
      <c r="BE250" s="1155">
        <v>2</v>
      </c>
      <c r="BF250" s="1155" t="s">
        <v>484</v>
      </c>
      <c r="BG250" s="1155" t="s">
        <v>483</v>
      </c>
      <c r="BH250" s="1184"/>
      <c r="BI250" s="1179">
        <f t="shared" si="8"/>
        <v>12</v>
      </c>
      <c r="BJ250" s="1183">
        <f t="shared" si="9"/>
        <v>0</v>
      </c>
      <c r="BL250" s="1318"/>
      <c r="BM250" s="1318"/>
      <c r="BN250" s="1318"/>
      <c r="BO250" s="1318"/>
      <c r="BP250" s="1318"/>
      <c r="BQ250" s="1318"/>
      <c r="BR250" s="1318"/>
      <c r="BS250" s="1318"/>
      <c r="BT250" s="1318"/>
      <c r="BU250" s="1318"/>
      <c r="BV250" s="1318"/>
    </row>
    <row r="251" spans="1:74" s="1179" customFormat="1" ht="22.5">
      <c r="A251" s="1159">
        <v>245</v>
      </c>
      <c r="B251" s="1159">
        <v>15</v>
      </c>
      <c r="C251" s="1173" t="s">
        <v>942</v>
      </c>
      <c r="D251" s="1159">
        <v>2</v>
      </c>
      <c r="E251" s="1167" t="s">
        <v>817</v>
      </c>
      <c r="F251" s="1189">
        <v>1</v>
      </c>
      <c r="G251" s="1168" t="s">
        <v>1537</v>
      </c>
      <c r="H251" s="1192">
        <v>1</v>
      </c>
      <c r="I251" s="1169" t="s">
        <v>1604</v>
      </c>
      <c r="J251" s="1319"/>
      <c r="BB251" s="1197">
        <v>245</v>
      </c>
      <c r="BC251" s="1155">
        <v>17</v>
      </c>
      <c r="BD251" s="1155"/>
      <c r="BE251" s="1155">
        <v>3</v>
      </c>
      <c r="BF251" s="1155" t="s">
        <v>485</v>
      </c>
      <c r="BG251" s="1155" t="s">
        <v>483</v>
      </c>
      <c r="BH251" s="1184"/>
      <c r="BI251" s="1179">
        <f t="shared" si="8"/>
        <v>11</v>
      </c>
      <c r="BJ251" s="1183">
        <f t="shared" si="9"/>
        <v>0</v>
      </c>
      <c r="BL251" s="1318"/>
      <c r="BM251" s="1318"/>
      <c r="BN251" s="1318"/>
      <c r="BO251" s="1318"/>
      <c r="BP251" s="1318"/>
      <c r="BQ251" s="1318"/>
      <c r="BR251" s="1318"/>
      <c r="BS251" s="1318"/>
      <c r="BT251" s="1318"/>
      <c r="BU251" s="1318"/>
      <c r="BV251" s="1318"/>
    </row>
    <row r="252" spans="1:74" s="1179" customFormat="1">
      <c r="A252" s="1159">
        <v>246</v>
      </c>
      <c r="B252" s="1159">
        <v>15</v>
      </c>
      <c r="C252" s="1173" t="s">
        <v>942</v>
      </c>
      <c r="D252" s="1159">
        <v>2</v>
      </c>
      <c r="E252" s="1173" t="s">
        <v>817</v>
      </c>
      <c r="F252" s="1159">
        <v>1</v>
      </c>
      <c r="G252" s="1168" t="s">
        <v>1537</v>
      </c>
      <c r="H252" s="1192">
        <v>2</v>
      </c>
      <c r="I252" s="1169" t="s">
        <v>1602</v>
      </c>
      <c r="J252" s="1319"/>
      <c r="BB252" s="1197">
        <v>246</v>
      </c>
      <c r="BC252" s="1155">
        <v>17</v>
      </c>
      <c r="BD252" s="1155"/>
      <c r="BE252" s="1155">
        <v>4</v>
      </c>
      <c r="BF252" s="1155" t="s">
        <v>1098</v>
      </c>
      <c r="BG252" s="1155" t="s">
        <v>483</v>
      </c>
      <c r="BH252" s="1184"/>
      <c r="BI252" s="1179">
        <f t="shared" si="8"/>
        <v>5</v>
      </c>
      <c r="BJ252" s="1183">
        <f t="shared" si="9"/>
        <v>0</v>
      </c>
      <c r="BL252" s="1318"/>
      <c r="BM252" s="1318"/>
      <c r="BN252" s="1318"/>
      <c r="BO252" s="1318"/>
      <c r="BP252" s="1318"/>
      <c r="BQ252" s="1318"/>
      <c r="BR252" s="1318"/>
      <c r="BS252" s="1318"/>
      <c r="BT252" s="1318"/>
      <c r="BU252" s="1318"/>
      <c r="BV252" s="1318"/>
    </row>
    <row r="253" spans="1:74" s="1179" customFormat="1">
      <c r="A253" s="1159">
        <v>247</v>
      </c>
      <c r="B253" s="1159">
        <v>15</v>
      </c>
      <c r="C253" s="1173" t="s">
        <v>942</v>
      </c>
      <c r="D253" s="1159">
        <v>2</v>
      </c>
      <c r="E253" s="1173" t="s">
        <v>817</v>
      </c>
      <c r="F253" s="1159">
        <v>1</v>
      </c>
      <c r="G253" s="1168" t="s">
        <v>1537</v>
      </c>
      <c r="H253" s="1192">
        <v>3</v>
      </c>
      <c r="I253" s="1169" t="s">
        <v>1603</v>
      </c>
      <c r="J253" s="1319"/>
      <c r="BB253" s="1197">
        <v>247</v>
      </c>
      <c r="BC253" s="1155">
        <v>17</v>
      </c>
      <c r="BD253" s="1155"/>
      <c r="BE253" s="1155">
        <v>5</v>
      </c>
      <c r="BF253" s="1155" t="s">
        <v>1099</v>
      </c>
      <c r="BG253" s="1155" t="s">
        <v>68</v>
      </c>
      <c r="BH253" s="1184"/>
      <c r="BI253" s="1179">
        <f t="shared" si="8"/>
        <v>19</v>
      </c>
      <c r="BJ253" s="1183">
        <f t="shared" si="9"/>
        <v>0</v>
      </c>
      <c r="BL253" s="1318"/>
      <c r="BM253" s="1318"/>
      <c r="BN253" s="1318"/>
      <c r="BO253" s="1318"/>
      <c r="BP253" s="1318"/>
      <c r="BQ253" s="1318"/>
      <c r="BR253" s="1318"/>
      <c r="BS253" s="1318"/>
      <c r="BT253" s="1318"/>
      <c r="BU253" s="1318"/>
      <c r="BV253" s="1318"/>
    </row>
    <row r="254" spans="1:74" s="1179" customFormat="1">
      <c r="A254" s="1159">
        <v>248</v>
      </c>
      <c r="B254" s="1159">
        <v>16</v>
      </c>
      <c r="C254" s="1167" t="s">
        <v>944</v>
      </c>
      <c r="D254" s="1189">
        <v>1</v>
      </c>
      <c r="E254" s="1167" t="s">
        <v>122</v>
      </c>
      <c r="F254" s="1189">
        <v>1</v>
      </c>
      <c r="G254" s="1168" t="s">
        <v>1537</v>
      </c>
      <c r="H254" s="1192">
        <v>1</v>
      </c>
      <c r="I254" s="1169" t="s">
        <v>1538</v>
      </c>
      <c r="J254" s="1319"/>
      <c r="BB254" s="1197">
        <v>248</v>
      </c>
      <c r="BC254" s="1155">
        <v>17</v>
      </c>
      <c r="BD254" s="1155"/>
      <c r="BE254" s="1155">
        <v>6</v>
      </c>
      <c r="BF254" s="1155" t="s">
        <v>1100</v>
      </c>
      <c r="BG254" s="1155" t="s">
        <v>68</v>
      </c>
      <c r="BH254" s="1184"/>
      <c r="BI254" s="1179">
        <f t="shared" si="8"/>
        <v>19</v>
      </c>
      <c r="BJ254" s="1183">
        <f t="shared" si="9"/>
        <v>0</v>
      </c>
      <c r="BL254" s="1318"/>
      <c r="BM254" s="1318"/>
      <c r="BN254" s="1318"/>
      <c r="BO254" s="1318"/>
      <c r="BP254" s="1318"/>
      <c r="BQ254" s="1318"/>
      <c r="BR254" s="1318"/>
      <c r="BS254" s="1318"/>
      <c r="BT254" s="1318"/>
      <c r="BU254" s="1318"/>
      <c r="BV254" s="1318"/>
    </row>
    <row r="255" spans="1:74" s="1179" customFormat="1">
      <c r="A255" s="1159">
        <v>249</v>
      </c>
      <c r="B255" s="1159">
        <v>16</v>
      </c>
      <c r="C255" s="1167" t="s">
        <v>944</v>
      </c>
      <c r="D255" s="1189">
        <v>1</v>
      </c>
      <c r="E255" s="1167" t="s">
        <v>122</v>
      </c>
      <c r="F255" s="1189">
        <v>2</v>
      </c>
      <c r="G255" s="1165" t="s">
        <v>217</v>
      </c>
      <c r="H255" s="1193">
        <v>1</v>
      </c>
      <c r="I255" s="1166" t="s">
        <v>123</v>
      </c>
      <c r="J255" s="1319"/>
      <c r="BB255" s="1197">
        <v>249</v>
      </c>
      <c r="BC255" s="1155">
        <v>17</v>
      </c>
      <c r="BD255" s="1155"/>
      <c r="BE255" s="1155">
        <v>7</v>
      </c>
      <c r="BF255" s="1155" t="s">
        <v>1101</v>
      </c>
      <c r="BG255" s="1155" t="s">
        <v>68</v>
      </c>
      <c r="BH255" s="1184"/>
      <c r="BI255" s="1179">
        <f t="shared" si="8"/>
        <v>18</v>
      </c>
      <c r="BJ255" s="1183">
        <f t="shared" si="9"/>
        <v>0</v>
      </c>
      <c r="BL255" s="1318"/>
      <c r="BM255" s="1318"/>
      <c r="BN255" s="1318"/>
      <c r="BO255" s="1318"/>
      <c r="BP255" s="1318"/>
      <c r="BQ255" s="1318"/>
      <c r="BR255" s="1318"/>
      <c r="BS255" s="1318"/>
      <c r="BT255" s="1318"/>
      <c r="BU255" s="1318"/>
      <c r="BV255" s="1318"/>
    </row>
    <row r="256" spans="1:74" s="1179" customFormat="1">
      <c r="A256" s="1159">
        <v>250</v>
      </c>
      <c r="B256" s="1159">
        <v>16</v>
      </c>
      <c r="C256" s="1173" t="s">
        <v>944</v>
      </c>
      <c r="D256" s="1189">
        <v>1</v>
      </c>
      <c r="E256" s="1173" t="s">
        <v>122</v>
      </c>
      <c r="F256" s="1159">
        <v>2</v>
      </c>
      <c r="G256" s="1175" t="s">
        <v>217</v>
      </c>
      <c r="H256" s="1194">
        <v>2</v>
      </c>
      <c r="I256" s="1166" t="s">
        <v>124</v>
      </c>
      <c r="J256" s="1319"/>
      <c r="BB256" s="1197">
        <v>250</v>
      </c>
      <c r="BC256" s="1155">
        <v>17</v>
      </c>
      <c r="BD256" s="1155"/>
      <c r="BE256" s="1155">
        <v>8</v>
      </c>
      <c r="BF256" s="1155" t="s">
        <v>1102</v>
      </c>
      <c r="BG256" s="1155" t="s">
        <v>68</v>
      </c>
      <c r="BH256" s="1184"/>
      <c r="BI256" s="1179">
        <f t="shared" si="8"/>
        <v>18</v>
      </c>
      <c r="BJ256" s="1183">
        <f t="shared" si="9"/>
        <v>0</v>
      </c>
      <c r="BL256" s="1318"/>
      <c r="BM256" s="1318"/>
      <c r="BN256" s="1318"/>
      <c r="BO256" s="1318"/>
      <c r="BP256" s="1318"/>
      <c r="BQ256" s="1318"/>
      <c r="BR256" s="1318"/>
      <c r="BS256" s="1318"/>
      <c r="BT256" s="1318"/>
      <c r="BU256" s="1318"/>
      <c r="BV256" s="1318"/>
    </row>
    <row r="257" spans="1:74" s="1179" customFormat="1">
      <c r="A257" s="1159">
        <v>251</v>
      </c>
      <c r="B257" s="1159">
        <v>16</v>
      </c>
      <c r="C257" s="1173" t="s">
        <v>944</v>
      </c>
      <c r="D257" s="1189">
        <v>1</v>
      </c>
      <c r="E257" s="1173" t="s">
        <v>122</v>
      </c>
      <c r="F257" s="1159">
        <v>2</v>
      </c>
      <c r="G257" s="1175" t="s">
        <v>217</v>
      </c>
      <c r="H257" s="1193">
        <v>3</v>
      </c>
      <c r="I257" s="1166" t="s">
        <v>126</v>
      </c>
      <c r="J257" s="1319"/>
      <c r="BB257" s="1197">
        <v>251</v>
      </c>
      <c r="BC257" s="1155">
        <v>17</v>
      </c>
      <c r="BD257" s="1155"/>
      <c r="BE257" s="1155">
        <v>9</v>
      </c>
      <c r="BF257" s="1155" t="s">
        <v>1103</v>
      </c>
      <c r="BG257" s="1155" t="s">
        <v>1104</v>
      </c>
      <c r="BH257" s="1184"/>
      <c r="BI257" s="1179">
        <f t="shared" si="8"/>
        <v>17</v>
      </c>
      <c r="BJ257" s="1183">
        <f t="shared" si="9"/>
        <v>0</v>
      </c>
      <c r="BL257" s="1318"/>
      <c r="BM257" s="1318"/>
      <c r="BN257" s="1318"/>
      <c r="BO257" s="1318"/>
      <c r="BP257" s="1318"/>
      <c r="BQ257" s="1318"/>
      <c r="BR257" s="1318"/>
      <c r="BS257" s="1318"/>
      <c r="BT257" s="1318"/>
      <c r="BU257" s="1318"/>
      <c r="BV257" s="1318"/>
    </row>
    <row r="258" spans="1:74" s="1179" customFormat="1">
      <c r="A258" s="1159">
        <v>252</v>
      </c>
      <c r="B258" s="1159">
        <v>16</v>
      </c>
      <c r="C258" s="1173" t="s">
        <v>944</v>
      </c>
      <c r="D258" s="1189">
        <v>1</v>
      </c>
      <c r="E258" s="1173" t="s">
        <v>122</v>
      </c>
      <c r="F258" s="1159">
        <v>2</v>
      </c>
      <c r="G258" s="1175" t="s">
        <v>217</v>
      </c>
      <c r="H258" s="1194">
        <v>4</v>
      </c>
      <c r="I258" s="1166" t="s">
        <v>127</v>
      </c>
      <c r="J258" s="1319"/>
      <c r="BB258" s="1197">
        <v>252</v>
      </c>
      <c r="BC258" s="1155">
        <v>17</v>
      </c>
      <c r="BD258" s="1155"/>
      <c r="BE258" s="1155">
        <v>10</v>
      </c>
      <c r="BF258" s="1155" t="s">
        <v>1105</v>
      </c>
      <c r="BG258" s="1155" t="s">
        <v>1104</v>
      </c>
      <c r="BH258" s="1184"/>
      <c r="BI258" s="1179">
        <f t="shared" si="8"/>
        <v>17</v>
      </c>
      <c r="BJ258" s="1183">
        <f t="shared" si="9"/>
        <v>0</v>
      </c>
      <c r="BL258" s="1318"/>
      <c r="BM258" s="1318"/>
      <c r="BN258" s="1318"/>
      <c r="BO258" s="1318"/>
      <c r="BP258" s="1318"/>
      <c r="BQ258" s="1318"/>
      <c r="BR258" s="1318"/>
      <c r="BS258" s="1318"/>
      <c r="BT258" s="1318"/>
      <c r="BU258" s="1318"/>
      <c r="BV258" s="1318"/>
    </row>
    <row r="259" spans="1:74" s="1179" customFormat="1">
      <c r="A259" s="1159">
        <v>253</v>
      </c>
      <c r="B259" s="1159">
        <v>16</v>
      </c>
      <c r="C259" s="1173" t="s">
        <v>944</v>
      </c>
      <c r="D259" s="1189">
        <v>1</v>
      </c>
      <c r="E259" s="1173" t="s">
        <v>122</v>
      </c>
      <c r="F259" s="1159">
        <v>2</v>
      </c>
      <c r="G259" s="1175" t="s">
        <v>217</v>
      </c>
      <c r="H259" s="1193">
        <v>5</v>
      </c>
      <c r="I259" s="1166" t="s">
        <v>128</v>
      </c>
      <c r="J259" s="1319"/>
      <c r="BB259" s="1197">
        <v>253</v>
      </c>
      <c r="BC259" s="1155">
        <v>17</v>
      </c>
      <c r="BD259" s="1155"/>
      <c r="BE259" s="1155">
        <v>11</v>
      </c>
      <c r="BF259" s="1155" t="s">
        <v>1106</v>
      </c>
      <c r="BG259" s="1155" t="s">
        <v>68</v>
      </c>
      <c r="BH259" s="1184"/>
      <c r="BI259" s="1179">
        <f t="shared" si="8"/>
        <v>8</v>
      </c>
      <c r="BJ259" s="1183">
        <f t="shared" si="9"/>
        <v>0</v>
      </c>
      <c r="BL259" s="1318"/>
      <c r="BM259" s="1318"/>
      <c r="BN259" s="1318"/>
      <c r="BO259" s="1318"/>
      <c r="BP259" s="1318"/>
      <c r="BQ259" s="1318"/>
      <c r="BR259" s="1318"/>
      <c r="BS259" s="1318"/>
      <c r="BT259" s="1318"/>
      <c r="BU259" s="1318"/>
      <c r="BV259" s="1318"/>
    </row>
    <row r="260" spans="1:74" s="1179" customFormat="1">
      <c r="A260" s="1159">
        <v>254</v>
      </c>
      <c r="B260" s="1159">
        <v>16</v>
      </c>
      <c r="C260" s="1173" t="s">
        <v>944</v>
      </c>
      <c r="D260" s="1189">
        <v>1</v>
      </c>
      <c r="E260" s="1173" t="s">
        <v>122</v>
      </c>
      <c r="F260" s="1159">
        <v>2</v>
      </c>
      <c r="G260" s="1175" t="s">
        <v>217</v>
      </c>
      <c r="H260" s="1194">
        <v>6</v>
      </c>
      <c r="I260" s="1166" t="s">
        <v>129</v>
      </c>
      <c r="J260" s="1319"/>
      <c r="BB260" s="1197">
        <v>254</v>
      </c>
      <c r="BC260" s="1155">
        <v>17</v>
      </c>
      <c r="BD260" s="1155"/>
      <c r="BE260" s="1155">
        <v>12</v>
      </c>
      <c r="BF260" s="1155" t="s">
        <v>1107</v>
      </c>
      <c r="BG260" s="1155" t="s">
        <v>483</v>
      </c>
      <c r="BH260" s="1184"/>
      <c r="BI260" s="1179">
        <f t="shared" si="8"/>
        <v>8</v>
      </c>
      <c r="BJ260" s="1183">
        <f t="shared" si="9"/>
        <v>0</v>
      </c>
      <c r="BL260" s="1318"/>
      <c r="BM260" s="1318"/>
      <c r="BN260" s="1318"/>
      <c r="BO260" s="1318"/>
      <c r="BP260" s="1318"/>
      <c r="BQ260" s="1318"/>
      <c r="BR260" s="1318"/>
      <c r="BS260" s="1318"/>
      <c r="BT260" s="1318"/>
      <c r="BU260" s="1318"/>
      <c r="BV260" s="1318"/>
    </row>
    <row r="261" spans="1:74" s="1179" customFormat="1">
      <c r="A261" s="1159">
        <v>255</v>
      </c>
      <c r="B261" s="1159">
        <v>16</v>
      </c>
      <c r="C261" s="1173" t="s">
        <v>944</v>
      </c>
      <c r="D261" s="1189">
        <v>1</v>
      </c>
      <c r="E261" s="1173" t="s">
        <v>122</v>
      </c>
      <c r="F261" s="1159">
        <v>2</v>
      </c>
      <c r="G261" s="1175" t="s">
        <v>217</v>
      </c>
      <c r="H261" s="1193">
        <v>7</v>
      </c>
      <c r="I261" s="1166" t="s">
        <v>131</v>
      </c>
      <c r="J261" s="1319"/>
      <c r="BB261" s="1197">
        <v>255</v>
      </c>
      <c r="BC261" s="1155">
        <v>17</v>
      </c>
      <c r="BD261" s="1155"/>
      <c r="BE261" s="1155">
        <v>13</v>
      </c>
      <c r="BF261" s="1155" t="s">
        <v>1108</v>
      </c>
      <c r="BG261" s="1155" t="s">
        <v>483</v>
      </c>
      <c r="BH261" s="1184"/>
      <c r="BI261" s="1179">
        <f t="shared" si="8"/>
        <v>11</v>
      </c>
      <c r="BJ261" s="1183">
        <f t="shared" si="9"/>
        <v>0</v>
      </c>
      <c r="BL261" s="1318"/>
      <c r="BM261" s="1318"/>
      <c r="BN261" s="1318"/>
      <c r="BO261" s="1318"/>
      <c r="BP261" s="1318"/>
      <c r="BQ261" s="1318"/>
      <c r="BR261" s="1318"/>
      <c r="BS261" s="1318"/>
      <c r="BT261" s="1318"/>
      <c r="BU261" s="1318"/>
      <c r="BV261" s="1318"/>
    </row>
    <row r="262" spans="1:74" s="1179" customFormat="1">
      <c r="A262" s="1159">
        <v>256</v>
      </c>
      <c r="B262" s="1159">
        <v>16</v>
      </c>
      <c r="C262" s="1173" t="s">
        <v>944</v>
      </c>
      <c r="D262" s="1189">
        <v>1</v>
      </c>
      <c r="E262" s="1173" t="s">
        <v>122</v>
      </c>
      <c r="F262" s="1159">
        <v>2</v>
      </c>
      <c r="G262" s="1175" t="s">
        <v>217</v>
      </c>
      <c r="H262" s="1194">
        <v>8</v>
      </c>
      <c r="I262" s="1166" t="s">
        <v>132</v>
      </c>
      <c r="J262" s="1319"/>
      <c r="BB262" s="1197">
        <v>256</v>
      </c>
      <c r="BC262" s="1155">
        <v>17</v>
      </c>
      <c r="BD262" s="1155"/>
      <c r="BE262" s="1155">
        <v>14</v>
      </c>
      <c r="BF262" s="1155" t="s">
        <v>1109</v>
      </c>
      <c r="BG262" s="1155" t="s">
        <v>483</v>
      </c>
      <c r="BH262" s="1184"/>
      <c r="BI262" s="1179">
        <f t="shared" si="8"/>
        <v>10</v>
      </c>
      <c r="BJ262" s="1183">
        <f t="shared" si="9"/>
        <v>0</v>
      </c>
      <c r="BL262" s="1318"/>
      <c r="BM262" s="1318"/>
      <c r="BN262" s="1318"/>
      <c r="BO262" s="1318"/>
      <c r="BP262" s="1318"/>
      <c r="BQ262" s="1318"/>
      <c r="BR262" s="1318"/>
      <c r="BS262" s="1318"/>
      <c r="BT262" s="1318"/>
      <c r="BU262" s="1318"/>
      <c r="BV262" s="1318"/>
    </row>
    <row r="263" spans="1:74" s="1179" customFormat="1">
      <c r="A263" s="1159">
        <v>257</v>
      </c>
      <c r="B263" s="1159">
        <v>16</v>
      </c>
      <c r="C263" s="1173" t="s">
        <v>944</v>
      </c>
      <c r="D263" s="1189">
        <v>1</v>
      </c>
      <c r="E263" s="1173" t="s">
        <v>122</v>
      </c>
      <c r="F263" s="1159">
        <v>2</v>
      </c>
      <c r="G263" s="1175" t="s">
        <v>217</v>
      </c>
      <c r="H263" s="1193">
        <v>9</v>
      </c>
      <c r="I263" s="1166" t="s">
        <v>133</v>
      </c>
      <c r="J263" s="1319"/>
      <c r="BB263" s="1197">
        <v>257</v>
      </c>
      <c r="BC263" s="1155">
        <v>17</v>
      </c>
      <c r="BD263" s="1155"/>
      <c r="BE263" s="1155">
        <v>15</v>
      </c>
      <c r="BF263" s="1155" t="s">
        <v>1110</v>
      </c>
      <c r="BG263" s="1155" t="s">
        <v>483</v>
      </c>
      <c r="BH263" s="1184"/>
      <c r="BI263" s="1179">
        <f t="shared" si="8"/>
        <v>5</v>
      </c>
      <c r="BJ263" s="1183">
        <f t="shared" si="9"/>
        <v>0</v>
      </c>
      <c r="BL263" s="1318"/>
      <c r="BM263" s="1318"/>
      <c r="BN263" s="1318"/>
      <c r="BO263" s="1318"/>
      <c r="BP263" s="1318"/>
      <c r="BQ263" s="1318"/>
      <c r="BR263" s="1318"/>
      <c r="BS263" s="1318"/>
      <c r="BT263" s="1318"/>
      <c r="BU263" s="1318"/>
      <c r="BV263" s="1318"/>
    </row>
    <row r="264" spans="1:74" s="1179" customFormat="1">
      <c r="A264" s="1159">
        <v>258</v>
      </c>
      <c r="B264" s="1159">
        <v>16</v>
      </c>
      <c r="C264" s="1173" t="s">
        <v>944</v>
      </c>
      <c r="D264" s="1189">
        <v>1</v>
      </c>
      <c r="E264" s="1173" t="s">
        <v>122</v>
      </c>
      <c r="F264" s="1159">
        <v>2</v>
      </c>
      <c r="G264" s="1175" t="s">
        <v>217</v>
      </c>
      <c r="H264" s="1194">
        <v>10</v>
      </c>
      <c r="I264" s="1166" t="s">
        <v>1539</v>
      </c>
      <c r="J264" s="1319"/>
      <c r="BB264" s="1197">
        <v>258</v>
      </c>
      <c r="BC264" s="1155">
        <v>17</v>
      </c>
      <c r="BD264" s="1155"/>
      <c r="BE264" s="1155">
        <v>16</v>
      </c>
      <c r="BF264" s="1155" t="s">
        <v>1111</v>
      </c>
      <c r="BG264" s="1155" t="s">
        <v>1112</v>
      </c>
      <c r="BH264" s="1184"/>
      <c r="BI264" s="1179">
        <f t="shared" si="8"/>
        <v>6</v>
      </c>
      <c r="BJ264" s="1183">
        <f t="shared" si="9"/>
        <v>0</v>
      </c>
      <c r="BL264" s="1318"/>
      <c r="BM264" s="1318"/>
      <c r="BN264" s="1318"/>
      <c r="BO264" s="1318"/>
      <c r="BP264" s="1318"/>
      <c r="BQ264" s="1318"/>
      <c r="BR264" s="1318"/>
      <c r="BS264" s="1318"/>
      <c r="BT264" s="1318"/>
      <c r="BU264" s="1318"/>
      <c r="BV264" s="1318"/>
    </row>
    <row r="265" spans="1:74" s="1179" customFormat="1">
      <c r="A265" s="1159">
        <v>259</v>
      </c>
      <c r="B265" s="1159">
        <v>16</v>
      </c>
      <c r="C265" s="1173" t="s">
        <v>944</v>
      </c>
      <c r="D265" s="1189">
        <v>1</v>
      </c>
      <c r="E265" s="1173" t="s">
        <v>122</v>
      </c>
      <c r="F265" s="1159">
        <v>2</v>
      </c>
      <c r="G265" s="1175" t="s">
        <v>217</v>
      </c>
      <c r="H265" s="1193">
        <v>11</v>
      </c>
      <c r="I265" s="1166" t="s">
        <v>1540</v>
      </c>
      <c r="J265" s="1319"/>
      <c r="BB265" s="1197">
        <v>259</v>
      </c>
      <c r="BC265" s="1155">
        <v>17</v>
      </c>
      <c r="BD265" s="1155"/>
      <c r="BE265" s="1155">
        <v>17</v>
      </c>
      <c r="BF265" s="1155" t="s">
        <v>1113</v>
      </c>
      <c r="BG265" s="1155" t="s">
        <v>1112</v>
      </c>
      <c r="BH265" s="1184"/>
      <c r="BI265" s="1179">
        <f t="shared" ref="BI265:BI328" si="10">LEN(BF265)</f>
        <v>4</v>
      </c>
      <c r="BJ265" s="1183">
        <f t="shared" ref="BJ265:BJ328" si="11">LEN(BD265)</f>
        <v>0</v>
      </c>
      <c r="BL265" s="1318"/>
      <c r="BM265" s="1318"/>
      <c r="BN265" s="1318"/>
      <c r="BO265" s="1318"/>
      <c r="BP265" s="1318"/>
      <c r="BQ265" s="1318"/>
      <c r="BR265" s="1318"/>
      <c r="BS265" s="1318"/>
      <c r="BT265" s="1318"/>
      <c r="BU265" s="1318"/>
      <c r="BV265" s="1318"/>
    </row>
    <row r="266" spans="1:74" s="1179" customFormat="1">
      <c r="A266" s="1159">
        <v>260</v>
      </c>
      <c r="B266" s="1159">
        <v>16</v>
      </c>
      <c r="C266" s="1173" t="s">
        <v>944</v>
      </c>
      <c r="D266" s="1159">
        <v>2</v>
      </c>
      <c r="E266" s="1167" t="s">
        <v>945</v>
      </c>
      <c r="F266" s="1189">
        <v>1</v>
      </c>
      <c r="G266" s="1168" t="s">
        <v>1537</v>
      </c>
      <c r="H266" s="1192">
        <v>1</v>
      </c>
      <c r="I266" s="1169" t="s">
        <v>815</v>
      </c>
      <c r="J266" s="1319"/>
      <c r="BB266" s="1197">
        <v>260</v>
      </c>
      <c r="BC266" s="1155">
        <v>17</v>
      </c>
      <c r="BD266" s="1155"/>
      <c r="BE266" s="1155">
        <v>18</v>
      </c>
      <c r="BF266" s="1155" t="s">
        <v>1114</v>
      </c>
      <c r="BG266" s="1155" t="s">
        <v>1115</v>
      </c>
      <c r="BH266" s="1184"/>
      <c r="BI266" s="1179">
        <f t="shared" si="10"/>
        <v>7</v>
      </c>
      <c r="BJ266" s="1183">
        <f t="shared" si="11"/>
        <v>0</v>
      </c>
      <c r="BL266" s="1318"/>
      <c r="BM266" s="1318"/>
      <c r="BN266" s="1318"/>
      <c r="BO266" s="1318"/>
      <c r="BP266" s="1318"/>
      <c r="BQ266" s="1318"/>
      <c r="BR266" s="1318"/>
      <c r="BS266" s="1318"/>
      <c r="BT266" s="1318"/>
      <c r="BU266" s="1318"/>
      <c r="BV266" s="1318"/>
    </row>
    <row r="267" spans="1:74" s="1179" customFormat="1">
      <c r="A267" s="1159">
        <v>261</v>
      </c>
      <c r="B267" s="1159">
        <v>16</v>
      </c>
      <c r="C267" s="1173" t="s">
        <v>944</v>
      </c>
      <c r="D267" s="1159">
        <v>2</v>
      </c>
      <c r="E267" s="1173" t="s">
        <v>945</v>
      </c>
      <c r="F267" s="1159">
        <v>1</v>
      </c>
      <c r="G267" s="1168" t="s">
        <v>1537</v>
      </c>
      <c r="H267" s="1192">
        <v>2</v>
      </c>
      <c r="I267" s="1169" t="s">
        <v>816</v>
      </c>
      <c r="J267" s="1319"/>
      <c r="BB267" s="1197">
        <v>261</v>
      </c>
      <c r="BC267" s="1155">
        <v>17</v>
      </c>
      <c r="BD267" s="1155"/>
      <c r="BE267" s="1155">
        <v>19</v>
      </c>
      <c r="BF267" s="1155" t="s">
        <v>1116</v>
      </c>
      <c r="BG267" s="1155" t="s">
        <v>1157</v>
      </c>
      <c r="BH267" s="1184"/>
      <c r="BI267" s="1179">
        <f t="shared" si="10"/>
        <v>3</v>
      </c>
      <c r="BJ267" s="1183">
        <f t="shared" si="11"/>
        <v>0</v>
      </c>
      <c r="BL267" s="1318"/>
      <c r="BM267" s="1318"/>
      <c r="BN267" s="1318"/>
      <c r="BO267" s="1318"/>
      <c r="BP267" s="1318"/>
      <c r="BQ267" s="1318"/>
      <c r="BR267" s="1318"/>
      <c r="BS267" s="1318"/>
      <c r="BT267" s="1318"/>
      <c r="BU267" s="1318"/>
      <c r="BV267" s="1318"/>
    </row>
    <row r="268" spans="1:74" s="1179" customFormat="1">
      <c r="A268" s="1159">
        <v>262</v>
      </c>
      <c r="B268" s="1159">
        <v>16</v>
      </c>
      <c r="C268" s="1173" t="s">
        <v>944</v>
      </c>
      <c r="D268" s="1159">
        <v>2</v>
      </c>
      <c r="E268" s="1167" t="s">
        <v>945</v>
      </c>
      <c r="F268" s="1189">
        <v>2</v>
      </c>
      <c r="G268" s="1165" t="s">
        <v>217</v>
      </c>
      <c r="H268" s="1193">
        <v>1</v>
      </c>
      <c r="I268" s="1166" t="s">
        <v>814</v>
      </c>
      <c r="J268" s="1319"/>
      <c r="BB268" s="1197">
        <v>262</v>
      </c>
      <c r="BC268" s="1155">
        <v>17</v>
      </c>
      <c r="BD268" s="1155"/>
      <c r="BE268" s="1155">
        <v>20</v>
      </c>
      <c r="BF268" s="1155" t="s">
        <v>1117</v>
      </c>
      <c r="BG268" s="1155" t="s">
        <v>68</v>
      </c>
      <c r="BH268" s="1184"/>
      <c r="BI268" s="1179">
        <f t="shared" si="10"/>
        <v>10</v>
      </c>
      <c r="BJ268" s="1183">
        <f t="shared" si="11"/>
        <v>0</v>
      </c>
      <c r="BL268" s="1318"/>
      <c r="BM268" s="1318"/>
      <c r="BN268" s="1318"/>
      <c r="BO268" s="1318"/>
      <c r="BP268" s="1318"/>
      <c r="BQ268" s="1318"/>
      <c r="BR268" s="1318"/>
      <c r="BS268" s="1318"/>
      <c r="BT268" s="1318"/>
      <c r="BU268" s="1318"/>
      <c r="BV268" s="1318"/>
    </row>
    <row r="269" spans="1:74" s="1179" customFormat="1">
      <c r="A269" s="1159">
        <v>263</v>
      </c>
      <c r="B269" s="1159">
        <v>16</v>
      </c>
      <c r="C269" s="1173" t="s">
        <v>944</v>
      </c>
      <c r="D269" s="1159">
        <v>2</v>
      </c>
      <c r="E269" s="1173" t="s">
        <v>945</v>
      </c>
      <c r="F269" s="1159">
        <v>2</v>
      </c>
      <c r="G269" s="1175" t="s">
        <v>217</v>
      </c>
      <c r="H269" s="1194">
        <v>2</v>
      </c>
      <c r="I269" s="1166" t="s">
        <v>1541</v>
      </c>
      <c r="J269" s="1319"/>
      <c r="BB269" s="1197">
        <v>263</v>
      </c>
      <c r="BC269" s="1155">
        <v>17</v>
      </c>
      <c r="BD269" s="1155"/>
      <c r="BE269" s="1155">
        <v>21</v>
      </c>
      <c r="BF269" s="1155" t="s">
        <v>1118</v>
      </c>
      <c r="BG269" s="1155" t="s">
        <v>1119</v>
      </c>
      <c r="BH269" s="1184"/>
      <c r="BI269" s="1179">
        <f t="shared" si="10"/>
        <v>9</v>
      </c>
      <c r="BJ269" s="1183">
        <f t="shared" si="11"/>
        <v>0</v>
      </c>
      <c r="BL269" s="1318"/>
      <c r="BM269" s="1318"/>
      <c r="BN269" s="1318"/>
      <c r="BO269" s="1318"/>
      <c r="BP269" s="1318"/>
      <c r="BQ269" s="1318"/>
      <c r="BR269" s="1318"/>
      <c r="BS269" s="1318"/>
      <c r="BT269" s="1318"/>
      <c r="BU269" s="1318"/>
      <c r="BV269" s="1318"/>
    </row>
    <row r="270" spans="1:74" s="1179" customFormat="1">
      <c r="A270" s="1159">
        <v>264</v>
      </c>
      <c r="B270" s="1159">
        <v>16</v>
      </c>
      <c r="C270" s="1173" t="s">
        <v>944</v>
      </c>
      <c r="D270" s="1159">
        <v>2</v>
      </c>
      <c r="E270" s="1173" t="s">
        <v>945</v>
      </c>
      <c r="F270" s="1159">
        <v>2</v>
      </c>
      <c r="G270" s="1175" t="s">
        <v>217</v>
      </c>
      <c r="H270" s="1194">
        <v>3</v>
      </c>
      <c r="I270" s="1166" t="s">
        <v>1542</v>
      </c>
      <c r="J270" s="1319"/>
      <c r="BB270" s="1197">
        <v>264</v>
      </c>
      <c r="BC270" s="1155">
        <v>17</v>
      </c>
      <c r="BD270" s="1155"/>
      <c r="BE270" s="1155">
        <v>22</v>
      </c>
      <c r="BF270" s="1155" t="s">
        <v>1120</v>
      </c>
      <c r="BG270" s="1155" t="s">
        <v>1121</v>
      </c>
      <c r="BH270" s="1184"/>
      <c r="BI270" s="1179">
        <f t="shared" si="10"/>
        <v>7</v>
      </c>
      <c r="BJ270" s="1183">
        <f t="shared" si="11"/>
        <v>0</v>
      </c>
      <c r="BL270" s="1318"/>
      <c r="BM270" s="1318"/>
      <c r="BN270" s="1318"/>
      <c r="BO270" s="1318"/>
      <c r="BP270" s="1318"/>
      <c r="BQ270" s="1318"/>
      <c r="BR270" s="1318"/>
      <c r="BS270" s="1318"/>
      <c r="BT270" s="1318"/>
      <c r="BU270" s="1318"/>
      <c r="BV270" s="1318"/>
    </row>
    <row r="271" spans="1:74" s="1179" customFormat="1">
      <c r="A271" s="1159">
        <v>265</v>
      </c>
      <c r="B271" s="1159">
        <v>16</v>
      </c>
      <c r="C271" s="1173" t="s">
        <v>944</v>
      </c>
      <c r="D271" s="1159">
        <v>3</v>
      </c>
      <c r="E271" s="1167" t="s">
        <v>817</v>
      </c>
      <c r="F271" s="1189">
        <v>1</v>
      </c>
      <c r="G271" s="1168" t="s">
        <v>1537</v>
      </c>
      <c r="H271" s="1192">
        <v>1</v>
      </c>
      <c r="I271" s="1169" t="s">
        <v>1611</v>
      </c>
      <c r="J271" s="1319"/>
      <c r="BB271" s="1197">
        <v>265</v>
      </c>
      <c r="BC271" s="1155">
        <v>17</v>
      </c>
      <c r="BD271" s="1155"/>
      <c r="BE271" s="1155">
        <v>23</v>
      </c>
      <c r="BF271" s="1155" t="s">
        <v>1122</v>
      </c>
      <c r="BG271" s="1155" t="s">
        <v>1123</v>
      </c>
      <c r="BH271" s="1184"/>
      <c r="BI271" s="1179">
        <f t="shared" si="10"/>
        <v>7</v>
      </c>
      <c r="BJ271" s="1183">
        <f t="shared" si="11"/>
        <v>0</v>
      </c>
      <c r="BL271" s="1318"/>
      <c r="BM271" s="1318"/>
      <c r="BN271" s="1318"/>
      <c r="BO271" s="1318"/>
      <c r="BP271" s="1318"/>
      <c r="BQ271" s="1318"/>
      <c r="BR271" s="1318"/>
      <c r="BS271" s="1318"/>
      <c r="BT271" s="1318"/>
      <c r="BU271" s="1318"/>
      <c r="BV271" s="1318"/>
    </row>
    <row r="272" spans="1:74" s="1179" customFormat="1">
      <c r="A272" s="1159">
        <v>266</v>
      </c>
      <c r="B272" s="1159">
        <v>16</v>
      </c>
      <c r="C272" s="1173" t="s">
        <v>944</v>
      </c>
      <c r="D272" s="1159">
        <v>3</v>
      </c>
      <c r="E272" s="1167" t="s">
        <v>817</v>
      </c>
      <c r="F272" s="1189">
        <v>2</v>
      </c>
      <c r="G272" s="1165" t="s">
        <v>217</v>
      </c>
      <c r="H272" s="1193">
        <v>1</v>
      </c>
      <c r="I272" s="1166" t="s">
        <v>946</v>
      </c>
      <c r="J272" s="1319"/>
      <c r="BB272" s="1197">
        <v>266</v>
      </c>
      <c r="BC272" s="1155">
        <v>17</v>
      </c>
      <c r="BD272" s="1155"/>
      <c r="BE272" s="1155">
        <v>24</v>
      </c>
      <c r="BF272" s="1155" t="s">
        <v>1124</v>
      </c>
      <c r="BG272" s="1155" t="s">
        <v>1125</v>
      </c>
      <c r="BH272" s="1184"/>
      <c r="BI272" s="1179">
        <f t="shared" si="10"/>
        <v>11</v>
      </c>
      <c r="BJ272" s="1183">
        <f t="shared" si="11"/>
        <v>0</v>
      </c>
      <c r="BL272" s="1318"/>
      <c r="BM272" s="1318"/>
      <c r="BN272" s="1318"/>
      <c r="BO272" s="1318"/>
      <c r="BP272" s="1318"/>
      <c r="BQ272" s="1318"/>
      <c r="BR272" s="1318"/>
      <c r="BS272" s="1318"/>
      <c r="BT272" s="1318"/>
      <c r="BU272" s="1318"/>
      <c r="BV272" s="1318"/>
    </row>
    <row r="273" spans="1:74" s="1179" customFormat="1">
      <c r="A273" s="1159">
        <v>267</v>
      </c>
      <c r="B273" s="1159">
        <v>16</v>
      </c>
      <c r="C273" s="1173" t="s">
        <v>944</v>
      </c>
      <c r="D273" s="1159">
        <v>3</v>
      </c>
      <c r="E273" s="1173" t="s">
        <v>817</v>
      </c>
      <c r="F273" s="1159">
        <v>2</v>
      </c>
      <c r="G273" s="1175" t="s">
        <v>217</v>
      </c>
      <c r="H273" s="1194">
        <v>2</v>
      </c>
      <c r="I273" s="1166" t="s">
        <v>1612</v>
      </c>
      <c r="J273" s="1319"/>
      <c r="BB273" s="1197">
        <v>267</v>
      </c>
      <c r="BC273" s="1155">
        <v>17</v>
      </c>
      <c r="BD273" s="1155"/>
      <c r="BE273" s="1155">
        <v>25</v>
      </c>
      <c r="BF273" s="1155" t="s">
        <v>1333</v>
      </c>
      <c r="BG273" s="1155"/>
      <c r="BH273" s="1184">
        <v>1</v>
      </c>
      <c r="BI273" s="1179">
        <f t="shared" si="10"/>
        <v>18</v>
      </c>
      <c r="BJ273" s="1183">
        <f t="shared" si="11"/>
        <v>0</v>
      </c>
      <c r="BL273" s="1318"/>
      <c r="BM273" s="1318"/>
      <c r="BN273" s="1318"/>
      <c r="BO273" s="1318"/>
      <c r="BP273" s="1318"/>
      <c r="BQ273" s="1318"/>
      <c r="BR273" s="1318"/>
      <c r="BS273" s="1318"/>
      <c r="BT273" s="1318"/>
      <c r="BU273" s="1318"/>
      <c r="BV273" s="1318"/>
    </row>
    <row r="274" spans="1:74" s="1179" customFormat="1">
      <c r="A274" s="1159">
        <v>268</v>
      </c>
      <c r="B274" s="1159">
        <v>16</v>
      </c>
      <c r="C274" s="1173" t="s">
        <v>944</v>
      </c>
      <c r="D274" s="1159">
        <v>3</v>
      </c>
      <c r="E274" s="1173" t="s">
        <v>817</v>
      </c>
      <c r="F274" s="1159">
        <v>2</v>
      </c>
      <c r="G274" s="1175" t="s">
        <v>217</v>
      </c>
      <c r="H274" s="1194">
        <v>3</v>
      </c>
      <c r="I274" s="1166" t="s">
        <v>947</v>
      </c>
      <c r="J274" s="1319"/>
      <c r="BB274" s="1197">
        <v>268</v>
      </c>
      <c r="BC274" s="1155">
        <v>18</v>
      </c>
      <c r="BD274" s="1155" t="s">
        <v>1126</v>
      </c>
      <c r="BE274" s="1155">
        <v>1</v>
      </c>
      <c r="BF274" s="1155" t="s">
        <v>436</v>
      </c>
      <c r="BG274" s="1155" t="s">
        <v>1127</v>
      </c>
      <c r="BH274" s="1184"/>
      <c r="BI274" s="1179">
        <f t="shared" si="10"/>
        <v>3</v>
      </c>
      <c r="BJ274" s="1183">
        <f t="shared" si="11"/>
        <v>5</v>
      </c>
      <c r="BL274" s="1318"/>
      <c r="BM274" s="1318"/>
      <c r="BN274" s="1318"/>
      <c r="BO274" s="1318"/>
      <c r="BP274" s="1318"/>
      <c r="BQ274" s="1318"/>
      <c r="BR274" s="1318"/>
      <c r="BS274" s="1318"/>
      <c r="BT274" s="1318"/>
      <c r="BU274" s="1318"/>
      <c r="BV274" s="1318"/>
    </row>
    <row r="275" spans="1:74" s="1179" customFormat="1">
      <c r="A275" s="1159">
        <v>269</v>
      </c>
      <c r="B275" s="1159">
        <v>16</v>
      </c>
      <c r="C275" s="1173" t="s">
        <v>944</v>
      </c>
      <c r="D275" s="1159">
        <v>3</v>
      </c>
      <c r="E275" s="1173" t="s">
        <v>817</v>
      </c>
      <c r="F275" s="1159">
        <v>2</v>
      </c>
      <c r="G275" s="1175" t="s">
        <v>217</v>
      </c>
      <c r="H275" s="1194">
        <v>4</v>
      </c>
      <c r="I275" s="1166" t="s">
        <v>259</v>
      </c>
      <c r="J275" s="1319"/>
      <c r="BB275" s="1197">
        <v>269</v>
      </c>
      <c r="BC275" s="1155">
        <v>18</v>
      </c>
      <c r="BD275" s="1155"/>
      <c r="BE275" s="1155">
        <v>2</v>
      </c>
      <c r="BF275" s="1155" t="s">
        <v>1128</v>
      </c>
      <c r="BG275" s="1155" t="s">
        <v>483</v>
      </c>
      <c r="BH275" s="1184"/>
      <c r="BI275" s="1179">
        <f t="shared" si="10"/>
        <v>2</v>
      </c>
      <c r="BJ275" s="1183">
        <f t="shared" si="11"/>
        <v>0</v>
      </c>
      <c r="BL275" s="1318"/>
      <c r="BM275" s="1318"/>
      <c r="BN275" s="1318"/>
      <c r="BO275" s="1318"/>
      <c r="BP275" s="1318"/>
      <c r="BQ275" s="1318"/>
      <c r="BR275" s="1318"/>
      <c r="BS275" s="1318"/>
      <c r="BT275" s="1318"/>
      <c r="BU275" s="1318"/>
      <c r="BV275" s="1318"/>
    </row>
    <row r="276" spans="1:74" s="1179" customFormat="1">
      <c r="A276" s="1159">
        <v>270</v>
      </c>
      <c r="B276" s="1159">
        <v>17</v>
      </c>
      <c r="C276" s="1167" t="s">
        <v>948</v>
      </c>
      <c r="D276" s="1189">
        <v>1</v>
      </c>
      <c r="E276" s="1167" t="s">
        <v>122</v>
      </c>
      <c r="F276" s="1189">
        <v>1</v>
      </c>
      <c r="G276" s="1168" t="s">
        <v>1537</v>
      </c>
      <c r="H276" s="1192">
        <v>1</v>
      </c>
      <c r="I276" s="1169" t="s">
        <v>1538</v>
      </c>
      <c r="J276" s="1319"/>
      <c r="BB276" s="1197">
        <v>270</v>
      </c>
      <c r="BC276" s="1155">
        <v>18</v>
      </c>
      <c r="BD276" s="1155"/>
      <c r="BE276" s="1155">
        <v>3</v>
      </c>
      <c r="BF276" s="1155" t="s">
        <v>1129</v>
      </c>
      <c r="BG276" s="1155" t="s">
        <v>483</v>
      </c>
      <c r="BH276" s="1184"/>
      <c r="BI276" s="1179">
        <f t="shared" si="10"/>
        <v>2</v>
      </c>
      <c r="BJ276" s="1183">
        <f t="shared" si="11"/>
        <v>0</v>
      </c>
      <c r="BL276" s="1318"/>
      <c r="BM276" s="1318"/>
      <c r="BN276" s="1318"/>
      <c r="BO276" s="1318"/>
      <c r="BP276" s="1318"/>
      <c r="BQ276" s="1318"/>
      <c r="BR276" s="1318"/>
      <c r="BS276" s="1318"/>
      <c r="BT276" s="1318"/>
      <c r="BU276" s="1318"/>
      <c r="BV276" s="1318"/>
    </row>
    <row r="277" spans="1:74" s="1179" customFormat="1">
      <c r="A277" s="1159">
        <v>271</v>
      </c>
      <c r="B277" s="1159">
        <v>17</v>
      </c>
      <c r="C277" s="1167" t="s">
        <v>948</v>
      </c>
      <c r="D277" s="1189">
        <v>1</v>
      </c>
      <c r="E277" s="1167" t="s">
        <v>122</v>
      </c>
      <c r="F277" s="1189">
        <v>2</v>
      </c>
      <c r="G277" s="1165" t="s">
        <v>217</v>
      </c>
      <c r="H277" s="1193">
        <v>1</v>
      </c>
      <c r="I277" s="1166" t="s">
        <v>123</v>
      </c>
      <c r="J277" s="1319"/>
      <c r="BB277" s="1197">
        <v>271</v>
      </c>
      <c r="BC277" s="1155">
        <v>18</v>
      </c>
      <c r="BD277" s="1155"/>
      <c r="BE277" s="1155">
        <v>4</v>
      </c>
      <c r="BF277" s="1155" t="s">
        <v>1130</v>
      </c>
      <c r="BG277" s="1155" t="s">
        <v>483</v>
      </c>
      <c r="BH277" s="1184"/>
      <c r="BI277" s="1179">
        <f t="shared" si="10"/>
        <v>3</v>
      </c>
      <c r="BJ277" s="1183">
        <f t="shared" si="11"/>
        <v>0</v>
      </c>
      <c r="BL277" s="1318"/>
      <c r="BM277" s="1318"/>
      <c r="BN277" s="1318"/>
      <c r="BO277" s="1318"/>
      <c r="BP277" s="1318"/>
      <c r="BQ277" s="1318"/>
      <c r="BR277" s="1318"/>
      <c r="BS277" s="1318"/>
      <c r="BT277" s="1318"/>
      <c r="BU277" s="1318"/>
      <c r="BV277" s="1318"/>
    </row>
    <row r="278" spans="1:74" s="1179" customFormat="1">
      <c r="A278" s="1159">
        <v>272</v>
      </c>
      <c r="B278" s="1159">
        <v>17</v>
      </c>
      <c r="C278" s="1173" t="s">
        <v>948</v>
      </c>
      <c r="D278" s="1189">
        <v>1</v>
      </c>
      <c r="E278" s="1173" t="s">
        <v>122</v>
      </c>
      <c r="F278" s="1189">
        <v>2</v>
      </c>
      <c r="G278" s="1175" t="s">
        <v>217</v>
      </c>
      <c r="H278" s="1194">
        <v>2</v>
      </c>
      <c r="I278" s="1166" t="s">
        <v>124</v>
      </c>
      <c r="J278" s="1319"/>
      <c r="BB278" s="1197">
        <v>272</v>
      </c>
      <c r="BC278" s="1155">
        <v>18</v>
      </c>
      <c r="BD278" s="1155"/>
      <c r="BE278" s="1155">
        <v>5</v>
      </c>
      <c r="BF278" s="1155" t="s">
        <v>1131</v>
      </c>
      <c r="BG278" s="1155" t="s">
        <v>1127</v>
      </c>
      <c r="BH278" s="1184"/>
      <c r="BI278" s="1179">
        <f t="shared" si="10"/>
        <v>4</v>
      </c>
      <c r="BJ278" s="1183">
        <f t="shared" si="11"/>
        <v>0</v>
      </c>
      <c r="BL278" s="1318"/>
      <c r="BM278" s="1318"/>
      <c r="BN278" s="1318"/>
      <c r="BO278" s="1318"/>
      <c r="BP278" s="1318"/>
      <c r="BQ278" s="1318"/>
      <c r="BR278" s="1318"/>
      <c r="BS278" s="1318"/>
      <c r="BT278" s="1318"/>
      <c r="BU278" s="1318"/>
      <c r="BV278" s="1318"/>
    </row>
    <row r="279" spans="1:74" s="1179" customFormat="1">
      <c r="A279" s="1159">
        <v>273</v>
      </c>
      <c r="B279" s="1159">
        <v>17</v>
      </c>
      <c r="C279" s="1173" t="s">
        <v>948</v>
      </c>
      <c r="D279" s="1189">
        <v>1</v>
      </c>
      <c r="E279" s="1173" t="s">
        <v>122</v>
      </c>
      <c r="F279" s="1189">
        <v>2</v>
      </c>
      <c r="G279" s="1175" t="s">
        <v>217</v>
      </c>
      <c r="H279" s="1194">
        <v>3</v>
      </c>
      <c r="I279" s="1166" t="s">
        <v>126</v>
      </c>
      <c r="J279" s="1319"/>
      <c r="BB279" s="1197">
        <v>273</v>
      </c>
      <c r="BC279" s="1155">
        <v>18</v>
      </c>
      <c r="BD279" s="1155"/>
      <c r="BE279" s="1155">
        <v>6</v>
      </c>
      <c r="BF279" s="1155" t="s">
        <v>1132</v>
      </c>
      <c r="BG279" s="1155" t="s">
        <v>1133</v>
      </c>
      <c r="BH279" s="1184"/>
      <c r="BI279" s="1179">
        <f t="shared" si="10"/>
        <v>4</v>
      </c>
      <c r="BJ279" s="1183">
        <f t="shared" si="11"/>
        <v>0</v>
      </c>
      <c r="BL279" s="1318"/>
      <c r="BM279" s="1318"/>
      <c r="BN279" s="1318"/>
      <c r="BO279" s="1318"/>
      <c r="BP279" s="1318"/>
      <c r="BQ279" s="1318"/>
      <c r="BR279" s="1318"/>
      <c r="BS279" s="1318"/>
      <c r="BT279" s="1318"/>
      <c r="BU279" s="1318"/>
      <c r="BV279" s="1318"/>
    </row>
    <row r="280" spans="1:74" s="1179" customFormat="1">
      <c r="A280" s="1159">
        <v>274</v>
      </c>
      <c r="B280" s="1159">
        <v>17</v>
      </c>
      <c r="C280" s="1173" t="s">
        <v>948</v>
      </c>
      <c r="D280" s="1189">
        <v>1</v>
      </c>
      <c r="E280" s="1173" t="s">
        <v>122</v>
      </c>
      <c r="F280" s="1189">
        <v>2</v>
      </c>
      <c r="G280" s="1175" t="s">
        <v>217</v>
      </c>
      <c r="H280" s="1194">
        <v>4</v>
      </c>
      <c r="I280" s="1166" t="s">
        <v>127</v>
      </c>
      <c r="J280" s="1319"/>
      <c r="BB280" s="1197">
        <v>274</v>
      </c>
      <c r="BC280" s="1155">
        <v>18</v>
      </c>
      <c r="BD280" s="1155"/>
      <c r="BE280" s="1155">
        <v>7</v>
      </c>
      <c r="BF280" s="1155" t="s">
        <v>1134</v>
      </c>
      <c r="BG280" s="1155" t="s">
        <v>1133</v>
      </c>
      <c r="BH280" s="1184"/>
      <c r="BI280" s="1179">
        <f t="shared" si="10"/>
        <v>6</v>
      </c>
      <c r="BJ280" s="1183">
        <f t="shared" si="11"/>
        <v>0</v>
      </c>
      <c r="BL280" s="1318"/>
      <c r="BM280" s="1318"/>
      <c r="BN280" s="1318"/>
      <c r="BO280" s="1318"/>
      <c r="BP280" s="1318"/>
      <c r="BQ280" s="1318"/>
      <c r="BR280" s="1318"/>
      <c r="BS280" s="1318"/>
      <c r="BT280" s="1318"/>
      <c r="BU280" s="1318"/>
      <c r="BV280" s="1318"/>
    </row>
    <row r="281" spans="1:74" s="1179" customFormat="1">
      <c r="A281" s="1159">
        <v>275</v>
      </c>
      <c r="B281" s="1159">
        <v>17</v>
      </c>
      <c r="C281" s="1173" t="s">
        <v>948</v>
      </c>
      <c r="D281" s="1189">
        <v>1</v>
      </c>
      <c r="E281" s="1173" t="s">
        <v>122</v>
      </c>
      <c r="F281" s="1189">
        <v>2</v>
      </c>
      <c r="G281" s="1175" t="s">
        <v>217</v>
      </c>
      <c r="H281" s="1194">
        <v>5</v>
      </c>
      <c r="I281" s="1166" t="s">
        <v>128</v>
      </c>
      <c r="J281" s="1319"/>
      <c r="BB281" s="1197">
        <v>275</v>
      </c>
      <c r="BC281" s="1155">
        <v>18</v>
      </c>
      <c r="BD281" s="1155"/>
      <c r="BE281" s="1155">
        <v>8</v>
      </c>
      <c r="BF281" s="1155" t="s">
        <v>1135</v>
      </c>
      <c r="BG281" s="1155" t="s">
        <v>1136</v>
      </c>
      <c r="BH281" s="1184"/>
      <c r="BI281" s="1179">
        <f t="shared" si="10"/>
        <v>3</v>
      </c>
      <c r="BJ281" s="1183">
        <f t="shared" si="11"/>
        <v>0</v>
      </c>
      <c r="BL281" s="1318"/>
      <c r="BM281" s="1318"/>
      <c r="BN281" s="1318"/>
      <c r="BO281" s="1318"/>
      <c r="BP281" s="1318"/>
      <c r="BQ281" s="1318"/>
      <c r="BR281" s="1318"/>
      <c r="BS281" s="1318"/>
      <c r="BT281" s="1318"/>
      <c r="BU281" s="1318"/>
      <c r="BV281" s="1318"/>
    </row>
    <row r="282" spans="1:74" s="1179" customFormat="1">
      <c r="A282" s="1159">
        <v>276</v>
      </c>
      <c r="B282" s="1159">
        <v>17</v>
      </c>
      <c r="C282" s="1173" t="s">
        <v>948</v>
      </c>
      <c r="D282" s="1189">
        <v>1</v>
      </c>
      <c r="E282" s="1173" t="s">
        <v>122</v>
      </c>
      <c r="F282" s="1189">
        <v>2</v>
      </c>
      <c r="G282" s="1175" t="s">
        <v>217</v>
      </c>
      <c r="H282" s="1194">
        <v>6</v>
      </c>
      <c r="I282" s="1166" t="s">
        <v>129</v>
      </c>
      <c r="J282" s="1319"/>
      <c r="BB282" s="1197">
        <v>276</v>
      </c>
      <c r="BC282" s="1155">
        <v>18</v>
      </c>
      <c r="BD282" s="1155"/>
      <c r="BE282" s="1155">
        <v>9</v>
      </c>
      <c r="BF282" s="1155" t="s">
        <v>1137</v>
      </c>
      <c r="BG282" s="1155" t="s">
        <v>1136</v>
      </c>
      <c r="BH282" s="1184"/>
      <c r="BI282" s="1179">
        <f t="shared" si="10"/>
        <v>3</v>
      </c>
      <c r="BJ282" s="1183">
        <f t="shared" si="11"/>
        <v>0</v>
      </c>
      <c r="BL282" s="1318"/>
      <c r="BM282" s="1318"/>
      <c r="BN282" s="1318"/>
      <c r="BO282" s="1318"/>
      <c r="BP282" s="1318"/>
      <c r="BQ282" s="1318"/>
      <c r="BR282" s="1318"/>
      <c r="BS282" s="1318"/>
      <c r="BT282" s="1318"/>
      <c r="BU282" s="1318"/>
      <c r="BV282" s="1318"/>
    </row>
    <row r="283" spans="1:74" s="1179" customFormat="1">
      <c r="A283" s="1159">
        <v>277</v>
      </c>
      <c r="B283" s="1159">
        <v>17</v>
      </c>
      <c r="C283" s="1173" t="s">
        <v>948</v>
      </c>
      <c r="D283" s="1189">
        <v>1</v>
      </c>
      <c r="E283" s="1173" t="s">
        <v>122</v>
      </c>
      <c r="F283" s="1189">
        <v>2</v>
      </c>
      <c r="G283" s="1175" t="s">
        <v>217</v>
      </c>
      <c r="H283" s="1194">
        <v>7</v>
      </c>
      <c r="I283" s="1166" t="s">
        <v>131</v>
      </c>
      <c r="J283" s="1319"/>
      <c r="BB283" s="1197">
        <v>277</v>
      </c>
      <c r="BC283" s="1155">
        <v>18</v>
      </c>
      <c r="BD283" s="1155"/>
      <c r="BE283" s="1155">
        <v>10</v>
      </c>
      <c r="BF283" s="1155" t="s">
        <v>1138</v>
      </c>
      <c r="BG283" s="1155" t="s">
        <v>1136</v>
      </c>
      <c r="BH283" s="1184"/>
      <c r="BI283" s="1179">
        <f t="shared" si="10"/>
        <v>5</v>
      </c>
      <c r="BJ283" s="1183">
        <f t="shared" si="11"/>
        <v>0</v>
      </c>
      <c r="BL283" s="1318"/>
      <c r="BM283" s="1318"/>
      <c r="BN283" s="1318"/>
      <c r="BO283" s="1318"/>
      <c r="BP283" s="1318"/>
      <c r="BQ283" s="1318"/>
      <c r="BR283" s="1318"/>
      <c r="BS283" s="1318"/>
      <c r="BT283" s="1318"/>
      <c r="BU283" s="1318"/>
      <c r="BV283" s="1318"/>
    </row>
    <row r="284" spans="1:74" s="1179" customFormat="1">
      <c r="A284" s="1159">
        <v>278</v>
      </c>
      <c r="B284" s="1159">
        <v>17</v>
      </c>
      <c r="C284" s="1173" t="s">
        <v>948</v>
      </c>
      <c r="D284" s="1189">
        <v>1</v>
      </c>
      <c r="E284" s="1173" t="s">
        <v>122</v>
      </c>
      <c r="F284" s="1189">
        <v>2</v>
      </c>
      <c r="G284" s="1175" t="s">
        <v>217</v>
      </c>
      <c r="H284" s="1194">
        <v>8</v>
      </c>
      <c r="I284" s="1166" t="s">
        <v>132</v>
      </c>
      <c r="J284" s="1319"/>
      <c r="BB284" s="1197">
        <v>278</v>
      </c>
      <c r="BC284" s="1155">
        <v>18</v>
      </c>
      <c r="BD284" s="1155"/>
      <c r="BE284" s="1155">
        <v>11</v>
      </c>
      <c r="BF284" s="1155" t="s">
        <v>1139</v>
      </c>
      <c r="BG284" s="1155" t="s">
        <v>1140</v>
      </c>
      <c r="BH284" s="1184"/>
      <c r="BI284" s="1179">
        <f t="shared" si="10"/>
        <v>2</v>
      </c>
      <c r="BJ284" s="1183">
        <f t="shared" si="11"/>
        <v>0</v>
      </c>
      <c r="BL284" s="1318"/>
      <c r="BM284" s="1318"/>
      <c r="BN284" s="1318"/>
      <c r="BO284" s="1318"/>
      <c r="BP284" s="1318"/>
      <c r="BQ284" s="1318"/>
      <c r="BR284" s="1318"/>
      <c r="BS284" s="1318"/>
      <c r="BT284" s="1318"/>
      <c r="BU284" s="1318"/>
      <c r="BV284" s="1318"/>
    </row>
    <row r="285" spans="1:74" s="1179" customFormat="1">
      <c r="A285" s="1159">
        <v>279</v>
      </c>
      <c r="B285" s="1159">
        <v>17</v>
      </c>
      <c r="C285" s="1173" t="s">
        <v>948</v>
      </c>
      <c r="D285" s="1189">
        <v>1</v>
      </c>
      <c r="E285" s="1173" t="s">
        <v>122</v>
      </c>
      <c r="F285" s="1189">
        <v>2</v>
      </c>
      <c r="G285" s="1175" t="s">
        <v>217</v>
      </c>
      <c r="H285" s="1194">
        <v>9</v>
      </c>
      <c r="I285" s="1166" t="s">
        <v>133</v>
      </c>
      <c r="J285" s="1319"/>
      <c r="BB285" s="1197">
        <v>279</v>
      </c>
      <c r="BC285" s="1155">
        <v>18</v>
      </c>
      <c r="BD285" s="1155"/>
      <c r="BE285" s="1155">
        <v>12</v>
      </c>
      <c r="BF285" s="1155" t="s">
        <v>1141</v>
      </c>
      <c r="BG285" s="1155" t="s">
        <v>1142</v>
      </c>
      <c r="BH285" s="1184"/>
      <c r="BI285" s="1179">
        <f t="shared" si="10"/>
        <v>6</v>
      </c>
      <c r="BJ285" s="1183">
        <f t="shared" si="11"/>
        <v>0</v>
      </c>
      <c r="BL285" s="1318"/>
      <c r="BM285" s="1318"/>
      <c r="BN285" s="1318"/>
      <c r="BO285" s="1318"/>
      <c r="BP285" s="1318"/>
      <c r="BQ285" s="1318"/>
      <c r="BR285" s="1318"/>
      <c r="BS285" s="1318"/>
      <c r="BT285" s="1318"/>
      <c r="BU285" s="1318"/>
      <c r="BV285" s="1318"/>
    </row>
    <row r="286" spans="1:74" s="1179" customFormat="1">
      <c r="A286" s="1159">
        <v>280</v>
      </c>
      <c r="B286" s="1159">
        <v>17</v>
      </c>
      <c r="C286" s="1173" t="s">
        <v>948</v>
      </c>
      <c r="D286" s="1189">
        <v>1</v>
      </c>
      <c r="E286" s="1173" t="s">
        <v>122</v>
      </c>
      <c r="F286" s="1189">
        <v>2</v>
      </c>
      <c r="G286" s="1175" t="s">
        <v>217</v>
      </c>
      <c r="H286" s="1194">
        <v>10</v>
      </c>
      <c r="I286" s="1166" t="s">
        <v>1539</v>
      </c>
      <c r="J286" s="1319"/>
      <c r="BB286" s="1197">
        <v>280</v>
      </c>
      <c r="BC286" s="1155">
        <v>18</v>
      </c>
      <c r="BD286" s="1155" t="s">
        <v>1126</v>
      </c>
      <c r="BE286" s="1155">
        <v>13</v>
      </c>
      <c r="BF286" s="1155" t="s">
        <v>1334</v>
      </c>
      <c r="BG286" s="1155"/>
      <c r="BH286" s="1184">
        <v>1</v>
      </c>
      <c r="BI286" s="1179">
        <f t="shared" si="10"/>
        <v>19</v>
      </c>
      <c r="BJ286" s="1183">
        <f t="shared" si="11"/>
        <v>5</v>
      </c>
      <c r="BL286" s="1318"/>
      <c r="BM286" s="1318"/>
      <c r="BN286" s="1318"/>
      <c r="BO286" s="1318"/>
      <c r="BP286" s="1318"/>
      <c r="BQ286" s="1318"/>
      <c r="BR286" s="1318"/>
      <c r="BS286" s="1318"/>
      <c r="BT286" s="1318"/>
      <c r="BU286" s="1318"/>
      <c r="BV286" s="1318"/>
    </row>
    <row r="287" spans="1:74" s="1179" customFormat="1">
      <c r="A287" s="1159">
        <v>281</v>
      </c>
      <c r="B287" s="1159">
        <v>17</v>
      </c>
      <c r="C287" s="1173" t="s">
        <v>948</v>
      </c>
      <c r="D287" s="1189">
        <v>1</v>
      </c>
      <c r="E287" s="1173" t="s">
        <v>122</v>
      </c>
      <c r="F287" s="1189">
        <v>2</v>
      </c>
      <c r="G287" s="1175" t="s">
        <v>217</v>
      </c>
      <c r="H287" s="1194">
        <v>11</v>
      </c>
      <c r="I287" s="1166" t="s">
        <v>1540</v>
      </c>
      <c r="J287" s="1319"/>
      <c r="BB287" s="1197">
        <v>281</v>
      </c>
      <c r="BC287" s="1155">
        <v>19</v>
      </c>
      <c r="BD287" s="1155" t="s">
        <v>1143</v>
      </c>
      <c r="BE287" s="1155">
        <v>1</v>
      </c>
      <c r="BF287" s="1155" t="s">
        <v>1144</v>
      </c>
      <c r="BG287" s="1155" t="s">
        <v>1145</v>
      </c>
      <c r="BH287" s="1184"/>
      <c r="BI287" s="1179">
        <f t="shared" si="10"/>
        <v>3</v>
      </c>
      <c r="BJ287" s="1183">
        <f t="shared" si="11"/>
        <v>7</v>
      </c>
      <c r="BL287" s="1318"/>
      <c r="BM287" s="1318"/>
      <c r="BN287" s="1318"/>
      <c r="BO287" s="1318"/>
      <c r="BP287" s="1318"/>
      <c r="BQ287" s="1318"/>
      <c r="BR287" s="1318"/>
      <c r="BS287" s="1318"/>
      <c r="BT287" s="1318"/>
      <c r="BU287" s="1318"/>
      <c r="BV287" s="1318"/>
    </row>
    <row r="288" spans="1:74" s="1179" customFormat="1">
      <c r="A288" s="1159">
        <v>282</v>
      </c>
      <c r="B288" s="1159">
        <v>17</v>
      </c>
      <c r="C288" s="1173" t="s">
        <v>948</v>
      </c>
      <c r="D288" s="1159">
        <v>2</v>
      </c>
      <c r="E288" s="1173" t="s">
        <v>949</v>
      </c>
      <c r="F288" s="1159">
        <v>1</v>
      </c>
      <c r="G288" s="1168" t="s">
        <v>1537</v>
      </c>
      <c r="H288" s="1192">
        <v>1</v>
      </c>
      <c r="I288" s="1169" t="s">
        <v>815</v>
      </c>
      <c r="J288" s="1319"/>
      <c r="BB288" s="1197">
        <v>282</v>
      </c>
      <c r="BC288" s="1155">
        <v>19</v>
      </c>
      <c r="BD288" s="1155"/>
      <c r="BE288" s="1155">
        <v>2</v>
      </c>
      <c r="BF288" s="1155" t="s">
        <v>1146</v>
      </c>
      <c r="BG288" s="1155" t="s">
        <v>1145</v>
      </c>
      <c r="BH288" s="1184"/>
      <c r="BI288" s="1179">
        <f t="shared" si="10"/>
        <v>3</v>
      </c>
      <c r="BJ288" s="1183">
        <f t="shared" si="11"/>
        <v>0</v>
      </c>
      <c r="BL288" s="1318"/>
      <c r="BM288" s="1318"/>
      <c r="BN288" s="1318"/>
      <c r="BO288" s="1318"/>
      <c r="BP288" s="1318"/>
      <c r="BQ288" s="1318"/>
      <c r="BR288" s="1318"/>
      <c r="BS288" s="1318"/>
      <c r="BT288" s="1318"/>
      <c r="BU288" s="1318"/>
      <c r="BV288" s="1318"/>
    </row>
    <row r="289" spans="1:74" s="1179" customFormat="1">
      <c r="A289" s="1159">
        <v>283</v>
      </c>
      <c r="B289" s="1159">
        <v>17</v>
      </c>
      <c r="C289" s="1173" t="s">
        <v>948</v>
      </c>
      <c r="D289" s="1159">
        <v>2</v>
      </c>
      <c r="E289" s="1173" t="s">
        <v>949</v>
      </c>
      <c r="F289" s="1159">
        <v>1</v>
      </c>
      <c r="G289" s="1168" t="s">
        <v>1537</v>
      </c>
      <c r="H289" s="1192">
        <v>2</v>
      </c>
      <c r="I289" s="1169" t="s">
        <v>816</v>
      </c>
      <c r="J289" s="1319"/>
      <c r="BB289" s="1197">
        <v>283</v>
      </c>
      <c r="BC289" s="1155">
        <v>19</v>
      </c>
      <c r="BD289" s="1155"/>
      <c r="BE289" s="1155">
        <v>3</v>
      </c>
      <c r="BF289" s="1155" t="s">
        <v>1147</v>
      </c>
      <c r="BG289" s="1155" t="s">
        <v>1148</v>
      </c>
      <c r="BH289" s="1184"/>
      <c r="BI289" s="1179">
        <f t="shared" si="10"/>
        <v>2</v>
      </c>
      <c r="BJ289" s="1183">
        <f t="shared" si="11"/>
        <v>0</v>
      </c>
      <c r="BL289" s="1318"/>
      <c r="BM289" s="1318"/>
      <c r="BN289" s="1318"/>
      <c r="BO289" s="1318"/>
      <c r="BP289" s="1318"/>
      <c r="BQ289" s="1318"/>
      <c r="BR289" s="1318"/>
      <c r="BS289" s="1318"/>
      <c r="BT289" s="1318"/>
      <c r="BU289" s="1318"/>
      <c r="BV289" s="1318"/>
    </row>
    <row r="290" spans="1:74" s="1179" customFormat="1">
      <c r="A290" s="1159">
        <v>284</v>
      </c>
      <c r="B290" s="1159">
        <v>17</v>
      </c>
      <c r="C290" s="1173" t="s">
        <v>948</v>
      </c>
      <c r="D290" s="1159">
        <v>2</v>
      </c>
      <c r="E290" s="1167" t="s">
        <v>949</v>
      </c>
      <c r="F290" s="1189">
        <v>2</v>
      </c>
      <c r="G290" s="1165" t="s">
        <v>217</v>
      </c>
      <c r="H290" s="1193">
        <v>1</v>
      </c>
      <c r="I290" s="1166" t="s">
        <v>814</v>
      </c>
      <c r="J290" s="1319"/>
      <c r="BB290" s="1197">
        <v>284</v>
      </c>
      <c r="BC290" s="1155">
        <v>19</v>
      </c>
      <c r="BD290" s="1155"/>
      <c r="BE290" s="1155">
        <v>4</v>
      </c>
      <c r="BF290" s="1155" t="s">
        <v>1149</v>
      </c>
      <c r="BG290" s="1155" t="s">
        <v>1148</v>
      </c>
      <c r="BH290" s="1184"/>
      <c r="BI290" s="1179">
        <f t="shared" si="10"/>
        <v>3</v>
      </c>
      <c r="BJ290" s="1183">
        <f t="shared" si="11"/>
        <v>0</v>
      </c>
      <c r="BL290" s="1318"/>
      <c r="BM290" s="1318"/>
      <c r="BN290" s="1318"/>
      <c r="BO290" s="1318"/>
      <c r="BP290" s="1318"/>
      <c r="BQ290" s="1318"/>
      <c r="BR290" s="1318"/>
      <c r="BS290" s="1318"/>
      <c r="BT290" s="1318"/>
      <c r="BU290" s="1318"/>
      <c r="BV290" s="1318"/>
    </row>
    <row r="291" spans="1:74" s="1179" customFormat="1">
      <c r="A291" s="1159">
        <v>285</v>
      </c>
      <c r="B291" s="1159">
        <v>17</v>
      </c>
      <c r="C291" s="1173" t="s">
        <v>948</v>
      </c>
      <c r="D291" s="1159">
        <v>2</v>
      </c>
      <c r="E291" s="1173" t="s">
        <v>949</v>
      </c>
      <c r="F291" s="1189">
        <v>2</v>
      </c>
      <c r="G291" s="1175" t="s">
        <v>217</v>
      </c>
      <c r="H291" s="1194">
        <v>2</v>
      </c>
      <c r="I291" s="1166" t="s">
        <v>1541</v>
      </c>
      <c r="J291" s="1319"/>
      <c r="BB291" s="1197">
        <v>285</v>
      </c>
      <c r="BC291" s="1155">
        <v>19</v>
      </c>
      <c r="BD291" s="1155"/>
      <c r="BE291" s="1155">
        <v>5</v>
      </c>
      <c r="BF291" s="1155" t="s">
        <v>1150</v>
      </c>
      <c r="BG291" s="1155" t="s">
        <v>1151</v>
      </c>
      <c r="BH291" s="1184"/>
      <c r="BI291" s="1179">
        <f t="shared" si="10"/>
        <v>4</v>
      </c>
      <c r="BJ291" s="1183">
        <f t="shared" si="11"/>
        <v>0</v>
      </c>
      <c r="BL291" s="1318"/>
      <c r="BM291" s="1318"/>
      <c r="BN291" s="1318"/>
      <c r="BO291" s="1318"/>
      <c r="BP291" s="1318"/>
      <c r="BQ291" s="1318"/>
      <c r="BR291" s="1318"/>
      <c r="BS291" s="1318"/>
      <c r="BT291" s="1318"/>
      <c r="BU291" s="1318"/>
      <c r="BV291" s="1318"/>
    </row>
    <row r="292" spans="1:74" s="1179" customFormat="1">
      <c r="A292" s="1159">
        <v>286</v>
      </c>
      <c r="B292" s="1159">
        <v>17</v>
      </c>
      <c r="C292" s="1173" t="s">
        <v>948</v>
      </c>
      <c r="D292" s="1159">
        <v>2</v>
      </c>
      <c r="E292" s="1173" t="s">
        <v>949</v>
      </c>
      <c r="F292" s="1189">
        <v>2</v>
      </c>
      <c r="G292" s="1175" t="s">
        <v>217</v>
      </c>
      <c r="H292" s="1194">
        <v>3</v>
      </c>
      <c r="I292" s="1166" t="s">
        <v>1542</v>
      </c>
      <c r="J292" s="1319"/>
      <c r="BB292" s="1197">
        <v>286</v>
      </c>
      <c r="BC292" s="1155">
        <v>19</v>
      </c>
      <c r="BD292" s="1155"/>
      <c r="BE292" s="1155">
        <v>6</v>
      </c>
      <c r="BF292" s="1155" t="s">
        <v>1152</v>
      </c>
      <c r="BG292" s="1155" t="s">
        <v>1153</v>
      </c>
      <c r="BH292" s="1184"/>
      <c r="BI292" s="1179">
        <f t="shared" si="10"/>
        <v>5</v>
      </c>
      <c r="BJ292" s="1183">
        <f t="shared" si="11"/>
        <v>0</v>
      </c>
      <c r="BL292" s="1318"/>
      <c r="BM292" s="1318"/>
      <c r="BN292" s="1318"/>
      <c r="BO292" s="1318"/>
      <c r="BP292" s="1318"/>
      <c r="BQ292" s="1318"/>
      <c r="BR292" s="1318"/>
      <c r="BS292" s="1318"/>
      <c r="BT292" s="1318"/>
      <c r="BU292" s="1318"/>
      <c r="BV292" s="1318"/>
    </row>
    <row r="293" spans="1:74" s="1179" customFormat="1">
      <c r="A293" s="1159">
        <v>287</v>
      </c>
      <c r="B293" s="1159">
        <v>17</v>
      </c>
      <c r="C293" s="1173" t="s">
        <v>948</v>
      </c>
      <c r="D293" s="1159">
        <v>3</v>
      </c>
      <c r="E293" s="1167" t="s">
        <v>817</v>
      </c>
      <c r="F293" s="1189">
        <v>1</v>
      </c>
      <c r="G293" s="1168" t="s">
        <v>1537</v>
      </c>
      <c r="H293" s="1192">
        <v>1</v>
      </c>
      <c r="I293" s="1169" t="s">
        <v>1611</v>
      </c>
      <c r="J293" s="1319"/>
      <c r="BB293" s="1197">
        <v>287</v>
      </c>
      <c r="BC293" s="1155">
        <v>19</v>
      </c>
      <c r="BD293" s="1155"/>
      <c r="BE293" s="1155">
        <v>7</v>
      </c>
      <c r="BF293" s="1155" t="s">
        <v>1154</v>
      </c>
      <c r="BG293" s="1155" t="s">
        <v>1157</v>
      </c>
      <c r="BH293" s="1184"/>
      <c r="BI293" s="1179">
        <f t="shared" si="10"/>
        <v>5</v>
      </c>
      <c r="BJ293" s="1183">
        <f t="shared" si="11"/>
        <v>0</v>
      </c>
      <c r="BL293" s="1318"/>
      <c r="BM293" s="1318"/>
      <c r="BN293" s="1318"/>
      <c r="BO293" s="1318"/>
      <c r="BP293" s="1318"/>
      <c r="BQ293" s="1318"/>
      <c r="BR293" s="1318"/>
      <c r="BS293" s="1318"/>
      <c r="BT293" s="1318"/>
      <c r="BU293" s="1318"/>
      <c r="BV293" s="1318"/>
    </row>
    <row r="294" spans="1:74" s="1179" customFormat="1">
      <c r="A294" s="1159">
        <v>288</v>
      </c>
      <c r="B294" s="1159">
        <v>17</v>
      </c>
      <c r="C294" s="1173" t="s">
        <v>948</v>
      </c>
      <c r="D294" s="1159">
        <v>3</v>
      </c>
      <c r="E294" s="1167" t="s">
        <v>817</v>
      </c>
      <c r="F294" s="1189">
        <v>2</v>
      </c>
      <c r="G294" s="1165" t="s">
        <v>217</v>
      </c>
      <c r="H294" s="1193">
        <v>1</v>
      </c>
      <c r="I294" s="1166" t="s">
        <v>1612</v>
      </c>
      <c r="J294" s="1319"/>
      <c r="BB294" s="1197">
        <v>288</v>
      </c>
      <c r="BC294" s="1155">
        <v>19</v>
      </c>
      <c r="BD294" s="1155"/>
      <c r="BE294" s="1155">
        <v>8</v>
      </c>
      <c r="BF294" s="1155" t="s">
        <v>1162</v>
      </c>
      <c r="BG294" s="1155" t="s">
        <v>1157</v>
      </c>
      <c r="BH294" s="1184"/>
      <c r="BI294" s="1179">
        <f t="shared" si="10"/>
        <v>8</v>
      </c>
      <c r="BJ294" s="1183">
        <f t="shared" si="11"/>
        <v>0</v>
      </c>
      <c r="BL294" s="1318"/>
      <c r="BM294" s="1318"/>
      <c r="BN294" s="1318"/>
      <c r="BO294" s="1318"/>
      <c r="BP294" s="1318"/>
      <c r="BQ294" s="1318"/>
      <c r="BR294" s="1318"/>
      <c r="BS294" s="1318"/>
      <c r="BT294" s="1318"/>
      <c r="BU294" s="1318"/>
      <c r="BV294" s="1318"/>
    </row>
    <row r="295" spans="1:74" s="1179" customFormat="1">
      <c r="A295" s="1159">
        <v>289</v>
      </c>
      <c r="B295" s="1159">
        <v>17</v>
      </c>
      <c r="C295" s="1173" t="s">
        <v>948</v>
      </c>
      <c r="D295" s="1159">
        <v>3</v>
      </c>
      <c r="E295" s="1173" t="s">
        <v>817</v>
      </c>
      <c r="F295" s="1159">
        <v>2</v>
      </c>
      <c r="G295" s="1175" t="s">
        <v>217</v>
      </c>
      <c r="H295" s="1194">
        <v>2</v>
      </c>
      <c r="I295" s="1166" t="s">
        <v>946</v>
      </c>
      <c r="J295" s="1319"/>
      <c r="BB295" s="1197">
        <v>289</v>
      </c>
      <c r="BC295" s="1155">
        <v>19</v>
      </c>
      <c r="BD295" s="1155"/>
      <c r="BE295" s="1155">
        <v>9</v>
      </c>
      <c r="BF295" s="1155" t="s">
        <v>1335</v>
      </c>
      <c r="BG295" s="1155"/>
      <c r="BH295" s="1184">
        <v>1</v>
      </c>
      <c r="BI295" s="1179">
        <f t="shared" si="10"/>
        <v>21</v>
      </c>
      <c r="BJ295" s="1183">
        <f t="shared" si="11"/>
        <v>0</v>
      </c>
      <c r="BL295" s="1318"/>
      <c r="BM295" s="1318"/>
      <c r="BN295" s="1318"/>
      <c r="BO295" s="1318"/>
      <c r="BP295" s="1318"/>
      <c r="BQ295" s="1318"/>
      <c r="BR295" s="1318"/>
      <c r="BS295" s="1318"/>
      <c r="BT295" s="1318"/>
      <c r="BU295" s="1318"/>
      <c r="BV295" s="1318"/>
    </row>
    <row r="296" spans="1:74" s="1179" customFormat="1">
      <c r="A296" s="1159">
        <v>290</v>
      </c>
      <c r="B296" s="1159">
        <v>17</v>
      </c>
      <c r="C296" s="1173" t="s">
        <v>948</v>
      </c>
      <c r="D296" s="1159">
        <v>3</v>
      </c>
      <c r="E296" s="1173" t="s">
        <v>817</v>
      </c>
      <c r="F296" s="1159">
        <v>2</v>
      </c>
      <c r="G296" s="1175" t="s">
        <v>217</v>
      </c>
      <c r="H296" s="1194">
        <v>3</v>
      </c>
      <c r="I296" s="1166" t="s">
        <v>947</v>
      </c>
      <c r="J296" s="1319"/>
      <c r="BB296" s="1197">
        <v>290</v>
      </c>
      <c r="BC296" s="1155">
        <v>20</v>
      </c>
      <c r="BD296" s="1155" t="s">
        <v>1163</v>
      </c>
      <c r="BE296" s="1155">
        <v>1</v>
      </c>
      <c r="BF296" s="1155" t="s">
        <v>1164</v>
      </c>
      <c r="BG296" s="1155" t="s">
        <v>1157</v>
      </c>
      <c r="BH296" s="1184"/>
      <c r="BI296" s="1179">
        <f t="shared" si="10"/>
        <v>5</v>
      </c>
      <c r="BJ296" s="1183">
        <f t="shared" si="11"/>
        <v>9</v>
      </c>
      <c r="BL296" s="1318"/>
      <c r="BM296" s="1318"/>
      <c r="BN296" s="1318"/>
      <c r="BO296" s="1318"/>
      <c r="BP296" s="1318"/>
      <c r="BQ296" s="1318"/>
      <c r="BR296" s="1318"/>
      <c r="BS296" s="1318"/>
      <c r="BT296" s="1318"/>
      <c r="BU296" s="1318"/>
      <c r="BV296" s="1318"/>
    </row>
    <row r="297" spans="1:74" s="1179" customFormat="1">
      <c r="A297" s="1159">
        <v>291</v>
      </c>
      <c r="B297" s="1159">
        <v>17</v>
      </c>
      <c r="C297" s="1173" t="s">
        <v>948</v>
      </c>
      <c r="D297" s="1159">
        <v>3</v>
      </c>
      <c r="E297" s="1173" t="s">
        <v>817</v>
      </c>
      <c r="F297" s="1159">
        <v>2</v>
      </c>
      <c r="G297" s="1175" t="s">
        <v>217</v>
      </c>
      <c r="H297" s="1194">
        <v>4</v>
      </c>
      <c r="I297" s="1166" t="s">
        <v>950</v>
      </c>
      <c r="J297" s="1319"/>
      <c r="BB297" s="1197">
        <v>291</v>
      </c>
      <c r="BC297" s="1155">
        <v>20</v>
      </c>
      <c r="BD297" s="1155"/>
      <c r="BE297" s="1155">
        <v>2</v>
      </c>
      <c r="BF297" s="1155" t="s">
        <v>1165</v>
      </c>
      <c r="BG297" s="1155" t="s">
        <v>1157</v>
      </c>
      <c r="BH297" s="1184"/>
      <c r="BI297" s="1179">
        <f t="shared" si="10"/>
        <v>3</v>
      </c>
      <c r="BJ297" s="1183">
        <f t="shared" si="11"/>
        <v>0</v>
      </c>
      <c r="BL297" s="1318"/>
      <c r="BM297" s="1318"/>
      <c r="BN297" s="1318"/>
      <c r="BO297" s="1318"/>
      <c r="BP297" s="1318"/>
      <c r="BQ297" s="1318"/>
      <c r="BR297" s="1318"/>
      <c r="BS297" s="1318"/>
      <c r="BT297" s="1318"/>
      <c r="BU297" s="1318"/>
      <c r="BV297" s="1318"/>
    </row>
    <row r="298" spans="1:74" s="1179" customFormat="1">
      <c r="A298" s="1159">
        <v>292</v>
      </c>
      <c r="B298" s="1159">
        <v>17</v>
      </c>
      <c r="C298" s="1173" t="s">
        <v>948</v>
      </c>
      <c r="D298" s="1159">
        <v>3</v>
      </c>
      <c r="E298" s="1173" t="s">
        <v>817</v>
      </c>
      <c r="F298" s="1159">
        <v>2</v>
      </c>
      <c r="G298" s="1175" t="s">
        <v>217</v>
      </c>
      <c r="H298" s="1194">
        <v>5</v>
      </c>
      <c r="I298" s="1166" t="s">
        <v>259</v>
      </c>
      <c r="J298" s="1319"/>
      <c r="BB298" s="1197">
        <v>292</v>
      </c>
      <c r="BC298" s="1155">
        <v>20</v>
      </c>
      <c r="BD298" s="1155"/>
      <c r="BE298" s="1155">
        <v>3</v>
      </c>
      <c r="BF298" s="1155" t="s">
        <v>1166</v>
      </c>
      <c r="BG298" s="1155" t="s">
        <v>1157</v>
      </c>
      <c r="BH298" s="1184"/>
      <c r="BI298" s="1179">
        <f t="shared" si="10"/>
        <v>4</v>
      </c>
      <c r="BJ298" s="1183">
        <f t="shared" si="11"/>
        <v>0</v>
      </c>
      <c r="BL298" s="1318"/>
      <c r="BM298" s="1318"/>
      <c r="BN298" s="1318"/>
      <c r="BO298" s="1318"/>
      <c r="BP298" s="1318"/>
      <c r="BQ298" s="1318"/>
      <c r="BR298" s="1318"/>
      <c r="BS298" s="1318"/>
      <c r="BT298" s="1318"/>
      <c r="BU298" s="1318"/>
      <c r="BV298" s="1318"/>
    </row>
    <row r="299" spans="1:74" s="1179" customFormat="1">
      <c r="A299" s="1159">
        <v>293</v>
      </c>
      <c r="B299" s="1159">
        <v>18</v>
      </c>
      <c r="C299" s="1167" t="s">
        <v>951</v>
      </c>
      <c r="D299" s="1189">
        <v>1</v>
      </c>
      <c r="E299" s="1167" t="s">
        <v>122</v>
      </c>
      <c r="F299" s="1189">
        <v>1</v>
      </c>
      <c r="G299" s="1168" t="s">
        <v>1537</v>
      </c>
      <c r="H299" s="1192">
        <v>1</v>
      </c>
      <c r="I299" s="1169" t="s">
        <v>1599</v>
      </c>
      <c r="J299" s="1319"/>
      <c r="BB299" s="1197">
        <v>293</v>
      </c>
      <c r="BC299" s="1155">
        <v>20</v>
      </c>
      <c r="BD299" s="1155"/>
      <c r="BE299" s="1155">
        <v>4</v>
      </c>
      <c r="BF299" s="1155" t="s">
        <v>1167</v>
      </c>
      <c r="BG299" s="1155" t="s">
        <v>1157</v>
      </c>
      <c r="BH299" s="1184"/>
      <c r="BI299" s="1179">
        <f t="shared" si="10"/>
        <v>6</v>
      </c>
      <c r="BJ299" s="1183">
        <f t="shared" si="11"/>
        <v>0</v>
      </c>
      <c r="BL299" s="1318"/>
      <c r="BM299" s="1318"/>
      <c r="BN299" s="1318"/>
      <c r="BO299" s="1318"/>
      <c r="BP299" s="1318"/>
      <c r="BQ299" s="1318"/>
      <c r="BR299" s="1318"/>
      <c r="BS299" s="1318"/>
      <c r="BT299" s="1318"/>
      <c r="BU299" s="1318"/>
      <c r="BV299" s="1318"/>
    </row>
    <row r="300" spans="1:74" s="1179" customFormat="1">
      <c r="A300" s="1159">
        <v>294</v>
      </c>
      <c r="B300" s="1159">
        <v>18</v>
      </c>
      <c r="C300" s="1167" t="s">
        <v>951</v>
      </c>
      <c r="D300" s="1189">
        <v>1</v>
      </c>
      <c r="E300" s="1167" t="s">
        <v>122</v>
      </c>
      <c r="F300" s="1189">
        <v>2</v>
      </c>
      <c r="G300" s="1165" t="s">
        <v>217</v>
      </c>
      <c r="H300" s="1193">
        <v>1</v>
      </c>
      <c r="I300" s="1166" t="s">
        <v>943</v>
      </c>
      <c r="J300" s="1319"/>
      <c r="BB300" s="1197">
        <v>294</v>
      </c>
      <c r="BC300" s="1155">
        <v>20</v>
      </c>
      <c r="BD300" s="1155"/>
      <c r="BE300" s="1155">
        <v>5</v>
      </c>
      <c r="BF300" s="1155" t="s">
        <v>1168</v>
      </c>
      <c r="BG300" s="1155" t="s">
        <v>1157</v>
      </c>
      <c r="BH300" s="1184"/>
      <c r="BI300" s="1179">
        <f t="shared" si="10"/>
        <v>8</v>
      </c>
      <c r="BJ300" s="1183">
        <f t="shared" si="11"/>
        <v>0</v>
      </c>
      <c r="BL300" s="1318"/>
      <c r="BM300" s="1318"/>
      <c r="BN300" s="1318"/>
      <c r="BO300" s="1318"/>
      <c r="BP300" s="1318"/>
      <c r="BQ300" s="1318"/>
      <c r="BR300" s="1318"/>
      <c r="BS300" s="1318"/>
      <c r="BT300" s="1318"/>
      <c r="BU300" s="1318"/>
      <c r="BV300" s="1318"/>
    </row>
    <row r="301" spans="1:74" s="1179" customFormat="1">
      <c r="A301" s="1159">
        <v>295</v>
      </c>
      <c r="B301" s="1159">
        <v>18</v>
      </c>
      <c r="C301" s="1173" t="s">
        <v>951</v>
      </c>
      <c r="D301" s="1189">
        <v>1</v>
      </c>
      <c r="E301" s="1173" t="s">
        <v>122</v>
      </c>
      <c r="F301" s="1159">
        <v>2</v>
      </c>
      <c r="G301" s="1175" t="s">
        <v>217</v>
      </c>
      <c r="H301" s="1194">
        <v>2</v>
      </c>
      <c r="I301" s="1166" t="s">
        <v>952</v>
      </c>
      <c r="J301" s="1319"/>
      <c r="BB301" s="1197">
        <v>295</v>
      </c>
      <c r="BC301" s="1155">
        <v>20</v>
      </c>
      <c r="BD301" s="1155"/>
      <c r="BE301" s="1155">
        <v>6</v>
      </c>
      <c r="BF301" s="1155" t="s">
        <v>1169</v>
      </c>
      <c r="BG301" s="1155" t="s">
        <v>1157</v>
      </c>
      <c r="BH301" s="1184"/>
      <c r="BI301" s="1179">
        <f t="shared" si="10"/>
        <v>5</v>
      </c>
      <c r="BJ301" s="1183">
        <f t="shared" si="11"/>
        <v>0</v>
      </c>
      <c r="BL301" s="1318"/>
      <c r="BM301" s="1318"/>
      <c r="BN301" s="1318"/>
      <c r="BO301" s="1318"/>
      <c r="BP301" s="1318"/>
      <c r="BQ301" s="1318"/>
      <c r="BR301" s="1318"/>
      <c r="BS301" s="1318"/>
      <c r="BT301" s="1318"/>
      <c r="BU301" s="1318"/>
      <c r="BV301" s="1318"/>
    </row>
    <row r="302" spans="1:74" s="1179" customFormat="1">
      <c r="A302" s="1159">
        <v>296</v>
      </c>
      <c r="B302" s="1159">
        <v>18</v>
      </c>
      <c r="C302" s="1173" t="s">
        <v>951</v>
      </c>
      <c r="D302" s="1189">
        <v>1</v>
      </c>
      <c r="E302" s="1173" t="s">
        <v>122</v>
      </c>
      <c r="F302" s="1159">
        <v>2</v>
      </c>
      <c r="G302" s="1175" t="s">
        <v>217</v>
      </c>
      <c r="H302" s="1193">
        <v>3</v>
      </c>
      <c r="I302" s="1166" t="s">
        <v>1095</v>
      </c>
      <c r="J302" s="1319"/>
      <c r="BB302" s="1197">
        <v>296</v>
      </c>
      <c r="BC302" s="1155">
        <v>20</v>
      </c>
      <c r="BD302" s="1155"/>
      <c r="BE302" s="1155">
        <v>7</v>
      </c>
      <c r="BF302" s="1155" t="s">
        <v>1170</v>
      </c>
      <c r="BG302" s="1155" t="s">
        <v>1157</v>
      </c>
      <c r="BH302" s="1184"/>
      <c r="BI302" s="1179">
        <f t="shared" si="10"/>
        <v>10</v>
      </c>
      <c r="BJ302" s="1183">
        <f t="shared" si="11"/>
        <v>0</v>
      </c>
      <c r="BL302" s="1318"/>
      <c r="BM302" s="1318"/>
      <c r="BN302" s="1318"/>
      <c r="BO302" s="1318"/>
      <c r="BP302" s="1318"/>
      <c r="BQ302" s="1318"/>
      <c r="BR302" s="1318"/>
      <c r="BS302" s="1318"/>
      <c r="BT302" s="1318"/>
      <c r="BU302" s="1318"/>
      <c r="BV302" s="1318"/>
    </row>
    <row r="303" spans="1:74" s="1179" customFormat="1">
      <c r="A303" s="1159">
        <v>297</v>
      </c>
      <c r="B303" s="1159">
        <v>18</v>
      </c>
      <c r="C303" s="1173" t="s">
        <v>951</v>
      </c>
      <c r="D303" s="1189">
        <v>1</v>
      </c>
      <c r="E303" s="1173" t="s">
        <v>122</v>
      </c>
      <c r="F303" s="1159">
        <v>2</v>
      </c>
      <c r="G303" s="1175" t="s">
        <v>217</v>
      </c>
      <c r="H303" s="1194">
        <v>4</v>
      </c>
      <c r="I303" s="1166" t="s">
        <v>1188</v>
      </c>
      <c r="J303" s="1319"/>
      <c r="BB303" s="1197">
        <v>297</v>
      </c>
      <c r="BC303" s="1155">
        <v>20</v>
      </c>
      <c r="BD303" s="1155"/>
      <c r="BE303" s="1155">
        <v>8</v>
      </c>
      <c r="BF303" s="1155" t="s">
        <v>1171</v>
      </c>
      <c r="BG303" s="1155" t="s">
        <v>1157</v>
      </c>
      <c r="BH303" s="1184"/>
      <c r="BI303" s="1179">
        <f t="shared" si="10"/>
        <v>6</v>
      </c>
      <c r="BJ303" s="1183">
        <f t="shared" si="11"/>
        <v>0</v>
      </c>
      <c r="BL303" s="1318"/>
      <c r="BM303" s="1318"/>
      <c r="BN303" s="1318"/>
      <c r="BO303" s="1318"/>
      <c r="BP303" s="1318"/>
      <c r="BQ303" s="1318"/>
      <c r="BR303" s="1318"/>
      <c r="BS303" s="1318"/>
      <c r="BT303" s="1318"/>
      <c r="BU303" s="1318"/>
      <c r="BV303" s="1318"/>
    </row>
    <row r="304" spans="1:74" s="1179" customFormat="1">
      <c r="A304" s="1159">
        <v>298</v>
      </c>
      <c r="B304" s="1159">
        <v>18</v>
      </c>
      <c r="C304" s="1173" t="s">
        <v>951</v>
      </c>
      <c r="D304" s="1189">
        <v>1</v>
      </c>
      <c r="E304" s="1173" t="s">
        <v>122</v>
      </c>
      <c r="F304" s="1159">
        <v>2</v>
      </c>
      <c r="G304" s="1175" t="s">
        <v>217</v>
      </c>
      <c r="H304" s="1193">
        <v>5</v>
      </c>
      <c r="I304" s="1166" t="s">
        <v>253</v>
      </c>
      <c r="J304" s="1319"/>
      <c r="BB304" s="1197">
        <v>298</v>
      </c>
      <c r="BC304" s="1155">
        <v>20</v>
      </c>
      <c r="BD304" s="1155"/>
      <c r="BE304" s="1155">
        <v>9</v>
      </c>
      <c r="BF304" s="1155" t="s">
        <v>1172</v>
      </c>
      <c r="BG304" s="1155" t="s">
        <v>1157</v>
      </c>
      <c r="BH304" s="1184"/>
      <c r="BI304" s="1179">
        <f t="shared" si="10"/>
        <v>3</v>
      </c>
      <c r="BJ304" s="1183">
        <f t="shared" si="11"/>
        <v>0</v>
      </c>
      <c r="BL304" s="1318"/>
      <c r="BM304" s="1318"/>
      <c r="BN304" s="1318"/>
      <c r="BO304" s="1318"/>
      <c r="BP304" s="1318"/>
      <c r="BQ304" s="1318"/>
      <c r="BR304" s="1318"/>
      <c r="BS304" s="1318"/>
      <c r="BT304" s="1318"/>
      <c r="BU304" s="1318"/>
      <c r="BV304" s="1318"/>
    </row>
    <row r="305" spans="1:74" s="1179" customFormat="1">
      <c r="A305" s="1159">
        <v>299</v>
      </c>
      <c r="B305" s="1159">
        <v>18</v>
      </c>
      <c r="C305" s="1173" t="s">
        <v>951</v>
      </c>
      <c r="D305" s="1189">
        <v>1</v>
      </c>
      <c r="E305" s="1173" t="s">
        <v>122</v>
      </c>
      <c r="F305" s="1159">
        <v>2</v>
      </c>
      <c r="G305" s="1175" t="s">
        <v>217</v>
      </c>
      <c r="H305" s="1194">
        <v>6</v>
      </c>
      <c r="I305" s="1166" t="s">
        <v>1096</v>
      </c>
      <c r="J305" s="1319"/>
      <c r="BB305" s="1197">
        <v>299</v>
      </c>
      <c r="BC305" s="1155">
        <v>20</v>
      </c>
      <c r="BD305" s="1155"/>
      <c r="BE305" s="1155">
        <v>10</v>
      </c>
      <c r="BF305" s="1155" t="s">
        <v>1173</v>
      </c>
      <c r="BG305" s="1155" t="s">
        <v>1157</v>
      </c>
      <c r="BH305" s="1184"/>
      <c r="BI305" s="1179">
        <f t="shared" si="10"/>
        <v>3</v>
      </c>
      <c r="BJ305" s="1183">
        <f t="shared" si="11"/>
        <v>0</v>
      </c>
      <c r="BL305" s="1318"/>
      <c r="BM305" s="1318"/>
      <c r="BN305" s="1318"/>
      <c r="BO305" s="1318"/>
      <c r="BP305" s="1318"/>
      <c r="BQ305" s="1318"/>
      <c r="BR305" s="1318"/>
      <c r="BS305" s="1318"/>
      <c r="BT305" s="1318"/>
      <c r="BU305" s="1318"/>
      <c r="BV305" s="1318"/>
    </row>
    <row r="306" spans="1:74" s="1179" customFormat="1">
      <c r="A306" s="1159">
        <v>300</v>
      </c>
      <c r="B306" s="1159">
        <v>18</v>
      </c>
      <c r="C306" s="1173" t="s">
        <v>951</v>
      </c>
      <c r="D306" s="1189">
        <v>1</v>
      </c>
      <c r="E306" s="1173" t="s">
        <v>122</v>
      </c>
      <c r="F306" s="1159">
        <v>2</v>
      </c>
      <c r="G306" s="1175" t="s">
        <v>217</v>
      </c>
      <c r="H306" s="1193">
        <v>7</v>
      </c>
      <c r="I306" s="1166" t="s">
        <v>1097</v>
      </c>
      <c r="J306" s="1319"/>
      <c r="BB306" s="1197">
        <v>300</v>
      </c>
      <c r="BC306" s="1155">
        <v>20</v>
      </c>
      <c r="BD306" s="1155"/>
      <c r="BE306" s="1155">
        <v>11</v>
      </c>
      <c r="BF306" s="1155" t="s">
        <v>1174</v>
      </c>
      <c r="BG306" s="1155" t="s">
        <v>1157</v>
      </c>
      <c r="BH306" s="1184"/>
      <c r="BI306" s="1179">
        <f t="shared" si="10"/>
        <v>5</v>
      </c>
      <c r="BJ306" s="1183">
        <f t="shared" si="11"/>
        <v>0</v>
      </c>
      <c r="BL306" s="1318"/>
      <c r="BM306" s="1318"/>
      <c r="BN306" s="1318"/>
      <c r="BO306" s="1318"/>
      <c r="BP306" s="1318"/>
      <c r="BQ306" s="1318"/>
      <c r="BR306" s="1318"/>
      <c r="BS306" s="1318"/>
      <c r="BT306" s="1318"/>
      <c r="BU306" s="1318"/>
      <c r="BV306" s="1318"/>
    </row>
    <row r="307" spans="1:74" s="1179" customFormat="1">
      <c r="A307" s="1159">
        <v>301</v>
      </c>
      <c r="B307" s="1159">
        <v>18</v>
      </c>
      <c r="C307" s="1173" t="s">
        <v>951</v>
      </c>
      <c r="D307" s="1189">
        <v>1</v>
      </c>
      <c r="E307" s="1173" t="s">
        <v>122</v>
      </c>
      <c r="F307" s="1159">
        <v>2</v>
      </c>
      <c r="G307" s="1175" t="s">
        <v>217</v>
      </c>
      <c r="H307" s="1194">
        <v>8</v>
      </c>
      <c r="I307" s="1166" t="s">
        <v>1080</v>
      </c>
      <c r="J307" s="1319"/>
      <c r="BB307" s="1197">
        <v>301</v>
      </c>
      <c r="BC307" s="1155">
        <v>20</v>
      </c>
      <c r="BD307" s="1155"/>
      <c r="BE307" s="1155">
        <v>12</v>
      </c>
      <c r="BF307" s="1155" t="s">
        <v>1175</v>
      </c>
      <c r="BG307" s="1155" t="s">
        <v>1157</v>
      </c>
      <c r="BH307" s="1184"/>
      <c r="BI307" s="1179">
        <f t="shared" si="10"/>
        <v>8</v>
      </c>
      <c r="BJ307" s="1183">
        <f t="shared" si="11"/>
        <v>0</v>
      </c>
      <c r="BL307" s="1318"/>
      <c r="BM307" s="1318"/>
      <c r="BN307" s="1318"/>
      <c r="BO307" s="1318"/>
      <c r="BP307" s="1318"/>
      <c r="BQ307" s="1318"/>
      <c r="BR307" s="1318"/>
      <c r="BS307" s="1318"/>
      <c r="BT307" s="1318"/>
      <c r="BU307" s="1318"/>
      <c r="BV307" s="1318"/>
    </row>
    <row r="308" spans="1:74" s="1179" customFormat="1">
      <c r="A308" s="1159">
        <v>302</v>
      </c>
      <c r="B308" s="1159">
        <v>18</v>
      </c>
      <c r="C308" s="1173" t="s">
        <v>951</v>
      </c>
      <c r="D308" s="1189">
        <v>1</v>
      </c>
      <c r="E308" s="1173" t="s">
        <v>122</v>
      </c>
      <c r="F308" s="1159">
        <v>2</v>
      </c>
      <c r="G308" s="1175" t="s">
        <v>217</v>
      </c>
      <c r="H308" s="1193">
        <v>9</v>
      </c>
      <c r="I308" s="1166" t="s">
        <v>1081</v>
      </c>
      <c r="J308" s="1319"/>
      <c r="BB308" s="1197">
        <v>302</v>
      </c>
      <c r="BC308" s="1155">
        <v>20</v>
      </c>
      <c r="BD308" s="1155"/>
      <c r="BE308" s="1155">
        <v>13</v>
      </c>
      <c r="BF308" s="1155" t="s">
        <v>1176</v>
      </c>
      <c r="BG308" s="1155" t="s">
        <v>1157</v>
      </c>
      <c r="BH308" s="1184"/>
      <c r="BI308" s="1179">
        <f t="shared" si="10"/>
        <v>8</v>
      </c>
      <c r="BJ308" s="1183">
        <f t="shared" si="11"/>
        <v>0</v>
      </c>
      <c r="BL308" s="1318"/>
      <c r="BM308" s="1318"/>
      <c r="BN308" s="1318"/>
      <c r="BO308" s="1318"/>
      <c r="BP308" s="1318"/>
      <c r="BQ308" s="1318"/>
      <c r="BR308" s="1318"/>
      <c r="BS308" s="1318"/>
      <c r="BT308" s="1318"/>
      <c r="BU308" s="1318"/>
      <c r="BV308" s="1318"/>
    </row>
    <row r="309" spans="1:74" s="1179" customFormat="1" ht="22.5">
      <c r="A309" s="1159">
        <v>303</v>
      </c>
      <c r="B309" s="1159">
        <v>18</v>
      </c>
      <c r="C309" s="1173" t="s">
        <v>951</v>
      </c>
      <c r="D309" s="1159">
        <v>2</v>
      </c>
      <c r="E309" s="1167" t="s">
        <v>817</v>
      </c>
      <c r="F309" s="1189">
        <v>1</v>
      </c>
      <c r="G309" s="1168" t="s">
        <v>1537</v>
      </c>
      <c r="H309" s="1192">
        <v>1</v>
      </c>
      <c r="I309" s="1169" t="s">
        <v>1613</v>
      </c>
      <c r="J309" s="1319"/>
      <c r="BB309" s="1197">
        <v>303</v>
      </c>
      <c r="BC309" s="1155">
        <v>20</v>
      </c>
      <c r="BD309" s="1155"/>
      <c r="BE309" s="1155">
        <v>14</v>
      </c>
      <c r="BF309" s="1155" t="s">
        <v>1177</v>
      </c>
      <c r="BG309" s="1155" t="s">
        <v>1157</v>
      </c>
      <c r="BH309" s="1184"/>
      <c r="BI309" s="1179">
        <f t="shared" si="10"/>
        <v>5</v>
      </c>
      <c r="BJ309" s="1183">
        <f t="shared" si="11"/>
        <v>0</v>
      </c>
      <c r="BL309" s="1318"/>
      <c r="BM309" s="1318"/>
      <c r="BN309" s="1318"/>
      <c r="BO309" s="1318"/>
      <c r="BP309" s="1318"/>
      <c r="BQ309" s="1318"/>
      <c r="BR309" s="1318"/>
      <c r="BS309" s="1318"/>
      <c r="BT309" s="1318"/>
      <c r="BU309" s="1318"/>
      <c r="BV309" s="1318"/>
    </row>
    <row r="310" spans="1:74" s="1179" customFormat="1">
      <c r="A310" s="1159">
        <v>304</v>
      </c>
      <c r="B310" s="1159">
        <v>18</v>
      </c>
      <c r="C310" s="1173" t="s">
        <v>951</v>
      </c>
      <c r="D310" s="1159">
        <v>2</v>
      </c>
      <c r="E310" s="1173" t="s">
        <v>817</v>
      </c>
      <c r="F310" s="1159">
        <v>1</v>
      </c>
      <c r="G310" s="1168" t="s">
        <v>1537</v>
      </c>
      <c r="H310" s="1192">
        <v>2</v>
      </c>
      <c r="I310" s="1169" t="s">
        <v>1602</v>
      </c>
      <c r="J310" s="1319"/>
      <c r="BB310" s="1197">
        <v>304</v>
      </c>
      <c r="BC310" s="1155">
        <v>20</v>
      </c>
      <c r="BD310" s="1155"/>
      <c r="BE310" s="1155">
        <v>15</v>
      </c>
      <c r="BF310" s="1155" t="s">
        <v>1178</v>
      </c>
      <c r="BG310" s="1155" t="s">
        <v>1157</v>
      </c>
      <c r="BH310" s="1184"/>
      <c r="BI310" s="1179">
        <f t="shared" si="10"/>
        <v>5</v>
      </c>
      <c r="BJ310" s="1183">
        <f t="shared" si="11"/>
        <v>0</v>
      </c>
      <c r="BL310" s="1318"/>
      <c r="BM310" s="1318"/>
      <c r="BN310" s="1318"/>
      <c r="BO310" s="1318"/>
      <c r="BP310" s="1318"/>
      <c r="BQ310" s="1318"/>
      <c r="BR310" s="1318"/>
      <c r="BS310" s="1318"/>
      <c r="BT310" s="1318"/>
      <c r="BU310" s="1318"/>
      <c r="BV310" s="1318"/>
    </row>
    <row r="311" spans="1:74" s="1179" customFormat="1">
      <c r="A311" s="1159">
        <v>305</v>
      </c>
      <c r="B311" s="1159">
        <v>18</v>
      </c>
      <c r="C311" s="1173" t="s">
        <v>951</v>
      </c>
      <c r="D311" s="1159">
        <v>2</v>
      </c>
      <c r="E311" s="1173" t="s">
        <v>817</v>
      </c>
      <c r="F311" s="1159">
        <v>1</v>
      </c>
      <c r="G311" s="1168" t="s">
        <v>1537</v>
      </c>
      <c r="H311" s="1192">
        <v>3</v>
      </c>
      <c r="I311" s="1169" t="s">
        <v>1603</v>
      </c>
      <c r="J311" s="1319"/>
      <c r="BB311" s="1197">
        <v>305</v>
      </c>
      <c r="BC311" s="1155">
        <v>20</v>
      </c>
      <c r="BD311" s="1155"/>
      <c r="BE311" s="1155">
        <v>16</v>
      </c>
      <c r="BF311" s="1155" t="s">
        <v>1179</v>
      </c>
      <c r="BG311" s="1155" t="s">
        <v>1157</v>
      </c>
      <c r="BH311" s="1184"/>
      <c r="BI311" s="1179">
        <f t="shared" si="10"/>
        <v>5</v>
      </c>
      <c r="BJ311" s="1183">
        <f t="shared" si="11"/>
        <v>0</v>
      </c>
      <c r="BL311" s="1318"/>
      <c r="BM311" s="1318"/>
      <c r="BN311" s="1318"/>
      <c r="BO311" s="1318"/>
      <c r="BP311" s="1318"/>
      <c r="BQ311" s="1318"/>
      <c r="BR311" s="1318"/>
      <c r="BS311" s="1318"/>
      <c r="BT311" s="1318"/>
      <c r="BU311" s="1318"/>
      <c r="BV311" s="1318"/>
    </row>
    <row r="312" spans="1:74" s="1179" customFormat="1">
      <c r="A312" s="1159">
        <v>306</v>
      </c>
      <c r="B312" s="1159">
        <v>18</v>
      </c>
      <c r="C312" s="1173" t="s">
        <v>951</v>
      </c>
      <c r="D312" s="1159">
        <v>2</v>
      </c>
      <c r="E312" s="1167" t="s">
        <v>817</v>
      </c>
      <c r="F312" s="1189">
        <v>2</v>
      </c>
      <c r="G312" s="1165" t="s">
        <v>217</v>
      </c>
      <c r="H312" s="1193">
        <v>1</v>
      </c>
      <c r="I312" s="1166" t="s">
        <v>1095</v>
      </c>
      <c r="J312" s="1319"/>
      <c r="BB312" s="1197">
        <v>306</v>
      </c>
      <c r="BC312" s="1155">
        <v>20</v>
      </c>
      <c r="BD312" s="1155"/>
      <c r="BE312" s="1155">
        <v>17</v>
      </c>
      <c r="BF312" s="1155" t="s">
        <v>1336</v>
      </c>
      <c r="BG312" s="1155"/>
      <c r="BH312" s="1184">
        <v>1</v>
      </c>
      <c r="BI312" s="1179">
        <f t="shared" si="10"/>
        <v>23</v>
      </c>
      <c r="BJ312" s="1183">
        <f t="shared" si="11"/>
        <v>0</v>
      </c>
      <c r="BL312" s="1318"/>
      <c r="BM312" s="1318"/>
      <c r="BN312" s="1318"/>
      <c r="BO312" s="1318"/>
      <c r="BP312" s="1318"/>
      <c r="BQ312" s="1318"/>
      <c r="BR312" s="1318"/>
      <c r="BS312" s="1318"/>
      <c r="BT312" s="1318"/>
      <c r="BU312" s="1318"/>
      <c r="BV312" s="1318"/>
    </row>
    <row r="313" spans="1:74" s="1179" customFormat="1">
      <c r="A313" s="1159">
        <v>307</v>
      </c>
      <c r="B313" s="1159">
        <v>18</v>
      </c>
      <c r="C313" s="1173" t="s">
        <v>951</v>
      </c>
      <c r="D313" s="1159">
        <v>2</v>
      </c>
      <c r="E313" s="1173" t="s">
        <v>817</v>
      </c>
      <c r="F313" s="1159">
        <v>2</v>
      </c>
      <c r="G313" s="1175" t="s">
        <v>217</v>
      </c>
      <c r="H313" s="1194">
        <v>2</v>
      </c>
      <c r="I313" s="1166" t="s">
        <v>1082</v>
      </c>
      <c r="J313" s="1319"/>
      <c r="BB313" s="1197">
        <v>307</v>
      </c>
      <c r="BC313" s="1155">
        <v>21</v>
      </c>
      <c r="BD313" s="1155" t="s">
        <v>797</v>
      </c>
      <c r="BE313" s="1155">
        <v>1</v>
      </c>
      <c r="BF313" s="1155" t="s">
        <v>1180</v>
      </c>
      <c r="BG313" s="1155" t="s">
        <v>1181</v>
      </c>
      <c r="BH313" s="1184"/>
      <c r="BI313" s="1179">
        <f t="shared" si="10"/>
        <v>9</v>
      </c>
      <c r="BJ313" s="1183">
        <f t="shared" si="11"/>
        <v>3</v>
      </c>
      <c r="BL313" s="1318"/>
      <c r="BM313" s="1318"/>
      <c r="BN313" s="1318"/>
      <c r="BO313" s="1318"/>
      <c r="BP313" s="1318"/>
      <c r="BQ313" s="1318"/>
      <c r="BR313" s="1318"/>
      <c r="BS313" s="1318"/>
      <c r="BT313" s="1318"/>
      <c r="BU313" s="1318"/>
      <c r="BV313" s="1318"/>
    </row>
    <row r="314" spans="1:74" s="1179" customFormat="1">
      <c r="A314" s="1159">
        <v>308</v>
      </c>
      <c r="B314" s="1159">
        <v>19</v>
      </c>
      <c r="C314" s="1173" t="s">
        <v>1614</v>
      </c>
      <c r="D314" s="1159">
        <v>1</v>
      </c>
      <c r="E314" s="1173" t="s">
        <v>122</v>
      </c>
      <c r="F314" s="1159">
        <v>1</v>
      </c>
      <c r="G314" s="1168" t="s">
        <v>1537</v>
      </c>
      <c r="H314" s="1192">
        <v>1</v>
      </c>
      <c r="I314" s="1169" t="s">
        <v>1599</v>
      </c>
      <c r="J314" s="1319"/>
      <c r="BB314" s="1197">
        <v>308</v>
      </c>
      <c r="BC314" s="1155">
        <v>21</v>
      </c>
      <c r="BD314" s="1155"/>
      <c r="BE314" s="1155">
        <v>2</v>
      </c>
      <c r="BF314" s="1155" t="s">
        <v>1182</v>
      </c>
      <c r="BG314" s="1155" t="s">
        <v>68</v>
      </c>
      <c r="BH314" s="1184"/>
      <c r="BI314" s="1179">
        <f t="shared" si="10"/>
        <v>5</v>
      </c>
      <c r="BJ314" s="1183">
        <f t="shared" si="11"/>
        <v>0</v>
      </c>
      <c r="BL314" s="1318"/>
      <c r="BM314" s="1318"/>
      <c r="BN314" s="1318"/>
      <c r="BO314" s="1318"/>
      <c r="BP314" s="1318"/>
      <c r="BQ314" s="1318"/>
      <c r="BR314" s="1318"/>
      <c r="BS314" s="1318"/>
      <c r="BT314" s="1318"/>
      <c r="BU314" s="1318"/>
      <c r="BV314" s="1318"/>
    </row>
    <row r="315" spans="1:74" s="1179" customFormat="1" ht="22.5">
      <c r="A315" s="1159">
        <v>309</v>
      </c>
      <c r="B315" s="1159">
        <v>19</v>
      </c>
      <c r="C315" s="1173" t="s">
        <v>1614</v>
      </c>
      <c r="D315" s="1159">
        <v>2</v>
      </c>
      <c r="E315" s="1167" t="s">
        <v>817</v>
      </c>
      <c r="F315" s="1189">
        <v>1</v>
      </c>
      <c r="G315" s="1168" t="s">
        <v>1537</v>
      </c>
      <c r="H315" s="1192">
        <v>1</v>
      </c>
      <c r="I315" s="1169" t="s">
        <v>1604</v>
      </c>
      <c r="J315" s="1319"/>
      <c r="BB315" s="1197">
        <v>309</v>
      </c>
      <c r="BC315" s="1155">
        <v>21</v>
      </c>
      <c r="BD315" s="1155"/>
      <c r="BE315" s="1155">
        <v>3</v>
      </c>
      <c r="BF315" s="1155" t="s">
        <v>437</v>
      </c>
      <c r="BG315" s="1155" t="s">
        <v>1183</v>
      </c>
      <c r="BH315" s="1184"/>
      <c r="BI315" s="1179">
        <f t="shared" si="10"/>
        <v>10</v>
      </c>
      <c r="BJ315" s="1183">
        <f t="shared" si="11"/>
        <v>0</v>
      </c>
      <c r="BL315" s="1318"/>
      <c r="BM315" s="1318"/>
      <c r="BN315" s="1318"/>
      <c r="BO315" s="1318"/>
      <c r="BP315" s="1318"/>
      <c r="BQ315" s="1318"/>
      <c r="BR315" s="1318"/>
      <c r="BS315" s="1318"/>
      <c r="BT315" s="1318"/>
      <c r="BU315" s="1318"/>
      <c r="BV315" s="1318"/>
    </row>
    <row r="316" spans="1:74" s="1179" customFormat="1">
      <c r="A316" s="1159">
        <v>310</v>
      </c>
      <c r="B316" s="1159">
        <v>19</v>
      </c>
      <c r="C316" s="1173" t="s">
        <v>1614</v>
      </c>
      <c r="D316" s="1159">
        <v>2</v>
      </c>
      <c r="E316" s="1173" t="s">
        <v>817</v>
      </c>
      <c r="F316" s="1159">
        <v>1</v>
      </c>
      <c r="G316" s="1168" t="s">
        <v>1537</v>
      </c>
      <c r="H316" s="1192">
        <v>2</v>
      </c>
      <c r="I316" s="1169" t="s">
        <v>1602</v>
      </c>
      <c r="J316" s="1319"/>
      <c r="BB316" s="1197">
        <v>310</v>
      </c>
      <c r="BC316" s="1155">
        <v>21</v>
      </c>
      <c r="BD316" s="1155"/>
      <c r="BE316" s="1155">
        <v>4</v>
      </c>
      <c r="BF316" s="1155" t="s">
        <v>1184</v>
      </c>
      <c r="BG316" s="1155" t="s">
        <v>1185</v>
      </c>
      <c r="BH316" s="1184"/>
      <c r="BI316" s="1179">
        <f t="shared" si="10"/>
        <v>12</v>
      </c>
      <c r="BJ316" s="1183">
        <f t="shared" si="11"/>
        <v>0</v>
      </c>
      <c r="BL316" s="1318"/>
      <c r="BM316" s="1318"/>
      <c r="BN316" s="1318"/>
      <c r="BO316" s="1318"/>
      <c r="BP316" s="1318"/>
      <c r="BQ316" s="1318"/>
      <c r="BR316" s="1318"/>
      <c r="BS316" s="1318"/>
      <c r="BT316" s="1318"/>
      <c r="BU316" s="1318"/>
      <c r="BV316" s="1318"/>
    </row>
    <row r="317" spans="1:74" s="1179" customFormat="1">
      <c r="A317" s="1159">
        <v>311</v>
      </c>
      <c r="B317" s="1159">
        <v>19</v>
      </c>
      <c r="C317" s="1173" t="s">
        <v>1614</v>
      </c>
      <c r="D317" s="1159">
        <v>2</v>
      </c>
      <c r="E317" s="1173" t="s">
        <v>817</v>
      </c>
      <c r="F317" s="1159">
        <v>1</v>
      </c>
      <c r="G317" s="1168" t="s">
        <v>1537</v>
      </c>
      <c r="H317" s="1192">
        <v>3</v>
      </c>
      <c r="I317" s="1169" t="s">
        <v>1603</v>
      </c>
      <c r="J317" s="1319"/>
      <c r="BB317" s="1197">
        <v>311</v>
      </c>
      <c r="BC317" s="1155">
        <v>21</v>
      </c>
      <c r="BD317" s="1155"/>
      <c r="BE317" s="1155">
        <v>5</v>
      </c>
      <c r="BF317" s="1155" t="s">
        <v>863</v>
      </c>
      <c r="BG317" s="1155" t="s">
        <v>864</v>
      </c>
      <c r="BH317" s="1184"/>
      <c r="BI317" s="1179">
        <f t="shared" si="10"/>
        <v>8</v>
      </c>
      <c r="BJ317" s="1183">
        <f t="shared" si="11"/>
        <v>0</v>
      </c>
      <c r="BL317" s="1318"/>
      <c r="BM317" s="1318"/>
      <c r="BN317" s="1318"/>
      <c r="BO317" s="1318"/>
      <c r="BP317" s="1318"/>
      <c r="BQ317" s="1318"/>
      <c r="BR317" s="1318"/>
      <c r="BS317" s="1318"/>
      <c r="BT317" s="1318"/>
      <c r="BU317" s="1318"/>
      <c r="BV317" s="1318"/>
    </row>
    <row r="318" spans="1:74" s="1179" customFormat="1">
      <c r="A318" s="1159">
        <v>312</v>
      </c>
      <c r="B318" s="1159">
        <v>20</v>
      </c>
      <c r="C318" s="1167" t="s">
        <v>1083</v>
      </c>
      <c r="D318" s="1189">
        <v>1</v>
      </c>
      <c r="E318" s="1167" t="s">
        <v>122</v>
      </c>
      <c r="F318" s="1189">
        <v>1</v>
      </c>
      <c r="G318" s="1168" t="s">
        <v>1537</v>
      </c>
      <c r="H318" s="1192">
        <v>1</v>
      </c>
      <c r="I318" s="1169" t="s">
        <v>1599</v>
      </c>
      <c r="J318" s="1319"/>
      <c r="BB318" s="1197">
        <v>312</v>
      </c>
      <c r="BC318" s="1155">
        <v>21</v>
      </c>
      <c r="BD318" s="1155"/>
      <c r="BE318" s="1155">
        <v>6</v>
      </c>
      <c r="BF318" s="1155" t="s">
        <v>865</v>
      </c>
      <c r="BG318" s="1155" t="s">
        <v>866</v>
      </c>
      <c r="BH318" s="1184"/>
      <c r="BI318" s="1179">
        <f t="shared" si="10"/>
        <v>10</v>
      </c>
      <c r="BJ318" s="1183">
        <f t="shared" si="11"/>
        <v>0</v>
      </c>
      <c r="BL318" s="1318"/>
      <c r="BM318" s="1318"/>
      <c r="BN318" s="1318"/>
      <c r="BO318" s="1318"/>
      <c r="BP318" s="1318"/>
      <c r="BQ318" s="1318"/>
      <c r="BR318" s="1318"/>
      <c r="BS318" s="1318"/>
      <c r="BT318" s="1318"/>
      <c r="BU318" s="1318"/>
      <c r="BV318" s="1318"/>
    </row>
    <row r="319" spans="1:74" s="1179" customFormat="1">
      <c r="A319" s="1159">
        <v>313</v>
      </c>
      <c r="B319" s="1159">
        <v>20</v>
      </c>
      <c r="C319" s="1173" t="s">
        <v>1083</v>
      </c>
      <c r="D319" s="1189">
        <v>1</v>
      </c>
      <c r="E319" s="1173" t="s">
        <v>122</v>
      </c>
      <c r="F319" s="1159">
        <v>1</v>
      </c>
      <c r="G319" s="1168" t="s">
        <v>1537</v>
      </c>
      <c r="H319" s="1192">
        <v>2</v>
      </c>
      <c r="I319" s="1169" t="s">
        <v>1615</v>
      </c>
      <c r="J319" s="1319"/>
      <c r="BB319" s="1197">
        <v>313</v>
      </c>
      <c r="BC319" s="1155">
        <v>21</v>
      </c>
      <c r="BD319" s="1155"/>
      <c r="BE319" s="1155">
        <v>7</v>
      </c>
      <c r="BF319" s="1155" t="s">
        <v>867</v>
      </c>
      <c r="BG319" s="1155" t="s">
        <v>958</v>
      </c>
      <c r="BH319" s="1184"/>
      <c r="BI319" s="1179">
        <f t="shared" si="10"/>
        <v>5</v>
      </c>
      <c r="BJ319" s="1183">
        <f t="shared" si="11"/>
        <v>0</v>
      </c>
      <c r="BL319" s="1318"/>
      <c r="BM319" s="1318"/>
      <c r="BN319" s="1318"/>
      <c r="BO319" s="1318"/>
      <c r="BP319" s="1318"/>
      <c r="BQ319" s="1318"/>
      <c r="BR319" s="1318"/>
      <c r="BS319" s="1318"/>
      <c r="BT319" s="1318"/>
      <c r="BU319" s="1318"/>
      <c r="BV319" s="1318"/>
    </row>
    <row r="320" spans="1:74" s="1179" customFormat="1">
      <c r="A320" s="1159">
        <v>314</v>
      </c>
      <c r="B320" s="1159">
        <v>20</v>
      </c>
      <c r="C320" s="1167" t="s">
        <v>1083</v>
      </c>
      <c r="D320" s="1189">
        <v>1</v>
      </c>
      <c r="E320" s="1167" t="s">
        <v>122</v>
      </c>
      <c r="F320" s="1189">
        <v>2</v>
      </c>
      <c r="G320" s="1165" t="s">
        <v>217</v>
      </c>
      <c r="H320" s="1193">
        <v>1</v>
      </c>
      <c r="I320" s="1166" t="s">
        <v>943</v>
      </c>
      <c r="J320" s="1319"/>
      <c r="BB320" s="1197">
        <v>314</v>
      </c>
      <c r="BC320" s="1155">
        <v>21</v>
      </c>
      <c r="BD320" s="1155"/>
      <c r="BE320" s="1155">
        <v>8</v>
      </c>
      <c r="BF320" s="1155" t="s">
        <v>868</v>
      </c>
      <c r="BG320" s="1155" t="s">
        <v>1157</v>
      </c>
      <c r="BH320" s="1184"/>
      <c r="BI320" s="1179">
        <f t="shared" si="10"/>
        <v>6</v>
      </c>
      <c r="BJ320" s="1183">
        <f t="shared" si="11"/>
        <v>0</v>
      </c>
      <c r="BL320" s="1318"/>
      <c r="BM320" s="1318"/>
      <c r="BN320" s="1318"/>
      <c r="BO320" s="1318"/>
      <c r="BP320" s="1318"/>
      <c r="BQ320" s="1318"/>
      <c r="BR320" s="1318"/>
      <c r="BS320" s="1318"/>
      <c r="BT320" s="1318"/>
      <c r="BU320" s="1318"/>
      <c r="BV320" s="1318"/>
    </row>
    <row r="321" spans="1:74" s="1179" customFormat="1">
      <c r="A321" s="1159">
        <v>315</v>
      </c>
      <c r="B321" s="1159">
        <v>20</v>
      </c>
      <c r="C321" s="1173" t="s">
        <v>1083</v>
      </c>
      <c r="D321" s="1189">
        <v>1</v>
      </c>
      <c r="E321" s="1173" t="s">
        <v>122</v>
      </c>
      <c r="F321" s="1159">
        <v>2</v>
      </c>
      <c r="G321" s="1175" t="s">
        <v>217</v>
      </c>
      <c r="H321" s="1194">
        <v>2</v>
      </c>
      <c r="I321" s="1166" t="s">
        <v>952</v>
      </c>
      <c r="J321" s="1319"/>
      <c r="BB321" s="1197">
        <v>315</v>
      </c>
      <c r="BC321" s="1155">
        <v>21</v>
      </c>
      <c r="BD321" s="1155"/>
      <c r="BE321" s="1155">
        <v>9</v>
      </c>
      <c r="BF321" s="1155" t="s">
        <v>869</v>
      </c>
      <c r="BG321" s="1155" t="s">
        <v>870</v>
      </c>
      <c r="BH321" s="1184"/>
      <c r="BI321" s="1179">
        <f t="shared" si="10"/>
        <v>6</v>
      </c>
      <c r="BJ321" s="1183">
        <f t="shared" si="11"/>
        <v>0</v>
      </c>
      <c r="BL321" s="1318"/>
      <c r="BM321" s="1318"/>
      <c r="BN321" s="1318"/>
      <c r="BO321" s="1318"/>
      <c r="BP321" s="1318"/>
      <c r="BQ321" s="1318"/>
      <c r="BR321" s="1318"/>
      <c r="BS321" s="1318"/>
      <c r="BT321" s="1318"/>
      <c r="BU321" s="1318"/>
      <c r="BV321" s="1318"/>
    </row>
    <row r="322" spans="1:74" s="1179" customFormat="1">
      <c r="A322" s="1159">
        <v>316</v>
      </c>
      <c r="B322" s="1159">
        <v>20</v>
      </c>
      <c r="C322" s="1173" t="s">
        <v>1083</v>
      </c>
      <c r="D322" s="1189">
        <v>1</v>
      </c>
      <c r="E322" s="1173" t="s">
        <v>122</v>
      </c>
      <c r="F322" s="1159">
        <v>2</v>
      </c>
      <c r="G322" s="1175" t="s">
        <v>217</v>
      </c>
      <c r="H322" s="1193">
        <v>3</v>
      </c>
      <c r="I322" s="1166" t="s">
        <v>1095</v>
      </c>
      <c r="J322" s="1319"/>
      <c r="BB322" s="1197">
        <v>316</v>
      </c>
      <c r="BC322" s="1155">
        <v>21</v>
      </c>
      <c r="BD322" s="1155"/>
      <c r="BE322" s="1155">
        <v>10</v>
      </c>
      <c r="BF322" s="1155" t="s">
        <v>871</v>
      </c>
      <c r="BG322" s="1155" t="s">
        <v>1094</v>
      </c>
      <c r="BH322" s="1184"/>
      <c r="BI322" s="1179">
        <f t="shared" si="10"/>
        <v>4</v>
      </c>
      <c r="BJ322" s="1183">
        <f t="shared" si="11"/>
        <v>0</v>
      </c>
      <c r="BL322" s="1318"/>
      <c r="BM322" s="1318"/>
      <c r="BN322" s="1318"/>
      <c r="BO322" s="1318"/>
      <c r="BP322" s="1318"/>
      <c r="BQ322" s="1318"/>
      <c r="BR322" s="1318"/>
      <c r="BS322" s="1318"/>
      <c r="BT322" s="1318"/>
      <c r="BU322" s="1318"/>
      <c r="BV322" s="1318"/>
    </row>
    <row r="323" spans="1:74" s="1179" customFormat="1">
      <c r="A323" s="1159">
        <v>317</v>
      </c>
      <c r="B323" s="1159">
        <v>20</v>
      </c>
      <c r="C323" s="1173" t="s">
        <v>1083</v>
      </c>
      <c r="D323" s="1189">
        <v>1</v>
      </c>
      <c r="E323" s="1173" t="s">
        <v>122</v>
      </c>
      <c r="F323" s="1159">
        <v>2</v>
      </c>
      <c r="G323" s="1175" t="s">
        <v>217</v>
      </c>
      <c r="H323" s="1194">
        <v>4</v>
      </c>
      <c r="I323" s="1166" t="s">
        <v>1188</v>
      </c>
      <c r="J323" s="1319"/>
      <c r="BB323" s="1197">
        <v>317</v>
      </c>
      <c r="BC323" s="1155">
        <v>21</v>
      </c>
      <c r="BD323" s="1155"/>
      <c r="BE323" s="1155">
        <v>11</v>
      </c>
      <c r="BF323" s="1155" t="s">
        <v>872</v>
      </c>
      <c r="BG323" s="1155" t="s">
        <v>873</v>
      </c>
      <c r="BH323" s="1184"/>
      <c r="BI323" s="1179">
        <f t="shared" si="10"/>
        <v>2</v>
      </c>
      <c r="BJ323" s="1183">
        <f t="shared" si="11"/>
        <v>0</v>
      </c>
      <c r="BL323" s="1318"/>
      <c r="BM323" s="1318"/>
      <c r="BN323" s="1318"/>
      <c r="BO323" s="1318"/>
      <c r="BP323" s="1318"/>
      <c r="BQ323" s="1318"/>
      <c r="BR323" s="1318"/>
      <c r="BS323" s="1318"/>
      <c r="BT323" s="1318"/>
      <c r="BU323" s="1318"/>
      <c r="BV323" s="1318"/>
    </row>
    <row r="324" spans="1:74" s="1179" customFormat="1">
      <c r="A324" s="1159">
        <v>318</v>
      </c>
      <c r="B324" s="1159">
        <v>20</v>
      </c>
      <c r="C324" s="1173" t="s">
        <v>1083</v>
      </c>
      <c r="D324" s="1189">
        <v>1</v>
      </c>
      <c r="E324" s="1173" t="s">
        <v>122</v>
      </c>
      <c r="F324" s="1159">
        <v>2</v>
      </c>
      <c r="G324" s="1175" t="s">
        <v>217</v>
      </c>
      <c r="H324" s="1193">
        <v>5</v>
      </c>
      <c r="I324" s="1166" t="s">
        <v>253</v>
      </c>
      <c r="J324" s="1319"/>
      <c r="BB324" s="1197">
        <v>318</v>
      </c>
      <c r="BC324" s="1155">
        <v>21</v>
      </c>
      <c r="BD324" s="1155"/>
      <c r="BE324" s="1155">
        <v>12</v>
      </c>
      <c r="BF324" s="1155" t="s">
        <v>874</v>
      </c>
      <c r="BG324" s="1155" t="s">
        <v>873</v>
      </c>
      <c r="BH324" s="1184"/>
      <c r="BI324" s="1179">
        <f t="shared" si="10"/>
        <v>3</v>
      </c>
      <c r="BJ324" s="1183">
        <f t="shared" si="11"/>
        <v>0</v>
      </c>
      <c r="BL324" s="1318"/>
      <c r="BM324" s="1318"/>
      <c r="BN324" s="1318"/>
      <c r="BO324" s="1318"/>
      <c r="BP324" s="1318"/>
      <c r="BQ324" s="1318"/>
      <c r="BR324" s="1318"/>
      <c r="BS324" s="1318"/>
      <c r="BT324" s="1318"/>
      <c r="BU324" s="1318"/>
      <c r="BV324" s="1318"/>
    </row>
    <row r="325" spans="1:74" s="1179" customFormat="1">
      <c r="A325" s="1159">
        <v>319</v>
      </c>
      <c r="B325" s="1159">
        <v>20</v>
      </c>
      <c r="C325" s="1173" t="s">
        <v>1083</v>
      </c>
      <c r="D325" s="1189">
        <v>1</v>
      </c>
      <c r="E325" s="1173" t="s">
        <v>122</v>
      </c>
      <c r="F325" s="1159">
        <v>2</v>
      </c>
      <c r="G325" s="1175" t="s">
        <v>217</v>
      </c>
      <c r="H325" s="1194">
        <v>6</v>
      </c>
      <c r="I325" s="1166" t="s">
        <v>1096</v>
      </c>
      <c r="J325" s="1319"/>
      <c r="BB325" s="1197">
        <v>319</v>
      </c>
      <c r="BC325" s="1155">
        <v>21</v>
      </c>
      <c r="BD325" s="1155"/>
      <c r="BE325" s="1155">
        <v>13</v>
      </c>
      <c r="BF325" s="1155" t="s">
        <v>875</v>
      </c>
      <c r="BG325" s="1155" t="s">
        <v>876</v>
      </c>
      <c r="BH325" s="1184"/>
      <c r="BI325" s="1179">
        <f t="shared" si="10"/>
        <v>7</v>
      </c>
      <c r="BJ325" s="1183">
        <f t="shared" si="11"/>
        <v>0</v>
      </c>
      <c r="BL325" s="1318"/>
      <c r="BM325" s="1318"/>
      <c r="BN325" s="1318"/>
      <c r="BO325" s="1318"/>
      <c r="BP325" s="1318"/>
      <c r="BQ325" s="1318"/>
      <c r="BR325" s="1318"/>
      <c r="BS325" s="1318"/>
      <c r="BT325" s="1318"/>
      <c r="BU325" s="1318"/>
      <c r="BV325" s="1318"/>
    </row>
    <row r="326" spans="1:74" s="1179" customFormat="1">
      <c r="A326" s="1159">
        <v>320</v>
      </c>
      <c r="B326" s="1159">
        <v>20</v>
      </c>
      <c r="C326" s="1173" t="s">
        <v>1083</v>
      </c>
      <c r="D326" s="1189">
        <v>1</v>
      </c>
      <c r="E326" s="1173" t="s">
        <v>122</v>
      </c>
      <c r="F326" s="1159">
        <v>2</v>
      </c>
      <c r="G326" s="1175" t="s">
        <v>217</v>
      </c>
      <c r="H326" s="1193">
        <v>7</v>
      </c>
      <c r="I326" s="1166" t="s">
        <v>1097</v>
      </c>
      <c r="J326" s="1319"/>
      <c r="BB326" s="1197">
        <v>320</v>
      </c>
      <c r="BC326" s="1155">
        <v>21</v>
      </c>
      <c r="BD326" s="1155"/>
      <c r="BE326" s="1155">
        <v>14</v>
      </c>
      <c r="BF326" s="1155" t="s">
        <v>877</v>
      </c>
      <c r="BG326" s="1155" t="s">
        <v>878</v>
      </c>
      <c r="BH326" s="1184"/>
      <c r="BI326" s="1179">
        <f t="shared" si="10"/>
        <v>7</v>
      </c>
      <c r="BJ326" s="1183">
        <f t="shared" si="11"/>
        <v>0</v>
      </c>
      <c r="BL326" s="1318"/>
      <c r="BM326" s="1318"/>
      <c r="BN326" s="1318"/>
      <c r="BO326" s="1318"/>
      <c r="BP326" s="1318"/>
      <c r="BQ326" s="1318"/>
      <c r="BR326" s="1318"/>
      <c r="BS326" s="1318"/>
      <c r="BT326" s="1318"/>
      <c r="BU326" s="1318"/>
      <c r="BV326" s="1318"/>
    </row>
    <row r="327" spans="1:74" s="1179" customFormat="1">
      <c r="A327" s="1159">
        <v>321</v>
      </c>
      <c r="B327" s="1159">
        <v>20</v>
      </c>
      <c r="C327" s="1173" t="s">
        <v>1083</v>
      </c>
      <c r="D327" s="1189">
        <v>1</v>
      </c>
      <c r="E327" s="1173" t="s">
        <v>122</v>
      </c>
      <c r="F327" s="1159">
        <v>2</v>
      </c>
      <c r="G327" s="1175" t="s">
        <v>217</v>
      </c>
      <c r="H327" s="1194">
        <v>8</v>
      </c>
      <c r="I327" s="1166" t="s">
        <v>1080</v>
      </c>
      <c r="J327" s="1319"/>
      <c r="BB327" s="1197">
        <v>321</v>
      </c>
      <c r="BC327" s="1155">
        <v>21</v>
      </c>
      <c r="BD327" s="1155"/>
      <c r="BE327" s="1155">
        <v>15</v>
      </c>
      <c r="BF327" s="1155" t="s">
        <v>879</v>
      </c>
      <c r="BG327" s="1155" t="s">
        <v>880</v>
      </c>
      <c r="BH327" s="1184"/>
      <c r="BI327" s="1179">
        <f t="shared" si="10"/>
        <v>13</v>
      </c>
      <c r="BJ327" s="1183">
        <f t="shared" si="11"/>
        <v>0</v>
      </c>
      <c r="BL327" s="1318"/>
      <c r="BM327" s="1318"/>
      <c r="BN327" s="1318"/>
      <c r="BO327" s="1318"/>
      <c r="BP327" s="1318"/>
      <c r="BQ327" s="1318"/>
      <c r="BR327" s="1318"/>
      <c r="BS327" s="1318"/>
      <c r="BT327" s="1318"/>
      <c r="BU327" s="1318"/>
      <c r="BV327" s="1318"/>
    </row>
    <row r="328" spans="1:74" s="1179" customFormat="1">
      <c r="A328" s="1159">
        <v>322</v>
      </c>
      <c r="B328" s="1159">
        <v>20</v>
      </c>
      <c r="C328" s="1173" t="s">
        <v>1083</v>
      </c>
      <c r="D328" s="1189">
        <v>1</v>
      </c>
      <c r="E328" s="1173" t="s">
        <v>122</v>
      </c>
      <c r="F328" s="1159">
        <v>2</v>
      </c>
      <c r="G328" s="1175" t="s">
        <v>217</v>
      </c>
      <c r="H328" s="1193">
        <v>9</v>
      </c>
      <c r="I328" s="1166" t="s">
        <v>1081</v>
      </c>
      <c r="J328" s="1319"/>
      <c r="BB328" s="1197">
        <v>322</v>
      </c>
      <c r="BC328" s="1155">
        <v>21</v>
      </c>
      <c r="BD328" s="1155"/>
      <c r="BE328" s="1155">
        <v>16</v>
      </c>
      <c r="BF328" s="1155" t="s">
        <v>726</v>
      </c>
      <c r="BG328" s="1155" t="s">
        <v>880</v>
      </c>
      <c r="BH328" s="1184"/>
      <c r="BI328" s="1179">
        <f t="shared" si="10"/>
        <v>9</v>
      </c>
      <c r="BJ328" s="1183">
        <f t="shared" si="11"/>
        <v>0</v>
      </c>
      <c r="BL328" s="1318"/>
      <c r="BM328" s="1318"/>
      <c r="BN328" s="1318"/>
      <c r="BO328" s="1318"/>
      <c r="BP328" s="1318"/>
      <c r="BQ328" s="1318"/>
      <c r="BR328" s="1318"/>
      <c r="BS328" s="1318"/>
      <c r="BT328" s="1318"/>
      <c r="BU328" s="1318"/>
      <c r="BV328" s="1318"/>
    </row>
    <row r="329" spans="1:74" s="1179" customFormat="1" ht="22.5">
      <c r="A329" s="1159">
        <v>323</v>
      </c>
      <c r="B329" s="1159">
        <v>20</v>
      </c>
      <c r="C329" s="1167" t="s">
        <v>1083</v>
      </c>
      <c r="D329" s="1189">
        <v>2</v>
      </c>
      <c r="E329" s="1167" t="s">
        <v>817</v>
      </c>
      <c r="F329" s="1189">
        <v>1</v>
      </c>
      <c r="G329" s="1172" t="s">
        <v>1537</v>
      </c>
      <c r="H329" s="1195">
        <v>1</v>
      </c>
      <c r="I329" s="1169" t="s">
        <v>1604</v>
      </c>
      <c r="J329" s="1319"/>
      <c r="BB329" s="1197">
        <v>323</v>
      </c>
      <c r="BC329" s="1155">
        <v>21</v>
      </c>
      <c r="BD329" s="1155"/>
      <c r="BE329" s="1155">
        <v>17</v>
      </c>
      <c r="BF329" s="1155" t="s">
        <v>1009</v>
      </c>
      <c r="BG329" s="1155" t="s">
        <v>1157</v>
      </c>
      <c r="BH329" s="1184"/>
      <c r="BI329" s="1179">
        <f t="shared" ref="BI329:BI345" si="12">LEN(BF329)</f>
        <v>7</v>
      </c>
      <c r="BJ329" s="1183">
        <f t="shared" ref="BJ329:BJ345" si="13">LEN(BD329)</f>
        <v>0</v>
      </c>
      <c r="BL329" s="1318"/>
      <c r="BM329" s="1318"/>
      <c r="BN329" s="1318"/>
      <c r="BO329" s="1318"/>
      <c r="BP329" s="1318"/>
      <c r="BQ329" s="1318"/>
      <c r="BR329" s="1318"/>
      <c r="BS329" s="1318"/>
      <c r="BT329" s="1318"/>
      <c r="BU329" s="1318"/>
      <c r="BV329" s="1318"/>
    </row>
    <row r="330" spans="1:74" s="1179" customFormat="1">
      <c r="A330" s="1159">
        <v>324</v>
      </c>
      <c r="B330" s="1159">
        <v>20</v>
      </c>
      <c r="C330" s="1167" t="s">
        <v>1083</v>
      </c>
      <c r="D330" s="1189">
        <v>2</v>
      </c>
      <c r="E330" s="1170" t="s">
        <v>817</v>
      </c>
      <c r="F330" s="1189">
        <v>1</v>
      </c>
      <c r="G330" s="1172" t="s">
        <v>1537</v>
      </c>
      <c r="H330" s="1195">
        <v>2</v>
      </c>
      <c r="I330" s="1169" t="s">
        <v>1602</v>
      </c>
      <c r="J330" s="1319"/>
      <c r="BB330" s="1197">
        <v>324</v>
      </c>
      <c r="BC330" s="1155">
        <v>21</v>
      </c>
      <c r="BD330" s="1155"/>
      <c r="BE330" s="1155">
        <v>18</v>
      </c>
      <c r="BF330" s="1155" t="s">
        <v>881</v>
      </c>
      <c r="BG330" s="1155" t="s">
        <v>996</v>
      </c>
      <c r="BH330" s="1184"/>
      <c r="BI330" s="1179">
        <f t="shared" si="12"/>
        <v>5</v>
      </c>
      <c r="BJ330" s="1183">
        <f t="shared" si="13"/>
        <v>0</v>
      </c>
      <c r="BL330" s="1318"/>
      <c r="BM330" s="1318"/>
      <c r="BN330" s="1318"/>
      <c r="BO330" s="1318"/>
      <c r="BP330" s="1318"/>
      <c r="BQ330" s="1318"/>
      <c r="BR330" s="1318"/>
      <c r="BS330" s="1318"/>
      <c r="BT330" s="1318"/>
      <c r="BU330" s="1318"/>
      <c r="BV330" s="1318"/>
    </row>
    <row r="331" spans="1:74" s="1179" customFormat="1">
      <c r="A331" s="1159">
        <v>325</v>
      </c>
      <c r="B331" s="1159">
        <v>20</v>
      </c>
      <c r="C331" s="1167" t="s">
        <v>1083</v>
      </c>
      <c r="D331" s="1189">
        <v>2</v>
      </c>
      <c r="E331" s="1170" t="s">
        <v>817</v>
      </c>
      <c r="F331" s="1189">
        <v>1</v>
      </c>
      <c r="G331" s="1172" t="s">
        <v>1537</v>
      </c>
      <c r="H331" s="1195">
        <v>3</v>
      </c>
      <c r="I331" s="1169" t="s">
        <v>1603</v>
      </c>
      <c r="J331" s="1319"/>
      <c r="BB331" s="1197">
        <v>325</v>
      </c>
      <c r="BC331" s="1155">
        <v>21</v>
      </c>
      <c r="BD331" s="1155"/>
      <c r="BE331" s="1155">
        <v>19</v>
      </c>
      <c r="BF331" s="1155" t="s">
        <v>882</v>
      </c>
      <c r="BG331" s="1155" t="s">
        <v>755</v>
      </c>
      <c r="BH331" s="1184"/>
      <c r="BI331" s="1179">
        <f t="shared" si="12"/>
        <v>9</v>
      </c>
      <c r="BJ331" s="1183">
        <f t="shared" si="13"/>
        <v>0</v>
      </c>
      <c r="BL331" s="1318"/>
      <c r="BM331" s="1318"/>
      <c r="BN331" s="1318"/>
      <c r="BO331" s="1318"/>
      <c r="BP331" s="1318"/>
      <c r="BQ331" s="1318"/>
      <c r="BR331" s="1318"/>
      <c r="BS331" s="1318"/>
      <c r="BT331" s="1318"/>
      <c r="BU331" s="1318"/>
      <c r="BV331" s="1318"/>
    </row>
    <row r="332" spans="1:74" s="1179" customFormat="1">
      <c r="A332" s="1159">
        <v>326</v>
      </c>
      <c r="B332" s="1159">
        <v>20</v>
      </c>
      <c r="C332" s="1167" t="s">
        <v>1083</v>
      </c>
      <c r="D332" s="1189">
        <v>2</v>
      </c>
      <c r="E332" s="1170" t="s">
        <v>817</v>
      </c>
      <c r="F332" s="1189">
        <v>1</v>
      </c>
      <c r="G332" s="1172" t="s">
        <v>1537</v>
      </c>
      <c r="H332" s="1195">
        <v>4</v>
      </c>
      <c r="I332" s="1169" t="s">
        <v>1570</v>
      </c>
      <c r="J332" s="1319"/>
      <c r="BB332" s="1197">
        <v>326</v>
      </c>
      <c r="BC332" s="1155">
        <v>21</v>
      </c>
      <c r="BD332" s="1155"/>
      <c r="BE332" s="1155">
        <v>20</v>
      </c>
      <c r="BF332" s="1155" t="s">
        <v>756</v>
      </c>
      <c r="BG332" s="1155" t="s">
        <v>319</v>
      </c>
      <c r="BH332" s="1184"/>
      <c r="BI332" s="1179">
        <f t="shared" si="12"/>
        <v>2</v>
      </c>
      <c r="BJ332" s="1183">
        <f t="shared" si="13"/>
        <v>0</v>
      </c>
      <c r="BL332" s="1318"/>
      <c r="BM332" s="1318"/>
      <c r="BN332" s="1318"/>
      <c r="BO332" s="1318"/>
      <c r="BP332" s="1318"/>
      <c r="BQ332" s="1318"/>
      <c r="BR332" s="1318"/>
      <c r="BS332" s="1318"/>
      <c r="BT332" s="1318"/>
      <c r="BU332" s="1318"/>
      <c r="BV332" s="1318"/>
    </row>
    <row r="333" spans="1:74" s="1179" customFormat="1">
      <c r="A333" s="1159">
        <v>327</v>
      </c>
      <c r="B333" s="1159">
        <v>20</v>
      </c>
      <c r="C333" s="1173" t="s">
        <v>1083</v>
      </c>
      <c r="D333" s="1189">
        <v>2</v>
      </c>
      <c r="E333" s="1167" t="s">
        <v>817</v>
      </c>
      <c r="F333" s="1189">
        <v>2</v>
      </c>
      <c r="G333" s="1165" t="s">
        <v>217</v>
      </c>
      <c r="H333" s="1193">
        <v>1</v>
      </c>
      <c r="I333" s="1166" t="s">
        <v>141</v>
      </c>
      <c r="J333" s="1319"/>
      <c r="BB333" s="1197">
        <v>327</v>
      </c>
      <c r="BC333" s="1155">
        <v>21</v>
      </c>
      <c r="BD333" s="1155"/>
      <c r="BE333" s="1155">
        <v>21</v>
      </c>
      <c r="BF333" s="1155" t="s">
        <v>757</v>
      </c>
      <c r="BG333" s="1155" t="s">
        <v>758</v>
      </c>
      <c r="BH333" s="1184"/>
      <c r="BI333" s="1179">
        <f t="shared" si="12"/>
        <v>5</v>
      </c>
      <c r="BJ333" s="1183">
        <f t="shared" si="13"/>
        <v>0</v>
      </c>
      <c r="BL333" s="1318"/>
      <c r="BM333" s="1318"/>
      <c r="BN333" s="1318"/>
      <c r="BO333" s="1318"/>
      <c r="BP333" s="1318"/>
      <c r="BQ333" s="1318"/>
      <c r="BR333" s="1318"/>
      <c r="BS333" s="1318"/>
      <c r="BT333" s="1318"/>
      <c r="BU333" s="1318"/>
      <c r="BV333" s="1318"/>
    </row>
    <row r="334" spans="1:74" s="1179" customFormat="1">
      <c r="A334" s="1159">
        <v>328</v>
      </c>
      <c r="B334" s="1159">
        <v>20</v>
      </c>
      <c r="C334" s="1173" t="s">
        <v>1083</v>
      </c>
      <c r="D334" s="1189">
        <v>2</v>
      </c>
      <c r="E334" s="1173" t="s">
        <v>817</v>
      </c>
      <c r="F334" s="1159">
        <v>2</v>
      </c>
      <c r="G334" s="1175" t="s">
        <v>217</v>
      </c>
      <c r="H334" s="1194">
        <v>2</v>
      </c>
      <c r="I334" s="1166" t="s">
        <v>200</v>
      </c>
      <c r="J334" s="1319"/>
      <c r="BB334" s="1197">
        <v>328</v>
      </c>
      <c r="BC334" s="1155">
        <v>21</v>
      </c>
      <c r="BD334" s="1155"/>
      <c r="BE334" s="1155">
        <v>22</v>
      </c>
      <c r="BF334" s="1155" t="s">
        <v>759</v>
      </c>
      <c r="BG334" s="1155" t="s">
        <v>760</v>
      </c>
      <c r="BH334" s="1184"/>
      <c r="BI334" s="1179">
        <f t="shared" si="12"/>
        <v>5</v>
      </c>
      <c r="BJ334" s="1183">
        <f t="shared" si="13"/>
        <v>0</v>
      </c>
      <c r="BL334" s="1318"/>
      <c r="BM334" s="1318"/>
      <c r="BN334" s="1318"/>
      <c r="BO334" s="1318"/>
      <c r="BP334" s="1318"/>
      <c r="BQ334" s="1318"/>
      <c r="BR334" s="1318"/>
      <c r="BS334" s="1318"/>
      <c r="BT334" s="1318"/>
      <c r="BU334" s="1318"/>
      <c r="BV334" s="1318"/>
    </row>
    <row r="335" spans="1:74" s="1179" customFormat="1">
      <c r="A335" s="1159">
        <v>329</v>
      </c>
      <c r="B335" s="1159">
        <v>20</v>
      </c>
      <c r="C335" s="1173" t="s">
        <v>1083</v>
      </c>
      <c r="D335" s="1189">
        <v>2</v>
      </c>
      <c r="E335" s="1173" t="s">
        <v>817</v>
      </c>
      <c r="F335" s="1159">
        <v>2</v>
      </c>
      <c r="G335" s="1175" t="s">
        <v>217</v>
      </c>
      <c r="H335" s="1194">
        <v>3</v>
      </c>
      <c r="I335" s="1166" t="s">
        <v>1189</v>
      </c>
      <c r="J335" s="1319"/>
      <c r="BB335" s="1197">
        <v>329</v>
      </c>
      <c r="BC335" s="1155">
        <v>21</v>
      </c>
      <c r="BD335" s="1155"/>
      <c r="BE335" s="1155">
        <v>23</v>
      </c>
      <c r="BF335" s="1155" t="s">
        <v>761</v>
      </c>
      <c r="BG335" s="1155" t="s">
        <v>762</v>
      </c>
      <c r="BH335" s="1184"/>
      <c r="BI335" s="1179">
        <f t="shared" si="12"/>
        <v>6</v>
      </c>
      <c r="BJ335" s="1183">
        <f t="shared" si="13"/>
        <v>0</v>
      </c>
      <c r="BL335" s="1318"/>
      <c r="BM335" s="1318"/>
      <c r="BN335" s="1318"/>
      <c r="BO335" s="1318"/>
      <c r="BP335" s="1318"/>
      <c r="BQ335" s="1318"/>
      <c r="BR335" s="1318"/>
      <c r="BS335" s="1318"/>
      <c r="BT335" s="1318"/>
      <c r="BU335" s="1318"/>
      <c r="BV335" s="1318"/>
    </row>
    <row r="336" spans="1:74" s="1179" customFormat="1" ht="22.5">
      <c r="A336" s="1159">
        <v>330</v>
      </c>
      <c r="B336" s="1159">
        <v>20</v>
      </c>
      <c r="C336" s="1173" t="s">
        <v>1083</v>
      </c>
      <c r="D336" s="1189">
        <v>2</v>
      </c>
      <c r="E336" s="1173" t="s">
        <v>817</v>
      </c>
      <c r="F336" s="1159">
        <v>2</v>
      </c>
      <c r="G336" s="1175" t="s">
        <v>217</v>
      </c>
      <c r="H336" s="1194">
        <v>4</v>
      </c>
      <c r="I336" s="1166" t="s">
        <v>1082</v>
      </c>
      <c r="J336" s="1319"/>
      <c r="BB336" s="1197">
        <v>330</v>
      </c>
      <c r="BC336" s="1155">
        <v>21</v>
      </c>
      <c r="BD336" s="1155"/>
      <c r="BE336" s="1155">
        <v>24</v>
      </c>
      <c r="BF336" s="1155" t="s">
        <v>763</v>
      </c>
      <c r="BG336" s="1155" t="s">
        <v>962</v>
      </c>
      <c r="BH336" s="1184"/>
      <c r="BI336" s="1179">
        <f t="shared" si="12"/>
        <v>3</v>
      </c>
      <c r="BJ336" s="1183">
        <f t="shared" si="13"/>
        <v>0</v>
      </c>
      <c r="BL336" s="1318"/>
      <c r="BM336" s="1318"/>
      <c r="BN336" s="1318"/>
      <c r="BO336" s="1318"/>
      <c r="BP336" s="1318"/>
      <c r="BQ336" s="1318"/>
      <c r="BR336" s="1318"/>
      <c r="BS336" s="1318"/>
      <c r="BT336" s="1318"/>
      <c r="BU336" s="1318"/>
      <c r="BV336" s="1318"/>
    </row>
    <row r="337" spans="1:74" s="1179" customFormat="1">
      <c r="A337" s="1159">
        <v>331</v>
      </c>
      <c r="B337" s="1159">
        <v>20</v>
      </c>
      <c r="C337" s="1173" t="s">
        <v>1083</v>
      </c>
      <c r="D337" s="1189">
        <v>2</v>
      </c>
      <c r="E337" s="1173" t="s">
        <v>817</v>
      </c>
      <c r="F337" s="1159">
        <v>2</v>
      </c>
      <c r="G337" s="1175" t="s">
        <v>217</v>
      </c>
      <c r="H337" s="1194">
        <v>5</v>
      </c>
      <c r="I337" s="1166" t="s">
        <v>201</v>
      </c>
      <c r="J337" s="1319"/>
      <c r="BB337" s="1197">
        <v>331</v>
      </c>
      <c r="BC337" s="1155">
        <v>21</v>
      </c>
      <c r="BD337" s="1155"/>
      <c r="BE337" s="1155">
        <v>25</v>
      </c>
      <c r="BF337" s="1155" t="s">
        <v>963</v>
      </c>
      <c r="BG337" s="1155" t="s">
        <v>964</v>
      </c>
      <c r="BH337" s="1184"/>
      <c r="BI337" s="1179">
        <f t="shared" si="12"/>
        <v>5</v>
      </c>
      <c r="BJ337" s="1183">
        <f t="shared" si="13"/>
        <v>0</v>
      </c>
      <c r="BL337" s="1318"/>
      <c r="BM337" s="1318"/>
      <c r="BN337" s="1318"/>
      <c r="BO337" s="1318"/>
      <c r="BP337" s="1318"/>
      <c r="BQ337" s="1318"/>
      <c r="BR337" s="1318"/>
      <c r="BS337" s="1318"/>
      <c r="BT337" s="1318"/>
      <c r="BU337" s="1318"/>
      <c r="BV337" s="1318"/>
    </row>
    <row r="338" spans="1:74" s="1179" customFormat="1">
      <c r="A338" s="1159">
        <v>332</v>
      </c>
      <c r="B338" s="1159">
        <v>21</v>
      </c>
      <c r="C338" s="1170" t="s">
        <v>1084</v>
      </c>
      <c r="D338" s="1189">
        <v>1</v>
      </c>
      <c r="E338" s="1170" t="s">
        <v>817</v>
      </c>
      <c r="F338" s="1189">
        <v>1</v>
      </c>
      <c r="G338" s="1168" t="s">
        <v>1537</v>
      </c>
      <c r="H338" s="1192">
        <v>1</v>
      </c>
      <c r="I338" s="1169" t="s">
        <v>1616</v>
      </c>
      <c r="J338" s="1319"/>
      <c r="BB338" s="1197">
        <v>332</v>
      </c>
      <c r="BC338" s="1155">
        <v>21</v>
      </c>
      <c r="BD338" s="1155"/>
      <c r="BE338" s="1155">
        <v>26</v>
      </c>
      <c r="BF338" s="1155" t="s">
        <v>965</v>
      </c>
      <c r="BG338" s="1155" t="s">
        <v>1157</v>
      </c>
      <c r="BH338" s="1184"/>
      <c r="BI338" s="1179">
        <f t="shared" si="12"/>
        <v>4</v>
      </c>
      <c r="BJ338" s="1183">
        <f t="shared" si="13"/>
        <v>0</v>
      </c>
      <c r="BL338" s="1318"/>
      <c r="BM338" s="1318"/>
      <c r="BN338" s="1318"/>
      <c r="BO338" s="1318"/>
      <c r="BP338" s="1318"/>
      <c r="BQ338" s="1318"/>
      <c r="BR338" s="1318"/>
      <c r="BS338" s="1318"/>
      <c r="BT338" s="1318"/>
      <c r="BU338" s="1318"/>
      <c r="BV338" s="1318"/>
    </row>
    <row r="339" spans="1:74" s="1179" customFormat="1">
      <c r="A339" s="1159">
        <v>333</v>
      </c>
      <c r="B339" s="1159">
        <v>21</v>
      </c>
      <c r="C339" s="1173" t="s">
        <v>1084</v>
      </c>
      <c r="D339" s="1189">
        <v>1</v>
      </c>
      <c r="E339" s="1170" t="s">
        <v>817</v>
      </c>
      <c r="F339" s="1189">
        <v>1</v>
      </c>
      <c r="G339" s="1168" t="s">
        <v>1537</v>
      </c>
      <c r="H339" s="1192">
        <v>2</v>
      </c>
      <c r="I339" s="1169" t="s">
        <v>1617</v>
      </c>
      <c r="J339" s="1319"/>
      <c r="BB339" s="1197">
        <v>333</v>
      </c>
      <c r="BC339" s="1155">
        <v>21</v>
      </c>
      <c r="BD339" s="1155"/>
      <c r="BE339" s="1155">
        <v>27</v>
      </c>
      <c r="BF339" s="1155" t="s">
        <v>966</v>
      </c>
      <c r="BG339" s="1155" t="s">
        <v>1157</v>
      </c>
      <c r="BH339" s="1184"/>
      <c r="BI339" s="1179">
        <f t="shared" si="12"/>
        <v>6</v>
      </c>
      <c r="BJ339" s="1183">
        <f t="shared" si="13"/>
        <v>0</v>
      </c>
      <c r="BL339" s="1318"/>
      <c r="BM339" s="1318"/>
      <c r="BN339" s="1318"/>
      <c r="BO339" s="1318"/>
      <c r="BP339" s="1318"/>
      <c r="BQ339" s="1318"/>
      <c r="BR339" s="1318"/>
      <c r="BS339" s="1318"/>
      <c r="BT339" s="1318"/>
      <c r="BU339" s="1318"/>
      <c r="BV339" s="1318"/>
    </row>
    <row r="340" spans="1:74" s="1179" customFormat="1">
      <c r="A340" s="1159">
        <v>334</v>
      </c>
      <c r="B340" s="1159">
        <v>21</v>
      </c>
      <c r="C340" s="1173" t="s">
        <v>1084</v>
      </c>
      <c r="D340" s="1189">
        <v>1</v>
      </c>
      <c r="E340" s="1170" t="s">
        <v>817</v>
      </c>
      <c r="F340" s="1189">
        <v>1</v>
      </c>
      <c r="G340" s="1168" t="s">
        <v>1537</v>
      </c>
      <c r="H340" s="1192">
        <v>3</v>
      </c>
      <c r="I340" s="1169" t="s">
        <v>1618</v>
      </c>
      <c r="J340" s="1319"/>
      <c r="BB340" s="1197">
        <v>334</v>
      </c>
      <c r="BC340" s="1155">
        <v>21</v>
      </c>
      <c r="BD340" s="1155"/>
      <c r="BE340" s="1155">
        <v>28</v>
      </c>
      <c r="BF340" s="1155" t="s">
        <v>967</v>
      </c>
      <c r="BG340" s="1155" t="s">
        <v>1157</v>
      </c>
      <c r="BH340" s="1184"/>
      <c r="BI340" s="1179">
        <f t="shared" si="12"/>
        <v>12</v>
      </c>
      <c r="BJ340" s="1183">
        <f t="shared" si="13"/>
        <v>0</v>
      </c>
      <c r="BL340" s="1318"/>
      <c r="BM340" s="1318"/>
      <c r="BN340" s="1318"/>
      <c r="BO340" s="1318"/>
      <c r="BP340" s="1318"/>
      <c r="BQ340" s="1318"/>
      <c r="BR340" s="1318"/>
      <c r="BS340" s="1318"/>
      <c r="BT340" s="1318"/>
      <c r="BU340" s="1318"/>
      <c r="BV340" s="1318"/>
    </row>
    <row r="341" spans="1:74" s="1179" customFormat="1">
      <c r="A341" s="1159">
        <v>335</v>
      </c>
      <c r="B341" s="1159">
        <v>21</v>
      </c>
      <c r="C341" s="1170" t="s">
        <v>1084</v>
      </c>
      <c r="D341" s="1189">
        <v>1</v>
      </c>
      <c r="E341" s="1170" t="s">
        <v>817</v>
      </c>
      <c r="F341" s="1189">
        <v>2</v>
      </c>
      <c r="G341" s="1171" t="s">
        <v>217</v>
      </c>
      <c r="H341" s="1193">
        <v>1</v>
      </c>
      <c r="I341" s="1166" t="s">
        <v>1085</v>
      </c>
      <c r="J341" s="1319"/>
      <c r="BB341" s="1197">
        <v>335</v>
      </c>
      <c r="BC341" s="1155">
        <v>21</v>
      </c>
      <c r="BD341" s="1155"/>
      <c r="BE341" s="1155">
        <v>29</v>
      </c>
      <c r="BF341" s="1155" t="s">
        <v>968</v>
      </c>
      <c r="BG341" s="1155" t="s">
        <v>969</v>
      </c>
      <c r="BH341" s="1184"/>
      <c r="BI341" s="1179">
        <f t="shared" si="12"/>
        <v>8</v>
      </c>
      <c r="BJ341" s="1183">
        <f t="shared" si="13"/>
        <v>0</v>
      </c>
      <c r="BL341" s="1318"/>
      <c r="BM341" s="1318"/>
      <c r="BN341" s="1318"/>
      <c r="BO341" s="1318"/>
      <c r="BP341" s="1318"/>
      <c r="BQ341" s="1318"/>
      <c r="BR341" s="1318"/>
      <c r="BS341" s="1318"/>
      <c r="BT341" s="1318"/>
      <c r="BU341" s="1318"/>
      <c r="BV341" s="1318"/>
    </row>
    <row r="342" spans="1:74" s="1179" customFormat="1">
      <c r="A342" s="1159">
        <v>336</v>
      </c>
      <c r="B342" s="1159">
        <v>22</v>
      </c>
      <c r="C342" s="1167" t="s">
        <v>1086</v>
      </c>
      <c r="D342" s="1189">
        <v>1</v>
      </c>
      <c r="E342" s="1167" t="s">
        <v>122</v>
      </c>
      <c r="F342" s="1189">
        <v>1</v>
      </c>
      <c r="G342" s="1172" t="s">
        <v>1537</v>
      </c>
      <c r="H342" s="1195">
        <v>1</v>
      </c>
      <c r="I342" s="1169" t="s">
        <v>1538</v>
      </c>
      <c r="J342" s="1319"/>
      <c r="BB342" s="1197">
        <v>336</v>
      </c>
      <c r="BC342" s="1155">
        <v>21</v>
      </c>
      <c r="BD342" s="1155"/>
      <c r="BE342" s="1155">
        <v>30</v>
      </c>
      <c r="BF342" s="1155" t="s">
        <v>970</v>
      </c>
      <c r="BG342" s="1155" t="s">
        <v>1157</v>
      </c>
      <c r="BH342" s="1184"/>
      <c r="BI342" s="1179">
        <f t="shared" si="12"/>
        <v>5</v>
      </c>
      <c r="BJ342" s="1183">
        <f t="shared" si="13"/>
        <v>0</v>
      </c>
      <c r="BL342" s="1318"/>
      <c r="BM342" s="1318"/>
      <c r="BN342" s="1318"/>
      <c r="BO342" s="1318"/>
      <c r="BP342" s="1318"/>
      <c r="BQ342" s="1318"/>
      <c r="BR342" s="1318"/>
      <c r="BS342" s="1318"/>
      <c r="BT342" s="1318"/>
      <c r="BU342" s="1318"/>
      <c r="BV342" s="1318"/>
    </row>
    <row r="343" spans="1:74" s="1179" customFormat="1">
      <c r="A343" s="1159">
        <v>337</v>
      </c>
      <c r="B343" s="1159">
        <v>22</v>
      </c>
      <c r="C343" s="1167" t="s">
        <v>1086</v>
      </c>
      <c r="D343" s="1189">
        <v>1</v>
      </c>
      <c r="E343" s="1167" t="s">
        <v>122</v>
      </c>
      <c r="F343" s="1189">
        <v>2</v>
      </c>
      <c r="G343" s="1165" t="s">
        <v>217</v>
      </c>
      <c r="H343" s="1193">
        <v>1</v>
      </c>
      <c r="I343" s="1166" t="s">
        <v>124</v>
      </c>
      <c r="J343" s="1319"/>
      <c r="BB343" s="1197">
        <v>337</v>
      </c>
      <c r="BC343" s="1155">
        <v>21</v>
      </c>
      <c r="BD343" s="1155"/>
      <c r="BE343" s="1155">
        <v>31</v>
      </c>
      <c r="BF343" s="1155" t="s">
        <v>971</v>
      </c>
      <c r="BG343" s="1155" t="s">
        <v>972</v>
      </c>
      <c r="BH343" s="1184"/>
      <c r="BI343" s="1179">
        <f t="shared" si="12"/>
        <v>3</v>
      </c>
      <c r="BJ343" s="1183">
        <f t="shared" si="13"/>
        <v>0</v>
      </c>
      <c r="BL343" s="1318"/>
      <c r="BM343" s="1318"/>
      <c r="BN343" s="1318"/>
      <c r="BO343" s="1318"/>
      <c r="BP343" s="1318"/>
      <c r="BQ343" s="1318"/>
      <c r="BR343" s="1318"/>
      <c r="BS343" s="1318"/>
      <c r="BT343" s="1318"/>
      <c r="BU343" s="1318"/>
      <c r="BV343" s="1318"/>
    </row>
    <row r="344" spans="1:74" s="1179" customFormat="1">
      <c r="A344" s="1159">
        <v>338</v>
      </c>
      <c r="B344" s="1159">
        <v>22</v>
      </c>
      <c r="C344" s="1173" t="s">
        <v>1086</v>
      </c>
      <c r="D344" s="1189">
        <v>1</v>
      </c>
      <c r="E344" s="1173" t="s">
        <v>122</v>
      </c>
      <c r="F344" s="1159">
        <v>2</v>
      </c>
      <c r="G344" s="1175" t="s">
        <v>217</v>
      </c>
      <c r="H344" s="1194">
        <v>2</v>
      </c>
      <c r="I344" s="1166" t="s">
        <v>123</v>
      </c>
      <c r="J344" s="1319"/>
      <c r="BB344" s="1197">
        <v>338</v>
      </c>
      <c r="BC344" s="1155">
        <v>21</v>
      </c>
      <c r="BD344" s="1155"/>
      <c r="BE344" s="1155">
        <v>32</v>
      </c>
      <c r="BF344" s="1155" t="s">
        <v>973</v>
      </c>
      <c r="BG344" s="1155" t="s">
        <v>974</v>
      </c>
      <c r="BH344" s="1184"/>
      <c r="BI344" s="1179">
        <f t="shared" si="12"/>
        <v>7</v>
      </c>
      <c r="BJ344" s="1183">
        <f t="shared" si="13"/>
        <v>0</v>
      </c>
      <c r="BL344" s="1318"/>
      <c r="BM344" s="1318"/>
      <c r="BN344" s="1318"/>
      <c r="BO344" s="1318"/>
      <c r="BP344" s="1318"/>
      <c r="BQ344" s="1318"/>
      <c r="BR344" s="1318"/>
      <c r="BS344" s="1318"/>
      <c r="BT344" s="1318"/>
      <c r="BU344" s="1318"/>
      <c r="BV344" s="1318"/>
    </row>
    <row r="345" spans="1:74" s="1179" customFormat="1">
      <c r="A345" s="1159">
        <v>339</v>
      </c>
      <c r="B345" s="1159">
        <v>22</v>
      </c>
      <c r="C345" s="1173" t="s">
        <v>1086</v>
      </c>
      <c r="D345" s="1189">
        <v>1</v>
      </c>
      <c r="E345" s="1173" t="s">
        <v>122</v>
      </c>
      <c r="F345" s="1159">
        <v>2</v>
      </c>
      <c r="G345" s="1175" t="s">
        <v>217</v>
      </c>
      <c r="H345" s="1193">
        <v>3</v>
      </c>
      <c r="I345" s="1166" t="s">
        <v>132</v>
      </c>
      <c r="J345" s="1319"/>
      <c r="BB345" s="1197">
        <v>339</v>
      </c>
      <c r="BC345" s="1155">
        <v>21</v>
      </c>
      <c r="BD345" s="1155"/>
      <c r="BE345" s="1155">
        <v>33</v>
      </c>
      <c r="BF345" s="1155" t="s">
        <v>1337</v>
      </c>
      <c r="BG345" s="1155"/>
      <c r="BH345" s="1184">
        <v>1</v>
      </c>
      <c r="BI345" s="1179">
        <f t="shared" si="12"/>
        <v>20</v>
      </c>
      <c r="BJ345" s="1183">
        <f t="shared" si="13"/>
        <v>0</v>
      </c>
      <c r="BL345" s="1318"/>
      <c r="BM345" s="1318"/>
      <c r="BN345" s="1318"/>
      <c r="BO345" s="1318"/>
      <c r="BP345" s="1318"/>
      <c r="BQ345" s="1318"/>
      <c r="BR345" s="1318"/>
      <c r="BS345" s="1318"/>
      <c r="BT345" s="1318"/>
      <c r="BU345" s="1318"/>
      <c r="BV345" s="1318"/>
    </row>
    <row r="346" spans="1:74" s="1179" customFormat="1">
      <c r="A346" s="1159">
        <v>340</v>
      </c>
      <c r="B346" s="1159">
        <v>22</v>
      </c>
      <c r="C346" s="1173" t="s">
        <v>1086</v>
      </c>
      <c r="D346" s="1189">
        <v>1</v>
      </c>
      <c r="E346" s="1173" t="s">
        <v>122</v>
      </c>
      <c r="F346" s="1159">
        <v>2</v>
      </c>
      <c r="G346" s="1175" t="s">
        <v>217</v>
      </c>
      <c r="H346" s="1194">
        <v>4</v>
      </c>
      <c r="I346" s="1166" t="s">
        <v>133</v>
      </c>
      <c r="J346" s="1319"/>
      <c r="BJ346" s="1183"/>
      <c r="BL346" s="1318"/>
      <c r="BM346" s="1318"/>
      <c r="BN346" s="1318"/>
      <c r="BO346" s="1318"/>
      <c r="BP346" s="1318"/>
      <c r="BQ346" s="1318"/>
      <c r="BR346" s="1318"/>
      <c r="BS346" s="1318"/>
      <c r="BT346" s="1318"/>
      <c r="BU346" s="1318"/>
      <c r="BV346" s="1318"/>
    </row>
    <row r="347" spans="1:74" s="1179" customFormat="1">
      <c r="A347" s="1159">
        <v>341</v>
      </c>
      <c r="B347" s="1159">
        <v>22</v>
      </c>
      <c r="C347" s="1173" t="s">
        <v>1086</v>
      </c>
      <c r="D347" s="1189">
        <v>1</v>
      </c>
      <c r="E347" s="1173" t="s">
        <v>122</v>
      </c>
      <c r="F347" s="1159">
        <v>2</v>
      </c>
      <c r="G347" s="1175" t="s">
        <v>217</v>
      </c>
      <c r="H347" s="1193">
        <v>5</v>
      </c>
      <c r="I347" s="1166" t="s">
        <v>127</v>
      </c>
      <c r="J347" s="1319"/>
      <c r="BL347" s="1318"/>
      <c r="BM347" s="1318"/>
      <c r="BN347" s="1318"/>
      <c r="BO347" s="1318"/>
      <c r="BP347" s="1318"/>
      <c r="BQ347" s="1318"/>
      <c r="BR347" s="1318"/>
      <c r="BS347" s="1318"/>
      <c r="BT347" s="1318"/>
      <c r="BU347" s="1318"/>
      <c r="BV347" s="1318"/>
    </row>
    <row r="348" spans="1:74" s="1179" customFormat="1">
      <c r="A348" s="1159">
        <v>342</v>
      </c>
      <c r="B348" s="1159">
        <v>22</v>
      </c>
      <c r="C348" s="1173" t="s">
        <v>1086</v>
      </c>
      <c r="D348" s="1189">
        <v>1</v>
      </c>
      <c r="E348" s="1173" t="s">
        <v>122</v>
      </c>
      <c r="F348" s="1159">
        <v>2</v>
      </c>
      <c r="G348" s="1175" t="s">
        <v>217</v>
      </c>
      <c r="H348" s="1194">
        <v>6</v>
      </c>
      <c r="I348" s="1166" t="s">
        <v>128</v>
      </c>
      <c r="J348" s="1319"/>
      <c r="BL348" s="1318"/>
      <c r="BM348" s="1318"/>
      <c r="BN348" s="1318"/>
      <c r="BO348" s="1318"/>
      <c r="BP348" s="1318"/>
      <c r="BQ348" s="1318"/>
      <c r="BR348" s="1318"/>
      <c r="BS348" s="1318"/>
      <c r="BT348" s="1318"/>
      <c r="BU348" s="1318"/>
      <c r="BV348" s="1318"/>
    </row>
    <row r="349" spans="1:74" s="1179" customFormat="1">
      <c r="A349" s="1159">
        <v>343</v>
      </c>
      <c r="B349" s="1159">
        <v>22</v>
      </c>
      <c r="C349" s="1173" t="s">
        <v>1086</v>
      </c>
      <c r="D349" s="1189">
        <v>1</v>
      </c>
      <c r="E349" s="1173" t="s">
        <v>122</v>
      </c>
      <c r="F349" s="1159">
        <v>2</v>
      </c>
      <c r="G349" s="1175" t="s">
        <v>217</v>
      </c>
      <c r="H349" s="1193">
        <v>7</v>
      </c>
      <c r="I349" s="1166" t="s">
        <v>126</v>
      </c>
      <c r="J349" s="1319"/>
      <c r="BL349" s="1318"/>
      <c r="BM349" s="1318"/>
      <c r="BN349" s="1318"/>
      <c r="BO349" s="1318"/>
      <c r="BP349" s="1318"/>
      <c r="BQ349" s="1318"/>
      <c r="BR349" s="1318"/>
      <c r="BS349" s="1318"/>
      <c r="BT349" s="1318"/>
      <c r="BU349" s="1318"/>
      <c r="BV349" s="1318"/>
    </row>
    <row r="350" spans="1:74" s="1179" customFormat="1">
      <c r="A350" s="1159">
        <v>344</v>
      </c>
      <c r="B350" s="1159">
        <v>22</v>
      </c>
      <c r="C350" s="1173" t="s">
        <v>1086</v>
      </c>
      <c r="D350" s="1189">
        <v>1</v>
      </c>
      <c r="E350" s="1173" t="s">
        <v>122</v>
      </c>
      <c r="F350" s="1159">
        <v>2</v>
      </c>
      <c r="G350" s="1175" t="s">
        <v>217</v>
      </c>
      <c r="H350" s="1194">
        <v>8</v>
      </c>
      <c r="I350" s="1166" t="s">
        <v>1023</v>
      </c>
      <c r="J350" s="1319"/>
      <c r="BL350" s="1318"/>
      <c r="BM350" s="1318"/>
      <c r="BN350" s="1318"/>
      <c r="BO350" s="1318"/>
      <c r="BP350" s="1318"/>
      <c r="BQ350" s="1318"/>
      <c r="BR350" s="1318"/>
      <c r="BS350" s="1318"/>
      <c r="BT350" s="1318"/>
      <c r="BU350" s="1318"/>
      <c r="BV350" s="1318"/>
    </row>
    <row r="351" spans="1:74" s="1179" customFormat="1">
      <c r="A351" s="1159">
        <v>345</v>
      </c>
      <c r="B351" s="1159">
        <v>22</v>
      </c>
      <c r="C351" s="1173" t="s">
        <v>1086</v>
      </c>
      <c r="D351" s="1189">
        <v>1</v>
      </c>
      <c r="E351" s="1173" t="s">
        <v>122</v>
      </c>
      <c r="F351" s="1159">
        <v>2</v>
      </c>
      <c r="G351" s="1175" t="s">
        <v>217</v>
      </c>
      <c r="H351" s="1193">
        <v>9</v>
      </c>
      <c r="I351" s="1166" t="s">
        <v>129</v>
      </c>
      <c r="J351" s="1319"/>
      <c r="BL351" s="1318"/>
      <c r="BM351" s="1318"/>
      <c r="BN351" s="1318"/>
      <c r="BO351" s="1318"/>
      <c r="BP351" s="1318"/>
      <c r="BQ351" s="1318"/>
      <c r="BR351" s="1318"/>
      <c r="BS351" s="1318"/>
      <c r="BT351" s="1318"/>
      <c r="BU351" s="1318"/>
      <c r="BV351" s="1318"/>
    </row>
    <row r="352" spans="1:74" s="1179" customFormat="1">
      <c r="A352" s="1159">
        <v>346</v>
      </c>
      <c r="B352" s="1159">
        <v>22</v>
      </c>
      <c r="C352" s="1173" t="s">
        <v>1086</v>
      </c>
      <c r="D352" s="1189">
        <v>1</v>
      </c>
      <c r="E352" s="1173" t="s">
        <v>122</v>
      </c>
      <c r="F352" s="1159">
        <v>2</v>
      </c>
      <c r="G352" s="1175" t="s">
        <v>217</v>
      </c>
      <c r="H352" s="1194">
        <v>10</v>
      </c>
      <c r="I352" s="1166" t="s">
        <v>131</v>
      </c>
      <c r="J352" s="1319"/>
      <c r="BL352" s="1318"/>
      <c r="BM352" s="1318"/>
      <c r="BN352" s="1318"/>
      <c r="BO352" s="1318"/>
      <c r="BP352" s="1318"/>
      <c r="BQ352" s="1318"/>
      <c r="BR352" s="1318"/>
      <c r="BS352" s="1318"/>
      <c r="BT352" s="1318"/>
      <c r="BU352" s="1318"/>
      <c r="BV352" s="1318"/>
    </row>
    <row r="353" spans="1:74" s="1179" customFormat="1">
      <c r="A353" s="1159">
        <v>347</v>
      </c>
      <c r="B353" s="1159">
        <v>22</v>
      </c>
      <c r="C353" s="1173" t="s">
        <v>1086</v>
      </c>
      <c r="D353" s="1189">
        <v>1</v>
      </c>
      <c r="E353" s="1173" t="s">
        <v>122</v>
      </c>
      <c r="F353" s="1159">
        <v>2</v>
      </c>
      <c r="G353" s="1175" t="s">
        <v>217</v>
      </c>
      <c r="H353" s="1193">
        <v>11</v>
      </c>
      <c r="I353" s="1166" t="s">
        <v>125</v>
      </c>
      <c r="J353" s="1319"/>
      <c r="BL353" s="1318"/>
      <c r="BM353" s="1318"/>
      <c r="BN353" s="1318"/>
      <c r="BO353" s="1318"/>
      <c r="BP353" s="1318"/>
      <c r="BQ353" s="1318"/>
      <c r="BR353" s="1318"/>
      <c r="BS353" s="1318"/>
      <c r="BT353" s="1318"/>
      <c r="BU353" s="1318"/>
      <c r="BV353" s="1318"/>
    </row>
    <row r="354" spans="1:74" s="1179" customFormat="1">
      <c r="A354" s="1159">
        <v>348</v>
      </c>
      <c r="B354" s="1159">
        <v>22</v>
      </c>
      <c r="C354" s="1173" t="s">
        <v>1086</v>
      </c>
      <c r="D354" s="1189">
        <v>1</v>
      </c>
      <c r="E354" s="1173" t="s">
        <v>122</v>
      </c>
      <c r="F354" s="1159">
        <v>2</v>
      </c>
      <c r="G354" s="1175" t="s">
        <v>217</v>
      </c>
      <c r="H354" s="1194">
        <v>12</v>
      </c>
      <c r="I354" s="1166" t="s">
        <v>1539</v>
      </c>
      <c r="J354" s="1319"/>
      <c r="BL354" s="1318"/>
      <c r="BM354" s="1318"/>
      <c r="BN354" s="1318"/>
      <c r="BO354" s="1318"/>
      <c r="BP354" s="1318"/>
      <c r="BQ354" s="1318"/>
      <c r="BR354" s="1318"/>
      <c r="BS354" s="1318"/>
      <c r="BT354" s="1318"/>
      <c r="BU354" s="1318"/>
      <c r="BV354" s="1318"/>
    </row>
    <row r="355" spans="1:74" s="1179" customFormat="1">
      <c r="A355" s="1159">
        <v>349</v>
      </c>
      <c r="B355" s="1159">
        <v>22</v>
      </c>
      <c r="C355" s="1173" t="s">
        <v>1086</v>
      </c>
      <c r="D355" s="1189">
        <v>1</v>
      </c>
      <c r="E355" s="1173" t="s">
        <v>122</v>
      </c>
      <c r="F355" s="1159">
        <v>2</v>
      </c>
      <c r="G355" s="1175" t="s">
        <v>217</v>
      </c>
      <c r="H355" s="1193">
        <v>13</v>
      </c>
      <c r="I355" s="1166" t="s">
        <v>1540</v>
      </c>
      <c r="J355" s="1319"/>
      <c r="BL355" s="1318"/>
      <c r="BM355" s="1318"/>
      <c r="BN355" s="1318"/>
      <c r="BO355" s="1318"/>
      <c r="BP355" s="1318"/>
      <c r="BQ355" s="1318"/>
      <c r="BR355" s="1318"/>
      <c r="BS355" s="1318"/>
      <c r="BT355" s="1318"/>
      <c r="BU355" s="1318"/>
      <c r="BV355" s="1318"/>
    </row>
    <row r="356" spans="1:74" s="1179" customFormat="1">
      <c r="A356" s="1159">
        <v>350</v>
      </c>
      <c r="B356" s="1159">
        <v>22</v>
      </c>
      <c r="C356" s="1173" t="s">
        <v>1086</v>
      </c>
      <c r="D356" s="1159">
        <v>2</v>
      </c>
      <c r="E356" s="1167" t="s">
        <v>945</v>
      </c>
      <c r="F356" s="1189">
        <v>1</v>
      </c>
      <c r="G356" s="1165" t="s">
        <v>217</v>
      </c>
      <c r="H356" s="1193">
        <v>1</v>
      </c>
      <c r="I356" s="1166" t="s">
        <v>814</v>
      </c>
      <c r="J356" s="1319"/>
      <c r="BL356" s="1318"/>
      <c r="BM356" s="1318"/>
      <c r="BN356" s="1318"/>
      <c r="BO356" s="1318"/>
      <c r="BP356" s="1318"/>
      <c r="BQ356" s="1318"/>
      <c r="BR356" s="1318"/>
      <c r="BS356" s="1318"/>
      <c r="BT356" s="1318"/>
      <c r="BU356" s="1318"/>
      <c r="BV356" s="1318"/>
    </row>
    <row r="357" spans="1:74" s="1179" customFormat="1">
      <c r="A357" s="1159">
        <v>351</v>
      </c>
      <c r="B357" s="1159">
        <v>22</v>
      </c>
      <c r="C357" s="1173" t="s">
        <v>1086</v>
      </c>
      <c r="D357" s="1159">
        <v>2</v>
      </c>
      <c r="E357" s="1173" t="s">
        <v>945</v>
      </c>
      <c r="F357" s="1159">
        <v>1</v>
      </c>
      <c r="G357" s="1175" t="s">
        <v>217</v>
      </c>
      <c r="H357" s="1194">
        <v>2</v>
      </c>
      <c r="I357" s="1166" t="s">
        <v>1541</v>
      </c>
      <c r="J357" s="1319"/>
      <c r="BL357" s="1318"/>
      <c r="BM357" s="1318"/>
      <c r="BN357" s="1318"/>
      <c r="BO357" s="1318"/>
      <c r="BP357" s="1318"/>
      <c r="BQ357" s="1318"/>
      <c r="BR357" s="1318"/>
      <c r="BS357" s="1318"/>
      <c r="BT357" s="1318"/>
      <c r="BU357" s="1318"/>
      <c r="BV357" s="1318"/>
    </row>
    <row r="358" spans="1:74" s="1179" customFormat="1">
      <c r="A358" s="1159">
        <v>352</v>
      </c>
      <c r="B358" s="1159">
        <v>22</v>
      </c>
      <c r="C358" s="1173" t="s">
        <v>1086</v>
      </c>
      <c r="D358" s="1159">
        <v>2</v>
      </c>
      <c r="E358" s="1173" t="s">
        <v>945</v>
      </c>
      <c r="F358" s="1159">
        <v>1</v>
      </c>
      <c r="G358" s="1175" t="s">
        <v>217</v>
      </c>
      <c r="H358" s="1194">
        <v>3</v>
      </c>
      <c r="I358" s="1166" t="s">
        <v>1542</v>
      </c>
      <c r="J358" s="1319"/>
      <c r="BL358" s="1318"/>
      <c r="BM358" s="1318"/>
      <c r="BN358" s="1318"/>
      <c r="BO358" s="1318"/>
      <c r="BP358" s="1318"/>
      <c r="BQ358" s="1318"/>
      <c r="BR358" s="1318"/>
      <c r="BS358" s="1318"/>
      <c r="BT358" s="1318"/>
      <c r="BU358" s="1318"/>
      <c r="BV358" s="1318"/>
    </row>
    <row r="359" spans="1:74" s="1179" customFormat="1">
      <c r="A359" s="1159">
        <v>353</v>
      </c>
      <c r="B359" s="1159">
        <v>22</v>
      </c>
      <c r="C359" s="1173" t="s">
        <v>1086</v>
      </c>
      <c r="D359" s="1159">
        <v>2</v>
      </c>
      <c r="E359" s="1173" t="s">
        <v>945</v>
      </c>
      <c r="F359" s="1159">
        <v>1</v>
      </c>
      <c r="G359" s="1175" t="s">
        <v>217</v>
      </c>
      <c r="H359" s="1194">
        <v>4</v>
      </c>
      <c r="I359" s="1166" t="s">
        <v>815</v>
      </c>
      <c r="J359" s="1319"/>
      <c r="BL359" s="1318"/>
      <c r="BM359" s="1318"/>
      <c r="BN359" s="1318"/>
      <c r="BO359" s="1318"/>
      <c r="BP359" s="1318"/>
      <c r="BQ359" s="1318"/>
      <c r="BR359" s="1318"/>
      <c r="BS359" s="1318"/>
      <c r="BT359" s="1318"/>
      <c r="BU359" s="1318"/>
      <c r="BV359" s="1318"/>
    </row>
    <row r="360" spans="1:74" s="1179" customFormat="1">
      <c r="A360" s="1159">
        <v>354</v>
      </c>
      <c r="B360" s="1159">
        <v>22</v>
      </c>
      <c r="C360" s="1173" t="s">
        <v>1086</v>
      </c>
      <c r="D360" s="1159">
        <v>2</v>
      </c>
      <c r="E360" s="1173" t="s">
        <v>945</v>
      </c>
      <c r="F360" s="1159">
        <v>1</v>
      </c>
      <c r="G360" s="1175" t="s">
        <v>217</v>
      </c>
      <c r="H360" s="1194">
        <v>5</v>
      </c>
      <c r="I360" s="1166" t="s">
        <v>816</v>
      </c>
      <c r="J360" s="1319"/>
      <c r="BL360" s="1318"/>
      <c r="BM360" s="1318"/>
      <c r="BN360" s="1318"/>
      <c r="BO360" s="1318"/>
      <c r="BP360" s="1318"/>
      <c r="BQ360" s="1318"/>
      <c r="BR360" s="1318"/>
      <c r="BS360" s="1318"/>
      <c r="BT360" s="1318"/>
      <c r="BU360" s="1318"/>
      <c r="BV360" s="1318"/>
    </row>
    <row r="361" spans="1:74" s="1179" customFormat="1">
      <c r="A361" s="1159">
        <v>355</v>
      </c>
      <c r="B361" s="1159">
        <v>22</v>
      </c>
      <c r="C361" s="1173" t="s">
        <v>1086</v>
      </c>
      <c r="D361" s="1159">
        <v>3</v>
      </c>
      <c r="E361" s="1167" t="s">
        <v>817</v>
      </c>
      <c r="F361" s="1189">
        <v>1</v>
      </c>
      <c r="G361" s="1168" t="s">
        <v>1537</v>
      </c>
      <c r="H361" s="1192">
        <v>1</v>
      </c>
      <c r="I361" s="1169" t="s">
        <v>946</v>
      </c>
      <c r="J361" s="1319"/>
      <c r="BL361" s="1318"/>
      <c r="BM361" s="1318"/>
      <c r="BN361" s="1318"/>
      <c r="BO361" s="1318"/>
      <c r="BP361" s="1318"/>
      <c r="BQ361" s="1318"/>
      <c r="BR361" s="1318"/>
      <c r="BS361" s="1318"/>
      <c r="BT361" s="1318"/>
      <c r="BU361" s="1318"/>
      <c r="BV361" s="1318"/>
    </row>
    <row r="362" spans="1:74" s="1179" customFormat="1">
      <c r="A362" s="1159">
        <v>356</v>
      </c>
      <c r="B362" s="1159">
        <v>22</v>
      </c>
      <c r="C362" s="1173" t="s">
        <v>1086</v>
      </c>
      <c r="D362" s="1159">
        <v>3</v>
      </c>
      <c r="E362" s="1173" t="s">
        <v>817</v>
      </c>
      <c r="F362" s="1189">
        <v>1</v>
      </c>
      <c r="G362" s="1168" t="s">
        <v>1537</v>
      </c>
      <c r="H362" s="1192">
        <v>2</v>
      </c>
      <c r="I362" s="1169" t="s">
        <v>1619</v>
      </c>
      <c r="J362" s="1319"/>
      <c r="BL362" s="1318"/>
      <c r="BM362" s="1318"/>
      <c r="BN362" s="1318"/>
      <c r="BO362" s="1318"/>
      <c r="BP362" s="1318"/>
      <c r="BQ362" s="1318"/>
      <c r="BR362" s="1318"/>
      <c r="BS362" s="1318"/>
      <c r="BT362" s="1318"/>
      <c r="BU362" s="1318"/>
      <c r="BV362" s="1318"/>
    </row>
    <row r="363" spans="1:74" s="1179" customFormat="1">
      <c r="A363" s="1159">
        <v>357</v>
      </c>
      <c r="B363" s="1159">
        <v>22</v>
      </c>
      <c r="C363" s="1173" t="s">
        <v>1086</v>
      </c>
      <c r="D363" s="1159">
        <v>3</v>
      </c>
      <c r="E363" s="1173" t="s">
        <v>817</v>
      </c>
      <c r="F363" s="1189">
        <v>1</v>
      </c>
      <c r="G363" s="1168" t="s">
        <v>1537</v>
      </c>
      <c r="H363" s="1192">
        <v>3</v>
      </c>
      <c r="I363" s="1169" t="s">
        <v>615</v>
      </c>
      <c r="J363" s="1319"/>
      <c r="BL363" s="1318"/>
      <c r="BM363" s="1318"/>
      <c r="BN363" s="1318"/>
      <c r="BO363" s="1318"/>
      <c r="BP363" s="1318"/>
      <c r="BQ363" s="1318"/>
      <c r="BR363" s="1318"/>
      <c r="BS363" s="1318"/>
      <c r="BT363" s="1318"/>
      <c r="BU363" s="1318"/>
      <c r="BV363" s="1318"/>
    </row>
    <row r="364" spans="1:74" s="1179" customFormat="1">
      <c r="A364" s="1159">
        <v>358</v>
      </c>
      <c r="B364" s="1159">
        <v>22</v>
      </c>
      <c r="C364" s="1173" t="s">
        <v>1086</v>
      </c>
      <c r="D364" s="1159">
        <v>3</v>
      </c>
      <c r="E364" s="1173" t="s">
        <v>817</v>
      </c>
      <c r="F364" s="1189">
        <v>1</v>
      </c>
      <c r="G364" s="1168" t="s">
        <v>1537</v>
      </c>
      <c r="H364" s="1192">
        <v>4</v>
      </c>
      <c r="I364" s="1169" t="s">
        <v>947</v>
      </c>
      <c r="J364" s="1319"/>
      <c r="BL364" s="1318"/>
      <c r="BM364" s="1318"/>
      <c r="BN364" s="1318"/>
      <c r="BO364" s="1318"/>
      <c r="BP364" s="1318"/>
      <c r="BQ364" s="1318"/>
      <c r="BR364" s="1318"/>
      <c r="BS364" s="1318"/>
      <c r="BT364" s="1318"/>
      <c r="BU364" s="1318"/>
      <c r="BV364" s="1318"/>
    </row>
    <row r="365" spans="1:74" s="1179" customFormat="1">
      <c r="A365" s="1159">
        <v>359</v>
      </c>
      <c r="B365" s="1159">
        <v>22</v>
      </c>
      <c r="C365" s="1173" t="s">
        <v>1086</v>
      </c>
      <c r="D365" s="1159">
        <v>3</v>
      </c>
      <c r="E365" s="1173" t="s">
        <v>817</v>
      </c>
      <c r="F365" s="1189">
        <v>1</v>
      </c>
      <c r="G365" s="1168" t="s">
        <v>1537</v>
      </c>
      <c r="H365" s="1192">
        <v>5</v>
      </c>
      <c r="I365" s="1169" t="s">
        <v>1611</v>
      </c>
      <c r="J365" s="1319"/>
      <c r="BL365" s="1318"/>
      <c r="BM365" s="1318"/>
      <c r="BN365" s="1318"/>
      <c r="BO365" s="1318"/>
      <c r="BP365" s="1318"/>
      <c r="BQ365" s="1318"/>
      <c r="BR365" s="1318"/>
      <c r="BS365" s="1318"/>
      <c r="BT365" s="1318"/>
      <c r="BU365" s="1318"/>
      <c r="BV365" s="1318"/>
    </row>
    <row r="366" spans="1:74" s="1179" customFormat="1">
      <c r="A366" s="1159">
        <v>360</v>
      </c>
      <c r="B366" s="1159">
        <v>22</v>
      </c>
      <c r="C366" s="1173" t="s">
        <v>1086</v>
      </c>
      <c r="D366" s="1159">
        <v>3</v>
      </c>
      <c r="E366" s="1173" t="s">
        <v>817</v>
      </c>
      <c r="F366" s="1189">
        <v>1</v>
      </c>
      <c r="G366" s="1168" t="s">
        <v>1537</v>
      </c>
      <c r="H366" s="1192">
        <v>6</v>
      </c>
      <c r="I366" s="1169" t="s">
        <v>1620</v>
      </c>
      <c r="J366" s="1319"/>
      <c r="BL366" s="1318"/>
      <c r="BM366" s="1318"/>
      <c r="BN366" s="1318"/>
      <c r="BO366" s="1318"/>
      <c r="BP366" s="1318"/>
      <c r="BQ366" s="1318"/>
      <c r="BR366" s="1318"/>
      <c r="BS366" s="1318"/>
      <c r="BT366" s="1318"/>
      <c r="BU366" s="1318"/>
      <c r="BV366" s="1318"/>
    </row>
    <row r="367" spans="1:74" s="1179" customFormat="1">
      <c r="A367" s="1159">
        <v>361</v>
      </c>
      <c r="B367" s="1159">
        <v>22</v>
      </c>
      <c r="C367" s="1173" t="s">
        <v>1086</v>
      </c>
      <c r="D367" s="1159">
        <v>3</v>
      </c>
      <c r="E367" s="1167" t="s">
        <v>817</v>
      </c>
      <c r="F367" s="1189">
        <v>2</v>
      </c>
      <c r="G367" s="1165" t="s">
        <v>217</v>
      </c>
      <c r="H367" s="1193">
        <v>1</v>
      </c>
      <c r="I367" s="1166" t="s">
        <v>1087</v>
      </c>
      <c r="J367" s="1319"/>
      <c r="BL367" s="1318"/>
      <c r="BM367" s="1318"/>
      <c r="BN367" s="1318"/>
      <c r="BO367" s="1318"/>
      <c r="BP367" s="1318"/>
      <c r="BQ367" s="1318"/>
      <c r="BR367" s="1318"/>
      <c r="BS367" s="1318"/>
      <c r="BT367" s="1318"/>
      <c r="BU367" s="1318"/>
      <c r="BV367" s="1318"/>
    </row>
    <row r="368" spans="1:74" s="1179" customFormat="1">
      <c r="A368" s="1159">
        <v>362</v>
      </c>
      <c r="B368" s="1159">
        <v>22</v>
      </c>
      <c r="C368" s="1173" t="s">
        <v>1086</v>
      </c>
      <c r="D368" s="1159">
        <v>3</v>
      </c>
      <c r="E368" s="1173" t="s">
        <v>817</v>
      </c>
      <c r="F368" s="1189">
        <v>2</v>
      </c>
      <c r="G368" s="1175" t="s">
        <v>217</v>
      </c>
      <c r="H368" s="1194">
        <v>2</v>
      </c>
      <c r="I368" s="1166" t="s">
        <v>411</v>
      </c>
      <c r="J368" s="1319"/>
      <c r="BL368" s="1318"/>
      <c r="BM368" s="1318"/>
      <c r="BN368" s="1318"/>
      <c r="BO368" s="1318"/>
      <c r="BP368" s="1318"/>
      <c r="BQ368" s="1318"/>
      <c r="BR368" s="1318"/>
      <c r="BS368" s="1318"/>
      <c r="BT368" s="1318"/>
      <c r="BU368" s="1318"/>
      <c r="BV368" s="1318"/>
    </row>
    <row r="369" spans="1:74" s="1179" customFormat="1">
      <c r="A369" s="1159">
        <v>363</v>
      </c>
      <c r="B369" s="1159">
        <v>22</v>
      </c>
      <c r="C369" s="1173" t="s">
        <v>1086</v>
      </c>
      <c r="D369" s="1159">
        <v>3</v>
      </c>
      <c r="E369" s="1173" t="s">
        <v>817</v>
      </c>
      <c r="F369" s="1189">
        <v>2</v>
      </c>
      <c r="G369" s="1175" t="s">
        <v>217</v>
      </c>
      <c r="H369" s="1194">
        <v>3</v>
      </c>
      <c r="I369" s="1166" t="s">
        <v>610</v>
      </c>
      <c r="J369" s="1319"/>
      <c r="BL369" s="1318"/>
      <c r="BM369" s="1318"/>
      <c r="BN369" s="1318"/>
      <c r="BO369" s="1318"/>
      <c r="BP369" s="1318"/>
      <c r="BQ369" s="1318"/>
      <c r="BR369" s="1318"/>
      <c r="BS369" s="1318"/>
      <c r="BT369" s="1318"/>
      <c r="BU369" s="1318"/>
      <c r="BV369" s="1318"/>
    </row>
    <row r="370" spans="1:74" s="1179" customFormat="1">
      <c r="A370" s="1159">
        <v>364</v>
      </c>
      <c r="B370" s="1159">
        <v>22</v>
      </c>
      <c r="C370" s="1173" t="s">
        <v>1086</v>
      </c>
      <c r="D370" s="1159">
        <v>3</v>
      </c>
      <c r="E370" s="1173" t="s">
        <v>817</v>
      </c>
      <c r="F370" s="1189">
        <v>2</v>
      </c>
      <c r="G370" s="1175" t="s">
        <v>217</v>
      </c>
      <c r="H370" s="1194">
        <v>4</v>
      </c>
      <c r="I370" s="1166" t="s">
        <v>611</v>
      </c>
      <c r="J370" s="1319"/>
      <c r="BL370" s="1318"/>
      <c r="BM370" s="1318"/>
      <c r="BN370" s="1318"/>
      <c r="BO370" s="1318"/>
      <c r="BP370" s="1318"/>
      <c r="BQ370" s="1318"/>
      <c r="BR370" s="1318"/>
      <c r="BS370" s="1318"/>
      <c r="BT370" s="1318"/>
      <c r="BU370" s="1318"/>
      <c r="BV370" s="1318"/>
    </row>
    <row r="371" spans="1:74" s="1179" customFormat="1">
      <c r="A371" s="1159">
        <v>365</v>
      </c>
      <c r="B371" s="1159">
        <v>22</v>
      </c>
      <c r="C371" s="1173" t="s">
        <v>1086</v>
      </c>
      <c r="D371" s="1159">
        <v>3</v>
      </c>
      <c r="E371" s="1173" t="s">
        <v>817</v>
      </c>
      <c r="F371" s="1189">
        <v>2</v>
      </c>
      <c r="G371" s="1175" t="s">
        <v>217</v>
      </c>
      <c r="H371" s="1194">
        <v>5</v>
      </c>
      <c r="I371" s="1166" t="s">
        <v>258</v>
      </c>
      <c r="J371" s="1319"/>
      <c r="BL371" s="1318"/>
      <c r="BM371" s="1318"/>
      <c r="BN371" s="1318"/>
      <c r="BO371" s="1318"/>
      <c r="BP371" s="1318"/>
      <c r="BQ371" s="1318"/>
      <c r="BR371" s="1318"/>
      <c r="BS371" s="1318"/>
      <c r="BT371" s="1318"/>
      <c r="BU371" s="1318"/>
      <c r="BV371" s="1318"/>
    </row>
    <row r="372" spans="1:74" s="1179" customFormat="1">
      <c r="A372" s="1159">
        <v>366</v>
      </c>
      <c r="B372" s="1159">
        <v>23</v>
      </c>
      <c r="C372" s="1167" t="s">
        <v>612</v>
      </c>
      <c r="D372" s="1189">
        <v>1</v>
      </c>
      <c r="E372" s="1167" t="s">
        <v>122</v>
      </c>
      <c r="F372" s="1189">
        <v>1</v>
      </c>
      <c r="G372" s="1168" t="s">
        <v>1537</v>
      </c>
      <c r="H372" s="1192">
        <v>1</v>
      </c>
      <c r="I372" s="1169" t="s">
        <v>1538</v>
      </c>
      <c r="J372" s="1319"/>
      <c r="BL372" s="1318"/>
      <c r="BM372" s="1318"/>
      <c r="BN372" s="1318"/>
      <c r="BO372" s="1318"/>
      <c r="BP372" s="1318"/>
      <c r="BQ372" s="1318"/>
      <c r="BR372" s="1318"/>
      <c r="BS372" s="1318"/>
      <c r="BT372" s="1318"/>
      <c r="BU372" s="1318"/>
      <c r="BV372" s="1318"/>
    </row>
    <row r="373" spans="1:74" s="1179" customFormat="1">
      <c r="A373" s="1159">
        <v>367</v>
      </c>
      <c r="B373" s="1159">
        <v>23</v>
      </c>
      <c r="C373" s="1173" t="s">
        <v>612</v>
      </c>
      <c r="D373" s="1189">
        <v>1</v>
      </c>
      <c r="E373" s="1167" t="s">
        <v>122</v>
      </c>
      <c r="F373" s="1189">
        <v>2</v>
      </c>
      <c r="G373" s="1165" t="s">
        <v>217</v>
      </c>
      <c r="H373" s="1193">
        <v>1</v>
      </c>
      <c r="I373" s="1166" t="s">
        <v>123</v>
      </c>
      <c r="J373" s="1319"/>
      <c r="BL373" s="1318"/>
      <c r="BM373" s="1318"/>
      <c r="BN373" s="1318"/>
      <c r="BO373" s="1318"/>
      <c r="BP373" s="1318"/>
      <c r="BQ373" s="1318"/>
      <c r="BR373" s="1318"/>
      <c r="BS373" s="1318"/>
      <c r="BT373" s="1318"/>
      <c r="BU373" s="1318"/>
      <c r="BV373" s="1318"/>
    </row>
    <row r="374" spans="1:74" s="1179" customFormat="1">
      <c r="A374" s="1159">
        <v>368</v>
      </c>
      <c r="B374" s="1159">
        <v>23</v>
      </c>
      <c r="C374" s="1173" t="s">
        <v>612</v>
      </c>
      <c r="D374" s="1189">
        <v>1</v>
      </c>
      <c r="E374" s="1173" t="s">
        <v>122</v>
      </c>
      <c r="F374" s="1189">
        <v>2</v>
      </c>
      <c r="G374" s="1175" t="s">
        <v>217</v>
      </c>
      <c r="H374" s="1194">
        <v>2</v>
      </c>
      <c r="I374" s="1166" t="s">
        <v>124</v>
      </c>
      <c r="J374" s="1319"/>
      <c r="BL374" s="1318"/>
      <c r="BM374" s="1318"/>
      <c r="BN374" s="1318"/>
      <c r="BO374" s="1318"/>
      <c r="BP374" s="1318"/>
      <c r="BQ374" s="1318"/>
      <c r="BR374" s="1318"/>
      <c r="BS374" s="1318"/>
      <c r="BT374" s="1318"/>
      <c r="BU374" s="1318"/>
      <c r="BV374" s="1318"/>
    </row>
    <row r="375" spans="1:74" s="1179" customFormat="1">
      <c r="A375" s="1159">
        <v>369</v>
      </c>
      <c r="B375" s="1159">
        <v>23</v>
      </c>
      <c r="C375" s="1173" t="s">
        <v>612</v>
      </c>
      <c r="D375" s="1189">
        <v>1</v>
      </c>
      <c r="E375" s="1173" t="s">
        <v>122</v>
      </c>
      <c r="F375" s="1189">
        <v>2</v>
      </c>
      <c r="G375" s="1175" t="s">
        <v>217</v>
      </c>
      <c r="H375" s="1193">
        <v>3</v>
      </c>
      <c r="I375" s="1166" t="s">
        <v>125</v>
      </c>
      <c r="J375" s="1319"/>
      <c r="BL375" s="1318"/>
      <c r="BM375" s="1318"/>
      <c r="BN375" s="1318"/>
      <c r="BO375" s="1318"/>
      <c r="BP375" s="1318"/>
      <c r="BQ375" s="1318"/>
      <c r="BR375" s="1318"/>
      <c r="BS375" s="1318"/>
      <c r="BT375" s="1318"/>
      <c r="BU375" s="1318"/>
      <c r="BV375" s="1318"/>
    </row>
    <row r="376" spans="1:74" s="1179" customFormat="1">
      <c r="A376" s="1159">
        <v>370</v>
      </c>
      <c r="B376" s="1159">
        <v>23</v>
      </c>
      <c r="C376" s="1173" t="s">
        <v>612</v>
      </c>
      <c r="D376" s="1189">
        <v>1</v>
      </c>
      <c r="E376" s="1173" t="s">
        <v>122</v>
      </c>
      <c r="F376" s="1189">
        <v>2</v>
      </c>
      <c r="G376" s="1175" t="s">
        <v>217</v>
      </c>
      <c r="H376" s="1194">
        <v>4</v>
      </c>
      <c r="I376" s="1166" t="s">
        <v>126</v>
      </c>
      <c r="J376" s="1319"/>
      <c r="BL376" s="1318"/>
      <c r="BM376" s="1318"/>
      <c r="BN376" s="1318"/>
      <c r="BO376" s="1318"/>
      <c r="BP376" s="1318"/>
      <c r="BQ376" s="1318"/>
      <c r="BR376" s="1318"/>
      <c r="BS376" s="1318"/>
      <c r="BT376" s="1318"/>
      <c r="BU376" s="1318"/>
      <c r="BV376" s="1318"/>
    </row>
    <row r="377" spans="1:74" s="1179" customFormat="1">
      <c r="A377" s="1159">
        <v>371</v>
      </c>
      <c r="B377" s="1159">
        <v>23</v>
      </c>
      <c r="C377" s="1173" t="s">
        <v>612</v>
      </c>
      <c r="D377" s="1189">
        <v>1</v>
      </c>
      <c r="E377" s="1173" t="s">
        <v>122</v>
      </c>
      <c r="F377" s="1189">
        <v>2</v>
      </c>
      <c r="G377" s="1175" t="s">
        <v>217</v>
      </c>
      <c r="H377" s="1193">
        <v>5</v>
      </c>
      <c r="I377" s="1166" t="s">
        <v>127</v>
      </c>
      <c r="J377" s="1319"/>
      <c r="BL377" s="1318"/>
      <c r="BM377" s="1318"/>
      <c r="BN377" s="1318"/>
      <c r="BO377" s="1318"/>
      <c r="BP377" s="1318"/>
      <c r="BQ377" s="1318"/>
      <c r="BR377" s="1318"/>
      <c r="BS377" s="1318"/>
      <c r="BT377" s="1318"/>
      <c r="BU377" s="1318"/>
      <c r="BV377" s="1318"/>
    </row>
    <row r="378" spans="1:74" s="1179" customFormat="1">
      <c r="A378" s="1159">
        <v>372</v>
      </c>
      <c r="B378" s="1159">
        <v>23</v>
      </c>
      <c r="C378" s="1173" t="s">
        <v>612</v>
      </c>
      <c r="D378" s="1189">
        <v>1</v>
      </c>
      <c r="E378" s="1173" t="s">
        <v>122</v>
      </c>
      <c r="F378" s="1189">
        <v>2</v>
      </c>
      <c r="G378" s="1175" t="s">
        <v>217</v>
      </c>
      <c r="H378" s="1194">
        <v>6</v>
      </c>
      <c r="I378" s="1166" t="s">
        <v>128</v>
      </c>
      <c r="J378" s="1319"/>
      <c r="BL378" s="1318"/>
      <c r="BM378" s="1318"/>
      <c r="BN378" s="1318"/>
      <c r="BO378" s="1318"/>
      <c r="BP378" s="1318"/>
      <c r="BQ378" s="1318"/>
      <c r="BR378" s="1318"/>
      <c r="BS378" s="1318"/>
      <c r="BT378" s="1318"/>
      <c r="BU378" s="1318"/>
      <c r="BV378" s="1318"/>
    </row>
    <row r="379" spans="1:74" s="1179" customFormat="1">
      <c r="A379" s="1159">
        <v>373</v>
      </c>
      <c r="B379" s="1159">
        <v>23</v>
      </c>
      <c r="C379" s="1173" t="s">
        <v>612</v>
      </c>
      <c r="D379" s="1189">
        <v>1</v>
      </c>
      <c r="E379" s="1173" t="s">
        <v>122</v>
      </c>
      <c r="F379" s="1189">
        <v>2</v>
      </c>
      <c r="G379" s="1175" t="s">
        <v>217</v>
      </c>
      <c r="H379" s="1193">
        <v>7</v>
      </c>
      <c r="I379" s="1166" t="s">
        <v>129</v>
      </c>
      <c r="J379" s="1319"/>
      <c r="BL379" s="1318"/>
      <c r="BM379" s="1318"/>
      <c r="BN379" s="1318"/>
      <c r="BO379" s="1318"/>
      <c r="BP379" s="1318"/>
      <c r="BQ379" s="1318"/>
      <c r="BR379" s="1318"/>
      <c r="BS379" s="1318"/>
      <c r="BT379" s="1318"/>
      <c r="BU379" s="1318"/>
      <c r="BV379" s="1318"/>
    </row>
    <row r="380" spans="1:74" s="1179" customFormat="1">
      <c r="A380" s="1159">
        <v>374</v>
      </c>
      <c r="B380" s="1159">
        <v>23</v>
      </c>
      <c r="C380" s="1173" t="s">
        <v>612</v>
      </c>
      <c r="D380" s="1189">
        <v>1</v>
      </c>
      <c r="E380" s="1173" t="s">
        <v>122</v>
      </c>
      <c r="F380" s="1189">
        <v>2</v>
      </c>
      <c r="G380" s="1175" t="s">
        <v>217</v>
      </c>
      <c r="H380" s="1194">
        <v>8</v>
      </c>
      <c r="I380" s="1166" t="s">
        <v>131</v>
      </c>
      <c r="J380" s="1319"/>
      <c r="BL380" s="1318"/>
      <c r="BM380" s="1318"/>
      <c r="BN380" s="1318"/>
      <c r="BO380" s="1318"/>
      <c r="BP380" s="1318"/>
      <c r="BQ380" s="1318"/>
      <c r="BR380" s="1318"/>
      <c r="BS380" s="1318"/>
      <c r="BT380" s="1318"/>
      <c r="BU380" s="1318"/>
      <c r="BV380" s="1318"/>
    </row>
    <row r="381" spans="1:74" s="1179" customFormat="1">
      <c r="A381" s="1159">
        <v>375</v>
      </c>
      <c r="B381" s="1159">
        <v>23</v>
      </c>
      <c r="C381" s="1173" t="s">
        <v>612</v>
      </c>
      <c r="D381" s="1189">
        <v>1</v>
      </c>
      <c r="E381" s="1173" t="s">
        <v>122</v>
      </c>
      <c r="F381" s="1189">
        <v>2</v>
      </c>
      <c r="G381" s="1175" t="s">
        <v>217</v>
      </c>
      <c r="H381" s="1193">
        <v>9</v>
      </c>
      <c r="I381" s="1166" t="s">
        <v>132</v>
      </c>
      <c r="J381" s="1319"/>
      <c r="BL381" s="1318"/>
      <c r="BM381" s="1318"/>
      <c r="BN381" s="1318"/>
      <c r="BO381" s="1318"/>
      <c r="BP381" s="1318"/>
      <c r="BQ381" s="1318"/>
      <c r="BR381" s="1318"/>
      <c r="BS381" s="1318"/>
      <c r="BT381" s="1318"/>
      <c r="BU381" s="1318"/>
      <c r="BV381" s="1318"/>
    </row>
    <row r="382" spans="1:74" s="1179" customFormat="1">
      <c r="A382" s="1159">
        <v>376</v>
      </c>
      <c r="B382" s="1159">
        <v>23</v>
      </c>
      <c r="C382" s="1173" t="s">
        <v>612</v>
      </c>
      <c r="D382" s="1189">
        <v>1</v>
      </c>
      <c r="E382" s="1173" t="s">
        <v>122</v>
      </c>
      <c r="F382" s="1189">
        <v>2</v>
      </c>
      <c r="G382" s="1175" t="s">
        <v>217</v>
      </c>
      <c r="H382" s="1194">
        <v>10</v>
      </c>
      <c r="I382" s="1166" t="s">
        <v>133</v>
      </c>
      <c r="J382" s="1319"/>
      <c r="BL382" s="1318"/>
      <c r="BM382" s="1318"/>
      <c r="BN382" s="1318"/>
      <c r="BO382" s="1318"/>
      <c r="BP382" s="1318"/>
      <c r="BQ382" s="1318"/>
      <c r="BR382" s="1318"/>
      <c r="BS382" s="1318"/>
      <c r="BT382" s="1318"/>
      <c r="BU382" s="1318"/>
      <c r="BV382" s="1318"/>
    </row>
    <row r="383" spans="1:74" s="1179" customFormat="1">
      <c r="A383" s="1159">
        <v>377</v>
      </c>
      <c r="B383" s="1159">
        <v>23</v>
      </c>
      <c r="C383" s="1173" t="s">
        <v>612</v>
      </c>
      <c r="D383" s="1189">
        <v>1</v>
      </c>
      <c r="E383" s="1173" t="s">
        <v>122</v>
      </c>
      <c r="F383" s="1189">
        <v>2</v>
      </c>
      <c r="G383" s="1175" t="s">
        <v>217</v>
      </c>
      <c r="H383" s="1193">
        <v>11</v>
      </c>
      <c r="I383" s="1166" t="s">
        <v>1539</v>
      </c>
      <c r="J383" s="1319"/>
      <c r="BL383" s="1318"/>
      <c r="BM383" s="1318"/>
      <c r="BN383" s="1318"/>
      <c r="BO383" s="1318"/>
      <c r="BP383" s="1318"/>
      <c r="BQ383" s="1318"/>
      <c r="BR383" s="1318"/>
      <c r="BS383" s="1318"/>
      <c r="BT383" s="1318"/>
      <c r="BU383" s="1318"/>
      <c r="BV383" s="1318"/>
    </row>
    <row r="384" spans="1:74" s="1179" customFormat="1">
      <c r="A384" s="1159">
        <v>378</v>
      </c>
      <c r="B384" s="1159">
        <v>23</v>
      </c>
      <c r="C384" s="1173" t="s">
        <v>612</v>
      </c>
      <c r="D384" s="1189">
        <v>1</v>
      </c>
      <c r="E384" s="1173" t="s">
        <v>122</v>
      </c>
      <c r="F384" s="1189">
        <v>2</v>
      </c>
      <c r="G384" s="1175" t="s">
        <v>217</v>
      </c>
      <c r="H384" s="1194">
        <v>12</v>
      </c>
      <c r="I384" s="1166" t="s">
        <v>1540</v>
      </c>
      <c r="J384" s="1319"/>
      <c r="BL384" s="1318"/>
      <c r="BM384" s="1318"/>
      <c r="BN384" s="1318"/>
      <c r="BO384" s="1318"/>
      <c r="BP384" s="1318"/>
      <c r="BQ384" s="1318"/>
      <c r="BR384" s="1318"/>
      <c r="BS384" s="1318"/>
      <c r="BT384" s="1318"/>
      <c r="BU384" s="1318"/>
      <c r="BV384" s="1318"/>
    </row>
    <row r="385" spans="1:74" s="1179" customFormat="1">
      <c r="A385" s="1159">
        <v>379</v>
      </c>
      <c r="B385" s="1159">
        <v>23</v>
      </c>
      <c r="C385" s="1173" t="s">
        <v>612</v>
      </c>
      <c r="D385" s="1159">
        <v>2</v>
      </c>
      <c r="E385" s="1167" t="s">
        <v>945</v>
      </c>
      <c r="F385" s="1189">
        <v>1</v>
      </c>
      <c r="G385" s="1165" t="s">
        <v>217</v>
      </c>
      <c r="H385" s="1193">
        <v>1</v>
      </c>
      <c r="I385" s="1166" t="s">
        <v>814</v>
      </c>
      <c r="J385" s="1319"/>
      <c r="BL385" s="1318"/>
      <c r="BM385" s="1318"/>
      <c r="BN385" s="1318"/>
      <c r="BO385" s="1318"/>
      <c r="BP385" s="1318"/>
      <c r="BQ385" s="1318"/>
      <c r="BR385" s="1318"/>
      <c r="BS385" s="1318"/>
      <c r="BT385" s="1318"/>
      <c r="BU385" s="1318"/>
      <c r="BV385" s="1318"/>
    </row>
    <row r="386" spans="1:74" s="1179" customFormat="1">
      <c r="A386" s="1159">
        <v>380</v>
      </c>
      <c r="B386" s="1159">
        <v>23</v>
      </c>
      <c r="C386" s="1173" t="s">
        <v>612</v>
      </c>
      <c r="D386" s="1159">
        <v>2</v>
      </c>
      <c r="E386" s="1173" t="s">
        <v>945</v>
      </c>
      <c r="F386" s="1159">
        <v>1</v>
      </c>
      <c r="G386" s="1175" t="s">
        <v>217</v>
      </c>
      <c r="H386" s="1194">
        <v>2</v>
      </c>
      <c r="I386" s="1166" t="s">
        <v>1541</v>
      </c>
      <c r="J386" s="1319"/>
      <c r="BL386" s="1318"/>
      <c r="BM386" s="1318"/>
      <c r="BN386" s="1318"/>
      <c r="BO386" s="1318"/>
      <c r="BP386" s="1318"/>
      <c r="BQ386" s="1318"/>
      <c r="BR386" s="1318"/>
      <c r="BS386" s="1318"/>
      <c r="BT386" s="1318"/>
      <c r="BU386" s="1318"/>
      <c r="BV386" s="1318"/>
    </row>
    <row r="387" spans="1:74" s="1179" customFormat="1">
      <c r="A387" s="1159">
        <v>381</v>
      </c>
      <c r="B387" s="1159">
        <v>23</v>
      </c>
      <c r="C387" s="1173" t="s">
        <v>612</v>
      </c>
      <c r="D387" s="1159">
        <v>2</v>
      </c>
      <c r="E387" s="1173" t="s">
        <v>945</v>
      </c>
      <c r="F387" s="1159">
        <v>1</v>
      </c>
      <c r="G387" s="1175" t="s">
        <v>217</v>
      </c>
      <c r="H387" s="1194">
        <v>3</v>
      </c>
      <c r="I387" s="1166" t="s">
        <v>1542</v>
      </c>
      <c r="J387" s="1319"/>
      <c r="BL387" s="1318"/>
      <c r="BM387" s="1318"/>
      <c r="BN387" s="1318"/>
      <c r="BO387" s="1318"/>
      <c r="BP387" s="1318"/>
      <c r="BQ387" s="1318"/>
      <c r="BR387" s="1318"/>
      <c r="BS387" s="1318"/>
      <c r="BT387" s="1318"/>
      <c r="BU387" s="1318"/>
      <c r="BV387" s="1318"/>
    </row>
    <row r="388" spans="1:74" s="1179" customFormat="1">
      <c r="A388" s="1159">
        <v>382</v>
      </c>
      <c r="B388" s="1159">
        <v>23</v>
      </c>
      <c r="C388" s="1173" t="s">
        <v>612</v>
      </c>
      <c r="D388" s="1159">
        <v>2</v>
      </c>
      <c r="E388" s="1173" t="s">
        <v>945</v>
      </c>
      <c r="F388" s="1159">
        <v>1</v>
      </c>
      <c r="G388" s="1175" t="s">
        <v>217</v>
      </c>
      <c r="H388" s="1194">
        <v>4</v>
      </c>
      <c r="I388" s="1166" t="s">
        <v>815</v>
      </c>
      <c r="J388" s="1319"/>
      <c r="BL388" s="1318"/>
      <c r="BM388" s="1318"/>
      <c r="BN388" s="1318"/>
      <c r="BO388" s="1318"/>
      <c r="BP388" s="1318"/>
      <c r="BQ388" s="1318"/>
      <c r="BR388" s="1318"/>
      <c r="BS388" s="1318"/>
      <c r="BT388" s="1318"/>
      <c r="BU388" s="1318"/>
      <c r="BV388" s="1318"/>
    </row>
    <row r="389" spans="1:74" s="1179" customFormat="1">
      <c r="A389" s="1159">
        <v>383</v>
      </c>
      <c r="B389" s="1159">
        <v>23</v>
      </c>
      <c r="C389" s="1173" t="s">
        <v>612</v>
      </c>
      <c r="D389" s="1159">
        <v>2</v>
      </c>
      <c r="E389" s="1173" t="s">
        <v>945</v>
      </c>
      <c r="F389" s="1159">
        <v>1</v>
      </c>
      <c r="G389" s="1175" t="s">
        <v>217</v>
      </c>
      <c r="H389" s="1194">
        <v>5</v>
      </c>
      <c r="I389" s="1166" t="s">
        <v>816</v>
      </c>
      <c r="J389" s="1319"/>
      <c r="BL389" s="1318"/>
      <c r="BM389" s="1318"/>
      <c r="BN389" s="1318"/>
      <c r="BO389" s="1318"/>
      <c r="BP389" s="1318"/>
      <c r="BQ389" s="1318"/>
      <c r="BR389" s="1318"/>
      <c r="BS389" s="1318"/>
      <c r="BT389" s="1318"/>
      <c r="BU389" s="1318"/>
      <c r="BV389" s="1318"/>
    </row>
    <row r="390" spans="1:74" s="1179" customFormat="1">
      <c r="A390" s="1159">
        <v>384</v>
      </c>
      <c r="B390" s="1159">
        <v>23</v>
      </c>
      <c r="C390" s="1173" t="s">
        <v>612</v>
      </c>
      <c r="D390" s="1159">
        <v>3</v>
      </c>
      <c r="E390" s="1167" t="s">
        <v>817</v>
      </c>
      <c r="F390" s="1189">
        <v>1</v>
      </c>
      <c r="G390" s="1168" t="s">
        <v>1537</v>
      </c>
      <c r="H390" s="1192">
        <v>1</v>
      </c>
      <c r="I390" s="1169" t="s">
        <v>615</v>
      </c>
      <c r="J390" s="1319"/>
      <c r="BL390" s="1318"/>
      <c r="BM390" s="1318"/>
      <c r="BN390" s="1318"/>
      <c r="BO390" s="1318"/>
      <c r="BP390" s="1318"/>
      <c r="BQ390" s="1318"/>
      <c r="BR390" s="1318"/>
      <c r="BS390" s="1318"/>
      <c r="BT390" s="1318"/>
      <c r="BU390" s="1318"/>
      <c r="BV390" s="1318"/>
    </row>
    <row r="391" spans="1:74" s="1179" customFormat="1">
      <c r="A391" s="1159">
        <v>385</v>
      </c>
      <c r="B391" s="1159">
        <v>23</v>
      </c>
      <c r="C391" s="1173" t="s">
        <v>612</v>
      </c>
      <c r="D391" s="1159">
        <v>3</v>
      </c>
      <c r="E391" s="1173" t="s">
        <v>817</v>
      </c>
      <c r="F391" s="1159">
        <v>1</v>
      </c>
      <c r="G391" s="1168" t="s">
        <v>1537</v>
      </c>
      <c r="H391" s="1192">
        <v>2</v>
      </c>
      <c r="I391" s="1169" t="s">
        <v>1619</v>
      </c>
      <c r="J391" s="1319"/>
      <c r="BL391" s="1318"/>
      <c r="BM391" s="1318"/>
      <c r="BN391" s="1318"/>
      <c r="BO391" s="1318"/>
      <c r="BP391" s="1318"/>
      <c r="BQ391" s="1318"/>
      <c r="BR391" s="1318"/>
      <c r="BS391" s="1318"/>
      <c r="BT391" s="1318"/>
      <c r="BU391" s="1318"/>
      <c r="BV391" s="1318"/>
    </row>
    <row r="392" spans="1:74" s="1179" customFormat="1">
      <c r="A392" s="1159">
        <v>386</v>
      </c>
      <c r="B392" s="1159">
        <v>23</v>
      </c>
      <c r="C392" s="1173" t="s">
        <v>612</v>
      </c>
      <c r="D392" s="1159">
        <v>3</v>
      </c>
      <c r="E392" s="1173" t="s">
        <v>817</v>
      </c>
      <c r="F392" s="1159">
        <v>1</v>
      </c>
      <c r="G392" s="1168" t="s">
        <v>1537</v>
      </c>
      <c r="H392" s="1192">
        <v>3</v>
      </c>
      <c r="I392" s="1169" t="s">
        <v>1611</v>
      </c>
      <c r="J392" s="1319"/>
      <c r="BL392" s="1318"/>
      <c r="BM392" s="1318"/>
      <c r="BN392" s="1318"/>
      <c r="BO392" s="1318"/>
      <c r="BP392" s="1318"/>
      <c r="BQ392" s="1318"/>
      <c r="BR392" s="1318"/>
      <c r="BS392" s="1318"/>
      <c r="BT392" s="1318"/>
      <c r="BU392" s="1318"/>
      <c r="BV392" s="1318"/>
    </row>
    <row r="393" spans="1:74" s="1179" customFormat="1">
      <c r="A393" s="1159">
        <v>387</v>
      </c>
      <c r="B393" s="1159">
        <v>23</v>
      </c>
      <c r="C393" s="1173" t="s">
        <v>612</v>
      </c>
      <c r="D393" s="1159">
        <v>3</v>
      </c>
      <c r="E393" s="1173" t="s">
        <v>817</v>
      </c>
      <c r="F393" s="1159">
        <v>1</v>
      </c>
      <c r="G393" s="1168" t="s">
        <v>1537</v>
      </c>
      <c r="H393" s="1192">
        <v>4</v>
      </c>
      <c r="I393" s="1169" t="s">
        <v>946</v>
      </c>
      <c r="J393" s="1319"/>
      <c r="BL393" s="1318"/>
      <c r="BM393" s="1318"/>
      <c r="BN393" s="1318"/>
      <c r="BO393" s="1318"/>
      <c r="BP393" s="1318"/>
      <c r="BQ393" s="1318"/>
      <c r="BR393" s="1318"/>
      <c r="BS393" s="1318"/>
      <c r="BT393" s="1318"/>
      <c r="BU393" s="1318"/>
      <c r="BV393" s="1318"/>
    </row>
    <row r="394" spans="1:74" s="1179" customFormat="1">
      <c r="A394" s="1159">
        <v>388</v>
      </c>
      <c r="B394" s="1159">
        <v>23</v>
      </c>
      <c r="C394" s="1173" t="s">
        <v>612</v>
      </c>
      <c r="D394" s="1159">
        <v>3</v>
      </c>
      <c r="E394" s="1173" t="s">
        <v>817</v>
      </c>
      <c r="F394" s="1159">
        <v>1</v>
      </c>
      <c r="G394" s="1168" t="s">
        <v>1537</v>
      </c>
      <c r="H394" s="1192">
        <v>5</v>
      </c>
      <c r="I394" s="1169" t="s">
        <v>947</v>
      </c>
      <c r="J394" s="1319"/>
      <c r="BL394" s="1318"/>
      <c r="BM394" s="1318"/>
      <c r="BN394" s="1318"/>
      <c r="BO394" s="1318"/>
      <c r="BP394" s="1318"/>
      <c r="BQ394" s="1318"/>
      <c r="BR394" s="1318"/>
      <c r="BS394" s="1318"/>
      <c r="BT394" s="1318"/>
      <c r="BU394" s="1318"/>
      <c r="BV394" s="1318"/>
    </row>
    <row r="395" spans="1:74" s="1179" customFormat="1">
      <c r="A395" s="1159">
        <v>389</v>
      </c>
      <c r="B395" s="1159">
        <v>23</v>
      </c>
      <c r="C395" s="1173" t="s">
        <v>612</v>
      </c>
      <c r="D395" s="1159">
        <v>3</v>
      </c>
      <c r="E395" s="1167" t="s">
        <v>817</v>
      </c>
      <c r="F395" s="1189">
        <v>2</v>
      </c>
      <c r="G395" s="1165" t="s">
        <v>217</v>
      </c>
      <c r="H395" s="1193">
        <v>1</v>
      </c>
      <c r="I395" s="1166" t="s">
        <v>259</v>
      </c>
      <c r="J395" s="1319"/>
      <c r="BL395" s="1318"/>
      <c r="BM395" s="1318"/>
      <c r="BN395" s="1318"/>
      <c r="BO395" s="1318"/>
      <c r="BP395" s="1318"/>
      <c r="BQ395" s="1318"/>
      <c r="BR395" s="1318"/>
      <c r="BS395" s="1318"/>
      <c r="BT395" s="1318"/>
      <c r="BU395" s="1318"/>
      <c r="BV395" s="1318"/>
    </row>
    <row r="396" spans="1:74" s="1179" customFormat="1">
      <c r="A396" s="1159">
        <v>390</v>
      </c>
      <c r="B396" s="1159">
        <v>23</v>
      </c>
      <c r="C396" s="1173" t="s">
        <v>612</v>
      </c>
      <c r="D396" s="1159">
        <v>3</v>
      </c>
      <c r="E396" s="1173" t="s">
        <v>817</v>
      </c>
      <c r="F396" s="1159">
        <v>2</v>
      </c>
      <c r="G396" s="1175" t="s">
        <v>217</v>
      </c>
      <c r="H396" s="1194">
        <v>2</v>
      </c>
      <c r="I396" s="1166" t="s">
        <v>411</v>
      </c>
      <c r="J396" s="1319"/>
      <c r="BL396" s="1318"/>
      <c r="BM396" s="1318"/>
      <c r="BN396" s="1318"/>
      <c r="BO396" s="1318"/>
      <c r="BP396" s="1318"/>
      <c r="BQ396" s="1318"/>
      <c r="BR396" s="1318"/>
      <c r="BS396" s="1318"/>
      <c r="BT396" s="1318"/>
      <c r="BU396" s="1318"/>
      <c r="BV396" s="1318"/>
    </row>
    <row r="397" spans="1:74" s="1179" customFormat="1">
      <c r="A397" s="1159">
        <v>391</v>
      </c>
      <c r="B397" s="1159">
        <v>23</v>
      </c>
      <c r="C397" s="1173" t="s">
        <v>612</v>
      </c>
      <c r="D397" s="1159">
        <v>4</v>
      </c>
      <c r="E397" s="1173" t="s">
        <v>1621</v>
      </c>
      <c r="F397" s="1159">
        <v>1</v>
      </c>
      <c r="G397" s="1168" t="s">
        <v>1537</v>
      </c>
      <c r="H397" s="1192">
        <v>1</v>
      </c>
      <c r="I397" s="1169" t="s">
        <v>1549</v>
      </c>
      <c r="J397" s="1319"/>
      <c r="BL397" s="1318"/>
      <c r="BM397" s="1318"/>
      <c r="BN397" s="1318"/>
      <c r="BO397" s="1318"/>
      <c r="BP397" s="1318"/>
      <c r="BQ397" s="1318"/>
      <c r="BR397" s="1318"/>
      <c r="BS397" s="1318"/>
      <c r="BT397" s="1318"/>
      <c r="BU397" s="1318"/>
      <c r="BV397" s="1318"/>
    </row>
    <row r="398" spans="1:74" s="1179" customFormat="1">
      <c r="A398" s="1159">
        <v>392</v>
      </c>
      <c r="B398" s="1159">
        <v>23</v>
      </c>
      <c r="C398" s="1173" t="s">
        <v>612</v>
      </c>
      <c r="D398" s="1159">
        <v>4</v>
      </c>
      <c r="E398" s="1173" t="s">
        <v>1621</v>
      </c>
      <c r="F398" s="1159">
        <v>1</v>
      </c>
      <c r="G398" s="1168" t="s">
        <v>1537</v>
      </c>
      <c r="H398" s="1192">
        <v>2</v>
      </c>
      <c r="I398" s="1169" t="s">
        <v>1550</v>
      </c>
      <c r="J398" s="1319"/>
      <c r="BL398" s="1318"/>
      <c r="BM398" s="1318"/>
      <c r="BN398" s="1318"/>
      <c r="BO398" s="1318"/>
      <c r="BP398" s="1318"/>
      <c r="BQ398" s="1318"/>
      <c r="BR398" s="1318"/>
      <c r="BS398" s="1318"/>
      <c r="BT398" s="1318"/>
      <c r="BU398" s="1318"/>
      <c r="BV398" s="1318"/>
    </row>
    <row r="399" spans="1:74" s="1179" customFormat="1">
      <c r="A399" s="1159">
        <v>393</v>
      </c>
      <c r="B399" s="1159">
        <v>23</v>
      </c>
      <c r="C399" s="1173" t="s">
        <v>612</v>
      </c>
      <c r="D399" s="1159">
        <v>4</v>
      </c>
      <c r="E399" s="1173" t="s">
        <v>1621</v>
      </c>
      <c r="F399" s="1159">
        <v>2</v>
      </c>
      <c r="G399" s="1175" t="s">
        <v>217</v>
      </c>
      <c r="H399" s="1194">
        <v>1</v>
      </c>
      <c r="I399" s="1166" t="s">
        <v>259</v>
      </c>
      <c r="J399" s="1319"/>
      <c r="BL399" s="1318"/>
      <c r="BM399" s="1318"/>
      <c r="BN399" s="1318"/>
      <c r="BO399" s="1318"/>
      <c r="BP399" s="1318"/>
      <c r="BQ399" s="1318"/>
      <c r="BR399" s="1318"/>
      <c r="BS399" s="1318"/>
      <c r="BT399" s="1318"/>
      <c r="BU399" s="1318"/>
      <c r="BV399" s="1318"/>
    </row>
    <row r="400" spans="1:74" s="1179" customFormat="1">
      <c r="A400" s="1159">
        <v>394</v>
      </c>
      <c r="B400" s="1159">
        <v>24</v>
      </c>
      <c r="C400" s="1167" t="s">
        <v>613</v>
      </c>
      <c r="D400" s="1189">
        <v>1</v>
      </c>
      <c r="E400" s="1167" t="s">
        <v>122</v>
      </c>
      <c r="F400" s="1189">
        <v>1</v>
      </c>
      <c r="G400" s="1168" t="s">
        <v>1537</v>
      </c>
      <c r="H400" s="1192">
        <v>1</v>
      </c>
      <c r="I400" s="1169" t="s">
        <v>1538</v>
      </c>
      <c r="J400" s="1319"/>
      <c r="BL400" s="1318"/>
      <c r="BM400" s="1318"/>
      <c r="BN400" s="1318"/>
      <c r="BO400" s="1318"/>
      <c r="BP400" s="1318"/>
      <c r="BQ400" s="1318"/>
      <c r="BR400" s="1318"/>
      <c r="BS400" s="1318"/>
      <c r="BT400" s="1318"/>
      <c r="BU400" s="1318"/>
      <c r="BV400" s="1318"/>
    </row>
    <row r="401" spans="1:74" s="1179" customFormat="1">
      <c r="A401" s="1159">
        <v>395</v>
      </c>
      <c r="B401" s="1159">
        <v>24</v>
      </c>
      <c r="C401" s="1167" t="s">
        <v>613</v>
      </c>
      <c r="D401" s="1189">
        <v>1</v>
      </c>
      <c r="E401" s="1167" t="s">
        <v>122</v>
      </c>
      <c r="F401" s="1189">
        <v>2</v>
      </c>
      <c r="G401" s="1165" t="s">
        <v>217</v>
      </c>
      <c r="H401" s="1193">
        <v>1</v>
      </c>
      <c r="I401" s="1166" t="s">
        <v>123</v>
      </c>
      <c r="J401" s="1319"/>
      <c r="BL401" s="1318"/>
      <c r="BM401" s="1318"/>
      <c r="BN401" s="1318"/>
      <c r="BO401" s="1318"/>
      <c r="BP401" s="1318"/>
      <c r="BQ401" s="1318"/>
      <c r="BR401" s="1318"/>
      <c r="BS401" s="1318"/>
      <c r="BT401" s="1318"/>
      <c r="BU401" s="1318"/>
      <c r="BV401" s="1318"/>
    </row>
    <row r="402" spans="1:74" s="1179" customFormat="1">
      <c r="A402" s="1159">
        <v>396</v>
      </c>
      <c r="B402" s="1159">
        <v>24</v>
      </c>
      <c r="C402" s="1173" t="s">
        <v>613</v>
      </c>
      <c r="D402" s="1189">
        <v>1</v>
      </c>
      <c r="E402" s="1173" t="s">
        <v>122</v>
      </c>
      <c r="F402" s="1189">
        <v>2</v>
      </c>
      <c r="G402" s="1175" t="s">
        <v>217</v>
      </c>
      <c r="H402" s="1194">
        <v>2</v>
      </c>
      <c r="I402" s="1166" t="s">
        <v>196</v>
      </c>
      <c r="J402" s="1319"/>
      <c r="BL402" s="1318"/>
      <c r="BM402" s="1318"/>
      <c r="BN402" s="1318"/>
      <c r="BO402" s="1318"/>
      <c r="BP402" s="1318"/>
      <c r="BQ402" s="1318"/>
      <c r="BR402" s="1318"/>
      <c r="BS402" s="1318"/>
      <c r="BT402" s="1318"/>
      <c r="BU402" s="1318"/>
      <c r="BV402" s="1318"/>
    </row>
    <row r="403" spans="1:74" s="1179" customFormat="1">
      <c r="A403" s="1159">
        <v>397</v>
      </c>
      <c r="B403" s="1159">
        <v>24</v>
      </c>
      <c r="C403" s="1173" t="s">
        <v>613</v>
      </c>
      <c r="D403" s="1189">
        <v>1</v>
      </c>
      <c r="E403" s="1173" t="s">
        <v>122</v>
      </c>
      <c r="F403" s="1189">
        <v>2</v>
      </c>
      <c r="G403" s="1175" t="s">
        <v>217</v>
      </c>
      <c r="H403" s="1193">
        <v>3</v>
      </c>
      <c r="I403" s="1166" t="s">
        <v>124</v>
      </c>
      <c r="J403" s="1319"/>
      <c r="BL403" s="1318"/>
      <c r="BM403" s="1318"/>
      <c r="BN403" s="1318"/>
      <c r="BO403" s="1318"/>
      <c r="BP403" s="1318"/>
      <c r="BQ403" s="1318"/>
      <c r="BR403" s="1318"/>
      <c r="BS403" s="1318"/>
      <c r="BT403" s="1318"/>
      <c r="BU403" s="1318"/>
      <c r="BV403" s="1318"/>
    </row>
    <row r="404" spans="1:74" s="1179" customFormat="1">
      <c r="A404" s="1159">
        <v>398</v>
      </c>
      <c r="B404" s="1159">
        <v>24</v>
      </c>
      <c r="C404" s="1173" t="s">
        <v>613</v>
      </c>
      <c r="D404" s="1189">
        <v>1</v>
      </c>
      <c r="E404" s="1173" t="s">
        <v>122</v>
      </c>
      <c r="F404" s="1189">
        <v>2</v>
      </c>
      <c r="G404" s="1175" t="s">
        <v>217</v>
      </c>
      <c r="H404" s="1194">
        <v>4</v>
      </c>
      <c r="I404" s="1166" t="s">
        <v>126</v>
      </c>
      <c r="J404" s="1319"/>
      <c r="BL404" s="1318"/>
      <c r="BM404" s="1318"/>
      <c r="BN404" s="1318"/>
      <c r="BO404" s="1318"/>
      <c r="BP404" s="1318"/>
      <c r="BQ404" s="1318"/>
      <c r="BR404" s="1318"/>
      <c r="BS404" s="1318"/>
      <c r="BT404" s="1318"/>
      <c r="BU404" s="1318"/>
      <c r="BV404" s="1318"/>
    </row>
    <row r="405" spans="1:74" s="1179" customFormat="1">
      <c r="A405" s="1159">
        <v>399</v>
      </c>
      <c r="B405" s="1159">
        <v>24</v>
      </c>
      <c r="C405" s="1173" t="s">
        <v>613</v>
      </c>
      <c r="D405" s="1189">
        <v>1</v>
      </c>
      <c r="E405" s="1173" t="s">
        <v>122</v>
      </c>
      <c r="F405" s="1189">
        <v>2</v>
      </c>
      <c r="G405" s="1175" t="s">
        <v>217</v>
      </c>
      <c r="H405" s="1193">
        <v>5</v>
      </c>
      <c r="I405" s="1166" t="s">
        <v>127</v>
      </c>
      <c r="J405" s="1319"/>
      <c r="BL405" s="1318"/>
      <c r="BM405" s="1318"/>
      <c r="BN405" s="1318"/>
      <c r="BO405" s="1318"/>
      <c r="BP405" s="1318"/>
      <c r="BQ405" s="1318"/>
      <c r="BR405" s="1318"/>
      <c r="BS405" s="1318"/>
      <c r="BT405" s="1318"/>
      <c r="BU405" s="1318"/>
      <c r="BV405" s="1318"/>
    </row>
    <row r="406" spans="1:74" s="1179" customFormat="1">
      <c r="A406" s="1159">
        <v>400</v>
      </c>
      <c r="B406" s="1159">
        <v>24</v>
      </c>
      <c r="C406" s="1173" t="s">
        <v>613</v>
      </c>
      <c r="D406" s="1189">
        <v>1</v>
      </c>
      <c r="E406" s="1173" t="s">
        <v>122</v>
      </c>
      <c r="F406" s="1189">
        <v>2</v>
      </c>
      <c r="G406" s="1175" t="s">
        <v>217</v>
      </c>
      <c r="H406" s="1194">
        <v>6</v>
      </c>
      <c r="I406" s="1166" t="s">
        <v>128</v>
      </c>
      <c r="J406" s="1319"/>
      <c r="BL406" s="1318"/>
      <c r="BM406" s="1318"/>
      <c r="BN406" s="1318"/>
      <c r="BO406" s="1318"/>
      <c r="BP406" s="1318"/>
      <c r="BQ406" s="1318"/>
      <c r="BR406" s="1318"/>
      <c r="BS406" s="1318"/>
      <c r="BT406" s="1318"/>
      <c r="BU406" s="1318"/>
      <c r="BV406" s="1318"/>
    </row>
    <row r="407" spans="1:74" s="1179" customFormat="1">
      <c r="A407" s="1159">
        <v>401</v>
      </c>
      <c r="B407" s="1159">
        <v>24</v>
      </c>
      <c r="C407" s="1173" t="s">
        <v>613</v>
      </c>
      <c r="D407" s="1189">
        <v>1</v>
      </c>
      <c r="E407" s="1173" t="s">
        <v>122</v>
      </c>
      <c r="F407" s="1189">
        <v>2</v>
      </c>
      <c r="G407" s="1175" t="s">
        <v>217</v>
      </c>
      <c r="H407" s="1193">
        <v>7</v>
      </c>
      <c r="I407" s="1166" t="s">
        <v>129</v>
      </c>
      <c r="J407" s="1319"/>
      <c r="BL407" s="1318"/>
      <c r="BM407" s="1318"/>
      <c r="BN407" s="1318"/>
      <c r="BO407" s="1318"/>
      <c r="BP407" s="1318"/>
      <c r="BQ407" s="1318"/>
      <c r="BR407" s="1318"/>
      <c r="BS407" s="1318"/>
      <c r="BT407" s="1318"/>
      <c r="BU407" s="1318"/>
      <c r="BV407" s="1318"/>
    </row>
    <row r="408" spans="1:74" s="1179" customFormat="1">
      <c r="A408" s="1159">
        <v>402</v>
      </c>
      <c r="B408" s="1159">
        <v>24</v>
      </c>
      <c r="C408" s="1173" t="s">
        <v>613</v>
      </c>
      <c r="D408" s="1189">
        <v>1</v>
      </c>
      <c r="E408" s="1173" t="s">
        <v>122</v>
      </c>
      <c r="F408" s="1189">
        <v>2</v>
      </c>
      <c r="G408" s="1175" t="s">
        <v>217</v>
      </c>
      <c r="H408" s="1194">
        <v>8</v>
      </c>
      <c r="I408" s="1166" t="s">
        <v>131</v>
      </c>
      <c r="J408" s="1319"/>
      <c r="BL408" s="1318"/>
      <c r="BM408" s="1318"/>
      <c r="BN408" s="1318"/>
      <c r="BO408" s="1318"/>
      <c r="BP408" s="1318"/>
      <c r="BQ408" s="1318"/>
      <c r="BR408" s="1318"/>
      <c r="BS408" s="1318"/>
      <c r="BT408" s="1318"/>
      <c r="BU408" s="1318"/>
      <c r="BV408" s="1318"/>
    </row>
    <row r="409" spans="1:74" s="1179" customFormat="1">
      <c r="A409" s="1159">
        <v>403</v>
      </c>
      <c r="B409" s="1159">
        <v>24</v>
      </c>
      <c r="C409" s="1173" t="s">
        <v>613</v>
      </c>
      <c r="D409" s="1189">
        <v>1</v>
      </c>
      <c r="E409" s="1173" t="s">
        <v>122</v>
      </c>
      <c r="F409" s="1189">
        <v>2</v>
      </c>
      <c r="G409" s="1175" t="s">
        <v>217</v>
      </c>
      <c r="H409" s="1193">
        <v>9</v>
      </c>
      <c r="I409" s="1166" t="s">
        <v>614</v>
      </c>
      <c r="J409" s="1319"/>
      <c r="BL409" s="1318"/>
      <c r="BM409" s="1318"/>
      <c r="BN409" s="1318"/>
      <c r="BO409" s="1318"/>
      <c r="BP409" s="1318"/>
      <c r="BQ409" s="1318"/>
      <c r="BR409" s="1318"/>
      <c r="BS409" s="1318"/>
      <c r="BT409" s="1318"/>
      <c r="BU409" s="1318"/>
      <c r="BV409" s="1318"/>
    </row>
    <row r="410" spans="1:74" s="1179" customFormat="1">
      <c r="A410" s="1159">
        <v>404</v>
      </c>
      <c r="B410" s="1159">
        <v>24</v>
      </c>
      <c r="C410" s="1173" t="s">
        <v>613</v>
      </c>
      <c r="D410" s="1189">
        <v>1</v>
      </c>
      <c r="E410" s="1173" t="s">
        <v>122</v>
      </c>
      <c r="F410" s="1189">
        <v>2</v>
      </c>
      <c r="G410" s="1175" t="s">
        <v>217</v>
      </c>
      <c r="H410" s="1194">
        <v>10</v>
      </c>
      <c r="I410" s="1166" t="s">
        <v>132</v>
      </c>
      <c r="J410" s="1319"/>
      <c r="BL410" s="1318"/>
      <c r="BM410" s="1318"/>
      <c r="BN410" s="1318"/>
      <c r="BO410" s="1318"/>
      <c r="BP410" s="1318"/>
      <c r="BQ410" s="1318"/>
      <c r="BR410" s="1318"/>
      <c r="BS410" s="1318"/>
      <c r="BT410" s="1318"/>
      <c r="BU410" s="1318"/>
      <c r="BV410" s="1318"/>
    </row>
    <row r="411" spans="1:74" s="1179" customFormat="1">
      <c r="A411" s="1159">
        <v>405</v>
      </c>
      <c r="B411" s="1159">
        <v>24</v>
      </c>
      <c r="C411" s="1173" t="s">
        <v>613</v>
      </c>
      <c r="D411" s="1189">
        <v>1</v>
      </c>
      <c r="E411" s="1173" t="s">
        <v>122</v>
      </c>
      <c r="F411" s="1189">
        <v>2</v>
      </c>
      <c r="G411" s="1175" t="s">
        <v>217</v>
      </c>
      <c r="H411" s="1193">
        <v>11</v>
      </c>
      <c r="I411" s="1166" t="s">
        <v>133</v>
      </c>
      <c r="J411" s="1319"/>
      <c r="BL411" s="1318"/>
      <c r="BM411" s="1318"/>
      <c r="BN411" s="1318"/>
      <c r="BO411" s="1318"/>
      <c r="BP411" s="1318"/>
      <c r="BQ411" s="1318"/>
      <c r="BR411" s="1318"/>
      <c r="BS411" s="1318"/>
      <c r="BT411" s="1318"/>
      <c r="BU411" s="1318"/>
      <c r="BV411" s="1318"/>
    </row>
    <row r="412" spans="1:74" s="1179" customFormat="1">
      <c r="A412" s="1159">
        <v>406</v>
      </c>
      <c r="B412" s="1159">
        <v>24</v>
      </c>
      <c r="C412" s="1173" t="s">
        <v>613</v>
      </c>
      <c r="D412" s="1189">
        <v>1</v>
      </c>
      <c r="E412" s="1173" t="s">
        <v>122</v>
      </c>
      <c r="F412" s="1189">
        <v>2</v>
      </c>
      <c r="G412" s="1175" t="s">
        <v>217</v>
      </c>
      <c r="H412" s="1194">
        <v>12</v>
      </c>
      <c r="I412" s="1166" t="s">
        <v>1539</v>
      </c>
      <c r="J412" s="1319"/>
      <c r="BL412" s="1318"/>
      <c r="BM412" s="1318"/>
      <c r="BN412" s="1318"/>
      <c r="BO412" s="1318"/>
      <c r="BP412" s="1318"/>
      <c r="BQ412" s="1318"/>
      <c r="BR412" s="1318"/>
      <c r="BS412" s="1318"/>
      <c r="BT412" s="1318"/>
      <c r="BU412" s="1318"/>
      <c r="BV412" s="1318"/>
    </row>
    <row r="413" spans="1:74" s="1179" customFormat="1">
      <c r="A413" s="1159">
        <v>407</v>
      </c>
      <c r="B413" s="1159">
        <v>24</v>
      </c>
      <c r="C413" s="1173" t="s">
        <v>613</v>
      </c>
      <c r="D413" s="1189">
        <v>1</v>
      </c>
      <c r="E413" s="1173" t="s">
        <v>122</v>
      </c>
      <c r="F413" s="1189">
        <v>2</v>
      </c>
      <c r="G413" s="1175" t="s">
        <v>217</v>
      </c>
      <c r="H413" s="1193">
        <v>13</v>
      </c>
      <c r="I413" s="1166" t="s">
        <v>1540</v>
      </c>
      <c r="J413" s="1319"/>
      <c r="BL413" s="1318"/>
      <c r="BM413" s="1318"/>
      <c r="BN413" s="1318"/>
      <c r="BO413" s="1318"/>
      <c r="BP413" s="1318"/>
      <c r="BQ413" s="1318"/>
      <c r="BR413" s="1318"/>
      <c r="BS413" s="1318"/>
      <c r="BT413" s="1318"/>
      <c r="BU413" s="1318"/>
      <c r="BV413" s="1318"/>
    </row>
    <row r="414" spans="1:74" s="1179" customFormat="1">
      <c r="A414" s="1159">
        <v>408</v>
      </c>
      <c r="B414" s="1159">
        <v>24</v>
      </c>
      <c r="C414" s="1173" t="s">
        <v>613</v>
      </c>
      <c r="D414" s="1159">
        <v>2</v>
      </c>
      <c r="E414" s="1167" t="s">
        <v>945</v>
      </c>
      <c r="F414" s="1189">
        <v>1</v>
      </c>
      <c r="G414" s="1165" t="s">
        <v>217</v>
      </c>
      <c r="H414" s="1193">
        <v>1</v>
      </c>
      <c r="I414" s="1166" t="s">
        <v>814</v>
      </c>
      <c r="J414" s="1319"/>
      <c r="BL414" s="1318"/>
      <c r="BM414" s="1318"/>
      <c r="BN414" s="1318"/>
      <c r="BO414" s="1318"/>
      <c r="BP414" s="1318"/>
      <c r="BQ414" s="1318"/>
      <c r="BR414" s="1318"/>
      <c r="BS414" s="1318"/>
      <c r="BT414" s="1318"/>
      <c r="BU414" s="1318"/>
      <c r="BV414" s="1318"/>
    </row>
    <row r="415" spans="1:74" s="1179" customFormat="1">
      <c r="A415" s="1159">
        <v>409</v>
      </c>
      <c r="B415" s="1159">
        <v>24</v>
      </c>
      <c r="C415" s="1173" t="s">
        <v>613</v>
      </c>
      <c r="D415" s="1159">
        <v>2</v>
      </c>
      <c r="E415" s="1173" t="s">
        <v>945</v>
      </c>
      <c r="F415" s="1159">
        <v>1</v>
      </c>
      <c r="G415" s="1175" t="s">
        <v>217</v>
      </c>
      <c r="H415" s="1194">
        <v>2</v>
      </c>
      <c r="I415" s="1166" t="s">
        <v>1541</v>
      </c>
      <c r="J415" s="1319"/>
      <c r="BL415" s="1318"/>
      <c r="BM415" s="1318"/>
      <c r="BN415" s="1318"/>
      <c r="BO415" s="1318"/>
      <c r="BP415" s="1318"/>
      <c r="BQ415" s="1318"/>
      <c r="BR415" s="1318"/>
      <c r="BS415" s="1318"/>
      <c r="BT415" s="1318"/>
      <c r="BU415" s="1318"/>
      <c r="BV415" s="1318"/>
    </row>
    <row r="416" spans="1:74" s="1179" customFormat="1">
      <c r="A416" s="1159">
        <v>410</v>
      </c>
      <c r="B416" s="1159">
        <v>24</v>
      </c>
      <c r="C416" s="1173" t="s">
        <v>613</v>
      </c>
      <c r="D416" s="1159">
        <v>2</v>
      </c>
      <c r="E416" s="1173" t="s">
        <v>945</v>
      </c>
      <c r="F416" s="1159">
        <v>1</v>
      </c>
      <c r="G416" s="1175" t="s">
        <v>217</v>
      </c>
      <c r="H416" s="1194">
        <v>3</v>
      </c>
      <c r="I416" s="1166" t="s">
        <v>1542</v>
      </c>
      <c r="J416" s="1319"/>
      <c r="BL416" s="1318"/>
      <c r="BM416" s="1318"/>
      <c r="BN416" s="1318"/>
      <c r="BO416" s="1318"/>
      <c r="BP416" s="1318"/>
      <c r="BQ416" s="1318"/>
      <c r="BR416" s="1318"/>
      <c r="BS416" s="1318"/>
      <c r="BT416" s="1318"/>
      <c r="BU416" s="1318"/>
      <c r="BV416" s="1318"/>
    </row>
    <row r="417" spans="1:74" s="1179" customFormat="1">
      <c r="A417" s="1159">
        <v>411</v>
      </c>
      <c r="B417" s="1159">
        <v>24</v>
      </c>
      <c r="C417" s="1173" t="s">
        <v>613</v>
      </c>
      <c r="D417" s="1159">
        <v>2</v>
      </c>
      <c r="E417" s="1173" t="s">
        <v>945</v>
      </c>
      <c r="F417" s="1159">
        <v>1</v>
      </c>
      <c r="G417" s="1175" t="s">
        <v>217</v>
      </c>
      <c r="H417" s="1194">
        <v>4</v>
      </c>
      <c r="I417" s="1166" t="s">
        <v>815</v>
      </c>
      <c r="J417" s="1319"/>
      <c r="BL417" s="1318"/>
      <c r="BM417" s="1318"/>
      <c r="BN417" s="1318"/>
      <c r="BO417" s="1318"/>
      <c r="BP417" s="1318"/>
      <c r="BQ417" s="1318"/>
      <c r="BR417" s="1318"/>
      <c r="BS417" s="1318"/>
      <c r="BT417" s="1318"/>
      <c r="BU417" s="1318"/>
      <c r="BV417" s="1318"/>
    </row>
    <row r="418" spans="1:74" s="1179" customFormat="1">
      <c r="A418" s="1159">
        <v>412</v>
      </c>
      <c r="B418" s="1159">
        <v>24</v>
      </c>
      <c r="C418" s="1173" t="s">
        <v>613</v>
      </c>
      <c r="D418" s="1159">
        <v>2</v>
      </c>
      <c r="E418" s="1173" t="s">
        <v>945</v>
      </c>
      <c r="F418" s="1159">
        <v>1</v>
      </c>
      <c r="G418" s="1175" t="s">
        <v>217</v>
      </c>
      <c r="H418" s="1194">
        <v>5</v>
      </c>
      <c r="I418" s="1166" t="s">
        <v>816</v>
      </c>
      <c r="J418" s="1319"/>
      <c r="BL418" s="1318"/>
      <c r="BM418" s="1318"/>
      <c r="BN418" s="1318"/>
      <c r="BO418" s="1318"/>
      <c r="BP418" s="1318"/>
      <c r="BQ418" s="1318"/>
      <c r="BR418" s="1318"/>
      <c r="BS418" s="1318"/>
      <c r="BT418" s="1318"/>
      <c r="BU418" s="1318"/>
      <c r="BV418" s="1318"/>
    </row>
    <row r="419" spans="1:74" s="1179" customFormat="1">
      <c r="A419" s="1159">
        <v>413</v>
      </c>
      <c r="B419" s="1159">
        <v>24</v>
      </c>
      <c r="C419" s="1173" t="s">
        <v>613</v>
      </c>
      <c r="D419" s="1159">
        <v>3</v>
      </c>
      <c r="E419" s="1167" t="s">
        <v>817</v>
      </c>
      <c r="F419" s="1189">
        <v>1</v>
      </c>
      <c r="G419" s="1168" t="s">
        <v>1537</v>
      </c>
      <c r="H419" s="1192">
        <v>1</v>
      </c>
      <c r="I419" s="1169" t="s">
        <v>946</v>
      </c>
      <c r="J419" s="1319"/>
      <c r="BL419" s="1318"/>
      <c r="BM419" s="1318"/>
      <c r="BN419" s="1318"/>
      <c r="BO419" s="1318"/>
      <c r="BP419" s="1318"/>
      <c r="BQ419" s="1318"/>
      <c r="BR419" s="1318"/>
      <c r="BS419" s="1318"/>
      <c r="BT419" s="1318"/>
      <c r="BU419" s="1318"/>
      <c r="BV419" s="1318"/>
    </row>
    <row r="420" spans="1:74" s="1179" customFormat="1">
      <c r="A420" s="1159">
        <v>414</v>
      </c>
      <c r="B420" s="1159">
        <v>24</v>
      </c>
      <c r="C420" s="1173" t="s">
        <v>613</v>
      </c>
      <c r="D420" s="1159">
        <v>3</v>
      </c>
      <c r="E420" s="1173" t="s">
        <v>817</v>
      </c>
      <c r="F420" s="1159">
        <v>1</v>
      </c>
      <c r="G420" s="1168" t="s">
        <v>1537</v>
      </c>
      <c r="H420" s="1192">
        <v>2</v>
      </c>
      <c r="I420" s="1169" t="s">
        <v>1611</v>
      </c>
      <c r="J420" s="1319"/>
      <c r="BL420" s="1318"/>
      <c r="BM420" s="1318"/>
      <c r="BN420" s="1318"/>
      <c r="BO420" s="1318"/>
      <c r="BP420" s="1318"/>
      <c r="BQ420" s="1318"/>
      <c r="BR420" s="1318"/>
      <c r="BS420" s="1318"/>
      <c r="BT420" s="1318"/>
      <c r="BU420" s="1318"/>
      <c r="BV420" s="1318"/>
    </row>
    <row r="421" spans="1:74" s="1179" customFormat="1">
      <c r="A421" s="1159">
        <v>415</v>
      </c>
      <c r="B421" s="1159">
        <v>24</v>
      </c>
      <c r="C421" s="1173" t="s">
        <v>613</v>
      </c>
      <c r="D421" s="1159">
        <v>3</v>
      </c>
      <c r="E421" s="1167" t="s">
        <v>817</v>
      </c>
      <c r="F421" s="1189">
        <v>2</v>
      </c>
      <c r="G421" s="1165" t="s">
        <v>217</v>
      </c>
      <c r="H421" s="1193">
        <v>1</v>
      </c>
      <c r="I421" s="1166" t="s">
        <v>615</v>
      </c>
      <c r="J421" s="1319"/>
      <c r="BL421" s="1318"/>
      <c r="BM421" s="1318"/>
      <c r="BN421" s="1318"/>
      <c r="BO421" s="1318"/>
      <c r="BP421" s="1318"/>
      <c r="BQ421" s="1318"/>
      <c r="BR421" s="1318"/>
      <c r="BS421" s="1318"/>
      <c r="BT421" s="1318"/>
      <c r="BU421" s="1318"/>
      <c r="BV421" s="1318"/>
    </row>
    <row r="422" spans="1:74" s="1179" customFormat="1">
      <c r="A422" s="1159">
        <v>416</v>
      </c>
      <c r="B422" s="1159">
        <v>24</v>
      </c>
      <c r="C422" s="1173" t="s">
        <v>613</v>
      </c>
      <c r="D422" s="1159">
        <v>3</v>
      </c>
      <c r="E422" s="1173" t="s">
        <v>817</v>
      </c>
      <c r="F422" s="1159">
        <v>2</v>
      </c>
      <c r="G422" s="1175" t="s">
        <v>217</v>
      </c>
      <c r="H422" s="1194">
        <v>2</v>
      </c>
      <c r="I422" s="1166" t="s">
        <v>947</v>
      </c>
      <c r="J422" s="1319"/>
      <c r="BL422" s="1318"/>
      <c r="BM422" s="1318"/>
      <c r="BN422" s="1318"/>
      <c r="BO422" s="1318"/>
      <c r="BP422" s="1318"/>
      <c r="BQ422" s="1318"/>
      <c r="BR422" s="1318"/>
      <c r="BS422" s="1318"/>
      <c r="BT422" s="1318"/>
      <c r="BU422" s="1318"/>
      <c r="BV422" s="1318"/>
    </row>
    <row r="423" spans="1:74" s="1179" customFormat="1">
      <c r="A423" s="1159">
        <v>417</v>
      </c>
      <c r="B423" s="1159">
        <v>24</v>
      </c>
      <c r="C423" s="1173" t="s">
        <v>613</v>
      </c>
      <c r="D423" s="1159">
        <v>3</v>
      </c>
      <c r="E423" s="1173" t="s">
        <v>817</v>
      </c>
      <c r="F423" s="1159">
        <v>2</v>
      </c>
      <c r="G423" s="1175" t="s">
        <v>217</v>
      </c>
      <c r="H423" s="1194">
        <v>3</v>
      </c>
      <c r="I423" s="1166" t="s">
        <v>259</v>
      </c>
      <c r="J423" s="1319"/>
      <c r="BL423" s="1318"/>
      <c r="BM423" s="1318"/>
      <c r="BN423" s="1318"/>
      <c r="BO423" s="1318"/>
      <c r="BP423" s="1318"/>
      <c r="BQ423" s="1318"/>
      <c r="BR423" s="1318"/>
      <c r="BS423" s="1318"/>
      <c r="BT423" s="1318"/>
      <c r="BU423" s="1318"/>
      <c r="BV423" s="1318"/>
    </row>
    <row r="424" spans="1:74" s="1179" customFormat="1">
      <c r="A424" s="1159">
        <v>418</v>
      </c>
      <c r="B424" s="1159">
        <v>25</v>
      </c>
      <c r="C424" s="1170" t="s">
        <v>616</v>
      </c>
      <c r="D424" s="1189">
        <v>1</v>
      </c>
      <c r="E424" s="1170" t="s">
        <v>122</v>
      </c>
      <c r="F424" s="1189">
        <v>1</v>
      </c>
      <c r="G424" s="1171" t="s">
        <v>217</v>
      </c>
      <c r="H424" s="1193">
        <v>1</v>
      </c>
      <c r="I424" s="1166" t="s">
        <v>617</v>
      </c>
      <c r="J424" s="1319"/>
      <c r="BL424" s="1318"/>
      <c r="BM424" s="1318"/>
      <c r="BN424" s="1318"/>
      <c r="BO424" s="1318"/>
      <c r="BP424" s="1318"/>
      <c r="BQ424" s="1318"/>
      <c r="BR424" s="1318"/>
      <c r="BS424" s="1318"/>
      <c r="BT424" s="1318"/>
      <c r="BU424" s="1318"/>
      <c r="BV424" s="1318"/>
    </row>
    <row r="425" spans="1:74" s="1179" customFormat="1">
      <c r="A425" s="1159">
        <v>419</v>
      </c>
      <c r="B425" s="1159">
        <v>25</v>
      </c>
      <c r="C425" s="1170" t="s">
        <v>616</v>
      </c>
      <c r="D425" s="1189">
        <v>2</v>
      </c>
      <c r="E425" s="1170" t="s">
        <v>1559</v>
      </c>
      <c r="F425" s="1189">
        <v>1</v>
      </c>
      <c r="G425" s="1172" t="s">
        <v>1537</v>
      </c>
      <c r="H425" s="1195">
        <v>1</v>
      </c>
      <c r="I425" s="1169" t="s">
        <v>1605</v>
      </c>
      <c r="J425" s="1319"/>
      <c r="BL425" s="1318"/>
      <c r="BM425" s="1318"/>
      <c r="BN425" s="1318"/>
      <c r="BO425" s="1318"/>
      <c r="BP425" s="1318"/>
      <c r="BQ425" s="1318"/>
      <c r="BR425" s="1318"/>
      <c r="BS425" s="1318"/>
      <c r="BT425" s="1318"/>
      <c r="BU425" s="1318"/>
      <c r="BV425" s="1318"/>
    </row>
    <row r="426" spans="1:74" s="1179" customFormat="1">
      <c r="A426" s="1159">
        <v>420</v>
      </c>
      <c r="B426" s="1159">
        <v>25</v>
      </c>
      <c r="C426" s="1170" t="s">
        <v>616</v>
      </c>
      <c r="D426" s="1189">
        <v>2</v>
      </c>
      <c r="E426" s="1170" t="s">
        <v>1559</v>
      </c>
      <c r="F426" s="1189">
        <v>1</v>
      </c>
      <c r="G426" s="1172" t="s">
        <v>1537</v>
      </c>
      <c r="H426" s="1195">
        <v>2</v>
      </c>
      <c r="I426" s="1169" t="s">
        <v>1606</v>
      </c>
      <c r="J426" s="1319"/>
      <c r="BL426" s="1318"/>
      <c r="BM426" s="1318"/>
      <c r="BN426" s="1318"/>
      <c r="BO426" s="1318"/>
      <c r="BP426" s="1318"/>
      <c r="BQ426" s="1318"/>
      <c r="BR426" s="1318"/>
      <c r="BS426" s="1318"/>
      <c r="BT426" s="1318"/>
      <c r="BU426" s="1318"/>
      <c r="BV426" s="1318"/>
    </row>
    <row r="427" spans="1:74" s="1179" customFormat="1">
      <c r="A427" s="1159">
        <v>421</v>
      </c>
      <c r="B427" s="1159">
        <v>25</v>
      </c>
      <c r="C427" s="1170" t="s">
        <v>616</v>
      </c>
      <c r="D427" s="1189">
        <v>2</v>
      </c>
      <c r="E427" s="1170" t="s">
        <v>1559</v>
      </c>
      <c r="F427" s="1189">
        <v>1</v>
      </c>
      <c r="G427" s="1172" t="s">
        <v>1537</v>
      </c>
      <c r="H427" s="1195">
        <v>3</v>
      </c>
      <c r="I427" s="1169" t="s">
        <v>950</v>
      </c>
      <c r="J427" s="1319"/>
      <c r="BL427" s="1318"/>
      <c r="BM427" s="1318"/>
      <c r="BN427" s="1318"/>
      <c r="BO427" s="1318"/>
      <c r="BP427" s="1318"/>
      <c r="BQ427" s="1318"/>
      <c r="BR427" s="1318"/>
      <c r="BS427" s="1318"/>
      <c r="BT427" s="1318"/>
      <c r="BU427" s="1318"/>
      <c r="BV427" s="1318"/>
    </row>
    <row r="428" spans="1:74" s="1179" customFormat="1">
      <c r="A428" s="1159">
        <v>422</v>
      </c>
      <c r="B428" s="1159">
        <v>26</v>
      </c>
      <c r="C428" s="1167" t="s">
        <v>618</v>
      </c>
      <c r="D428" s="1189">
        <v>1</v>
      </c>
      <c r="E428" s="1173" t="s">
        <v>1536</v>
      </c>
      <c r="F428" s="1159">
        <v>1</v>
      </c>
      <c r="G428" s="1168" t="s">
        <v>1537</v>
      </c>
      <c r="H428" s="1192">
        <v>1</v>
      </c>
      <c r="I428" s="1169" t="s">
        <v>1566</v>
      </c>
      <c r="J428" s="1319"/>
      <c r="BL428" s="1318"/>
      <c r="BM428" s="1318"/>
      <c r="BN428" s="1318"/>
      <c r="BO428" s="1318"/>
      <c r="BP428" s="1318"/>
      <c r="BQ428" s="1318"/>
      <c r="BR428" s="1318"/>
      <c r="BS428" s="1318"/>
      <c r="BT428" s="1318"/>
      <c r="BU428" s="1318"/>
      <c r="BV428" s="1318"/>
    </row>
    <row r="429" spans="1:74" s="1179" customFormat="1">
      <c r="A429" s="1159">
        <v>423</v>
      </c>
      <c r="B429" s="1159">
        <v>26</v>
      </c>
      <c r="C429" s="1173" t="s">
        <v>618</v>
      </c>
      <c r="D429" s="1189">
        <v>1</v>
      </c>
      <c r="E429" s="1173" t="s">
        <v>1536</v>
      </c>
      <c r="F429" s="1159">
        <v>1</v>
      </c>
      <c r="G429" s="1168" t="s">
        <v>1537</v>
      </c>
      <c r="H429" s="1192">
        <v>2</v>
      </c>
      <c r="I429" s="1169" t="s">
        <v>943</v>
      </c>
      <c r="J429" s="1319"/>
      <c r="BL429" s="1318"/>
      <c r="BM429" s="1318"/>
      <c r="BN429" s="1318"/>
      <c r="BO429" s="1318"/>
      <c r="BP429" s="1318"/>
      <c r="BQ429" s="1318"/>
      <c r="BR429" s="1318"/>
      <c r="BS429" s="1318"/>
      <c r="BT429" s="1318"/>
      <c r="BU429" s="1318"/>
      <c r="BV429" s="1318"/>
    </row>
    <row r="430" spans="1:74" s="1179" customFormat="1">
      <c r="A430" s="1159">
        <v>424</v>
      </c>
      <c r="B430" s="1159">
        <v>26</v>
      </c>
      <c r="C430" s="1173" t="s">
        <v>618</v>
      </c>
      <c r="D430" s="1189">
        <v>1</v>
      </c>
      <c r="E430" s="1173" t="s">
        <v>1536</v>
      </c>
      <c r="F430" s="1159">
        <v>1</v>
      </c>
      <c r="G430" s="1168" t="s">
        <v>1537</v>
      </c>
      <c r="H430" s="1192">
        <v>3</v>
      </c>
      <c r="I430" s="1169" t="s">
        <v>1095</v>
      </c>
      <c r="J430" s="1319"/>
      <c r="BL430" s="1318"/>
      <c r="BM430" s="1318"/>
      <c r="BN430" s="1318"/>
      <c r="BO430" s="1318"/>
      <c r="BP430" s="1318"/>
      <c r="BQ430" s="1318"/>
      <c r="BR430" s="1318"/>
      <c r="BS430" s="1318"/>
      <c r="BT430" s="1318"/>
      <c r="BU430" s="1318"/>
      <c r="BV430" s="1318"/>
    </row>
    <row r="431" spans="1:74" s="1179" customFormat="1">
      <c r="A431" s="1159">
        <v>425</v>
      </c>
      <c r="B431" s="1159">
        <v>26</v>
      </c>
      <c r="C431" s="1173" t="s">
        <v>618</v>
      </c>
      <c r="D431" s="1189">
        <v>1</v>
      </c>
      <c r="E431" s="1173" t="s">
        <v>1536</v>
      </c>
      <c r="F431" s="1159">
        <v>1</v>
      </c>
      <c r="G431" s="1168" t="s">
        <v>1537</v>
      </c>
      <c r="H431" s="1192">
        <v>4</v>
      </c>
      <c r="I431" s="1169" t="s">
        <v>1188</v>
      </c>
      <c r="J431" s="1319"/>
      <c r="BL431" s="1318"/>
      <c r="BM431" s="1318"/>
      <c r="BN431" s="1318"/>
      <c r="BO431" s="1318"/>
      <c r="BP431" s="1318"/>
      <c r="BQ431" s="1318"/>
      <c r="BR431" s="1318"/>
      <c r="BS431" s="1318"/>
      <c r="BT431" s="1318"/>
      <c r="BU431" s="1318"/>
      <c r="BV431" s="1318"/>
    </row>
    <row r="432" spans="1:74" s="1179" customFormat="1">
      <c r="A432" s="1159">
        <v>426</v>
      </c>
      <c r="B432" s="1159">
        <v>26</v>
      </c>
      <c r="C432" s="1167" t="s">
        <v>618</v>
      </c>
      <c r="D432" s="1189">
        <v>1</v>
      </c>
      <c r="E432" s="1167" t="s">
        <v>1536</v>
      </c>
      <c r="F432" s="1189">
        <v>2</v>
      </c>
      <c r="G432" s="1165" t="s">
        <v>217</v>
      </c>
      <c r="H432" s="1193">
        <v>1</v>
      </c>
      <c r="I432" s="1166" t="s">
        <v>132</v>
      </c>
      <c r="J432" s="1319"/>
      <c r="BL432" s="1318"/>
      <c r="BM432" s="1318"/>
      <c r="BN432" s="1318"/>
      <c r="BO432" s="1318"/>
      <c r="BP432" s="1318"/>
      <c r="BQ432" s="1318"/>
      <c r="BR432" s="1318"/>
      <c r="BS432" s="1318"/>
      <c r="BT432" s="1318"/>
      <c r="BU432" s="1318"/>
      <c r="BV432" s="1318"/>
    </row>
    <row r="433" spans="1:74" s="1179" customFormat="1">
      <c r="A433" s="1159">
        <v>427</v>
      </c>
      <c r="B433" s="1159">
        <v>26</v>
      </c>
      <c r="C433" s="1173" t="s">
        <v>618</v>
      </c>
      <c r="D433" s="1189">
        <v>1</v>
      </c>
      <c r="E433" s="1173" t="s">
        <v>1536</v>
      </c>
      <c r="F433" s="1159">
        <v>2</v>
      </c>
      <c r="G433" s="1175" t="s">
        <v>217</v>
      </c>
      <c r="H433" s="1194">
        <v>2</v>
      </c>
      <c r="I433" s="1166" t="s">
        <v>133</v>
      </c>
      <c r="J433" s="1319"/>
      <c r="BL433" s="1318"/>
      <c r="BM433" s="1318"/>
      <c r="BN433" s="1318"/>
      <c r="BO433" s="1318"/>
      <c r="BP433" s="1318"/>
      <c r="BQ433" s="1318"/>
      <c r="BR433" s="1318"/>
      <c r="BS433" s="1318"/>
      <c r="BT433" s="1318"/>
      <c r="BU433" s="1318"/>
      <c r="BV433" s="1318"/>
    </row>
    <row r="434" spans="1:74" s="1179" customFormat="1">
      <c r="A434" s="1159">
        <v>428</v>
      </c>
      <c r="B434" s="1159">
        <v>26</v>
      </c>
      <c r="C434" s="1173" t="s">
        <v>618</v>
      </c>
      <c r="D434" s="1159">
        <v>2</v>
      </c>
      <c r="E434" s="1173" t="s">
        <v>1559</v>
      </c>
      <c r="F434" s="1159">
        <v>1</v>
      </c>
      <c r="G434" s="1168" t="s">
        <v>1537</v>
      </c>
      <c r="H434" s="1192">
        <v>1</v>
      </c>
      <c r="I434" s="1169" t="s">
        <v>1569</v>
      </c>
      <c r="J434" s="1319"/>
      <c r="BL434" s="1318"/>
      <c r="BM434" s="1318"/>
      <c r="BN434" s="1318"/>
      <c r="BO434" s="1318"/>
      <c r="BP434" s="1318"/>
      <c r="BQ434" s="1318"/>
      <c r="BR434" s="1318"/>
      <c r="BS434" s="1318"/>
      <c r="BT434" s="1318"/>
      <c r="BU434" s="1318"/>
      <c r="BV434" s="1318"/>
    </row>
    <row r="435" spans="1:74" s="1179" customFormat="1">
      <c r="A435" s="1159">
        <v>429</v>
      </c>
      <c r="B435" s="1159">
        <v>26</v>
      </c>
      <c r="C435" s="1173" t="s">
        <v>618</v>
      </c>
      <c r="D435" s="1159">
        <v>2</v>
      </c>
      <c r="E435" s="1173" t="s">
        <v>1559</v>
      </c>
      <c r="F435" s="1159">
        <v>1</v>
      </c>
      <c r="G435" s="1168" t="s">
        <v>1537</v>
      </c>
      <c r="H435" s="1192">
        <v>2</v>
      </c>
      <c r="I435" s="1169" t="s">
        <v>253</v>
      </c>
      <c r="J435" s="1319"/>
      <c r="BL435" s="1318"/>
      <c r="BM435" s="1318"/>
      <c r="BN435" s="1318"/>
      <c r="BO435" s="1318"/>
      <c r="BP435" s="1318"/>
      <c r="BQ435" s="1318"/>
      <c r="BR435" s="1318"/>
      <c r="BS435" s="1318"/>
      <c r="BT435" s="1318"/>
      <c r="BU435" s="1318"/>
      <c r="BV435" s="1318"/>
    </row>
    <row r="436" spans="1:74" s="1179" customFormat="1">
      <c r="A436" s="1159">
        <v>430</v>
      </c>
      <c r="B436" s="1159">
        <v>26</v>
      </c>
      <c r="C436" s="1173" t="s">
        <v>618</v>
      </c>
      <c r="D436" s="1159">
        <v>2</v>
      </c>
      <c r="E436" s="1173" t="s">
        <v>1559</v>
      </c>
      <c r="F436" s="1159">
        <v>1</v>
      </c>
      <c r="G436" s="1168" t="s">
        <v>1537</v>
      </c>
      <c r="H436" s="1192">
        <v>3</v>
      </c>
      <c r="I436" s="1169" t="s">
        <v>1622</v>
      </c>
      <c r="J436" s="1319"/>
      <c r="BL436" s="1318"/>
      <c r="BM436" s="1318"/>
      <c r="BN436" s="1318"/>
      <c r="BO436" s="1318"/>
      <c r="BP436" s="1318"/>
      <c r="BQ436" s="1318"/>
      <c r="BR436" s="1318"/>
      <c r="BS436" s="1318"/>
      <c r="BT436" s="1318"/>
      <c r="BU436" s="1318"/>
      <c r="BV436" s="1318"/>
    </row>
    <row r="437" spans="1:74" s="1179" customFormat="1">
      <c r="A437" s="1159">
        <v>431</v>
      </c>
      <c r="B437" s="1159">
        <v>26</v>
      </c>
      <c r="C437" s="1173" t="s">
        <v>618</v>
      </c>
      <c r="D437" s="1159">
        <v>2</v>
      </c>
      <c r="E437" s="1173" t="s">
        <v>1559</v>
      </c>
      <c r="F437" s="1159">
        <v>1</v>
      </c>
      <c r="G437" s="1168" t="s">
        <v>1537</v>
      </c>
      <c r="H437" s="1192">
        <v>4</v>
      </c>
      <c r="I437" s="1169" t="s">
        <v>1189</v>
      </c>
      <c r="J437" s="1319"/>
      <c r="BL437" s="1318"/>
      <c r="BM437" s="1318"/>
      <c r="BN437" s="1318"/>
      <c r="BO437" s="1318"/>
      <c r="BP437" s="1318"/>
      <c r="BQ437" s="1318"/>
      <c r="BR437" s="1318"/>
      <c r="BS437" s="1318"/>
      <c r="BT437" s="1318"/>
      <c r="BU437" s="1318"/>
      <c r="BV437" s="1318"/>
    </row>
    <row r="438" spans="1:74" s="1179" customFormat="1">
      <c r="A438" s="1159">
        <v>432</v>
      </c>
      <c r="B438" s="1159">
        <v>27</v>
      </c>
      <c r="C438" s="1167" t="s">
        <v>619</v>
      </c>
      <c r="D438" s="1189">
        <v>1</v>
      </c>
      <c r="E438" s="1173" t="s">
        <v>1536</v>
      </c>
      <c r="F438" s="1159">
        <v>1</v>
      </c>
      <c r="G438" s="1168" t="s">
        <v>1537</v>
      </c>
      <c r="H438" s="1192">
        <v>1</v>
      </c>
      <c r="I438" s="1169" t="s">
        <v>1623</v>
      </c>
      <c r="J438" s="1319"/>
      <c r="BL438" s="1318"/>
      <c r="BM438" s="1318"/>
      <c r="BN438" s="1318"/>
      <c r="BO438" s="1318"/>
      <c r="BP438" s="1318"/>
      <c r="BQ438" s="1318"/>
      <c r="BR438" s="1318"/>
      <c r="BS438" s="1318"/>
      <c r="BT438" s="1318"/>
      <c r="BU438" s="1318"/>
      <c r="BV438" s="1318"/>
    </row>
    <row r="439" spans="1:74" s="1179" customFormat="1">
      <c r="A439" s="1159">
        <v>433</v>
      </c>
      <c r="B439" s="1159">
        <v>27</v>
      </c>
      <c r="C439" s="1173" t="s">
        <v>619</v>
      </c>
      <c r="D439" s="1189">
        <v>1</v>
      </c>
      <c r="E439" s="1173" t="s">
        <v>1536</v>
      </c>
      <c r="F439" s="1159">
        <v>1</v>
      </c>
      <c r="G439" s="1168" t="s">
        <v>1537</v>
      </c>
      <c r="H439" s="1192">
        <v>2</v>
      </c>
      <c r="I439" s="1169" t="s">
        <v>1624</v>
      </c>
      <c r="J439" s="1319"/>
      <c r="BL439" s="1318"/>
      <c r="BM439" s="1318"/>
      <c r="BN439" s="1318"/>
      <c r="BO439" s="1318"/>
      <c r="BP439" s="1318"/>
      <c r="BQ439" s="1318"/>
      <c r="BR439" s="1318"/>
      <c r="BS439" s="1318"/>
      <c r="BT439" s="1318"/>
      <c r="BU439" s="1318"/>
      <c r="BV439" s="1318"/>
    </row>
    <row r="440" spans="1:74" s="1179" customFormat="1">
      <c r="A440" s="1159">
        <v>434</v>
      </c>
      <c r="B440" s="1159">
        <v>27</v>
      </c>
      <c r="C440" s="1173" t="s">
        <v>619</v>
      </c>
      <c r="D440" s="1189">
        <v>1</v>
      </c>
      <c r="E440" s="1173" t="s">
        <v>1536</v>
      </c>
      <c r="F440" s="1159">
        <v>1</v>
      </c>
      <c r="G440" s="1168" t="s">
        <v>1537</v>
      </c>
      <c r="H440" s="1192">
        <v>3</v>
      </c>
      <c r="I440" s="1169" t="s">
        <v>1625</v>
      </c>
      <c r="J440" s="1319"/>
      <c r="BL440" s="1318"/>
      <c r="BM440" s="1318"/>
      <c r="BN440" s="1318"/>
      <c r="BO440" s="1318"/>
      <c r="BP440" s="1318"/>
      <c r="BQ440" s="1318"/>
      <c r="BR440" s="1318"/>
      <c r="BS440" s="1318"/>
      <c r="BT440" s="1318"/>
      <c r="BU440" s="1318"/>
      <c r="BV440" s="1318"/>
    </row>
    <row r="441" spans="1:74" s="1179" customFormat="1">
      <c r="A441" s="1159">
        <v>435</v>
      </c>
      <c r="B441" s="1159">
        <v>27</v>
      </c>
      <c r="C441" s="1173" t="s">
        <v>619</v>
      </c>
      <c r="D441" s="1189">
        <v>1</v>
      </c>
      <c r="E441" s="1173" t="s">
        <v>1536</v>
      </c>
      <c r="F441" s="1159">
        <v>1</v>
      </c>
      <c r="G441" s="1168" t="s">
        <v>1537</v>
      </c>
      <c r="H441" s="1192">
        <v>4</v>
      </c>
      <c r="I441" s="1169" t="s">
        <v>1626</v>
      </c>
      <c r="J441" s="1319"/>
      <c r="BL441" s="1318"/>
      <c r="BM441" s="1318"/>
      <c r="BN441" s="1318"/>
      <c r="BO441" s="1318"/>
      <c r="BP441" s="1318"/>
      <c r="BQ441" s="1318"/>
      <c r="BR441" s="1318"/>
      <c r="BS441" s="1318"/>
      <c r="BT441" s="1318"/>
      <c r="BU441" s="1318"/>
      <c r="BV441" s="1318"/>
    </row>
    <row r="442" spans="1:74" s="1179" customFormat="1">
      <c r="A442" s="1159">
        <v>436</v>
      </c>
      <c r="B442" s="1159">
        <v>27</v>
      </c>
      <c r="C442" s="1173" t="s">
        <v>619</v>
      </c>
      <c r="D442" s="1189">
        <v>1</v>
      </c>
      <c r="E442" s="1173" t="s">
        <v>1536</v>
      </c>
      <c r="F442" s="1159">
        <v>1</v>
      </c>
      <c r="G442" s="1168" t="s">
        <v>1537</v>
      </c>
      <c r="H442" s="1192">
        <v>5</v>
      </c>
      <c r="I442" s="1169" t="s">
        <v>1627</v>
      </c>
      <c r="J442" s="1319"/>
      <c r="BL442" s="1318"/>
      <c r="BM442" s="1318"/>
      <c r="BN442" s="1318"/>
      <c r="BO442" s="1318"/>
      <c r="BP442" s="1318"/>
      <c r="BQ442" s="1318"/>
      <c r="BR442" s="1318"/>
      <c r="BS442" s="1318"/>
      <c r="BT442" s="1318"/>
      <c r="BU442" s="1318"/>
      <c r="BV442" s="1318"/>
    </row>
    <row r="443" spans="1:74" s="1179" customFormat="1">
      <c r="A443" s="1159">
        <v>437</v>
      </c>
      <c r="B443" s="1159">
        <v>27</v>
      </c>
      <c r="C443" s="1173" t="s">
        <v>619</v>
      </c>
      <c r="D443" s="1189">
        <v>1</v>
      </c>
      <c r="E443" s="1173" t="s">
        <v>1536</v>
      </c>
      <c r="F443" s="1159">
        <v>1</v>
      </c>
      <c r="G443" s="1168" t="s">
        <v>1537</v>
      </c>
      <c r="H443" s="1192">
        <v>6</v>
      </c>
      <c r="I443" s="1169" t="s">
        <v>1628</v>
      </c>
      <c r="J443" s="1319"/>
      <c r="BL443" s="1318"/>
      <c r="BM443" s="1318"/>
      <c r="BN443" s="1318"/>
      <c r="BO443" s="1318"/>
      <c r="BP443" s="1318"/>
      <c r="BQ443" s="1318"/>
      <c r="BR443" s="1318"/>
      <c r="BS443" s="1318"/>
      <c r="BT443" s="1318"/>
      <c r="BU443" s="1318"/>
      <c r="BV443" s="1318"/>
    </row>
    <row r="444" spans="1:74" s="1179" customFormat="1">
      <c r="A444" s="1159">
        <v>438</v>
      </c>
      <c r="B444" s="1159">
        <v>27</v>
      </c>
      <c r="C444" s="1173" t="s">
        <v>619</v>
      </c>
      <c r="D444" s="1189">
        <v>1</v>
      </c>
      <c r="E444" s="1173" t="s">
        <v>1536</v>
      </c>
      <c r="F444" s="1159">
        <v>1</v>
      </c>
      <c r="G444" s="1168" t="s">
        <v>1537</v>
      </c>
      <c r="H444" s="1192">
        <v>7</v>
      </c>
      <c r="I444" s="1169" t="s">
        <v>1629</v>
      </c>
      <c r="J444" s="1319"/>
      <c r="BL444" s="1318"/>
      <c r="BM444" s="1318"/>
      <c r="BN444" s="1318"/>
      <c r="BO444" s="1318"/>
      <c r="BP444" s="1318"/>
      <c r="BQ444" s="1318"/>
      <c r="BR444" s="1318"/>
      <c r="BS444" s="1318"/>
      <c r="BT444" s="1318"/>
      <c r="BU444" s="1318"/>
      <c r="BV444" s="1318"/>
    </row>
    <row r="445" spans="1:74" s="1179" customFormat="1">
      <c r="A445" s="1159">
        <v>439</v>
      </c>
      <c r="B445" s="1159">
        <v>27</v>
      </c>
      <c r="C445" s="1173" t="s">
        <v>619</v>
      </c>
      <c r="D445" s="1159">
        <v>2</v>
      </c>
      <c r="E445" s="1167" t="s">
        <v>817</v>
      </c>
      <c r="F445" s="1189">
        <v>1</v>
      </c>
      <c r="G445" s="1168" t="s">
        <v>1537</v>
      </c>
      <c r="H445" s="1192">
        <v>1</v>
      </c>
      <c r="I445" s="1169" t="s">
        <v>1569</v>
      </c>
      <c r="J445" s="1319"/>
      <c r="BL445" s="1318"/>
      <c r="BM445" s="1318"/>
      <c r="BN445" s="1318"/>
      <c r="BO445" s="1318"/>
      <c r="BP445" s="1318"/>
      <c r="BQ445" s="1318"/>
      <c r="BR445" s="1318"/>
      <c r="BS445" s="1318"/>
      <c r="BT445" s="1318"/>
      <c r="BU445" s="1318"/>
      <c r="BV445" s="1318"/>
    </row>
    <row r="446" spans="1:74" s="1179" customFormat="1">
      <c r="A446" s="1159">
        <v>440</v>
      </c>
      <c r="B446" s="1159">
        <v>27</v>
      </c>
      <c r="C446" s="1173" t="s">
        <v>619</v>
      </c>
      <c r="D446" s="1159">
        <v>2</v>
      </c>
      <c r="E446" s="1173" t="s">
        <v>817</v>
      </c>
      <c r="F446" s="1159">
        <v>1</v>
      </c>
      <c r="G446" s="1168" t="s">
        <v>1537</v>
      </c>
      <c r="H446" s="1192">
        <v>2</v>
      </c>
      <c r="I446" s="1169" t="s">
        <v>1630</v>
      </c>
      <c r="J446" s="1319"/>
      <c r="BL446" s="1318"/>
      <c r="BM446" s="1318"/>
      <c r="BN446" s="1318"/>
      <c r="BO446" s="1318"/>
      <c r="BP446" s="1318"/>
      <c r="BQ446" s="1318"/>
      <c r="BR446" s="1318"/>
      <c r="BS446" s="1318"/>
      <c r="BT446" s="1318"/>
      <c r="BU446" s="1318"/>
      <c r="BV446" s="1318"/>
    </row>
    <row r="447" spans="1:74" s="1179" customFormat="1">
      <c r="A447" s="1159">
        <v>441</v>
      </c>
      <c r="B447" s="1159">
        <v>27</v>
      </c>
      <c r="C447" s="1173" t="s">
        <v>619</v>
      </c>
      <c r="D447" s="1159">
        <v>2</v>
      </c>
      <c r="E447" s="1173" t="s">
        <v>817</v>
      </c>
      <c r="F447" s="1159">
        <v>1</v>
      </c>
      <c r="G447" s="1168" t="s">
        <v>1537</v>
      </c>
      <c r="H447" s="1192">
        <v>3</v>
      </c>
      <c r="I447" s="1169" t="s">
        <v>362</v>
      </c>
      <c r="J447" s="1319"/>
      <c r="BL447" s="1318"/>
      <c r="BM447" s="1318"/>
      <c r="BN447" s="1318"/>
      <c r="BO447" s="1318"/>
      <c r="BP447" s="1318"/>
      <c r="BQ447" s="1318"/>
      <c r="BR447" s="1318"/>
      <c r="BS447" s="1318"/>
      <c r="BT447" s="1318"/>
      <c r="BU447" s="1318"/>
      <c r="BV447" s="1318"/>
    </row>
    <row r="448" spans="1:74" s="1179" customFormat="1">
      <c r="A448" s="1159">
        <v>442</v>
      </c>
      <c r="B448" s="1159">
        <v>27</v>
      </c>
      <c r="C448" s="1167" t="s">
        <v>619</v>
      </c>
      <c r="D448" s="1159">
        <v>2</v>
      </c>
      <c r="E448" s="1167" t="s">
        <v>817</v>
      </c>
      <c r="F448" s="1189">
        <v>2</v>
      </c>
      <c r="G448" s="1165" t="s">
        <v>217</v>
      </c>
      <c r="H448" s="1193">
        <v>1</v>
      </c>
      <c r="I448" s="1166" t="s">
        <v>620</v>
      </c>
      <c r="J448" s="1319"/>
      <c r="BL448" s="1318"/>
      <c r="BM448" s="1318"/>
      <c r="BN448" s="1318"/>
      <c r="BO448" s="1318"/>
      <c r="BP448" s="1318"/>
      <c r="BQ448" s="1318"/>
      <c r="BR448" s="1318"/>
      <c r="BS448" s="1318"/>
      <c r="BT448" s="1318"/>
      <c r="BU448" s="1318"/>
      <c r="BV448" s="1318"/>
    </row>
    <row r="449" spans="1:74" s="1179" customFormat="1">
      <c r="A449" s="1159">
        <v>443</v>
      </c>
      <c r="B449" s="1159">
        <v>27</v>
      </c>
      <c r="C449" s="1173" t="s">
        <v>619</v>
      </c>
      <c r="D449" s="1159">
        <v>2</v>
      </c>
      <c r="E449" s="1173" t="s">
        <v>817</v>
      </c>
      <c r="F449" s="1159">
        <v>2</v>
      </c>
      <c r="G449" s="1175" t="s">
        <v>217</v>
      </c>
      <c r="H449" s="1194">
        <v>2</v>
      </c>
      <c r="I449" s="1166" t="s">
        <v>621</v>
      </c>
      <c r="J449" s="1319"/>
      <c r="BL449" s="1318"/>
      <c r="BM449" s="1318"/>
      <c r="BN449" s="1318"/>
      <c r="BO449" s="1318"/>
      <c r="BP449" s="1318"/>
      <c r="BQ449" s="1318"/>
      <c r="BR449" s="1318"/>
      <c r="BS449" s="1318"/>
      <c r="BT449" s="1318"/>
      <c r="BU449" s="1318"/>
      <c r="BV449" s="1318"/>
    </row>
    <row r="450" spans="1:74" s="1179" customFormat="1">
      <c r="A450" s="1159">
        <v>444</v>
      </c>
      <c r="B450" s="1159">
        <v>27</v>
      </c>
      <c r="C450" s="1173" t="s">
        <v>619</v>
      </c>
      <c r="D450" s="1159">
        <v>2</v>
      </c>
      <c r="E450" s="1173" t="s">
        <v>817</v>
      </c>
      <c r="F450" s="1159">
        <v>2</v>
      </c>
      <c r="G450" s="1175" t="s">
        <v>217</v>
      </c>
      <c r="H450" s="1194">
        <v>3</v>
      </c>
      <c r="I450" s="1166" t="s">
        <v>622</v>
      </c>
      <c r="J450" s="1319"/>
      <c r="BL450" s="1318"/>
      <c r="BM450" s="1318"/>
      <c r="BN450" s="1318"/>
      <c r="BO450" s="1318"/>
      <c r="BP450" s="1318"/>
      <c r="BQ450" s="1318"/>
      <c r="BR450" s="1318"/>
      <c r="BS450" s="1318"/>
      <c r="BT450" s="1318"/>
      <c r="BU450" s="1318"/>
      <c r="BV450" s="1318"/>
    </row>
    <row r="451" spans="1:74" s="1179" customFormat="1">
      <c r="A451" s="1159">
        <v>445</v>
      </c>
      <c r="B451" s="1159">
        <v>28</v>
      </c>
      <c r="C451" s="1167" t="s">
        <v>1631</v>
      </c>
      <c r="D451" s="1189">
        <v>1</v>
      </c>
      <c r="E451" s="1167" t="s">
        <v>122</v>
      </c>
      <c r="F451" s="1189">
        <v>1</v>
      </c>
      <c r="G451" s="1168" t="s">
        <v>1537</v>
      </c>
      <c r="H451" s="1192">
        <v>1</v>
      </c>
      <c r="I451" s="1169" t="s">
        <v>123</v>
      </c>
      <c r="J451" s="1319"/>
      <c r="BL451" s="1318"/>
      <c r="BM451" s="1318"/>
      <c r="BN451" s="1318"/>
      <c r="BO451" s="1318"/>
      <c r="BP451" s="1318"/>
      <c r="BQ451" s="1318"/>
      <c r="BR451" s="1318"/>
      <c r="BS451" s="1318"/>
      <c r="BT451" s="1318"/>
      <c r="BU451" s="1318"/>
      <c r="BV451" s="1318"/>
    </row>
    <row r="452" spans="1:74" s="1179" customFormat="1">
      <c r="A452" s="1159">
        <v>446</v>
      </c>
      <c r="B452" s="1159">
        <v>28</v>
      </c>
      <c r="C452" s="1173" t="s">
        <v>1631</v>
      </c>
      <c r="D452" s="1189">
        <v>1</v>
      </c>
      <c r="E452" s="1173" t="s">
        <v>122</v>
      </c>
      <c r="F452" s="1189">
        <v>1</v>
      </c>
      <c r="G452" s="1168" t="s">
        <v>1537</v>
      </c>
      <c r="H452" s="1192">
        <v>2</v>
      </c>
      <c r="I452" s="1169" t="s">
        <v>124</v>
      </c>
      <c r="J452" s="1319"/>
      <c r="BL452" s="1318"/>
      <c r="BM452" s="1318"/>
      <c r="BN452" s="1318"/>
      <c r="BO452" s="1318"/>
      <c r="BP452" s="1318"/>
      <c r="BQ452" s="1318"/>
      <c r="BR452" s="1318"/>
      <c r="BS452" s="1318"/>
      <c r="BT452" s="1318"/>
      <c r="BU452" s="1318"/>
      <c r="BV452" s="1318"/>
    </row>
    <row r="453" spans="1:74" s="1179" customFormat="1">
      <c r="A453" s="1159">
        <v>447</v>
      </c>
      <c r="B453" s="1159">
        <v>28</v>
      </c>
      <c r="C453" s="1173" t="s">
        <v>1631</v>
      </c>
      <c r="D453" s="1189">
        <v>1</v>
      </c>
      <c r="E453" s="1173" t="s">
        <v>122</v>
      </c>
      <c r="F453" s="1189">
        <v>1</v>
      </c>
      <c r="G453" s="1168" t="s">
        <v>1537</v>
      </c>
      <c r="H453" s="1192">
        <v>3</v>
      </c>
      <c r="I453" s="1169" t="s">
        <v>129</v>
      </c>
      <c r="J453" s="1319"/>
      <c r="BL453" s="1318"/>
      <c r="BM453" s="1318"/>
      <c r="BN453" s="1318"/>
      <c r="BO453" s="1318"/>
      <c r="BP453" s="1318"/>
      <c r="BQ453" s="1318"/>
      <c r="BR453" s="1318"/>
      <c r="BS453" s="1318"/>
      <c r="BT453" s="1318"/>
      <c r="BU453" s="1318"/>
      <c r="BV453" s="1318"/>
    </row>
    <row r="454" spans="1:74" s="1179" customFormat="1">
      <c r="A454" s="1159">
        <v>448</v>
      </c>
      <c r="B454" s="1159">
        <v>28</v>
      </c>
      <c r="C454" s="1173" t="s">
        <v>1631</v>
      </c>
      <c r="D454" s="1189">
        <v>1</v>
      </c>
      <c r="E454" s="1173" t="s">
        <v>122</v>
      </c>
      <c r="F454" s="1189">
        <v>1</v>
      </c>
      <c r="G454" s="1168" t="s">
        <v>1537</v>
      </c>
      <c r="H454" s="1192">
        <v>4</v>
      </c>
      <c r="I454" s="1169" t="s">
        <v>1575</v>
      </c>
      <c r="J454" s="1319"/>
      <c r="BL454" s="1318"/>
      <c r="BM454" s="1318"/>
      <c r="BN454" s="1318"/>
      <c r="BO454" s="1318"/>
      <c r="BP454" s="1318"/>
      <c r="BQ454" s="1318"/>
      <c r="BR454" s="1318"/>
      <c r="BS454" s="1318"/>
      <c r="BT454" s="1318"/>
      <c r="BU454" s="1318"/>
      <c r="BV454" s="1318"/>
    </row>
    <row r="455" spans="1:74" s="1179" customFormat="1">
      <c r="A455" s="1159">
        <v>449</v>
      </c>
      <c r="B455" s="1159">
        <v>28</v>
      </c>
      <c r="C455" s="1173" t="s">
        <v>1631</v>
      </c>
      <c r="D455" s="1189">
        <v>1</v>
      </c>
      <c r="E455" s="1173" t="s">
        <v>122</v>
      </c>
      <c r="F455" s="1189">
        <v>1</v>
      </c>
      <c r="G455" s="1168" t="s">
        <v>1537</v>
      </c>
      <c r="H455" s="1192">
        <v>5</v>
      </c>
      <c r="I455" s="1169" t="s">
        <v>1576</v>
      </c>
      <c r="J455" s="1319"/>
      <c r="BL455" s="1318"/>
      <c r="BM455" s="1318"/>
      <c r="BN455" s="1318"/>
      <c r="BO455" s="1318"/>
      <c r="BP455" s="1318"/>
      <c r="BQ455" s="1318"/>
      <c r="BR455" s="1318"/>
      <c r="BS455" s="1318"/>
      <c r="BT455" s="1318"/>
      <c r="BU455" s="1318"/>
      <c r="BV455" s="1318"/>
    </row>
    <row r="456" spans="1:74" s="1179" customFormat="1">
      <c r="A456" s="1159">
        <v>450</v>
      </c>
      <c r="B456" s="1159">
        <v>28</v>
      </c>
      <c r="C456" s="1173" t="s">
        <v>1631</v>
      </c>
      <c r="D456" s="1189">
        <v>1</v>
      </c>
      <c r="E456" s="1173" t="s">
        <v>122</v>
      </c>
      <c r="F456" s="1189">
        <v>1</v>
      </c>
      <c r="G456" s="1168" t="s">
        <v>1537</v>
      </c>
      <c r="H456" s="1192">
        <v>6</v>
      </c>
      <c r="I456" s="1169" t="s">
        <v>1577</v>
      </c>
      <c r="J456" s="1319"/>
      <c r="BL456" s="1318"/>
      <c r="BM456" s="1318"/>
      <c r="BN456" s="1318"/>
      <c r="BO456" s="1318"/>
      <c r="BP456" s="1318"/>
      <c r="BQ456" s="1318"/>
      <c r="BR456" s="1318"/>
      <c r="BS456" s="1318"/>
      <c r="BT456" s="1318"/>
      <c r="BU456" s="1318"/>
      <c r="BV456" s="1318"/>
    </row>
    <row r="457" spans="1:74" s="1179" customFormat="1">
      <c r="A457" s="1159">
        <v>451</v>
      </c>
      <c r="B457" s="1159">
        <v>28</v>
      </c>
      <c r="C457" s="1167" t="s">
        <v>1631</v>
      </c>
      <c r="D457" s="1189">
        <v>1</v>
      </c>
      <c r="E457" s="1167" t="s">
        <v>122</v>
      </c>
      <c r="F457" s="1189">
        <v>2</v>
      </c>
      <c r="G457" s="1165" t="s">
        <v>217</v>
      </c>
      <c r="H457" s="1193">
        <v>1</v>
      </c>
      <c r="I457" s="1166" t="s">
        <v>1193</v>
      </c>
      <c r="J457" s="1319"/>
      <c r="BL457" s="1318"/>
      <c r="BM457" s="1318"/>
      <c r="BN457" s="1318"/>
      <c r="BO457" s="1318"/>
      <c r="BP457" s="1318"/>
      <c r="BQ457" s="1318"/>
      <c r="BR457" s="1318"/>
      <c r="BS457" s="1318"/>
      <c r="BT457" s="1318"/>
      <c r="BU457" s="1318"/>
      <c r="BV457" s="1318"/>
    </row>
    <row r="458" spans="1:74" s="1179" customFormat="1">
      <c r="A458" s="1159">
        <v>452</v>
      </c>
      <c r="B458" s="1159">
        <v>28</v>
      </c>
      <c r="C458" s="1173" t="s">
        <v>1631</v>
      </c>
      <c r="D458" s="1189">
        <v>1</v>
      </c>
      <c r="E458" s="1173" t="s">
        <v>122</v>
      </c>
      <c r="F458" s="1189">
        <v>2</v>
      </c>
      <c r="G458" s="1175" t="s">
        <v>217</v>
      </c>
      <c r="H458" s="1194">
        <v>2</v>
      </c>
      <c r="I458" s="1166" t="s">
        <v>1194</v>
      </c>
      <c r="J458" s="1319"/>
      <c r="BL458" s="1318"/>
      <c r="BM458" s="1318"/>
      <c r="BN458" s="1318"/>
      <c r="BO458" s="1318"/>
      <c r="BP458" s="1318"/>
      <c r="BQ458" s="1318"/>
      <c r="BR458" s="1318"/>
      <c r="BS458" s="1318"/>
      <c r="BT458" s="1318"/>
      <c r="BU458" s="1318"/>
      <c r="BV458" s="1318"/>
    </row>
    <row r="459" spans="1:74" s="1179" customFormat="1">
      <c r="A459" s="1159">
        <v>453</v>
      </c>
      <c r="B459" s="1159">
        <v>28</v>
      </c>
      <c r="C459" s="1173" t="s">
        <v>1631</v>
      </c>
      <c r="D459" s="1189">
        <v>1</v>
      </c>
      <c r="E459" s="1173" t="s">
        <v>122</v>
      </c>
      <c r="F459" s="1189">
        <v>2</v>
      </c>
      <c r="G459" s="1175" t="s">
        <v>217</v>
      </c>
      <c r="H459" s="1193">
        <v>3</v>
      </c>
      <c r="I459" s="1166" t="s">
        <v>1022</v>
      </c>
      <c r="J459" s="1319"/>
      <c r="BL459" s="1318"/>
      <c r="BM459" s="1318"/>
      <c r="BN459" s="1318"/>
      <c r="BO459" s="1318"/>
      <c r="BP459" s="1318"/>
      <c r="BQ459" s="1318"/>
      <c r="BR459" s="1318"/>
      <c r="BS459" s="1318"/>
      <c r="BT459" s="1318"/>
      <c r="BU459" s="1318"/>
      <c r="BV459" s="1318"/>
    </row>
    <row r="460" spans="1:74" s="1179" customFormat="1">
      <c r="A460" s="1159">
        <v>454</v>
      </c>
      <c r="B460" s="1159">
        <v>28</v>
      </c>
      <c r="C460" s="1173" t="s">
        <v>1631</v>
      </c>
      <c r="D460" s="1189">
        <v>1</v>
      </c>
      <c r="E460" s="1173" t="s">
        <v>122</v>
      </c>
      <c r="F460" s="1189">
        <v>2</v>
      </c>
      <c r="G460" s="1175" t="s">
        <v>217</v>
      </c>
      <c r="H460" s="1194">
        <v>4</v>
      </c>
      <c r="I460" s="1166" t="s">
        <v>125</v>
      </c>
      <c r="J460" s="1319"/>
      <c r="BL460" s="1318"/>
      <c r="BM460" s="1318"/>
      <c r="BN460" s="1318"/>
      <c r="BO460" s="1318"/>
      <c r="BP460" s="1318"/>
      <c r="BQ460" s="1318"/>
      <c r="BR460" s="1318"/>
      <c r="BS460" s="1318"/>
      <c r="BT460" s="1318"/>
      <c r="BU460" s="1318"/>
      <c r="BV460" s="1318"/>
    </row>
    <row r="461" spans="1:74" s="1179" customFormat="1">
      <c r="A461" s="1159">
        <v>455</v>
      </c>
      <c r="B461" s="1159">
        <v>28</v>
      </c>
      <c r="C461" s="1173" t="s">
        <v>1631</v>
      </c>
      <c r="D461" s="1189">
        <v>1</v>
      </c>
      <c r="E461" s="1173" t="s">
        <v>122</v>
      </c>
      <c r="F461" s="1189">
        <v>2</v>
      </c>
      <c r="G461" s="1175" t="s">
        <v>217</v>
      </c>
      <c r="H461" s="1193">
        <v>5</v>
      </c>
      <c r="I461" s="1166" t="s">
        <v>131</v>
      </c>
      <c r="J461" s="1319"/>
      <c r="BL461" s="1318"/>
      <c r="BM461" s="1318"/>
      <c r="BN461" s="1318"/>
      <c r="BO461" s="1318"/>
      <c r="BP461" s="1318"/>
      <c r="BQ461" s="1318"/>
      <c r="BR461" s="1318"/>
      <c r="BS461" s="1318"/>
      <c r="BT461" s="1318"/>
      <c r="BU461" s="1318"/>
      <c r="BV461" s="1318"/>
    </row>
    <row r="462" spans="1:74" s="1179" customFormat="1">
      <c r="A462" s="1159">
        <v>456</v>
      </c>
      <c r="B462" s="1159">
        <v>28</v>
      </c>
      <c r="C462" s="1173" t="s">
        <v>1631</v>
      </c>
      <c r="D462" s="1189">
        <v>1</v>
      </c>
      <c r="E462" s="1173" t="s">
        <v>122</v>
      </c>
      <c r="F462" s="1189">
        <v>2</v>
      </c>
      <c r="G462" s="1175" t="s">
        <v>217</v>
      </c>
      <c r="H462" s="1194">
        <v>6</v>
      </c>
      <c r="I462" s="1166" t="s">
        <v>1023</v>
      </c>
      <c r="J462" s="1319"/>
      <c r="BL462" s="1318"/>
      <c r="BM462" s="1318"/>
      <c r="BN462" s="1318"/>
      <c r="BO462" s="1318"/>
      <c r="BP462" s="1318"/>
      <c r="BQ462" s="1318"/>
      <c r="BR462" s="1318"/>
      <c r="BS462" s="1318"/>
      <c r="BT462" s="1318"/>
      <c r="BU462" s="1318"/>
      <c r="BV462" s="1318"/>
    </row>
    <row r="463" spans="1:74" s="1179" customFormat="1">
      <c r="A463" s="1159">
        <v>457</v>
      </c>
      <c r="B463" s="1159">
        <v>28</v>
      </c>
      <c r="C463" s="1173" t="s">
        <v>1631</v>
      </c>
      <c r="D463" s="1189">
        <v>1</v>
      </c>
      <c r="E463" s="1173" t="s">
        <v>122</v>
      </c>
      <c r="F463" s="1189">
        <v>2</v>
      </c>
      <c r="G463" s="1175" t="s">
        <v>217</v>
      </c>
      <c r="H463" s="1193">
        <v>7</v>
      </c>
      <c r="I463" s="1166" t="s">
        <v>143</v>
      </c>
      <c r="J463" s="1319"/>
      <c r="BL463" s="1318"/>
      <c r="BM463" s="1318"/>
      <c r="BN463" s="1318"/>
      <c r="BO463" s="1318"/>
      <c r="BP463" s="1318"/>
      <c r="BQ463" s="1318"/>
      <c r="BR463" s="1318"/>
      <c r="BS463" s="1318"/>
      <c r="BT463" s="1318"/>
      <c r="BU463" s="1318"/>
      <c r="BV463" s="1318"/>
    </row>
    <row r="464" spans="1:74" s="1179" customFormat="1">
      <c r="A464" s="1159">
        <v>458</v>
      </c>
      <c r="B464" s="1159">
        <v>28</v>
      </c>
      <c r="C464" s="1173" t="s">
        <v>1631</v>
      </c>
      <c r="D464" s="1189">
        <v>1</v>
      </c>
      <c r="E464" s="1173" t="s">
        <v>122</v>
      </c>
      <c r="F464" s="1189">
        <v>2</v>
      </c>
      <c r="G464" s="1175" t="s">
        <v>217</v>
      </c>
      <c r="H464" s="1194">
        <v>8</v>
      </c>
      <c r="I464" s="1166" t="s">
        <v>144</v>
      </c>
      <c r="J464" s="1319"/>
      <c r="BL464" s="1318"/>
      <c r="BM464" s="1318"/>
      <c r="BN464" s="1318"/>
      <c r="BO464" s="1318"/>
      <c r="BP464" s="1318"/>
      <c r="BQ464" s="1318"/>
      <c r="BR464" s="1318"/>
      <c r="BS464" s="1318"/>
      <c r="BT464" s="1318"/>
      <c r="BU464" s="1318"/>
      <c r="BV464" s="1318"/>
    </row>
    <row r="465" spans="1:74" s="1179" customFormat="1">
      <c r="A465" s="1159">
        <v>459</v>
      </c>
      <c r="B465" s="1159">
        <v>28</v>
      </c>
      <c r="C465" s="1173" t="s">
        <v>1631</v>
      </c>
      <c r="D465" s="1189">
        <v>1</v>
      </c>
      <c r="E465" s="1173" t="s">
        <v>122</v>
      </c>
      <c r="F465" s="1189">
        <v>2</v>
      </c>
      <c r="G465" s="1175" t="s">
        <v>217</v>
      </c>
      <c r="H465" s="1193">
        <v>9</v>
      </c>
      <c r="I465" s="1166" t="s">
        <v>145</v>
      </c>
      <c r="J465" s="1319"/>
      <c r="BL465" s="1318"/>
      <c r="BM465" s="1318"/>
      <c r="BN465" s="1318"/>
      <c r="BO465" s="1318"/>
      <c r="BP465" s="1318"/>
      <c r="BQ465" s="1318"/>
      <c r="BR465" s="1318"/>
      <c r="BS465" s="1318"/>
      <c r="BT465" s="1318"/>
      <c r="BU465" s="1318"/>
      <c r="BV465" s="1318"/>
    </row>
    <row r="466" spans="1:74" s="1179" customFormat="1">
      <c r="A466" s="1159">
        <v>460</v>
      </c>
      <c r="B466" s="1159">
        <v>28</v>
      </c>
      <c r="C466" s="1173" t="s">
        <v>1631</v>
      </c>
      <c r="D466" s="1189">
        <v>1</v>
      </c>
      <c r="E466" s="1173" t="s">
        <v>122</v>
      </c>
      <c r="F466" s="1189">
        <v>2</v>
      </c>
      <c r="G466" s="1175" t="s">
        <v>217</v>
      </c>
      <c r="H466" s="1194">
        <v>10</v>
      </c>
      <c r="I466" s="1166" t="s">
        <v>147</v>
      </c>
      <c r="J466" s="1319"/>
      <c r="BL466" s="1318"/>
      <c r="BM466" s="1318"/>
      <c r="BN466" s="1318"/>
      <c r="BO466" s="1318"/>
      <c r="BP466" s="1318"/>
      <c r="BQ466" s="1318"/>
      <c r="BR466" s="1318"/>
      <c r="BS466" s="1318"/>
      <c r="BT466" s="1318"/>
      <c r="BU466" s="1318"/>
      <c r="BV466" s="1318"/>
    </row>
    <row r="467" spans="1:74" s="1179" customFormat="1">
      <c r="A467" s="1159">
        <v>461</v>
      </c>
      <c r="B467" s="1159">
        <v>28</v>
      </c>
      <c r="C467" s="1173" t="s">
        <v>1631</v>
      </c>
      <c r="D467" s="1189">
        <v>1</v>
      </c>
      <c r="E467" s="1173" t="s">
        <v>122</v>
      </c>
      <c r="F467" s="1189">
        <v>2</v>
      </c>
      <c r="G467" s="1175" t="s">
        <v>217</v>
      </c>
      <c r="H467" s="1193">
        <v>11</v>
      </c>
      <c r="I467" s="1166" t="s">
        <v>623</v>
      </c>
      <c r="J467" s="1319"/>
      <c r="BL467" s="1318"/>
      <c r="BM467" s="1318"/>
      <c r="BN467" s="1318"/>
      <c r="BO467" s="1318"/>
      <c r="BP467" s="1318"/>
      <c r="BQ467" s="1318"/>
      <c r="BR467" s="1318"/>
      <c r="BS467" s="1318"/>
      <c r="BT467" s="1318"/>
      <c r="BU467" s="1318"/>
      <c r="BV467" s="1318"/>
    </row>
    <row r="468" spans="1:74" s="1179" customFormat="1">
      <c r="A468" s="1159">
        <v>462</v>
      </c>
      <c r="B468" s="1159">
        <v>28</v>
      </c>
      <c r="C468" s="1173" t="s">
        <v>1631</v>
      </c>
      <c r="D468" s="1189">
        <v>1</v>
      </c>
      <c r="E468" s="1173" t="s">
        <v>122</v>
      </c>
      <c r="F468" s="1189">
        <v>2</v>
      </c>
      <c r="G468" s="1175" t="s">
        <v>217</v>
      </c>
      <c r="H468" s="1194">
        <v>12</v>
      </c>
      <c r="I468" s="1166" t="s">
        <v>624</v>
      </c>
      <c r="J468" s="1319"/>
      <c r="BL468" s="1318"/>
      <c r="BM468" s="1318"/>
      <c r="BN468" s="1318"/>
      <c r="BO468" s="1318"/>
      <c r="BP468" s="1318"/>
      <c r="BQ468" s="1318"/>
      <c r="BR468" s="1318"/>
      <c r="BS468" s="1318"/>
      <c r="BT468" s="1318"/>
      <c r="BU468" s="1318"/>
      <c r="BV468" s="1318"/>
    </row>
    <row r="469" spans="1:74" s="1179" customFormat="1">
      <c r="A469" s="1159">
        <v>463</v>
      </c>
      <c r="B469" s="1159">
        <v>28</v>
      </c>
      <c r="C469" s="1173" t="s">
        <v>1631</v>
      </c>
      <c r="D469" s="1189">
        <v>1</v>
      </c>
      <c r="E469" s="1173" t="s">
        <v>122</v>
      </c>
      <c r="F469" s="1189">
        <v>2</v>
      </c>
      <c r="G469" s="1175" t="s">
        <v>217</v>
      </c>
      <c r="H469" s="1193">
        <v>13</v>
      </c>
      <c r="I469" s="1166" t="s">
        <v>192</v>
      </c>
      <c r="J469" s="1319"/>
      <c r="BL469" s="1318"/>
      <c r="BM469" s="1318"/>
      <c r="BN469" s="1318"/>
      <c r="BO469" s="1318"/>
      <c r="BP469" s="1318"/>
      <c r="BQ469" s="1318"/>
      <c r="BR469" s="1318"/>
      <c r="BS469" s="1318"/>
      <c r="BT469" s="1318"/>
      <c r="BU469" s="1318"/>
      <c r="BV469" s="1318"/>
    </row>
    <row r="470" spans="1:74" s="1179" customFormat="1">
      <c r="A470" s="1159">
        <v>464</v>
      </c>
      <c r="B470" s="1159">
        <v>28</v>
      </c>
      <c r="C470" s="1173" t="s">
        <v>1631</v>
      </c>
      <c r="D470" s="1189">
        <v>1</v>
      </c>
      <c r="E470" s="1173" t="s">
        <v>122</v>
      </c>
      <c r="F470" s="1189">
        <v>2</v>
      </c>
      <c r="G470" s="1175" t="s">
        <v>217</v>
      </c>
      <c r="H470" s="1194">
        <v>14</v>
      </c>
      <c r="I470" s="1166" t="s">
        <v>189</v>
      </c>
      <c r="J470" s="1319"/>
      <c r="BL470" s="1318"/>
      <c r="BM470" s="1318"/>
      <c r="BN470" s="1318"/>
      <c r="BO470" s="1318"/>
      <c r="BP470" s="1318"/>
      <c r="BQ470" s="1318"/>
      <c r="BR470" s="1318"/>
      <c r="BS470" s="1318"/>
      <c r="BT470" s="1318"/>
      <c r="BU470" s="1318"/>
      <c r="BV470" s="1318"/>
    </row>
    <row r="471" spans="1:74" s="1179" customFormat="1">
      <c r="A471" s="1159">
        <v>465</v>
      </c>
      <c r="B471" s="1159">
        <v>28</v>
      </c>
      <c r="C471" s="1173" t="s">
        <v>1631</v>
      </c>
      <c r="D471" s="1159">
        <v>2</v>
      </c>
      <c r="E471" s="1167" t="s">
        <v>625</v>
      </c>
      <c r="F471" s="1189">
        <v>1</v>
      </c>
      <c r="G471" s="1168" t="s">
        <v>1537</v>
      </c>
      <c r="H471" s="1192">
        <v>1</v>
      </c>
      <c r="I471" s="1169" t="s">
        <v>620</v>
      </c>
      <c r="J471" s="1319"/>
      <c r="BL471" s="1318"/>
      <c r="BM471" s="1318"/>
      <c r="BN471" s="1318"/>
      <c r="BO471" s="1318"/>
      <c r="BP471" s="1318"/>
      <c r="BQ471" s="1318"/>
      <c r="BR471" s="1318"/>
      <c r="BS471" s="1318"/>
      <c r="BT471" s="1318"/>
      <c r="BU471" s="1318"/>
      <c r="BV471" s="1318"/>
    </row>
    <row r="472" spans="1:74" s="1179" customFormat="1">
      <c r="A472" s="1159">
        <v>466</v>
      </c>
      <c r="B472" s="1159">
        <v>28</v>
      </c>
      <c r="C472" s="1173" t="s">
        <v>1631</v>
      </c>
      <c r="D472" s="1159">
        <v>2</v>
      </c>
      <c r="E472" s="1173" t="s">
        <v>625</v>
      </c>
      <c r="F472" s="1159">
        <v>1</v>
      </c>
      <c r="G472" s="1168" t="s">
        <v>1537</v>
      </c>
      <c r="H472" s="1192">
        <v>2</v>
      </c>
      <c r="I472" s="1169" t="s">
        <v>621</v>
      </c>
      <c r="J472" s="1319"/>
      <c r="BL472" s="1318"/>
      <c r="BM472" s="1318"/>
      <c r="BN472" s="1318"/>
      <c r="BO472" s="1318"/>
      <c r="BP472" s="1318"/>
      <c r="BQ472" s="1318"/>
      <c r="BR472" s="1318"/>
      <c r="BS472" s="1318"/>
      <c r="BT472" s="1318"/>
      <c r="BU472" s="1318"/>
      <c r="BV472" s="1318"/>
    </row>
    <row r="473" spans="1:74" s="1179" customFormat="1">
      <c r="A473" s="1159">
        <v>467</v>
      </c>
      <c r="B473" s="1159">
        <v>28</v>
      </c>
      <c r="C473" s="1173" t="s">
        <v>1631</v>
      </c>
      <c r="D473" s="1159">
        <v>2</v>
      </c>
      <c r="E473" s="1173" t="s">
        <v>625</v>
      </c>
      <c r="F473" s="1159">
        <v>1</v>
      </c>
      <c r="G473" s="1168" t="s">
        <v>1537</v>
      </c>
      <c r="H473" s="1192">
        <v>3</v>
      </c>
      <c r="I473" s="1169" t="s">
        <v>622</v>
      </c>
      <c r="J473" s="1319"/>
      <c r="BL473" s="1318"/>
      <c r="BM473" s="1318"/>
      <c r="BN473" s="1318"/>
      <c r="BO473" s="1318"/>
      <c r="BP473" s="1318"/>
      <c r="BQ473" s="1318"/>
      <c r="BR473" s="1318"/>
      <c r="BS473" s="1318"/>
      <c r="BT473" s="1318"/>
      <c r="BU473" s="1318"/>
      <c r="BV473" s="1318"/>
    </row>
    <row r="474" spans="1:74" s="1179" customFormat="1">
      <c r="A474" s="1159">
        <v>468</v>
      </c>
      <c r="B474" s="1159">
        <v>28</v>
      </c>
      <c r="C474" s="1173" t="s">
        <v>1631</v>
      </c>
      <c r="D474" s="1159">
        <v>2</v>
      </c>
      <c r="E474" s="1173" t="s">
        <v>625</v>
      </c>
      <c r="F474" s="1159">
        <v>1</v>
      </c>
      <c r="G474" s="1168" t="s">
        <v>1537</v>
      </c>
      <c r="H474" s="1192">
        <v>4</v>
      </c>
      <c r="I474" s="1169" t="s">
        <v>1579</v>
      </c>
      <c r="J474" s="1319"/>
      <c r="BL474" s="1318"/>
      <c r="BM474" s="1318"/>
      <c r="BN474" s="1318"/>
      <c r="BO474" s="1318"/>
      <c r="BP474" s="1318"/>
      <c r="BQ474" s="1318"/>
      <c r="BR474" s="1318"/>
      <c r="BS474" s="1318"/>
      <c r="BT474" s="1318"/>
      <c r="BU474" s="1318"/>
      <c r="BV474" s="1318"/>
    </row>
    <row r="475" spans="1:74" s="1179" customFormat="1">
      <c r="A475" s="1159">
        <v>469</v>
      </c>
      <c r="B475" s="1159">
        <v>28</v>
      </c>
      <c r="C475" s="1173" t="s">
        <v>1631</v>
      </c>
      <c r="D475" s="1159">
        <v>2</v>
      </c>
      <c r="E475" s="1173" t="s">
        <v>625</v>
      </c>
      <c r="F475" s="1159">
        <v>2</v>
      </c>
      <c r="G475" s="1165" t="s">
        <v>217</v>
      </c>
      <c r="H475" s="1193">
        <v>1</v>
      </c>
      <c r="I475" s="1166" t="s">
        <v>1632</v>
      </c>
      <c r="J475" s="1319"/>
      <c r="BL475" s="1318"/>
      <c r="BM475" s="1318"/>
      <c r="BN475" s="1318"/>
      <c r="BO475" s="1318"/>
      <c r="BP475" s="1318"/>
      <c r="BQ475" s="1318"/>
      <c r="BR475" s="1318"/>
      <c r="BS475" s="1318"/>
      <c r="BT475" s="1318"/>
      <c r="BU475" s="1318"/>
      <c r="BV475" s="1318"/>
    </row>
    <row r="476" spans="1:74" s="1179" customFormat="1">
      <c r="A476" s="1159">
        <v>470</v>
      </c>
      <c r="B476" s="1159">
        <v>28</v>
      </c>
      <c r="C476" s="1173" t="s">
        <v>1631</v>
      </c>
      <c r="D476" s="1159">
        <v>2</v>
      </c>
      <c r="E476" s="1167" t="s">
        <v>625</v>
      </c>
      <c r="F476" s="1189">
        <v>2</v>
      </c>
      <c r="G476" s="1175" t="s">
        <v>217</v>
      </c>
      <c r="H476" s="1194">
        <v>2</v>
      </c>
      <c r="I476" s="1166" t="s">
        <v>626</v>
      </c>
      <c r="J476" s="1319"/>
      <c r="BL476" s="1318"/>
      <c r="BM476" s="1318"/>
      <c r="BN476" s="1318"/>
      <c r="BO476" s="1318"/>
      <c r="BP476" s="1318"/>
      <c r="BQ476" s="1318"/>
      <c r="BR476" s="1318"/>
      <c r="BS476" s="1318"/>
      <c r="BT476" s="1318"/>
      <c r="BU476" s="1318"/>
      <c r="BV476" s="1318"/>
    </row>
    <row r="477" spans="1:74" s="1179" customFormat="1">
      <c r="A477" s="1159">
        <v>471</v>
      </c>
      <c r="B477" s="1159">
        <v>28</v>
      </c>
      <c r="C477" s="1173" t="s">
        <v>1631</v>
      </c>
      <c r="D477" s="1159">
        <v>2</v>
      </c>
      <c r="E477" s="1173" t="s">
        <v>625</v>
      </c>
      <c r="F477" s="1159">
        <v>2</v>
      </c>
      <c r="G477" s="1175" t="s">
        <v>217</v>
      </c>
      <c r="H477" s="1194">
        <v>3</v>
      </c>
      <c r="I477" s="1166" t="s">
        <v>627</v>
      </c>
      <c r="J477" s="1319"/>
      <c r="BL477" s="1318"/>
      <c r="BM477" s="1318"/>
      <c r="BN477" s="1318"/>
      <c r="BO477" s="1318"/>
      <c r="BP477" s="1318"/>
      <c r="BQ477" s="1318"/>
      <c r="BR477" s="1318"/>
      <c r="BS477" s="1318"/>
      <c r="BT477" s="1318"/>
      <c r="BU477" s="1318"/>
      <c r="BV477" s="1318"/>
    </row>
    <row r="478" spans="1:74" s="1179" customFormat="1">
      <c r="A478" s="1159">
        <v>472</v>
      </c>
      <c r="B478" s="1159">
        <v>28</v>
      </c>
      <c r="C478" s="1173" t="s">
        <v>1631</v>
      </c>
      <c r="D478" s="1159">
        <v>2</v>
      </c>
      <c r="E478" s="1173" t="s">
        <v>625</v>
      </c>
      <c r="F478" s="1159">
        <v>2</v>
      </c>
      <c r="G478" s="1175" t="s">
        <v>217</v>
      </c>
      <c r="H478" s="1194">
        <v>4</v>
      </c>
      <c r="I478" s="1166" t="s">
        <v>628</v>
      </c>
      <c r="J478" s="1319"/>
      <c r="BL478" s="1318"/>
      <c r="BM478" s="1318"/>
      <c r="BN478" s="1318"/>
      <c r="BO478" s="1318"/>
      <c r="BP478" s="1318"/>
      <c r="BQ478" s="1318"/>
      <c r="BR478" s="1318"/>
      <c r="BS478" s="1318"/>
      <c r="BT478" s="1318"/>
      <c r="BU478" s="1318"/>
      <c r="BV478" s="1318"/>
    </row>
    <row r="479" spans="1:74" s="1179" customFormat="1">
      <c r="A479" s="1159">
        <v>473</v>
      </c>
      <c r="B479" s="1159">
        <v>28</v>
      </c>
      <c r="C479" s="1173" t="s">
        <v>1631</v>
      </c>
      <c r="D479" s="1159">
        <v>3</v>
      </c>
      <c r="E479" s="1173" t="s">
        <v>1597</v>
      </c>
      <c r="F479" s="1159">
        <v>1</v>
      </c>
      <c r="G479" s="1168" t="s">
        <v>1537</v>
      </c>
      <c r="H479" s="1192">
        <v>1</v>
      </c>
      <c r="I479" s="1169" t="s">
        <v>1598</v>
      </c>
      <c r="J479" s="1319"/>
      <c r="BL479" s="1318"/>
      <c r="BM479" s="1318"/>
      <c r="BN479" s="1318"/>
      <c r="BO479" s="1318"/>
      <c r="BP479" s="1318"/>
      <c r="BQ479" s="1318"/>
      <c r="BR479" s="1318"/>
      <c r="BS479" s="1318"/>
      <c r="BT479" s="1318"/>
      <c r="BU479" s="1318"/>
      <c r="BV479" s="1318"/>
    </row>
    <row r="480" spans="1:74" s="1179" customFormat="1">
      <c r="A480" s="1159">
        <v>474</v>
      </c>
      <c r="B480" s="1159">
        <v>28</v>
      </c>
      <c r="C480" s="1173" t="s">
        <v>1631</v>
      </c>
      <c r="D480" s="1159">
        <v>3</v>
      </c>
      <c r="E480" s="1173" t="s">
        <v>1597</v>
      </c>
      <c r="F480" s="1159">
        <v>1</v>
      </c>
      <c r="G480" s="1168" t="s">
        <v>1537</v>
      </c>
      <c r="H480" s="1192">
        <v>2</v>
      </c>
      <c r="I480" s="1169" t="s">
        <v>1633</v>
      </c>
      <c r="J480" s="1319"/>
      <c r="BL480" s="1318"/>
      <c r="BM480" s="1318"/>
      <c r="BN480" s="1318"/>
      <c r="BO480" s="1318"/>
      <c r="BP480" s="1318"/>
      <c r="BQ480" s="1318"/>
      <c r="BR480" s="1318"/>
      <c r="BS480" s="1318"/>
      <c r="BT480" s="1318"/>
      <c r="BU480" s="1318"/>
      <c r="BV480" s="1318"/>
    </row>
    <row r="481" spans="1:74" s="1179" customFormat="1">
      <c r="A481" s="1159">
        <v>475</v>
      </c>
      <c r="B481" s="1159">
        <v>28</v>
      </c>
      <c r="C481" s="1173" t="s">
        <v>1631</v>
      </c>
      <c r="D481" s="1159">
        <v>3</v>
      </c>
      <c r="E481" s="1173" t="s">
        <v>1597</v>
      </c>
      <c r="F481" s="1159">
        <v>1</v>
      </c>
      <c r="G481" s="1168" t="s">
        <v>1537</v>
      </c>
      <c r="H481" s="1192">
        <v>3</v>
      </c>
      <c r="I481" s="1169" t="s">
        <v>1569</v>
      </c>
      <c r="J481" s="1319"/>
      <c r="BL481" s="1318"/>
      <c r="BM481" s="1318"/>
      <c r="BN481" s="1318"/>
      <c r="BO481" s="1318"/>
      <c r="BP481" s="1318"/>
      <c r="BQ481" s="1318"/>
      <c r="BR481" s="1318"/>
      <c r="BS481" s="1318"/>
      <c r="BT481" s="1318"/>
      <c r="BU481" s="1318"/>
      <c r="BV481" s="1318"/>
    </row>
    <row r="482" spans="1:74" s="1179" customFormat="1">
      <c r="A482" s="1159">
        <v>476</v>
      </c>
      <c r="B482" s="1159">
        <v>28</v>
      </c>
      <c r="C482" s="1173" t="s">
        <v>1631</v>
      </c>
      <c r="D482" s="1159">
        <v>3</v>
      </c>
      <c r="E482" s="1173" t="s">
        <v>1597</v>
      </c>
      <c r="F482" s="1159">
        <v>1</v>
      </c>
      <c r="G482" s="1168" t="s">
        <v>1537</v>
      </c>
      <c r="H482" s="1192">
        <v>4</v>
      </c>
      <c r="I482" s="1169" t="s">
        <v>1584</v>
      </c>
      <c r="J482" s="1319"/>
      <c r="BL482" s="1318"/>
      <c r="BM482" s="1318"/>
      <c r="BN482" s="1318"/>
      <c r="BO482" s="1318"/>
      <c r="BP482" s="1318"/>
      <c r="BQ482" s="1318"/>
      <c r="BR482" s="1318"/>
      <c r="BS482" s="1318"/>
      <c r="BT482" s="1318"/>
      <c r="BU482" s="1318"/>
      <c r="BV482" s="1318"/>
    </row>
    <row r="483" spans="1:74" s="1179" customFormat="1">
      <c r="A483" s="1159">
        <v>477</v>
      </c>
      <c r="B483" s="1159">
        <v>29</v>
      </c>
      <c r="C483" s="1167" t="s">
        <v>363</v>
      </c>
      <c r="D483" s="1189">
        <v>1</v>
      </c>
      <c r="E483" s="1173" t="s">
        <v>1536</v>
      </c>
      <c r="F483" s="1159">
        <v>1</v>
      </c>
      <c r="G483" s="1168" t="s">
        <v>1537</v>
      </c>
      <c r="H483" s="1192">
        <v>1</v>
      </c>
      <c r="I483" s="1169" t="s">
        <v>1634</v>
      </c>
      <c r="J483" s="1319"/>
      <c r="BL483" s="1318"/>
      <c r="BM483" s="1318"/>
      <c r="BN483" s="1318"/>
      <c r="BO483" s="1318"/>
      <c r="BP483" s="1318"/>
      <c r="BQ483" s="1318"/>
      <c r="BR483" s="1318"/>
      <c r="BS483" s="1318"/>
      <c r="BT483" s="1318"/>
      <c r="BU483" s="1318"/>
      <c r="BV483" s="1318"/>
    </row>
    <row r="484" spans="1:74" s="1179" customFormat="1">
      <c r="A484" s="1159">
        <v>478</v>
      </c>
      <c r="B484" s="1159">
        <v>29</v>
      </c>
      <c r="C484" s="1173" t="s">
        <v>363</v>
      </c>
      <c r="D484" s="1189">
        <v>1</v>
      </c>
      <c r="E484" s="1173" t="s">
        <v>1536</v>
      </c>
      <c r="F484" s="1159">
        <v>1</v>
      </c>
      <c r="G484" s="1168" t="s">
        <v>1537</v>
      </c>
      <c r="H484" s="1192">
        <v>2</v>
      </c>
      <c r="I484" s="1169" t="s">
        <v>1635</v>
      </c>
      <c r="J484" s="1319"/>
      <c r="BL484" s="1318"/>
      <c r="BM484" s="1318"/>
      <c r="BN484" s="1318"/>
      <c r="BO484" s="1318"/>
      <c r="BP484" s="1318"/>
      <c r="BQ484" s="1318"/>
      <c r="BR484" s="1318"/>
      <c r="BS484" s="1318"/>
      <c r="BT484" s="1318"/>
      <c r="BU484" s="1318"/>
      <c r="BV484" s="1318"/>
    </row>
    <row r="485" spans="1:74" s="1179" customFormat="1">
      <c r="A485" s="1159">
        <v>479</v>
      </c>
      <c r="B485" s="1159">
        <v>29</v>
      </c>
      <c r="C485" s="1173" t="s">
        <v>363</v>
      </c>
      <c r="D485" s="1189">
        <v>1</v>
      </c>
      <c r="E485" s="1173" t="s">
        <v>1536</v>
      </c>
      <c r="F485" s="1159">
        <v>1</v>
      </c>
      <c r="G485" s="1168" t="s">
        <v>1537</v>
      </c>
      <c r="H485" s="1192">
        <v>3</v>
      </c>
      <c r="I485" s="1169" t="s">
        <v>1636</v>
      </c>
      <c r="J485" s="1319"/>
      <c r="BL485" s="1318"/>
      <c r="BM485" s="1318"/>
      <c r="BN485" s="1318"/>
      <c r="BO485" s="1318"/>
      <c r="BP485" s="1318"/>
      <c r="BQ485" s="1318"/>
      <c r="BR485" s="1318"/>
      <c r="BS485" s="1318"/>
      <c r="BT485" s="1318"/>
      <c r="BU485" s="1318"/>
      <c r="BV485" s="1318"/>
    </row>
    <row r="486" spans="1:74" s="1179" customFormat="1">
      <c r="A486" s="1159">
        <v>480</v>
      </c>
      <c r="B486" s="1159">
        <v>29</v>
      </c>
      <c r="C486" s="1173" t="s">
        <v>363</v>
      </c>
      <c r="D486" s="1189">
        <v>1</v>
      </c>
      <c r="E486" s="1173" t="s">
        <v>1536</v>
      </c>
      <c r="F486" s="1159">
        <v>1</v>
      </c>
      <c r="G486" s="1168" t="s">
        <v>1537</v>
      </c>
      <c r="H486" s="1192">
        <v>4</v>
      </c>
      <c r="I486" s="1169" t="s">
        <v>1637</v>
      </c>
      <c r="J486" s="1319"/>
      <c r="BL486" s="1318"/>
      <c r="BM486" s="1318"/>
      <c r="BN486" s="1318"/>
      <c r="BO486" s="1318"/>
      <c r="BP486" s="1318"/>
      <c r="BQ486" s="1318"/>
      <c r="BR486" s="1318"/>
      <c r="BS486" s="1318"/>
      <c r="BT486" s="1318"/>
      <c r="BU486" s="1318"/>
      <c r="BV486" s="1318"/>
    </row>
    <row r="487" spans="1:74" s="1179" customFormat="1">
      <c r="A487" s="1159">
        <v>481</v>
      </c>
      <c r="B487" s="1159">
        <v>29</v>
      </c>
      <c r="C487" s="1173" t="s">
        <v>363</v>
      </c>
      <c r="D487" s="1189">
        <v>1</v>
      </c>
      <c r="E487" s="1173" t="s">
        <v>1536</v>
      </c>
      <c r="F487" s="1159">
        <v>1</v>
      </c>
      <c r="G487" s="1168" t="s">
        <v>1537</v>
      </c>
      <c r="H487" s="1192">
        <v>5</v>
      </c>
      <c r="I487" s="1169" t="s">
        <v>1638</v>
      </c>
      <c r="J487" s="1319"/>
      <c r="BL487" s="1318"/>
      <c r="BM487" s="1318"/>
      <c r="BN487" s="1318"/>
      <c r="BO487" s="1318"/>
      <c r="BP487" s="1318"/>
      <c r="BQ487" s="1318"/>
      <c r="BR487" s="1318"/>
      <c r="BS487" s="1318"/>
      <c r="BT487" s="1318"/>
      <c r="BU487" s="1318"/>
      <c r="BV487" s="1318"/>
    </row>
    <row r="488" spans="1:74" s="1179" customFormat="1">
      <c r="A488" s="1159">
        <v>482</v>
      </c>
      <c r="B488" s="1159">
        <v>29</v>
      </c>
      <c r="C488" s="1173" t="s">
        <v>363</v>
      </c>
      <c r="D488" s="1159">
        <v>2</v>
      </c>
      <c r="E488" s="1167" t="s">
        <v>625</v>
      </c>
      <c r="F488" s="1189">
        <v>1</v>
      </c>
      <c r="G488" s="1168" t="s">
        <v>1537</v>
      </c>
      <c r="H488" s="1192">
        <v>1</v>
      </c>
      <c r="I488" s="1169" t="s">
        <v>620</v>
      </c>
      <c r="J488" s="1319"/>
      <c r="BL488" s="1318"/>
      <c r="BM488" s="1318"/>
      <c r="BN488" s="1318"/>
      <c r="BO488" s="1318"/>
      <c r="BP488" s="1318"/>
      <c r="BQ488" s="1318"/>
      <c r="BR488" s="1318"/>
      <c r="BS488" s="1318"/>
      <c r="BT488" s="1318"/>
      <c r="BU488" s="1318"/>
      <c r="BV488" s="1318"/>
    </row>
    <row r="489" spans="1:74" s="1179" customFormat="1">
      <c r="A489" s="1159">
        <v>483</v>
      </c>
      <c r="B489" s="1159">
        <v>29</v>
      </c>
      <c r="C489" s="1173" t="s">
        <v>363</v>
      </c>
      <c r="D489" s="1159">
        <v>2</v>
      </c>
      <c r="E489" s="1173" t="s">
        <v>625</v>
      </c>
      <c r="F489" s="1159">
        <v>1</v>
      </c>
      <c r="G489" s="1168" t="s">
        <v>1537</v>
      </c>
      <c r="H489" s="1192">
        <v>2</v>
      </c>
      <c r="I489" s="1169" t="s">
        <v>621</v>
      </c>
      <c r="J489" s="1319"/>
      <c r="BL489" s="1318"/>
      <c r="BM489" s="1318"/>
      <c r="BN489" s="1318"/>
      <c r="BO489" s="1318"/>
      <c r="BP489" s="1318"/>
      <c r="BQ489" s="1318"/>
      <c r="BR489" s="1318"/>
      <c r="BS489" s="1318"/>
      <c r="BT489" s="1318"/>
      <c r="BU489" s="1318"/>
      <c r="BV489" s="1318"/>
    </row>
    <row r="490" spans="1:74" s="1179" customFormat="1">
      <c r="A490" s="1159">
        <v>484</v>
      </c>
      <c r="B490" s="1159">
        <v>29</v>
      </c>
      <c r="C490" s="1173" t="s">
        <v>363</v>
      </c>
      <c r="D490" s="1159">
        <v>2</v>
      </c>
      <c r="E490" s="1173" t="s">
        <v>625</v>
      </c>
      <c r="F490" s="1159">
        <v>1</v>
      </c>
      <c r="G490" s="1168" t="s">
        <v>1537</v>
      </c>
      <c r="H490" s="1192">
        <v>3</v>
      </c>
      <c r="I490" s="1169" t="s">
        <v>1639</v>
      </c>
      <c r="J490" s="1319"/>
      <c r="BL490" s="1318"/>
      <c r="BM490" s="1318"/>
      <c r="BN490" s="1318"/>
      <c r="BO490" s="1318"/>
      <c r="BP490" s="1318"/>
      <c r="BQ490" s="1318"/>
      <c r="BR490" s="1318"/>
      <c r="BS490" s="1318"/>
      <c r="BT490" s="1318"/>
      <c r="BU490" s="1318"/>
      <c r="BV490" s="1318"/>
    </row>
    <row r="491" spans="1:74" s="1179" customFormat="1">
      <c r="A491" s="1159">
        <v>485</v>
      </c>
      <c r="B491" s="1159">
        <v>29</v>
      </c>
      <c r="C491" s="1167" t="s">
        <v>363</v>
      </c>
      <c r="D491" s="1159">
        <v>2</v>
      </c>
      <c r="E491" s="1167" t="s">
        <v>625</v>
      </c>
      <c r="F491" s="1189">
        <v>2</v>
      </c>
      <c r="G491" s="1165" t="s">
        <v>217</v>
      </c>
      <c r="H491" s="1193">
        <v>1</v>
      </c>
      <c r="I491" s="1166" t="s">
        <v>1632</v>
      </c>
      <c r="J491" s="1319"/>
      <c r="BL491" s="1318"/>
      <c r="BM491" s="1318"/>
      <c r="BN491" s="1318"/>
      <c r="BO491" s="1318"/>
      <c r="BP491" s="1318"/>
      <c r="BQ491" s="1318"/>
      <c r="BR491" s="1318"/>
      <c r="BS491" s="1318"/>
      <c r="BT491" s="1318"/>
      <c r="BU491" s="1318"/>
      <c r="BV491" s="1318"/>
    </row>
    <row r="492" spans="1:74" s="1179" customFormat="1">
      <c r="A492" s="1159">
        <v>486</v>
      </c>
      <c r="B492" s="1159">
        <v>29</v>
      </c>
      <c r="C492" s="1173" t="s">
        <v>363</v>
      </c>
      <c r="D492" s="1159">
        <v>2</v>
      </c>
      <c r="E492" s="1173" t="s">
        <v>625</v>
      </c>
      <c r="F492" s="1159">
        <v>2</v>
      </c>
      <c r="G492" s="1175" t="s">
        <v>217</v>
      </c>
      <c r="H492" s="1194">
        <v>2</v>
      </c>
      <c r="I492" s="1166" t="s">
        <v>626</v>
      </c>
      <c r="J492" s="1319"/>
      <c r="BL492" s="1318"/>
      <c r="BM492" s="1318"/>
      <c r="BN492" s="1318"/>
      <c r="BO492" s="1318"/>
      <c r="BP492" s="1318"/>
      <c r="BQ492" s="1318"/>
      <c r="BR492" s="1318"/>
      <c r="BS492" s="1318"/>
      <c r="BT492" s="1318"/>
      <c r="BU492" s="1318"/>
      <c r="BV492" s="1318"/>
    </row>
    <row r="493" spans="1:74" s="1179" customFormat="1">
      <c r="A493" s="1159">
        <v>487</v>
      </c>
      <c r="B493" s="1159">
        <v>29</v>
      </c>
      <c r="C493" s="1173" t="s">
        <v>363</v>
      </c>
      <c r="D493" s="1159">
        <v>2</v>
      </c>
      <c r="E493" s="1173" t="s">
        <v>625</v>
      </c>
      <c r="F493" s="1159">
        <v>2</v>
      </c>
      <c r="G493" s="1175" t="s">
        <v>217</v>
      </c>
      <c r="H493" s="1194">
        <v>3</v>
      </c>
      <c r="I493" s="1166" t="s">
        <v>627</v>
      </c>
      <c r="J493" s="1319"/>
      <c r="BL493" s="1318"/>
      <c r="BM493" s="1318"/>
      <c r="BN493" s="1318"/>
      <c r="BO493" s="1318"/>
      <c r="BP493" s="1318"/>
      <c r="BQ493" s="1318"/>
      <c r="BR493" s="1318"/>
      <c r="BS493" s="1318"/>
      <c r="BT493" s="1318"/>
      <c r="BU493" s="1318"/>
      <c r="BV493" s="1318"/>
    </row>
    <row r="494" spans="1:74" s="1179" customFormat="1">
      <c r="A494" s="1159">
        <v>488</v>
      </c>
      <c r="B494" s="1159">
        <v>29</v>
      </c>
      <c r="C494" s="1173" t="s">
        <v>363</v>
      </c>
      <c r="D494" s="1159">
        <v>3</v>
      </c>
      <c r="E494" s="1173" t="s">
        <v>1597</v>
      </c>
      <c r="F494" s="1159">
        <v>1</v>
      </c>
      <c r="G494" s="1168" t="s">
        <v>1537</v>
      </c>
      <c r="H494" s="1192">
        <v>1</v>
      </c>
      <c r="I494" s="1169" t="s">
        <v>1584</v>
      </c>
      <c r="J494" s="1319"/>
      <c r="BL494" s="1318"/>
      <c r="BM494" s="1318"/>
      <c r="BN494" s="1318"/>
      <c r="BO494" s="1318"/>
      <c r="BP494" s="1318"/>
      <c r="BQ494" s="1318"/>
      <c r="BR494" s="1318"/>
      <c r="BS494" s="1318"/>
      <c r="BT494" s="1318"/>
      <c r="BU494" s="1318"/>
      <c r="BV494" s="1318"/>
    </row>
    <row r="495" spans="1:74" s="1179" customFormat="1">
      <c r="A495" s="1159">
        <v>489</v>
      </c>
      <c r="B495" s="1159">
        <v>29</v>
      </c>
      <c r="C495" s="1173" t="s">
        <v>363</v>
      </c>
      <c r="D495" s="1159">
        <v>3</v>
      </c>
      <c r="E495" s="1173" t="s">
        <v>1597</v>
      </c>
      <c r="F495" s="1159">
        <v>1</v>
      </c>
      <c r="G495" s="1168" t="s">
        <v>1537</v>
      </c>
      <c r="H495" s="1192">
        <v>2</v>
      </c>
      <c r="I495" s="1169" t="s">
        <v>1598</v>
      </c>
      <c r="J495" s="1319"/>
      <c r="BL495" s="1318"/>
      <c r="BM495" s="1318"/>
      <c r="BN495" s="1318"/>
      <c r="BO495" s="1318"/>
      <c r="BP495" s="1318"/>
      <c r="BQ495" s="1318"/>
      <c r="BR495" s="1318"/>
      <c r="BS495" s="1318"/>
      <c r="BT495" s="1318"/>
      <c r="BU495" s="1318"/>
      <c r="BV495" s="1318"/>
    </row>
    <row r="496" spans="1:74" s="1179" customFormat="1">
      <c r="A496" s="1159">
        <v>490</v>
      </c>
      <c r="B496" s="1159">
        <v>29</v>
      </c>
      <c r="C496" s="1173" t="s">
        <v>363</v>
      </c>
      <c r="D496" s="1159">
        <v>3</v>
      </c>
      <c r="E496" s="1173" t="s">
        <v>1597</v>
      </c>
      <c r="F496" s="1159">
        <v>1</v>
      </c>
      <c r="G496" s="1168" t="s">
        <v>1537</v>
      </c>
      <c r="H496" s="1192">
        <v>3</v>
      </c>
      <c r="I496" s="1169" t="s">
        <v>1569</v>
      </c>
      <c r="J496" s="1319"/>
      <c r="BL496" s="1318"/>
      <c r="BM496" s="1318"/>
      <c r="BN496" s="1318"/>
      <c r="BO496" s="1318"/>
      <c r="BP496" s="1318"/>
      <c r="BQ496" s="1318"/>
      <c r="BR496" s="1318"/>
      <c r="BS496" s="1318"/>
      <c r="BT496" s="1318"/>
      <c r="BU496" s="1318"/>
      <c r="BV496" s="1318"/>
    </row>
    <row r="497" spans="1:74" s="1179" customFormat="1">
      <c r="A497" s="1159">
        <v>491</v>
      </c>
      <c r="B497" s="1159">
        <v>30</v>
      </c>
      <c r="C497" s="1170" t="s">
        <v>1640</v>
      </c>
      <c r="D497" s="1189">
        <v>1</v>
      </c>
      <c r="E497" s="1170" t="s">
        <v>1536</v>
      </c>
      <c r="F497" s="1189">
        <v>1</v>
      </c>
      <c r="G497" s="1172" t="s">
        <v>1537</v>
      </c>
      <c r="H497" s="1195">
        <v>1</v>
      </c>
      <c r="I497" s="1169" t="s">
        <v>1641</v>
      </c>
      <c r="J497" s="1319"/>
      <c r="BL497" s="1318"/>
      <c r="BM497" s="1318"/>
      <c r="BN497" s="1318"/>
      <c r="BO497" s="1318"/>
      <c r="BP497" s="1318"/>
      <c r="BQ497" s="1318"/>
      <c r="BR497" s="1318"/>
      <c r="BS497" s="1318"/>
      <c r="BT497" s="1318"/>
      <c r="BU497" s="1318"/>
      <c r="BV497" s="1318"/>
    </row>
    <row r="498" spans="1:74" s="1179" customFormat="1">
      <c r="A498" s="1159">
        <v>492</v>
      </c>
      <c r="B498" s="1159">
        <v>30</v>
      </c>
      <c r="C498" s="1170" t="s">
        <v>1640</v>
      </c>
      <c r="D498" s="1189">
        <v>1</v>
      </c>
      <c r="E498" s="1170" t="s">
        <v>1536</v>
      </c>
      <c r="F498" s="1189">
        <v>1</v>
      </c>
      <c r="G498" s="1172" t="s">
        <v>1537</v>
      </c>
      <c r="H498" s="1195">
        <v>2</v>
      </c>
      <c r="I498" s="1169" t="s">
        <v>1642</v>
      </c>
      <c r="J498" s="1319"/>
      <c r="BL498" s="1318"/>
      <c r="BM498" s="1318"/>
      <c r="BN498" s="1318"/>
      <c r="BO498" s="1318"/>
      <c r="BP498" s="1318"/>
      <c r="BQ498" s="1318"/>
      <c r="BR498" s="1318"/>
      <c r="BS498" s="1318"/>
      <c r="BT498" s="1318"/>
      <c r="BU498" s="1318"/>
      <c r="BV498" s="1318"/>
    </row>
    <row r="499" spans="1:74" s="1179" customFormat="1">
      <c r="A499" s="1159">
        <v>493</v>
      </c>
      <c r="B499" s="1159">
        <v>30</v>
      </c>
      <c r="C499" s="1170" t="s">
        <v>1640</v>
      </c>
      <c r="D499" s="1189">
        <v>1</v>
      </c>
      <c r="E499" s="1170" t="s">
        <v>1536</v>
      </c>
      <c r="F499" s="1189">
        <v>1</v>
      </c>
      <c r="G499" s="1172" t="s">
        <v>1537</v>
      </c>
      <c r="H499" s="1195">
        <v>3</v>
      </c>
      <c r="I499" s="1169" t="s">
        <v>1643</v>
      </c>
      <c r="J499" s="1319"/>
      <c r="BL499" s="1318"/>
      <c r="BM499" s="1318"/>
      <c r="BN499" s="1318"/>
      <c r="BO499" s="1318"/>
      <c r="BP499" s="1318"/>
      <c r="BQ499" s="1318"/>
      <c r="BR499" s="1318"/>
      <c r="BS499" s="1318"/>
      <c r="BT499" s="1318"/>
      <c r="BU499" s="1318"/>
      <c r="BV499" s="1318"/>
    </row>
    <row r="500" spans="1:74" s="1179" customFormat="1">
      <c r="A500" s="1159">
        <v>494</v>
      </c>
      <c r="B500" s="1159">
        <v>31</v>
      </c>
      <c r="C500" s="1167" t="s">
        <v>1644</v>
      </c>
      <c r="D500" s="1189">
        <v>1</v>
      </c>
      <c r="E500" s="1167" t="s">
        <v>817</v>
      </c>
      <c r="F500" s="1189">
        <v>1</v>
      </c>
      <c r="G500" s="1168" t="s">
        <v>1537</v>
      </c>
      <c r="H500" s="1192">
        <v>1</v>
      </c>
      <c r="I500" s="1169" t="s">
        <v>1645</v>
      </c>
      <c r="J500" s="1319"/>
      <c r="BL500" s="1318"/>
      <c r="BM500" s="1318"/>
      <c r="BN500" s="1318"/>
      <c r="BO500" s="1318"/>
      <c r="BP500" s="1318"/>
      <c r="BQ500" s="1318"/>
      <c r="BR500" s="1318"/>
      <c r="BS500" s="1318"/>
      <c r="BT500" s="1318"/>
      <c r="BU500" s="1318"/>
      <c r="BV500" s="1318"/>
    </row>
    <row r="501" spans="1:74" s="1179" customFormat="1">
      <c r="A501" s="1159">
        <v>495</v>
      </c>
      <c r="B501" s="1159">
        <v>31</v>
      </c>
      <c r="C501" s="1167" t="s">
        <v>1644</v>
      </c>
      <c r="D501" s="1189">
        <v>1</v>
      </c>
      <c r="E501" s="1173" t="s">
        <v>817</v>
      </c>
      <c r="F501" s="1159">
        <v>1</v>
      </c>
      <c r="G501" s="1168" t="s">
        <v>1537</v>
      </c>
      <c r="H501" s="1192">
        <v>2</v>
      </c>
      <c r="I501" s="1169" t="s">
        <v>1646</v>
      </c>
      <c r="J501" s="1319"/>
      <c r="BL501" s="1318"/>
      <c r="BM501" s="1318"/>
      <c r="BN501" s="1318"/>
      <c r="BO501" s="1318"/>
      <c r="BP501" s="1318"/>
      <c r="BQ501" s="1318"/>
      <c r="BR501" s="1318"/>
      <c r="BS501" s="1318"/>
      <c r="BT501" s="1318"/>
      <c r="BU501" s="1318"/>
      <c r="BV501" s="1318"/>
    </row>
    <row r="502" spans="1:74" s="1179" customFormat="1">
      <c r="A502" s="1159">
        <v>496</v>
      </c>
      <c r="B502" s="1159">
        <v>31</v>
      </c>
      <c r="C502" s="1167" t="s">
        <v>1644</v>
      </c>
      <c r="D502" s="1189">
        <v>1</v>
      </c>
      <c r="E502" s="1173" t="s">
        <v>817</v>
      </c>
      <c r="F502" s="1159">
        <v>1</v>
      </c>
      <c r="G502" s="1168" t="s">
        <v>1537</v>
      </c>
      <c r="H502" s="1192">
        <v>3</v>
      </c>
      <c r="I502" s="1169" t="s">
        <v>1647</v>
      </c>
      <c r="J502" s="1319"/>
      <c r="BL502" s="1318"/>
      <c r="BM502" s="1318"/>
      <c r="BN502" s="1318"/>
      <c r="BO502" s="1318"/>
      <c r="BP502" s="1318"/>
      <c r="BQ502" s="1318"/>
      <c r="BR502" s="1318"/>
      <c r="BS502" s="1318"/>
      <c r="BT502" s="1318"/>
      <c r="BU502" s="1318"/>
      <c r="BV502" s="1318"/>
    </row>
    <row r="503" spans="1:74" s="1179" customFormat="1">
      <c r="A503" s="1159">
        <v>497</v>
      </c>
      <c r="B503" s="1159">
        <v>31</v>
      </c>
      <c r="C503" s="1167" t="s">
        <v>1644</v>
      </c>
      <c r="D503" s="1189">
        <v>1</v>
      </c>
      <c r="E503" s="1173" t="s">
        <v>817</v>
      </c>
      <c r="F503" s="1159">
        <v>1</v>
      </c>
      <c r="G503" s="1168" t="s">
        <v>1537</v>
      </c>
      <c r="H503" s="1192">
        <v>4</v>
      </c>
      <c r="I503" s="1169" t="s">
        <v>1648</v>
      </c>
      <c r="J503" s="1319"/>
      <c r="BL503" s="1318"/>
      <c r="BM503" s="1318"/>
      <c r="BN503" s="1318"/>
      <c r="BO503" s="1318"/>
      <c r="BP503" s="1318"/>
      <c r="BQ503" s="1318"/>
      <c r="BR503" s="1318"/>
      <c r="BS503" s="1318"/>
      <c r="BT503" s="1318"/>
      <c r="BU503" s="1318"/>
      <c r="BV503" s="1318"/>
    </row>
    <row r="504" spans="1:74" s="1179" customFormat="1">
      <c r="A504" s="1159">
        <v>498</v>
      </c>
      <c r="B504" s="1159">
        <v>31</v>
      </c>
      <c r="C504" s="1167" t="s">
        <v>1644</v>
      </c>
      <c r="D504" s="1189">
        <v>1</v>
      </c>
      <c r="E504" s="1167" t="s">
        <v>817</v>
      </c>
      <c r="F504" s="1189">
        <v>2</v>
      </c>
      <c r="G504" s="1165" t="s">
        <v>217</v>
      </c>
      <c r="H504" s="1193">
        <v>1</v>
      </c>
      <c r="I504" s="1166" t="s">
        <v>159</v>
      </c>
      <c r="J504" s="1319"/>
      <c r="BL504" s="1318"/>
      <c r="BM504" s="1318"/>
      <c r="BN504" s="1318"/>
      <c r="BO504" s="1318"/>
      <c r="BP504" s="1318"/>
      <c r="BQ504" s="1318"/>
      <c r="BR504" s="1318"/>
      <c r="BS504" s="1318"/>
      <c r="BT504" s="1318"/>
      <c r="BU504" s="1318"/>
      <c r="BV504" s="1318"/>
    </row>
    <row r="505" spans="1:74" s="1179" customFormat="1">
      <c r="A505" s="1159">
        <v>499</v>
      </c>
      <c r="B505" s="1159">
        <v>31</v>
      </c>
      <c r="C505" s="1167" t="s">
        <v>1644</v>
      </c>
      <c r="D505" s="1189">
        <v>1</v>
      </c>
      <c r="E505" s="1173" t="s">
        <v>817</v>
      </c>
      <c r="F505" s="1159">
        <v>2</v>
      </c>
      <c r="G505" s="1175" t="s">
        <v>217</v>
      </c>
      <c r="H505" s="1194">
        <v>2</v>
      </c>
      <c r="I505" s="1166" t="s">
        <v>160</v>
      </c>
      <c r="J505" s="1319"/>
      <c r="BL505" s="1318"/>
      <c r="BM505" s="1318"/>
      <c r="BN505" s="1318"/>
      <c r="BO505" s="1318"/>
      <c r="BP505" s="1318"/>
      <c r="BQ505" s="1318"/>
      <c r="BR505" s="1318"/>
      <c r="BS505" s="1318"/>
      <c r="BT505" s="1318"/>
      <c r="BU505" s="1318"/>
      <c r="BV505" s="1318"/>
    </row>
    <row r="506" spans="1:74" s="1179" customFormat="1">
      <c r="A506" s="1159">
        <v>500</v>
      </c>
      <c r="B506" s="1159">
        <v>31</v>
      </c>
      <c r="C506" s="1167" t="s">
        <v>1644</v>
      </c>
      <c r="D506" s="1189">
        <v>1</v>
      </c>
      <c r="E506" s="1173" t="s">
        <v>817</v>
      </c>
      <c r="F506" s="1159">
        <v>2</v>
      </c>
      <c r="G506" s="1175" t="s">
        <v>217</v>
      </c>
      <c r="H506" s="1194">
        <v>3</v>
      </c>
      <c r="I506" s="1166" t="s">
        <v>161</v>
      </c>
      <c r="J506" s="1319"/>
      <c r="BL506" s="1318"/>
      <c r="BM506" s="1318"/>
      <c r="BN506" s="1318"/>
      <c r="BO506" s="1318"/>
      <c r="BP506" s="1318"/>
      <c r="BQ506" s="1318"/>
      <c r="BR506" s="1318"/>
      <c r="BS506" s="1318"/>
      <c r="BT506" s="1318"/>
      <c r="BU506" s="1318"/>
      <c r="BV506" s="1318"/>
    </row>
    <row r="507" spans="1:74" s="1179" customFormat="1">
      <c r="A507" s="1159">
        <v>501</v>
      </c>
      <c r="B507" s="1159">
        <v>32</v>
      </c>
      <c r="C507" s="1170" t="s">
        <v>1649</v>
      </c>
      <c r="D507" s="1189">
        <v>1</v>
      </c>
      <c r="E507" s="1173" t="s">
        <v>1559</v>
      </c>
      <c r="F507" s="1159">
        <v>1</v>
      </c>
      <c r="G507" s="1168" t="s">
        <v>1537</v>
      </c>
      <c r="H507" s="1192">
        <v>1</v>
      </c>
      <c r="I507" s="1169" t="s">
        <v>1650</v>
      </c>
      <c r="J507" s="1319"/>
      <c r="BL507" s="1318"/>
      <c r="BM507" s="1318"/>
      <c r="BN507" s="1318"/>
      <c r="BO507" s="1318"/>
      <c r="BP507" s="1318"/>
      <c r="BQ507" s="1318"/>
      <c r="BR507" s="1318"/>
      <c r="BS507" s="1318"/>
      <c r="BT507" s="1318"/>
      <c r="BU507" s="1318"/>
      <c r="BV507" s="1318"/>
    </row>
    <row r="508" spans="1:74" s="1179" customFormat="1">
      <c r="A508" s="1159">
        <v>502</v>
      </c>
      <c r="B508" s="1159">
        <v>32</v>
      </c>
      <c r="C508" s="1170" t="s">
        <v>1649</v>
      </c>
      <c r="D508" s="1189">
        <v>1</v>
      </c>
      <c r="E508" s="1173" t="s">
        <v>1559</v>
      </c>
      <c r="F508" s="1159">
        <v>1</v>
      </c>
      <c r="G508" s="1168" t="s">
        <v>1537</v>
      </c>
      <c r="H508" s="1192">
        <v>2</v>
      </c>
      <c r="I508" s="1169" t="s">
        <v>1651</v>
      </c>
      <c r="J508" s="1319"/>
      <c r="BL508" s="1318"/>
      <c r="BM508" s="1318"/>
      <c r="BN508" s="1318"/>
      <c r="BO508" s="1318"/>
      <c r="BP508" s="1318"/>
      <c r="BQ508" s="1318"/>
      <c r="BR508" s="1318"/>
      <c r="BS508" s="1318"/>
      <c r="BT508" s="1318"/>
      <c r="BU508" s="1318"/>
      <c r="BV508" s="1318"/>
    </row>
    <row r="509" spans="1:74" s="1179" customFormat="1">
      <c r="A509" s="1159">
        <v>503</v>
      </c>
      <c r="B509" s="1159">
        <v>32</v>
      </c>
      <c r="C509" s="1170" t="s">
        <v>1649</v>
      </c>
      <c r="D509" s="1189">
        <v>1</v>
      </c>
      <c r="E509" s="1173" t="s">
        <v>1559</v>
      </c>
      <c r="F509" s="1159">
        <v>1</v>
      </c>
      <c r="G509" s="1168" t="s">
        <v>1537</v>
      </c>
      <c r="H509" s="1192">
        <v>3</v>
      </c>
      <c r="I509" s="1169" t="s">
        <v>1652</v>
      </c>
      <c r="J509" s="1319"/>
      <c r="BL509" s="1318"/>
      <c r="BM509" s="1318"/>
      <c r="BN509" s="1318"/>
      <c r="BO509" s="1318"/>
      <c r="BP509" s="1318"/>
      <c r="BQ509" s="1318"/>
      <c r="BR509" s="1318"/>
      <c r="BS509" s="1318"/>
      <c r="BT509" s="1318"/>
      <c r="BU509" s="1318"/>
      <c r="BV509" s="1318"/>
    </row>
    <row r="510" spans="1:74" s="1179" customFormat="1">
      <c r="A510" s="1159">
        <v>504</v>
      </c>
      <c r="B510" s="1159">
        <v>32</v>
      </c>
      <c r="C510" s="1170" t="s">
        <v>1649</v>
      </c>
      <c r="D510" s="1189">
        <v>1</v>
      </c>
      <c r="E510" s="1173" t="s">
        <v>1559</v>
      </c>
      <c r="F510" s="1159">
        <v>1</v>
      </c>
      <c r="G510" s="1168" t="s">
        <v>1537</v>
      </c>
      <c r="H510" s="1192">
        <v>4</v>
      </c>
      <c r="I510" s="1169" t="s">
        <v>1653</v>
      </c>
      <c r="J510" s="1319"/>
      <c r="AV510" s="1176"/>
      <c r="AW510" s="1176"/>
      <c r="AX510" s="1176"/>
      <c r="AY510" s="1176"/>
      <c r="AZ510" s="1176"/>
      <c r="BC510" s="1176"/>
      <c r="BD510" s="1176"/>
      <c r="BE510" s="1176"/>
      <c r="BF510" s="1176"/>
      <c r="BG510" s="1176"/>
      <c r="BL510" s="1318"/>
      <c r="BM510" s="1318"/>
      <c r="BN510" s="1318"/>
      <c r="BO510" s="1318"/>
      <c r="BP510" s="1318"/>
      <c r="BQ510" s="1318"/>
      <c r="BR510" s="1318"/>
      <c r="BS510" s="1318"/>
      <c r="BT510" s="1318"/>
      <c r="BU510" s="1318"/>
      <c r="BV510" s="1318"/>
    </row>
    <row r="511" spans="1:74" s="1179" customFormat="1">
      <c r="A511" s="1159">
        <v>505</v>
      </c>
      <c r="B511" s="1159">
        <v>32</v>
      </c>
      <c r="C511" s="1170" t="s">
        <v>1649</v>
      </c>
      <c r="D511" s="1189">
        <v>1</v>
      </c>
      <c r="E511" s="1173" t="s">
        <v>1559</v>
      </c>
      <c r="F511" s="1159">
        <v>1</v>
      </c>
      <c r="G511" s="1168" t="s">
        <v>1537</v>
      </c>
      <c r="H511" s="1192">
        <v>5</v>
      </c>
      <c r="I511" s="1169" t="s">
        <v>1654</v>
      </c>
      <c r="J511" s="1319"/>
      <c r="AV511" s="1176"/>
      <c r="AW511" s="1176"/>
      <c r="AX511" s="1176"/>
      <c r="AY511" s="1176"/>
      <c r="AZ511" s="1176"/>
      <c r="BC511" s="1176"/>
      <c r="BD511" s="1176"/>
      <c r="BE511" s="1176"/>
      <c r="BF511" s="1176"/>
      <c r="BG511" s="1176"/>
      <c r="BL511" s="1318"/>
      <c r="BM511" s="1318"/>
      <c r="BN511" s="1318"/>
      <c r="BO511" s="1318"/>
      <c r="BP511" s="1318"/>
      <c r="BQ511" s="1318"/>
      <c r="BR511" s="1318"/>
      <c r="BS511" s="1318"/>
      <c r="BT511" s="1318"/>
      <c r="BU511" s="1318"/>
      <c r="BV511" s="1318"/>
    </row>
    <row r="512" spans="1:74" s="1179" customFormat="1">
      <c r="A512" s="1159">
        <v>506</v>
      </c>
      <c r="B512" s="1159">
        <v>32</v>
      </c>
      <c r="C512" s="1170" t="s">
        <v>1649</v>
      </c>
      <c r="D512" s="1189">
        <v>1</v>
      </c>
      <c r="E512" s="1173" t="s">
        <v>1559</v>
      </c>
      <c r="F512" s="1159">
        <v>1</v>
      </c>
      <c r="G512" s="1168" t="s">
        <v>1537</v>
      </c>
      <c r="H512" s="1192">
        <v>6</v>
      </c>
      <c r="I512" s="1169" t="s">
        <v>1655</v>
      </c>
      <c r="J512" s="1319"/>
      <c r="AV512" s="1176"/>
      <c r="AW512" s="1176"/>
      <c r="AX512" s="1176"/>
      <c r="AY512" s="1176"/>
      <c r="AZ512" s="1176"/>
      <c r="BC512" s="1176"/>
      <c r="BD512" s="1176"/>
      <c r="BE512" s="1176"/>
      <c r="BF512" s="1176"/>
      <c r="BG512" s="1176"/>
      <c r="BL512" s="1318"/>
      <c r="BM512" s="1318"/>
      <c r="BN512" s="1318"/>
      <c r="BO512" s="1318"/>
      <c r="BP512" s="1318"/>
      <c r="BQ512" s="1318"/>
      <c r="BR512" s="1318"/>
      <c r="BS512" s="1318"/>
      <c r="BT512" s="1318"/>
      <c r="BU512" s="1318"/>
      <c r="BV512" s="1318"/>
    </row>
    <row r="513" spans="1:74" s="1179" customFormat="1">
      <c r="A513" s="1159">
        <v>507</v>
      </c>
      <c r="B513" s="1159">
        <v>32</v>
      </c>
      <c r="C513" s="1170" t="s">
        <v>1649</v>
      </c>
      <c r="D513" s="1189">
        <v>1</v>
      </c>
      <c r="E513" s="1173" t="s">
        <v>1559</v>
      </c>
      <c r="F513" s="1159">
        <v>1</v>
      </c>
      <c r="G513" s="1168" t="s">
        <v>1537</v>
      </c>
      <c r="H513" s="1192">
        <v>7</v>
      </c>
      <c r="I513" s="1169" t="s">
        <v>1656</v>
      </c>
      <c r="J513" s="1319"/>
      <c r="AV513" s="1176"/>
      <c r="AW513" s="1176"/>
      <c r="AX513" s="1176"/>
      <c r="AY513" s="1176"/>
      <c r="AZ513" s="1176"/>
      <c r="BC513" s="1176"/>
      <c r="BD513" s="1176"/>
      <c r="BE513" s="1176"/>
      <c r="BF513" s="1176"/>
      <c r="BG513" s="1176"/>
      <c r="BL513" s="1318"/>
      <c r="BM513" s="1318"/>
      <c r="BN513" s="1318"/>
      <c r="BO513" s="1318"/>
      <c r="BP513" s="1318"/>
      <c r="BQ513" s="1318"/>
      <c r="BR513" s="1318"/>
      <c r="BS513" s="1318"/>
      <c r="BT513" s="1318"/>
      <c r="BU513" s="1318"/>
      <c r="BV513" s="1318"/>
    </row>
    <row r="514" spans="1:74" s="1179" customFormat="1">
      <c r="A514" s="1159">
        <v>508</v>
      </c>
      <c r="B514" s="1159">
        <v>32</v>
      </c>
      <c r="C514" s="1170" t="s">
        <v>1649</v>
      </c>
      <c r="D514" s="1189">
        <v>1</v>
      </c>
      <c r="E514" s="1173" t="s">
        <v>1559</v>
      </c>
      <c r="F514" s="1159">
        <v>1</v>
      </c>
      <c r="G514" s="1168" t="s">
        <v>1537</v>
      </c>
      <c r="H514" s="1192">
        <v>8</v>
      </c>
      <c r="I514" s="1169" t="s">
        <v>1657</v>
      </c>
      <c r="J514" s="1319"/>
      <c r="AV514" s="1176"/>
      <c r="AW514" s="1176"/>
      <c r="AX514" s="1176"/>
      <c r="AY514" s="1176"/>
      <c r="AZ514" s="1176"/>
      <c r="BC514" s="1176"/>
      <c r="BD514" s="1176"/>
      <c r="BE514" s="1176"/>
      <c r="BF514" s="1176"/>
      <c r="BG514" s="1176"/>
      <c r="BL514" s="1318"/>
      <c r="BM514" s="1318"/>
      <c r="BN514" s="1318"/>
      <c r="BO514" s="1318"/>
      <c r="BP514" s="1318"/>
      <c r="BQ514" s="1318"/>
      <c r="BR514" s="1318"/>
      <c r="BS514" s="1318"/>
      <c r="BT514" s="1318"/>
      <c r="BU514" s="1318"/>
      <c r="BV514" s="1318"/>
    </row>
    <row r="515" spans="1:74" s="1179" customFormat="1">
      <c r="A515" s="1159">
        <v>509</v>
      </c>
      <c r="B515" s="1159">
        <v>32</v>
      </c>
      <c r="C515" s="1170" t="s">
        <v>1649</v>
      </c>
      <c r="D515" s="1189">
        <v>1</v>
      </c>
      <c r="E515" s="1173" t="s">
        <v>1559</v>
      </c>
      <c r="F515" s="1159">
        <v>1</v>
      </c>
      <c r="G515" s="1168" t="s">
        <v>1537</v>
      </c>
      <c r="H515" s="1192">
        <v>9</v>
      </c>
      <c r="I515" s="1169" t="s">
        <v>1658</v>
      </c>
      <c r="J515" s="1319"/>
      <c r="AV515" s="1176"/>
      <c r="AW515" s="1176"/>
      <c r="AX515" s="1176"/>
      <c r="AY515" s="1176"/>
      <c r="AZ515" s="1176"/>
      <c r="BC515" s="1176"/>
      <c r="BD515" s="1176"/>
      <c r="BE515" s="1176"/>
      <c r="BF515" s="1176"/>
      <c r="BG515" s="1176"/>
      <c r="BL515" s="1318"/>
      <c r="BM515" s="1318"/>
      <c r="BN515" s="1318"/>
      <c r="BO515" s="1318"/>
      <c r="BP515" s="1318"/>
      <c r="BQ515" s="1318"/>
      <c r="BR515" s="1318"/>
      <c r="BS515" s="1318"/>
      <c r="BT515" s="1318"/>
      <c r="BU515" s="1318"/>
      <c r="BV515" s="1318"/>
    </row>
    <row r="516" spans="1:74" s="1179" customFormat="1">
      <c r="A516" s="1159">
        <v>510</v>
      </c>
      <c r="B516" s="1159">
        <v>32</v>
      </c>
      <c r="C516" s="1170" t="s">
        <v>1649</v>
      </c>
      <c r="D516" s="1189">
        <v>1</v>
      </c>
      <c r="E516" s="1173" t="s">
        <v>1559</v>
      </c>
      <c r="F516" s="1159">
        <v>1</v>
      </c>
      <c r="G516" s="1168" t="s">
        <v>1537</v>
      </c>
      <c r="H516" s="1192">
        <v>10</v>
      </c>
      <c r="I516" s="1169" t="s">
        <v>1659</v>
      </c>
      <c r="J516" s="1319"/>
      <c r="AV516" s="1176"/>
      <c r="AW516" s="1176"/>
      <c r="AX516" s="1176"/>
      <c r="AY516" s="1176"/>
      <c r="AZ516" s="1176"/>
      <c r="BC516" s="1176"/>
      <c r="BD516" s="1176"/>
      <c r="BE516" s="1176"/>
      <c r="BF516" s="1176"/>
      <c r="BG516" s="1176"/>
      <c r="BL516" s="1318"/>
      <c r="BM516" s="1318"/>
      <c r="BN516" s="1318"/>
      <c r="BO516" s="1318"/>
      <c r="BP516" s="1318"/>
      <c r="BQ516" s="1318"/>
      <c r="BR516" s="1318"/>
      <c r="BS516" s="1318"/>
      <c r="BT516" s="1318"/>
      <c r="BU516" s="1318"/>
      <c r="BV516" s="1318"/>
    </row>
    <row r="517" spans="1:74" s="1179" customFormat="1">
      <c r="A517" s="1159">
        <v>511</v>
      </c>
      <c r="B517" s="1159">
        <v>32</v>
      </c>
      <c r="C517" s="1170" t="s">
        <v>1649</v>
      </c>
      <c r="D517" s="1189">
        <v>1</v>
      </c>
      <c r="E517" s="1173" t="s">
        <v>1559</v>
      </c>
      <c r="F517" s="1159">
        <v>1</v>
      </c>
      <c r="G517" s="1168" t="s">
        <v>1537</v>
      </c>
      <c r="H517" s="1192">
        <v>11</v>
      </c>
      <c r="I517" s="1169" t="s">
        <v>1660</v>
      </c>
      <c r="J517" s="1319"/>
      <c r="AV517" s="1176"/>
      <c r="AW517" s="1176"/>
      <c r="AX517" s="1176"/>
      <c r="AY517" s="1176"/>
      <c r="AZ517" s="1176"/>
      <c r="BC517" s="1176"/>
      <c r="BD517" s="1176"/>
      <c r="BE517" s="1176"/>
      <c r="BF517" s="1176"/>
      <c r="BG517" s="1176"/>
      <c r="BL517" s="1318"/>
      <c r="BM517" s="1318"/>
      <c r="BN517" s="1318"/>
      <c r="BO517" s="1318"/>
      <c r="BP517" s="1318"/>
      <c r="BQ517" s="1318"/>
      <c r="BR517" s="1318"/>
      <c r="BS517" s="1318"/>
      <c r="BT517" s="1318"/>
      <c r="BU517" s="1318"/>
      <c r="BV517" s="1318"/>
    </row>
    <row r="518" spans="1:74" s="1179" customFormat="1">
      <c r="A518" s="1159">
        <v>512</v>
      </c>
      <c r="B518" s="1159">
        <v>32</v>
      </c>
      <c r="C518" s="1170" t="s">
        <v>1649</v>
      </c>
      <c r="D518" s="1189">
        <v>1</v>
      </c>
      <c r="E518" s="1173" t="s">
        <v>1559</v>
      </c>
      <c r="F518" s="1159">
        <v>1</v>
      </c>
      <c r="G518" s="1168" t="s">
        <v>1537</v>
      </c>
      <c r="H518" s="1192">
        <v>12</v>
      </c>
      <c r="I518" s="1169" t="s">
        <v>1661</v>
      </c>
      <c r="J518" s="1319"/>
      <c r="AA518" s="1176"/>
      <c r="AB518" s="1176"/>
      <c r="AC518" s="1176"/>
      <c r="AD518" s="1176"/>
      <c r="AE518" s="1176"/>
      <c r="AH518" s="1176"/>
      <c r="AI518" s="1176"/>
      <c r="AJ518" s="1176"/>
      <c r="AK518" s="1176"/>
      <c r="AL518" s="1176"/>
      <c r="AV518" s="1176"/>
      <c r="AW518" s="1176"/>
      <c r="AX518" s="1176"/>
      <c r="AY518" s="1176"/>
      <c r="AZ518" s="1176"/>
      <c r="BC518" s="1176"/>
      <c r="BD518" s="1176"/>
      <c r="BE518" s="1176"/>
      <c r="BF518" s="1176"/>
      <c r="BG518" s="1176"/>
      <c r="BL518" s="1318"/>
      <c r="BM518" s="1318"/>
      <c r="BN518" s="1318"/>
      <c r="BO518" s="1318"/>
      <c r="BP518" s="1318"/>
      <c r="BQ518" s="1318"/>
      <c r="BR518" s="1318"/>
      <c r="BS518" s="1318"/>
      <c r="BT518" s="1318"/>
      <c r="BU518" s="1318"/>
      <c r="BV518" s="1318"/>
    </row>
    <row r="519" spans="1:74" s="1179" customFormat="1">
      <c r="A519" s="1159">
        <v>513</v>
      </c>
      <c r="B519" s="1159">
        <v>32</v>
      </c>
      <c r="C519" s="1170" t="s">
        <v>1649</v>
      </c>
      <c r="D519" s="1189">
        <v>1</v>
      </c>
      <c r="E519" s="1173" t="s">
        <v>1559</v>
      </c>
      <c r="F519" s="1159">
        <v>1</v>
      </c>
      <c r="G519" s="1168" t="s">
        <v>1537</v>
      </c>
      <c r="H519" s="1192">
        <v>13</v>
      </c>
      <c r="I519" s="1169" t="s">
        <v>1662</v>
      </c>
      <c r="J519" s="1319"/>
      <c r="AA519" s="1176"/>
      <c r="AB519" s="1176"/>
      <c r="AC519" s="1176"/>
      <c r="AD519" s="1176"/>
      <c r="AE519" s="1176"/>
      <c r="AH519" s="1176"/>
      <c r="AI519" s="1176"/>
      <c r="AJ519" s="1176"/>
      <c r="AK519" s="1176"/>
      <c r="AL519" s="1176"/>
      <c r="AV519" s="1176"/>
      <c r="AW519" s="1176"/>
      <c r="AX519" s="1176"/>
      <c r="AY519" s="1176"/>
      <c r="AZ519" s="1176"/>
      <c r="BC519" s="1176"/>
      <c r="BD519" s="1176"/>
      <c r="BE519" s="1176"/>
      <c r="BF519" s="1176"/>
      <c r="BG519" s="1176"/>
      <c r="BL519" s="1318"/>
      <c r="BM519" s="1318"/>
      <c r="BN519" s="1318"/>
      <c r="BO519" s="1318"/>
      <c r="BP519" s="1318"/>
      <c r="BQ519" s="1318"/>
      <c r="BR519" s="1318"/>
      <c r="BS519" s="1318"/>
      <c r="BT519" s="1318"/>
      <c r="BU519" s="1318"/>
      <c r="BV519" s="1318"/>
    </row>
    <row r="520" spans="1:74">
      <c r="A520" s="1159">
        <v>514</v>
      </c>
      <c r="B520" s="1159">
        <v>32</v>
      </c>
      <c r="C520" s="1170" t="s">
        <v>1649</v>
      </c>
      <c r="D520" s="1189">
        <v>1</v>
      </c>
      <c r="E520" s="1173" t="s">
        <v>1559</v>
      </c>
      <c r="F520" s="1159">
        <v>1</v>
      </c>
      <c r="G520" s="1168" t="s">
        <v>1537</v>
      </c>
      <c r="H520" s="1192">
        <v>14</v>
      </c>
      <c r="I520" s="1169" t="s">
        <v>1663</v>
      </c>
      <c r="J520" s="1319"/>
      <c r="AN520" s="1179"/>
      <c r="AO520" s="1179"/>
      <c r="AP520" s="1179"/>
      <c r="AQ520" s="1179"/>
      <c r="AR520" s="1179"/>
      <c r="AS520" s="1179"/>
      <c r="BB520" s="1179"/>
      <c r="BI520" s="1179"/>
      <c r="BJ520" s="1179"/>
    </row>
    <row r="521" spans="1:74">
      <c r="A521" s="1159">
        <v>515</v>
      </c>
      <c r="B521" s="1159">
        <v>32</v>
      </c>
      <c r="C521" s="1170" t="s">
        <v>1649</v>
      </c>
      <c r="D521" s="1189">
        <v>1</v>
      </c>
      <c r="E521" s="1173" t="s">
        <v>1559</v>
      </c>
      <c r="F521" s="1159">
        <v>1</v>
      </c>
      <c r="G521" s="1168" t="s">
        <v>1537</v>
      </c>
      <c r="H521" s="1192">
        <v>15</v>
      </c>
      <c r="I521" s="1169" t="s">
        <v>1664</v>
      </c>
      <c r="J521" s="1319"/>
    </row>
    <row r="522" spans="1:74">
      <c r="A522" s="1159">
        <v>516</v>
      </c>
      <c r="B522" s="1159">
        <v>32</v>
      </c>
      <c r="C522" s="1170" t="s">
        <v>1649</v>
      </c>
      <c r="D522" s="1189">
        <v>1</v>
      </c>
      <c r="E522" s="1173" t="s">
        <v>1559</v>
      </c>
      <c r="F522" s="1159">
        <v>1</v>
      </c>
      <c r="G522" s="1168" t="s">
        <v>1537</v>
      </c>
      <c r="H522" s="1192">
        <v>16</v>
      </c>
      <c r="I522" s="1169" t="s">
        <v>1665</v>
      </c>
      <c r="J522" s="1319"/>
    </row>
    <row r="523" spans="1:74">
      <c r="A523" s="1159">
        <v>517</v>
      </c>
      <c r="B523" s="1159">
        <v>32</v>
      </c>
      <c r="C523" s="1170" t="s">
        <v>1649</v>
      </c>
      <c r="D523" s="1189">
        <v>1</v>
      </c>
      <c r="E523" s="1173" t="s">
        <v>1559</v>
      </c>
      <c r="F523" s="1159">
        <v>1</v>
      </c>
      <c r="G523" s="1168" t="s">
        <v>1537</v>
      </c>
      <c r="H523" s="1192">
        <v>17</v>
      </c>
      <c r="I523" s="1169" t="s">
        <v>1666</v>
      </c>
      <c r="J523" s="1319"/>
    </row>
    <row r="524" spans="1:74">
      <c r="A524" s="1159">
        <v>518</v>
      </c>
      <c r="B524" s="1159">
        <v>32</v>
      </c>
      <c r="C524" s="1170" t="s">
        <v>1649</v>
      </c>
      <c r="D524" s="1189">
        <v>1</v>
      </c>
      <c r="E524" s="1170" t="s">
        <v>817</v>
      </c>
      <c r="F524" s="1189">
        <v>2</v>
      </c>
      <c r="G524" s="1171" t="s">
        <v>217</v>
      </c>
      <c r="H524" s="1193">
        <v>1</v>
      </c>
      <c r="I524" s="1166" t="s">
        <v>162</v>
      </c>
      <c r="J524" s="1319"/>
    </row>
    <row r="525" spans="1:74">
      <c r="A525" s="1311">
        <v>519</v>
      </c>
      <c r="B525" s="1311">
        <v>33</v>
      </c>
      <c r="C525" s="1312" t="s">
        <v>1667</v>
      </c>
      <c r="D525" s="1313">
        <v>1</v>
      </c>
      <c r="E525" s="1314" t="s">
        <v>1157</v>
      </c>
      <c r="F525" s="1311">
        <v>1</v>
      </c>
      <c r="G525" s="1314" t="s">
        <v>1157</v>
      </c>
      <c r="H525" s="1311">
        <v>1</v>
      </c>
      <c r="I525" s="1315" t="s">
        <v>1157</v>
      </c>
      <c r="J525" s="1316">
        <v>1</v>
      </c>
    </row>
  </sheetData>
  <autoFilter ref="A6:BJ6" xr:uid="{00000000-0009-0000-0000-00001B000000}"/>
  <mergeCells count="41">
    <mergeCell ref="BU5:BU6"/>
    <mergeCell ref="BV5:BV6"/>
    <mergeCell ref="BL5:BL6"/>
    <mergeCell ref="BM5:BN5"/>
    <mergeCell ref="BO5:BP5"/>
    <mergeCell ref="BQ5:BR5"/>
    <mergeCell ref="BS5:BT5"/>
    <mergeCell ref="J5:J6"/>
    <mergeCell ref="L5:L6"/>
    <mergeCell ref="AH5:AI5"/>
    <mergeCell ref="AJ5:AK5"/>
    <mergeCell ref="AV5:AW5"/>
    <mergeCell ref="AN5:AN6"/>
    <mergeCell ref="AO5:AP5"/>
    <mergeCell ref="AQ5:AR5"/>
    <mergeCell ref="AS5:AS6"/>
    <mergeCell ref="AX5:AY5"/>
    <mergeCell ref="M5:N5"/>
    <mergeCell ref="O5:P5"/>
    <mergeCell ref="T5:U5"/>
    <mergeCell ref="V5:W5"/>
    <mergeCell ref="AA5:AB5"/>
    <mergeCell ref="AC5:AD5"/>
    <mergeCell ref="Q5:Q6"/>
    <mergeCell ref="X5:X6"/>
    <mergeCell ref="S5:S6"/>
    <mergeCell ref="Z5:Z6"/>
    <mergeCell ref="AG5:AG6"/>
    <mergeCell ref="AU5:AU6"/>
    <mergeCell ref="AE5:AE6"/>
    <mergeCell ref="AL5:AL6"/>
    <mergeCell ref="A5:A6"/>
    <mergeCell ref="B5:C5"/>
    <mergeCell ref="D5:E5"/>
    <mergeCell ref="F5:G5"/>
    <mergeCell ref="H5:I5"/>
    <mergeCell ref="BH5:BH6"/>
    <mergeCell ref="AZ5:AZ6"/>
    <mergeCell ref="BC5:BD5"/>
    <mergeCell ref="BE5:BG5"/>
    <mergeCell ref="BB5:BB6"/>
  </mergeCells>
  <phoneticPr fontId="3"/>
  <pageMargins left="0.7" right="0.7" top="0.75" bottom="0.75" header="0.3" footer="0.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
  <dimension ref="A1:S180"/>
  <sheetViews>
    <sheetView topLeftCell="A40" zoomScale="85" zoomScaleNormal="85" workbookViewId="0">
      <selection activeCell="C60" sqref="C60"/>
    </sheetView>
  </sheetViews>
  <sheetFormatPr defaultRowHeight="14.25"/>
  <cols>
    <col min="1" max="1" width="32" style="1153" customWidth="1"/>
    <col min="2" max="2" width="29.5" style="1153" customWidth="1"/>
    <col min="3" max="3" width="22.75" style="1153" customWidth="1"/>
    <col min="4" max="5" width="9" style="1145"/>
  </cols>
  <sheetData>
    <row r="1" spans="1:19" s="1145" customFormat="1">
      <c r="A1" s="1142" t="s">
        <v>1293</v>
      </c>
      <c r="B1" s="1143"/>
      <c r="C1" s="1143"/>
      <c r="D1" s="1143"/>
      <c r="E1" s="1144"/>
      <c r="F1" s="1144"/>
      <c r="G1" s="1144"/>
      <c r="H1" s="1144"/>
      <c r="I1" s="1144"/>
      <c r="J1" s="1144"/>
      <c r="K1" s="1144"/>
      <c r="L1" s="1144"/>
      <c r="M1" s="1144"/>
      <c r="N1" s="1144"/>
      <c r="O1" s="1144"/>
      <c r="P1" s="1144"/>
      <c r="Q1" s="1144"/>
      <c r="R1" s="1144"/>
      <c r="S1" s="1144"/>
    </row>
    <row r="2" spans="1:19" s="1145" customFormat="1" ht="13.5">
      <c r="A2" s="1146"/>
      <c r="B2" s="1146"/>
      <c r="C2" s="1146"/>
      <c r="D2" s="1144"/>
      <c r="E2" s="1144"/>
      <c r="F2" s="1144"/>
      <c r="G2" s="1144"/>
      <c r="H2" s="1144"/>
      <c r="I2" s="1144"/>
      <c r="J2" s="1144"/>
      <c r="K2" s="1144"/>
      <c r="L2" s="1144"/>
      <c r="M2" s="1144"/>
      <c r="N2" s="1144"/>
      <c r="O2" s="1144"/>
      <c r="P2" s="1144"/>
      <c r="Q2" s="1144"/>
      <c r="R2" s="1144"/>
      <c r="S2" s="1144"/>
    </row>
    <row r="3" spans="1:19" s="1145" customFormat="1" ht="13.5">
      <c r="A3" s="1147" t="s">
        <v>1294</v>
      </c>
      <c r="B3" s="1148"/>
      <c r="C3" s="1148"/>
      <c r="D3" s="1148"/>
      <c r="E3" s="1149"/>
      <c r="F3" s="1144"/>
      <c r="G3" s="1144"/>
      <c r="H3" s="1144"/>
      <c r="I3" s="1144"/>
      <c r="J3" s="1144"/>
      <c r="K3" s="1144"/>
      <c r="L3" s="1144"/>
      <c r="M3" s="1144"/>
      <c r="N3" s="1144"/>
      <c r="O3" s="1144"/>
      <c r="P3" s="1144"/>
      <c r="Q3" s="1144"/>
      <c r="R3" s="1144"/>
      <c r="S3" s="1144"/>
    </row>
    <row r="4" spans="1:19">
      <c r="A4" s="1150"/>
      <c r="B4" s="1146"/>
      <c r="C4" s="1146"/>
      <c r="D4" s="1144"/>
      <c r="E4" s="1149"/>
    </row>
    <row r="5" spans="1:19">
      <c r="A5" s="1151">
        <v>1</v>
      </c>
      <c r="B5" s="1146"/>
      <c r="C5" s="1146"/>
      <c r="D5" s="1144"/>
      <c r="E5" s="1149"/>
    </row>
    <row r="6" spans="1:19">
      <c r="A6" s="1151">
        <v>2</v>
      </c>
      <c r="B6" s="1146"/>
      <c r="C6" s="1146"/>
      <c r="D6" s="1144"/>
      <c r="E6" s="1149"/>
    </row>
    <row r="7" spans="1:19">
      <c r="A7" s="1151">
        <v>3</v>
      </c>
      <c r="B7" s="1146"/>
      <c r="C7" s="1146"/>
      <c r="D7" s="1144"/>
      <c r="E7" s="1149"/>
    </row>
    <row r="8" spans="1:19">
      <c r="A8" s="1151">
        <v>4</v>
      </c>
      <c r="B8" s="1146"/>
      <c r="C8" s="1146"/>
      <c r="D8" s="1144"/>
      <c r="E8" s="1149"/>
    </row>
    <row r="9" spans="1:19">
      <c r="A9" s="1151">
        <v>5</v>
      </c>
      <c r="B9" s="1146"/>
      <c r="C9" s="1146"/>
      <c r="D9" s="1144"/>
      <c r="E9" s="1149"/>
    </row>
    <row r="10" spans="1:19">
      <c r="A10" s="1151"/>
      <c r="B10" s="1146"/>
      <c r="C10" s="1146"/>
      <c r="D10" s="1144"/>
      <c r="E10" s="1149"/>
    </row>
    <row r="11" spans="1:19">
      <c r="A11" s="1151"/>
      <c r="B11" s="1146"/>
      <c r="C11" s="1146"/>
      <c r="D11" s="1144"/>
      <c r="E11" s="1149"/>
    </row>
    <row r="12" spans="1:19">
      <c r="A12" s="1151"/>
      <c r="B12" s="1146"/>
      <c r="C12" s="1146"/>
      <c r="D12" s="1144"/>
      <c r="E12" s="1149"/>
    </row>
    <row r="13" spans="1:19">
      <c r="A13" s="1151"/>
      <c r="B13" s="1152"/>
      <c r="C13" s="1146"/>
      <c r="D13" s="1144"/>
      <c r="E13" s="1149"/>
    </row>
    <row r="14" spans="1:19">
      <c r="A14" s="1146"/>
      <c r="B14" s="1146"/>
      <c r="C14" s="1146"/>
      <c r="D14" s="1144"/>
      <c r="E14" s="1144"/>
    </row>
    <row r="16" spans="1:19">
      <c r="A16" s="1142" t="s">
        <v>1298</v>
      </c>
      <c r="B16" s="1143"/>
      <c r="C16" s="1143"/>
      <c r="D16" s="1143"/>
    </row>
    <row r="17" spans="1:4">
      <c r="A17" s="1146"/>
      <c r="B17" s="1146"/>
      <c r="C17" s="1146"/>
    </row>
    <row r="18" spans="1:4">
      <c r="A18" s="1147" t="s">
        <v>1297</v>
      </c>
      <c r="B18" s="1148"/>
      <c r="C18" s="1148"/>
      <c r="D18" s="1148"/>
    </row>
    <row r="20" spans="1:4">
      <c r="A20" s="1153" t="s">
        <v>216</v>
      </c>
    </row>
    <row r="21" spans="1:4">
      <c r="A21" s="1153" t="s">
        <v>638</v>
      </c>
    </row>
    <row r="22" spans="1:4">
      <c r="A22" s="1153" t="s">
        <v>217</v>
      </c>
    </row>
    <row r="25" spans="1:4">
      <c r="A25" s="1142" t="s">
        <v>1339</v>
      </c>
      <c r="B25" s="1143"/>
      <c r="C25" s="1143"/>
      <c r="D25" s="1143"/>
    </row>
    <row r="26" spans="1:4">
      <c r="A26" s="1198"/>
      <c r="B26" s="1146"/>
      <c r="C26" s="1146"/>
      <c r="D26" s="1146"/>
    </row>
    <row r="27" spans="1:4">
      <c r="A27" s="1147" t="s">
        <v>1207</v>
      </c>
      <c r="B27" s="1148"/>
      <c r="C27" s="1148"/>
      <c r="D27" s="1148"/>
    </row>
    <row r="28" spans="1:4">
      <c r="A28" s="1198"/>
      <c r="B28" s="1146"/>
      <c r="C28" s="1146"/>
      <c r="D28" s="1146"/>
    </row>
    <row r="29" spans="1:4" ht="24">
      <c r="A29" s="926" t="s">
        <v>1208</v>
      </c>
      <c r="B29" s="925" t="s">
        <v>1209</v>
      </c>
      <c r="C29" s="925" t="s">
        <v>1210</v>
      </c>
      <c r="D29" s="1153"/>
    </row>
    <row r="30" spans="1:4">
      <c r="A30" s="1153" t="s">
        <v>1212</v>
      </c>
      <c r="B30" s="1153">
        <v>0.19</v>
      </c>
      <c r="C30" s="1153">
        <v>62</v>
      </c>
      <c r="D30" s="1153"/>
    </row>
    <row r="31" spans="1:4">
      <c r="A31" s="1153" t="s">
        <v>1213</v>
      </c>
      <c r="B31" s="1153">
        <v>0.19</v>
      </c>
      <c r="C31" s="1153">
        <v>11</v>
      </c>
      <c r="D31" s="1153"/>
    </row>
    <row r="32" spans="1:4">
      <c r="A32" s="1153" t="s">
        <v>1215</v>
      </c>
      <c r="B32" s="1153">
        <v>0.17</v>
      </c>
      <c r="C32" s="1153">
        <v>9</v>
      </c>
      <c r="D32" s="1153"/>
    </row>
    <row r="33" spans="1:5">
      <c r="A33" s="1153" t="s">
        <v>1217</v>
      </c>
      <c r="B33" s="1153">
        <v>0.24</v>
      </c>
      <c r="C33" s="1153">
        <v>9</v>
      </c>
      <c r="D33" s="1153"/>
    </row>
    <row r="34" spans="1:5">
      <c r="A34" s="1153" t="s">
        <v>1338</v>
      </c>
      <c r="B34" s="1153">
        <v>0.23</v>
      </c>
      <c r="C34" s="1153">
        <v>9.5</v>
      </c>
      <c r="D34" s="1153"/>
    </row>
    <row r="35" spans="1:5">
      <c r="A35" s="1153" t="s">
        <v>1220</v>
      </c>
      <c r="B35" s="1153">
        <v>0.23</v>
      </c>
      <c r="C35" s="1153">
        <v>12</v>
      </c>
      <c r="D35" s="1153"/>
    </row>
    <row r="36" spans="1:5">
      <c r="A36" s="1153" t="s">
        <v>1222</v>
      </c>
      <c r="B36" s="1153">
        <v>0.38</v>
      </c>
      <c r="C36" s="1153">
        <v>6.5</v>
      </c>
      <c r="D36" s="1153"/>
    </row>
    <row r="37" spans="1:5">
      <c r="A37" s="1153" t="s">
        <v>1224</v>
      </c>
      <c r="B37" s="1153">
        <v>0.21</v>
      </c>
      <c r="C37" s="1153">
        <v>6.5</v>
      </c>
      <c r="D37" s="1153"/>
    </row>
    <row r="38" spans="1:5">
      <c r="A38" s="1153" t="s">
        <v>1226</v>
      </c>
      <c r="B38" s="1153">
        <v>0.24</v>
      </c>
      <c r="C38" s="1153">
        <v>15</v>
      </c>
    </row>
    <row r="41" spans="1:5">
      <c r="A41" s="1147" t="s">
        <v>1230</v>
      </c>
      <c r="B41" s="1148" t="s">
        <v>1340</v>
      </c>
      <c r="C41" s="1148"/>
      <c r="D41" s="1148"/>
    </row>
    <row r="43" spans="1:5">
      <c r="A43" s="1153" t="s">
        <v>1233</v>
      </c>
    </row>
    <row r="44" spans="1:5">
      <c r="A44" s="1153" t="s">
        <v>1235</v>
      </c>
    </row>
    <row r="47" spans="1:5">
      <c r="A47" s="1147" t="s">
        <v>1394</v>
      </c>
      <c r="B47" s="1148"/>
      <c r="C47" s="1148"/>
      <c r="D47" s="1148"/>
      <c r="E47"/>
    </row>
    <row r="49" spans="1:6">
      <c r="A49" s="1153" t="s">
        <v>1395</v>
      </c>
      <c r="B49" s="1153" t="s">
        <v>2474</v>
      </c>
      <c r="C49" s="1703">
        <v>8</v>
      </c>
      <c r="D49" s="1704" t="s">
        <v>2433</v>
      </c>
    </row>
    <row r="50" spans="1:6">
      <c r="B50" s="1153" t="s">
        <v>2475</v>
      </c>
      <c r="C50" s="1703">
        <v>6</v>
      </c>
      <c r="D50" s="1704"/>
    </row>
    <row r="51" spans="1:6">
      <c r="B51" s="1153" t="s">
        <v>2476</v>
      </c>
      <c r="C51" s="1703" t="s">
        <v>2477</v>
      </c>
      <c r="D51" s="1704"/>
    </row>
    <row r="52" spans="1:6">
      <c r="A52" s="1153" t="s">
        <v>1396</v>
      </c>
      <c r="B52" s="1153" t="s">
        <v>1397</v>
      </c>
      <c r="C52" s="1703">
        <f>0.1166/2</f>
        <v>5.8299999999999998E-2</v>
      </c>
      <c r="D52" s="1704" t="s">
        <v>2433</v>
      </c>
      <c r="F52" s="1146" t="s">
        <v>2453</v>
      </c>
    </row>
    <row r="53" spans="1:6">
      <c r="B53" s="1153" t="s">
        <v>2478</v>
      </c>
      <c r="C53" s="1703" t="s">
        <v>2477</v>
      </c>
      <c r="D53" s="1704"/>
      <c r="F53" s="1146"/>
    </row>
    <row r="54" spans="1:6">
      <c r="B54" s="1153" t="s">
        <v>1398</v>
      </c>
      <c r="C54" s="1703">
        <f>0.0987/2</f>
        <v>4.9349999999999998E-2</v>
      </c>
      <c r="D54" s="1704" t="s">
        <v>2433</v>
      </c>
      <c r="F54" s="1146" t="s">
        <v>2454</v>
      </c>
    </row>
    <row r="55" spans="1:6">
      <c r="B55" s="1153" t="s">
        <v>2479</v>
      </c>
      <c r="C55" s="1703" t="s">
        <v>2477</v>
      </c>
      <c r="D55" s="1704"/>
      <c r="F55" s="1146"/>
    </row>
    <row r="56" spans="1:6">
      <c r="A56" s="1153" t="s">
        <v>1399</v>
      </c>
      <c r="B56" s="1153" t="s">
        <v>1400</v>
      </c>
      <c r="C56" s="1703">
        <v>9.1499999999999998E-2</v>
      </c>
      <c r="D56" s="1704" t="s">
        <v>2433</v>
      </c>
      <c r="F56" s="1146" t="s">
        <v>2455</v>
      </c>
    </row>
    <row r="57" spans="1:6">
      <c r="B57" s="1153" t="s">
        <v>2480</v>
      </c>
      <c r="C57" s="1703" t="s">
        <v>2477</v>
      </c>
      <c r="D57" s="1704"/>
      <c r="F57" s="1146"/>
    </row>
    <row r="58" spans="1:6">
      <c r="B58" s="1153" t="s">
        <v>1401</v>
      </c>
      <c r="C58" s="1703">
        <v>9.1499999999999998E-2</v>
      </c>
      <c r="D58" s="1704" t="s">
        <v>2433</v>
      </c>
      <c r="F58" s="1146" t="s">
        <v>2455</v>
      </c>
    </row>
    <row r="59" spans="1:6">
      <c r="B59" s="1153" t="s">
        <v>2481</v>
      </c>
      <c r="C59" s="1703" t="s">
        <v>2477</v>
      </c>
      <c r="D59" s="1704"/>
      <c r="F59" s="1146"/>
    </row>
    <row r="60" spans="1:6">
      <c r="A60" s="1153" t="s">
        <v>1402</v>
      </c>
      <c r="B60" s="1153" t="s">
        <v>1403</v>
      </c>
      <c r="C60" s="1703">
        <v>6.9849999999999995E-2</v>
      </c>
      <c r="D60" s="1704" t="s">
        <v>2433</v>
      </c>
      <c r="F60" s="1146" t="s">
        <v>2456</v>
      </c>
    </row>
    <row r="61" spans="1:6">
      <c r="B61" s="1153" t="s">
        <v>2478</v>
      </c>
      <c r="C61" s="1703" t="s">
        <v>2477</v>
      </c>
      <c r="D61" s="1704"/>
      <c r="F61" s="1146"/>
    </row>
    <row r="62" spans="1:6">
      <c r="B62" s="1153" t="s">
        <v>1398</v>
      </c>
      <c r="C62" s="1703">
        <v>6.0999999999999999E-2</v>
      </c>
      <c r="D62" s="1704" t="s">
        <v>2433</v>
      </c>
      <c r="F62" s="1146" t="s">
        <v>2456</v>
      </c>
    </row>
    <row r="63" spans="1:6">
      <c r="B63" s="1153" t="s">
        <v>2479</v>
      </c>
      <c r="C63" s="1153" t="s">
        <v>2477</v>
      </c>
    </row>
    <row r="65" spans="1:4">
      <c r="A65" s="1142" t="s">
        <v>2060</v>
      </c>
      <c r="B65" s="1143"/>
      <c r="C65" s="1143"/>
      <c r="D65" s="1143"/>
    </row>
    <row r="66" spans="1:4" s="1632" customFormat="1">
      <c r="A66" s="1630" t="s">
        <v>2061</v>
      </c>
      <c r="B66" s="1631"/>
      <c r="C66" s="1631"/>
      <c r="D66" s="1631"/>
    </row>
    <row r="67" spans="1:4" s="1632" customFormat="1">
      <c r="A67" s="1633"/>
      <c r="B67" s="1634"/>
      <c r="C67" s="1635"/>
    </row>
    <row r="68" spans="1:4" s="1632" customFormat="1">
      <c r="A68" s="1633" t="s">
        <v>896</v>
      </c>
      <c r="B68" s="1634"/>
      <c r="C68" s="1635"/>
    </row>
    <row r="69" spans="1:4" s="1632" customFormat="1">
      <c r="A69" s="1633" t="s">
        <v>903</v>
      </c>
      <c r="B69" s="1634"/>
      <c r="C69" s="1635"/>
    </row>
    <row r="70" spans="1:4" s="1632" customFormat="1">
      <c r="A70" s="1633" t="s">
        <v>913</v>
      </c>
      <c r="B70" s="1634"/>
      <c r="C70" s="1635"/>
    </row>
    <row r="71" spans="1:4" s="1632" customFormat="1">
      <c r="A71" s="1633" t="s">
        <v>929</v>
      </c>
      <c r="B71" s="1634"/>
      <c r="C71" s="1635"/>
    </row>
    <row r="72" spans="1:4" s="1632" customFormat="1">
      <c r="A72" s="1633" t="s">
        <v>1159</v>
      </c>
      <c r="B72" s="1634"/>
      <c r="C72" s="1635"/>
    </row>
    <row r="73" spans="1:4" s="1632" customFormat="1">
      <c r="A73" s="1633" t="s">
        <v>75</v>
      </c>
      <c r="B73" s="1634"/>
      <c r="C73" s="1635"/>
    </row>
    <row r="74" spans="1:4" s="1632" customFormat="1">
      <c r="A74" s="1633" t="s">
        <v>730</v>
      </c>
      <c r="B74" s="1634"/>
      <c r="C74" s="1635"/>
    </row>
    <row r="75" spans="1:4" s="1632" customFormat="1">
      <c r="A75" s="1633" t="s">
        <v>1092</v>
      </c>
      <c r="B75" s="1634"/>
      <c r="C75" s="1635"/>
    </row>
    <row r="76" spans="1:4" s="1632" customFormat="1">
      <c r="A76" s="1633" t="s">
        <v>346</v>
      </c>
      <c r="B76" s="1634"/>
      <c r="C76" s="1635"/>
    </row>
    <row r="77" spans="1:4" s="1632" customFormat="1">
      <c r="A77" s="1633" t="s">
        <v>359</v>
      </c>
      <c r="B77" s="1634"/>
      <c r="C77" s="1635"/>
    </row>
    <row r="78" spans="1:4" s="1632" customFormat="1">
      <c r="A78" s="1633" t="s">
        <v>515</v>
      </c>
      <c r="B78" s="1634"/>
      <c r="C78" s="1635"/>
    </row>
    <row r="79" spans="1:4" s="1632" customFormat="1">
      <c r="A79" s="1633" t="s">
        <v>641</v>
      </c>
      <c r="B79" s="1634"/>
      <c r="C79" s="1635"/>
    </row>
    <row r="80" spans="1:4" s="1632" customFormat="1">
      <c r="A80" s="1633" t="s">
        <v>647</v>
      </c>
      <c r="B80" s="1634"/>
      <c r="C80" s="1635"/>
    </row>
    <row r="81" spans="1:4" s="1632" customFormat="1">
      <c r="A81" s="1633" t="s">
        <v>341</v>
      </c>
      <c r="B81" s="1634"/>
      <c r="C81" s="1635"/>
    </row>
    <row r="82" spans="1:4" s="1632" customFormat="1">
      <c r="A82" s="1633" t="s">
        <v>961</v>
      </c>
      <c r="B82" s="1634"/>
      <c r="C82" s="1635"/>
    </row>
    <row r="83" spans="1:4" s="1632" customFormat="1">
      <c r="A83" s="1633" t="s">
        <v>461</v>
      </c>
      <c r="B83" s="1634"/>
      <c r="C83" s="1635"/>
    </row>
    <row r="84" spans="1:4" s="1632" customFormat="1">
      <c r="A84" s="1633" t="s">
        <v>482</v>
      </c>
      <c r="B84" s="1634"/>
      <c r="C84" s="1635"/>
    </row>
    <row r="85" spans="1:4" s="1632" customFormat="1">
      <c r="A85" s="1633" t="s">
        <v>1126</v>
      </c>
      <c r="B85" s="1634"/>
      <c r="C85" s="1635"/>
    </row>
    <row r="86" spans="1:4" s="1632" customFormat="1">
      <c r="A86" s="1633" t="s">
        <v>1143</v>
      </c>
      <c r="B86" s="1634"/>
      <c r="C86" s="1635"/>
    </row>
    <row r="87" spans="1:4" s="1632" customFormat="1">
      <c r="A87" s="1633" t="s">
        <v>1163</v>
      </c>
      <c r="B87" s="1634"/>
      <c r="C87" s="1635"/>
    </row>
    <row r="88" spans="1:4" s="1632" customFormat="1">
      <c r="A88" s="1633" t="s">
        <v>797</v>
      </c>
      <c r="B88" s="1634"/>
      <c r="C88" s="1635"/>
    </row>
    <row r="90" spans="1:4">
      <c r="A90" s="1142" t="s">
        <v>1353</v>
      </c>
      <c r="B90" s="1143"/>
      <c r="C90" s="1143"/>
      <c r="D90" s="1143"/>
    </row>
    <row r="91" spans="1:4">
      <c r="A91" s="1198"/>
      <c r="B91" s="1146"/>
      <c r="C91" s="1146"/>
      <c r="D91" s="1146"/>
    </row>
    <row r="92" spans="1:4">
      <c r="A92" s="1147" t="s">
        <v>1350</v>
      </c>
      <c r="B92" s="1148"/>
      <c r="C92" s="1148"/>
      <c r="D92" s="1148"/>
    </row>
    <row r="94" spans="1:4">
      <c r="A94" s="1153" t="s">
        <v>1351</v>
      </c>
    </row>
    <row r="95" spans="1:4">
      <c r="A95" s="1153" t="s">
        <v>1352</v>
      </c>
    </row>
    <row r="98" spans="1:5">
      <c r="A98" s="1142" t="s">
        <v>1815</v>
      </c>
      <c r="B98" s="1142"/>
      <c r="C98" s="1142"/>
      <c r="D98" s="1142"/>
      <c r="E98"/>
    </row>
    <row r="99" spans="1:5">
      <c r="A99" s="1509"/>
      <c r="B99" s="1510"/>
      <c r="C99" s="1511"/>
      <c r="D99"/>
      <c r="E99"/>
    </row>
    <row r="100" spans="1:5">
      <c r="A100" s="1512" t="s">
        <v>1816</v>
      </c>
      <c r="B100" s="1512"/>
      <c r="C100" s="1512"/>
      <c r="D100" s="1512"/>
      <c r="E100" t="s">
        <v>1817</v>
      </c>
    </row>
    <row r="101" spans="1:5">
      <c r="A101" s="1509"/>
      <c r="B101" s="1510" t="s">
        <v>1818</v>
      </c>
      <c r="C101" s="1511"/>
      <c r="D101"/>
      <c r="E101"/>
    </row>
    <row r="102" spans="1:5">
      <c r="A102" s="1509"/>
      <c r="B102" s="1510" t="s">
        <v>1819</v>
      </c>
      <c r="C102" s="1511"/>
      <c r="D102"/>
      <c r="E102"/>
    </row>
    <row r="103" spans="1:5">
      <c r="A103" s="1509"/>
      <c r="B103" s="1510" t="s">
        <v>1903</v>
      </c>
      <c r="C103" s="1511"/>
      <c r="D103"/>
      <c r="E103"/>
    </row>
    <row r="104" spans="1:5">
      <c r="A104" s="1693"/>
      <c r="B104" s="1510" t="s">
        <v>2373</v>
      </c>
      <c r="C104" s="1694"/>
      <c r="D104"/>
      <c r="E104"/>
    </row>
    <row r="105" spans="1:5">
      <c r="A105" s="1693"/>
      <c r="B105" s="1510" t="s">
        <v>2374</v>
      </c>
      <c r="C105" s="1694"/>
      <c r="D105"/>
      <c r="E105"/>
    </row>
    <row r="106" spans="1:5">
      <c r="A106" s="1693"/>
      <c r="B106" s="1510" t="s">
        <v>2375</v>
      </c>
      <c r="C106" s="1694"/>
      <c r="D106"/>
      <c r="E106"/>
    </row>
    <row r="107" spans="1:5">
      <c r="A107" s="1693"/>
      <c r="B107" s="1510" t="s">
        <v>2376</v>
      </c>
      <c r="C107" s="1694"/>
      <c r="D107"/>
      <c r="E107"/>
    </row>
    <row r="108" spans="1:5">
      <c r="A108" s="1693"/>
      <c r="B108" s="1510" t="s">
        <v>2377</v>
      </c>
      <c r="C108" s="1694"/>
      <c r="D108"/>
      <c r="E108"/>
    </row>
    <row r="109" spans="1:5">
      <c r="A109" s="1693"/>
      <c r="B109" s="1510" t="s">
        <v>2378</v>
      </c>
      <c r="C109" s="1694"/>
      <c r="D109"/>
      <c r="E109"/>
    </row>
    <row r="110" spans="1:5">
      <c r="A110" s="1693"/>
      <c r="B110" s="1510" t="s">
        <v>2379</v>
      </c>
      <c r="C110" s="1694"/>
      <c r="D110"/>
      <c r="E110"/>
    </row>
    <row r="111" spans="1:5">
      <c r="A111" s="1509"/>
      <c r="B111" s="1510" t="s">
        <v>1820</v>
      </c>
      <c r="C111" s="1511"/>
      <c r="D111"/>
      <c r="E111"/>
    </row>
    <row r="112" spans="1:5">
      <c r="A112" s="1509"/>
      <c r="B112" s="1510"/>
      <c r="C112" s="1511"/>
      <c r="D112"/>
      <c r="E112"/>
    </row>
    <row r="113" spans="1:5">
      <c r="A113" s="1512" t="s">
        <v>1821</v>
      </c>
      <c r="B113" s="1512"/>
      <c r="C113" s="1512"/>
      <c r="D113" s="1512"/>
      <c r="E113" t="s">
        <v>1822</v>
      </c>
    </row>
    <row r="114" spans="1:5">
      <c r="A114" s="1509"/>
      <c r="B114" s="1510" t="s">
        <v>1904</v>
      </c>
      <c r="C114" s="1511"/>
      <c r="D114"/>
      <c r="E114"/>
    </row>
    <row r="115" spans="1:5">
      <c r="A115" s="1509"/>
      <c r="B115" s="1510" t="s">
        <v>1905</v>
      </c>
      <c r="C115" s="1511"/>
      <c r="D115"/>
      <c r="E115"/>
    </row>
    <row r="116" spans="1:5">
      <c r="A116" s="1509"/>
      <c r="B116" s="1510" t="s">
        <v>1906</v>
      </c>
      <c r="C116" s="1511"/>
      <c r="D116"/>
      <c r="E116"/>
    </row>
    <row r="117" spans="1:5">
      <c r="A117" s="1509"/>
      <c r="B117" s="1510" t="s">
        <v>1907</v>
      </c>
      <c r="C117" s="1511"/>
      <c r="D117"/>
      <c r="E117"/>
    </row>
    <row r="118" spans="1:5">
      <c r="A118" s="1509"/>
      <c r="B118" s="1510" t="s">
        <v>1908</v>
      </c>
      <c r="C118" s="1511"/>
      <c r="D118"/>
      <c r="E118"/>
    </row>
    <row r="119" spans="1:5">
      <c r="A119" s="1509"/>
      <c r="B119" s="1510" t="s">
        <v>1909</v>
      </c>
      <c r="C119" s="1511"/>
      <c r="D119"/>
      <c r="E119"/>
    </row>
    <row r="120" spans="1:5">
      <c r="A120" s="1509"/>
      <c r="B120" s="1510" t="s">
        <v>1910</v>
      </c>
      <c r="C120" s="1511"/>
      <c r="D120"/>
      <c r="E120"/>
    </row>
    <row r="121" spans="1:5">
      <c r="A121" s="1509"/>
      <c r="B121" s="1510" t="s">
        <v>1911</v>
      </c>
      <c r="C121" s="1511"/>
      <c r="D121"/>
      <c r="E121"/>
    </row>
    <row r="122" spans="1:5">
      <c r="A122" s="1509"/>
      <c r="B122" s="1510" t="s">
        <v>1912</v>
      </c>
      <c r="C122" s="1511"/>
      <c r="D122"/>
      <c r="E122"/>
    </row>
    <row r="123" spans="1:5">
      <c r="A123" s="1509"/>
      <c r="B123" s="1510"/>
      <c r="C123" s="1511"/>
      <c r="D123"/>
      <c r="E123"/>
    </row>
    <row r="124" spans="1:5">
      <c r="A124" s="1512" t="s">
        <v>1823</v>
      </c>
      <c r="B124" s="1512"/>
      <c r="C124" s="1512"/>
      <c r="D124" s="1512"/>
      <c r="E124" t="s">
        <v>1824</v>
      </c>
    </row>
    <row r="125" spans="1:5">
      <c r="A125" s="1509"/>
      <c r="B125" s="1634" t="s">
        <v>2457</v>
      </c>
      <c r="C125" s="1511"/>
      <c r="D125"/>
      <c r="E125"/>
    </row>
    <row r="126" spans="1:5">
      <c r="A126" s="1509"/>
      <c r="B126" s="1634" t="s">
        <v>2458</v>
      </c>
      <c r="C126" s="1511"/>
      <c r="D126"/>
      <c r="E126"/>
    </row>
    <row r="127" spans="1:5">
      <c r="A127" s="1509"/>
      <c r="B127" s="1634" t="s">
        <v>2459</v>
      </c>
      <c r="C127" s="1511"/>
      <c r="D127"/>
      <c r="E127"/>
    </row>
    <row r="128" spans="1:5">
      <c r="A128" s="1509"/>
      <c r="B128" s="1634" t="s">
        <v>2460</v>
      </c>
      <c r="C128" s="1511"/>
      <c r="D128"/>
      <c r="E128"/>
    </row>
    <row r="129" spans="1:5">
      <c r="A129" s="1509"/>
      <c r="B129" s="1634" t="s">
        <v>2461</v>
      </c>
      <c r="C129" s="1511"/>
      <c r="D129"/>
      <c r="E129"/>
    </row>
    <row r="130" spans="1:5">
      <c r="A130" s="1509"/>
      <c r="B130" s="1634" t="s">
        <v>2462</v>
      </c>
      <c r="C130" s="1511"/>
      <c r="D130"/>
      <c r="E130"/>
    </row>
    <row r="131" spans="1:5">
      <c r="A131" s="1509"/>
      <c r="B131" s="1634" t="s">
        <v>2463</v>
      </c>
      <c r="C131" s="1511"/>
      <c r="D131"/>
      <c r="E131"/>
    </row>
    <row r="132" spans="1:5">
      <c r="A132" s="1509"/>
      <c r="B132" s="1634" t="s">
        <v>2464</v>
      </c>
      <c r="C132" s="1511"/>
      <c r="D132"/>
      <c r="E132"/>
    </row>
    <row r="133" spans="1:5">
      <c r="A133" s="1509"/>
      <c r="B133" s="1634" t="s">
        <v>2465</v>
      </c>
      <c r="C133" s="1511"/>
      <c r="D133"/>
      <c r="E133"/>
    </row>
    <row r="134" spans="1:5">
      <c r="A134" s="1509"/>
      <c r="B134" s="1634" t="s">
        <v>2466</v>
      </c>
      <c r="C134" s="1511"/>
      <c r="D134"/>
      <c r="E134"/>
    </row>
    <row r="135" spans="1:5">
      <c r="A135" s="1509"/>
      <c r="B135" s="1634" t="s">
        <v>2467</v>
      </c>
      <c r="C135" s="1511"/>
      <c r="D135"/>
      <c r="E135"/>
    </row>
    <row r="136" spans="1:5">
      <c r="A136" s="1509"/>
      <c r="B136" s="1634" t="s">
        <v>2468</v>
      </c>
      <c r="C136" s="1511"/>
      <c r="D136"/>
      <c r="E136"/>
    </row>
    <row r="137" spans="1:5">
      <c r="A137" s="1509"/>
      <c r="B137" s="1634" t="s">
        <v>2469</v>
      </c>
      <c r="C137" s="1511"/>
      <c r="D137"/>
      <c r="E137"/>
    </row>
    <row r="138" spans="1:5">
      <c r="A138" s="1509"/>
      <c r="B138" s="1634" t="s">
        <v>2470</v>
      </c>
      <c r="C138" s="1511"/>
      <c r="D138"/>
      <c r="E138"/>
    </row>
    <row r="139" spans="1:5">
      <c r="A139" s="1509"/>
      <c r="B139" s="1634" t="s">
        <v>2471</v>
      </c>
      <c r="C139" s="1511"/>
      <c r="D139"/>
      <c r="E139"/>
    </row>
    <row r="140" spans="1:5">
      <c r="A140" s="1509"/>
      <c r="B140" s="1634" t="s">
        <v>2472</v>
      </c>
      <c r="C140" s="1511"/>
      <c r="D140"/>
      <c r="E140"/>
    </row>
    <row r="141" spans="1:5">
      <c r="A141" s="1509"/>
      <c r="B141" s="1634" t="s">
        <v>797</v>
      </c>
      <c r="C141" s="1511"/>
      <c r="D141"/>
      <c r="E141"/>
    </row>
    <row r="142" spans="1:5">
      <c r="A142" s="1509"/>
      <c r="B142" s="1510"/>
      <c r="C142" s="1511"/>
      <c r="D142"/>
      <c r="E142"/>
    </row>
    <row r="143" spans="1:5">
      <c r="A143" s="1512" t="s">
        <v>1825</v>
      </c>
      <c r="B143" s="1512"/>
      <c r="C143" s="1512"/>
      <c r="D143" s="1512"/>
      <c r="E143" t="s">
        <v>1826</v>
      </c>
    </row>
    <row r="144" spans="1:5">
      <c r="A144" s="1509"/>
      <c r="B144" s="1634" t="s">
        <v>1827</v>
      </c>
      <c r="C144" s="1511"/>
      <c r="D144"/>
      <c r="E144"/>
    </row>
    <row r="145" spans="1:5">
      <c r="A145" s="1509"/>
      <c r="B145" s="1634" t="s">
        <v>1828</v>
      </c>
      <c r="C145" s="1511"/>
      <c r="D145"/>
      <c r="E145"/>
    </row>
    <row r="146" spans="1:5">
      <c r="A146" s="1509"/>
      <c r="B146" s="1634" t="s">
        <v>1829</v>
      </c>
      <c r="C146" s="1511"/>
      <c r="D146"/>
      <c r="E146"/>
    </row>
    <row r="147" spans="1:5">
      <c r="A147" s="1509"/>
      <c r="B147" s="1634" t="s">
        <v>1830</v>
      </c>
      <c r="C147" s="1511"/>
      <c r="D147"/>
      <c r="E147"/>
    </row>
    <row r="148" spans="1:5">
      <c r="A148" s="1509"/>
      <c r="B148" s="1634" t="s">
        <v>1831</v>
      </c>
      <c r="C148" s="1511"/>
      <c r="D148"/>
      <c r="E148"/>
    </row>
    <row r="149" spans="1:5">
      <c r="A149" s="1509"/>
      <c r="B149" s="1634" t="s">
        <v>2434</v>
      </c>
      <c r="C149" s="1511"/>
      <c r="D149"/>
      <c r="E149"/>
    </row>
    <row r="150" spans="1:5">
      <c r="A150" s="1509"/>
      <c r="B150" s="1634" t="s">
        <v>2435</v>
      </c>
      <c r="C150" s="1511"/>
      <c r="D150"/>
      <c r="E150"/>
    </row>
    <row r="151" spans="1:5">
      <c r="A151" s="1509"/>
      <c r="B151" s="1634" t="s">
        <v>2436</v>
      </c>
      <c r="C151" s="1511"/>
      <c r="D151"/>
      <c r="E151"/>
    </row>
    <row r="152" spans="1:5">
      <c r="A152" s="1509"/>
      <c r="B152" s="1634" t="s">
        <v>1820</v>
      </c>
      <c r="C152" s="1511"/>
      <c r="D152"/>
      <c r="E152"/>
    </row>
    <row r="154" spans="1:5">
      <c r="A154" s="1512" t="s">
        <v>1913</v>
      </c>
      <c r="B154" s="1512"/>
      <c r="C154" s="1512"/>
      <c r="D154" s="1512"/>
      <c r="E154" t="s">
        <v>1914</v>
      </c>
    </row>
    <row r="155" spans="1:5">
      <c r="A155" s="1509"/>
      <c r="B155" s="1510" t="s">
        <v>1911</v>
      </c>
      <c r="C155" s="1511"/>
      <c r="D155"/>
      <c r="E155"/>
    </row>
    <row r="156" spans="1:5">
      <c r="A156" s="1509"/>
      <c r="B156" s="1510" t="s">
        <v>1915</v>
      </c>
      <c r="C156" s="1511"/>
      <c r="D156"/>
      <c r="E156"/>
    </row>
    <row r="157" spans="1:5">
      <c r="A157" s="1509"/>
      <c r="B157" s="1510" t="s">
        <v>1912</v>
      </c>
      <c r="C157" s="1511"/>
      <c r="D157"/>
      <c r="E157"/>
    </row>
    <row r="158" spans="1:5">
      <c r="A158" s="1509"/>
      <c r="B158" s="1510"/>
      <c r="C158" s="1511"/>
      <c r="D158"/>
      <c r="E158"/>
    </row>
    <row r="159" spans="1:5">
      <c r="A159" s="1512" t="s">
        <v>1916</v>
      </c>
      <c r="B159" s="1512"/>
      <c r="C159" s="1512"/>
      <c r="D159" s="1512"/>
      <c r="E159" t="s">
        <v>1917</v>
      </c>
    </row>
    <row r="160" spans="1:5">
      <c r="A160" s="1509"/>
      <c r="B160" s="1510" t="s">
        <v>1904</v>
      </c>
      <c r="C160" s="1511"/>
      <c r="D160"/>
      <c r="E160"/>
    </row>
    <row r="161" spans="1:5">
      <c r="A161" s="1509"/>
      <c r="B161" s="1510" t="s">
        <v>1905</v>
      </c>
      <c r="C161" s="1511"/>
      <c r="D161"/>
      <c r="E161"/>
    </row>
    <row r="162" spans="1:5">
      <c r="A162" s="1509"/>
      <c r="B162" s="1510" t="s">
        <v>1906</v>
      </c>
      <c r="C162" s="1511"/>
      <c r="D162"/>
      <c r="E162"/>
    </row>
    <row r="163" spans="1:5">
      <c r="A163" s="1509"/>
      <c r="B163" s="1510" t="s">
        <v>1907</v>
      </c>
      <c r="C163" s="1511"/>
      <c r="D163"/>
      <c r="E163"/>
    </row>
    <row r="164" spans="1:5">
      <c r="A164" s="1509"/>
      <c r="B164" s="1510" t="s">
        <v>1908</v>
      </c>
      <c r="C164" s="1511"/>
      <c r="D164"/>
      <c r="E164"/>
    </row>
    <row r="165" spans="1:5">
      <c r="A165" s="1509"/>
      <c r="B165" s="1510" t="s">
        <v>1909</v>
      </c>
      <c r="C165" s="1511"/>
      <c r="D165"/>
      <c r="E165"/>
    </row>
    <row r="166" spans="1:5">
      <c r="A166" s="1509"/>
      <c r="B166" s="1510" t="s">
        <v>1910</v>
      </c>
      <c r="C166" s="1511"/>
      <c r="D166"/>
      <c r="E166"/>
    </row>
    <row r="167" spans="1:5">
      <c r="A167" s="1509"/>
      <c r="B167" s="1510" t="s">
        <v>1912</v>
      </c>
      <c r="C167" s="1511"/>
      <c r="D167"/>
      <c r="E167"/>
    </row>
    <row r="169" spans="1:5" s="1702" customFormat="1" ht="13.5">
      <c r="A169" s="1701" t="s">
        <v>2410</v>
      </c>
      <c r="B169" s="1701"/>
      <c r="C169" s="1631"/>
    </row>
    <row r="170" spans="1:5" s="1702" customFormat="1" ht="13.5">
      <c r="A170" s="1703"/>
      <c r="B170" s="1703"/>
      <c r="C170" s="1703"/>
    </row>
    <row r="171" spans="1:5" s="1702" customFormat="1" ht="13.5">
      <c r="A171" s="1703" t="s">
        <v>2411</v>
      </c>
      <c r="B171" s="1703">
        <v>2021</v>
      </c>
      <c r="C171" s="1703" t="s">
        <v>2412</v>
      </c>
    </row>
    <row r="172" spans="1:5" s="1702" customFormat="1" ht="13.5">
      <c r="A172" s="1703" t="s">
        <v>2413</v>
      </c>
      <c r="B172" s="1703">
        <v>2020</v>
      </c>
      <c r="C172" s="1703" t="s">
        <v>2414</v>
      </c>
    </row>
    <row r="173" spans="1:5" s="1702" customFormat="1" ht="13.5">
      <c r="A173" s="1703" t="s">
        <v>2415</v>
      </c>
      <c r="B173" s="1703">
        <v>2019</v>
      </c>
      <c r="C173" s="1703" t="s">
        <v>2416</v>
      </c>
    </row>
    <row r="174" spans="1:5" s="1702" customFormat="1" ht="13.5">
      <c r="A174" s="1703" t="s">
        <v>2417</v>
      </c>
      <c r="B174" s="1703">
        <v>2019</v>
      </c>
      <c r="C174" s="1703" t="s">
        <v>2418</v>
      </c>
    </row>
    <row r="175" spans="1:5" s="1702" customFormat="1" ht="13.5">
      <c r="A175" s="1703" t="s">
        <v>2419</v>
      </c>
      <c r="B175" s="1703">
        <v>2018</v>
      </c>
      <c r="C175" s="1703" t="s">
        <v>2420</v>
      </c>
    </row>
    <row r="176" spans="1:5" s="1702" customFormat="1" ht="13.5">
      <c r="A176" s="1703" t="s">
        <v>2421</v>
      </c>
      <c r="B176" s="1703">
        <v>2017</v>
      </c>
      <c r="C176" s="1703" t="s">
        <v>2422</v>
      </c>
    </row>
    <row r="177" spans="1:3" s="1702" customFormat="1" ht="13.5">
      <c r="A177" s="1703" t="s">
        <v>2423</v>
      </c>
      <c r="B177" s="1703">
        <v>2016</v>
      </c>
      <c r="C177" s="1703" t="s">
        <v>2424</v>
      </c>
    </row>
    <row r="178" spans="1:3" s="1702" customFormat="1" ht="13.5">
      <c r="A178" s="1703" t="s">
        <v>2425</v>
      </c>
      <c r="B178" s="1703">
        <v>2015</v>
      </c>
      <c r="C178" s="1703" t="s">
        <v>2426</v>
      </c>
    </row>
    <row r="179" spans="1:3" s="1702" customFormat="1" ht="13.5">
      <c r="A179" s="1703" t="s">
        <v>2427</v>
      </c>
      <c r="B179" s="1703">
        <v>2014</v>
      </c>
      <c r="C179" s="1703" t="s">
        <v>2428</v>
      </c>
    </row>
    <row r="180" spans="1:3" s="1702" customFormat="1" ht="13.5">
      <c r="A180" s="1703" t="s">
        <v>2429</v>
      </c>
      <c r="B180" s="1703">
        <v>2013</v>
      </c>
      <c r="C180" s="1703" t="s">
        <v>2430</v>
      </c>
    </row>
  </sheetData>
  <phoneticPr fontId="41"/>
  <pageMargins left="0.7" right="0.7" top="0.75" bottom="0.75" header="0.3" footer="0.3"/>
  <pageSetup paperSize="9" orientation="portrait"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A4FAC-860C-4FED-86EE-CBAC6C1A2377}">
  <dimension ref="B4:V69"/>
  <sheetViews>
    <sheetView showGridLines="0" workbookViewId="0">
      <selection activeCell="N12" activeCellId="1" sqref="N7:N8 N12"/>
    </sheetView>
  </sheetViews>
  <sheetFormatPr defaultRowHeight="13.5"/>
  <cols>
    <col min="1" max="16384" width="9" style="1515"/>
  </cols>
  <sheetData>
    <row r="4" spans="2:22">
      <c r="B4" s="1628" t="s">
        <v>896</v>
      </c>
      <c r="C4" s="1628" t="s">
        <v>903</v>
      </c>
      <c r="D4" s="1628" t="s">
        <v>913</v>
      </c>
      <c r="E4" s="1628" t="s">
        <v>929</v>
      </c>
      <c r="F4" s="1628" t="s">
        <v>1159</v>
      </c>
      <c r="G4" s="1628" t="s">
        <v>75</v>
      </c>
      <c r="H4" s="1628" t="s">
        <v>730</v>
      </c>
      <c r="I4" s="1628" t="s">
        <v>1092</v>
      </c>
      <c r="J4" s="1628" t="s">
        <v>346</v>
      </c>
      <c r="K4" s="1628" t="s">
        <v>359</v>
      </c>
      <c r="L4" s="1628" t="s">
        <v>515</v>
      </c>
      <c r="M4" s="1628" t="s">
        <v>641</v>
      </c>
      <c r="N4" s="1628" t="s">
        <v>647</v>
      </c>
      <c r="O4" s="1628" t="s">
        <v>341</v>
      </c>
      <c r="P4" s="1628" t="s">
        <v>961</v>
      </c>
      <c r="Q4" s="1628" t="s">
        <v>461</v>
      </c>
      <c r="R4" s="1628" t="s">
        <v>482</v>
      </c>
      <c r="S4" s="1628" t="s">
        <v>1126</v>
      </c>
      <c r="T4" s="1628" t="s">
        <v>1143</v>
      </c>
      <c r="U4" s="1628" t="s">
        <v>1163</v>
      </c>
      <c r="V4" s="1628" t="s">
        <v>797</v>
      </c>
    </row>
    <row r="5" spans="2:22">
      <c r="B5" s="1629"/>
      <c r="C5" s="1629"/>
      <c r="D5" s="1629"/>
      <c r="E5" s="1629"/>
      <c r="F5" s="1629"/>
      <c r="G5" s="1629"/>
      <c r="H5" s="1629"/>
      <c r="I5" s="1629"/>
      <c r="J5" s="1629"/>
      <c r="K5" s="1629"/>
      <c r="L5" s="1629"/>
      <c r="M5" s="1629"/>
      <c r="N5" s="1629"/>
      <c r="O5" s="1629"/>
      <c r="P5" s="1629"/>
      <c r="Q5" s="1629"/>
      <c r="R5" s="1629"/>
      <c r="S5" s="1629"/>
      <c r="T5" s="1629"/>
      <c r="U5" s="1629"/>
      <c r="V5" s="1629"/>
    </row>
    <row r="6" spans="2:22">
      <c r="B6" s="1515" t="s">
        <v>897</v>
      </c>
      <c r="C6" s="1515" t="s">
        <v>1312</v>
      </c>
      <c r="D6" s="1515" t="s">
        <v>914</v>
      </c>
      <c r="E6" s="1515" t="s">
        <v>930</v>
      </c>
      <c r="F6" s="1515" t="s">
        <v>1160</v>
      </c>
      <c r="G6" s="1515" t="s">
        <v>76</v>
      </c>
      <c r="H6" s="1515" t="s">
        <v>731</v>
      </c>
      <c r="I6" s="1515" t="s">
        <v>1093</v>
      </c>
      <c r="J6" s="1515" t="s">
        <v>723</v>
      </c>
      <c r="K6" s="1515" t="s">
        <v>851</v>
      </c>
      <c r="L6" s="1515" t="s">
        <v>516</v>
      </c>
      <c r="M6" s="1515" t="s">
        <v>642</v>
      </c>
      <c r="N6" s="1515" t="s">
        <v>648</v>
      </c>
      <c r="O6" s="1515" t="s">
        <v>342</v>
      </c>
      <c r="P6" s="1515" t="s">
        <v>2038</v>
      </c>
      <c r="Q6" s="1515" t="s">
        <v>462</v>
      </c>
      <c r="R6" s="1515" t="s">
        <v>435</v>
      </c>
      <c r="S6" s="1515" t="s">
        <v>436</v>
      </c>
      <c r="T6" s="1515" t="s">
        <v>1144</v>
      </c>
      <c r="U6" s="1515" t="s">
        <v>1164</v>
      </c>
      <c r="V6" s="1515" t="s">
        <v>1180</v>
      </c>
    </row>
    <row r="7" spans="2:22">
      <c r="B7" s="1515" t="s">
        <v>899</v>
      </c>
      <c r="C7" s="1515" t="s">
        <v>905</v>
      </c>
      <c r="D7" s="1515" t="s">
        <v>916</v>
      </c>
      <c r="E7" s="1515" t="s">
        <v>931</v>
      </c>
      <c r="F7" s="1515" t="s">
        <v>390</v>
      </c>
      <c r="G7" s="1515" t="s">
        <v>265</v>
      </c>
      <c r="H7" s="1515" t="s">
        <v>266</v>
      </c>
      <c r="I7" s="1515" t="s">
        <v>404</v>
      </c>
      <c r="J7" s="1515" t="s">
        <v>348</v>
      </c>
      <c r="K7" s="1515" t="s">
        <v>310</v>
      </c>
      <c r="L7" s="1515" t="s">
        <v>518</v>
      </c>
      <c r="M7" s="1515" t="s">
        <v>644</v>
      </c>
      <c r="N7" s="1515" t="s">
        <v>650</v>
      </c>
      <c r="O7" s="1515" t="s">
        <v>957</v>
      </c>
      <c r="P7" s="1515" t="s">
        <v>703</v>
      </c>
      <c r="Q7" s="1515" t="s">
        <v>464</v>
      </c>
      <c r="R7" s="1515" t="s">
        <v>484</v>
      </c>
      <c r="S7" s="1515" t="s">
        <v>1128</v>
      </c>
      <c r="T7" s="1515" t="s">
        <v>1146</v>
      </c>
      <c r="U7" s="1515" t="s">
        <v>1165</v>
      </c>
      <c r="V7" s="1515" t="s">
        <v>1182</v>
      </c>
    </row>
    <row r="8" spans="2:22">
      <c r="B8" s="1515" t="s">
        <v>901</v>
      </c>
      <c r="C8" s="1515" t="s">
        <v>906</v>
      </c>
      <c r="D8" s="1515" t="s">
        <v>917</v>
      </c>
      <c r="E8" s="1515" t="s">
        <v>932</v>
      </c>
      <c r="F8" s="1515" t="s">
        <v>391</v>
      </c>
      <c r="G8" s="1515" t="s">
        <v>78</v>
      </c>
      <c r="H8" s="1515" t="s">
        <v>733</v>
      </c>
      <c r="I8" s="1515" t="s">
        <v>431</v>
      </c>
      <c r="J8" s="1515" t="s">
        <v>350</v>
      </c>
      <c r="K8" s="1515" t="s">
        <v>312</v>
      </c>
      <c r="L8" s="1515" t="s">
        <v>520</v>
      </c>
      <c r="M8" s="1515" t="s">
        <v>645</v>
      </c>
      <c r="N8" s="1515" t="s">
        <v>333</v>
      </c>
      <c r="O8" s="1515" t="s">
        <v>959</v>
      </c>
      <c r="P8" s="1515" t="s">
        <v>706</v>
      </c>
      <c r="Q8" s="1515" t="s">
        <v>465</v>
      </c>
      <c r="R8" s="1515" t="s">
        <v>485</v>
      </c>
      <c r="S8" s="1515" t="s">
        <v>1129</v>
      </c>
      <c r="T8" s="1515" t="s">
        <v>1147</v>
      </c>
      <c r="U8" s="1515" t="s">
        <v>1166</v>
      </c>
      <c r="V8" s="1515" t="s">
        <v>437</v>
      </c>
    </row>
    <row r="9" spans="2:22">
      <c r="B9" s="1515" t="s">
        <v>902</v>
      </c>
      <c r="C9" s="1515" t="s">
        <v>907</v>
      </c>
      <c r="D9" s="1515" t="s">
        <v>919</v>
      </c>
      <c r="E9" s="1515" t="s">
        <v>933</v>
      </c>
      <c r="F9" s="1515" t="s">
        <v>393</v>
      </c>
      <c r="G9" s="1515" t="s">
        <v>79</v>
      </c>
      <c r="H9" s="1515" t="s">
        <v>735</v>
      </c>
      <c r="I9" s="1515" t="s">
        <v>405</v>
      </c>
      <c r="J9" s="1515" t="s">
        <v>352</v>
      </c>
      <c r="K9" s="1515" t="s">
        <v>313</v>
      </c>
      <c r="L9" s="1515" t="s">
        <v>521</v>
      </c>
      <c r="M9" s="1515" t="s">
        <v>2039</v>
      </c>
      <c r="N9" s="1515" t="s">
        <v>334</v>
      </c>
      <c r="O9" s="1515" t="s">
        <v>960</v>
      </c>
      <c r="P9" s="1515" t="s">
        <v>707</v>
      </c>
      <c r="Q9" s="1515" t="s">
        <v>467</v>
      </c>
      <c r="R9" s="1515" t="s">
        <v>1098</v>
      </c>
      <c r="S9" s="1515" t="s">
        <v>1130</v>
      </c>
      <c r="T9" s="1515" t="s">
        <v>1149</v>
      </c>
      <c r="U9" s="1515" t="s">
        <v>1167</v>
      </c>
      <c r="V9" s="1515" t="s">
        <v>1184</v>
      </c>
    </row>
    <row r="10" spans="2:22">
      <c r="B10" s="1515" t="s">
        <v>2040</v>
      </c>
      <c r="C10" s="1515" t="s">
        <v>908</v>
      </c>
      <c r="D10" s="1515" t="s">
        <v>921</v>
      </c>
      <c r="E10" s="1515" t="s">
        <v>934</v>
      </c>
      <c r="F10" s="1515" t="s">
        <v>395</v>
      </c>
      <c r="G10" s="1515" t="s">
        <v>81</v>
      </c>
      <c r="H10" s="1515" t="s">
        <v>2041</v>
      </c>
      <c r="I10" s="1515" t="s">
        <v>343</v>
      </c>
      <c r="J10" s="1515" t="s">
        <v>353</v>
      </c>
      <c r="K10" s="1515" t="s">
        <v>315</v>
      </c>
      <c r="L10" s="1515" t="s">
        <v>523</v>
      </c>
      <c r="N10" s="1515" t="s">
        <v>336</v>
      </c>
      <c r="O10" s="1515" t="s">
        <v>2042</v>
      </c>
      <c r="P10" s="1515" t="s">
        <v>434</v>
      </c>
      <c r="Q10" s="1515" t="s">
        <v>469</v>
      </c>
      <c r="R10" s="1515" t="s">
        <v>1099</v>
      </c>
      <c r="S10" s="1515" t="s">
        <v>1131</v>
      </c>
      <c r="T10" s="1515" t="s">
        <v>1150</v>
      </c>
      <c r="U10" s="1515" t="s">
        <v>1168</v>
      </c>
      <c r="V10" s="1515" t="s">
        <v>863</v>
      </c>
    </row>
    <row r="11" spans="2:22">
      <c r="C11" s="1515" t="s">
        <v>909</v>
      </c>
      <c r="D11" s="1515" t="s">
        <v>923</v>
      </c>
      <c r="E11" s="1515" t="s">
        <v>936</v>
      </c>
      <c r="F11" s="1515" t="s">
        <v>396</v>
      </c>
      <c r="G11" s="1515" t="s">
        <v>82</v>
      </c>
      <c r="I11" s="1515" t="s">
        <v>345</v>
      </c>
      <c r="J11" s="1515" t="s">
        <v>355</v>
      </c>
      <c r="K11" s="1515" t="s">
        <v>316</v>
      </c>
      <c r="L11" s="1515" t="s">
        <v>525</v>
      </c>
      <c r="N11" s="1515" t="s">
        <v>337</v>
      </c>
      <c r="P11" s="1515" t="s">
        <v>2043</v>
      </c>
      <c r="Q11" s="1515" t="s">
        <v>470</v>
      </c>
      <c r="R11" s="1515" t="s">
        <v>1100</v>
      </c>
      <c r="S11" s="1515" t="s">
        <v>1132</v>
      </c>
      <c r="T11" s="1515" t="s">
        <v>1152</v>
      </c>
      <c r="U11" s="1515" t="s">
        <v>1169</v>
      </c>
      <c r="V11" s="1515" t="s">
        <v>865</v>
      </c>
    </row>
    <row r="12" spans="2:22">
      <c r="C12" s="1515" t="s">
        <v>910</v>
      </c>
      <c r="D12" s="1515" t="s">
        <v>925</v>
      </c>
      <c r="E12" s="1515" t="s">
        <v>938</v>
      </c>
      <c r="F12" s="1515" t="s">
        <v>398</v>
      </c>
      <c r="G12" s="1515" t="s">
        <v>83</v>
      </c>
      <c r="I12" s="1515" t="s">
        <v>2044</v>
      </c>
      <c r="J12" s="1515" t="s">
        <v>357</v>
      </c>
      <c r="K12" s="1515" t="s">
        <v>318</v>
      </c>
      <c r="L12" s="1515" t="s">
        <v>526</v>
      </c>
      <c r="N12" s="1515" t="s">
        <v>338</v>
      </c>
      <c r="Q12" s="1515" t="s">
        <v>472</v>
      </c>
      <c r="R12" s="1515" t="s">
        <v>1101</v>
      </c>
      <c r="S12" s="1515" t="s">
        <v>1134</v>
      </c>
      <c r="T12" s="1515" t="s">
        <v>1154</v>
      </c>
      <c r="U12" s="1515" t="s">
        <v>1170</v>
      </c>
      <c r="V12" s="1515" t="s">
        <v>867</v>
      </c>
    </row>
    <row r="13" spans="2:22">
      <c r="C13" s="1515" t="s">
        <v>911</v>
      </c>
      <c r="D13" s="1515" t="s">
        <v>926</v>
      </c>
      <c r="E13" s="1515" t="s">
        <v>939</v>
      </c>
      <c r="F13" s="1515" t="s">
        <v>399</v>
      </c>
      <c r="G13" s="1515" t="s">
        <v>84</v>
      </c>
      <c r="J13" s="1515" t="s">
        <v>2045</v>
      </c>
      <c r="K13" s="1515" t="s">
        <v>320</v>
      </c>
      <c r="L13" s="1515" t="s">
        <v>528</v>
      </c>
      <c r="N13" s="1515" t="s">
        <v>340</v>
      </c>
      <c r="Q13" s="1515" t="s">
        <v>473</v>
      </c>
      <c r="R13" s="1515" t="s">
        <v>1102</v>
      </c>
      <c r="S13" s="1515" t="s">
        <v>1135</v>
      </c>
      <c r="T13" s="1515" t="s">
        <v>1162</v>
      </c>
      <c r="U13" s="1515" t="s">
        <v>1171</v>
      </c>
      <c r="V13" s="1515" t="s">
        <v>868</v>
      </c>
    </row>
    <row r="14" spans="2:22">
      <c r="C14" s="1515" t="s">
        <v>2046</v>
      </c>
      <c r="D14" s="1515" t="s">
        <v>928</v>
      </c>
      <c r="E14" s="1515" t="s">
        <v>940</v>
      </c>
      <c r="F14" s="1515" t="s">
        <v>401</v>
      </c>
      <c r="G14" s="1515" t="s">
        <v>85</v>
      </c>
      <c r="K14" s="1515" t="s">
        <v>321</v>
      </c>
      <c r="L14" s="1515" t="s">
        <v>530</v>
      </c>
      <c r="N14" s="1515" t="s">
        <v>2047</v>
      </c>
      <c r="Q14" s="1515" t="s">
        <v>474</v>
      </c>
      <c r="R14" s="1515" t="s">
        <v>1103</v>
      </c>
      <c r="S14" s="1515" t="s">
        <v>1137</v>
      </c>
      <c r="T14" s="1515" t="s">
        <v>2048</v>
      </c>
      <c r="U14" s="1515" t="s">
        <v>1172</v>
      </c>
      <c r="V14" s="1515" t="s">
        <v>869</v>
      </c>
    </row>
    <row r="15" spans="2:22">
      <c r="D15" s="1515" t="s">
        <v>2049</v>
      </c>
      <c r="E15" s="1515" t="s">
        <v>116</v>
      </c>
      <c r="F15" s="1515" t="s">
        <v>403</v>
      </c>
      <c r="G15" s="1515" t="s">
        <v>86</v>
      </c>
      <c r="K15" s="1515" t="s">
        <v>322</v>
      </c>
      <c r="L15" s="1515" t="s">
        <v>532</v>
      </c>
      <c r="Q15" s="1515" t="s">
        <v>475</v>
      </c>
      <c r="R15" s="1515" t="s">
        <v>1105</v>
      </c>
      <c r="S15" s="1515" t="s">
        <v>1138</v>
      </c>
      <c r="U15" s="1515" t="s">
        <v>1173</v>
      </c>
      <c r="V15" s="1515" t="s">
        <v>871</v>
      </c>
    </row>
    <row r="16" spans="2:22">
      <c r="E16" s="1515" t="s">
        <v>117</v>
      </c>
      <c r="F16" s="1515" t="s">
        <v>1901</v>
      </c>
      <c r="G16" s="1515" t="s">
        <v>87</v>
      </c>
      <c r="K16" s="1515" t="s">
        <v>324</v>
      </c>
      <c r="L16" s="1515" t="s">
        <v>432</v>
      </c>
      <c r="Q16" s="1515" t="s">
        <v>477</v>
      </c>
      <c r="R16" s="1515" t="s">
        <v>1106</v>
      </c>
      <c r="S16" s="1515" t="s">
        <v>1139</v>
      </c>
      <c r="U16" s="1515" t="s">
        <v>1174</v>
      </c>
      <c r="V16" s="1515" t="s">
        <v>872</v>
      </c>
    </row>
    <row r="17" spans="5:22">
      <c r="E17" s="1515" t="s">
        <v>119</v>
      </c>
      <c r="F17" s="1515" t="s">
        <v>884</v>
      </c>
      <c r="G17" s="1515" t="s">
        <v>89</v>
      </c>
      <c r="K17" s="1515" t="s">
        <v>325</v>
      </c>
      <c r="L17" s="1515" t="s">
        <v>534</v>
      </c>
      <c r="Q17" s="1515" t="s">
        <v>479</v>
      </c>
      <c r="R17" s="1515" t="s">
        <v>1107</v>
      </c>
      <c r="S17" s="1515" t="s">
        <v>1141</v>
      </c>
      <c r="U17" s="1515" t="s">
        <v>1175</v>
      </c>
      <c r="V17" s="1515" t="s">
        <v>874</v>
      </c>
    </row>
    <row r="18" spans="5:22">
      <c r="E18" s="1515" t="s">
        <v>264</v>
      </c>
      <c r="F18" s="1515" t="s">
        <v>93</v>
      </c>
      <c r="G18" s="1515" t="s">
        <v>378</v>
      </c>
      <c r="K18" s="1515" t="s">
        <v>326</v>
      </c>
      <c r="L18" s="1515" t="s">
        <v>536</v>
      </c>
      <c r="Q18" s="1515" t="s">
        <v>481</v>
      </c>
      <c r="R18" s="1515" t="s">
        <v>1108</v>
      </c>
      <c r="S18" s="1515" t="s">
        <v>2050</v>
      </c>
      <c r="U18" s="1515" t="s">
        <v>1176</v>
      </c>
      <c r="V18" s="1515" t="s">
        <v>875</v>
      </c>
    </row>
    <row r="19" spans="5:22">
      <c r="E19" s="1515" t="s">
        <v>1156</v>
      </c>
      <c r="F19" s="1515" t="s">
        <v>94</v>
      </c>
      <c r="G19" s="1515" t="s">
        <v>380</v>
      </c>
      <c r="K19" s="1515" t="s">
        <v>327</v>
      </c>
      <c r="L19" s="1515" t="s">
        <v>433</v>
      </c>
      <c r="Q19" s="1515" t="s">
        <v>2051</v>
      </c>
      <c r="R19" s="1515" t="s">
        <v>1109</v>
      </c>
      <c r="U19" s="1515" t="s">
        <v>1177</v>
      </c>
      <c r="V19" s="1515" t="s">
        <v>877</v>
      </c>
    </row>
    <row r="20" spans="5:22">
      <c r="E20" s="1515" t="s">
        <v>1158</v>
      </c>
      <c r="F20" s="1515" t="s">
        <v>95</v>
      </c>
      <c r="G20" s="1515" t="s">
        <v>382</v>
      </c>
      <c r="K20" s="1515" t="s">
        <v>329</v>
      </c>
      <c r="L20" s="1515" t="s">
        <v>538</v>
      </c>
      <c r="R20" s="1515" t="s">
        <v>1110</v>
      </c>
      <c r="U20" s="1515" t="s">
        <v>1178</v>
      </c>
      <c r="V20" s="1515" t="s">
        <v>879</v>
      </c>
    </row>
    <row r="21" spans="5:22">
      <c r="E21" s="1515" t="s">
        <v>2052</v>
      </c>
      <c r="F21" s="1515" t="s">
        <v>97</v>
      </c>
      <c r="G21" s="1515" t="s">
        <v>384</v>
      </c>
      <c r="K21" s="1515" t="s">
        <v>330</v>
      </c>
      <c r="L21" s="1515" t="s">
        <v>2053</v>
      </c>
      <c r="R21" s="1515" t="s">
        <v>1111</v>
      </c>
      <c r="U21" s="1515" t="s">
        <v>1179</v>
      </c>
      <c r="V21" s="1515" t="s">
        <v>726</v>
      </c>
    </row>
    <row r="22" spans="5:22">
      <c r="F22" s="1515" t="s">
        <v>99</v>
      </c>
      <c r="G22" s="1515" t="s">
        <v>386</v>
      </c>
      <c r="K22" s="1515" t="s">
        <v>507</v>
      </c>
      <c r="R22" s="1515" t="s">
        <v>1113</v>
      </c>
      <c r="U22" s="1515" t="s">
        <v>2054</v>
      </c>
      <c r="V22" s="1515" t="s">
        <v>1009</v>
      </c>
    </row>
    <row r="23" spans="5:22">
      <c r="F23" s="1515" t="s">
        <v>101</v>
      </c>
      <c r="G23" s="1515" t="s">
        <v>388</v>
      </c>
      <c r="K23" s="1515" t="s">
        <v>509</v>
      </c>
      <c r="R23" s="1515" t="s">
        <v>1114</v>
      </c>
      <c r="V23" s="1515" t="s">
        <v>881</v>
      </c>
    </row>
    <row r="24" spans="5:22">
      <c r="F24" s="1515" t="s">
        <v>103</v>
      </c>
      <c r="G24" s="1515" t="s">
        <v>389</v>
      </c>
      <c r="K24" s="1515" t="s">
        <v>510</v>
      </c>
      <c r="R24" s="1515" t="s">
        <v>1116</v>
      </c>
      <c r="V24" s="1515" t="s">
        <v>882</v>
      </c>
    </row>
    <row r="25" spans="5:22">
      <c r="F25" s="1515" t="s">
        <v>105</v>
      </c>
      <c r="G25" s="1515" t="s">
        <v>285</v>
      </c>
      <c r="K25" s="1515" t="s">
        <v>511</v>
      </c>
      <c r="R25" s="1515" t="s">
        <v>1117</v>
      </c>
      <c r="V25" s="1515" t="s">
        <v>756</v>
      </c>
    </row>
    <row r="26" spans="5:22">
      <c r="F26" s="1515" t="s">
        <v>107</v>
      </c>
      <c r="G26" s="1515" t="s">
        <v>286</v>
      </c>
      <c r="K26" s="1515" t="s">
        <v>513</v>
      </c>
      <c r="R26" s="1515" t="s">
        <v>1118</v>
      </c>
      <c r="V26" s="1515" t="s">
        <v>757</v>
      </c>
    </row>
    <row r="27" spans="5:22">
      <c r="F27" s="1515" t="s">
        <v>109</v>
      </c>
      <c r="G27" s="1515" t="s">
        <v>1012</v>
      </c>
      <c r="K27" s="1515" t="s">
        <v>2055</v>
      </c>
      <c r="R27" s="1515" t="s">
        <v>1120</v>
      </c>
      <c r="V27" s="1515" t="s">
        <v>759</v>
      </c>
    </row>
    <row r="28" spans="5:22">
      <c r="F28" s="1515" t="s">
        <v>110</v>
      </c>
      <c r="G28" s="1515" t="s">
        <v>1014</v>
      </c>
      <c r="R28" s="1515" t="s">
        <v>1122</v>
      </c>
      <c r="V28" s="1515" t="s">
        <v>761</v>
      </c>
    </row>
    <row r="29" spans="5:22">
      <c r="F29" s="1515" t="s">
        <v>986</v>
      </c>
      <c r="G29" s="1515" t="s">
        <v>993</v>
      </c>
      <c r="R29" s="1515" t="s">
        <v>1124</v>
      </c>
      <c r="V29" s="1515" t="s">
        <v>763</v>
      </c>
    </row>
    <row r="30" spans="5:22">
      <c r="F30" s="1515" t="s">
        <v>987</v>
      </c>
      <c r="G30" s="1515" t="s">
        <v>995</v>
      </c>
      <c r="R30" s="1515" t="s">
        <v>2056</v>
      </c>
      <c r="V30" s="1515" t="s">
        <v>963</v>
      </c>
    </row>
    <row r="31" spans="5:22">
      <c r="F31" s="1515" t="s">
        <v>988</v>
      </c>
      <c r="G31" s="1515" t="s">
        <v>997</v>
      </c>
      <c r="V31" s="1515" t="s">
        <v>965</v>
      </c>
    </row>
    <row r="32" spans="5:22">
      <c r="F32" s="1515" t="s">
        <v>989</v>
      </c>
      <c r="G32" s="1515" t="s">
        <v>998</v>
      </c>
      <c r="V32" s="1515" t="s">
        <v>966</v>
      </c>
    </row>
    <row r="33" spans="6:22">
      <c r="F33" s="1515" t="s">
        <v>991</v>
      </c>
      <c r="G33" s="1515" t="s">
        <v>999</v>
      </c>
      <c r="V33" s="1515" t="s">
        <v>967</v>
      </c>
    </row>
    <row r="34" spans="6:22">
      <c r="F34" s="1515" t="s">
        <v>708</v>
      </c>
      <c r="G34" s="1515" t="s">
        <v>1000</v>
      </c>
      <c r="V34" s="1515" t="s">
        <v>968</v>
      </c>
    </row>
    <row r="35" spans="6:22">
      <c r="F35" s="1515" t="s">
        <v>991</v>
      </c>
      <c r="G35" s="1515" t="s">
        <v>1002</v>
      </c>
      <c r="V35" s="1515" t="s">
        <v>970</v>
      </c>
    </row>
    <row r="36" spans="6:22">
      <c r="F36" s="1515" t="s">
        <v>709</v>
      </c>
      <c r="G36" s="1515" t="s">
        <v>1004</v>
      </c>
      <c r="V36" s="1515" t="s">
        <v>971</v>
      </c>
    </row>
    <row r="37" spans="6:22">
      <c r="F37" s="1515" t="s">
        <v>711</v>
      </c>
      <c r="G37" s="1515" t="s">
        <v>1005</v>
      </c>
      <c r="V37" s="1515" t="s">
        <v>973</v>
      </c>
    </row>
    <row r="38" spans="6:22">
      <c r="F38" s="1515" t="s">
        <v>713</v>
      </c>
      <c r="G38" s="1515" t="s">
        <v>1007</v>
      </c>
      <c r="V38" s="1515" t="s">
        <v>2057</v>
      </c>
    </row>
    <row r="39" spans="6:22">
      <c r="F39" s="1515" t="s">
        <v>715</v>
      </c>
      <c r="G39" s="1515" t="s">
        <v>1009</v>
      </c>
    </row>
    <row r="40" spans="6:22">
      <c r="F40" s="1515" t="s">
        <v>716</v>
      </c>
      <c r="G40" s="1515" t="s">
        <v>1010</v>
      </c>
    </row>
    <row r="41" spans="6:22">
      <c r="F41" s="1515" t="s">
        <v>718</v>
      </c>
      <c r="G41" s="1515" t="s">
        <v>723</v>
      </c>
    </row>
    <row r="42" spans="6:22">
      <c r="F42" s="1515" t="s">
        <v>720</v>
      </c>
      <c r="G42" s="1515" t="s">
        <v>724</v>
      </c>
    </row>
    <row r="43" spans="6:22">
      <c r="F43" s="1515" t="s">
        <v>721</v>
      </c>
      <c r="G43" s="1515" t="s">
        <v>725</v>
      </c>
    </row>
    <row r="44" spans="6:22">
      <c r="F44" s="1515" t="s">
        <v>687</v>
      </c>
      <c r="G44" s="1515" t="s">
        <v>726</v>
      </c>
    </row>
    <row r="45" spans="6:22">
      <c r="F45" s="1515" t="s">
        <v>689</v>
      </c>
      <c r="G45" s="1515" t="s">
        <v>728</v>
      </c>
    </row>
    <row r="46" spans="6:22">
      <c r="F46" s="1515" t="s">
        <v>691</v>
      </c>
      <c r="G46" s="1515" t="s">
        <v>729</v>
      </c>
    </row>
    <row r="47" spans="6:22">
      <c r="F47" s="1515" t="s">
        <v>693</v>
      </c>
      <c r="G47" s="1515" t="s">
        <v>2058</v>
      </c>
    </row>
    <row r="48" spans="6:22">
      <c r="F48" s="1515" t="s">
        <v>694</v>
      </c>
    </row>
    <row r="49" spans="6:6">
      <c r="F49" s="1515" t="s">
        <v>696</v>
      </c>
    </row>
    <row r="50" spans="6:6">
      <c r="F50" s="1515" t="s">
        <v>697</v>
      </c>
    </row>
    <row r="51" spans="6:6">
      <c r="F51" s="1515" t="s">
        <v>699</v>
      </c>
    </row>
    <row r="52" spans="6:6">
      <c r="F52" s="1515" t="s">
        <v>700</v>
      </c>
    </row>
    <row r="53" spans="6:6">
      <c r="F53" s="1515" t="s">
        <v>63</v>
      </c>
    </row>
    <row r="54" spans="6:6">
      <c r="F54" s="1515" t="s">
        <v>65</v>
      </c>
    </row>
    <row r="55" spans="6:6">
      <c r="F55" s="1515" t="s">
        <v>67</v>
      </c>
    </row>
    <row r="56" spans="6:6">
      <c r="F56" s="1515" t="s">
        <v>69</v>
      </c>
    </row>
    <row r="57" spans="6:6">
      <c r="F57" s="1515" t="s">
        <v>296</v>
      </c>
    </row>
    <row r="58" spans="6:6">
      <c r="F58" s="1515" t="s">
        <v>298</v>
      </c>
    </row>
    <row r="59" spans="6:6">
      <c r="F59" s="1515" t="s">
        <v>299</v>
      </c>
    </row>
    <row r="60" spans="6:6">
      <c r="F60" s="1515" t="s">
        <v>301</v>
      </c>
    </row>
    <row r="61" spans="6:6">
      <c r="F61" s="1515" t="s">
        <v>652</v>
      </c>
    </row>
    <row r="62" spans="6:6">
      <c r="F62" s="1515" t="s">
        <v>653</v>
      </c>
    </row>
    <row r="63" spans="6:6">
      <c r="F63" s="1515" t="s">
        <v>655</v>
      </c>
    </row>
    <row r="64" spans="6:6">
      <c r="F64" s="1515" t="s">
        <v>657</v>
      </c>
    </row>
    <row r="65" spans="6:6">
      <c r="F65" s="1515" t="s">
        <v>659</v>
      </c>
    </row>
    <row r="66" spans="6:6">
      <c r="F66" s="1515" t="s">
        <v>660</v>
      </c>
    </row>
    <row r="67" spans="6:6">
      <c r="F67" s="1515" t="s">
        <v>662</v>
      </c>
    </row>
    <row r="68" spans="6:6">
      <c r="F68" s="1515" t="s">
        <v>664</v>
      </c>
    </row>
    <row r="69" spans="6:6">
      <c r="F69" s="1515" t="s">
        <v>2059</v>
      </c>
    </row>
  </sheetData>
  <phoneticPr fontId="4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
  <dimension ref="A1:W5"/>
  <sheetViews>
    <sheetView workbookViewId="0">
      <selection activeCell="D7" sqref="D7:J7"/>
    </sheetView>
  </sheetViews>
  <sheetFormatPr defaultRowHeight="14.25"/>
  <cols>
    <col min="1" max="1" width="9" customWidth="1"/>
    <col min="3" max="4" width="9" hidden="1" customWidth="1"/>
    <col min="5" max="5" width="9.75" bestFit="1" customWidth="1"/>
    <col min="6" max="16" width="9" hidden="1" customWidth="1"/>
    <col min="19" max="23" width="9" hidden="1" customWidth="1"/>
  </cols>
  <sheetData>
    <row r="1" spans="1:23" s="1391" customFormat="1" ht="13.5" customHeight="1">
      <c r="A1" s="2488" t="s">
        <v>805</v>
      </c>
      <c r="B1" s="2488" t="s">
        <v>1504</v>
      </c>
      <c r="C1" s="2495" t="s">
        <v>1505</v>
      </c>
      <c r="D1" s="2495" t="s">
        <v>1506</v>
      </c>
      <c r="E1" s="2496" t="s">
        <v>1507</v>
      </c>
      <c r="F1" s="2488" t="s">
        <v>1508</v>
      </c>
      <c r="G1" s="2484" t="s">
        <v>1509</v>
      </c>
      <c r="H1" s="2486" t="s">
        <v>1510</v>
      </c>
      <c r="I1" s="2488" t="s">
        <v>1511</v>
      </c>
      <c r="J1" s="2489" t="s">
        <v>1512</v>
      </c>
      <c r="K1" s="2489"/>
      <c r="L1" s="2490" t="s">
        <v>1513</v>
      </c>
      <c r="M1" s="2491"/>
      <c r="N1" s="2491"/>
      <c r="O1" s="2491"/>
      <c r="P1" s="2491"/>
      <c r="Q1" s="2493" t="s">
        <v>1514</v>
      </c>
      <c r="R1" s="2493"/>
      <c r="S1" s="2480" t="s">
        <v>1515</v>
      </c>
      <c r="T1" s="2480" t="s">
        <v>1516</v>
      </c>
      <c r="U1" s="2480" t="s">
        <v>1517</v>
      </c>
      <c r="V1" s="2482" t="s">
        <v>1518</v>
      </c>
      <c r="W1" s="2482" t="s">
        <v>1519</v>
      </c>
    </row>
    <row r="2" spans="1:23" s="1391" customFormat="1" ht="13.5" customHeight="1">
      <c r="A2" s="2488"/>
      <c r="B2" s="2488"/>
      <c r="C2" s="2495"/>
      <c r="D2" s="2495"/>
      <c r="E2" s="2495"/>
      <c r="F2" s="2488"/>
      <c r="G2" s="2485"/>
      <c r="H2" s="2487"/>
      <c r="I2" s="2488"/>
      <c r="J2" s="2489"/>
      <c r="K2" s="2489"/>
      <c r="L2" s="2491"/>
      <c r="M2" s="2491"/>
      <c r="N2" s="2491"/>
      <c r="O2" s="2491"/>
      <c r="P2" s="2491"/>
      <c r="Q2" s="2493"/>
      <c r="R2" s="2493"/>
      <c r="S2" s="2481"/>
      <c r="T2" s="2481"/>
      <c r="U2" s="2481"/>
      <c r="V2" s="2483"/>
      <c r="W2" s="2483"/>
    </row>
    <row r="3" spans="1:23" s="1391" customFormat="1" ht="13.5" customHeight="1">
      <c r="A3" s="2488"/>
      <c r="B3" s="2488"/>
      <c r="C3" s="2495"/>
      <c r="D3" s="2495"/>
      <c r="E3" s="2495"/>
      <c r="F3" s="2488"/>
      <c r="G3" s="2485"/>
      <c r="H3" s="2487"/>
      <c r="I3" s="2488"/>
      <c r="J3" s="2489" t="s">
        <v>1520</v>
      </c>
      <c r="K3" s="2489" t="s">
        <v>1521</v>
      </c>
      <c r="L3" s="2490" t="s">
        <v>1506</v>
      </c>
      <c r="M3" s="2492" t="s">
        <v>1522</v>
      </c>
      <c r="N3" s="2492" t="s">
        <v>1523</v>
      </c>
      <c r="O3" s="2492" t="s">
        <v>1524</v>
      </c>
      <c r="P3" s="2494" t="s">
        <v>1525</v>
      </c>
      <c r="Q3" s="2493" t="s">
        <v>1526</v>
      </c>
      <c r="R3" s="2493" t="s">
        <v>1525</v>
      </c>
      <c r="S3" s="2481"/>
      <c r="T3" s="2481"/>
      <c r="U3" s="2481"/>
      <c r="V3" s="2483"/>
      <c r="W3" s="2483"/>
    </row>
    <row r="4" spans="1:23" s="1391" customFormat="1">
      <c r="A4" s="2488"/>
      <c r="B4" s="2488"/>
      <c r="C4" s="2495"/>
      <c r="D4" s="2495"/>
      <c r="E4" s="2495"/>
      <c r="F4" s="2488"/>
      <c r="G4" s="2485"/>
      <c r="H4" s="2487"/>
      <c r="I4" s="2488"/>
      <c r="J4" s="2489"/>
      <c r="K4" s="2489"/>
      <c r="L4" s="2490"/>
      <c r="M4" s="2492"/>
      <c r="N4" s="2492"/>
      <c r="O4" s="2492"/>
      <c r="P4" s="2491"/>
      <c r="Q4" s="2493"/>
      <c r="R4" s="2493"/>
      <c r="S4" s="2481"/>
      <c r="T4" s="2481"/>
      <c r="U4" s="2481"/>
      <c r="V4" s="2483"/>
      <c r="W4" s="2483"/>
    </row>
    <row r="5" spans="1:23" s="254" customFormat="1" ht="12">
      <c r="A5" s="254">
        <f>VALUE('1_一般事項'!C5&amp;"02")</f>
        <v>2</v>
      </c>
      <c r="B5" s="1392" t="s">
        <v>1527</v>
      </c>
      <c r="C5" s="1393"/>
      <c r="D5" s="1392"/>
      <c r="E5" s="1394" t="str">
        <f>開始画面!B1</f>
        <v>令和2年度</v>
      </c>
      <c r="F5" s="1395"/>
      <c r="G5" s="1395"/>
      <c r="H5" s="1396"/>
      <c r="I5" s="1395"/>
      <c r="L5" s="323"/>
      <c r="M5" s="323"/>
      <c r="N5" s="323"/>
      <c r="Q5" s="254">
        <f>'1_一般事項'!$C$8</f>
        <v>0</v>
      </c>
      <c r="R5" s="254">
        <f>'1_一般事項'!$C$6</f>
        <v>0</v>
      </c>
    </row>
  </sheetData>
  <mergeCells count="26">
    <mergeCell ref="F1:F4"/>
    <mergeCell ref="A1:A4"/>
    <mergeCell ref="B1:B4"/>
    <mergeCell ref="C1:C4"/>
    <mergeCell ref="D1:D4"/>
    <mergeCell ref="E1:E4"/>
    <mergeCell ref="Q1:R2"/>
    <mergeCell ref="O3:O4"/>
    <mergeCell ref="P3:P4"/>
    <mergeCell ref="Q3:Q4"/>
    <mergeCell ref="R3:R4"/>
    <mergeCell ref="G1:G4"/>
    <mergeCell ref="H1:H4"/>
    <mergeCell ref="I1:I4"/>
    <mergeCell ref="J1:K2"/>
    <mergeCell ref="L1:P2"/>
    <mergeCell ref="J3:J4"/>
    <mergeCell ref="K3:K4"/>
    <mergeCell ref="L3:L4"/>
    <mergeCell ref="M3:M4"/>
    <mergeCell ref="N3:N4"/>
    <mergeCell ref="S1:S4"/>
    <mergeCell ref="T1:T4"/>
    <mergeCell ref="U1:U4"/>
    <mergeCell ref="V1:V4"/>
    <mergeCell ref="W1:W4"/>
  </mergeCells>
  <phoneticPr fontId="4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BV92"/>
  <sheetViews>
    <sheetView showGridLines="0" zoomScale="55" zoomScaleNormal="55" workbookViewId="0">
      <pane xSplit="4" ySplit="8" topLeftCell="E9" activePane="bottomRight" state="frozen"/>
      <selection pane="topRight"/>
      <selection pane="bottomLeft"/>
      <selection pane="bottomRight" activeCell="F10" sqref="F10"/>
    </sheetView>
  </sheetViews>
  <sheetFormatPr defaultRowHeight="12"/>
  <cols>
    <col min="1" max="2" width="2.125" style="920" customWidth="1"/>
    <col min="3" max="3" width="34.375" style="920" customWidth="1"/>
    <col min="4" max="4" width="8.125" style="1025" bestFit="1" customWidth="1"/>
    <col min="5" max="5" width="4.125" style="920" customWidth="1"/>
    <col min="6" max="6" width="36.375" style="922" customWidth="1"/>
    <col min="7" max="7" width="4.125" style="920" customWidth="1"/>
    <col min="8" max="8" width="36.375" style="922" customWidth="1"/>
    <col min="9" max="9" width="4.125" style="920" customWidth="1"/>
    <col min="10" max="10" width="36.375" style="922" customWidth="1"/>
    <col min="11" max="11" width="4.125" style="920" customWidth="1"/>
    <col min="12" max="12" width="36.375" style="922" customWidth="1"/>
    <col min="13" max="13" width="4.125" style="920" customWidth="1"/>
    <col min="14" max="14" width="36.375" style="922" customWidth="1"/>
    <col min="15" max="15" width="4.125" style="920" customWidth="1"/>
    <col min="16" max="16" width="36.375" style="922" customWidth="1"/>
    <col min="17" max="17" width="4.125" style="920" customWidth="1"/>
    <col min="18" max="18" width="36.375" style="922" customWidth="1"/>
    <col min="19" max="19" width="4.125" style="920" customWidth="1"/>
    <col min="20" max="20" width="36.375" style="922" customWidth="1"/>
    <col min="21" max="21" width="4.125" style="920" customWidth="1"/>
    <col min="22" max="22" width="36.375" style="922" customWidth="1"/>
    <col min="23" max="23" width="4.125" style="920" customWidth="1"/>
    <col min="24" max="24" width="36.375" style="922" customWidth="1"/>
    <col min="25" max="25" width="4.125" style="920" customWidth="1"/>
    <col min="26" max="26" width="36.375" style="922" customWidth="1"/>
    <col min="27" max="27" width="4.125" style="920" customWidth="1"/>
    <col min="28" max="28" width="36.375" style="922" customWidth="1"/>
    <col min="29" max="29" width="4.125" style="920" customWidth="1"/>
    <col min="30" max="30" width="36.375" style="922" customWidth="1"/>
    <col min="31" max="31" width="4.125" style="920" customWidth="1"/>
    <col min="32" max="32" width="36.375" style="922" customWidth="1"/>
    <col min="33" max="33" width="4.125" style="920" customWidth="1"/>
    <col min="34" max="34" width="36.375" style="922" customWidth="1"/>
    <col min="35" max="35" width="4.125" style="920" customWidth="1"/>
    <col min="36" max="36" width="36.375" style="922" customWidth="1"/>
    <col min="37" max="37" width="4.125" style="920" customWidth="1"/>
    <col min="38" max="38" width="36.375" style="922" customWidth="1"/>
    <col min="39" max="39" width="4.125" style="920" customWidth="1"/>
    <col min="40" max="40" width="36.375" style="922" customWidth="1"/>
    <col min="41" max="41" width="4.125" style="920" customWidth="1"/>
    <col min="42" max="42" width="36.375" style="922" customWidth="1"/>
    <col min="43" max="43" width="4.125" style="920" customWidth="1"/>
    <col min="44" max="44" width="36.375" style="922" customWidth="1"/>
    <col min="45" max="45" width="4.125" style="920" customWidth="1"/>
    <col min="46" max="46" width="36.375" style="922" customWidth="1"/>
    <col min="47" max="47" width="4.125" style="920" customWidth="1"/>
    <col min="48" max="48" width="36.375" style="922" customWidth="1"/>
    <col min="49" max="49" width="4.125" style="920" customWidth="1"/>
    <col min="50" max="50" width="36.375" style="922" customWidth="1"/>
    <col min="51" max="51" width="4.125" style="920" customWidth="1"/>
    <col min="52" max="52" width="36.375" style="922" customWidth="1"/>
    <col min="53" max="53" width="4.125" style="920" customWidth="1"/>
    <col min="54" max="54" width="36.375" style="922" customWidth="1"/>
    <col min="55" max="55" width="4.125" style="920" customWidth="1"/>
    <col min="56" max="56" width="36.375" style="922" customWidth="1"/>
    <col min="57" max="57" width="4.125" style="920" customWidth="1"/>
    <col min="58" max="58" width="36.375" style="922" customWidth="1"/>
    <col min="59" max="59" width="4.125" style="920" customWidth="1"/>
    <col min="60" max="60" width="36.375" style="922" customWidth="1"/>
    <col min="61" max="61" width="4.125" style="920" customWidth="1"/>
    <col min="62" max="62" width="36.375" style="922" customWidth="1"/>
    <col min="63" max="63" width="4.125" style="920" customWidth="1"/>
    <col min="64" max="64" width="36.375" style="922" customWidth="1"/>
    <col min="65" max="65" width="4.125" style="920" customWidth="1"/>
    <col min="66" max="66" width="36.375" style="922" customWidth="1"/>
    <col min="67" max="67" width="4.125" style="920" customWidth="1"/>
    <col min="68" max="68" width="36.375" style="922" customWidth="1"/>
    <col min="69" max="69" width="4.125" style="920" customWidth="1"/>
    <col min="70" max="70" width="36.375" style="922" customWidth="1"/>
    <col min="71" max="72" width="9" style="920"/>
    <col min="73" max="74" width="9" style="920" hidden="1" customWidth="1"/>
    <col min="75" max="16384" width="9" style="920"/>
  </cols>
  <sheetData>
    <row r="1" spans="1:70" ht="15" hidden="1" customHeight="1">
      <c r="A1" s="1356"/>
      <c r="B1" s="919" t="s">
        <v>1341</v>
      </c>
      <c r="C1" s="919">
        <f>COUNTIF(E10:BR71,"※")</f>
        <v>15</v>
      </c>
      <c r="D1" s="919" t="s">
        <v>1342</v>
      </c>
      <c r="E1" s="919"/>
      <c r="F1" s="919"/>
      <c r="M1" s="922"/>
      <c r="O1" s="922"/>
      <c r="Q1" s="922"/>
      <c r="S1" s="922"/>
      <c r="U1" s="922"/>
      <c r="W1" s="922"/>
      <c r="Y1" s="922"/>
      <c r="AA1" s="922"/>
      <c r="AC1" s="922"/>
      <c r="AE1" s="922"/>
      <c r="AG1" s="922"/>
      <c r="AI1" s="922"/>
      <c r="AK1" s="922"/>
      <c r="AM1" s="922"/>
      <c r="AO1" s="922"/>
      <c r="AQ1" s="922"/>
      <c r="AS1" s="922"/>
      <c r="AU1" s="922"/>
      <c r="AW1" s="922"/>
      <c r="AY1" s="922"/>
      <c r="BA1" s="922"/>
      <c r="BC1" s="922"/>
      <c r="BE1" s="922"/>
      <c r="BG1" s="922"/>
      <c r="BI1" s="922"/>
      <c r="BK1" s="922"/>
      <c r="BM1" s="922"/>
    </row>
    <row r="2" spans="1:70" ht="19.5" customHeight="1">
      <c r="B2" s="1809" t="s">
        <v>1407</v>
      </c>
      <c r="C2" s="1810"/>
      <c r="D2" s="923" t="s">
        <v>818</v>
      </c>
    </row>
    <row r="3" spans="1:70" ht="24">
      <c r="B3" s="253"/>
      <c r="C3" s="1725" t="s">
        <v>2482</v>
      </c>
      <c r="D3" s="253"/>
    </row>
    <row r="4" spans="1:70" ht="40.5" customHeight="1">
      <c r="B4" s="253"/>
      <c r="C4" s="1827" t="s">
        <v>2499</v>
      </c>
      <c r="D4" s="1827"/>
      <c r="E4" s="1827"/>
      <c r="F4" s="1827"/>
      <c r="G4" s="1827"/>
      <c r="H4" s="1827"/>
      <c r="I4" s="1827"/>
      <c r="J4" s="1726"/>
    </row>
    <row r="5" spans="1:70" ht="54.75" customHeight="1" thickBot="1">
      <c r="C5" s="1828" t="s">
        <v>2483</v>
      </c>
      <c r="D5" s="1828"/>
      <c r="E5" s="1828"/>
      <c r="F5" s="1828"/>
      <c r="G5" s="1828"/>
      <c r="H5" s="1828"/>
      <c r="I5" s="1828"/>
      <c r="J5" s="1727"/>
    </row>
    <row r="6" spans="1:70" ht="27" customHeight="1" thickTop="1">
      <c r="B6" s="1811" t="s">
        <v>1202</v>
      </c>
      <c r="C6" s="1812"/>
      <c r="D6" s="1813"/>
      <c r="E6" s="1820">
        <f>'1_一般事項'!C9</f>
        <v>0</v>
      </c>
      <c r="F6" s="1822" t="s">
        <v>1203</v>
      </c>
      <c r="G6" s="1824" t="str">
        <f>E6+1&amp;"次下請"</f>
        <v>1次下請</v>
      </c>
      <c r="H6" s="1825"/>
      <c r="I6" s="1825"/>
      <c r="J6" s="1825"/>
      <c r="K6" s="1825"/>
      <c r="L6" s="1825"/>
      <c r="M6" s="1825"/>
      <c r="N6" s="1825"/>
      <c r="O6" s="1825"/>
      <c r="P6" s="1825"/>
      <c r="Q6" s="1825"/>
      <c r="R6" s="1825"/>
      <c r="S6" s="1825"/>
      <c r="T6" s="1825"/>
      <c r="U6" s="1825"/>
      <c r="V6" s="1825"/>
      <c r="W6" s="1825"/>
      <c r="X6" s="1825"/>
      <c r="Y6" s="1825"/>
      <c r="Z6" s="1825"/>
      <c r="AA6" s="1825"/>
      <c r="AB6" s="1825"/>
      <c r="AC6" s="1825"/>
      <c r="AD6" s="1825"/>
      <c r="AE6" s="1825"/>
      <c r="AF6" s="1825"/>
      <c r="AG6" s="1825"/>
      <c r="AH6" s="1825"/>
      <c r="AI6" s="1825"/>
      <c r="AJ6" s="1825"/>
      <c r="AK6" s="1825"/>
      <c r="AL6" s="1825"/>
      <c r="AM6" s="1825"/>
      <c r="AN6" s="1825"/>
      <c r="AO6" s="1825"/>
      <c r="AP6" s="1825"/>
      <c r="AQ6" s="1825"/>
      <c r="AR6" s="1825"/>
      <c r="AS6" s="1825"/>
      <c r="AT6" s="1825"/>
      <c r="AU6" s="1825"/>
      <c r="AV6" s="1825"/>
      <c r="AW6" s="1825"/>
      <c r="AX6" s="1825"/>
      <c r="AY6" s="1825"/>
      <c r="AZ6" s="1825"/>
      <c r="BA6" s="1825"/>
      <c r="BB6" s="1825"/>
      <c r="BC6" s="1825"/>
      <c r="BD6" s="1825"/>
      <c r="BE6" s="1825"/>
      <c r="BF6" s="1825"/>
      <c r="BG6" s="1825"/>
      <c r="BH6" s="1825"/>
      <c r="BI6" s="1825"/>
      <c r="BJ6" s="1825"/>
      <c r="BK6" s="1825"/>
      <c r="BL6" s="1825"/>
      <c r="BM6" s="1825"/>
      <c r="BN6" s="1825"/>
      <c r="BO6" s="1825"/>
      <c r="BP6" s="1826"/>
      <c r="BQ6" s="1798" t="s">
        <v>260</v>
      </c>
      <c r="BR6" s="1799"/>
    </row>
    <row r="7" spans="1:70" ht="20.25" customHeight="1">
      <c r="B7" s="1814"/>
      <c r="C7" s="1815"/>
      <c r="D7" s="1816"/>
      <c r="E7" s="1821"/>
      <c r="F7" s="1823"/>
      <c r="G7" s="1804">
        <v>1</v>
      </c>
      <c r="H7" s="1805"/>
      <c r="I7" s="1804">
        <v>2</v>
      </c>
      <c r="J7" s="1805"/>
      <c r="K7" s="1804">
        <v>3</v>
      </c>
      <c r="L7" s="1805"/>
      <c r="M7" s="1804">
        <v>4</v>
      </c>
      <c r="N7" s="1805"/>
      <c r="O7" s="1804">
        <v>5</v>
      </c>
      <c r="P7" s="1805"/>
      <c r="Q7" s="1804">
        <v>6</v>
      </c>
      <c r="R7" s="1805"/>
      <c r="S7" s="1804">
        <v>7</v>
      </c>
      <c r="T7" s="1805"/>
      <c r="U7" s="1804">
        <v>8</v>
      </c>
      <c r="V7" s="1805"/>
      <c r="W7" s="1804">
        <v>9</v>
      </c>
      <c r="X7" s="1805"/>
      <c r="Y7" s="1804">
        <v>10</v>
      </c>
      <c r="Z7" s="1805"/>
      <c r="AA7" s="1804">
        <v>11</v>
      </c>
      <c r="AB7" s="1805"/>
      <c r="AC7" s="1804">
        <v>12</v>
      </c>
      <c r="AD7" s="1805"/>
      <c r="AE7" s="1804">
        <v>13</v>
      </c>
      <c r="AF7" s="1805"/>
      <c r="AG7" s="1804">
        <v>14</v>
      </c>
      <c r="AH7" s="1805"/>
      <c r="AI7" s="1804">
        <v>15</v>
      </c>
      <c r="AJ7" s="1805"/>
      <c r="AK7" s="1804">
        <v>16</v>
      </c>
      <c r="AL7" s="1805"/>
      <c r="AM7" s="1804">
        <v>17</v>
      </c>
      <c r="AN7" s="1805"/>
      <c r="AO7" s="1804">
        <v>18</v>
      </c>
      <c r="AP7" s="1805"/>
      <c r="AQ7" s="1804">
        <v>19</v>
      </c>
      <c r="AR7" s="1805"/>
      <c r="AS7" s="1804">
        <v>20</v>
      </c>
      <c r="AT7" s="1805"/>
      <c r="AU7" s="1804">
        <v>21</v>
      </c>
      <c r="AV7" s="1805"/>
      <c r="AW7" s="1804">
        <v>22</v>
      </c>
      <c r="AX7" s="1805"/>
      <c r="AY7" s="1804">
        <v>23</v>
      </c>
      <c r="AZ7" s="1805"/>
      <c r="BA7" s="1804">
        <v>24</v>
      </c>
      <c r="BB7" s="1805"/>
      <c r="BC7" s="1804">
        <v>25</v>
      </c>
      <c r="BD7" s="1805"/>
      <c r="BE7" s="1804">
        <v>26</v>
      </c>
      <c r="BF7" s="1805"/>
      <c r="BG7" s="1804">
        <v>27</v>
      </c>
      <c r="BH7" s="1805"/>
      <c r="BI7" s="1804">
        <v>28</v>
      </c>
      <c r="BJ7" s="1805"/>
      <c r="BK7" s="1804">
        <v>29</v>
      </c>
      <c r="BL7" s="1805"/>
      <c r="BM7" s="1804">
        <v>30</v>
      </c>
      <c r="BN7" s="1805"/>
      <c r="BO7" s="1806" t="str">
        <f>E6+1&amp;"次下負業者計"</f>
        <v>1次下負業者計</v>
      </c>
      <c r="BP7" s="1807"/>
      <c r="BQ7" s="1800"/>
      <c r="BR7" s="1801"/>
    </row>
    <row r="8" spans="1:70" ht="27" customHeight="1">
      <c r="B8" s="1817"/>
      <c r="C8" s="1818"/>
      <c r="D8" s="1819"/>
      <c r="E8" s="927"/>
      <c r="F8" s="928" t="str">
        <f>IF('1_一般事項'!$C$8="","",'1_一般事項'!$C$8)</f>
        <v/>
      </c>
      <c r="G8" s="927"/>
      <c r="H8" s="928" t="str">
        <f>IF('1_一般事項'!C21="","",'1_一般事項'!C21)</f>
        <v/>
      </c>
      <c r="I8" s="927"/>
      <c r="J8" s="928" t="str">
        <f>IF('1_一般事項'!C22="","",'1_一般事項'!C22)</f>
        <v/>
      </c>
      <c r="K8" s="927"/>
      <c r="L8" s="928" t="str">
        <f>IF('1_一般事項'!C23="","",'1_一般事項'!C23)</f>
        <v/>
      </c>
      <c r="M8" s="927"/>
      <c r="N8" s="928" t="str">
        <f>IF('1_一般事項'!C24="","",'1_一般事項'!C24)</f>
        <v/>
      </c>
      <c r="O8" s="927"/>
      <c r="P8" s="928" t="str">
        <f>IF('1_一般事項'!C25="","",'1_一般事項'!C25)</f>
        <v/>
      </c>
      <c r="Q8" s="927"/>
      <c r="R8" s="928" t="str">
        <f>IF('1_一般事項'!C26="","",'1_一般事項'!C26)</f>
        <v/>
      </c>
      <c r="S8" s="927"/>
      <c r="T8" s="928" t="str">
        <f>IF('1_一般事項'!C27="","",'1_一般事項'!C27)</f>
        <v/>
      </c>
      <c r="U8" s="927"/>
      <c r="V8" s="928" t="str">
        <f>IF('1_一般事項'!C28="","",'1_一般事項'!C28)</f>
        <v/>
      </c>
      <c r="W8" s="927"/>
      <c r="X8" s="928" t="str">
        <f>IF('1_一般事項'!C29="","",'1_一般事項'!C29)</f>
        <v/>
      </c>
      <c r="Y8" s="927"/>
      <c r="Z8" s="928" t="str">
        <f>IF('1_一般事項'!C30="","",'1_一般事項'!C30)</f>
        <v/>
      </c>
      <c r="AA8" s="927"/>
      <c r="AB8" s="928" t="str">
        <f>IF('1_一般事項'!C31="","",'1_一般事項'!C31)</f>
        <v/>
      </c>
      <c r="AC8" s="927"/>
      <c r="AD8" s="928" t="str">
        <f>IF('1_一般事項'!C32="","",'1_一般事項'!C32)</f>
        <v/>
      </c>
      <c r="AE8" s="927"/>
      <c r="AF8" s="928" t="str">
        <f>IF('1_一般事項'!C33="","",'1_一般事項'!C33)</f>
        <v/>
      </c>
      <c r="AG8" s="927"/>
      <c r="AH8" s="928" t="str">
        <f>IF('1_一般事項'!C34="","",'1_一般事項'!C34)</f>
        <v/>
      </c>
      <c r="AI8" s="927"/>
      <c r="AJ8" s="928" t="str">
        <f>IF('1_一般事項'!C35="","",'1_一般事項'!C35)</f>
        <v/>
      </c>
      <c r="AK8" s="927"/>
      <c r="AL8" s="928" t="str">
        <f>IF('1_一般事項'!C36="","",'1_一般事項'!C36)</f>
        <v/>
      </c>
      <c r="AM8" s="927"/>
      <c r="AN8" s="928" t="str">
        <f>IF('1_一般事項'!C37="","",'1_一般事項'!C37)</f>
        <v/>
      </c>
      <c r="AO8" s="927"/>
      <c r="AP8" s="928" t="str">
        <f>IF('1_一般事項'!C38="","",'1_一般事項'!C38)</f>
        <v/>
      </c>
      <c r="AQ8" s="927"/>
      <c r="AR8" s="928" t="str">
        <f>IF('1_一般事項'!C39="","",'1_一般事項'!C39)</f>
        <v/>
      </c>
      <c r="AS8" s="927"/>
      <c r="AT8" s="928" t="str">
        <f>IF('1_一般事項'!C40="","",'1_一般事項'!C40)</f>
        <v/>
      </c>
      <c r="AU8" s="927"/>
      <c r="AV8" s="928" t="str">
        <f>IF('1_一般事項'!C41="","",'1_一般事項'!C41)</f>
        <v/>
      </c>
      <c r="AW8" s="927"/>
      <c r="AX8" s="928" t="str">
        <f>IF('1_一般事項'!C42="","",'1_一般事項'!C42)</f>
        <v/>
      </c>
      <c r="AY8" s="927"/>
      <c r="AZ8" s="928" t="str">
        <f>IF('1_一般事項'!C43="","",'1_一般事項'!C43)</f>
        <v/>
      </c>
      <c r="BA8" s="927"/>
      <c r="BB8" s="928" t="str">
        <f>IF('1_一般事項'!C44="","",'1_一般事項'!C44)</f>
        <v/>
      </c>
      <c r="BC8" s="927"/>
      <c r="BD8" s="928" t="str">
        <f>IF('1_一般事項'!C45="","",'1_一般事項'!C45)</f>
        <v/>
      </c>
      <c r="BE8" s="927"/>
      <c r="BF8" s="928" t="str">
        <f>IF('1_一般事項'!C46="","",'1_一般事項'!C46)</f>
        <v/>
      </c>
      <c r="BG8" s="927"/>
      <c r="BH8" s="928" t="str">
        <f>IF('1_一般事項'!C47="","",'1_一般事項'!C47)</f>
        <v/>
      </c>
      <c r="BI8" s="927"/>
      <c r="BJ8" s="928" t="str">
        <f>IF('1_一般事項'!C48="","",'1_一般事項'!C48)</f>
        <v/>
      </c>
      <c r="BK8" s="927"/>
      <c r="BL8" s="928" t="str">
        <f>IF('1_一般事項'!C49="","",'1_一般事項'!C49)</f>
        <v/>
      </c>
      <c r="BM8" s="927"/>
      <c r="BN8" s="928" t="str">
        <f>IF('1_一般事項'!C50="","",'1_一般事項'!C50)</f>
        <v/>
      </c>
      <c r="BO8" s="1808"/>
      <c r="BP8" s="1803"/>
      <c r="BQ8" s="1802"/>
      <c r="BR8" s="1803"/>
    </row>
    <row r="9" spans="1:70" ht="27" customHeight="1">
      <c r="B9" s="929" t="s">
        <v>1211</v>
      </c>
      <c r="C9" s="914"/>
      <c r="D9" s="914"/>
      <c r="E9" s="924"/>
      <c r="F9" s="924"/>
      <c r="G9" s="924"/>
      <c r="H9" s="924"/>
      <c r="I9" s="924"/>
      <c r="J9" s="924"/>
      <c r="K9" s="924"/>
      <c r="L9" s="924"/>
      <c r="M9" s="924"/>
      <c r="N9" s="924"/>
      <c r="O9" s="924"/>
      <c r="P9" s="924"/>
      <c r="Q9" s="924"/>
      <c r="R9" s="924"/>
      <c r="S9" s="924"/>
      <c r="T9" s="924"/>
      <c r="U9" s="924"/>
      <c r="V9" s="924"/>
      <c r="W9" s="924"/>
      <c r="X9" s="924"/>
      <c r="Y9" s="924"/>
      <c r="Z9" s="924"/>
      <c r="AA9" s="924"/>
      <c r="AB9" s="924"/>
      <c r="AC9" s="924"/>
      <c r="AD9" s="924"/>
      <c r="AE9" s="924"/>
      <c r="AF9" s="924"/>
      <c r="AG9" s="924"/>
      <c r="AH9" s="924"/>
      <c r="AI9" s="924"/>
      <c r="AJ9" s="924"/>
      <c r="AK9" s="924"/>
      <c r="AL9" s="924"/>
      <c r="AM9" s="924"/>
      <c r="AN9" s="924"/>
      <c r="AO9" s="924"/>
      <c r="AP9" s="924"/>
      <c r="AQ9" s="924"/>
      <c r="AR9" s="924"/>
      <c r="AS9" s="924"/>
      <c r="AT9" s="924"/>
      <c r="AU9" s="924"/>
      <c r="AV9" s="924"/>
      <c r="AW9" s="924"/>
      <c r="AX9" s="924"/>
      <c r="AY9" s="924"/>
      <c r="AZ9" s="924"/>
      <c r="BA9" s="924"/>
      <c r="BB9" s="924"/>
      <c r="BC9" s="924"/>
      <c r="BD9" s="924"/>
      <c r="BE9" s="924"/>
      <c r="BF9" s="924"/>
      <c r="BG9" s="924"/>
      <c r="BH9" s="924"/>
      <c r="BI9" s="924"/>
      <c r="BJ9" s="924"/>
      <c r="BK9" s="924"/>
      <c r="BL9" s="924"/>
      <c r="BM9" s="924"/>
      <c r="BN9" s="924"/>
      <c r="BO9" s="924"/>
      <c r="BP9" s="924"/>
      <c r="BQ9" s="930"/>
      <c r="BR9" s="931"/>
    </row>
    <row r="10" spans="1:70" ht="27" customHeight="1">
      <c r="B10" s="929"/>
      <c r="C10" s="933" t="s">
        <v>1252</v>
      </c>
      <c r="D10" s="1716"/>
      <c r="E10" s="934" t="str">
        <f>IF(F10="","※","")</f>
        <v>※</v>
      </c>
      <c r="F10" s="935"/>
      <c r="G10" s="934" t="str">
        <f>IF(AND(H8&lt;&gt;"",H10=""),"※","")</f>
        <v/>
      </c>
      <c r="H10" s="935"/>
      <c r="I10" s="934" t="str">
        <f>IF(AND(J8&lt;&gt;"",J10=""),"※","")</f>
        <v/>
      </c>
      <c r="J10" s="935"/>
      <c r="K10" s="934" t="str">
        <f>IF(AND(L8&lt;&gt;"",L10=""),"※","")</f>
        <v/>
      </c>
      <c r="L10" s="935"/>
      <c r="M10" s="934" t="str">
        <f>IF(AND(N8&lt;&gt;"",N10=""),"※","")</f>
        <v/>
      </c>
      <c r="N10" s="935"/>
      <c r="O10" s="934" t="str">
        <f>IF(AND(P8&lt;&gt;"",P10=""),"※","")</f>
        <v/>
      </c>
      <c r="P10" s="935"/>
      <c r="Q10" s="934" t="str">
        <f>IF(AND(R8&lt;&gt;"",R10=""),"※","")</f>
        <v/>
      </c>
      <c r="R10" s="935"/>
      <c r="S10" s="934" t="str">
        <f>IF(AND(T8&lt;&gt;"",T10=""),"※","")</f>
        <v/>
      </c>
      <c r="T10" s="935"/>
      <c r="U10" s="934" t="str">
        <f>IF(AND(V8&lt;&gt;"",V10=""),"※","")</f>
        <v/>
      </c>
      <c r="V10" s="935"/>
      <c r="W10" s="934" t="str">
        <f>IF(AND(X8&lt;&gt;"",X10=""),"※","")</f>
        <v/>
      </c>
      <c r="X10" s="935"/>
      <c r="Y10" s="934" t="str">
        <f>IF(AND(Z8&lt;&gt;"",Z10=""),"※","")</f>
        <v/>
      </c>
      <c r="Z10" s="935"/>
      <c r="AA10" s="934" t="str">
        <f>IF(AND(AB8&lt;&gt;"",AB10=""),"※","")</f>
        <v/>
      </c>
      <c r="AB10" s="935"/>
      <c r="AC10" s="934" t="str">
        <f>IF(AND(AD8&lt;&gt;"",AD10=""),"※","")</f>
        <v/>
      </c>
      <c r="AD10" s="935"/>
      <c r="AE10" s="934" t="str">
        <f>IF(AND(AF8&lt;&gt;"",AF10=""),"※","")</f>
        <v/>
      </c>
      <c r="AF10" s="935"/>
      <c r="AG10" s="934" t="str">
        <f>IF(AND(AH8&lt;&gt;"",AH10=""),"※","")</f>
        <v/>
      </c>
      <c r="AH10" s="935"/>
      <c r="AI10" s="934" t="str">
        <f>IF(AND(AJ8&lt;&gt;"",AJ10=""),"※","")</f>
        <v/>
      </c>
      <c r="AJ10" s="935"/>
      <c r="AK10" s="934" t="str">
        <f>IF(AND(AL8&lt;&gt;"",AL10=""),"※","")</f>
        <v/>
      </c>
      <c r="AL10" s="935"/>
      <c r="AM10" s="934" t="str">
        <f>IF(AND(AN8&lt;&gt;"",AN10=""),"※","")</f>
        <v/>
      </c>
      <c r="AN10" s="935"/>
      <c r="AO10" s="934" t="str">
        <f>IF(AND(AP8&lt;&gt;"",AP10=""),"※","")</f>
        <v/>
      </c>
      <c r="AP10" s="935"/>
      <c r="AQ10" s="934" t="str">
        <f>IF(AND(AR8&lt;&gt;"",AR10=""),"※","")</f>
        <v/>
      </c>
      <c r="AR10" s="935"/>
      <c r="AS10" s="934" t="str">
        <f>IF(AND(AT8&lt;&gt;"",AT10=""),"※","")</f>
        <v/>
      </c>
      <c r="AT10" s="935"/>
      <c r="AU10" s="934" t="str">
        <f>IF(AND(AV8&lt;&gt;"",AV10=""),"※","")</f>
        <v/>
      </c>
      <c r="AV10" s="935"/>
      <c r="AW10" s="934" t="str">
        <f>IF(AND(AX8&lt;&gt;"",AX10=""),"※","")</f>
        <v/>
      </c>
      <c r="AX10" s="935"/>
      <c r="AY10" s="934" t="str">
        <f>IF(AND(AZ8&lt;&gt;"",AZ10=""),"※","")</f>
        <v/>
      </c>
      <c r="AZ10" s="935"/>
      <c r="BA10" s="934" t="str">
        <f>IF(AND(BB8&lt;&gt;"",BB10=""),"※","")</f>
        <v/>
      </c>
      <c r="BB10" s="935"/>
      <c r="BC10" s="934" t="str">
        <f>IF(AND(BD8&lt;&gt;"",BD10=""),"※","")</f>
        <v/>
      </c>
      <c r="BD10" s="935"/>
      <c r="BE10" s="934" t="str">
        <f>IF(AND(BF8&lt;&gt;"",BF10=""),"※","")</f>
        <v/>
      </c>
      <c r="BF10" s="935"/>
      <c r="BG10" s="934" t="str">
        <f>IF(AND(BH8&lt;&gt;"",BH10=""),"※","")</f>
        <v/>
      </c>
      <c r="BH10" s="935"/>
      <c r="BI10" s="934" t="str">
        <f>IF(AND(BJ8&lt;&gt;"",BJ10=""),"※","")</f>
        <v/>
      </c>
      <c r="BJ10" s="935"/>
      <c r="BK10" s="934" t="str">
        <f>IF(AND(BL8&lt;&gt;"",BL10=""),"※","")</f>
        <v/>
      </c>
      <c r="BL10" s="935"/>
      <c r="BM10" s="934" t="str">
        <f>IF(AND(BN8&lt;&gt;"",BN10=""),"※","")</f>
        <v/>
      </c>
      <c r="BN10" s="935"/>
      <c r="BO10" s="934"/>
      <c r="BP10" s="936">
        <f>SUM(H10:BN10)</f>
        <v>0</v>
      </c>
      <c r="BQ10" s="937"/>
      <c r="BR10" s="938">
        <f>SUM(F10,BP10)</f>
        <v>0</v>
      </c>
    </row>
    <row r="11" spans="1:70" ht="27" customHeight="1">
      <c r="B11" s="929"/>
      <c r="C11" s="939" t="s">
        <v>1214</v>
      </c>
      <c r="D11" s="1717"/>
      <c r="E11" s="940" t="str">
        <f>IF(F11="","※","")</f>
        <v>※</v>
      </c>
      <c r="F11" s="941"/>
      <c r="G11" s="940" t="str">
        <f>IF(AND(H8&lt;&gt;"",H11=""),"※","")</f>
        <v/>
      </c>
      <c r="H11" s="941"/>
      <c r="I11" s="940" t="str">
        <f>IF(AND(J8&lt;&gt;"",J11=""),"※","")</f>
        <v/>
      </c>
      <c r="J11" s="941"/>
      <c r="K11" s="940" t="str">
        <f>IF(AND(L8&lt;&gt;"",L11=""),"※","")</f>
        <v/>
      </c>
      <c r="L11" s="941"/>
      <c r="M11" s="940" t="str">
        <f>IF(AND(N8&lt;&gt;"",N11=""),"※","")</f>
        <v/>
      </c>
      <c r="N11" s="941"/>
      <c r="O11" s="940" t="str">
        <f>IF(AND(P8&lt;&gt;"",P11=""),"※","")</f>
        <v/>
      </c>
      <c r="P11" s="941"/>
      <c r="Q11" s="940" t="str">
        <f>IF(AND(R8&lt;&gt;"",R11=""),"※","")</f>
        <v/>
      </c>
      <c r="R11" s="941"/>
      <c r="S11" s="940" t="str">
        <f>IF(AND(T8&lt;&gt;"",T11=""),"※","")</f>
        <v/>
      </c>
      <c r="T11" s="941"/>
      <c r="U11" s="940" t="str">
        <f>IF(AND(V8&lt;&gt;"",V11=""),"※","")</f>
        <v/>
      </c>
      <c r="V11" s="941"/>
      <c r="W11" s="940" t="str">
        <f>IF(AND(X8&lt;&gt;"",X11=""),"※","")</f>
        <v/>
      </c>
      <c r="X11" s="941"/>
      <c r="Y11" s="940" t="str">
        <f>IF(AND(Z8&lt;&gt;"",Z11=""),"※","")</f>
        <v/>
      </c>
      <c r="Z11" s="941"/>
      <c r="AA11" s="940" t="str">
        <f>IF(AND(AB8&lt;&gt;"",AB11=""),"※","")</f>
        <v/>
      </c>
      <c r="AB11" s="941"/>
      <c r="AC11" s="940" t="str">
        <f>IF(AND(AD8&lt;&gt;"",AD11=""),"※","")</f>
        <v/>
      </c>
      <c r="AD11" s="941"/>
      <c r="AE11" s="940" t="str">
        <f>IF(AND(AF8&lt;&gt;"",AF11=""),"※","")</f>
        <v/>
      </c>
      <c r="AF11" s="941"/>
      <c r="AG11" s="940" t="str">
        <f>IF(AND(AH8&lt;&gt;"",AH11=""),"※","")</f>
        <v/>
      </c>
      <c r="AH11" s="941"/>
      <c r="AI11" s="940" t="str">
        <f>IF(AND(AJ8&lt;&gt;"",AJ11=""),"※","")</f>
        <v/>
      </c>
      <c r="AJ11" s="941"/>
      <c r="AK11" s="940" t="str">
        <f>IF(AND(AL8&lt;&gt;"",AL11=""),"※","")</f>
        <v/>
      </c>
      <c r="AL11" s="941"/>
      <c r="AM11" s="940" t="str">
        <f>IF(AND(AN8&lt;&gt;"",AN11=""),"※","")</f>
        <v/>
      </c>
      <c r="AN11" s="941"/>
      <c r="AO11" s="940" t="str">
        <f>IF(AND(AP8&lt;&gt;"",AP11=""),"※","")</f>
        <v/>
      </c>
      <c r="AP11" s="941"/>
      <c r="AQ11" s="940" t="str">
        <f>IF(AND(AR8&lt;&gt;"",AR11=""),"※","")</f>
        <v/>
      </c>
      <c r="AR11" s="941"/>
      <c r="AS11" s="940" t="str">
        <f>IF(AND(AT8&lt;&gt;"",AT11=""),"※","")</f>
        <v/>
      </c>
      <c r="AT11" s="941"/>
      <c r="AU11" s="940" t="str">
        <f>IF(AND(AV8&lt;&gt;"",AV11=""),"※","")</f>
        <v/>
      </c>
      <c r="AV11" s="941"/>
      <c r="AW11" s="940" t="str">
        <f>IF(AND(AX8&lt;&gt;"",AX11=""),"※","")</f>
        <v/>
      </c>
      <c r="AX11" s="941"/>
      <c r="AY11" s="940" t="str">
        <f>IF(AND(AZ8&lt;&gt;"",AZ11=""),"※","")</f>
        <v/>
      </c>
      <c r="AZ11" s="941"/>
      <c r="BA11" s="940" t="str">
        <f>IF(AND(BB8&lt;&gt;"",BB11=""),"※","")</f>
        <v/>
      </c>
      <c r="BB11" s="941"/>
      <c r="BC11" s="940" t="str">
        <f>IF(AND(BD8&lt;&gt;"",BD11=""),"※","")</f>
        <v/>
      </c>
      <c r="BD11" s="941"/>
      <c r="BE11" s="940" t="str">
        <f>IF(AND(BF8&lt;&gt;"",BF11=""),"※","")</f>
        <v/>
      </c>
      <c r="BF11" s="941"/>
      <c r="BG11" s="940" t="str">
        <f>IF(AND(BH8&lt;&gt;"",BH11=""),"※","")</f>
        <v/>
      </c>
      <c r="BH11" s="941"/>
      <c r="BI11" s="940" t="str">
        <f>IF(AND(BJ8&lt;&gt;"",BJ11=""),"※","")</f>
        <v/>
      </c>
      <c r="BJ11" s="941"/>
      <c r="BK11" s="940" t="str">
        <f>IF(AND(BL8&lt;&gt;"",BL11=""),"※","")</f>
        <v/>
      </c>
      <c r="BL11" s="941"/>
      <c r="BM11" s="940" t="str">
        <f>IF(AND(BN8&lt;&gt;"",BN11=""),"※","")</f>
        <v/>
      </c>
      <c r="BN11" s="941"/>
      <c r="BO11" s="940"/>
      <c r="BP11" s="942">
        <f>SUM(H11:BN11)</f>
        <v>0</v>
      </c>
      <c r="BQ11" s="943"/>
      <c r="BR11" s="944">
        <f>SUM(F11,BP11)</f>
        <v>0</v>
      </c>
    </row>
    <row r="12" spans="1:70" ht="27" customHeight="1">
      <c r="B12" s="929"/>
      <c r="C12" s="945" t="s">
        <v>1216</v>
      </c>
      <c r="D12" s="946"/>
      <c r="E12" s="940"/>
      <c r="F12" s="947" t="str">
        <f>IF(OR(F10="",F11=""),"",ROUND(F10/F11,0))</f>
        <v/>
      </c>
      <c r="G12" s="940"/>
      <c r="H12" s="947" t="str">
        <f>IF(OR(H10="",H11=""),"",ROUND(H10/H11,0))</f>
        <v/>
      </c>
      <c r="I12" s="940"/>
      <c r="J12" s="947" t="str">
        <f>IF(OR(J10="",J11=""),"",ROUND(J10/J11,0))</f>
        <v/>
      </c>
      <c r="K12" s="940"/>
      <c r="L12" s="947" t="str">
        <f>IF(OR(L10="",L11=""),"",ROUND(L10/L11,0))</f>
        <v/>
      </c>
      <c r="M12" s="940"/>
      <c r="N12" s="947" t="str">
        <f>IF(OR(N10="",N11=""),"",ROUND(N10/N11,0))</f>
        <v/>
      </c>
      <c r="O12" s="940"/>
      <c r="P12" s="947" t="str">
        <f>IF(OR(P10="",P11=""),"",ROUND(P10/P11,0))</f>
        <v/>
      </c>
      <c r="Q12" s="940"/>
      <c r="R12" s="947" t="str">
        <f>IF(OR(R10="",R11=""),"",ROUND(R10/R11,0))</f>
        <v/>
      </c>
      <c r="S12" s="940"/>
      <c r="T12" s="947" t="str">
        <f>IF(OR(T10="",T11=""),"",ROUND(T10/T11,0))</f>
        <v/>
      </c>
      <c r="U12" s="940"/>
      <c r="V12" s="947" t="str">
        <f>IF(OR(V10="",V11=""),"",ROUND(V10/V11,0))</f>
        <v/>
      </c>
      <c r="W12" s="940"/>
      <c r="X12" s="947" t="str">
        <f>IF(OR(X10="",X11=""),"",ROUND(X10/X11,0))</f>
        <v/>
      </c>
      <c r="Y12" s="940"/>
      <c r="Z12" s="947" t="str">
        <f>IF(OR(Z10="",Z11=""),"",ROUND(Z10/Z11,0))</f>
        <v/>
      </c>
      <c r="AA12" s="940"/>
      <c r="AB12" s="947" t="str">
        <f>IF(OR(AB10="",AB11=""),"",ROUND(AB10/AB11,0))</f>
        <v/>
      </c>
      <c r="AC12" s="940"/>
      <c r="AD12" s="947" t="str">
        <f>IF(OR(AD10="",AD11=""),"",ROUND(AD10/AD11,0))</f>
        <v/>
      </c>
      <c r="AE12" s="940"/>
      <c r="AF12" s="947" t="str">
        <f>IF(OR(AF10="",AF11=""),"",ROUND(AF10/AF11,0))</f>
        <v/>
      </c>
      <c r="AG12" s="940"/>
      <c r="AH12" s="947" t="str">
        <f>IF(OR(AH10="",AH11=""),"",ROUND(AH10/AH11,0))</f>
        <v/>
      </c>
      <c r="AI12" s="940"/>
      <c r="AJ12" s="947" t="str">
        <f>IF(OR(AJ10="",AJ11=""),"",ROUND(AJ10/AJ11,0))</f>
        <v/>
      </c>
      <c r="AK12" s="940"/>
      <c r="AL12" s="947" t="str">
        <f>IF(OR(AL10="",AL11=""),"",ROUND(AL10/AL11,0))</f>
        <v/>
      </c>
      <c r="AM12" s="940"/>
      <c r="AN12" s="947" t="str">
        <f>IF(OR(AN10="",AN11=""),"",ROUND(AN10/AN11,0))</f>
        <v/>
      </c>
      <c r="AO12" s="940"/>
      <c r="AP12" s="947" t="str">
        <f>IF(OR(AP10="",AP11=""),"",ROUND(AP10/AP11,0))</f>
        <v/>
      </c>
      <c r="AQ12" s="940"/>
      <c r="AR12" s="947" t="str">
        <f>IF(OR(AR10="",AR11=""),"",ROUND(AR10/AR11,0))</f>
        <v/>
      </c>
      <c r="AS12" s="940"/>
      <c r="AT12" s="947" t="str">
        <f>IF(OR(AT10="",AT11=""),"",ROUND(AT10/AT11,0))</f>
        <v/>
      </c>
      <c r="AU12" s="940"/>
      <c r="AV12" s="947" t="str">
        <f>IF(OR(AV10="",AV11=""),"",ROUND(AV10/AV11,0))</f>
        <v/>
      </c>
      <c r="AW12" s="940"/>
      <c r="AX12" s="947" t="str">
        <f>IF(OR(AX10="",AX11=""),"",ROUND(AX10/AX11,0))</f>
        <v/>
      </c>
      <c r="AY12" s="940"/>
      <c r="AZ12" s="947" t="str">
        <f>IF(OR(AZ10="",AZ11=""),"",ROUND(AZ10/AZ11,0))</f>
        <v/>
      </c>
      <c r="BA12" s="940"/>
      <c r="BB12" s="947" t="str">
        <f>IF(OR(BB10="",BB11=""),"",ROUND(BB10/BB11,0))</f>
        <v/>
      </c>
      <c r="BC12" s="940"/>
      <c r="BD12" s="947" t="str">
        <f>IF(OR(BD10="",BD11=""),"",ROUND(BD10/BD11,0))</f>
        <v/>
      </c>
      <c r="BE12" s="940"/>
      <c r="BF12" s="947" t="str">
        <f>IF(OR(BF10="",BF11=""),"",ROUND(BF10/BF11,0))</f>
        <v/>
      </c>
      <c r="BG12" s="940"/>
      <c r="BH12" s="947" t="str">
        <f>IF(OR(BH10="",BH11=""),"",ROUND(BH10/BH11,0))</f>
        <v/>
      </c>
      <c r="BI12" s="940"/>
      <c r="BJ12" s="947" t="str">
        <f>IF(OR(BJ10="",BJ11=""),"",ROUND(BJ10/BJ11,0))</f>
        <v/>
      </c>
      <c r="BK12" s="940"/>
      <c r="BL12" s="947" t="str">
        <f>IF(OR(BL10="",BL11=""),"",ROUND(BL10/BL11,0))</f>
        <v/>
      </c>
      <c r="BM12" s="940"/>
      <c r="BN12" s="947" t="str">
        <f>IF(OR(BN10="",BN11=""),"",ROUND(BN10/BN11,0))</f>
        <v/>
      </c>
      <c r="BO12" s="940"/>
      <c r="BP12" s="942" t="str">
        <f>IF(OR(BP10=0,BP11=0),"",ROUND(BP10/BP11,0))</f>
        <v/>
      </c>
      <c r="BQ12" s="943"/>
      <c r="BR12" s="944" t="str">
        <f>IF(OR(BR10=0,BR11=0),"",ROUND(BR10/BR11,0))</f>
        <v/>
      </c>
    </row>
    <row r="13" spans="1:70" ht="42" customHeight="1">
      <c r="B13" s="929"/>
      <c r="C13" s="948" t="s">
        <v>1218</v>
      </c>
      <c r="D13" s="946"/>
      <c r="E13" s="940"/>
      <c r="F13" s="949" t="str">
        <f>IF(F12="","",IF(F12&lt;=5,"一人一日当たりの賃金が過小になっていると思われます。「支払い賃金総額」「従事者延べ人数」に間違いがないか確認してください。",IF(F12&gt;=50,"一人一日当たりの賃金が過大になっていると思われます。「支払い賃金総額」「従事者延べ人数」に間違いがないか確認してください。","ＯＫ")))</f>
        <v/>
      </c>
      <c r="G13" s="940"/>
      <c r="H13" s="949" t="str">
        <f>IF(H12="","",IF(H12&lt;=5,"一人一日当たりの賃金が過小になっていると思われます。「支払い賃金総額」「従事者延べ人数」に間違いがないか確認してください。",IF(H12&gt;=50,"一人一日当たりの賃金が過大になっていると思われます。「支払い賃金総額」「従事者延べ人数」に間違いがないか確認してください。","ＯＫ")))</f>
        <v/>
      </c>
      <c r="I13" s="940"/>
      <c r="J13" s="949" t="str">
        <f>IF(J12="","",IF(J12&lt;=5,"一人一日当たりの賃金が過小になっていると思われます。「支払い賃金総額」「従事者延べ人数」に間違いがないか確認してください。",IF(J12&gt;=50,"一人一日当たりの賃金が過大になっていると思われます。「支払い賃金総額」「従事者延べ人数」に間違いがないか確認してください。","ＯＫ")))</f>
        <v/>
      </c>
      <c r="K13" s="940"/>
      <c r="L13" s="949" t="str">
        <f>IF(L12="","",IF(L12&lt;=5,"一人一日当たりの賃金が過小になっていると思われます。「支払い賃金総額」「従事者延べ人数」に間違いがないか確認してください。",IF(L12&gt;=50,"一人一日当たりの賃金が過大になっていると思われます。「支払い賃金総額」「従事者延べ人数」に間違いがないか確認してください。","ＯＫ")))</f>
        <v/>
      </c>
      <c r="M13" s="940"/>
      <c r="N13" s="949" t="str">
        <f>IF(N12="","",IF(N12&lt;=5,"一人一日当たりの賃金が過小になっていると思われます。「支払い賃金総額」「従事者延べ人数」に間違いがないか確認してください。",IF(N12&gt;=50,"一人一日当たりの賃金が過大になっていると思われます。「支払い賃金総額」「従事者延べ人数」に間違いがないか確認してください。","ＯＫ")))</f>
        <v/>
      </c>
      <c r="O13" s="940"/>
      <c r="P13" s="949" t="str">
        <f>IF(P12="","",IF(P12&lt;=5,"一人一日当たりの賃金が過小になっていると思われます。「支払い賃金総額」「従事者延べ人数」に間違いがないか確認してください。",IF(P12&gt;=50,"一人一日当たりの賃金が過大になっていると思われます。「支払い賃金総額」「従事者延べ人数」に間違いがないか確認してください。","ＯＫ")))</f>
        <v/>
      </c>
      <c r="Q13" s="940"/>
      <c r="R13" s="949" t="str">
        <f>IF(R12="","",IF(R12&lt;=5,"一人一日当たりの賃金が過小になっていると思われます。「支払い賃金総額」「従事者延べ人数」に間違いがないか確認してください。",IF(R12&gt;=50,"一人一日当たりの賃金が過大になっていると思われます。「支払い賃金総額」「従事者延べ人数」に間違いがないか確認してください。","ＯＫ")))</f>
        <v/>
      </c>
      <c r="S13" s="940"/>
      <c r="T13" s="949" t="str">
        <f>IF(T12="","",IF(T12&lt;=5,"一人一日当たりの賃金が過小になっていると思われます。「支払い賃金総額」「従事者延べ人数」に間違いがないか確認してください。",IF(T12&gt;=50,"一人一日当たりの賃金が過大になっていると思われます。「支払い賃金総額」「従事者延べ人数」に間違いがないか確認してください。","ＯＫ")))</f>
        <v/>
      </c>
      <c r="U13" s="940"/>
      <c r="V13" s="949" t="str">
        <f>IF(V12="","",IF(V12&lt;=5,"一人一日当たりの賃金が過小になっていると思われます。「支払い賃金総額」「従事者延べ人数」に間違いがないか確認してください。",IF(V12&gt;=50,"一人一日当たりの賃金が過大になっていると思われます。「支払い賃金総額」「従事者延べ人数」に間違いがないか確認してください。","ＯＫ")))</f>
        <v/>
      </c>
      <c r="W13" s="940"/>
      <c r="X13" s="949" t="str">
        <f>IF(X12="","",IF(X12&lt;=5,"一人一日当たりの賃金が過小になっていると思われます。「支払い賃金総額」「従事者延べ人数」に間違いがないか確認してください。",IF(X12&gt;=50,"一人一日当たりの賃金が過大になっていると思われます。「支払い賃金総額」「従事者延べ人数」に間違いがないか確認してください。","ＯＫ")))</f>
        <v/>
      </c>
      <c r="Y13" s="940"/>
      <c r="Z13" s="949" t="str">
        <f>IF(Z12="","",IF(Z12&lt;=5,"一人一日当たりの賃金が過小になっていると思われます。「支払い賃金総額」「従事者延べ人数」に間違いがないか確認してください。",IF(Z12&gt;=50,"一人一日当たりの賃金が過大になっていると思われます。「支払い賃金総額」「従事者延べ人数」に間違いがないか確認してください。","ＯＫ")))</f>
        <v/>
      </c>
      <c r="AA13" s="940"/>
      <c r="AB13" s="949" t="str">
        <f>IF(AB12="","",IF(AB12&lt;=5,"一人一日当たりの賃金が過小になっていると思われます。「支払い賃金総額」「従事者延べ人数」に間違いがないか確認してください。",IF(AB12&gt;=50,"一人一日当たりの賃金が過大になっていると思われます。「支払い賃金総額」「従事者延べ人数」に間違いがないか確認してください。","ＯＫ")))</f>
        <v/>
      </c>
      <c r="AC13" s="940"/>
      <c r="AD13" s="949" t="str">
        <f>IF(AD12="","",IF(AD12&lt;=5,"一人一日当たりの賃金が過小になっていると思われます。「支払い賃金総額」「従事者延べ人数」に間違いがないか確認してください。",IF(AD12&gt;=50,"一人一日当たりの賃金が過大になっていると思われます。「支払い賃金総額」「従事者延べ人数」に間違いがないか確認してください。","ＯＫ")))</f>
        <v/>
      </c>
      <c r="AE13" s="940"/>
      <c r="AF13" s="949" t="str">
        <f>IF(AF12="","",IF(AF12&lt;=5,"一人一日当たりの賃金が過小になっていると思われます。「支払い賃金総額」「従事者延べ人数」に間違いがないか確認してください。",IF(AF12&gt;=50,"一人一日当たりの賃金が過大になっていると思われます。「支払い賃金総額」「従事者延べ人数」に間違いがないか確認してください。","ＯＫ")))</f>
        <v/>
      </c>
      <c r="AG13" s="940"/>
      <c r="AH13" s="949" t="str">
        <f>IF(AH12="","",IF(AH12&lt;=5,"一人一日当たりの賃金が過小になっていると思われます。「支払い賃金総額」「従事者延べ人数」に間違いがないか確認してください。",IF(AH12&gt;=50,"一人一日当たりの賃金が過大になっていると思われます。「支払い賃金総額」「従事者延べ人数」に間違いがないか確認してください。","ＯＫ")))</f>
        <v/>
      </c>
      <c r="AI13" s="940"/>
      <c r="AJ13" s="949" t="str">
        <f>IF(AJ12="","",IF(AJ12&lt;=5,"一人一日当たりの賃金が過小になっていると思われます。「支払い賃金総額」「従事者延べ人数」に間違いがないか確認してください。",IF(AJ12&gt;=50,"一人一日当たりの賃金が過大になっていると思われます。「支払い賃金総額」「従事者延べ人数」に間違いがないか確認してください。","ＯＫ")))</f>
        <v/>
      </c>
      <c r="AK13" s="940"/>
      <c r="AL13" s="949" t="str">
        <f>IF(AL12="","",IF(AL12&lt;=5,"一人一日当たりの賃金が過小になっていると思われます。「支払い賃金総額」「従事者延べ人数」に間違いがないか確認してください。",IF(AL12&gt;=50,"一人一日当たりの賃金が過大になっていると思われます。「支払い賃金総額」「従事者延べ人数」に間違いがないか確認してください。","ＯＫ")))</f>
        <v/>
      </c>
      <c r="AM13" s="940"/>
      <c r="AN13" s="949" t="str">
        <f>IF(AN12="","",IF(AN12&lt;=5,"一人一日当たりの賃金が過小になっていると思われます。「支払い賃金総額」「従事者延べ人数」に間違いがないか確認してください。",IF(AN12&gt;=50,"一人一日当たりの賃金が過大になっていると思われます。「支払い賃金総額」「従事者延べ人数」に間違いがないか確認してください。","ＯＫ")))</f>
        <v/>
      </c>
      <c r="AO13" s="940"/>
      <c r="AP13" s="949" t="str">
        <f>IF(AP12="","",IF(AP12&lt;=5,"一人一日当たりの賃金が過小になっていると思われます。「支払い賃金総額」「従事者延べ人数」に間違いがないか確認してください。",IF(AP12&gt;=50,"一人一日当たりの賃金が過大になっていると思われます。「支払い賃金総額」「従事者延べ人数」に間違いがないか確認してください。","ＯＫ")))</f>
        <v/>
      </c>
      <c r="AQ13" s="940"/>
      <c r="AR13" s="949" t="str">
        <f>IF(AR12="","",IF(AR12&lt;=5,"一人一日当たりの賃金が過小になっていると思われます。「支払い賃金総額」「従事者延べ人数」に間違いがないか確認してください。",IF(AR12&gt;=50,"一人一日当たりの賃金が過大になっていると思われます。「支払い賃金総額」「従事者延べ人数」に間違いがないか確認してください。","ＯＫ")))</f>
        <v/>
      </c>
      <c r="AS13" s="940"/>
      <c r="AT13" s="949" t="str">
        <f>IF(AT12="","",IF(AT12&lt;=5,"一人一日当たりの賃金が過小になっていると思われます。「支払い賃金総額」「従事者延べ人数」に間違いがないか確認してください。",IF(AT12&gt;=50,"一人一日当たりの賃金が過大になっていると思われます。「支払い賃金総額」「従事者延べ人数」に間違いがないか確認してください。","ＯＫ")))</f>
        <v/>
      </c>
      <c r="AU13" s="940"/>
      <c r="AV13" s="949" t="str">
        <f>IF(AV12="","",IF(AV12&lt;=5,"一人一日当たりの賃金が過小になっていると思われます。「支払い賃金総額」「従事者延べ人数」に間違いがないか確認してください。",IF(AV12&gt;=50,"一人一日当たりの賃金が過大になっていると思われます。「支払い賃金総額」「従事者延べ人数」に間違いがないか確認してください。","ＯＫ")))</f>
        <v/>
      </c>
      <c r="AW13" s="940"/>
      <c r="AX13" s="949" t="str">
        <f>IF(AX12="","",IF(AX12&lt;=5,"一人一日当たりの賃金が過小になっていると思われます。「支払い賃金総額」「従事者延べ人数」に間違いがないか確認してください。",IF(AX12&gt;=50,"一人一日当たりの賃金が過大になっていると思われます。「支払い賃金総額」「従事者延べ人数」に間違いがないか確認してください。","ＯＫ")))</f>
        <v/>
      </c>
      <c r="AY13" s="940"/>
      <c r="AZ13" s="949" t="str">
        <f>IF(AZ12="","",IF(AZ12&lt;=5,"一人一日当たりの賃金が過小になっていると思われます。「支払い賃金総額」「従事者延べ人数」に間違いがないか確認してください。",IF(AZ12&gt;=50,"一人一日当たりの賃金が過大になっていると思われます。「支払い賃金総額」「従事者延べ人数」に間違いがないか確認してください。","ＯＫ")))</f>
        <v/>
      </c>
      <c r="BA13" s="940"/>
      <c r="BB13" s="949" t="str">
        <f>IF(BB12="","",IF(BB12&lt;=5,"一人一日当たりの賃金が過小になっていると思われます。「支払い賃金総額」「従事者延べ人数」に間違いがないか確認してください。",IF(BB12&gt;=50,"一人一日当たりの賃金が過大になっていると思われます。「支払い賃金総額」「従事者延べ人数」に間違いがないか確認してください。","ＯＫ")))</f>
        <v/>
      </c>
      <c r="BC13" s="940"/>
      <c r="BD13" s="949" t="str">
        <f>IF(BD12="","",IF(BD12&lt;=5,"一人一日当たりの賃金が過小になっていると思われます。「支払い賃金総額」「従事者延べ人数」に間違いがないか確認してください。",IF(BD12&gt;=50,"一人一日当たりの賃金が過大になっていると思われます。「支払い賃金総額」「従事者延べ人数」に間違いがないか確認してください。","ＯＫ")))</f>
        <v/>
      </c>
      <c r="BE13" s="940"/>
      <c r="BF13" s="949" t="str">
        <f>IF(BF12="","",IF(BF12&lt;=5,"一人一日当たりの賃金が過小になっていると思われます。「支払い賃金総額」「従事者延べ人数」に間違いがないか確認してください。",IF(BF12&gt;=50,"一人一日当たりの賃金が過大になっていると思われます。「支払い賃金総額」「従事者延べ人数」に間違いがないか確認してください。","ＯＫ")))</f>
        <v/>
      </c>
      <c r="BG13" s="940"/>
      <c r="BH13" s="949" t="str">
        <f>IF(BH12="","",IF(BH12&lt;=5,"一人一日当たりの賃金が過小になっていると思われます。「支払い賃金総額」「従事者延べ人数」に間違いがないか確認してください。",IF(BH12&gt;=50,"一人一日当たりの賃金が過大になっていると思われます。「支払い賃金総額」「従事者延べ人数」に間違いがないか確認してください。","ＯＫ")))</f>
        <v/>
      </c>
      <c r="BI13" s="940"/>
      <c r="BJ13" s="949" t="str">
        <f>IF(BJ12="","",IF(BJ12&lt;=5,"一人一日当たりの賃金が過小になっていると思われます。「支払い賃金総額」「従事者延べ人数」に間違いがないか確認してください。",IF(BJ12&gt;=50,"一人一日当たりの賃金が過大になっていると思われます。「支払い賃金総額」「従事者延べ人数」に間違いがないか確認してください。","ＯＫ")))</f>
        <v/>
      </c>
      <c r="BK13" s="940"/>
      <c r="BL13" s="949" t="str">
        <f>IF(BL12="","",IF(BL12&lt;=5,"一人一日当たりの賃金が過小になっていると思われます。「支払い賃金総額」「従事者延べ人数」に間違いがないか確認してください。",IF(BL12&gt;=50,"一人一日当たりの賃金が過大になっていると思われます。「支払い賃金総額」「従事者延べ人数」に間違いがないか確認してください。","ＯＫ")))</f>
        <v/>
      </c>
      <c r="BM13" s="940"/>
      <c r="BN13" s="949" t="str">
        <f>IF(BN12="","",IF(BN12&lt;=5,"一人一日当たりの賃金が過小になっていると思われます。「支払い賃金総額」「従事者延べ人数」に間違いがないか確認してください。",IF(BN12&gt;=50,"一人一日当たりの賃金が過大になっていると思われます。「支払い賃金総額」「従事者延べ人数」に間違いがないか確認してください。","ＯＫ")))</f>
        <v/>
      </c>
      <c r="BO13" s="940"/>
      <c r="BP13" s="950" t="str">
        <f>IF(BP12="","",IF(BP12&lt;=5,"一人一日当たりの賃金が過小になっていると思われます。「支払い賃金総額」「従事者延べ人数」に間違いがないか確認してください。",IF(BP12&gt;=50,"一人一日当たりの賃金が過大になっていると思われます。「支払い賃金総額」「従事者延べ人数」に間違いがないか確認してください。","ＯＫ")))</f>
        <v/>
      </c>
      <c r="BQ13" s="943"/>
      <c r="BR13" s="951" t="str">
        <f>IF(BR12="","",IF(BR12&lt;=5,"一人一日当たりの賃金が過小になっていると思われます。「支払い賃金総額」「従事者延べ人数」に間違いがないか確認してください。",IF(BR12&gt;=50,"一人一日当たりの賃金が過大になっていると思われます。「支払い賃金総額」「従事者延べ人数」に間違いがないか確認してください。","ＯＫ")))</f>
        <v/>
      </c>
    </row>
    <row r="14" spans="1:70" ht="57" customHeight="1">
      <c r="B14" s="929"/>
      <c r="C14" s="952" t="s">
        <v>1219</v>
      </c>
      <c r="D14" s="953"/>
      <c r="E14" s="954" t="str">
        <f>IF(F13="","",IF(AND(F13&lt;&gt;"ＯＫ",F14=""),"※",""))</f>
        <v/>
      </c>
      <c r="F14" s="955"/>
      <c r="G14" s="954" t="str">
        <f>IF(H13="","",IF(AND(H13&lt;&gt;"ＯＫ",H14=""),"※",""))</f>
        <v/>
      </c>
      <c r="H14" s="955"/>
      <c r="I14" s="954" t="str">
        <f>IF(J13="","",IF(AND(J13&lt;&gt;"ＯＫ",J14=""),"※",""))</f>
        <v/>
      </c>
      <c r="J14" s="955"/>
      <c r="K14" s="954" t="str">
        <f>IF(L13="","",IF(AND(L13&lt;&gt;"ＯＫ",L14=""),"※",""))</f>
        <v/>
      </c>
      <c r="L14" s="955"/>
      <c r="M14" s="954" t="str">
        <f>IF(N13="","",IF(AND(N13&lt;&gt;"ＯＫ",N14=""),"※",""))</f>
        <v/>
      </c>
      <c r="N14" s="955"/>
      <c r="O14" s="954" t="str">
        <f>IF(P13="","",IF(AND(P13&lt;&gt;"ＯＫ",P14=""),"※",""))</f>
        <v/>
      </c>
      <c r="P14" s="955"/>
      <c r="Q14" s="954" t="str">
        <f>IF(R13="","",IF(AND(R13&lt;&gt;"ＯＫ",R14=""),"※",""))</f>
        <v/>
      </c>
      <c r="R14" s="955"/>
      <c r="S14" s="954" t="str">
        <f>IF(T13="","",IF(AND(T13&lt;&gt;"ＯＫ",T14=""),"※",""))</f>
        <v/>
      </c>
      <c r="T14" s="955"/>
      <c r="U14" s="954" t="str">
        <f>IF(V13="","",IF(AND(V13&lt;&gt;"ＯＫ",V14=""),"※",""))</f>
        <v/>
      </c>
      <c r="V14" s="955"/>
      <c r="W14" s="954" t="str">
        <f>IF(X13="","",IF(AND(X13&lt;&gt;"ＯＫ",X14=""),"※",""))</f>
        <v/>
      </c>
      <c r="X14" s="955"/>
      <c r="Y14" s="954" t="str">
        <f>IF(Z13="","",IF(AND(Z13&lt;&gt;"ＯＫ",Z14=""),"※",""))</f>
        <v/>
      </c>
      <c r="Z14" s="955"/>
      <c r="AA14" s="954" t="str">
        <f>IF(AB13="","",IF(AND(AB13&lt;&gt;"ＯＫ",AB14=""),"※",""))</f>
        <v/>
      </c>
      <c r="AB14" s="955"/>
      <c r="AC14" s="954" t="str">
        <f>IF(AD13="","",IF(AND(AD13&lt;&gt;"ＯＫ",AD14=""),"※",""))</f>
        <v/>
      </c>
      <c r="AD14" s="955"/>
      <c r="AE14" s="954" t="str">
        <f>IF(AF13="","",IF(AND(AF13&lt;&gt;"ＯＫ",AF14=""),"※",""))</f>
        <v/>
      </c>
      <c r="AF14" s="955"/>
      <c r="AG14" s="954" t="str">
        <f>IF(AH13="","",IF(AND(AH13&lt;&gt;"ＯＫ",AH14=""),"※",""))</f>
        <v/>
      </c>
      <c r="AH14" s="955"/>
      <c r="AI14" s="954" t="str">
        <f>IF(AJ13="","",IF(AND(AJ13&lt;&gt;"ＯＫ",AJ14=""),"※",""))</f>
        <v/>
      </c>
      <c r="AJ14" s="955"/>
      <c r="AK14" s="954" t="str">
        <f>IF(AL13="","",IF(AND(AL13&lt;&gt;"ＯＫ",AL14=""),"※",""))</f>
        <v/>
      </c>
      <c r="AL14" s="955"/>
      <c r="AM14" s="954" t="str">
        <f>IF(AN13="","",IF(AND(AN13&lt;&gt;"ＯＫ",AN14=""),"※",""))</f>
        <v/>
      </c>
      <c r="AN14" s="955"/>
      <c r="AO14" s="954" t="str">
        <f>IF(AP13="","",IF(AND(AP13&lt;&gt;"ＯＫ",AP14=""),"※",""))</f>
        <v/>
      </c>
      <c r="AP14" s="955"/>
      <c r="AQ14" s="954" t="str">
        <f>IF(AR13="","",IF(AND(AR13&lt;&gt;"ＯＫ",AR14=""),"※",""))</f>
        <v/>
      </c>
      <c r="AR14" s="955"/>
      <c r="AS14" s="954" t="str">
        <f>IF(AT13="","",IF(AND(AT13&lt;&gt;"ＯＫ",AT14=""),"※",""))</f>
        <v/>
      </c>
      <c r="AT14" s="955"/>
      <c r="AU14" s="954" t="str">
        <f>IF(AV13="","",IF(AND(AV13&lt;&gt;"ＯＫ",AV14=""),"※",""))</f>
        <v/>
      </c>
      <c r="AV14" s="955"/>
      <c r="AW14" s="954" t="str">
        <f>IF(AX13="","",IF(AND(AX13&lt;&gt;"ＯＫ",AX14=""),"※",""))</f>
        <v/>
      </c>
      <c r="AX14" s="955"/>
      <c r="AY14" s="954" t="str">
        <f>IF(AZ13="","",IF(AND(AZ13&lt;&gt;"ＯＫ",AZ14=""),"※",""))</f>
        <v/>
      </c>
      <c r="AZ14" s="955"/>
      <c r="BA14" s="954" t="str">
        <f>IF(BB13="","",IF(AND(BB13&lt;&gt;"ＯＫ",BB14=""),"※",""))</f>
        <v/>
      </c>
      <c r="BB14" s="955"/>
      <c r="BC14" s="954" t="str">
        <f>IF(BD13="","",IF(AND(BD13&lt;&gt;"ＯＫ",BD14=""),"※",""))</f>
        <v/>
      </c>
      <c r="BD14" s="955"/>
      <c r="BE14" s="954" t="str">
        <f>IF(BF13="","",IF(AND(BF13&lt;&gt;"ＯＫ",BF14=""),"※",""))</f>
        <v/>
      </c>
      <c r="BF14" s="955"/>
      <c r="BG14" s="954" t="str">
        <f>IF(BH13="","",IF(AND(BH13&lt;&gt;"ＯＫ",BH14=""),"※",""))</f>
        <v/>
      </c>
      <c r="BH14" s="955"/>
      <c r="BI14" s="954" t="str">
        <f>IF(BJ13="","",IF(AND(BJ13&lt;&gt;"ＯＫ",BJ14=""),"※",""))</f>
        <v/>
      </c>
      <c r="BJ14" s="955"/>
      <c r="BK14" s="954" t="str">
        <f>IF(BL13="","",IF(AND(BL13&lt;&gt;"ＯＫ",BL14=""),"※",""))</f>
        <v/>
      </c>
      <c r="BL14" s="955"/>
      <c r="BM14" s="954" t="str">
        <f>IF(BN13="","",IF(AND(BN13&lt;&gt;"ＯＫ",BN14=""),"※",""))</f>
        <v/>
      </c>
      <c r="BN14" s="955"/>
      <c r="BO14" s="954" t="str">
        <f>IF(BP13="","",IF(AND(BP13&lt;&gt;"ＯＫ",BP14=""),"※",""))</f>
        <v/>
      </c>
      <c r="BP14" s="956"/>
      <c r="BQ14" s="957" t="str">
        <f>IF(BR13="","",IF(AND(BR13&lt;&gt;"ＯＫ",BR14=""),"※",""))</f>
        <v/>
      </c>
      <c r="BR14" s="958"/>
    </row>
    <row r="15" spans="1:70" ht="27" customHeight="1">
      <c r="B15" s="959" t="s">
        <v>1221</v>
      </c>
      <c r="C15" s="960"/>
      <c r="D15" s="1722"/>
      <c r="E15" s="961"/>
      <c r="F15" s="962"/>
      <c r="G15" s="961"/>
      <c r="H15" s="962"/>
      <c r="I15" s="961"/>
      <c r="J15" s="962"/>
      <c r="K15" s="961"/>
      <c r="L15" s="962"/>
      <c r="M15" s="961"/>
      <c r="N15" s="962"/>
      <c r="O15" s="961"/>
      <c r="P15" s="962"/>
      <c r="Q15" s="961"/>
      <c r="R15" s="962"/>
      <c r="S15" s="961"/>
      <c r="T15" s="962"/>
      <c r="U15" s="961"/>
      <c r="V15" s="962"/>
      <c r="W15" s="961"/>
      <c r="X15" s="962"/>
      <c r="Y15" s="961"/>
      <c r="Z15" s="962"/>
      <c r="AA15" s="961"/>
      <c r="AB15" s="962"/>
      <c r="AC15" s="961"/>
      <c r="AD15" s="962"/>
      <c r="AE15" s="961"/>
      <c r="AF15" s="962"/>
      <c r="AG15" s="961"/>
      <c r="AH15" s="962"/>
      <c r="AI15" s="961"/>
      <c r="AJ15" s="962"/>
      <c r="AK15" s="961"/>
      <c r="AL15" s="962"/>
      <c r="AM15" s="961"/>
      <c r="AN15" s="962"/>
      <c r="AO15" s="961"/>
      <c r="AP15" s="962"/>
      <c r="AQ15" s="961"/>
      <c r="AR15" s="962"/>
      <c r="AS15" s="961"/>
      <c r="AT15" s="962"/>
      <c r="AU15" s="961"/>
      <c r="AV15" s="962"/>
      <c r="AW15" s="961"/>
      <c r="AX15" s="962"/>
      <c r="AY15" s="961"/>
      <c r="AZ15" s="962"/>
      <c r="BA15" s="961"/>
      <c r="BB15" s="962"/>
      <c r="BC15" s="961"/>
      <c r="BD15" s="962"/>
      <c r="BE15" s="961"/>
      <c r="BF15" s="962"/>
      <c r="BG15" s="961"/>
      <c r="BH15" s="962"/>
      <c r="BI15" s="961"/>
      <c r="BJ15" s="962"/>
      <c r="BK15" s="961"/>
      <c r="BL15" s="962"/>
      <c r="BM15" s="961"/>
      <c r="BN15" s="962"/>
      <c r="BO15" s="961"/>
      <c r="BP15" s="962"/>
      <c r="BQ15" s="963"/>
      <c r="BR15" s="964"/>
    </row>
    <row r="16" spans="1:70" ht="27" customHeight="1" thickBot="1">
      <c r="B16" s="932"/>
      <c r="C16" s="965" t="s">
        <v>1223</v>
      </c>
      <c r="D16" s="1721"/>
      <c r="E16" s="934" t="str">
        <f>IF(F16="","※","")</f>
        <v>※</v>
      </c>
      <c r="F16" s="967"/>
      <c r="G16" s="966" t="str">
        <f>IF(AND(H8&lt;&gt;"",H16=""),"※","")</f>
        <v/>
      </c>
      <c r="H16" s="967"/>
      <c r="I16" s="966" t="str">
        <f>IF(AND(J8&lt;&gt;"",J16=""),"※","")</f>
        <v/>
      </c>
      <c r="J16" s="967"/>
      <c r="K16" s="966" t="str">
        <f>IF(AND(L8&lt;&gt;"",L16=""),"※","")</f>
        <v/>
      </c>
      <c r="L16" s="967"/>
      <c r="M16" s="966" t="str">
        <f>IF(AND(N8&lt;&gt;"",N16=""),"※","")</f>
        <v/>
      </c>
      <c r="N16" s="967"/>
      <c r="O16" s="966" t="str">
        <f>IF(AND(P8&lt;&gt;"",P16=""),"※","")</f>
        <v/>
      </c>
      <c r="P16" s="967"/>
      <c r="Q16" s="966" t="str">
        <f>IF(AND(R8&lt;&gt;"",R16=""),"※","")</f>
        <v/>
      </c>
      <c r="R16" s="967"/>
      <c r="S16" s="966" t="str">
        <f>IF(AND(T8&lt;&gt;"",T16=""),"※","")</f>
        <v/>
      </c>
      <c r="T16" s="967"/>
      <c r="U16" s="966" t="str">
        <f>IF(AND(V8&lt;&gt;"",V16=""),"※","")</f>
        <v/>
      </c>
      <c r="V16" s="967"/>
      <c r="W16" s="966" t="str">
        <f>IF(AND(X8&lt;&gt;"",X16=""),"※","")</f>
        <v/>
      </c>
      <c r="X16" s="967"/>
      <c r="Y16" s="966" t="str">
        <f>IF(AND(Z8&lt;&gt;"",Z16=""),"※","")</f>
        <v/>
      </c>
      <c r="Z16" s="967"/>
      <c r="AA16" s="966" t="str">
        <f>IF(AND(AB8&lt;&gt;"",AB16=""),"※","")</f>
        <v/>
      </c>
      <c r="AB16" s="967"/>
      <c r="AC16" s="966" t="str">
        <f>IF(AND(AD8&lt;&gt;"",AD16=""),"※","")</f>
        <v/>
      </c>
      <c r="AD16" s="967"/>
      <c r="AE16" s="966" t="str">
        <f>IF(AND(AF8&lt;&gt;"",AF16=""),"※","")</f>
        <v/>
      </c>
      <c r="AF16" s="967"/>
      <c r="AG16" s="966" t="str">
        <f>IF(AND(AH8&lt;&gt;"",AH16=""),"※","")</f>
        <v/>
      </c>
      <c r="AH16" s="967"/>
      <c r="AI16" s="966" t="str">
        <f>IF(AND(AJ8&lt;&gt;"",AJ16=""),"※","")</f>
        <v/>
      </c>
      <c r="AJ16" s="967"/>
      <c r="AK16" s="966" t="str">
        <f>IF(AND(AL8&lt;&gt;"",AL16=""),"※","")</f>
        <v/>
      </c>
      <c r="AL16" s="967"/>
      <c r="AM16" s="966" t="str">
        <f>IF(AND(AN8&lt;&gt;"",AN16=""),"※","")</f>
        <v/>
      </c>
      <c r="AN16" s="967"/>
      <c r="AO16" s="966" t="str">
        <f>IF(AND(AP8&lt;&gt;"",AP16=""),"※","")</f>
        <v/>
      </c>
      <c r="AP16" s="967"/>
      <c r="AQ16" s="966" t="str">
        <f>IF(AND(AR8&lt;&gt;"",AR16=""),"※","")</f>
        <v/>
      </c>
      <c r="AR16" s="967"/>
      <c r="AS16" s="966" t="str">
        <f>IF(AND(AT8&lt;&gt;"",AT16=""),"※","")</f>
        <v/>
      </c>
      <c r="AT16" s="967"/>
      <c r="AU16" s="966" t="str">
        <f>IF(AND(AV8&lt;&gt;"",AV16=""),"※","")</f>
        <v/>
      </c>
      <c r="AV16" s="967"/>
      <c r="AW16" s="966" t="str">
        <f>IF(AND(AX8&lt;&gt;"",AX16=""),"※","")</f>
        <v/>
      </c>
      <c r="AX16" s="967"/>
      <c r="AY16" s="966" t="str">
        <f>IF(AND(AZ8&lt;&gt;"",AZ16=""),"※","")</f>
        <v/>
      </c>
      <c r="AZ16" s="967"/>
      <c r="BA16" s="966" t="str">
        <f>IF(AND(BB8&lt;&gt;"",BB16=""),"※","")</f>
        <v/>
      </c>
      <c r="BB16" s="967"/>
      <c r="BC16" s="966" t="str">
        <f>IF(AND(BD8&lt;&gt;"",BD16=""),"※","")</f>
        <v/>
      </c>
      <c r="BD16" s="967"/>
      <c r="BE16" s="966" t="str">
        <f>IF(AND(BF8&lt;&gt;"",BF16=""),"※","")</f>
        <v/>
      </c>
      <c r="BF16" s="967"/>
      <c r="BG16" s="966" t="str">
        <f>IF(AND(BH8&lt;&gt;"",BH16=""),"※","")</f>
        <v/>
      </c>
      <c r="BH16" s="967"/>
      <c r="BI16" s="966" t="str">
        <f>IF(AND(BJ8&lt;&gt;"",BJ16=""),"※","")</f>
        <v/>
      </c>
      <c r="BJ16" s="967"/>
      <c r="BK16" s="966" t="str">
        <f>IF(AND(BL8&lt;&gt;"",BL16=""),"※","")</f>
        <v/>
      </c>
      <c r="BL16" s="967"/>
      <c r="BM16" s="966" t="str">
        <f>IF(AND(BN8&lt;&gt;"",BN16=""),"※","")</f>
        <v/>
      </c>
      <c r="BN16" s="967"/>
      <c r="BO16" s="934"/>
      <c r="BP16" s="968">
        <f>SUM(H16:BN16)</f>
        <v>0</v>
      </c>
      <c r="BQ16" s="1088"/>
      <c r="BR16" s="1089">
        <f>SUM(F16,BP16)</f>
        <v>0</v>
      </c>
    </row>
    <row r="17" spans="2:70" ht="27" customHeight="1" thickTop="1">
      <c r="B17" s="932"/>
      <c r="C17" s="652" t="s">
        <v>1225</v>
      </c>
      <c r="D17" s="1718"/>
      <c r="E17" s="1119" t="str">
        <f>IF(F16="","",IF(F16=0,"入力不要→",IF(F17="","※","")))</f>
        <v/>
      </c>
      <c r="F17" s="1120"/>
      <c r="G17" s="1111" t="str">
        <f>IF(H16="","",IF(H16=0,"入力不要→",IF(H17="","※","")))</f>
        <v/>
      </c>
      <c r="H17" s="971"/>
      <c r="I17" s="970" t="str">
        <f>IF(J16="","",IF(J16=0,"入力不要→",IF(J17="","※","")))</f>
        <v/>
      </c>
      <c r="J17" s="971"/>
      <c r="K17" s="970" t="str">
        <f>IF(L16="","",IF(L16=0,"入力不要→",IF(L17="","※","")))</f>
        <v/>
      </c>
      <c r="L17" s="971"/>
      <c r="M17" s="970" t="str">
        <f>IF(N16="","",IF(N16=0,"入力不要→",IF(N17="","※","")))</f>
        <v/>
      </c>
      <c r="N17" s="971"/>
      <c r="O17" s="970" t="str">
        <f>IF(P16="","",IF(P16=0,"入力不要→",IF(P17="","※","")))</f>
        <v/>
      </c>
      <c r="P17" s="971"/>
      <c r="Q17" s="970" t="str">
        <f>IF(R16="","",IF(R16=0,"入力不要→",IF(R17="","※","")))</f>
        <v/>
      </c>
      <c r="R17" s="971"/>
      <c r="S17" s="970" t="str">
        <f>IF(T16="","",IF(T16=0,"入力不要→",IF(T17="","※","")))</f>
        <v/>
      </c>
      <c r="T17" s="971"/>
      <c r="U17" s="970" t="str">
        <f>IF(V16="","",IF(V16=0,"入力不要→",IF(V17="","※","")))</f>
        <v/>
      </c>
      <c r="V17" s="971"/>
      <c r="W17" s="970" t="str">
        <f>IF(X16="","",IF(X16=0,"入力不要→",IF(X17="","※","")))</f>
        <v/>
      </c>
      <c r="X17" s="971"/>
      <c r="Y17" s="970" t="str">
        <f>IF(Z16="","",IF(Z16=0,"入力不要→",IF(Z17="","※","")))</f>
        <v/>
      </c>
      <c r="Z17" s="971"/>
      <c r="AA17" s="970" t="str">
        <f>IF(AB16="","",IF(AB16=0,"入力不要→",IF(AB17="","※","")))</f>
        <v/>
      </c>
      <c r="AB17" s="971"/>
      <c r="AC17" s="970" t="str">
        <f>IF(AD16="","",IF(AD16=0,"入力不要→",IF(AD17="","※","")))</f>
        <v/>
      </c>
      <c r="AD17" s="971"/>
      <c r="AE17" s="970" t="str">
        <f>IF(AF16="","",IF(AF16=0,"入力不要→",IF(AF17="","※","")))</f>
        <v/>
      </c>
      <c r="AF17" s="971"/>
      <c r="AG17" s="970" t="str">
        <f>IF(AH16="","",IF(AH16=0,"入力不要→",IF(AH17="","※","")))</f>
        <v/>
      </c>
      <c r="AH17" s="971"/>
      <c r="AI17" s="970" t="str">
        <f>IF(AJ16="","",IF(AJ16=0,"入力不要→",IF(AJ17="","※","")))</f>
        <v/>
      </c>
      <c r="AJ17" s="971"/>
      <c r="AK17" s="970" t="str">
        <f>IF(AL16="","",IF(AL16=0,"入力不要→",IF(AL17="","※","")))</f>
        <v/>
      </c>
      <c r="AL17" s="971"/>
      <c r="AM17" s="970" t="str">
        <f>IF(AN16="","",IF(AN16=0,"入力不要→",IF(AN17="","※","")))</f>
        <v/>
      </c>
      <c r="AN17" s="971"/>
      <c r="AO17" s="970" t="str">
        <f>IF(AP16="","",IF(AP16=0,"入力不要→",IF(AP17="","※","")))</f>
        <v/>
      </c>
      <c r="AP17" s="971"/>
      <c r="AQ17" s="970" t="str">
        <f>IF(AR16="","",IF(AR16=0,"入力不要→",IF(AR17="","※","")))</f>
        <v/>
      </c>
      <c r="AR17" s="971"/>
      <c r="AS17" s="970" t="str">
        <f>IF(AT16="","",IF(AT16=0,"入力不要→",IF(AT17="","※","")))</f>
        <v/>
      </c>
      <c r="AT17" s="971"/>
      <c r="AU17" s="970" t="str">
        <f>IF(AV16="","",IF(AV16=0,"入力不要→",IF(AV17="","※","")))</f>
        <v/>
      </c>
      <c r="AV17" s="971"/>
      <c r="AW17" s="970" t="str">
        <f>IF(AX16="","",IF(AX16=0,"入力不要→",IF(AX17="","※","")))</f>
        <v/>
      </c>
      <c r="AX17" s="971"/>
      <c r="AY17" s="970" t="str">
        <f>IF(AZ16="","",IF(AZ16=0,"入力不要→",IF(AZ17="","※","")))</f>
        <v/>
      </c>
      <c r="AZ17" s="971"/>
      <c r="BA17" s="970" t="str">
        <f>IF(BB16="","",IF(BB16=0,"入力不要→",IF(BB17="","※","")))</f>
        <v/>
      </c>
      <c r="BB17" s="971"/>
      <c r="BC17" s="970" t="str">
        <f>IF(BD16="","",IF(BD16=0,"入力不要→",IF(BD17="","※","")))</f>
        <v/>
      </c>
      <c r="BD17" s="971"/>
      <c r="BE17" s="970" t="str">
        <f>IF(BF16="","",IF(BF16=0,"入力不要→",IF(BF17="","※","")))</f>
        <v/>
      </c>
      <c r="BF17" s="971"/>
      <c r="BG17" s="970" t="str">
        <f>IF(BH16="","",IF(BH16=0,"入力不要→",IF(BH17="","※","")))</f>
        <v/>
      </c>
      <c r="BH17" s="971"/>
      <c r="BI17" s="970" t="str">
        <f>IF(BJ16="","",IF(BJ16=0,"入力不要→",IF(BJ17="","※","")))</f>
        <v/>
      </c>
      <c r="BJ17" s="971"/>
      <c r="BK17" s="970" t="str">
        <f>IF(BL16="","",IF(BL16=0,"入力不要→",IF(BL17="","※","")))</f>
        <v/>
      </c>
      <c r="BL17" s="971"/>
      <c r="BM17" s="970" t="str">
        <f>IF(BN16="","",IF(BN16=0,"入力不要→",IF(BN17="","※","")))</f>
        <v/>
      </c>
      <c r="BN17" s="971"/>
      <c r="BO17" s="972"/>
      <c r="BP17" s="973"/>
      <c r="BQ17" s="1090"/>
      <c r="BR17" s="1091"/>
    </row>
    <row r="18" spans="2:70" ht="27" customHeight="1">
      <c r="B18" s="974"/>
      <c r="C18" s="652" t="s">
        <v>1227</v>
      </c>
      <c r="D18" s="1718"/>
      <c r="E18" s="1121" t="str">
        <f>IF(F16="","",IF(F16=0,"入力不要→",IF(F18="","※","")))</f>
        <v/>
      </c>
      <c r="F18" s="1122"/>
      <c r="G18" s="1111" t="str">
        <f>IF(H16="","",IF(H16=0,"入力不要→",IF(H18="","※","")))</f>
        <v/>
      </c>
      <c r="H18" s="975"/>
      <c r="I18" s="970" t="str">
        <f>IF(J16="","",IF(J16=0,"入力不要→",IF(J18="","※","")))</f>
        <v/>
      </c>
      <c r="J18" s="975"/>
      <c r="K18" s="970" t="str">
        <f>IF(L16="","",IF(L16=0,"入力不要→",IF(L18="","※","")))</f>
        <v/>
      </c>
      <c r="L18" s="975"/>
      <c r="M18" s="970" t="str">
        <f>IF(N16="","",IF(N16=0,"入力不要→",IF(N18="","※","")))</f>
        <v/>
      </c>
      <c r="N18" s="975"/>
      <c r="O18" s="970" t="str">
        <f>IF(P16="","",IF(P16=0,"入力不要→",IF(P18="","※","")))</f>
        <v/>
      </c>
      <c r="P18" s="975"/>
      <c r="Q18" s="970" t="str">
        <f>IF(R16="","",IF(R16=0,"入力不要→",IF(R18="","※","")))</f>
        <v/>
      </c>
      <c r="R18" s="975"/>
      <c r="S18" s="970" t="str">
        <f>IF(T16="","",IF(T16=0,"入力不要→",IF(T18="","※","")))</f>
        <v/>
      </c>
      <c r="T18" s="975"/>
      <c r="U18" s="970" t="str">
        <f>IF(V16="","",IF(V16=0,"入力不要→",IF(V18="","※","")))</f>
        <v/>
      </c>
      <c r="V18" s="975"/>
      <c r="W18" s="970" t="str">
        <f>IF(X16="","",IF(X16=0,"入力不要→",IF(X18="","※","")))</f>
        <v/>
      </c>
      <c r="X18" s="975"/>
      <c r="Y18" s="970" t="str">
        <f>IF(Z16="","",IF(Z16=0,"入力不要→",IF(Z18="","※","")))</f>
        <v/>
      </c>
      <c r="Z18" s="975"/>
      <c r="AA18" s="970" t="str">
        <f>IF(AB16="","",IF(AB16=0,"入力不要→",IF(AB18="","※","")))</f>
        <v/>
      </c>
      <c r="AB18" s="975"/>
      <c r="AC18" s="970" t="str">
        <f>IF(AD16="","",IF(AD16=0,"入力不要→",IF(AD18="","※","")))</f>
        <v/>
      </c>
      <c r="AD18" s="975"/>
      <c r="AE18" s="970" t="str">
        <f>IF(AF16="","",IF(AF16=0,"入力不要→",IF(AF18="","※","")))</f>
        <v/>
      </c>
      <c r="AF18" s="975"/>
      <c r="AG18" s="970" t="str">
        <f>IF(AH16="","",IF(AH16=0,"入力不要→",IF(AH18="","※","")))</f>
        <v/>
      </c>
      <c r="AH18" s="975"/>
      <c r="AI18" s="970" t="str">
        <f>IF(AJ16="","",IF(AJ16=0,"入力不要→",IF(AJ18="","※","")))</f>
        <v/>
      </c>
      <c r="AJ18" s="975"/>
      <c r="AK18" s="970" t="str">
        <f>IF(AL16="","",IF(AL16=0,"入力不要→",IF(AL18="","※","")))</f>
        <v/>
      </c>
      <c r="AL18" s="975"/>
      <c r="AM18" s="970" t="str">
        <f>IF(AN16="","",IF(AN16=0,"入力不要→",IF(AN18="","※","")))</f>
        <v/>
      </c>
      <c r="AN18" s="975"/>
      <c r="AO18" s="970" t="str">
        <f>IF(AP16="","",IF(AP16=0,"入力不要→",IF(AP18="","※","")))</f>
        <v/>
      </c>
      <c r="AP18" s="975"/>
      <c r="AQ18" s="970" t="str">
        <f>IF(AR16="","",IF(AR16=0,"入力不要→",IF(AR18="","※","")))</f>
        <v/>
      </c>
      <c r="AR18" s="975"/>
      <c r="AS18" s="970" t="str">
        <f>IF(AT16="","",IF(AT16=0,"入力不要→",IF(AT18="","※","")))</f>
        <v/>
      </c>
      <c r="AT18" s="975"/>
      <c r="AU18" s="970" t="str">
        <f>IF(AV16="","",IF(AV16=0,"入力不要→",IF(AV18="","※","")))</f>
        <v/>
      </c>
      <c r="AV18" s="975"/>
      <c r="AW18" s="970" t="str">
        <f>IF(AX16="","",IF(AX16=0,"入力不要→",IF(AX18="","※","")))</f>
        <v/>
      </c>
      <c r="AX18" s="975"/>
      <c r="AY18" s="970" t="str">
        <f>IF(AZ16="","",IF(AZ16=0,"入力不要→",IF(AZ18="","※","")))</f>
        <v/>
      </c>
      <c r="AZ18" s="975"/>
      <c r="BA18" s="970" t="str">
        <f>IF(BB16="","",IF(BB16=0,"入力不要→",IF(BB18="","※","")))</f>
        <v/>
      </c>
      <c r="BB18" s="975"/>
      <c r="BC18" s="970" t="str">
        <f>IF(BD16="","",IF(BD16=0,"入力不要→",IF(BD18="","※","")))</f>
        <v/>
      </c>
      <c r="BD18" s="975"/>
      <c r="BE18" s="970" t="str">
        <f>IF(BF16="","",IF(BF16=0,"入力不要→",IF(BF18="","※","")))</f>
        <v/>
      </c>
      <c r="BF18" s="975"/>
      <c r="BG18" s="970" t="str">
        <f>IF(BH16="","",IF(BH16=0,"入力不要→",IF(BH18="","※","")))</f>
        <v/>
      </c>
      <c r="BH18" s="975"/>
      <c r="BI18" s="970" t="str">
        <f>IF(BJ16="","",IF(BJ16=0,"入力不要→",IF(BJ18="","※","")))</f>
        <v/>
      </c>
      <c r="BJ18" s="975"/>
      <c r="BK18" s="970" t="str">
        <f>IF(BL16="","",IF(BL16=0,"入力不要→",IF(BL18="","※","")))</f>
        <v/>
      </c>
      <c r="BL18" s="975"/>
      <c r="BM18" s="970" t="str">
        <f>IF(BN16="","",IF(BN16=0,"入力不要→",IF(BN18="","※","")))</f>
        <v/>
      </c>
      <c r="BN18" s="975"/>
      <c r="BO18" s="972"/>
      <c r="BP18" s="976"/>
      <c r="BQ18" s="1092"/>
      <c r="BR18" s="1093"/>
    </row>
    <row r="19" spans="2:70" ht="27" customHeight="1">
      <c r="B19" s="932"/>
      <c r="C19" s="977" t="s">
        <v>1228</v>
      </c>
      <c r="D19" s="1719"/>
      <c r="E19" s="1121" t="str">
        <f>IF(AND(F18=Table!$A$43,F19=""),"※",IF(F18=Table!$A$44,"入力不要→",IF(E18="入力不要→","入力不要→","")))</f>
        <v/>
      </c>
      <c r="F19" s="1123"/>
      <c r="G19" s="1111" t="str">
        <f>IF(AND(H18=Table!$A$43,H19=""),"※",IF(H18=Table!$A$44,"入力不要→",IF(G18="入力不要→","入力不要→","")))</f>
        <v/>
      </c>
      <c r="H19" s="941"/>
      <c r="I19" s="970" t="str">
        <f>IF(AND(J18=Table!$A$43,J19=""),"※",IF(J18=Table!$A$44,"入力不要→",IF(I18="入力不要→","入力不要→","")))</f>
        <v/>
      </c>
      <c r="J19" s="941"/>
      <c r="K19" s="970" t="str">
        <f>IF(AND(L18=Table!$A$43,L19=""),"※",IF(L18=Table!$A$44,"入力不要→",IF(K18="入力不要→","入力不要→","")))</f>
        <v/>
      </c>
      <c r="L19" s="941"/>
      <c r="M19" s="970" t="str">
        <f>IF(AND(N18=Table!$A$43,N19=""),"※",IF(N18=Table!$A$44,"入力不要→",IF(M18="入力不要→","入力不要→","")))</f>
        <v/>
      </c>
      <c r="N19" s="941"/>
      <c r="O19" s="970" t="str">
        <f>IF(AND(P18=Table!$A$43,P19=""),"※",IF(P18=Table!$A$44,"入力不要→",IF(O18="入力不要→","入力不要→","")))</f>
        <v/>
      </c>
      <c r="P19" s="941"/>
      <c r="Q19" s="970" t="str">
        <f>IF(AND(R18=Table!$A$43,R19=""),"※",IF(R18=Table!$A$44,"入力不要→",IF(Q18="入力不要→","入力不要→","")))</f>
        <v/>
      </c>
      <c r="R19" s="941"/>
      <c r="S19" s="970" t="str">
        <f>IF(AND(T18=Table!$A$43,T19=""),"※",IF(T18=Table!$A$44,"入力不要→",IF(S18="入力不要→","入力不要→","")))</f>
        <v/>
      </c>
      <c r="T19" s="941"/>
      <c r="U19" s="970" t="str">
        <f>IF(AND(V18=Table!$A$43,V19=""),"※",IF(V18=Table!$A$44,"入力不要→",IF(U18="入力不要→","入力不要→","")))</f>
        <v/>
      </c>
      <c r="V19" s="941"/>
      <c r="W19" s="970" t="str">
        <f>IF(AND(X18=Table!$A$43,X19=""),"※",IF(X18=Table!$A$44,"入力不要→",IF(W18="入力不要→","入力不要→","")))</f>
        <v/>
      </c>
      <c r="X19" s="941"/>
      <c r="Y19" s="970" t="str">
        <f>IF(AND(Z18=Table!$A$43,Z19=""),"※",IF(Z18=Table!$A$44,"入力不要→",IF(Y18="入力不要→","入力不要→","")))</f>
        <v/>
      </c>
      <c r="Z19" s="941"/>
      <c r="AA19" s="970" t="str">
        <f>IF(AND(AB18=Table!$A$43,AB19=""),"※",IF(AB18=Table!$A$44,"入力不要→",IF(AA18="入力不要→","入力不要→","")))</f>
        <v/>
      </c>
      <c r="AB19" s="941"/>
      <c r="AC19" s="970" t="str">
        <f>IF(AND(AD18=Table!$A$43,AD19=""),"※",IF(AD18=Table!$A$44,"入力不要→",IF(AC18="入力不要→","入力不要→","")))</f>
        <v/>
      </c>
      <c r="AD19" s="941"/>
      <c r="AE19" s="970" t="str">
        <f>IF(AND(AF18=Table!$A$43,AF19=""),"※",IF(AF18=Table!$A$44,"入力不要→",IF(AE18="入力不要→","入力不要→","")))</f>
        <v/>
      </c>
      <c r="AF19" s="941"/>
      <c r="AG19" s="970" t="str">
        <f>IF(AND(AH18=Table!$A$43,AH19=""),"※",IF(AH18=Table!$A$44,"入力不要→",IF(AG18="入力不要→","入力不要→","")))</f>
        <v/>
      </c>
      <c r="AH19" s="941"/>
      <c r="AI19" s="970" t="str">
        <f>IF(AND(AJ18=Table!$A$43,AJ19=""),"※",IF(AJ18=Table!$A$44,"入力不要→",IF(AI18="入力不要→","入力不要→","")))</f>
        <v/>
      </c>
      <c r="AJ19" s="941"/>
      <c r="AK19" s="970" t="str">
        <f>IF(AND(AL18=Table!$A$43,AL19=""),"※",IF(AL18=Table!$A$44,"入力不要→",IF(AK18="入力不要→","入力不要→","")))</f>
        <v/>
      </c>
      <c r="AL19" s="941"/>
      <c r="AM19" s="970" t="str">
        <f>IF(AND(AN18=Table!$A$43,AN19=""),"※",IF(AN18=Table!$A$44,"入力不要→",IF(AM18="入力不要→","入力不要→","")))</f>
        <v/>
      </c>
      <c r="AN19" s="941"/>
      <c r="AO19" s="970" t="str">
        <f>IF(AND(AP18=Table!$A$43,AP19=""),"※",IF(AP18=Table!$A$44,"入力不要→",IF(AO18="入力不要→","入力不要→","")))</f>
        <v/>
      </c>
      <c r="AP19" s="941"/>
      <c r="AQ19" s="970" t="str">
        <f>IF(AND(AR18=Table!$A$43,AR19=""),"※",IF(AR18=Table!$A$44,"入力不要→",IF(AQ18="入力不要→","入力不要→","")))</f>
        <v/>
      </c>
      <c r="AR19" s="941"/>
      <c r="AS19" s="970" t="str">
        <f>IF(AND(AT18=Table!$A$43,AT19=""),"※",IF(AT18=Table!$A$44,"入力不要→",IF(AS18="入力不要→","入力不要→","")))</f>
        <v/>
      </c>
      <c r="AT19" s="941"/>
      <c r="AU19" s="970" t="str">
        <f>IF(AND(AV18=Table!$A$43,AV19=""),"※",IF(AV18=Table!$A$44,"入力不要→",IF(AU18="入力不要→","入力不要→","")))</f>
        <v/>
      </c>
      <c r="AV19" s="941"/>
      <c r="AW19" s="970" t="str">
        <f>IF(AND(AX18=Table!$A$43,AX19=""),"※",IF(AX18=Table!$A$44,"入力不要→",IF(AW18="入力不要→","入力不要→","")))</f>
        <v/>
      </c>
      <c r="AX19" s="941"/>
      <c r="AY19" s="970" t="str">
        <f>IF(AND(AZ18=Table!$A$43,AZ19=""),"※",IF(AZ18=Table!$A$44,"入力不要→",IF(AY18="入力不要→","入力不要→","")))</f>
        <v/>
      </c>
      <c r="AZ19" s="941"/>
      <c r="BA19" s="970" t="str">
        <f>IF(AND(BB18=Table!$A$43,BB19=""),"※",IF(BB18=Table!$A$44,"入力不要→",IF(BA18="入力不要→","入力不要→","")))</f>
        <v/>
      </c>
      <c r="BB19" s="941"/>
      <c r="BC19" s="970" t="str">
        <f>IF(AND(BD18=Table!$A$43,BD19=""),"※",IF(BD18=Table!$A$44,"入力不要→",IF(BC18="入力不要→","入力不要→","")))</f>
        <v/>
      </c>
      <c r="BD19" s="941"/>
      <c r="BE19" s="970" t="str">
        <f>IF(AND(BF18=Table!$A$43,BF19=""),"※",IF(BF18=Table!$A$44,"入力不要→",IF(BE18="入力不要→","入力不要→","")))</f>
        <v/>
      </c>
      <c r="BF19" s="941"/>
      <c r="BG19" s="970" t="str">
        <f>IF(AND(BH18=Table!$A$43,BH19=""),"※",IF(BH18=Table!$A$44,"入力不要→",IF(BG18="入力不要→","入力不要→","")))</f>
        <v/>
      </c>
      <c r="BH19" s="941"/>
      <c r="BI19" s="970" t="str">
        <f>IF(AND(BJ18=Table!$A$43,BJ19=""),"※",IF(BJ18=Table!$A$44,"入力不要→",IF(BI18="入力不要→","入力不要→","")))</f>
        <v/>
      </c>
      <c r="BJ19" s="941"/>
      <c r="BK19" s="970" t="str">
        <f>IF(AND(BL18=Table!$A$43,BL19=""),"※",IF(BL18=Table!$A$44,"入力不要→",IF(BK18="入力不要→","入力不要→","")))</f>
        <v/>
      </c>
      <c r="BL19" s="941"/>
      <c r="BM19" s="970" t="str">
        <f>IF(AND(BN18=Table!$A$43,BN19=""),"※",IF(BN18=Table!$A$44,"入力不要→",IF(BM18="入力不要→","入力不要→","")))</f>
        <v/>
      </c>
      <c r="BN19" s="941"/>
      <c r="BO19" s="972"/>
      <c r="BP19" s="978"/>
      <c r="BQ19" s="1092"/>
      <c r="BR19" s="1094"/>
    </row>
    <row r="20" spans="2:70" ht="27" customHeight="1">
      <c r="B20" s="932"/>
      <c r="C20" s="979" t="s">
        <v>1494</v>
      </c>
      <c r="D20" s="1720"/>
      <c r="E20" s="1121" t="str">
        <f>IF(AND(F18=Table!$A$44,F20=""),"※",IF(F18=Table!$A$43,"入力不要→",IF(E18="入力不要→","入力不要→","")))</f>
        <v/>
      </c>
      <c r="F20" s="1123"/>
      <c r="G20" s="1111" t="str">
        <f>IF(AND(H18=Table!$A$44,H20=""),"※",IF(H18=Table!$A$43,"入力不要→",IF(G18="入力不要→","入力不要→","")))</f>
        <v/>
      </c>
      <c r="H20" s="941"/>
      <c r="I20" s="970" t="str">
        <f>IF(AND(J18=Table!$A$44,J20=""),"※",IF(J18=Table!$A$43,"入力不要→",IF(I18="入力不要→","入力不要→","")))</f>
        <v/>
      </c>
      <c r="J20" s="941"/>
      <c r="K20" s="970" t="str">
        <f>IF(AND(L18=Table!$A$44,L20=""),"※",IF(L18=Table!$A$43,"入力不要→",IF(K18="入力不要→","入力不要→","")))</f>
        <v/>
      </c>
      <c r="L20" s="941"/>
      <c r="M20" s="970" t="str">
        <f>IF(AND(N18=Table!$A$44,N20=""),"※",IF(N18=Table!$A$43,"入力不要→",IF(M18="入力不要→","入力不要→","")))</f>
        <v/>
      </c>
      <c r="N20" s="941"/>
      <c r="O20" s="970" t="str">
        <f>IF(AND(P18=Table!$A$44,P20=""),"※",IF(P18=Table!$A$43,"入力不要→",IF(O18="入力不要→","入力不要→","")))</f>
        <v/>
      </c>
      <c r="P20" s="941"/>
      <c r="Q20" s="970" t="str">
        <f>IF(AND(R18=Table!$A$44,R20=""),"※",IF(R18=Table!$A$43,"入力不要→",IF(Q18="入力不要→","入力不要→","")))</f>
        <v/>
      </c>
      <c r="R20" s="941"/>
      <c r="S20" s="970" t="str">
        <f>IF(AND(T18=Table!$A$44,T20=""),"※",IF(T18=Table!$A$43,"入力不要→",IF(S18="入力不要→","入力不要→","")))</f>
        <v/>
      </c>
      <c r="T20" s="941"/>
      <c r="U20" s="970" t="str">
        <f>IF(AND(V18=Table!$A$44,V20=""),"※",IF(V18=Table!$A$43,"入力不要→",IF(U18="入力不要→","入力不要→","")))</f>
        <v/>
      </c>
      <c r="V20" s="941"/>
      <c r="W20" s="970" t="str">
        <f>IF(AND(X18=Table!$A$44,X20=""),"※",IF(X18=Table!$A$43,"入力不要→",IF(W18="入力不要→","入力不要→","")))</f>
        <v/>
      </c>
      <c r="X20" s="941"/>
      <c r="Y20" s="970" t="str">
        <f>IF(AND(Z18=Table!$A$44,Z20=""),"※",IF(Z18=Table!$A$43,"入力不要→",IF(Y18="入力不要→","入力不要→","")))</f>
        <v/>
      </c>
      <c r="Z20" s="941"/>
      <c r="AA20" s="970" t="str">
        <f>IF(AND(AB18=Table!$A$44,AB20=""),"※",IF(AB18=Table!$A$43,"入力不要→",IF(AA18="入力不要→","入力不要→","")))</f>
        <v/>
      </c>
      <c r="AB20" s="941"/>
      <c r="AC20" s="970" t="str">
        <f>IF(AND(AD18=Table!$A$44,AD20=""),"※",IF(AD18=Table!$A$43,"入力不要→",IF(AC18="入力不要→","入力不要→","")))</f>
        <v/>
      </c>
      <c r="AD20" s="941"/>
      <c r="AE20" s="970" t="str">
        <f>IF(AND(AF18=Table!$A$44,AF20=""),"※",IF(AF18=Table!$A$43,"入力不要→",IF(AE18="入力不要→","入力不要→","")))</f>
        <v/>
      </c>
      <c r="AF20" s="941"/>
      <c r="AG20" s="970" t="str">
        <f>IF(AND(AH18=Table!$A$44,AH20=""),"※",IF(AH18=Table!$A$43,"入力不要→",IF(AG18="入力不要→","入力不要→","")))</f>
        <v/>
      </c>
      <c r="AH20" s="941"/>
      <c r="AI20" s="970" t="str">
        <f>IF(AND(AJ18=Table!$A$44,AJ20=""),"※",IF(AJ18=Table!$A$43,"入力不要→",IF(AI18="入力不要→","入力不要→","")))</f>
        <v/>
      </c>
      <c r="AJ20" s="941"/>
      <c r="AK20" s="970" t="str">
        <f>IF(AND(AL18=Table!$A$44,AL20=""),"※",IF(AL18=Table!$A$43,"入力不要→",IF(AK18="入力不要→","入力不要→","")))</f>
        <v/>
      </c>
      <c r="AL20" s="941"/>
      <c r="AM20" s="970" t="str">
        <f>IF(AND(AN18=Table!$A$44,AN20=""),"※",IF(AN18=Table!$A$43,"入力不要→",IF(AM18="入力不要→","入力不要→","")))</f>
        <v/>
      </c>
      <c r="AN20" s="941"/>
      <c r="AO20" s="970" t="str">
        <f>IF(AND(AP18=Table!$A$44,AP20=""),"※",IF(AP18=Table!$A$43,"入力不要→",IF(AO18="入力不要→","入力不要→","")))</f>
        <v/>
      </c>
      <c r="AP20" s="941"/>
      <c r="AQ20" s="970" t="str">
        <f>IF(AND(AR18=Table!$A$44,AR20=""),"※",IF(AR18=Table!$A$43,"入力不要→",IF(AQ18="入力不要→","入力不要→","")))</f>
        <v/>
      </c>
      <c r="AR20" s="941"/>
      <c r="AS20" s="970" t="str">
        <f>IF(AND(AT18=Table!$A$44,AT20=""),"※",IF(AT18=Table!$A$43,"入力不要→",IF(AS18="入力不要→","入力不要→","")))</f>
        <v/>
      </c>
      <c r="AT20" s="941"/>
      <c r="AU20" s="970" t="str">
        <f>IF(AND(AV18=Table!$A$44,AV20=""),"※",IF(AV18=Table!$A$43,"入力不要→",IF(AU18="入力不要→","入力不要→","")))</f>
        <v/>
      </c>
      <c r="AV20" s="941"/>
      <c r="AW20" s="970" t="str">
        <f>IF(AND(AX18=Table!$A$44,AX20=""),"※",IF(AX18=Table!$A$43,"入力不要→",IF(AW18="入力不要→","入力不要→","")))</f>
        <v/>
      </c>
      <c r="AX20" s="941"/>
      <c r="AY20" s="970" t="str">
        <f>IF(AND(AZ18=Table!$A$44,AZ20=""),"※",IF(AZ18=Table!$A$43,"入力不要→",IF(AY18="入力不要→","入力不要→","")))</f>
        <v/>
      </c>
      <c r="AZ20" s="941"/>
      <c r="BA20" s="970" t="str">
        <f>IF(AND(BB18=Table!$A$44,BB20=""),"※",IF(BB18=Table!$A$43,"入力不要→",IF(BA18="入力不要→","入力不要→","")))</f>
        <v/>
      </c>
      <c r="BB20" s="941"/>
      <c r="BC20" s="970" t="str">
        <f>IF(AND(BD18=Table!$A$44,BD20=""),"※",IF(BD18=Table!$A$43,"入力不要→",IF(BC18="入力不要→","入力不要→","")))</f>
        <v/>
      </c>
      <c r="BD20" s="941"/>
      <c r="BE20" s="970" t="str">
        <f>IF(AND(BF18=Table!$A$44,BF20=""),"※",IF(BF18=Table!$A$43,"入力不要→",IF(BE18="入力不要→","入力不要→","")))</f>
        <v/>
      </c>
      <c r="BF20" s="941"/>
      <c r="BG20" s="970" t="str">
        <f>IF(AND(BH18=Table!$A$44,BH20=""),"※",IF(BH18=Table!$A$43,"入力不要→",IF(BG18="入力不要→","入力不要→","")))</f>
        <v/>
      </c>
      <c r="BH20" s="941"/>
      <c r="BI20" s="970" t="str">
        <f>IF(AND(BJ18=Table!$A$44,BJ20=""),"※",IF(BJ18=Table!$A$43,"入力不要→",IF(BI18="入力不要→","入力不要→","")))</f>
        <v/>
      </c>
      <c r="BJ20" s="941"/>
      <c r="BK20" s="970" t="str">
        <f>IF(AND(BL18=Table!$A$44,BL20=""),"※",IF(BL18=Table!$A$43,"入力不要→",IF(BK18="入力不要→","入力不要→","")))</f>
        <v/>
      </c>
      <c r="BL20" s="941"/>
      <c r="BM20" s="970" t="str">
        <f>IF(AND(BN18=Table!$A$44,BN20=""),"※",IF(BN18=Table!$A$43,"入力不要→",IF(BM18="入力不要→","入力不要→","")))</f>
        <v/>
      </c>
      <c r="BN20" s="941"/>
      <c r="BO20" s="972"/>
      <c r="BP20" s="978"/>
      <c r="BQ20" s="1092"/>
      <c r="BR20" s="1094"/>
    </row>
    <row r="21" spans="2:70" ht="27" hidden="1" customHeight="1">
      <c r="B21" s="980"/>
      <c r="C21" s="981" t="s">
        <v>1253</v>
      </c>
      <c r="D21" s="982"/>
      <c r="E21" s="986"/>
      <c r="F21" s="987"/>
      <c r="G21" s="1112"/>
      <c r="H21" s="984"/>
      <c r="I21" s="983"/>
      <c r="J21" s="984"/>
      <c r="K21" s="983"/>
      <c r="L21" s="984"/>
      <c r="M21" s="983"/>
      <c r="N21" s="984"/>
      <c r="O21" s="983"/>
      <c r="P21" s="984"/>
      <c r="Q21" s="983"/>
      <c r="R21" s="984"/>
      <c r="S21" s="983"/>
      <c r="T21" s="984"/>
      <c r="U21" s="983"/>
      <c r="V21" s="984"/>
      <c r="W21" s="983"/>
      <c r="X21" s="984"/>
      <c r="Y21" s="983"/>
      <c r="Z21" s="984"/>
      <c r="AA21" s="983"/>
      <c r="AB21" s="984"/>
      <c r="AC21" s="983"/>
      <c r="AD21" s="984"/>
      <c r="AE21" s="983"/>
      <c r="AF21" s="984"/>
      <c r="AG21" s="983"/>
      <c r="AH21" s="984"/>
      <c r="AI21" s="983"/>
      <c r="AJ21" s="984"/>
      <c r="AK21" s="983"/>
      <c r="AL21" s="984"/>
      <c r="AM21" s="983"/>
      <c r="AN21" s="984"/>
      <c r="AO21" s="983"/>
      <c r="AP21" s="984"/>
      <c r="AQ21" s="983"/>
      <c r="AR21" s="984"/>
      <c r="AS21" s="983"/>
      <c r="AT21" s="984"/>
      <c r="AU21" s="983"/>
      <c r="AV21" s="984"/>
      <c r="AW21" s="983"/>
      <c r="AX21" s="984"/>
      <c r="AY21" s="983"/>
      <c r="AZ21" s="984"/>
      <c r="BA21" s="983"/>
      <c r="BB21" s="984"/>
      <c r="BC21" s="983"/>
      <c r="BD21" s="984"/>
      <c r="BE21" s="983"/>
      <c r="BF21" s="984"/>
      <c r="BG21" s="983"/>
      <c r="BH21" s="984"/>
      <c r="BI21" s="983"/>
      <c r="BJ21" s="984"/>
      <c r="BK21" s="983"/>
      <c r="BL21" s="984"/>
      <c r="BM21" s="983"/>
      <c r="BN21" s="984"/>
      <c r="BO21" s="983"/>
      <c r="BP21" s="985"/>
      <c r="BQ21" s="1095"/>
      <c r="BR21" s="1096"/>
    </row>
    <row r="22" spans="2:70" ht="27" customHeight="1">
      <c r="B22" s="932"/>
      <c r="C22" s="988" t="s">
        <v>1229</v>
      </c>
      <c r="D22" s="989"/>
      <c r="E22" s="1018"/>
      <c r="F22" s="1124" t="str">
        <f>IF(F17="","",VLOOKUP(F17,Table!$A$30:$C$38,2,FALSE))</f>
        <v/>
      </c>
      <c r="G22" s="1113"/>
      <c r="H22" s="991" t="str">
        <f>IF(H17="","",VLOOKUP(H17,Table!$A$30:$C$38,2,FALSE))</f>
        <v/>
      </c>
      <c r="I22" s="990"/>
      <c r="J22" s="991" t="str">
        <f>IF(J17="","",VLOOKUP(J17,Table!$A$30:$C$38,2,FALSE))</f>
        <v/>
      </c>
      <c r="K22" s="990"/>
      <c r="L22" s="991" t="str">
        <f>IF(L17="","",VLOOKUP(L17,Table!$A$30:$C$38,2,FALSE))</f>
        <v/>
      </c>
      <c r="M22" s="990"/>
      <c r="N22" s="991" t="str">
        <f>IF(N17="","",VLOOKUP(N17,Table!$A$30:$C$38,2,FALSE))</f>
        <v/>
      </c>
      <c r="O22" s="990"/>
      <c r="P22" s="991" t="str">
        <f>IF(P17="","",VLOOKUP(P17,Table!$A$30:$C$38,2,FALSE))</f>
        <v/>
      </c>
      <c r="Q22" s="990"/>
      <c r="R22" s="991" t="str">
        <f>IF(R17="","",VLOOKUP(R17,Table!$A$30:$C$38,2,FALSE))</f>
        <v/>
      </c>
      <c r="S22" s="990"/>
      <c r="T22" s="991" t="str">
        <f>IF(T17="","",VLOOKUP(T17,Table!$A$30:$C$38,2,FALSE))</f>
        <v/>
      </c>
      <c r="U22" s="990"/>
      <c r="V22" s="991" t="str">
        <f>IF(V17="","",VLOOKUP(V17,Table!$A$30:$C$38,2,FALSE))</f>
        <v/>
      </c>
      <c r="W22" s="990"/>
      <c r="X22" s="991" t="str">
        <f>IF(X17="","",VLOOKUP(X17,Table!$A$30:$C$38,2,FALSE))</f>
        <v/>
      </c>
      <c r="Y22" s="990"/>
      <c r="Z22" s="991" t="str">
        <f>IF(Z17="","",VLOOKUP(Z17,Table!$A$30:$C$38,2,FALSE))</f>
        <v/>
      </c>
      <c r="AA22" s="990"/>
      <c r="AB22" s="991" t="str">
        <f>IF(AB17="","",VLOOKUP(AB17,Table!$A$30:$C$38,2,FALSE))</f>
        <v/>
      </c>
      <c r="AC22" s="990"/>
      <c r="AD22" s="991" t="str">
        <f>IF(AD17="","",VLOOKUP(AD17,Table!$A$30:$C$38,2,FALSE))</f>
        <v/>
      </c>
      <c r="AE22" s="990"/>
      <c r="AF22" s="991" t="str">
        <f>IF(AF17="","",VLOOKUP(AF17,Table!$A$30:$C$38,2,FALSE))</f>
        <v/>
      </c>
      <c r="AG22" s="990"/>
      <c r="AH22" s="991" t="str">
        <f>IF(AH17="","",VLOOKUP(AH17,Table!$A$30:$C$38,2,FALSE))</f>
        <v/>
      </c>
      <c r="AI22" s="990"/>
      <c r="AJ22" s="991" t="str">
        <f>IF(AJ17="","",VLOOKUP(AJ17,Table!$A$30:$C$38,2,FALSE))</f>
        <v/>
      </c>
      <c r="AK22" s="990"/>
      <c r="AL22" s="991" t="str">
        <f>IF(AL17="","",VLOOKUP(AL17,Table!$A$30:$C$38,2,FALSE))</f>
        <v/>
      </c>
      <c r="AM22" s="990"/>
      <c r="AN22" s="991" t="str">
        <f>IF(AN17="","",VLOOKUP(AN17,Table!$A$30:$C$38,2,FALSE))</f>
        <v/>
      </c>
      <c r="AO22" s="990"/>
      <c r="AP22" s="991" t="str">
        <f>IF(AP17="","",VLOOKUP(AP17,Table!$A$30:$C$38,2,FALSE))</f>
        <v/>
      </c>
      <c r="AQ22" s="990"/>
      <c r="AR22" s="991" t="str">
        <f>IF(AR17="","",VLOOKUP(AR17,Table!$A$30:$C$38,2,FALSE))</f>
        <v/>
      </c>
      <c r="AS22" s="990"/>
      <c r="AT22" s="991" t="str">
        <f>IF(AT17="","",VLOOKUP(AT17,Table!$A$30:$C$38,2,FALSE))</f>
        <v/>
      </c>
      <c r="AU22" s="990"/>
      <c r="AV22" s="991" t="str">
        <f>IF(AV17="","",VLOOKUP(AV17,Table!$A$30:$C$38,2,FALSE))</f>
        <v/>
      </c>
      <c r="AW22" s="990"/>
      <c r="AX22" s="991" t="str">
        <f>IF(AX17="","",VLOOKUP(AX17,Table!$A$30:$C$38,2,FALSE))</f>
        <v/>
      </c>
      <c r="AY22" s="990"/>
      <c r="AZ22" s="991" t="str">
        <f>IF(AZ17="","",VLOOKUP(AZ17,Table!$A$30:$C$38,2,FALSE))</f>
        <v/>
      </c>
      <c r="BA22" s="990"/>
      <c r="BB22" s="991" t="str">
        <f>IF(BB17="","",VLOOKUP(BB17,Table!$A$30:$C$38,2,FALSE))</f>
        <v/>
      </c>
      <c r="BC22" s="990"/>
      <c r="BD22" s="991" t="str">
        <f>IF(BD17="","",VLOOKUP(BD17,Table!$A$30:$C$38,2,FALSE))</f>
        <v/>
      </c>
      <c r="BE22" s="990"/>
      <c r="BF22" s="991" t="str">
        <f>IF(BF17="","",VLOOKUP(BF17,Table!$A$30:$C$38,2,FALSE))</f>
        <v/>
      </c>
      <c r="BG22" s="990"/>
      <c r="BH22" s="991" t="str">
        <f>IF(BH17="","",VLOOKUP(BH17,Table!$A$30:$C$38,2,FALSE))</f>
        <v/>
      </c>
      <c r="BI22" s="990"/>
      <c r="BJ22" s="991" t="str">
        <f>IF(BJ17="","",VLOOKUP(BJ17,Table!$A$30:$C$38,2,FALSE))</f>
        <v/>
      </c>
      <c r="BK22" s="990"/>
      <c r="BL22" s="991" t="str">
        <f>IF(BL17="","",VLOOKUP(BL17,Table!$A$30:$C$38,2,FALSE))</f>
        <v/>
      </c>
      <c r="BM22" s="990"/>
      <c r="BN22" s="991" t="str">
        <f>IF(BN17="","",VLOOKUP(BN17,Table!$A$30:$C$38,2,FALSE))</f>
        <v/>
      </c>
      <c r="BO22" s="940"/>
      <c r="BP22" s="992"/>
      <c r="BQ22" s="1097"/>
      <c r="BR22" s="1098"/>
    </row>
    <row r="23" spans="2:70" ht="27" customHeight="1">
      <c r="B23" s="932"/>
      <c r="C23" s="988" t="s">
        <v>1231</v>
      </c>
      <c r="D23" s="989"/>
      <c r="E23" s="1018"/>
      <c r="F23" s="1125" t="str">
        <f>IF(F17="","",VLOOKUP(F17,Table!$A$30:$C$38,3,FALSE))</f>
        <v/>
      </c>
      <c r="G23" s="1113"/>
      <c r="H23" s="993" t="str">
        <f>IF(H17="","",VLOOKUP(H17,Table!$A$30:$C$38,3,FALSE))</f>
        <v/>
      </c>
      <c r="I23" s="990"/>
      <c r="J23" s="993" t="str">
        <f>IF(J17="","",VLOOKUP(J17,Table!$A$30:$C$38,3,FALSE))</f>
        <v/>
      </c>
      <c r="K23" s="990"/>
      <c r="L23" s="993" t="str">
        <f>IF(L17="","",VLOOKUP(L17,Table!$A$30:$C$38,3,FALSE))</f>
        <v/>
      </c>
      <c r="M23" s="990"/>
      <c r="N23" s="993" t="str">
        <f>IF(N17="","",VLOOKUP(N17,Table!$A$30:$C$38,3,FALSE))</f>
        <v/>
      </c>
      <c r="O23" s="990"/>
      <c r="P23" s="993" t="str">
        <f>IF(P17="","",VLOOKUP(P17,Table!$A$30:$C$38,3,FALSE))</f>
        <v/>
      </c>
      <c r="Q23" s="990"/>
      <c r="R23" s="993" t="str">
        <f>IF(R17="","",VLOOKUP(R17,Table!$A$30:$C$38,3,FALSE))</f>
        <v/>
      </c>
      <c r="S23" s="990"/>
      <c r="T23" s="993" t="str">
        <f>IF(T17="","",VLOOKUP(T17,Table!$A$30:$C$38,3,FALSE))</f>
        <v/>
      </c>
      <c r="U23" s="990"/>
      <c r="V23" s="993" t="str">
        <f>IF(V17="","",VLOOKUP(V17,Table!$A$30:$C$38,3,FALSE))</f>
        <v/>
      </c>
      <c r="W23" s="990"/>
      <c r="X23" s="993" t="str">
        <f>IF(X17="","",VLOOKUP(X17,Table!$A$30:$C$38,3,FALSE))</f>
        <v/>
      </c>
      <c r="Y23" s="990"/>
      <c r="Z23" s="993" t="str">
        <f>IF(Z17="","",VLOOKUP(Z17,Table!$A$30:$C$38,3,FALSE))</f>
        <v/>
      </c>
      <c r="AA23" s="990"/>
      <c r="AB23" s="993" t="str">
        <f>IF(AB17="","",VLOOKUP(AB17,Table!$A$30:$C$38,3,FALSE))</f>
        <v/>
      </c>
      <c r="AC23" s="990"/>
      <c r="AD23" s="993" t="str">
        <f>IF(AD17="","",VLOOKUP(AD17,Table!$A$30:$C$38,3,FALSE))</f>
        <v/>
      </c>
      <c r="AE23" s="990"/>
      <c r="AF23" s="993" t="str">
        <f>IF(AF17="","",VLOOKUP(AF17,Table!$A$30:$C$38,3,FALSE))</f>
        <v/>
      </c>
      <c r="AG23" s="990"/>
      <c r="AH23" s="993" t="str">
        <f>IF(AH17="","",VLOOKUP(AH17,Table!$A$30:$C$38,3,FALSE))</f>
        <v/>
      </c>
      <c r="AI23" s="990"/>
      <c r="AJ23" s="993" t="str">
        <f>IF(AJ17="","",VLOOKUP(AJ17,Table!$A$30:$C$38,3,FALSE))</f>
        <v/>
      </c>
      <c r="AK23" s="990"/>
      <c r="AL23" s="993" t="str">
        <f>IF(AL17="","",VLOOKUP(AL17,Table!$A$30:$C$38,3,FALSE))</f>
        <v/>
      </c>
      <c r="AM23" s="990"/>
      <c r="AN23" s="993" t="str">
        <f>IF(AN17="","",VLOOKUP(AN17,Table!$A$30:$C$38,3,FALSE))</f>
        <v/>
      </c>
      <c r="AO23" s="990"/>
      <c r="AP23" s="993" t="str">
        <f>IF(AP17="","",VLOOKUP(AP17,Table!$A$30:$C$38,3,FALSE))</f>
        <v/>
      </c>
      <c r="AQ23" s="990"/>
      <c r="AR23" s="993" t="str">
        <f>IF(AR17="","",VLOOKUP(AR17,Table!$A$30:$C$38,3,FALSE))</f>
        <v/>
      </c>
      <c r="AS23" s="990"/>
      <c r="AT23" s="993" t="str">
        <f>IF(AT17="","",VLOOKUP(AT17,Table!$A$30:$C$38,3,FALSE))</f>
        <v/>
      </c>
      <c r="AU23" s="990"/>
      <c r="AV23" s="993" t="str">
        <f>IF(AV17="","",VLOOKUP(AV17,Table!$A$30:$C$38,3,FALSE))</f>
        <v/>
      </c>
      <c r="AW23" s="990"/>
      <c r="AX23" s="993" t="str">
        <f>IF(AX17="","",VLOOKUP(AX17,Table!$A$30:$C$38,3,FALSE))</f>
        <v/>
      </c>
      <c r="AY23" s="990"/>
      <c r="AZ23" s="993" t="str">
        <f>IF(AZ17="","",VLOOKUP(AZ17,Table!$A$30:$C$38,3,FALSE))</f>
        <v/>
      </c>
      <c r="BA23" s="990"/>
      <c r="BB23" s="993" t="str">
        <f>IF(BB17="","",VLOOKUP(BB17,Table!$A$30:$C$38,3,FALSE))</f>
        <v/>
      </c>
      <c r="BC23" s="990"/>
      <c r="BD23" s="993" t="str">
        <f>IF(BD17="","",VLOOKUP(BD17,Table!$A$30:$C$38,3,FALSE))</f>
        <v/>
      </c>
      <c r="BE23" s="990"/>
      <c r="BF23" s="993" t="str">
        <f>IF(BF17="","",VLOOKUP(BF17,Table!$A$30:$C$38,3,FALSE))</f>
        <v/>
      </c>
      <c r="BG23" s="990"/>
      <c r="BH23" s="993" t="str">
        <f>IF(BH17="","",VLOOKUP(BH17,Table!$A$30:$C$38,3,FALSE))</f>
        <v/>
      </c>
      <c r="BI23" s="990"/>
      <c r="BJ23" s="993" t="str">
        <f>IF(BJ17="","",VLOOKUP(BJ17,Table!$A$30:$C$38,3,FALSE))</f>
        <v/>
      </c>
      <c r="BK23" s="990"/>
      <c r="BL23" s="993" t="str">
        <f>IF(BL17="","",VLOOKUP(BL17,Table!$A$30:$C$38,3,FALSE))</f>
        <v/>
      </c>
      <c r="BM23" s="990"/>
      <c r="BN23" s="993" t="str">
        <f>IF(BN17="","",VLOOKUP(BN17,Table!$A$30:$C$38,3,FALSE))</f>
        <v/>
      </c>
      <c r="BO23" s="940"/>
      <c r="BP23" s="994"/>
      <c r="BQ23" s="1097"/>
      <c r="BR23" s="1099"/>
    </row>
    <row r="24" spans="2:70" ht="27" customHeight="1">
      <c r="B24" s="932"/>
      <c r="C24" s="650" t="s">
        <v>1232</v>
      </c>
      <c r="D24" s="946"/>
      <c r="E24" s="1018"/>
      <c r="F24" s="1027" t="str">
        <f>IF(OR(F17="",F18="",AND(F19="",F20="")),"",IF(F18=Table!$A$43,ROUND(F19*F23/1000,0),ROUND((F20*F22)*F23/1000,0)))</f>
        <v/>
      </c>
      <c r="G24" s="1113"/>
      <c r="H24" s="995" t="str">
        <f>IF(OR(H17="",H18="",AND(H19="",H20="")),"",IF(H18=Table!$A$43,ROUND(H19*H23/1000,0),ROUND((H20*H22)*H23/1000,0)))</f>
        <v/>
      </c>
      <c r="I24" s="990"/>
      <c r="J24" s="995" t="str">
        <f>IF(OR(J17="",J18="",AND(J19="",J20="")),"",IF(J18=Table!$A$43,ROUND(J19*J23/1000,0),ROUND((J20*J22)*J23/1000,0)))</f>
        <v/>
      </c>
      <c r="K24" s="990"/>
      <c r="L24" s="995" t="str">
        <f>IF(OR(L17="",L18="",AND(L19="",L20="")),"",IF(L18=Table!$A$43,ROUND(L19*L23/1000,0),ROUND((L20*L22)*L23/1000,0)))</f>
        <v/>
      </c>
      <c r="M24" s="990"/>
      <c r="N24" s="995" t="str">
        <f>IF(OR(N17="",N18="",AND(N19="",N20="")),"",IF(N18=Table!$A$43,ROUND(N19*N23/1000,0),ROUND((N20*N22)*N23/1000,0)))</f>
        <v/>
      </c>
      <c r="O24" s="990"/>
      <c r="P24" s="995" t="str">
        <f>IF(OR(P17="",P18="",AND(P19="",P20="")),"",IF(P18=Table!$A$43,ROUND(P19*P23/1000,0),ROUND((P20*P22)*P23/1000,0)))</f>
        <v/>
      </c>
      <c r="Q24" s="990"/>
      <c r="R24" s="995" t="str">
        <f>IF(OR(R17="",R18="",AND(R19="",R20="")),"",IF(R18=Table!$A$43,ROUND(R19*R23/1000,0),ROUND((R20*R22)*R23/1000,0)))</f>
        <v/>
      </c>
      <c r="S24" s="990"/>
      <c r="T24" s="995" t="str">
        <f>IF(OR(T17="",T18="",AND(T19="",T20="")),"",IF(T18=Table!$A$43,ROUND(T19*T23/1000,0),ROUND((T20*T22)*T23/1000,0)))</f>
        <v/>
      </c>
      <c r="U24" s="990"/>
      <c r="V24" s="995" t="str">
        <f>IF(OR(V17="",V18="",AND(V19="",V20="")),"",IF(V18=Table!$A$43,ROUND(V19*V23/1000,0),ROUND((V20*V22)*V23/1000,0)))</f>
        <v/>
      </c>
      <c r="W24" s="990"/>
      <c r="X24" s="995" t="str">
        <f>IF(OR(X17="",X18="",AND(X19="",X20="")),"",IF(X18=Table!$A$43,ROUND(X19*X23/1000,0),ROUND((X20*X22)*X23/1000,0)))</f>
        <v/>
      </c>
      <c r="Y24" s="990"/>
      <c r="Z24" s="995" t="str">
        <f>IF(OR(Z17="",Z18="",AND(Z19="",Z20="")),"",IF(Z18=Table!$A$43,ROUND(Z19*Z23/1000,0),ROUND((Z20*Z22)*Z23/1000,0)))</f>
        <v/>
      </c>
      <c r="AA24" s="990"/>
      <c r="AB24" s="995" t="str">
        <f>IF(OR(AB17="",AB18="",AND(AB19="",AB20="")),"",IF(AB18=Table!$A$43,ROUND(AB19*AB23/1000,0),ROUND((AB20*AB22)*AB23/1000,0)))</f>
        <v/>
      </c>
      <c r="AC24" s="990"/>
      <c r="AD24" s="995" t="str">
        <f>IF(OR(AD17="",AD18="",AND(AD19="",AD20="")),"",IF(AD18=Table!$A$43,ROUND(AD19*AD23/1000,0),ROUND((AD20*AD22)*AD23/1000,0)))</f>
        <v/>
      </c>
      <c r="AE24" s="990"/>
      <c r="AF24" s="995" t="str">
        <f>IF(OR(AF17="",AF18="",AND(AF19="",AF20="")),"",IF(AF18=Table!$A$43,ROUND(AF19*AF23/1000,0),ROUND((AF20*AF22)*AF23/1000,0)))</f>
        <v/>
      </c>
      <c r="AG24" s="990"/>
      <c r="AH24" s="995" t="str">
        <f>IF(OR(AH17="",AH18="",AND(AH19="",AH20="")),"",IF(AH18=Table!$A$43,ROUND(AH19*AH23/1000,0),ROUND((AH20*AH22)*AH23/1000,0)))</f>
        <v/>
      </c>
      <c r="AI24" s="990"/>
      <c r="AJ24" s="995" t="str">
        <f>IF(OR(AJ17="",AJ18="",AND(AJ19="",AJ20="")),"",IF(AJ18=Table!$A$43,ROUND(AJ19*AJ23/1000,0),ROUND((AJ20*AJ22)*AJ23/1000,0)))</f>
        <v/>
      </c>
      <c r="AK24" s="990"/>
      <c r="AL24" s="995" t="str">
        <f>IF(OR(AL17="",AL18="",AND(AL19="",AL20="")),"",IF(AL18=Table!$A$43,ROUND(AL19*AL23/1000,0),ROUND((AL20*AL22)*AL23/1000,0)))</f>
        <v/>
      </c>
      <c r="AM24" s="990"/>
      <c r="AN24" s="995" t="str">
        <f>IF(OR(AN17="",AN18="",AND(AN19="",AN20="")),"",IF(AN18=Table!$A$43,ROUND(AN19*AN23/1000,0),ROUND((AN20*AN22)*AN23/1000,0)))</f>
        <v/>
      </c>
      <c r="AO24" s="990"/>
      <c r="AP24" s="995" t="str">
        <f>IF(OR(AP17="",AP18="",AND(AP19="",AP20="")),"",IF(AP18=Table!$A$43,ROUND(AP19*AP23/1000,0),ROUND((AP20*AP22)*AP23/1000,0)))</f>
        <v/>
      </c>
      <c r="AQ24" s="990"/>
      <c r="AR24" s="995" t="str">
        <f>IF(OR(AR17="",AR18="",AND(AR19="",AR20="")),"",IF(AR18=Table!$A$43,ROUND(AR19*AR23/1000,0),ROUND((AR20*AR22)*AR23/1000,0)))</f>
        <v/>
      </c>
      <c r="AS24" s="990"/>
      <c r="AT24" s="995" t="str">
        <f>IF(OR(AT17="",AT18="",AND(AT19="",AT20="")),"",IF(AT18=Table!$A$43,ROUND(AT19*AT23/1000,0),ROUND((AT20*AT22)*AT23/1000,0)))</f>
        <v/>
      </c>
      <c r="AU24" s="990"/>
      <c r="AV24" s="995" t="str">
        <f>IF(OR(AV17="",AV18="",AND(AV19="",AV20="")),"",IF(AV18=Table!$A$43,ROUND(AV19*AV23/1000,0),ROUND((AV20*AV22)*AV23/1000,0)))</f>
        <v/>
      </c>
      <c r="AW24" s="990"/>
      <c r="AX24" s="995" t="str">
        <f>IF(OR(AX17="",AX18="",AND(AX19="",AX20="")),"",IF(AX18=Table!$A$43,ROUND(AX19*AX23/1000,0),ROUND((AX20*AX22)*AX23/1000,0)))</f>
        <v/>
      </c>
      <c r="AY24" s="990"/>
      <c r="AZ24" s="995" t="str">
        <f>IF(OR(AZ17="",AZ18="",AND(AZ19="",AZ20="")),"",IF(AZ18=Table!$A$43,ROUND(AZ19*AZ23/1000,0),ROUND((AZ20*AZ22)*AZ23/1000,0)))</f>
        <v/>
      </c>
      <c r="BA24" s="990"/>
      <c r="BB24" s="995" t="str">
        <f>IF(OR(BB17="",BB18="",AND(BB19="",BB20="")),"",IF(BB18=Table!$A$43,ROUND(BB19*BB23/1000,0),ROUND((BB20*BB22)*BB23/1000,0)))</f>
        <v/>
      </c>
      <c r="BC24" s="990"/>
      <c r="BD24" s="995" t="str">
        <f>IF(OR(BD17="",BD18="",AND(BD19="",BD20="")),"",IF(BD18=Table!$A$43,ROUND(BD19*BD23/1000,0),ROUND((BD20*BD22)*BD23/1000,0)))</f>
        <v/>
      </c>
      <c r="BE24" s="990"/>
      <c r="BF24" s="995" t="str">
        <f>IF(OR(BF17="",BF18="",AND(BF19="",BF20="")),"",IF(BF18=Table!$A$43,ROUND(BF19*BF23/1000,0),ROUND((BF20*BF22)*BF23/1000,0)))</f>
        <v/>
      </c>
      <c r="BG24" s="990"/>
      <c r="BH24" s="995" t="str">
        <f>IF(OR(BH17="",BH18="",AND(BH19="",BH20="")),"",IF(BH18=Table!$A$43,ROUND(BH19*BH23/1000,0),ROUND((BH20*BH22)*BH23/1000,0)))</f>
        <v/>
      </c>
      <c r="BI24" s="990"/>
      <c r="BJ24" s="995" t="str">
        <f>IF(OR(BJ17="",BJ18="",AND(BJ19="",BJ20="")),"",IF(BJ18=Table!$A$43,ROUND(BJ19*BJ23/1000,0),ROUND((BJ20*BJ22)*BJ23/1000,0)))</f>
        <v/>
      </c>
      <c r="BK24" s="990"/>
      <c r="BL24" s="995" t="str">
        <f>IF(OR(BL17="",BL18="",AND(BL19="",BL20="")),"",IF(BL18=Table!$A$43,ROUND(BL19*BL23/1000,0),ROUND((BL20*BL22)*BL23/1000,0)))</f>
        <v/>
      </c>
      <c r="BM24" s="990"/>
      <c r="BN24" s="995" t="str">
        <f>IF(OR(BN17="",BN18="",AND(BN19="",BN20="")),"",IF(BN18=Table!$A$43,ROUND(BN19*BN23/1000,0),ROUND((BN20*BN22)*BN23/1000,0)))</f>
        <v/>
      </c>
      <c r="BO24" s="940"/>
      <c r="BP24" s="996"/>
      <c r="BQ24" s="1097"/>
      <c r="BR24" s="1100"/>
    </row>
    <row r="25" spans="2:70" ht="42" customHeight="1">
      <c r="B25" s="932"/>
      <c r="C25" s="979" t="s">
        <v>1234</v>
      </c>
      <c r="D25" s="997"/>
      <c r="E25" s="1001"/>
      <c r="F25" s="1020" t="str">
        <f>F90&amp;F91</f>
        <v/>
      </c>
      <c r="G25" s="1114"/>
      <c r="H25" s="999" t="str">
        <f>H90&amp;H91</f>
        <v/>
      </c>
      <c r="I25" s="998"/>
      <c r="J25" s="999" t="str">
        <f>J90&amp;J91</f>
        <v/>
      </c>
      <c r="K25" s="998"/>
      <c r="L25" s="999" t="str">
        <f>L90&amp;L91</f>
        <v/>
      </c>
      <c r="M25" s="998"/>
      <c r="N25" s="999" t="str">
        <f>N90&amp;N91</f>
        <v/>
      </c>
      <c r="O25" s="998"/>
      <c r="P25" s="999" t="str">
        <f>P90&amp;P91</f>
        <v/>
      </c>
      <c r="Q25" s="998"/>
      <c r="R25" s="999" t="str">
        <f>R90&amp;R91</f>
        <v/>
      </c>
      <c r="S25" s="998"/>
      <c r="T25" s="999" t="str">
        <f>T90&amp;T91</f>
        <v/>
      </c>
      <c r="U25" s="998"/>
      <c r="V25" s="999" t="str">
        <f>V90&amp;V91</f>
        <v/>
      </c>
      <c r="W25" s="998"/>
      <c r="X25" s="999" t="str">
        <f>X90&amp;X91</f>
        <v/>
      </c>
      <c r="Y25" s="998"/>
      <c r="Z25" s="999" t="str">
        <f>Z90&amp;Z91</f>
        <v/>
      </c>
      <c r="AA25" s="998"/>
      <c r="AB25" s="999" t="str">
        <f>AB90&amp;AB91</f>
        <v/>
      </c>
      <c r="AC25" s="998"/>
      <c r="AD25" s="999" t="str">
        <f>AD90&amp;AD91</f>
        <v/>
      </c>
      <c r="AE25" s="998"/>
      <c r="AF25" s="999" t="str">
        <f>AF90&amp;AF91</f>
        <v/>
      </c>
      <c r="AG25" s="998"/>
      <c r="AH25" s="999" t="str">
        <f>AH90&amp;AH91</f>
        <v/>
      </c>
      <c r="AI25" s="998"/>
      <c r="AJ25" s="999" t="str">
        <f>AJ90&amp;AJ91</f>
        <v/>
      </c>
      <c r="AK25" s="998"/>
      <c r="AL25" s="999" t="str">
        <f>AL90&amp;AL91</f>
        <v/>
      </c>
      <c r="AM25" s="998"/>
      <c r="AN25" s="999" t="str">
        <f>AN90&amp;AN91</f>
        <v/>
      </c>
      <c r="AO25" s="998"/>
      <c r="AP25" s="999" t="str">
        <f>AP90&amp;AP91</f>
        <v/>
      </c>
      <c r="AQ25" s="998"/>
      <c r="AR25" s="999" t="str">
        <f>AR90&amp;AR91</f>
        <v/>
      </c>
      <c r="AS25" s="998"/>
      <c r="AT25" s="999" t="str">
        <f>AT90&amp;AT91</f>
        <v/>
      </c>
      <c r="AU25" s="998"/>
      <c r="AV25" s="999" t="str">
        <f>AV90&amp;AV91</f>
        <v/>
      </c>
      <c r="AW25" s="998"/>
      <c r="AX25" s="999" t="str">
        <f>AX90&amp;AX91</f>
        <v/>
      </c>
      <c r="AY25" s="998"/>
      <c r="AZ25" s="999" t="str">
        <f>AZ90&amp;AZ91</f>
        <v/>
      </c>
      <c r="BA25" s="998"/>
      <c r="BB25" s="999" t="str">
        <f>BB90&amp;BB91</f>
        <v/>
      </c>
      <c r="BC25" s="998"/>
      <c r="BD25" s="999" t="str">
        <f>BD90&amp;BD91</f>
        <v/>
      </c>
      <c r="BE25" s="998"/>
      <c r="BF25" s="999" t="str">
        <f>BF90&amp;BF91</f>
        <v/>
      </c>
      <c r="BG25" s="998"/>
      <c r="BH25" s="999" t="str">
        <f>BH90&amp;BH91</f>
        <v/>
      </c>
      <c r="BI25" s="998"/>
      <c r="BJ25" s="999" t="str">
        <f>BJ90&amp;BJ91</f>
        <v/>
      </c>
      <c r="BK25" s="998"/>
      <c r="BL25" s="999" t="str">
        <f>BL90&amp;BL91</f>
        <v/>
      </c>
      <c r="BM25" s="998"/>
      <c r="BN25" s="999" t="str">
        <f>BN90&amp;BN91</f>
        <v/>
      </c>
      <c r="BO25" s="998"/>
      <c r="BP25" s="1000"/>
      <c r="BQ25" s="1101"/>
      <c r="BR25" s="1102"/>
    </row>
    <row r="26" spans="2:70" ht="42" customHeight="1">
      <c r="B26" s="932"/>
      <c r="C26" s="650" t="s">
        <v>1236</v>
      </c>
      <c r="D26" s="1002"/>
      <c r="E26" s="943"/>
      <c r="F26" s="1022" t="str">
        <f>IF(F24="","",IF(AND(F18=Table!$A$43,F19&lt;&gt;F10),"4支払い賃金合計"&amp;"「"&amp;F19&amp;"」"&amp;"は基本情報の支払い賃金総額"&amp;"「"&amp;F10&amp;"」"&amp;"と整合していません。入力値を確認してください。","ＯＫ"))</f>
        <v/>
      </c>
      <c r="G26" s="1115"/>
      <c r="H26" s="1003" t="str">
        <f>IF(H24="","",IF(AND(H18=Table!$A$43,H19&lt;&gt;H10),"4支払い賃金合計"&amp;"「"&amp;H19&amp;"」"&amp;"は基本情報の支払い賃金総額"&amp;"「"&amp;H10&amp;"」"&amp;"と整合していません。入力値を確認してください。","ＯＫ"))</f>
        <v/>
      </c>
      <c r="I26" s="940"/>
      <c r="J26" s="1003" t="str">
        <f>IF(J24="","",IF(AND(J18=Table!$A$43,J19&lt;&gt;J10),"4支払い賃金合計"&amp;"「"&amp;J19&amp;"」"&amp;"は基本情報の支払い賃金総額"&amp;"「"&amp;J10&amp;"」"&amp;"と整合していません。入力値を確認してください。","ＯＫ"))</f>
        <v/>
      </c>
      <c r="K26" s="940"/>
      <c r="L26" s="1003" t="str">
        <f>IF(L24="","",IF(AND(L18=Table!$A$43,L19&lt;&gt;L10),"4支払い賃金合計"&amp;"「"&amp;L19&amp;"」"&amp;"は基本情報の支払い賃金総額"&amp;"「"&amp;L10&amp;"」"&amp;"と整合していません。入力値を確認してください。","ＯＫ"))</f>
        <v/>
      </c>
      <c r="M26" s="940"/>
      <c r="N26" s="1003" t="str">
        <f>IF(N24="","",IF(AND(N18=Table!$A$43,N19&lt;&gt;N10),"4支払い賃金合計"&amp;"「"&amp;N19&amp;"」"&amp;"は基本情報の支払い賃金総額"&amp;"「"&amp;N10&amp;"」"&amp;"と整合していません。入力値を確認してください。","ＯＫ"))</f>
        <v/>
      </c>
      <c r="O26" s="940"/>
      <c r="P26" s="1003" t="str">
        <f>IF(P24="","",IF(AND(P18=Table!$A$43,P19&lt;&gt;P10),"4支払い賃金合計"&amp;"「"&amp;P19&amp;"」"&amp;"は基本情報の支払い賃金総額"&amp;"「"&amp;P10&amp;"」"&amp;"と整合していません。入力値を確認してください。","ＯＫ"))</f>
        <v/>
      </c>
      <c r="Q26" s="940"/>
      <c r="R26" s="1003" t="str">
        <f>IF(R24="","",IF(AND(R18=Table!$A$43,R19&lt;&gt;R10),"4支払い賃金合計"&amp;"「"&amp;R19&amp;"」"&amp;"は基本情報の支払い賃金総額"&amp;"「"&amp;R10&amp;"」"&amp;"と整合していません。入力値を確認してください。","ＯＫ"))</f>
        <v/>
      </c>
      <c r="S26" s="940"/>
      <c r="T26" s="1003" t="str">
        <f>IF(T24="","",IF(AND(T18=Table!$A$43,T19&lt;&gt;T10),"4支払い賃金合計"&amp;"「"&amp;T19&amp;"」"&amp;"は基本情報の支払い賃金総額"&amp;"「"&amp;T10&amp;"」"&amp;"と整合していません。入力値を確認してください。","ＯＫ"))</f>
        <v/>
      </c>
      <c r="U26" s="940"/>
      <c r="V26" s="1003" t="str">
        <f>IF(V24="","",IF(AND(V18=Table!$A$43,V19&lt;&gt;V10),"4支払い賃金合計"&amp;"「"&amp;V19&amp;"」"&amp;"は基本情報の支払い賃金総額"&amp;"「"&amp;V10&amp;"」"&amp;"と整合していません。入力値を確認してください。","ＯＫ"))</f>
        <v/>
      </c>
      <c r="W26" s="940"/>
      <c r="X26" s="1003" t="str">
        <f>IF(X24="","",IF(AND(X18=Table!$A$43,X19&lt;&gt;X10),"4支払い賃金合計"&amp;"「"&amp;X19&amp;"」"&amp;"は基本情報の支払い賃金総額"&amp;"「"&amp;X10&amp;"」"&amp;"と整合していません。入力値を確認してください。","ＯＫ"))</f>
        <v/>
      </c>
      <c r="Y26" s="940"/>
      <c r="Z26" s="1003" t="str">
        <f>IF(Z24="","",IF(AND(Z18=Table!$A$43,Z19&lt;&gt;Z10),"4支払い賃金合計"&amp;"「"&amp;Z19&amp;"」"&amp;"は基本情報の支払い賃金総額"&amp;"「"&amp;Z10&amp;"」"&amp;"と整合していません。入力値を確認してください。","ＯＫ"))</f>
        <v/>
      </c>
      <c r="AA26" s="940"/>
      <c r="AB26" s="1003" t="str">
        <f>IF(AB24="","",IF(AND(AB18=Table!$A$43,AB19&lt;&gt;AB10),"4支払い賃金合計"&amp;"「"&amp;AB19&amp;"」"&amp;"は基本情報の支払い賃金総額"&amp;"「"&amp;AB10&amp;"」"&amp;"と整合していません。入力値を確認してください。","ＯＫ"))</f>
        <v/>
      </c>
      <c r="AC26" s="940"/>
      <c r="AD26" s="1003" t="str">
        <f>IF(AD24="","",IF(AND(AD18=Table!$A$43,AD19&lt;&gt;AD10),"4支払い賃金合計"&amp;"「"&amp;AD19&amp;"」"&amp;"は基本情報の支払い賃金総額"&amp;"「"&amp;AD10&amp;"」"&amp;"と整合していません。入力値を確認してください。","ＯＫ"))</f>
        <v/>
      </c>
      <c r="AE26" s="940"/>
      <c r="AF26" s="1003" t="str">
        <f>IF(AF24="","",IF(AND(AF18=Table!$A$43,AF19&lt;&gt;AF10),"4支払い賃金合計"&amp;"「"&amp;AF19&amp;"」"&amp;"は基本情報の支払い賃金総額"&amp;"「"&amp;AF10&amp;"」"&amp;"と整合していません。入力値を確認してください。","ＯＫ"))</f>
        <v/>
      </c>
      <c r="AG26" s="940"/>
      <c r="AH26" s="1003" t="str">
        <f>IF(AH24="","",IF(AND(AH18=Table!$A$43,AH19&lt;&gt;AH10),"4支払い賃金合計"&amp;"「"&amp;AH19&amp;"」"&amp;"は基本情報の支払い賃金総額"&amp;"「"&amp;AH10&amp;"」"&amp;"と整合していません。入力値を確認してください。","ＯＫ"))</f>
        <v/>
      </c>
      <c r="AI26" s="940"/>
      <c r="AJ26" s="1003" t="str">
        <f>IF(AJ24="","",IF(AND(AJ18=Table!$A$43,AJ19&lt;&gt;AJ10),"4支払い賃金合計"&amp;"「"&amp;AJ19&amp;"」"&amp;"は基本情報の支払い賃金総額"&amp;"「"&amp;AJ10&amp;"」"&amp;"と整合していません。入力値を確認してください。","ＯＫ"))</f>
        <v/>
      </c>
      <c r="AK26" s="940"/>
      <c r="AL26" s="1003" t="str">
        <f>IF(AL24="","",IF(AND(AL18=Table!$A$43,AL19&lt;&gt;AL10),"4支払い賃金合計"&amp;"「"&amp;AL19&amp;"」"&amp;"は基本情報の支払い賃金総額"&amp;"「"&amp;AL10&amp;"」"&amp;"と整合していません。入力値を確認してください。","ＯＫ"))</f>
        <v/>
      </c>
      <c r="AM26" s="940"/>
      <c r="AN26" s="1003" t="str">
        <f>IF(AN24="","",IF(AND(AN18=Table!$A$43,AN19&lt;&gt;AN10),"4支払い賃金合計"&amp;"「"&amp;AN19&amp;"」"&amp;"は基本情報の支払い賃金総額"&amp;"「"&amp;AN10&amp;"」"&amp;"と整合していません。入力値を確認してください。","ＯＫ"))</f>
        <v/>
      </c>
      <c r="AO26" s="940"/>
      <c r="AP26" s="1003" t="str">
        <f>IF(AP24="","",IF(AND(AP18=Table!$A$43,AP19&lt;&gt;AP10),"4支払い賃金合計"&amp;"「"&amp;AP19&amp;"」"&amp;"は基本情報の支払い賃金総額"&amp;"「"&amp;AP10&amp;"」"&amp;"と整合していません。入力値を確認してください。","ＯＫ"))</f>
        <v/>
      </c>
      <c r="AQ26" s="940"/>
      <c r="AR26" s="1003" t="str">
        <f>IF(AR24="","",IF(AND(AR18=Table!$A$43,AR19&lt;&gt;AR10),"4支払い賃金合計"&amp;"「"&amp;AR19&amp;"」"&amp;"は基本情報の支払い賃金総額"&amp;"「"&amp;AR10&amp;"」"&amp;"と整合していません。入力値を確認してください。","ＯＫ"))</f>
        <v/>
      </c>
      <c r="AS26" s="940"/>
      <c r="AT26" s="1003" t="str">
        <f>IF(AT24="","",IF(AND(AT18=Table!$A$43,AT19&lt;&gt;AT10),"4支払い賃金合計"&amp;"「"&amp;AT19&amp;"」"&amp;"は基本情報の支払い賃金総額"&amp;"「"&amp;AT10&amp;"」"&amp;"と整合していません。入力値を確認してください。","ＯＫ"))</f>
        <v/>
      </c>
      <c r="AU26" s="940"/>
      <c r="AV26" s="1003" t="str">
        <f>IF(AV24="","",IF(AND(AV18=Table!$A$43,AV19&lt;&gt;AV10),"4支払い賃金合計"&amp;"「"&amp;AV19&amp;"」"&amp;"は基本情報の支払い賃金総額"&amp;"「"&amp;AV10&amp;"」"&amp;"と整合していません。入力値を確認してください。","ＯＫ"))</f>
        <v/>
      </c>
      <c r="AW26" s="940"/>
      <c r="AX26" s="1003" t="str">
        <f>IF(AX24="","",IF(AND(AX18=Table!$A$43,AX19&lt;&gt;AX10),"4支払い賃金合計"&amp;"「"&amp;AX19&amp;"」"&amp;"は基本情報の支払い賃金総額"&amp;"「"&amp;AX10&amp;"」"&amp;"と整合していません。入力値を確認してください。","ＯＫ"))</f>
        <v/>
      </c>
      <c r="AY26" s="940"/>
      <c r="AZ26" s="1003" t="str">
        <f>IF(AZ24="","",IF(AND(AZ18=Table!$A$43,AZ19&lt;&gt;AZ10),"4支払い賃金合計"&amp;"「"&amp;AZ19&amp;"」"&amp;"は基本情報の支払い賃金総額"&amp;"「"&amp;AZ10&amp;"」"&amp;"と整合していません。入力値を確認してください。","ＯＫ"))</f>
        <v/>
      </c>
      <c r="BA26" s="940"/>
      <c r="BB26" s="1003" t="str">
        <f>IF(BB24="","",IF(AND(BB18=Table!$A$43,BB19&lt;&gt;BB10),"4支払い賃金合計"&amp;"「"&amp;BB19&amp;"」"&amp;"は基本情報の支払い賃金総額"&amp;"「"&amp;BB10&amp;"」"&amp;"と整合していません。入力値を確認してください。","ＯＫ"))</f>
        <v/>
      </c>
      <c r="BC26" s="940"/>
      <c r="BD26" s="1003" t="str">
        <f>IF(BD24="","",IF(AND(BD18=Table!$A$43,BD19&lt;&gt;BD10),"4支払い賃金合計"&amp;"「"&amp;BD19&amp;"」"&amp;"は基本情報の支払い賃金総額"&amp;"「"&amp;BD10&amp;"」"&amp;"と整合していません。入力値を確認してください。","ＯＫ"))</f>
        <v/>
      </c>
      <c r="BE26" s="940"/>
      <c r="BF26" s="1003" t="str">
        <f>IF(BF24="","",IF(AND(BF18=Table!$A$43,BF19&lt;&gt;BF10),"4支払い賃金合計"&amp;"「"&amp;BF19&amp;"」"&amp;"は基本情報の支払い賃金総額"&amp;"「"&amp;BF10&amp;"」"&amp;"と整合していません。入力値を確認してください。","ＯＫ"))</f>
        <v/>
      </c>
      <c r="BG26" s="940"/>
      <c r="BH26" s="1003" t="str">
        <f>IF(BH24="","",IF(AND(BH18=Table!$A$43,BH19&lt;&gt;BH10),"4支払い賃金合計"&amp;"「"&amp;BH19&amp;"」"&amp;"は基本情報の支払い賃金総額"&amp;"「"&amp;BH10&amp;"」"&amp;"と整合していません。入力値を確認してください。","ＯＫ"))</f>
        <v/>
      </c>
      <c r="BI26" s="940"/>
      <c r="BJ26" s="1003" t="str">
        <f>IF(BJ24="","",IF(AND(BJ18=Table!$A$43,BJ19&lt;&gt;BJ10),"4支払い賃金合計"&amp;"「"&amp;BJ19&amp;"」"&amp;"は基本情報の支払い賃金総額"&amp;"「"&amp;BJ10&amp;"」"&amp;"と整合していません。入力値を確認してください。","ＯＫ"))</f>
        <v/>
      </c>
      <c r="BK26" s="940"/>
      <c r="BL26" s="1003" t="str">
        <f>IF(BL24="","",IF(AND(BL18=Table!$A$43,BL19&lt;&gt;BL10),"4支払い賃金合計"&amp;"「"&amp;BL19&amp;"」"&amp;"は基本情報の支払い賃金総額"&amp;"「"&amp;BL10&amp;"」"&amp;"と整合していません。入力値を確認してください。","ＯＫ"))</f>
        <v/>
      </c>
      <c r="BM26" s="940"/>
      <c r="BN26" s="1003" t="str">
        <f>IF(BN24="","",IF(AND(BN18=Table!$A$43,BN19&lt;&gt;BN10),"4支払い賃金合計"&amp;"「"&amp;BN19&amp;"」"&amp;"は基本情報の支払い賃金総額"&amp;"「"&amp;BN10&amp;"」"&amp;"と整合していません。入力値を確認してください。","ＯＫ"))</f>
        <v/>
      </c>
      <c r="BO26" s="940"/>
      <c r="BP26" s="1004"/>
      <c r="BQ26" s="1097"/>
      <c r="BR26" s="1103"/>
    </row>
    <row r="27" spans="2:70" ht="42" hidden="1" customHeight="1">
      <c r="B27" s="932"/>
      <c r="C27" s="1006" t="s">
        <v>1237</v>
      </c>
      <c r="D27" s="1007"/>
      <c r="E27" s="1011"/>
      <c r="F27" s="1126"/>
      <c r="G27" s="1116"/>
      <c r="H27" s="1009"/>
      <c r="I27" s="1008"/>
      <c r="J27" s="1009"/>
      <c r="K27" s="1008"/>
      <c r="L27" s="1009"/>
      <c r="M27" s="1008"/>
      <c r="N27" s="1009"/>
      <c r="O27" s="1008"/>
      <c r="P27" s="1009"/>
      <c r="Q27" s="1008"/>
      <c r="R27" s="1009"/>
      <c r="S27" s="1008"/>
      <c r="T27" s="1009"/>
      <c r="U27" s="1008"/>
      <c r="V27" s="1009"/>
      <c r="W27" s="1008"/>
      <c r="X27" s="1009"/>
      <c r="Y27" s="1008"/>
      <c r="Z27" s="1009"/>
      <c r="AA27" s="1008"/>
      <c r="AB27" s="1009"/>
      <c r="AC27" s="1008"/>
      <c r="AD27" s="1009"/>
      <c r="AE27" s="1008"/>
      <c r="AF27" s="1009"/>
      <c r="AG27" s="1008"/>
      <c r="AH27" s="1009"/>
      <c r="AI27" s="1008"/>
      <c r="AJ27" s="1009"/>
      <c r="AK27" s="1008"/>
      <c r="AL27" s="1009"/>
      <c r="AM27" s="1008"/>
      <c r="AN27" s="1009"/>
      <c r="AO27" s="1008"/>
      <c r="AP27" s="1009"/>
      <c r="AQ27" s="1008"/>
      <c r="AR27" s="1009"/>
      <c r="AS27" s="1008"/>
      <c r="AT27" s="1009"/>
      <c r="AU27" s="1008"/>
      <c r="AV27" s="1009"/>
      <c r="AW27" s="1008"/>
      <c r="AX27" s="1009"/>
      <c r="AY27" s="1008"/>
      <c r="AZ27" s="1009"/>
      <c r="BA27" s="1008"/>
      <c r="BB27" s="1009"/>
      <c r="BC27" s="1008"/>
      <c r="BD27" s="1009"/>
      <c r="BE27" s="1008"/>
      <c r="BF27" s="1009"/>
      <c r="BG27" s="1008"/>
      <c r="BH27" s="1009"/>
      <c r="BI27" s="1008"/>
      <c r="BJ27" s="1009"/>
      <c r="BK27" s="1008"/>
      <c r="BL27" s="1009"/>
      <c r="BM27" s="1008"/>
      <c r="BN27" s="1009"/>
      <c r="BO27" s="1008"/>
      <c r="BP27" s="1010"/>
      <c r="BQ27" s="1104"/>
      <c r="BR27" s="1105"/>
    </row>
    <row r="28" spans="2:70" ht="57" customHeight="1" thickBot="1">
      <c r="B28" s="1012"/>
      <c r="C28" s="952" t="s">
        <v>1238</v>
      </c>
      <c r="D28" s="953"/>
      <c r="E28" s="1127" t="str">
        <f>IF(F25="","",IF(AND(OR(F25&lt;&gt;"ＯＫ",F26&lt;&gt;"ＯＫ"),F28=""),"※",""))</f>
        <v/>
      </c>
      <c r="F28" s="1128"/>
      <c r="G28" s="1117" t="str">
        <f>IF(H25="","",IF(AND(OR(H25&lt;&gt;"ＯＫ",H26&lt;&gt;"ＯＫ"),H28=""),"※",""))</f>
        <v/>
      </c>
      <c r="H28" s="955"/>
      <c r="I28" s="954" t="str">
        <f>IF(J25="","",IF(AND(OR(J25&lt;&gt;"ＯＫ",J26&lt;&gt;"ＯＫ"),J28=""),"※",""))</f>
        <v/>
      </c>
      <c r="J28" s="955"/>
      <c r="K28" s="954" t="str">
        <f>IF(L25="","",IF(AND(OR(L25&lt;&gt;"ＯＫ",L26&lt;&gt;"ＯＫ"),L28=""),"※",""))</f>
        <v/>
      </c>
      <c r="L28" s="955"/>
      <c r="M28" s="954" t="str">
        <f>IF(N25="","",IF(AND(OR(N25&lt;&gt;"ＯＫ",N26&lt;&gt;"ＯＫ"),N28=""),"※",""))</f>
        <v/>
      </c>
      <c r="N28" s="955"/>
      <c r="O28" s="954" t="str">
        <f>IF(P25="","",IF(AND(OR(P25&lt;&gt;"ＯＫ",P26&lt;&gt;"ＯＫ"),P28=""),"※",""))</f>
        <v/>
      </c>
      <c r="P28" s="955"/>
      <c r="Q28" s="954" t="str">
        <f>IF(R25="","",IF(AND(OR(R25&lt;&gt;"ＯＫ",R26&lt;&gt;"ＯＫ"),R28=""),"※",""))</f>
        <v/>
      </c>
      <c r="R28" s="955"/>
      <c r="S28" s="954" t="str">
        <f>IF(T25="","",IF(AND(OR(T25&lt;&gt;"ＯＫ",T26&lt;&gt;"ＯＫ"),T28=""),"※",""))</f>
        <v/>
      </c>
      <c r="T28" s="955"/>
      <c r="U28" s="954" t="str">
        <f>IF(V25="","",IF(AND(OR(V25&lt;&gt;"ＯＫ",V26&lt;&gt;"ＯＫ"),V28=""),"※",""))</f>
        <v/>
      </c>
      <c r="V28" s="955"/>
      <c r="W28" s="954" t="str">
        <f>IF(X25="","",IF(AND(OR(X25&lt;&gt;"ＯＫ",X26&lt;&gt;"ＯＫ"),X28=""),"※",""))</f>
        <v/>
      </c>
      <c r="X28" s="955"/>
      <c r="Y28" s="954" t="str">
        <f>IF(Z25="","",IF(AND(OR(Z25&lt;&gt;"ＯＫ",Z26&lt;&gt;"ＯＫ"),Z28=""),"※",""))</f>
        <v/>
      </c>
      <c r="Z28" s="955"/>
      <c r="AA28" s="954" t="str">
        <f>IF(AB25="","",IF(AND(OR(AB25&lt;&gt;"ＯＫ",AB26&lt;&gt;"ＯＫ"),AB28=""),"※",""))</f>
        <v/>
      </c>
      <c r="AB28" s="955"/>
      <c r="AC28" s="954" t="str">
        <f>IF(AD25="","",IF(AND(OR(AD25&lt;&gt;"ＯＫ",AD26&lt;&gt;"ＯＫ"),AD28=""),"※",""))</f>
        <v/>
      </c>
      <c r="AD28" s="955"/>
      <c r="AE28" s="954" t="str">
        <f>IF(AF25="","",IF(AND(OR(AF25&lt;&gt;"ＯＫ",AF26&lt;&gt;"ＯＫ"),AF28=""),"※",""))</f>
        <v/>
      </c>
      <c r="AF28" s="955"/>
      <c r="AG28" s="954" t="str">
        <f>IF(AH25="","",IF(AND(OR(AH25&lt;&gt;"ＯＫ",AH26&lt;&gt;"ＯＫ"),AH28=""),"※",""))</f>
        <v/>
      </c>
      <c r="AH28" s="955"/>
      <c r="AI28" s="954" t="str">
        <f>IF(AJ25="","",IF(AND(OR(AJ25&lt;&gt;"ＯＫ",AJ26&lt;&gt;"ＯＫ"),AJ28=""),"※",""))</f>
        <v/>
      </c>
      <c r="AJ28" s="955"/>
      <c r="AK28" s="954" t="str">
        <f>IF(AL25="","",IF(AND(OR(AL25&lt;&gt;"ＯＫ",AL26&lt;&gt;"ＯＫ"),AL28=""),"※",""))</f>
        <v/>
      </c>
      <c r="AL28" s="955"/>
      <c r="AM28" s="954" t="str">
        <f>IF(AN25="","",IF(AND(OR(AN25&lt;&gt;"ＯＫ",AN26&lt;&gt;"ＯＫ"),AN28=""),"※",""))</f>
        <v/>
      </c>
      <c r="AN28" s="955"/>
      <c r="AO28" s="954" t="str">
        <f>IF(AP25="","",IF(AND(OR(AP25&lt;&gt;"ＯＫ",AP26&lt;&gt;"ＯＫ"),AP28=""),"※",""))</f>
        <v/>
      </c>
      <c r="AP28" s="955"/>
      <c r="AQ28" s="954" t="str">
        <f>IF(AR25="","",IF(AND(OR(AR25&lt;&gt;"ＯＫ",AR26&lt;&gt;"ＯＫ"),AR28=""),"※",""))</f>
        <v/>
      </c>
      <c r="AR28" s="955"/>
      <c r="AS28" s="954" t="str">
        <f>IF(AT25="","",IF(AND(OR(AT25&lt;&gt;"ＯＫ",AT26&lt;&gt;"ＯＫ"),AT28=""),"※",""))</f>
        <v/>
      </c>
      <c r="AT28" s="955"/>
      <c r="AU28" s="954" t="str">
        <f>IF(AV25="","",IF(AND(OR(AV25&lt;&gt;"ＯＫ",AV26&lt;&gt;"ＯＫ"),AV28=""),"※",""))</f>
        <v/>
      </c>
      <c r="AV28" s="955"/>
      <c r="AW28" s="954" t="str">
        <f>IF(AX25="","",IF(AND(OR(AX25&lt;&gt;"ＯＫ",AX26&lt;&gt;"ＯＫ"),AX28=""),"※",""))</f>
        <v/>
      </c>
      <c r="AX28" s="955"/>
      <c r="AY28" s="954" t="str">
        <f>IF(AZ25="","",IF(AND(OR(AZ25&lt;&gt;"ＯＫ",AZ26&lt;&gt;"ＯＫ"),AZ28=""),"※",""))</f>
        <v/>
      </c>
      <c r="AZ28" s="955"/>
      <c r="BA28" s="954" t="str">
        <f>IF(BB25="","",IF(AND(OR(BB25&lt;&gt;"ＯＫ",BB26&lt;&gt;"ＯＫ"),BB28=""),"※",""))</f>
        <v/>
      </c>
      <c r="BB28" s="955"/>
      <c r="BC28" s="954" t="str">
        <f>IF(BD25="","",IF(AND(OR(BD25&lt;&gt;"ＯＫ",BD26&lt;&gt;"ＯＫ"),BD28=""),"※",""))</f>
        <v/>
      </c>
      <c r="BD28" s="955"/>
      <c r="BE28" s="954" t="str">
        <f>IF(BF25="","",IF(AND(OR(BF25&lt;&gt;"ＯＫ",BF26&lt;&gt;"ＯＫ"),BF28=""),"※",""))</f>
        <v/>
      </c>
      <c r="BF28" s="955"/>
      <c r="BG28" s="954" t="str">
        <f>IF(BH25="","",IF(AND(OR(BH25&lt;&gt;"ＯＫ",BH26&lt;&gt;"ＯＫ"),BH28=""),"※",""))</f>
        <v/>
      </c>
      <c r="BH28" s="955"/>
      <c r="BI28" s="954" t="str">
        <f>IF(BJ25="","",IF(AND(OR(BJ25&lt;&gt;"ＯＫ",BJ26&lt;&gt;"ＯＫ"),BJ28=""),"※",""))</f>
        <v/>
      </c>
      <c r="BJ28" s="955"/>
      <c r="BK28" s="954" t="str">
        <f>IF(BL25="","",IF(AND(OR(BL25&lt;&gt;"ＯＫ",BL26&lt;&gt;"ＯＫ"),BL28=""),"※",""))</f>
        <v/>
      </c>
      <c r="BL28" s="955"/>
      <c r="BM28" s="954" t="str">
        <f>IF(BN25="","",IF(AND(OR(BN25&lt;&gt;"ＯＫ",BN26&lt;&gt;"ＯＫ"),BN28=""),"※",""))</f>
        <v/>
      </c>
      <c r="BN28" s="955"/>
      <c r="BO28" s="954"/>
      <c r="BP28" s="1013"/>
      <c r="BQ28" s="1106"/>
      <c r="BR28" s="1107"/>
    </row>
    <row r="29" spans="2:70" ht="27" customHeight="1" thickTop="1" thickBot="1">
      <c r="B29" s="959" t="s">
        <v>1239</v>
      </c>
      <c r="C29" s="960"/>
      <c r="D29" s="1722"/>
      <c r="E29" s="921"/>
      <c r="F29" s="1118"/>
      <c r="G29" s="961"/>
      <c r="H29" s="962"/>
      <c r="I29" s="961"/>
      <c r="J29" s="962"/>
      <c r="K29" s="961"/>
      <c r="L29" s="962"/>
      <c r="M29" s="961"/>
      <c r="N29" s="962"/>
      <c r="O29" s="961"/>
      <c r="P29" s="962"/>
      <c r="Q29" s="961"/>
      <c r="R29" s="962"/>
      <c r="S29" s="961"/>
      <c r="T29" s="962"/>
      <c r="U29" s="961"/>
      <c r="V29" s="962"/>
      <c r="W29" s="961"/>
      <c r="X29" s="962"/>
      <c r="Y29" s="961"/>
      <c r="Z29" s="962"/>
      <c r="AA29" s="961"/>
      <c r="AB29" s="962"/>
      <c r="AC29" s="961"/>
      <c r="AD29" s="962"/>
      <c r="AE29" s="961"/>
      <c r="AF29" s="962"/>
      <c r="AG29" s="961"/>
      <c r="AH29" s="962"/>
      <c r="AI29" s="961"/>
      <c r="AJ29" s="962"/>
      <c r="AK29" s="961"/>
      <c r="AL29" s="962"/>
      <c r="AM29" s="961"/>
      <c r="AN29" s="962"/>
      <c r="AO29" s="961"/>
      <c r="AP29" s="962"/>
      <c r="AQ29" s="961"/>
      <c r="AR29" s="962"/>
      <c r="AS29" s="961"/>
      <c r="AT29" s="962"/>
      <c r="AU29" s="961"/>
      <c r="AV29" s="962"/>
      <c r="AW29" s="961"/>
      <c r="AX29" s="962"/>
      <c r="AY29" s="961"/>
      <c r="AZ29" s="962"/>
      <c r="BA29" s="961"/>
      <c r="BB29" s="962"/>
      <c r="BC29" s="961"/>
      <c r="BD29" s="962"/>
      <c r="BE29" s="961"/>
      <c r="BF29" s="962"/>
      <c r="BG29" s="961"/>
      <c r="BH29" s="962"/>
      <c r="BI29" s="961"/>
      <c r="BJ29" s="962"/>
      <c r="BK29" s="961"/>
      <c r="BL29" s="962"/>
      <c r="BM29" s="961"/>
      <c r="BN29" s="962"/>
      <c r="BO29" s="961"/>
      <c r="BP29" s="962"/>
      <c r="BQ29" s="1005"/>
      <c r="BR29" s="1108"/>
    </row>
    <row r="30" spans="2:70" ht="27" customHeight="1" thickTop="1">
      <c r="B30" s="932"/>
      <c r="C30" s="965" t="s">
        <v>1223</v>
      </c>
      <c r="D30" s="1721"/>
      <c r="E30" s="1015" t="str">
        <f>IF(F30="","※","")</f>
        <v>※</v>
      </c>
      <c r="F30" s="967"/>
      <c r="G30" s="1015" t="str">
        <f>IF(AND(H8&lt;&gt;"",H30=""),"※","")</f>
        <v/>
      </c>
      <c r="H30" s="967"/>
      <c r="I30" s="1015" t="str">
        <f>IF(AND(J8&lt;&gt;"",J30=""),"※","")</f>
        <v/>
      </c>
      <c r="J30" s="967"/>
      <c r="K30" s="1015" t="str">
        <f>IF(AND(L8&lt;&gt;"",L30=""),"※","")</f>
        <v/>
      </c>
      <c r="L30" s="967"/>
      <c r="M30" s="1015" t="str">
        <f>IF(AND(N8&lt;&gt;"",N30=""),"※","")</f>
        <v/>
      </c>
      <c r="N30" s="967"/>
      <c r="O30" s="1015" t="str">
        <f>IF(AND(P8&lt;&gt;"",P30=""),"※","")</f>
        <v/>
      </c>
      <c r="P30" s="967"/>
      <c r="Q30" s="1015" t="str">
        <f>IF(AND(R8&lt;&gt;"",R30=""),"※","")</f>
        <v/>
      </c>
      <c r="R30" s="967"/>
      <c r="S30" s="1015" t="str">
        <f>IF(AND(T8&lt;&gt;"",T30=""),"※","")</f>
        <v/>
      </c>
      <c r="T30" s="967"/>
      <c r="U30" s="1015" t="str">
        <f>IF(AND(V8&lt;&gt;"",V30=""),"※","")</f>
        <v/>
      </c>
      <c r="V30" s="967"/>
      <c r="W30" s="1015" t="str">
        <f>IF(AND(X8&lt;&gt;"",X30=""),"※","")</f>
        <v/>
      </c>
      <c r="X30" s="967"/>
      <c r="Y30" s="1015" t="str">
        <f>IF(AND(Z8&lt;&gt;"",Z30=""),"※","")</f>
        <v/>
      </c>
      <c r="Z30" s="967"/>
      <c r="AA30" s="1015" t="str">
        <f>IF(AND(AB8&lt;&gt;"",AB30=""),"※","")</f>
        <v/>
      </c>
      <c r="AB30" s="967"/>
      <c r="AC30" s="1015" t="str">
        <f>IF(AND(AD8&lt;&gt;"",AD30=""),"※","")</f>
        <v/>
      </c>
      <c r="AD30" s="967"/>
      <c r="AE30" s="1015" t="str">
        <f>IF(AND(AF8&lt;&gt;"",AF30=""),"※","")</f>
        <v/>
      </c>
      <c r="AF30" s="967"/>
      <c r="AG30" s="1015" t="str">
        <f>IF(AND(AH8&lt;&gt;"",AH30=""),"※","")</f>
        <v/>
      </c>
      <c r="AH30" s="967"/>
      <c r="AI30" s="1015" t="str">
        <f>IF(AND(AJ8&lt;&gt;"",AJ30=""),"※","")</f>
        <v/>
      </c>
      <c r="AJ30" s="967"/>
      <c r="AK30" s="1015" t="str">
        <f>IF(AND(AL8&lt;&gt;"",AL30=""),"※","")</f>
        <v/>
      </c>
      <c r="AL30" s="967"/>
      <c r="AM30" s="1015" t="str">
        <f>IF(AND(AN8&lt;&gt;"",AN30=""),"※","")</f>
        <v/>
      </c>
      <c r="AN30" s="967"/>
      <c r="AO30" s="1015" t="str">
        <f>IF(AND(AP8&lt;&gt;"",AP30=""),"※","")</f>
        <v/>
      </c>
      <c r="AP30" s="967"/>
      <c r="AQ30" s="1015" t="str">
        <f>IF(AND(AR8&lt;&gt;"",AR30=""),"※","")</f>
        <v/>
      </c>
      <c r="AR30" s="967"/>
      <c r="AS30" s="1015" t="str">
        <f>IF(AND(AT8&lt;&gt;"",AT30=""),"※","")</f>
        <v/>
      </c>
      <c r="AT30" s="967"/>
      <c r="AU30" s="1015" t="str">
        <f>IF(AND(AV8&lt;&gt;"",AV30=""),"※","")</f>
        <v/>
      </c>
      <c r="AV30" s="967"/>
      <c r="AW30" s="1015" t="str">
        <f>IF(AND(AX8&lt;&gt;"",AX30=""),"※","")</f>
        <v/>
      </c>
      <c r="AX30" s="967"/>
      <c r="AY30" s="1015" t="str">
        <f>IF(AND(AZ8&lt;&gt;"",AZ30=""),"※","")</f>
        <v/>
      </c>
      <c r="AZ30" s="967"/>
      <c r="BA30" s="1015" t="str">
        <f>IF(AND(BB8&lt;&gt;"",BB30=""),"※","")</f>
        <v/>
      </c>
      <c r="BB30" s="967"/>
      <c r="BC30" s="1015" t="str">
        <f>IF(AND(BD8&lt;&gt;"",BD30=""),"※","")</f>
        <v/>
      </c>
      <c r="BD30" s="967"/>
      <c r="BE30" s="1015" t="str">
        <f>IF(AND(BF8&lt;&gt;"",BF30=""),"※","")</f>
        <v/>
      </c>
      <c r="BF30" s="967"/>
      <c r="BG30" s="1015" t="str">
        <f>IF(AND(BH8&lt;&gt;"",BH30=""),"※","")</f>
        <v/>
      </c>
      <c r="BH30" s="967"/>
      <c r="BI30" s="1015" t="str">
        <f>IF(AND(BJ8&lt;&gt;"",BJ30=""),"※","")</f>
        <v/>
      </c>
      <c r="BJ30" s="967"/>
      <c r="BK30" s="1015" t="str">
        <f>IF(AND(BL8&lt;&gt;"",BL30=""),"※","")</f>
        <v/>
      </c>
      <c r="BL30" s="967"/>
      <c r="BM30" s="1015" t="str">
        <f>IF(AND(BN8&lt;&gt;"",BN30=""),"※","")</f>
        <v/>
      </c>
      <c r="BN30" s="967"/>
      <c r="BO30" s="1015"/>
      <c r="BP30" s="968">
        <f>SUM(H30:BN30)</f>
        <v>0</v>
      </c>
      <c r="BQ30" s="1109"/>
      <c r="BR30" s="1110">
        <f>SUM(F30,BP30)</f>
        <v>0</v>
      </c>
    </row>
    <row r="31" spans="2:70" ht="27" customHeight="1">
      <c r="B31" s="932"/>
      <c r="C31" s="1017" t="s">
        <v>1240</v>
      </c>
      <c r="D31" s="1723"/>
      <c r="E31" s="990" t="str">
        <f>IF(F31="","※","")</f>
        <v>※</v>
      </c>
      <c r="F31" s="941"/>
      <c r="G31" s="990" t="str">
        <f>IF(AND(H8&lt;&gt;"",H31=""),"※","")</f>
        <v/>
      </c>
      <c r="H31" s="941"/>
      <c r="I31" s="990" t="str">
        <f>IF(AND(J8&lt;&gt;"",J31=""),"※","")</f>
        <v/>
      </c>
      <c r="J31" s="941"/>
      <c r="K31" s="990" t="str">
        <f>IF(AND(L8&lt;&gt;"",L31=""),"※","")</f>
        <v/>
      </c>
      <c r="L31" s="941"/>
      <c r="M31" s="990" t="str">
        <f>IF(AND(N8&lt;&gt;"",N31=""),"※","")</f>
        <v/>
      </c>
      <c r="N31" s="941"/>
      <c r="O31" s="990" t="str">
        <f>IF(AND(P8&lt;&gt;"",P31=""),"※","")</f>
        <v/>
      </c>
      <c r="P31" s="941"/>
      <c r="Q31" s="990" t="str">
        <f>IF(AND(R8&lt;&gt;"",R31=""),"※","")</f>
        <v/>
      </c>
      <c r="R31" s="941"/>
      <c r="S31" s="990" t="str">
        <f>IF(AND(T8&lt;&gt;"",T31=""),"※","")</f>
        <v/>
      </c>
      <c r="T31" s="941"/>
      <c r="U31" s="990" t="str">
        <f>IF(AND(V8&lt;&gt;"",V31=""),"※","")</f>
        <v/>
      </c>
      <c r="V31" s="941"/>
      <c r="W31" s="990" t="str">
        <f>IF(AND(X8&lt;&gt;"",X31=""),"※","")</f>
        <v/>
      </c>
      <c r="X31" s="941"/>
      <c r="Y31" s="990" t="str">
        <f>IF(AND(Z8&lt;&gt;"",Z31=""),"※","")</f>
        <v/>
      </c>
      <c r="Z31" s="941"/>
      <c r="AA31" s="990" t="str">
        <f>IF(AND(AB8&lt;&gt;"",AB31=""),"※","")</f>
        <v/>
      </c>
      <c r="AB31" s="941"/>
      <c r="AC31" s="990" t="str">
        <f>IF(AND(AD8&lt;&gt;"",AD31=""),"※","")</f>
        <v/>
      </c>
      <c r="AD31" s="941"/>
      <c r="AE31" s="990" t="str">
        <f>IF(AND(AF8&lt;&gt;"",AF31=""),"※","")</f>
        <v/>
      </c>
      <c r="AF31" s="941"/>
      <c r="AG31" s="990" t="str">
        <f>IF(AND(AH8&lt;&gt;"",AH31=""),"※","")</f>
        <v/>
      </c>
      <c r="AH31" s="941"/>
      <c r="AI31" s="990" t="str">
        <f>IF(AND(AJ8&lt;&gt;"",AJ31=""),"※","")</f>
        <v/>
      </c>
      <c r="AJ31" s="941"/>
      <c r="AK31" s="990" t="str">
        <f>IF(AND(AL8&lt;&gt;"",AL31=""),"※","")</f>
        <v/>
      </c>
      <c r="AL31" s="941"/>
      <c r="AM31" s="990" t="str">
        <f>IF(AND(AN8&lt;&gt;"",AN31=""),"※","")</f>
        <v/>
      </c>
      <c r="AN31" s="941"/>
      <c r="AO31" s="990" t="str">
        <f>IF(AND(AP8&lt;&gt;"",AP31=""),"※","")</f>
        <v/>
      </c>
      <c r="AP31" s="941"/>
      <c r="AQ31" s="990" t="str">
        <f>IF(AND(AR8&lt;&gt;"",AR31=""),"※","")</f>
        <v/>
      </c>
      <c r="AR31" s="941"/>
      <c r="AS31" s="990" t="str">
        <f>IF(AND(AT8&lt;&gt;"",AT31=""),"※","")</f>
        <v/>
      </c>
      <c r="AT31" s="941"/>
      <c r="AU31" s="990" t="str">
        <f>IF(AND(AV8&lt;&gt;"",AV31=""),"※","")</f>
        <v/>
      </c>
      <c r="AV31" s="941"/>
      <c r="AW31" s="990" t="str">
        <f>IF(AND(AX8&lt;&gt;"",AX31=""),"※","")</f>
        <v/>
      </c>
      <c r="AX31" s="941"/>
      <c r="AY31" s="990" t="str">
        <f>IF(AND(AZ8&lt;&gt;"",AZ31=""),"※","")</f>
        <v/>
      </c>
      <c r="AZ31" s="941"/>
      <c r="BA31" s="990" t="str">
        <f>IF(AND(BB8&lt;&gt;"",BB31=""),"※","")</f>
        <v/>
      </c>
      <c r="BB31" s="941"/>
      <c r="BC31" s="990" t="str">
        <f>IF(AND(BD8&lt;&gt;"",BD31=""),"※","")</f>
        <v/>
      </c>
      <c r="BD31" s="941"/>
      <c r="BE31" s="990" t="str">
        <f>IF(AND(BF8&lt;&gt;"",BF31=""),"※","")</f>
        <v/>
      </c>
      <c r="BF31" s="941"/>
      <c r="BG31" s="990" t="str">
        <f>IF(AND(BH8&lt;&gt;"",BH31=""),"※","")</f>
        <v/>
      </c>
      <c r="BH31" s="941"/>
      <c r="BI31" s="990" t="str">
        <f>IF(AND(BJ8&lt;&gt;"",BJ31=""),"※","")</f>
        <v/>
      </c>
      <c r="BJ31" s="941"/>
      <c r="BK31" s="990" t="str">
        <f>IF(AND(BL8&lt;&gt;"",BL31=""),"※","")</f>
        <v/>
      </c>
      <c r="BL31" s="941"/>
      <c r="BM31" s="990" t="str">
        <f>IF(AND(BN8&lt;&gt;"",BN31=""),"※","")</f>
        <v/>
      </c>
      <c r="BN31" s="941"/>
      <c r="BO31" s="990"/>
      <c r="BP31" s="942">
        <f>SUM(H31:BN31)</f>
        <v>0</v>
      </c>
      <c r="BQ31" s="1018"/>
      <c r="BR31" s="944">
        <f>SUM(F31,BP31)</f>
        <v>0</v>
      </c>
    </row>
    <row r="32" spans="2:70" ht="27" customHeight="1">
      <c r="B32" s="932"/>
      <c r="C32" s="650" t="s">
        <v>1241</v>
      </c>
      <c r="D32" s="1724"/>
      <c r="E32" s="990" t="str">
        <f>IF(F32="","※","")</f>
        <v>※</v>
      </c>
      <c r="F32" s="941"/>
      <c r="G32" s="990" t="str">
        <f>IF(AND(H8&lt;&gt;"",H32=""),"※","")</f>
        <v/>
      </c>
      <c r="H32" s="941"/>
      <c r="I32" s="990" t="str">
        <f>IF(AND(J8&lt;&gt;"",J32=""),"※","")</f>
        <v/>
      </c>
      <c r="J32" s="941"/>
      <c r="K32" s="990" t="str">
        <f>IF(AND(L8&lt;&gt;"",L32=""),"※","")</f>
        <v/>
      </c>
      <c r="L32" s="941"/>
      <c r="M32" s="990" t="str">
        <f>IF(AND(N8&lt;&gt;"",N32=""),"※","")</f>
        <v/>
      </c>
      <c r="N32" s="941"/>
      <c r="O32" s="990" t="str">
        <f>IF(AND(P8&lt;&gt;"",P32=""),"※","")</f>
        <v/>
      </c>
      <c r="P32" s="941"/>
      <c r="Q32" s="990" t="str">
        <f>IF(AND(R8&lt;&gt;"",R32=""),"※","")</f>
        <v/>
      </c>
      <c r="R32" s="941"/>
      <c r="S32" s="990" t="str">
        <f>IF(AND(T8&lt;&gt;"",T32=""),"※","")</f>
        <v/>
      </c>
      <c r="T32" s="941"/>
      <c r="U32" s="990" t="str">
        <f>IF(AND(V8&lt;&gt;"",V32=""),"※","")</f>
        <v/>
      </c>
      <c r="V32" s="941"/>
      <c r="W32" s="990" t="str">
        <f>IF(AND(X8&lt;&gt;"",X32=""),"※","")</f>
        <v/>
      </c>
      <c r="X32" s="941"/>
      <c r="Y32" s="990" t="str">
        <f>IF(AND(Z8&lt;&gt;"",Z32=""),"※","")</f>
        <v/>
      </c>
      <c r="Z32" s="941"/>
      <c r="AA32" s="990" t="str">
        <f>IF(AND(AB8&lt;&gt;"",AB32=""),"※","")</f>
        <v/>
      </c>
      <c r="AB32" s="941"/>
      <c r="AC32" s="990" t="str">
        <f>IF(AND(AD8&lt;&gt;"",AD32=""),"※","")</f>
        <v/>
      </c>
      <c r="AD32" s="941"/>
      <c r="AE32" s="990" t="str">
        <f>IF(AND(AF8&lt;&gt;"",AF32=""),"※","")</f>
        <v/>
      </c>
      <c r="AF32" s="941"/>
      <c r="AG32" s="990" t="str">
        <f>IF(AND(AH8&lt;&gt;"",AH32=""),"※","")</f>
        <v/>
      </c>
      <c r="AH32" s="941"/>
      <c r="AI32" s="990" t="str">
        <f>IF(AND(AJ8&lt;&gt;"",AJ32=""),"※","")</f>
        <v/>
      </c>
      <c r="AJ32" s="941"/>
      <c r="AK32" s="990" t="str">
        <f>IF(AND(AL8&lt;&gt;"",AL32=""),"※","")</f>
        <v/>
      </c>
      <c r="AL32" s="941"/>
      <c r="AM32" s="990" t="str">
        <f>IF(AND(AN8&lt;&gt;"",AN32=""),"※","")</f>
        <v/>
      </c>
      <c r="AN32" s="941"/>
      <c r="AO32" s="990" t="str">
        <f>IF(AND(AP8&lt;&gt;"",AP32=""),"※","")</f>
        <v/>
      </c>
      <c r="AP32" s="941"/>
      <c r="AQ32" s="990" t="str">
        <f>IF(AND(AR8&lt;&gt;"",AR32=""),"※","")</f>
        <v/>
      </c>
      <c r="AR32" s="941"/>
      <c r="AS32" s="990" t="str">
        <f>IF(AND(AT8&lt;&gt;"",AT32=""),"※","")</f>
        <v/>
      </c>
      <c r="AT32" s="941"/>
      <c r="AU32" s="990" t="str">
        <f>IF(AND(AV8&lt;&gt;"",AV32=""),"※","")</f>
        <v/>
      </c>
      <c r="AV32" s="941"/>
      <c r="AW32" s="990" t="str">
        <f>IF(AND(AX8&lt;&gt;"",AX32=""),"※","")</f>
        <v/>
      </c>
      <c r="AX32" s="941"/>
      <c r="AY32" s="990" t="str">
        <f>IF(AND(AZ8&lt;&gt;"",AZ32=""),"※","")</f>
        <v/>
      </c>
      <c r="AZ32" s="941"/>
      <c r="BA32" s="990" t="str">
        <f>IF(AND(BB8&lt;&gt;"",BB32=""),"※","")</f>
        <v/>
      </c>
      <c r="BB32" s="941"/>
      <c r="BC32" s="990" t="str">
        <f>IF(AND(BD8&lt;&gt;"",BD32=""),"※","")</f>
        <v/>
      </c>
      <c r="BD32" s="941"/>
      <c r="BE32" s="990" t="str">
        <f>IF(AND(BF8&lt;&gt;"",BF32=""),"※","")</f>
        <v/>
      </c>
      <c r="BF32" s="941"/>
      <c r="BG32" s="990" t="str">
        <f>IF(AND(BH8&lt;&gt;"",BH32=""),"※","")</f>
        <v/>
      </c>
      <c r="BH32" s="941"/>
      <c r="BI32" s="990" t="str">
        <f>IF(AND(BJ8&lt;&gt;"",BJ32=""),"※","")</f>
        <v/>
      </c>
      <c r="BJ32" s="941"/>
      <c r="BK32" s="990" t="str">
        <f>IF(AND(BL8&lt;&gt;"",BL32=""),"※","")</f>
        <v/>
      </c>
      <c r="BL32" s="941"/>
      <c r="BM32" s="990" t="str">
        <f>IF(AND(BN8&lt;&gt;"",BN32=""),"※","")</f>
        <v/>
      </c>
      <c r="BN32" s="941"/>
      <c r="BO32" s="990"/>
      <c r="BP32" s="942">
        <f>SUM(H32:BN32)</f>
        <v>0</v>
      </c>
      <c r="BQ32" s="1018"/>
      <c r="BR32" s="944">
        <f>SUM(F32,BP32)</f>
        <v>0</v>
      </c>
    </row>
    <row r="33" spans="2:74" ht="27" customHeight="1">
      <c r="B33" s="932"/>
      <c r="C33" s="650" t="s">
        <v>2498</v>
      </c>
      <c r="D33" s="1742">
        <f>Table!C49</f>
        <v>8</v>
      </c>
      <c r="E33" s="990"/>
      <c r="F33" s="995" t="str">
        <f>IF(OR(F30="",F31="",F32=""),"",ROUND(F31*$D$33/1000,0))</f>
        <v/>
      </c>
      <c r="G33" s="990"/>
      <c r="H33" s="995" t="str">
        <f>IF(OR(H30="",H31="",H32=""),"",ROUND(H31*$D$33/1000,0))</f>
        <v/>
      </c>
      <c r="I33" s="990"/>
      <c r="J33" s="995" t="str">
        <f>IF(OR(J30="",J31="",J32=""),"",ROUND(J31*$D$33/1000,0))</f>
        <v/>
      </c>
      <c r="K33" s="990"/>
      <c r="L33" s="995" t="str">
        <f>IF(OR(L30="",L31="",L32=""),"",ROUND(L31*$D$33/1000,0))</f>
        <v/>
      </c>
      <c r="M33" s="990"/>
      <c r="N33" s="995" t="str">
        <f>IF(OR(N30="",N31="",N32=""),"",ROUND(N31*$D$33/1000,0))</f>
        <v/>
      </c>
      <c r="O33" s="990"/>
      <c r="P33" s="995" t="str">
        <f>IF(OR(P30="",P31="",P32=""),"",ROUND(P31*$D$33/1000,0))</f>
        <v/>
      </c>
      <c r="Q33" s="990"/>
      <c r="R33" s="995" t="str">
        <f>IF(OR(R30="",R31="",R32=""),"",ROUND(R31*$D$33/1000,0))</f>
        <v/>
      </c>
      <c r="S33" s="990"/>
      <c r="T33" s="995" t="str">
        <f>IF(OR(T30="",T31="",T32=""),"",ROUND(T31*$D$33/1000,0))</f>
        <v/>
      </c>
      <c r="U33" s="990"/>
      <c r="V33" s="995" t="str">
        <f>IF(OR(V30="",V31="",V32=""),"",ROUND(V31*$D$33/1000,0))</f>
        <v/>
      </c>
      <c r="W33" s="990"/>
      <c r="X33" s="995" t="str">
        <f>IF(OR(X30="",X31="",X32=""),"",ROUND(X31*$D$33/1000,0))</f>
        <v/>
      </c>
      <c r="Y33" s="990"/>
      <c r="Z33" s="995" t="str">
        <f>IF(OR(Z30="",Z31="",Z32=""),"",ROUND(Z31*$D$33/1000,0))</f>
        <v/>
      </c>
      <c r="AA33" s="990"/>
      <c r="AB33" s="995" t="str">
        <f>IF(OR(AB30="",AB31="",AB32=""),"",ROUND(AB31*$D$33/1000,0))</f>
        <v/>
      </c>
      <c r="AC33" s="990"/>
      <c r="AD33" s="995" t="str">
        <f>IF(OR(AD30="",AD31="",AD32=""),"",ROUND(AD31*$D$33/1000,0))</f>
        <v/>
      </c>
      <c r="AE33" s="990"/>
      <c r="AF33" s="995" t="str">
        <f>IF(OR(AF30="",AF31="",AF32=""),"",ROUND(AF31*$D$33/1000,0))</f>
        <v/>
      </c>
      <c r="AG33" s="990"/>
      <c r="AH33" s="995" t="str">
        <f>IF(OR(AH30="",AH31="",AH32=""),"",ROUND(AH31*$D$33/1000,0))</f>
        <v/>
      </c>
      <c r="AI33" s="990"/>
      <c r="AJ33" s="995" t="str">
        <f>IF(OR(AJ30="",AJ31="",AJ32=""),"",ROUND(AJ31*$D$33/1000,0))</f>
        <v/>
      </c>
      <c r="AK33" s="990"/>
      <c r="AL33" s="995" t="str">
        <f>IF(OR(AL30="",AL31="",AL32=""),"",ROUND(AL31*$D$33/1000,0))</f>
        <v/>
      </c>
      <c r="AM33" s="990"/>
      <c r="AN33" s="995" t="str">
        <f>IF(OR(AN30="",AN31="",AN32=""),"",ROUND(AN31*$D$33/1000,0))</f>
        <v/>
      </c>
      <c r="AO33" s="990"/>
      <c r="AP33" s="995" t="str">
        <f>IF(OR(AP30="",AP31="",AP32=""),"",ROUND(AP31*$D$33/1000,0))</f>
        <v/>
      </c>
      <c r="AQ33" s="990"/>
      <c r="AR33" s="995" t="str">
        <f>IF(OR(AR30="",AR31="",AR32=""),"",ROUND(AR31*$D$33/1000,0))</f>
        <v/>
      </c>
      <c r="AS33" s="990"/>
      <c r="AT33" s="995" t="str">
        <f>IF(OR(AT30="",AT31="",AT32=""),"",ROUND(AT31*$D$33/1000,0))</f>
        <v/>
      </c>
      <c r="AU33" s="990"/>
      <c r="AV33" s="995" t="str">
        <f>IF(OR(AV30="",AV31="",AV32=""),"",ROUND(AV31*$D$33/1000,0))</f>
        <v/>
      </c>
      <c r="AW33" s="990"/>
      <c r="AX33" s="995" t="str">
        <f>IF(OR(AX30="",AX31="",AX32=""),"",ROUND(AX31*$D$33/1000,0))</f>
        <v/>
      </c>
      <c r="AY33" s="990"/>
      <c r="AZ33" s="995" t="str">
        <f>IF(OR(AZ30="",AZ31="",AZ32=""),"",ROUND(AZ31*$D$33/1000,0))</f>
        <v/>
      </c>
      <c r="BA33" s="990"/>
      <c r="BB33" s="995" t="str">
        <f>IF(OR(BB30="",BB31="",BB32=""),"",ROUND(BB31*$D$33/1000,0))</f>
        <v/>
      </c>
      <c r="BC33" s="990"/>
      <c r="BD33" s="995" t="str">
        <f>IF(OR(BD30="",BD31="",BD32=""),"",ROUND(BD31*$D$33/1000,0))</f>
        <v/>
      </c>
      <c r="BE33" s="990"/>
      <c r="BF33" s="995" t="str">
        <f>IF(OR(BF30="",BF31="",BF32=""),"",ROUND(BF31*$D$33/1000,0))</f>
        <v/>
      </c>
      <c r="BG33" s="990"/>
      <c r="BH33" s="995" t="str">
        <f>IF(OR(BH30="",BH31="",BH32=""),"",ROUND(BH31*$D$33/1000,0))</f>
        <v/>
      </c>
      <c r="BI33" s="990"/>
      <c r="BJ33" s="995" t="str">
        <f>IF(OR(BJ30="",BJ31="",BJ32=""),"",ROUND(BJ31*$D$33/1000,0))</f>
        <v/>
      </c>
      <c r="BK33" s="990"/>
      <c r="BL33" s="995" t="str">
        <f>IF(OR(BL30="",BL31="",BL32=""),"",ROUND(BL31*$D$33/1000,0))</f>
        <v/>
      </c>
      <c r="BM33" s="990"/>
      <c r="BN33" s="995" t="str">
        <f>IF(OR(BN30="",BN31="",BN32=""),"",ROUND(BN31*$D$33/1000,0))</f>
        <v/>
      </c>
      <c r="BO33" s="990"/>
      <c r="BP33" s="942" t="str">
        <f>IF(F33="","",SUM(H33:BN33))</f>
        <v/>
      </c>
      <c r="BQ33" s="1018"/>
      <c r="BR33" s="944" t="str">
        <f>IF(BP33="","",SUM(F33,BP33))</f>
        <v/>
      </c>
      <c r="BU33" s="1257" t="s">
        <v>1464</v>
      </c>
      <c r="BV33" s="1257"/>
    </row>
    <row r="34" spans="2:74" ht="42" customHeight="1">
      <c r="B34" s="932"/>
      <c r="C34" s="1017" t="s">
        <v>1242</v>
      </c>
      <c r="D34" s="1002"/>
      <c r="E34" s="940"/>
      <c r="F34" s="999" t="str">
        <f>IF(F33="","",IF(F30=0,"事業主負担額が0になっています。入力値を確認してください。",IF(OR(F33*1.1&lt;=F30,F33*0.9&gt;=F30),"事業主負担額の入力値"&amp;"「"&amp;F30&amp;"」"&amp;"は自動計算値"&amp;"「"&amp;F33&amp;"」"&amp;"と比べて乖離が大きくなっています。黄色セルの各入力値に間違いがないか確認してください。","ＯＫ")))</f>
        <v/>
      </c>
      <c r="G34" s="940"/>
      <c r="H34" s="999" t="str">
        <f>IF(H33="","",IF(H30=0,"事業主負担額が0になっています。入力値を確認してください。",IF(OR(H33*1.1&lt;=H30,H33*0.9&gt;=H30),"事業主負担額の入力値"&amp;"「"&amp;H30&amp;"」"&amp;"は自動計算値"&amp;"「"&amp;H33&amp;"」"&amp;"と比べて乖離が大きくなっています。黄色セルの各入力値に間違いがないか確認してください。","ＯＫ")))</f>
        <v/>
      </c>
      <c r="I34" s="940"/>
      <c r="J34" s="999" t="str">
        <f>IF(J33="","",IF(J30=0,"事業主負担額が0になっています。入力値を確認してください。",IF(OR(J33*1.1&lt;=J30,J33*0.9&gt;=J30),"事業主負担額の入力値"&amp;"「"&amp;J30&amp;"」"&amp;"は自動計算値"&amp;"「"&amp;J33&amp;"」"&amp;"と比べて乖離が大きくなっています。黄色セルの各入力値に間違いがないか確認してください。","ＯＫ")))</f>
        <v/>
      </c>
      <c r="K34" s="940"/>
      <c r="L34" s="999" t="str">
        <f>IF(L33="","",IF(L30=0,"事業主負担額が0になっています。入力値を確認してください。",IF(OR(L33*1.1&lt;=L30,L33*0.9&gt;=L30),"事業主負担額の入力値"&amp;"「"&amp;L30&amp;"」"&amp;"は自動計算値"&amp;"「"&amp;L33&amp;"」"&amp;"と比べて乖離が大きくなっています。黄色セルの各入力値に間違いがないか確認してください。","ＯＫ")))</f>
        <v/>
      </c>
      <c r="M34" s="940"/>
      <c r="N34" s="999" t="str">
        <f>IF(N33="","",IF(N30=0,"事業主負担額が0になっています。入力値を確認してください。",IF(OR(N33*1.1&lt;=N30,N33*0.9&gt;=N30),"事業主負担額の入力値"&amp;"「"&amp;N30&amp;"」"&amp;"は自動計算値"&amp;"「"&amp;N33&amp;"」"&amp;"と比べて乖離が大きくなっています。黄色セルの各入力値に間違いがないか確認してください。","ＯＫ")))</f>
        <v/>
      </c>
      <c r="O34" s="940"/>
      <c r="P34" s="999" t="str">
        <f>IF(P33="","",IF(P30=0,"事業主負担額が0になっています。入力値を確認してください。",IF(OR(P33*1.1&lt;=P30,P33*0.9&gt;=P30),"事業主負担額の入力値"&amp;"「"&amp;P30&amp;"」"&amp;"は自動計算値"&amp;"「"&amp;P33&amp;"」"&amp;"と比べて乖離が大きくなっています。黄色セルの各入力値に間違いがないか確認してください。","ＯＫ")))</f>
        <v/>
      </c>
      <c r="Q34" s="940"/>
      <c r="R34" s="999" t="str">
        <f>IF(R33="","",IF(R30=0,"事業主負担額が0になっています。入力値を確認してください。",IF(OR(R33*1.1&lt;=R30,R33*0.9&gt;=R30),"事業主負担額の入力値"&amp;"「"&amp;R30&amp;"」"&amp;"は自動計算値"&amp;"「"&amp;R33&amp;"」"&amp;"と比べて乖離が大きくなっています。黄色セルの各入力値に間違いがないか確認してください。","ＯＫ")))</f>
        <v/>
      </c>
      <c r="S34" s="940"/>
      <c r="T34" s="999" t="str">
        <f>IF(T33="","",IF(T30=0,"事業主負担額が0になっています。入力値を確認してください。",IF(OR(T33*1.1&lt;=T30,T33*0.9&gt;=T30),"事業主負担額の入力値"&amp;"「"&amp;T30&amp;"」"&amp;"は自動計算値"&amp;"「"&amp;T33&amp;"」"&amp;"と比べて乖離が大きくなっています。黄色セルの各入力値に間違いがないか確認してください。","ＯＫ")))</f>
        <v/>
      </c>
      <c r="U34" s="940"/>
      <c r="V34" s="999" t="str">
        <f>IF(V33="","",IF(V30=0,"事業主負担額が0になっています。入力値を確認してください。",IF(OR(V33*1.1&lt;=V30,V33*0.9&gt;=V30),"事業主負担額の入力値"&amp;"「"&amp;V30&amp;"」"&amp;"は自動計算値"&amp;"「"&amp;V33&amp;"」"&amp;"と比べて乖離が大きくなっています。黄色セルの各入力値に間違いがないか確認してください。","ＯＫ")))</f>
        <v/>
      </c>
      <c r="W34" s="940"/>
      <c r="X34" s="999" t="str">
        <f>IF(X33="","",IF(X30=0,"事業主負担額が0になっています。入力値を確認してください。",IF(OR(X33*1.1&lt;=X30,X33*0.9&gt;=X30),"事業主負担額の入力値"&amp;"「"&amp;X30&amp;"」"&amp;"は自動計算値"&amp;"「"&amp;X33&amp;"」"&amp;"と比べて乖離が大きくなっています。黄色セルの各入力値に間違いがないか確認してください。","ＯＫ")))</f>
        <v/>
      </c>
      <c r="Y34" s="940"/>
      <c r="Z34" s="999" t="str">
        <f>IF(Z33="","",IF(Z30=0,"事業主負担額が0になっています。入力値を確認してください。",IF(OR(Z33*1.1&lt;=Z30,Z33*0.9&gt;=Z30),"事業主負担額の入力値"&amp;"「"&amp;Z30&amp;"」"&amp;"は自動計算値"&amp;"「"&amp;Z33&amp;"」"&amp;"と比べて乖離が大きくなっています。黄色セルの各入力値に間違いがないか確認してください。","ＯＫ")))</f>
        <v/>
      </c>
      <c r="AA34" s="940"/>
      <c r="AB34" s="999" t="str">
        <f>IF(AB33="","",IF(AB30=0,"事業主負担額が0になっています。入力値を確認してください。",IF(OR(AB33*1.1&lt;=AB30,AB33*0.9&gt;=AB30),"事業主負担額の入力値"&amp;"「"&amp;AB30&amp;"」"&amp;"は自動計算値"&amp;"「"&amp;AB33&amp;"」"&amp;"と比べて乖離が大きくなっています。黄色セルの各入力値に間違いがないか確認してください。","ＯＫ")))</f>
        <v/>
      </c>
      <c r="AC34" s="940"/>
      <c r="AD34" s="999" t="str">
        <f>IF(AD33="","",IF(AD30=0,"事業主負担額が0になっています。入力値を確認してください。",IF(OR(AD33*1.1&lt;=AD30,AD33*0.9&gt;=AD30),"事業主負担額の入力値"&amp;"「"&amp;AD30&amp;"」"&amp;"は自動計算値"&amp;"「"&amp;AD33&amp;"」"&amp;"と比べて乖離が大きくなっています。黄色セルの各入力値に間違いがないか確認してください。","ＯＫ")))</f>
        <v/>
      </c>
      <c r="AE34" s="940"/>
      <c r="AF34" s="999" t="str">
        <f>IF(AF33="","",IF(AF30=0,"事業主負担額が0になっています。入力値を確認してください。",IF(OR(AF33*1.1&lt;=AF30,AF33*0.9&gt;=AF30),"事業主負担額の入力値"&amp;"「"&amp;AF30&amp;"」"&amp;"は自動計算値"&amp;"「"&amp;AF33&amp;"」"&amp;"と比べて乖離が大きくなっています。黄色セルの各入力値に間違いがないか確認してください。","ＯＫ")))</f>
        <v/>
      </c>
      <c r="AG34" s="940"/>
      <c r="AH34" s="999" t="str">
        <f>IF(AH33="","",IF(AH30=0,"事業主負担額が0になっています。入力値を確認してください。",IF(OR(AH33*1.1&lt;=AH30,AH33*0.9&gt;=AH30),"事業主負担額の入力値"&amp;"「"&amp;AH30&amp;"」"&amp;"は自動計算値"&amp;"「"&amp;AH33&amp;"」"&amp;"と比べて乖離が大きくなっています。黄色セルの各入力値に間違いがないか確認してください。","ＯＫ")))</f>
        <v/>
      </c>
      <c r="AI34" s="940"/>
      <c r="AJ34" s="999" t="str">
        <f>IF(AJ33="","",IF(AJ30=0,"事業主負担額が0になっています。入力値を確認してください。",IF(OR(AJ33*1.1&lt;=AJ30,AJ33*0.9&gt;=AJ30),"事業主負担額の入力値"&amp;"「"&amp;AJ30&amp;"」"&amp;"は自動計算値"&amp;"「"&amp;AJ33&amp;"」"&amp;"と比べて乖離が大きくなっています。黄色セルの各入力値に間違いがないか確認してください。","ＯＫ")))</f>
        <v/>
      </c>
      <c r="AK34" s="940"/>
      <c r="AL34" s="999" t="str">
        <f>IF(AL33="","",IF(AL30=0,"事業主負担額が0になっています。入力値を確認してください。",IF(OR(AL33*1.1&lt;=AL30,AL33*0.9&gt;=AL30),"事業主負担額の入力値"&amp;"「"&amp;AL30&amp;"」"&amp;"は自動計算値"&amp;"「"&amp;AL33&amp;"」"&amp;"と比べて乖離が大きくなっています。黄色セルの各入力値に間違いがないか確認してください。","ＯＫ")))</f>
        <v/>
      </c>
      <c r="AM34" s="940"/>
      <c r="AN34" s="999" t="str">
        <f>IF(AN33="","",IF(AN30=0,"事業主負担額が0になっています。入力値を確認してください。",IF(OR(AN33*1.1&lt;=AN30,AN33*0.9&gt;=AN30),"事業主負担額の入力値"&amp;"「"&amp;AN30&amp;"」"&amp;"は自動計算値"&amp;"「"&amp;AN33&amp;"」"&amp;"と比べて乖離が大きくなっています。黄色セルの各入力値に間違いがないか確認してください。","ＯＫ")))</f>
        <v/>
      </c>
      <c r="AO34" s="940"/>
      <c r="AP34" s="999" t="str">
        <f>IF(AP33="","",IF(AP30=0,"事業主負担額が0になっています。入力値を確認してください。",IF(OR(AP33*1.1&lt;=AP30,AP33*0.9&gt;=AP30),"事業主負担額の入力値"&amp;"「"&amp;AP30&amp;"」"&amp;"は自動計算値"&amp;"「"&amp;AP33&amp;"」"&amp;"と比べて乖離が大きくなっています。黄色セルの各入力値に間違いがないか確認してください。","ＯＫ")))</f>
        <v/>
      </c>
      <c r="AQ34" s="940"/>
      <c r="AR34" s="999" t="str">
        <f>IF(AR33="","",IF(AR30=0,"事業主負担額が0になっています。入力値を確認してください。",IF(OR(AR33*1.1&lt;=AR30,AR33*0.9&gt;=AR30),"事業主負担額の入力値"&amp;"「"&amp;AR30&amp;"」"&amp;"は自動計算値"&amp;"「"&amp;AR33&amp;"」"&amp;"と比べて乖離が大きくなっています。黄色セルの各入力値に間違いがないか確認してください。","ＯＫ")))</f>
        <v/>
      </c>
      <c r="AS34" s="940"/>
      <c r="AT34" s="999" t="str">
        <f>IF(AT33="","",IF(AT30=0,"事業主負担額が0になっています。入力値を確認してください。",IF(OR(AT33*1.1&lt;=AT30,AT33*0.9&gt;=AT30),"事業主負担額の入力値"&amp;"「"&amp;AT30&amp;"」"&amp;"は自動計算値"&amp;"「"&amp;AT33&amp;"」"&amp;"と比べて乖離が大きくなっています。黄色セルの各入力値に間違いがないか確認してください。","ＯＫ")))</f>
        <v/>
      </c>
      <c r="AU34" s="940"/>
      <c r="AV34" s="999" t="str">
        <f>IF(AV33="","",IF(AV30=0,"事業主負担額が0になっています。入力値を確認してください。",IF(OR(AV33*1.1&lt;=AV30,AV33*0.9&gt;=AV30),"事業主負担額の入力値"&amp;"「"&amp;AV30&amp;"」"&amp;"は自動計算値"&amp;"「"&amp;AV33&amp;"」"&amp;"と比べて乖離が大きくなっています。黄色セルの各入力値に間違いがないか確認してください。","ＯＫ")))</f>
        <v/>
      </c>
      <c r="AW34" s="940"/>
      <c r="AX34" s="999" t="str">
        <f>IF(AX33="","",IF(AX30=0,"事業主負担額が0になっています。入力値を確認してください。",IF(OR(AX33*1.1&lt;=AX30,AX33*0.9&gt;=AX30),"事業主負担額の入力値"&amp;"「"&amp;AX30&amp;"」"&amp;"は自動計算値"&amp;"「"&amp;AX33&amp;"」"&amp;"と比べて乖離が大きくなっています。黄色セルの各入力値に間違いがないか確認してください。","ＯＫ")))</f>
        <v/>
      </c>
      <c r="AY34" s="940"/>
      <c r="AZ34" s="999" t="str">
        <f>IF(AZ33="","",IF(AZ30=0,"事業主負担額が0になっています。入力値を確認してください。",IF(OR(AZ33*1.1&lt;=AZ30,AZ33*0.9&gt;=AZ30),"事業主負担額の入力値"&amp;"「"&amp;AZ30&amp;"」"&amp;"は自動計算値"&amp;"「"&amp;AZ33&amp;"」"&amp;"と比べて乖離が大きくなっています。黄色セルの各入力値に間違いがないか確認してください。","ＯＫ")))</f>
        <v/>
      </c>
      <c r="BA34" s="940"/>
      <c r="BB34" s="999" t="str">
        <f>IF(BB33="","",IF(BB30=0,"事業主負担額が0になっています。入力値を確認してください。",IF(OR(BB33*1.1&lt;=BB30,BB33*0.9&gt;=BB30),"事業主負担額の入力値"&amp;"「"&amp;BB30&amp;"」"&amp;"は自動計算値"&amp;"「"&amp;BB33&amp;"」"&amp;"と比べて乖離が大きくなっています。黄色セルの各入力値に間違いがないか確認してください。","ＯＫ")))</f>
        <v/>
      </c>
      <c r="BC34" s="940"/>
      <c r="BD34" s="999" t="str">
        <f>IF(BD33="","",IF(BD30=0,"事業主負担額が0になっています。入力値を確認してください。",IF(OR(BD33*1.1&lt;=BD30,BD33*0.9&gt;=BD30),"事業主負担額の入力値"&amp;"「"&amp;BD30&amp;"」"&amp;"は自動計算値"&amp;"「"&amp;BD33&amp;"」"&amp;"と比べて乖離が大きくなっています。黄色セルの各入力値に間違いがないか確認してください。","ＯＫ")))</f>
        <v/>
      </c>
      <c r="BE34" s="940"/>
      <c r="BF34" s="999" t="str">
        <f>IF(BF33="","",IF(BF30=0,"事業主負担額が0になっています。入力値を確認してください。",IF(OR(BF33*1.1&lt;=BF30,BF33*0.9&gt;=BF30),"事業主負担額の入力値"&amp;"「"&amp;BF30&amp;"」"&amp;"は自動計算値"&amp;"「"&amp;BF33&amp;"」"&amp;"と比べて乖離が大きくなっています。黄色セルの各入力値に間違いがないか確認してください。","ＯＫ")))</f>
        <v/>
      </c>
      <c r="BG34" s="940"/>
      <c r="BH34" s="999" t="str">
        <f>IF(BH33="","",IF(BH30=0,"事業主負担額が0になっています。入力値を確認してください。",IF(OR(BH33*1.1&lt;=BH30,BH33*0.9&gt;=BH30),"事業主負担額の入力値"&amp;"「"&amp;BH30&amp;"」"&amp;"は自動計算値"&amp;"「"&amp;BH33&amp;"」"&amp;"と比べて乖離が大きくなっています。黄色セルの各入力値に間違いがないか確認してください。","ＯＫ")))</f>
        <v/>
      </c>
      <c r="BI34" s="940"/>
      <c r="BJ34" s="999" t="str">
        <f>IF(BJ33="","",IF(BJ30=0,"事業主負担額が0になっています。入力値を確認してください。",IF(OR(BJ33*1.1&lt;=BJ30,BJ33*0.9&gt;=BJ30),"事業主負担額の入力値"&amp;"「"&amp;BJ30&amp;"」"&amp;"は自動計算値"&amp;"「"&amp;BJ33&amp;"」"&amp;"と比べて乖離が大きくなっています。黄色セルの各入力値に間違いがないか確認してください。","ＯＫ")))</f>
        <v/>
      </c>
      <c r="BK34" s="940"/>
      <c r="BL34" s="999" t="str">
        <f>IF(BL33="","",IF(BL30=0,"事業主負担額が0になっています。入力値を確認してください。",IF(OR(BL33*1.1&lt;=BL30,BL33*0.9&gt;=BL30),"事業主負担額の入力値"&amp;"「"&amp;BL30&amp;"」"&amp;"は自動計算値"&amp;"「"&amp;BL33&amp;"」"&amp;"と比べて乖離が大きくなっています。黄色セルの各入力値に間違いがないか確認してください。","ＯＫ")))</f>
        <v/>
      </c>
      <c r="BM34" s="940"/>
      <c r="BN34" s="999" t="str">
        <f>IF(BN33="","",IF(BN30=0,"事業主負担額が0になっています。入力値を確認してください。",IF(OR(BN33*1.1&lt;=BN30,BN33*0.9&gt;=BN30),"事業主負担額の入力値"&amp;"「"&amp;BN30&amp;"」"&amp;"は自動計算値"&amp;"「"&amp;BN33&amp;"」"&amp;"と比べて乖離が大きくなっています。黄色セルの各入力値に間違いがないか確認してください。","ＯＫ")))</f>
        <v/>
      </c>
      <c r="BO34" s="940"/>
      <c r="BP34" s="1019" t="str">
        <f>BU34&amp;BV34</f>
        <v/>
      </c>
      <c r="BQ34" s="943"/>
      <c r="BR34" s="1020" t="str">
        <f>IF(BR33="","",IF(BR30=0,"事業主負担額が0になっています。入力値を確認してください。",IF(OR(BR33*1.1&lt;=BR30,BR33*0.9&gt;=BR30),"事業主負担額の入力値"&amp;"「"&amp;BR30&amp;"」"&amp;"は自動計算値"&amp;"「"&amp;BR33&amp;"」"&amp;"と比べて乖離が大きくなっています。黄色セルの各入力値に間違いがないか確認してください。","ＯＫ")))</f>
        <v/>
      </c>
      <c r="BU34" s="1257" t="str">
        <f>IF(BP33="","",IF(AND(BP30=0,BP31=0,BP32=0,BP33=0),"ＯＫ",IF(BP30=0,"事業主負担額が0になっています。入力値を確認してください。","")))</f>
        <v/>
      </c>
      <c r="BV34" s="1257" t="str">
        <f>IF(AND(BP33&lt;&gt;"",BU34&lt;&gt;"ＯＫ"),IF(OR(BP33*1.1&lt;=BP30,BP33*0.9&gt;=BP30),"事業主負担額の入力値"&amp;"「"&amp;BP30&amp;"」"&amp;"は自動計算値"&amp;"「"&amp;BP33&amp;"」"&amp;"と比べて乖離が大きくなっています。黄色セルの各入力値に間違いがないか確認してください。","ＯＫ"),"")</f>
        <v/>
      </c>
    </row>
    <row r="35" spans="2:74" ht="42" customHeight="1">
      <c r="B35" s="932"/>
      <c r="C35" s="650" t="s">
        <v>1236</v>
      </c>
      <c r="D35" s="1002"/>
      <c r="E35" s="940"/>
      <c r="F35" s="1003" t="str">
        <f>IF(F33="","",IF(F31&lt;&gt;F10,"2支払い賃金合計"&amp;"「"&amp;F31&amp;"」"&amp;"は基本情報の支払い賃金総額"&amp;"「"&amp;F10&amp;"」"&amp;"と整合していません。入力値を確認してください。","ＯＫ"))</f>
        <v/>
      </c>
      <c r="G35" s="940"/>
      <c r="H35" s="1003" t="str">
        <f>IF(H33="","",IF(H31&lt;&gt;H10,"2支払い賃金合計"&amp;"「"&amp;H31&amp;"」"&amp;"は基本情報の支払い賃金総額"&amp;"「"&amp;H10&amp;"」"&amp;"と整合していません。入力値を確認してください。","ＯＫ"))</f>
        <v/>
      </c>
      <c r="I35" s="940"/>
      <c r="J35" s="1003" t="str">
        <f>IF(J33="","",IF(J31&lt;&gt;J10,"2支払い賃金合計"&amp;"「"&amp;J31&amp;"」"&amp;"は基本情報の支払い賃金総額"&amp;"「"&amp;J10&amp;"」"&amp;"と整合していません。入力値を確認してください。","ＯＫ"))</f>
        <v/>
      </c>
      <c r="K35" s="940"/>
      <c r="L35" s="1003" t="str">
        <f>IF(L33="","",IF(L31&lt;&gt;L10,"2支払い賃金合計"&amp;"「"&amp;L31&amp;"」"&amp;"は基本情報の支払い賃金総額"&amp;"「"&amp;L10&amp;"」"&amp;"と整合していません。入力値を確認してください。","ＯＫ"))</f>
        <v/>
      </c>
      <c r="M35" s="940"/>
      <c r="N35" s="1003" t="str">
        <f>IF(N33="","",IF(N31&lt;&gt;N10,"2支払い賃金合計"&amp;"「"&amp;N31&amp;"」"&amp;"は基本情報の支払い賃金総額"&amp;"「"&amp;N10&amp;"」"&amp;"と整合していません。入力値を確認してください。","ＯＫ"))</f>
        <v/>
      </c>
      <c r="O35" s="940"/>
      <c r="P35" s="1003" t="str">
        <f>IF(P33="","",IF(P31&lt;&gt;P10,"2支払い賃金合計"&amp;"「"&amp;P31&amp;"」"&amp;"は基本情報の支払い賃金総額"&amp;"「"&amp;P10&amp;"」"&amp;"と整合していません。入力値を確認してください。","ＯＫ"))</f>
        <v/>
      </c>
      <c r="Q35" s="940"/>
      <c r="R35" s="1003" t="str">
        <f>IF(R33="","",IF(R31&lt;&gt;R10,"2支払い賃金合計"&amp;"「"&amp;R31&amp;"」"&amp;"は基本情報の支払い賃金総額"&amp;"「"&amp;R10&amp;"」"&amp;"と整合していません。入力値を確認してください。","ＯＫ"))</f>
        <v/>
      </c>
      <c r="S35" s="940"/>
      <c r="T35" s="1003" t="str">
        <f>IF(T33="","",IF(T31&lt;&gt;T10,"2支払い賃金合計"&amp;"「"&amp;T31&amp;"」"&amp;"は基本情報の支払い賃金総額"&amp;"「"&amp;T10&amp;"」"&amp;"と整合していません。入力値を確認してください。","ＯＫ"))</f>
        <v/>
      </c>
      <c r="U35" s="940"/>
      <c r="V35" s="1003" t="str">
        <f>IF(V33="","",IF(V31&lt;&gt;V10,"2支払い賃金合計"&amp;"「"&amp;V31&amp;"」"&amp;"は基本情報の支払い賃金総額"&amp;"「"&amp;V10&amp;"」"&amp;"と整合していません。入力値を確認してください。","ＯＫ"))</f>
        <v/>
      </c>
      <c r="W35" s="940"/>
      <c r="X35" s="1003" t="str">
        <f>IF(X33="","",IF(X31&lt;&gt;X10,"2支払い賃金合計"&amp;"「"&amp;X31&amp;"」"&amp;"は基本情報の支払い賃金総額"&amp;"「"&amp;X10&amp;"」"&amp;"と整合していません。入力値を確認してください。","ＯＫ"))</f>
        <v/>
      </c>
      <c r="Y35" s="940"/>
      <c r="Z35" s="1003" t="str">
        <f>IF(Z33="","",IF(Z31&lt;&gt;Z10,"2支払い賃金合計"&amp;"「"&amp;Z31&amp;"」"&amp;"は基本情報の支払い賃金総額"&amp;"「"&amp;Z10&amp;"」"&amp;"と整合していません。入力値を確認してください。","ＯＫ"))</f>
        <v/>
      </c>
      <c r="AA35" s="940"/>
      <c r="AB35" s="1003" t="str">
        <f>IF(AB33="","",IF(AB31&lt;&gt;AB10,"2支払い賃金合計"&amp;"「"&amp;AB31&amp;"」"&amp;"は基本情報の支払い賃金総額"&amp;"「"&amp;AB10&amp;"」"&amp;"と整合していません。入力値を確認してください。","ＯＫ"))</f>
        <v/>
      </c>
      <c r="AC35" s="940"/>
      <c r="AD35" s="1003" t="str">
        <f>IF(AD33="","",IF(AD31&lt;&gt;AD10,"2支払い賃金合計"&amp;"「"&amp;AD31&amp;"」"&amp;"は基本情報の支払い賃金総額"&amp;"「"&amp;AD10&amp;"」"&amp;"と整合していません。入力値を確認してください。","ＯＫ"))</f>
        <v/>
      </c>
      <c r="AE35" s="940"/>
      <c r="AF35" s="1003" t="str">
        <f>IF(AF33="","",IF(AF31&lt;&gt;AF10,"2支払い賃金合計"&amp;"「"&amp;AF31&amp;"」"&amp;"は基本情報の支払い賃金総額"&amp;"「"&amp;AF10&amp;"」"&amp;"と整合していません。入力値を確認してください。","ＯＫ"))</f>
        <v/>
      </c>
      <c r="AG35" s="940"/>
      <c r="AH35" s="1003" t="str">
        <f>IF(AH33="","",IF(AH31&lt;&gt;AH10,"2支払い賃金合計"&amp;"「"&amp;AH31&amp;"」"&amp;"は基本情報の支払い賃金総額"&amp;"「"&amp;AH10&amp;"」"&amp;"と整合していません。入力値を確認してください。","ＯＫ"))</f>
        <v/>
      </c>
      <c r="AI35" s="940"/>
      <c r="AJ35" s="1003" t="str">
        <f>IF(AJ33="","",IF(AJ31&lt;&gt;AJ10,"2支払い賃金合計"&amp;"「"&amp;AJ31&amp;"」"&amp;"は基本情報の支払い賃金総額"&amp;"「"&amp;AJ10&amp;"」"&amp;"と整合していません。入力値を確認してください。","ＯＫ"))</f>
        <v/>
      </c>
      <c r="AK35" s="940"/>
      <c r="AL35" s="1003" t="str">
        <f>IF(AL33="","",IF(AL31&lt;&gt;AL10,"2支払い賃金合計"&amp;"「"&amp;AL31&amp;"」"&amp;"は基本情報の支払い賃金総額"&amp;"「"&amp;AL10&amp;"」"&amp;"と整合していません。入力値を確認してください。","ＯＫ"))</f>
        <v/>
      </c>
      <c r="AM35" s="940"/>
      <c r="AN35" s="1003" t="str">
        <f>IF(AN33="","",IF(AN31&lt;&gt;AN10,"2支払い賃金合計"&amp;"「"&amp;AN31&amp;"」"&amp;"は基本情報の支払い賃金総額"&amp;"「"&amp;AN10&amp;"」"&amp;"と整合していません。入力値を確認してください。","ＯＫ"))</f>
        <v/>
      </c>
      <c r="AO35" s="940"/>
      <c r="AP35" s="1003" t="str">
        <f>IF(AP33="","",IF(AP31&lt;&gt;AP10,"2支払い賃金合計"&amp;"「"&amp;AP31&amp;"」"&amp;"は基本情報の支払い賃金総額"&amp;"「"&amp;AP10&amp;"」"&amp;"と整合していません。入力値を確認してください。","ＯＫ"))</f>
        <v/>
      </c>
      <c r="AQ35" s="940"/>
      <c r="AR35" s="1003" t="str">
        <f>IF(AR33="","",IF(AR31&lt;&gt;AR10,"2支払い賃金合計"&amp;"「"&amp;AR31&amp;"」"&amp;"は基本情報の支払い賃金総額"&amp;"「"&amp;AR10&amp;"」"&amp;"と整合していません。入力値を確認してください。","ＯＫ"))</f>
        <v/>
      </c>
      <c r="AS35" s="940"/>
      <c r="AT35" s="1003" t="str">
        <f>IF(AT33="","",IF(AT31&lt;&gt;AT10,"2支払い賃金合計"&amp;"「"&amp;AT31&amp;"」"&amp;"は基本情報の支払い賃金総額"&amp;"「"&amp;AT10&amp;"」"&amp;"と整合していません。入力値を確認してください。","ＯＫ"))</f>
        <v/>
      </c>
      <c r="AU35" s="940"/>
      <c r="AV35" s="1003" t="str">
        <f>IF(AV33="","",IF(AV31&lt;&gt;AV10,"2支払い賃金合計"&amp;"「"&amp;AV31&amp;"」"&amp;"は基本情報の支払い賃金総額"&amp;"「"&amp;AV10&amp;"」"&amp;"と整合していません。入力値を確認してください。","ＯＫ"))</f>
        <v/>
      </c>
      <c r="AW35" s="940"/>
      <c r="AX35" s="1003" t="str">
        <f>IF(AX33="","",IF(AX31&lt;&gt;AX10,"2支払い賃金合計"&amp;"「"&amp;AX31&amp;"」"&amp;"は基本情報の支払い賃金総額"&amp;"「"&amp;AX10&amp;"」"&amp;"と整合していません。入力値を確認してください。","ＯＫ"))</f>
        <v/>
      </c>
      <c r="AY35" s="940"/>
      <c r="AZ35" s="1003" t="str">
        <f>IF(AZ33="","",IF(AZ31&lt;&gt;AZ10,"2支払い賃金合計"&amp;"「"&amp;AZ31&amp;"」"&amp;"は基本情報の支払い賃金総額"&amp;"「"&amp;AZ10&amp;"」"&amp;"と整合していません。入力値を確認してください。","ＯＫ"))</f>
        <v/>
      </c>
      <c r="BA35" s="940"/>
      <c r="BB35" s="1003" t="str">
        <f>IF(BB33="","",IF(BB31&lt;&gt;BB10,"2支払い賃金合計"&amp;"「"&amp;BB31&amp;"」"&amp;"は基本情報の支払い賃金総額"&amp;"「"&amp;BB10&amp;"」"&amp;"と整合していません。入力値を確認してください。","ＯＫ"))</f>
        <v/>
      </c>
      <c r="BC35" s="940"/>
      <c r="BD35" s="1003" t="str">
        <f>IF(BD33="","",IF(BD31&lt;&gt;BD10,"2支払い賃金合計"&amp;"「"&amp;BD31&amp;"」"&amp;"は基本情報の支払い賃金総額"&amp;"「"&amp;BD10&amp;"」"&amp;"と整合していません。入力値を確認してください。","ＯＫ"))</f>
        <v/>
      </c>
      <c r="BE35" s="940"/>
      <c r="BF35" s="1003" t="str">
        <f>IF(BF33="","",IF(BF31&lt;&gt;BF10,"2支払い賃金合計"&amp;"「"&amp;BF31&amp;"」"&amp;"は基本情報の支払い賃金総額"&amp;"「"&amp;BF10&amp;"」"&amp;"と整合していません。入力値を確認してください。","ＯＫ"))</f>
        <v/>
      </c>
      <c r="BG35" s="940"/>
      <c r="BH35" s="1003" t="str">
        <f>IF(BH33="","",IF(BH31&lt;&gt;BH10,"2支払い賃金合計"&amp;"「"&amp;BH31&amp;"」"&amp;"は基本情報の支払い賃金総額"&amp;"「"&amp;BH10&amp;"」"&amp;"と整合していません。入力値を確認してください。","ＯＫ"))</f>
        <v/>
      </c>
      <c r="BI35" s="940"/>
      <c r="BJ35" s="1003" t="str">
        <f>IF(BJ33="","",IF(BJ31&lt;&gt;BJ10,"2支払い賃金合計"&amp;"「"&amp;BJ31&amp;"」"&amp;"は基本情報の支払い賃金総額"&amp;"「"&amp;BJ10&amp;"」"&amp;"と整合していません。入力値を確認してください。","ＯＫ"))</f>
        <v/>
      </c>
      <c r="BK35" s="940"/>
      <c r="BL35" s="1003" t="str">
        <f>IF(BL33="","",IF(BL31&lt;&gt;BL10,"2支払い賃金合計"&amp;"「"&amp;BL31&amp;"」"&amp;"は基本情報の支払い賃金総額"&amp;"「"&amp;BL10&amp;"」"&amp;"と整合していません。入力値を確認してください。","ＯＫ"))</f>
        <v/>
      </c>
      <c r="BM35" s="940"/>
      <c r="BN35" s="1003" t="str">
        <f>IF(BN33="","",IF(BN31&lt;&gt;BN10,"2支払い賃金合計"&amp;"「"&amp;BN31&amp;"」"&amp;"は基本情報の支払い賃金総額"&amp;"「"&amp;BN10&amp;"」"&amp;"と整合していません。入力値を確認してください。","ＯＫ"))</f>
        <v/>
      </c>
      <c r="BO35" s="940"/>
      <c r="BP35" s="1021" t="str">
        <f>IF(BP33="","",IF(BP31&lt;&gt;BP10,"2支払い賃金合計"&amp;"「"&amp;BP31&amp;"」"&amp;"は基本情報の支払い賃金総額"&amp;"「"&amp;BP10&amp;"」"&amp;"と整合していません。入力値を確認してください。","ＯＫ"))</f>
        <v/>
      </c>
      <c r="BQ35" s="943"/>
      <c r="BR35" s="1022" t="str">
        <f>IF(BR33="","",IF(BR31&lt;&gt;BR10,"2支払い賃金合計"&amp;"「"&amp;BR31&amp;"」"&amp;"は基本情報の支払い賃金総額"&amp;"「"&amp;BR10&amp;"」"&amp;"と整合していません。入力値を確認してください。","ＯＫ"))</f>
        <v/>
      </c>
    </row>
    <row r="36" spans="2:74" ht="42" customHeight="1">
      <c r="B36" s="932"/>
      <c r="C36" s="650" t="s">
        <v>1243</v>
      </c>
      <c r="D36" s="1002"/>
      <c r="E36" s="940"/>
      <c r="F36" s="1003" t="str">
        <f>IF(F33="","",IF(F32&lt;&gt;F11,"3対象者延べ人数"&amp;"「"&amp;F32&amp;"」"&amp;"は基本情報の従事者延べ人数"&amp;"「"&amp;F11&amp;"」"&amp;"と整合していません。入力値を確認してください。","ＯＫ"))</f>
        <v/>
      </c>
      <c r="G36" s="940"/>
      <c r="H36" s="1003" t="str">
        <f>IF(H33="","",IF(H32&lt;&gt;H11,"3対象者延べ人数"&amp;"「"&amp;H32&amp;"」"&amp;"は基本情報の従事者延べ人数"&amp;"「"&amp;H11&amp;"」"&amp;"と整合していません。入力値を確認してください。","ＯＫ"))</f>
        <v/>
      </c>
      <c r="I36" s="940"/>
      <c r="J36" s="1003" t="str">
        <f>IF(J33="","",IF(J32&lt;&gt;J11,"3対象者延べ人数"&amp;"「"&amp;J32&amp;"」"&amp;"は基本情報の従事者延べ人数"&amp;"「"&amp;J11&amp;"」"&amp;"と整合していません。入力値を確認してください。","ＯＫ"))</f>
        <v/>
      </c>
      <c r="K36" s="940"/>
      <c r="L36" s="1003" t="str">
        <f>IF(L33="","",IF(L32&lt;&gt;L11,"3対象者延べ人数"&amp;"「"&amp;L32&amp;"」"&amp;"は基本情報の従事者延べ人数"&amp;"「"&amp;L11&amp;"」"&amp;"と整合していません。入力値を確認してください。","ＯＫ"))</f>
        <v/>
      </c>
      <c r="M36" s="940"/>
      <c r="N36" s="1003" t="str">
        <f>IF(N33="","",IF(N32&lt;&gt;N11,"3対象者延べ人数"&amp;"「"&amp;N32&amp;"」"&amp;"は基本情報の従事者延べ人数"&amp;"「"&amp;N11&amp;"」"&amp;"と整合していません。入力値を確認してください。","ＯＫ"))</f>
        <v/>
      </c>
      <c r="O36" s="940"/>
      <c r="P36" s="1003" t="str">
        <f>IF(P33="","",IF(P32&lt;&gt;P11,"3対象者延べ人数"&amp;"「"&amp;P32&amp;"」"&amp;"は基本情報の従事者延べ人数"&amp;"「"&amp;P11&amp;"」"&amp;"と整合していません。入力値を確認してください。","ＯＫ"))</f>
        <v/>
      </c>
      <c r="Q36" s="940"/>
      <c r="R36" s="1003" t="str">
        <f>IF(R33="","",IF(R32&lt;&gt;R11,"3対象者延べ人数"&amp;"「"&amp;R32&amp;"」"&amp;"は基本情報の従事者延べ人数"&amp;"「"&amp;R11&amp;"」"&amp;"と整合していません。入力値を確認してください。","ＯＫ"))</f>
        <v/>
      </c>
      <c r="S36" s="940"/>
      <c r="T36" s="1003" t="str">
        <f>IF(T33="","",IF(T32&lt;&gt;T11,"3対象者延べ人数"&amp;"「"&amp;T32&amp;"」"&amp;"は基本情報の従事者延べ人数"&amp;"「"&amp;T11&amp;"」"&amp;"と整合していません。入力値を確認してください。","ＯＫ"))</f>
        <v/>
      </c>
      <c r="U36" s="940"/>
      <c r="V36" s="1003" t="str">
        <f>IF(V33="","",IF(V32&lt;&gt;V11,"3対象者延べ人数"&amp;"「"&amp;V32&amp;"」"&amp;"は基本情報の従事者延べ人数"&amp;"「"&amp;V11&amp;"」"&amp;"と整合していません。入力値を確認してください。","ＯＫ"))</f>
        <v/>
      </c>
      <c r="W36" s="940"/>
      <c r="X36" s="1003" t="str">
        <f>IF(X33="","",IF(X32&lt;&gt;X11,"3対象者延べ人数"&amp;"「"&amp;X32&amp;"」"&amp;"は基本情報の従事者延べ人数"&amp;"「"&amp;X11&amp;"」"&amp;"と整合していません。入力値を確認してください。","ＯＫ"))</f>
        <v/>
      </c>
      <c r="Y36" s="940"/>
      <c r="Z36" s="1003" t="str">
        <f>IF(Z33="","",IF(Z32&lt;&gt;Z11,"3対象者延べ人数"&amp;"「"&amp;Z32&amp;"」"&amp;"は基本情報の従事者延べ人数"&amp;"「"&amp;Z11&amp;"」"&amp;"と整合していません。入力値を確認してください。","ＯＫ"))</f>
        <v/>
      </c>
      <c r="AA36" s="940"/>
      <c r="AB36" s="1003" t="str">
        <f>IF(AB33="","",IF(AB32&lt;&gt;AB11,"3対象者延べ人数"&amp;"「"&amp;AB32&amp;"」"&amp;"は基本情報の従事者延べ人数"&amp;"「"&amp;AB11&amp;"」"&amp;"と整合していません。入力値を確認してください。","ＯＫ"))</f>
        <v/>
      </c>
      <c r="AC36" s="940"/>
      <c r="AD36" s="1003" t="str">
        <f>IF(AD33="","",IF(AD32&lt;&gt;AD11,"3対象者延べ人数"&amp;"「"&amp;AD32&amp;"」"&amp;"は基本情報の従事者延べ人数"&amp;"「"&amp;AD11&amp;"」"&amp;"と整合していません。入力値を確認してください。","ＯＫ"))</f>
        <v/>
      </c>
      <c r="AE36" s="940"/>
      <c r="AF36" s="1003" t="str">
        <f>IF(AF33="","",IF(AF32&lt;&gt;AF11,"3対象者延べ人数"&amp;"「"&amp;AF32&amp;"」"&amp;"は基本情報の従事者延べ人数"&amp;"「"&amp;AF11&amp;"」"&amp;"と整合していません。入力値を確認してください。","ＯＫ"))</f>
        <v/>
      </c>
      <c r="AG36" s="940"/>
      <c r="AH36" s="1003" t="str">
        <f>IF(AH33="","",IF(AH32&lt;&gt;AH11,"3対象者延べ人数"&amp;"「"&amp;AH32&amp;"」"&amp;"は基本情報の従事者延べ人数"&amp;"「"&amp;AH11&amp;"」"&amp;"と整合していません。入力値を確認してください。","ＯＫ"))</f>
        <v/>
      </c>
      <c r="AI36" s="940"/>
      <c r="AJ36" s="1003" t="str">
        <f>IF(AJ33="","",IF(AJ32&lt;&gt;AJ11,"3対象者延べ人数"&amp;"「"&amp;AJ32&amp;"」"&amp;"は基本情報の従事者延べ人数"&amp;"「"&amp;AJ11&amp;"」"&amp;"と整合していません。入力値を確認してください。","ＯＫ"))</f>
        <v/>
      </c>
      <c r="AK36" s="940"/>
      <c r="AL36" s="1003" t="str">
        <f>IF(AL33="","",IF(AL32&lt;&gt;AL11,"3対象者延べ人数"&amp;"「"&amp;AL32&amp;"」"&amp;"は基本情報の従事者延べ人数"&amp;"「"&amp;AL11&amp;"」"&amp;"と整合していません。入力値を確認してください。","ＯＫ"))</f>
        <v/>
      </c>
      <c r="AM36" s="940"/>
      <c r="AN36" s="1003" t="str">
        <f>IF(AN33="","",IF(AN32&lt;&gt;AN11,"3対象者延べ人数"&amp;"「"&amp;AN32&amp;"」"&amp;"は基本情報の従事者延べ人数"&amp;"「"&amp;AN11&amp;"」"&amp;"と整合していません。入力値を確認してください。","ＯＫ"))</f>
        <v/>
      </c>
      <c r="AO36" s="940"/>
      <c r="AP36" s="1003" t="str">
        <f>IF(AP33="","",IF(AP32&lt;&gt;AP11,"3対象者延べ人数"&amp;"「"&amp;AP32&amp;"」"&amp;"は基本情報の従事者延べ人数"&amp;"「"&amp;AP11&amp;"」"&amp;"と整合していません。入力値を確認してください。","ＯＫ"))</f>
        <v/>
      </c>
      <c r="AQ36" s="940"/>
      <c r="AR36" s="1003" t="str">
        <f>IF(AR33="","",IF(AR32&lt;&gt;AR11,"3対象者延べ人数"&amp;"「"&amp;AR32&amp;"」"&amp;"は基本情報の従事者延べ人数"&amp;"「"&amp;AR11&amp;"」"&amp;"と整合していません。入力値を確認してください。","ＯＫ"))</f>
        <v/>
      </c>
      <c r="AS36" s="940"/>
      <c r="AT36" s="1003" t="str">
        <f>IF(AT33="","",IF(AT32&lt;&gt;AT11,"3対象者延べ人数"&amp;"「"&amp;AT32&amp;"」"&amp;"は基本情報の従事者延べ人数"&amp;"「"&amp;AT11&amp;"」"&amp;"と整合していません。入力値を確認してください。","ＯＫ"))</f>
        <v/>
      </c>
      <c r="AU36" s="940"/>
      <c r="AV36" s="1003" t="str">
        <f>IF(AV33="","",IF(AV32&lt;&gt;AV11,"3対象者延べ人数"&amp;"「"&amp;AV32&amp;"」"&amp;"は基本情報の従事者延べ人数"&amp;"「"&amp;AV11&amp;"」"&amp;"と整合していません。入力値を確認してください。","ＯＫ"))</f>
        <v/>
      </c>
      <c r="AW36" s="940"/>
      <c r="AX36" s="1003" t="str">
        <f>IF(AX33="","",IF(AX32&lt;&gt;AX11,"3対象者延べ人数"&amp;"「"&amp;AX32&amp;"」"&amp;"は基本情報の従事者延べ人数"&amp;"「"&amp;AX11&amp;"」"&amp;"と整合していません。入力値を確認してください。","ＯＫ"))</f>
        <v/>
      </c>
      <c r="AY36" s="940"/>
      <c r="AZ36" s="1003" t="str">
        <f>IF(AZ33="","",IF(AZ32&lt;&gt;AZ11,"3対象者延べ人数"&amp;"「"&amp;AZ32&amp;"」"&amp;"は基本情報の従事者延べ人数"&amp;"「"&amp;AZ11&amp;"」"&amp;"と整合していません。入力値を確認してください。","ＯＫ"))</f>
        <v/>
      </c>
      <c r="BA36" s="940"/>
      <c r="BB36" s="1003" t="str">
        <f>IF(BB33="","",IF(BB32&lt;&gt;BB11,"3対象者延べ人数"&amp;"「"&amp;BB32&amp;"」"&amp;"は基本情報の従事者延べ人数"&amp;"「"&amp;BB11&amp;"」"&amp;"と整合していません。入力値を確認してください。","ＯＫ"))</f>
        <v/>
      </c>
      <c r="BC36" s="940"/>
      <c r="BD36" s="1003" t="str">
        <f>IF(BD33="","",IF(BD32&lt;&gt;BD11,"3対象者延べ人数"&amp;"「"&amp;BD32&amp;"」"&amp;"は基本情報の従事者延べ人数"&amp;"「"&amp;BD11&amp;"」"&amp;"と整合していません。入力値を確認してください。","ＯＫ"))</f>
        <v/>
      </c>
      <c r="BE36" s="940"/>
      <c r="BF36" s="1003" t="str">
        <f>IF(BF33="","",IF(BF32&lt;&gt;BF11,"3対象者延べ人数"&amp;"「"&amp;BF32&amp;"」"&amp;"は基本情報の従事者延べ人数"&amp;"「"&amp;BF11&amp;"」"&amp;"と整合していません。入力値を確認してください。","ＯＫ"))</f>
        <v/>
      </c>
      <c r="BG36" s="940"/>
      <c r="BH36" s="1003" t="str">
        <f>IF(BH33="","",IF(BH32&lt;&gt;BH11,"3対象者延べ人数"&amp;"「"&amp;BH32&amp;"」"&amp;"は基本情報の従事者延べ人数"&amp;"「"&amp;BH11&amp;"」"&amp;"と整合していません。入力値を確認してください。","ＯＫ"))</f>
        <v/>
      </c>
      <c r="BI36" s="940"/>
      <c r="BJ36" s="1003" t="str">
        <f>IF(BJ33="","",IF(BJ32&lt;&gt;BJ11,"3対象者延べ人数"&amp;"「"&amp;BJ32&amp;"」"&amp;"は基本情報の従事者延べ人数"&amp;"「"&amp;BJ11&amp;"」"&amp;"と整合していません。入力値を確認してください。","ＯＫ"))</f>
        <v/>
      </c>
      <c r="BK36" s="940"/>
      <c r="BL36" s="1003" t="str">
        <f>IF(BL33="","",IF(BL32&lt;&gt;BL11,"3対象者延べ人数"&amp;"「"&amp;BL32&amp;"」"&amp;"は基本情報の従事者延べ人数"&amp;"「"&amp;BL11&amp;"」"&amp;"と整合していません。入力値を確認してください。","ＯＫ"))</f>
        <v/>
      </c>
      <c r="BM36" s="940"/>
      <c r="BN36" s="1003" t="str">
        <f>IF(BN33="","",IF(BN32&lt;&gt;BN11,"3対象者延べ人数"&amp;"「"&amp;BN32&amp;"」"&amp;"は基本情報の従事者延べ人数"&amp;"「"&amp;BN11&amp;"」"&amp;"と整合していません。入力値を確認してください。","ＯＫ"))</f>
        <v/>
      </c>
      <c r="BO36" s="940"/>
      <c r="BP36" s="1021" t="str">
        <f>IF(BP33="","",IF(BP32&lt;&gt;BP11,"3対象者延べ人数"&amp;"「"&amp;BP32&amp;"」"&amp;"は基本情報の従事者延べ人数"&amp;"「"&amp;BP11&amp;"」"&amp;"と整合していません。入力値を確認してください。","ＯＫ"))</f>
        <v/>
      </c>
      <c r="BQ36" s="943"/>
      <c r="BR36" s="1022" t="str">
        <f>IF(BR33="","",IF(BR32&lt;&gt;BR11,"3対象者延べ人数"&amp;"「"&amp;BR32&amp;"」"&amp;"は基本情報の従事者延べ人数"&amp;"「"&amp;BR11&amp;"」"&amp;"と整合していません。入力値を確認してください。","ＯＫ"))</f>
        <v/>
      </c>
    </row>
    <row r="37" spans="2:74" ht="57" customHeight="1">
      <c r="B37" s="1023"/>
      <c r="C37" s="952" t="s">
        <v>1244</v>
      </c>
      <c r="D37" s="953"/>
      <c r="E37" s="954" t="str">
        <f>IF(F34="","",IF(AND(OR(F34&lt;&gt;"ＯＫ",F35&lt;&gt;"ＯＫ",F36&lt;&gt;"ＯＫ"),F37=""),"※",""))</f>
        <v/>
      </c>
      <c r="F37" s="955"/>
      <c r="G37" s="954" t="str">
        <f>IF(H34="","",IF(AND(OR(H34&lt;&gt;"ＯＫ",H35&lt;&gt;"ＯＫ",H36&lt;&gt;"ＯＫ"),H37=""),"※",""))</f>
        <v/>
      </c>
      <c r="H37" s="955"/>
      <c r="I37" s="954" t="str">
        <f>IF(J34="","",IF(AND(OR(J34&lt;&gt;"ＯＫ",J35&lt;&gt;"ＯＫ",J36&lt;&gt;"ＯＫ"),J37=""),"※",""))</f>
        <v/>
      </c>
      <c r="J37" s="955"/>
      <c r="K37" s="954" t="str">
        <f>IF(L34="","",IF(AND(OR(L34&lt;&gt;"ＯＫ",L35&lt;&gt;"ＯＫ",L36&lt;&gt;"ＯＫ"),L37=""),"※",""))</f>
        <v/>
      </c>
      <c r="L37" s="955"/>
      <c r="M37" s="954" t="str">
        <f>IF(N34="","",IF(AND(OR(N34&lt;&gt;"ＯＫ",N35&lt;&gt;"ＯＫ",N36&lt;&gt;"ＯＫ"),N37=""),"※",""))</f>
        <v/>
      </c>
      <c r="N37" s="955"/>
      <c r="O37" s="954" t="str">
        <f>IF(P34="","",IF(AND(OR(P34&lt;&gt;"ＯＫ",P35&lt;&gt;"ＯＫ",P36&lt;&gt;"ＯＫ"),P37=""),"※",""))</f>
        <v/>
      </c>
      <c r="P37" s="955"/>
      <c r="Q37" s="954" t="str">
        <f>IF(R34="","",IF(AND(OR(R34&lt;&gt;"ＯＫ",R35&lt;&gt;"ＯＫ",R36&lt;&gt;"ＯＫ"),R37=""),"※",""))</f>
        <v/>
      </c>
      <c r="R37" s="955"/>
      <c r="S37" s="954" t="str">
        <f>IF(T34="","",IF(AND(OR(T34&lt;&gt;"ＯＫ",T35&lt;&gt;"ＯＫ",T36&lt;&gt;"ＯＫ"),T37=""),"※",""))</f>
        <v/>
      </c>
      <c r="T37" s="955"/>
      <c r="U37" s="954" t="str">
        <f>IF(V34="","",IF(AND(OR(V34&lt;&gt;"ＯＫ",V35&lt;&gt;"ＯＫ",V36&lt;&gt;"ＯＫ"),V37=""),"※",""))</f>
        <v/>
      </c>
      <c r="V37" s="955"/>
      <c r="W37" s="954" t="str">
        <f>IF(X34="","",IF(AND(OR(X34&lt;&gt;"ＯＫ",X35&lt;&gt;"ＯＫ",X36&lt;&gt;"ＯＫ"),X37=""),"※",""))</f>
        <v/>
      </c>
      <c r="X37" s="955"/>
      <c r="Y37" s="954" t="str">
        <f>IF(Z34="","",IF(AND(OR(Z34&lt;&gt;"ＯＫ",Z35&lt;&gt;"ＯＫ",Z36&lt;&gt;"ＯＫ"),Z37=""),"※",""))</f>
        <v/>
      </c>
      <c r="Z37" s="955"/>
      <c r="AA37" s="954" t="str">
        <f>IF(AB34="","",IF(AND(OR(AB34&lt;&gt;"ＯＫ",AB35&lt;&gt;"ＯＫ",AB36&lt;&gt;"ＯＫ"),AB37=""),"※",""))</f>
        <v/>
      </c>
      <c r="AB37" s="955"/>
      <c r="AC37" s="954" t="str">
        <f>IF(AD34="","",IF(AND(OR(AD34&lt;&gt;"ＯＫ",AD35&lt;&gt;"ＯＫ",AD36&lt;&gt;"ＯＫ"),AD37=""),"※",""))</f>
        <v/>
      </c>
      <c r="AD37" s="955"/>
      <c r="AE37" s="954" t="str">
        <f>IF(AF34="","",IF(AND(OR(AF34&lt;&gt;"ＯＫ",AF35&lt;&gt;"ＯＫ",AF36&lt;&gt;"ＯＫ"),AF37=""),"※",""))</f>
        <v/>
      </c>
      <c r="AF37" s="955"/>
      <c r="AG37" s="954" t="str">
        <f>IF(AH34="","",IF(AND(OR(AH34&lt;&gt;"ＯＫ",AH35&lt;&gt;"ＯＫ",AH36&lt;&gt;"ＯＫ"),AH37=""),"※",""))</f>
        <v/>
      </c>
      <c r="AH37" s="955"/>
      <c r="AI37" s="954" t="str">
        <f>IF(AJ34="","",IF(AND(OR(AJ34&lt;&gt;"ＯＫ",AJ35&lt;&gt;"ＯＫ",AJ36&lt;&gt;"ＯＫ"),AJ37=""),"※",""))</f>
        <v/>
      </c>
      <c r="AJ37" s="955"/>
      <c r="AK37" s="954" t="str">
        <f>IF(AL34="","",IF(AND(OR(AL34&lt;&gt;"ＯＫ",AL35&lt;&gt;"ＯＫ",AL36&lt;&gt;"ＯＫ"),AL37=""),"※",""))</f>
        <v/>
      </c>
      <c r="AL37" s="955"/>
      <c r="AM37" s="954" t="str">
        <f>IF(AN34="","",IF(AND(OR(AN34&lt;&gt;"ＯＫ",AN35&lt;&gt;"ＯＫ",AN36&lt;&gt;"ＯＫ"),AN37=""),"※",""))</f>
        <v/>
      </c>
      <c r="AN37" s="955"/>
      <c r="AO37" s="954" t="str">
        <f>IF(AP34="","",IF(AND(OR(AP34&lt;&gt;"ＯＫ",AP35&lt;&gt;"ＯＫ",AP36&lt;&gt;"ＯＫ"),AP37=""),"※",""))</f>
        <v/>
      </c>
      <c r="AP37" s="955"/>
      <c r="AQ37" s="954" t="str">
        <f>IF(AR34="","",IF(AND(OR(AR34&lt;&gt;"ＯＫ",AR35&lt;&gt;"ＯＫ",AR36&lt;&gt;"ＯＫ"),AR37=""),"※",""))</f>
        <v/>
      </c>
      <c r="AR37" s="955"/>
      <c r="AS37" s="954" t="str">
        <f>IF(AT34="","",IF(AND(OR(AT34&lt;&gt;"ＯＫ",AT35&lt;&gt;"ＯＫ",AT36&lt;&gt;"ＯＫ"),AT37=""),"※",""))</f>
        <v/>
      </c>
      <c r="AT37" s="955"/>
      <c r="AU37" s="954" t="str">
        <f>IF(AV34="","",IF(AND(OR(AV34&lt;&gt;"ＯＫ",AV35&lt;&gt;"ＯＫ",AV36&lt;&gt;"ＯＫ"),AV37=""),"※",""))</f>
        <v/>
      </c>
      <c r="AV37" s="955"/>
      <c r="AW37" s="954" t="str">
        <f>IF(AX34="","",IF(AND(OR(AX34&lt;&gt;"ＯＫ",AX35&lt;&gt;"ＯＫ",AX36&lt;&gt;"ＯＫ"),AX37=""),"※",""))</f>
        <v/>
      </c>
      <c r="AX37" s="955"/>
      <c r="AY37" s="954" t="str">
        <f>IF(AZ34="","",IF(AND(OR(AZ34&lt;&gt;"ＯＫ",AZ35&lt;&gt;"ＯＫ",AZ36&lt;&gt;"ＯＫ"),AZ37=""),"※",""))</f>
        <v/>
      </c>
      <c r="AZ37" s="955"/>
      <c r="BA37" s="954" t="str">
        <f>IF(BB34="","",IF(AND(OR(BB34&lt;&gt;"ＯＫ",BB35&lt;&gt;"ＯＫ",BB36&lt;&gt;"ＯＫ"),BB37=""),"※",""))</f>
        <v/>
      </c>
      <c r="BB37" s="955"/>
      <c r="BC37" s="954" t="str">
        <f>IF(BD34="","",IF(AND(OR(BD34&lt;&gt;"ＯＫ",BD35&lt;&gt;"ＯＫ",BD36&lt;&gt;"ＯＫ"),BD37=""),"※",""))</f>
        <v/>
      </c>
      <c r="BD37" s="955"/>
      <c r="BE37" s="954" t="str">
        <f>IF(BF34="","",IF(AND(OR(BF34&lt;&gt;"ＯＫ",BF35&lt;&gt;"ＯＫ",BF36&lt;&gt;"ＯＫ"),BF37=""),"※",""))</f>
        <v/>
      </c>
      <c r="BF37" s="955"/>
      <c r="BG37" s="954" t="str">
        <f>IF(BH34="","",IF(AND(OR(BH34&lt;&gt;"ＯＫ",BH35&lt;&gt;"ＯＫ",BH36&lt;&gt;"ＯＫ"),BH37=""),"※",""))</f>
        <v/>
      </c>
      <c r="BH37" s="955"/>
      <c r="BI37" s="954" t="str">
        <f>IF(BJ34="","",IF(AND(OR(BJ34&lt;&gt;"ＯＫ",BJ35&lt;&gt;"ＯＫ",BJ36&lt;&gt;"ＯＫ"),BJ37=""),"※",""))</f>
        <v/>
      </c>
      <c r="BJ37" s="955"/>
      <c r="BK37" s="954" t="str">
        <f>IF(BL34="","",IF(AND(OR(BL34&lt;&gt;"ＯＫ",BL35&lt;&gt;"ＯＫ",BL36&lt;&gt;"ＯＫ"),BL37=""),"※",""))</f>
        <v/>
      </c>
      <c r="BL37" s="955"/>
      <c r="BM37" s="954" t="str">
        <f>IF(BN34="","",IF(AND(OR(BN34&lt;&gt;"ＯＫ",BN35&lt;&gt;"ＯＫ",BN36&lt;&gt;"ＯＫ"),BN37=""),"※",""))</f>
        <v/>
      </c>
      <c r="BN37" s="955"/>
      <c r="BO37" s="954" t="str">
        <f>IF(BP34="","",IF(AND(OR(BP34&lt;&gt;"ＯＫ",BP35&lt;&gt;"ＯＫ",BP36&lt;&gt;"ＯＫ"),BP37=""),"※",""))</f>
        <v/>
      </c>
      <c r="BP37" s="956"/>
      <c r="BQ37" s="957" t="str">
        <f>IF(BR34="","",IF(AND(OR(BR34&lt;&gt;"ＯＫ",BR35&lt;&gt;"ＯＫ",BR36&lt;&gt;"ＯＫ"),BR37=""),"※",""))</f>
        <v/>
      </c>
      <c r="BR37" s="958"/>
    </row>
    <row r="38" spans="2:74" ht="27" customHeight="1">
      <c r="B38" s="1024" t="s">
        <v>1245</v>
      </c>
      <c r="E38" s="961"/>
      <c r="F38" s="962"/>
      <c r="G38" s="961"/>
      <c r="H38" s="962"/>
      <c r="I38" s="961"/>
      <c r="J38" s="962"/>
      <c r="K38" s="961"/>
      <c r="L38" s="962"/>
      <c r="M38" s="961"/>
      <c r="N38" s="962"/>
      <c r="O38" s="961"/>
      <c r="P38" s="962"/>
      <c r="Q38" s="961"/>
      <c r="R38" s="962"/>
      <c r="S38" s="961"/>
      <c r="T38" s="962"/>
      <c r="U38" s="961"/>
      <c r="V38" s="962"/>
      <c r="W38" s="961"/>
      <c r="X38" s="962"/>
      <c r="Y38" s="961"/>
      <c r="Z38" s="962"/>
      <c r="AA38" s="961"/>
      <c r="AB38" s="962"/>
      <c r="AC38" s="961"/>
      <c r="AD38" s="962"/>
      <c r="AE38" s="961"/>
      <c r="AF38" s="962"/>
      <c r="AG38" s="961"/>
      <c r="AH38" s="962"/>
      <c r="AI38" s="961"/>
      <c r="AJ38" s="962"/>
      <c r="AK38" s="961"/>
      <c r="AL38" s="962"/>
      <c r="AM38" s="961"/>
      <c r="AN38" s="962"/>
      <c r="AO38" s="961"/>
      <c r="AP38" s="962"/>
      <c r="AQ38" s="961"/>
      <c r="AR38" s="962"/>
      <c r="AS38" s="961"/>
      <c r="AT38" s="962"/>
      <c r="AU38" s="961"/>
      <c r="AV38" s="962"/>
      <c r="AW38" s="961"/>
      <c r="AX38" s="962"/>
      <c r="AY38" s="961"/>
      <c r="AZ38" s="962"/>
      <c r="BA38" s="961"/>
      <c r="BB38" s="962"/>
      <c r="BC38" s="961"/>
      <c r="BD38" s="962"/>
      <c r="BE38" s="961"/>
      <c r="BF38" s="962"/>
      <c r="BG38" s="961"/>
      <c r="BH38" s="962"/>
      <c r="BI38" s="961"/>
      <c r="BJ38" s="962"/>
      <c r="BK38" s="961"/>
      <c r="BL38" s="962"/>
      <c r="BM38" s="961"/>
      <c r="BN38" s="962"/>
      <c r="BO38" s="961"/>
      <c r="BP38" s="962"/>
      <c r="BQ38" s="963"/>
      <c r="BR38" s="964"/>
    </row>
    <row r="39" spans="2:74" ht="27" customHeight="1">
      <c r="B39" s="974"/>
      <c r="C39" s="965" t="s">
        <v>1223</v>
      </c>
      <c r="D39" s="1721"/>
      <c r="E39" s="1015" t="str">
        <f>IF(F39="","※","")</f>
        <v>※</v>
      </c>
      <c r="F39" s="967"/>
      <c r="G39" s="1015" t="str">
        <f>IF(AND(H8&lt;&gt;"",H39=""),"※","")</f>
        <v/>
      </c>
      <c r="H39" s="967"/>
      <c r="I39" s="1015" t="str">
        <f>IF(AND(J8&lt;&gt;"",J39=""),"※","")</f>
        <v/>
      </c>
      <c r="J39" s="967"/>
      <c r="K39" s="1015" t="str">
        <f>IF(AND(L8&lt;&gt;"",L39=""),"※","")</f>
        <v/>
      </c>
      <c r="L39" s="967"/>
      <c r="M39" s="1015" t="str">
        <f>IF(AND(N8&lt;&gt;"",N39=""),"※","")</f>
        <v/>
      </c>
      <c r="N39" s="967"/>
      <c r="O39" s="1015" t="str">
        <f>IF(AND(P8&lt;&gt;"",P39=""),"※","")</f>
        <v/>
      </c>
      <c r="P39" s="967"/>
      <c r="Q39" s="1015" t="str">
        <f>IF(AND(R8&lt;&gt;"",R39=""),"※","")</f>
        <v/>
      </c>
      <c r="R39" s="967"/>
      <c r="S39" s="1015" t="str">
        <f>IF(AND(T8&lt;&gt;"",T39=""),"※","")</f>
        <v/>
      </c>
      <c r="T39" s="967"/>
      <c r="U39" s="1015" t="str">
        <f>IF(AND(V8&lt;&gt;"",V39=""),"※","")</f>
        <v/>
      </c>
      <c r="V39" s="967"/>
      <c r="W39" s="1015" t="str">
        <f>IF(AND(X8&lt;&gt;"",X39=""),"※","")</f>
        <v/>
      </c>
      <c r="X39" s="967"/>
      <c r="Y39" s="1015" t="str">
        <f>IF(AND(Z8&lt;&gt;"",Z39=""),"※","")</f>
        <v/>
      </c>
      <c r="Z39" s="967"/>
      <c r="AA39" s="1015" t="str">
        <f>IF(AND(AB8&lt;&gt;"",AB39=""),"※","")</f>
        <v/>
      </c>
      <c r="AB39" s="967"/>
      <c r="AC39" s="1015" t="str">
        <f>IF(AND(AD8&lt;&gt;"",AD39=""),"※","")</f>
        <v/>
      </c>
      <c r="AD39" s="967"/>
      <c r="AE39" s="1015" t="str">
        <f>IF(AND(AF8&lt;&gt;"",AF39=""),"※","")</f>
        <v/>
      </c>
      <c r="AF39" s="967"/>
      <c r="AG39" s="1015" t="str">
        <f>IF(AND(AH8&lt;&gt;"",AH39=""),"※","")</f>
        <v/>
      </c>
      <c r="AH39" s="967"/>
      <c r="AI39" s="1015" t="str">
        <f>IF(AND(AJ8&lt;&gt;"",AJ39=""),"※","")</f>
        <v/>
      </c>
      <c r="AJ39" s="967"/>
      <c r="AK39" s="1015" t="str">
        <f>IF(AND(AL8&lt;&gt;"",AL39=""),"※","")</f>
        <v/>
      </c>
      <c r="AL39" s="967"/>
      <c r="AM39" s="1015" t="str">
        <f>IF(AND(AN8&lt;&gt;"",AN39=""),"※","")</f>
        <v/>
      </c>
      <c r="AN39" s="967"/>
      <c r="AO39" s="1015" t="str">
        <f>IF(AND(AP8&lt;&gt;"",AP39=""),"※","")</f>
        <v/>
      </c>
      <c r="AP39" s="967"/>
      <c r="AQ39" s="1015" t="str">
        <f>IF(AND(AR8&lt;&gt;"",AR39=""),"※","")</f>
        <v/>
      </c>
      <c r="AR39" s="967"/>
      <c r="AS39" s="1015" t="str">
        <f>IF(AND(AT8&lt;&gt;"",AT39=""),"※","")</f>
        <v/>
      </c>
      <c r="AT39" s="967"/>
      <c r="AU39" s="1015" t="str">
        <f>IF(AND(AV8&lt;&gt;"",AV39=""),"※","")</f>
        <v/>
      </c>
      <c r="AV39" s="967"/>
      <c r="AW39" s="1015" t="str">
        <f>IF(AND(AX8&lt;&gt;"",AX39=""),"※","")</f>
        <v/>
      </c>
      <c r="AX39" s="967"/>
      <c r="AY39" s="1015" t="str">
        <f>IF(AND(AZ8&lt;&gt;"",AZ39=""),"※","")</f>
        <v/>
      </c>
      <c r="AZ39" s="967"/>
      <c r="BA39" s="1015" t="str">
        <f>IF(AND(BB8&lt;&gt;"",BB39=""),"※","")</f>
        <v/>
      </c>
      <c r="BB39" s="967"/>
      <c r="BC39" s="1015" t="str">
        <f>IF(AND(BD8&lt;&gt;"",BD39=""),"※","")</f>
        <v/>
      </c>
      <c r="BD39" s="967"/>
      <c r="BE39" s="1015" t="str">
        <f>IF(AND(BF8&lt;&gt;"",BF39=""),"※","")</f>
        <v/>
      </c>
      <c r="BF39" s="967"/>
      <c r="BG39" s="1015" t="str">
        <f>IF(AND(BH8&lt;&gt;"",BH39=""),"※","")</f>
        <v/>
      </c>
      <c r="BH39" s="967"/>
      <c r="BI39" s="1015" t="str">
        <f>IF(AND(BJ8&lt;&gt;"",BJ39=""),"※","")</f>
        <v/>
      </c>
      <c r="BJ39" s="967"/>
      <c r="BK39" s="1015" t="str">
        <f>IF(AND(BL8&lt;&gt;"",BL39=""),"※","")</f>
        <v/>
      </c>
      <c r="BL39" s="967"/>
      <c r="BM39" s="1015" t="str">
        <f>IF(AND(BN8&lt;&gt;"",BN39=""),"※","")</f>
        <v/>
      </c>
      <c r="BN39" s="967"/>
      <c r="BO39" s="1015"/>
      <c r="BP39" s="968">
        <f>SUM(H39:BN39)</f>
        <v>0</v>
      </c>
      <c r="BQ39" s="1016"/>
      <c r="BR39" s="969">
        <f>SUM(F39,BP39)</f>
        <v>0</v>
      </c>
    </row>
    <row r="40" spans="2:74" ht="27" customHeight="1">
      <c r="B40" s="974"/>
      <c r="C40" s="1017" t="s">
        <v>1240</v>
      </c>
      <c r="D40" s="1723"/>
      <c r="E40" s="990" t="str">
        <f>IF(F40="","※","")</f>
        <v>※</v>
      </c>
      <c r="F40" s="941"/>
      <c r="G40" s="990" t="str">
        <f>IF(AND(H8&lt;&gt;"",H40=""),"※","")</f>
        <v/>
      </c>
      <c r="H40" s="941"/>
      <c r="I40" s="990" t="str">
        <f>IF(AND(J8&lt;&gt;"",J40=""),"※","")</f>
        <v/>
      </c>
      <c r="J40" s="941"/>
      <c r="K40" s="990" t="str">
        <f>IF(AND(L8&lt;&gt;"",L40=""),"※","")</f>
        <v/>
      </c>
      <c r="L40" s="941"/>
      <c r="M40" s="990" t="str">
        <f>IF(AND(N8&lt;&gt;"",N40=""),"※","")</f>
        <v/>
      </c>
      <c r="N40" s="941"/>
      <c r="O40" s="990" t="str">
        <f>IF(AND(P8&lt;&gt;"",P40=""),"※","")</f>
        <v/>
      </c>
      <c r="P40" s="941"/>
      <c r="Q40" s="990" t="str">
        <f>IF(AND(R8&lt;&gt;"",R40=""),"※","")</f>
        <v/>
      </c>
      <c r="R40" s="941"/>
      <c r="S40" s="990" t="str">
        <f>IF(AND(T8&lt;&gt;"",T40=""),"※","")</f>
        <v/>
      </c>
      <c r="T40" s="941"/>
      <c r="U40" s="990" t="str">
        <f>IF(AND(V8&lt;&gt;"",V40=""),"※","")</f>
        <v/>
      </c>
      <c r="V40" s="941"/>
      <c r="W40" s="990" t="str">
        <f>IF(AND(X8&lt;&gt;"",X40=""),"※","")</f>
        <v/>
      </c>
      <c r="X40" s="941"/>
      <c r="Y40" s="990" t="str">
        <f>IF(AND(Z8&lt;&gt;"",Z40=""),"※","")</f>
        <v/>
      </c>
      <c r="Z40" s="941"/>
      <c r="AA40" s="990" t="str">
        <f>IF(AND(AB8&lt;&gt;"",AB40=""),"※","")</f>
        <v/>
      </c>
      <c r="AB40" s="941"/>
      <c r="AC40" s="990" t="str">
        <f>IF(AND(AD8&lt;&gt;"",AD40=""),"※","")</f>
        <v/>
      </c>
      <c r="AD40" s="941"/>
      <c r="AE40" s="990" t="str">
        <f>IF(AND(AF8&lt;&gt;"",AF40=""),"※","")</f>
        <v/>
      </c>
      <c r="AF40" s="941"/>
      <c r="AG40" s="990" t="str">
        <f>IF(AND(AH8&lt;&gt;"",AH40=""),"※","")</f>
        <v/>
      </c>
      <c r="AH40" s="941"/>
      <c r="AI40" s="990" t="str">
        <f>IF(AND(AJ8&lt;&gt;"",AJ40=""),"※","")</f>
        <v/>
      </c>
      <c r="AJ40" s="941"/>
      <c r="AK40" s="990" t="str">
        <f>IF(AND(AL8&lt;&gt;"",AL40=""),"※","")</f>
        <v/>
      </c>
      <c r="AL40" s="941"/>
      <c r="AM40" s="990" t="str">
        <f>IF(AND(AN8&lt;&gt;"",AN40=""),"※","")</f>
        <v/>
      </c>
      <c r="AN40" s="941"/>
      <c r="AO40" s="990" t="str">
        <f>IF(AND(AP8&lt;&gt;"",AP40=""),"※","")</f>
        <v/>
      </c>
      <c r="AP40" s="941"/>
      <c r="AQ40" s="990" t="str">
        <f>IF(AND(AR8&lt;&gt;"",AR40=""),"※","")</f>
        <v/>
      </c>
      <c r="AR40" s="941"/>
      <c r="AS40" s="990" t="str">
        <f>IF(AND(AT8&lt;&gt;"",AT40=""),"※","")</f>
        <v/>
      </c>
      <c r="AT40" s="941"/>
      <c r="AU40" s="990" t="str">
        <f>IF(AND(AV8&lt;&gt;"",AV40=""),"※","")</f>
        <v/>
      </c>
      <c r="AV40" s="941"/>
      <c r="AW40" s="990" t="str">
        <f>IF(AND(AX8&lt;&gt;"",AX40=""),"※","")</f>
        <v/>
      </c>
      <c r="AX40" s="941"/>
      <c r="AY40" s="990" t="str">
        <f>IF(AND(AZ8&lt;&gt;"",AZ40=""),"※","")</f>
        <v/>
      </c>
      <c r="AZ40" s="941"/>
      <c r="BA40" s="990" t="str">
        <f>IF(AND(BB8&lt;&gt;"",BB40=""),"※","")</f>
        <v/>
      </c>
      <c r="BB40" s="941"/>
      <c r="BC40" s="990" t="str">
        <f>IF(AND(BD8&lt;&gt;"",BD40=""),"※","")</f>
        <v/>
      </c>
      <c r="BD40" s="941"/>
      <c r="BE40" s="990" t="str">
        <f>IF(AND(BF8&lt;&gt;"",BF40=""),"※","")</f>
        <v/>
      </c>
      <c r="BF40" s="941"/>
      <c r="BG40" s="990" t="str">
        <f>IF(AND(BH8&lt;&gt;"",BH40=""),"※","")</f>
        <v/>
      </c>
      <c r="BH40" s="941"/>
      <c r="BI40" s="990" t="str">
        <f>IF(AND(BJ8&lt;&gt;"",BJ40=""),"※","")</f>
        <v/>
      </c>
      <c r="BJ40" s="941"/>
      <c r="BK40" s="990" t="str">
        <f>IF(AND(BL8&lt;&gt;"",BL40=""),"※","")</f>
        <v/>
      </c>
      <c r="BL40" s="941"/>
      <c r="BM40" s="990" t="str">
        <f>IF(AND(BN8&lt;&gt;"",BN40=""),"※","")</f>
        <v/>
      </c>
      <c r="BN40" s="941"/>
      <c r="BO40" s="990"/>
      <c r="BP40" s="942">
        <f>SUM(H40:BN40)</f>
        <v>0</v>
      </c>
      <c r="BQ40" s="1018"/>
      <c r="BR40" s="944">
        <f>SUM(F40,BP40)</f>
        <v>0</v>
      </c>
    </row>
    <row r="41" spans="2:74" ht="27" customHeight="1">
      <c r="B41" s="974"/>
      <c r="C41" s="650" t="s">
        <v>1241</v>
      </c>
      <c r="D41" s="1724"/>
      <c r="E41" s="990" t="str">
        <f>IF(F41="","※","")</f>
        <v>※</v>
      </c>
      <c r="F41" s="941"/>
      <c r="G41" s="990" t="str">
        <f>IF(AND(H8&lt;&gt;"",H41=""),"※","")</f>
        <v/>
      </c>
      <c r="H41" s="941"/>
      <c r="I41" s="990" t="str">
        <f>IF(AND(J8&lt;&gt;"",J41=""),"※","")</f>
        <v/>
      </c>
      <c r="J41" s="941"/>
      <c r="K41" s="990" t="str">
        <f>IF(AND(L8&lt;&gt;"",L41=""),"※","")</f>
        <v/>
      </c>
      <c r="L41" s="941"/>
      <c r="M41" s="990" t="str">
        <f>IF(AND(N8&lt;&gt;"",N41=""),"※","")</f>
        <v/>
      </c>
      <c r="N41" s="941"/>
      <c r="O41" s="990" t="str">
        <f>IF(AND(P8&lt;&gt;"",P41=""),"※","")</f>
        <v/>
      </c>
      <c r="P41" s="941"/>
      <c r="Q41" s="990" t="str">
        <f>IF(AND(R8&lt;&gt;"",R41=""),"※","")</f>
        <v/>
      </c>
      <c r="R41" s="941"/>
      <c r="S41" s="990" t="str">
        <f>IF(AND(T8&lt;&gt;"",T41=""),"※","")</f>
        <v/>
      </c>
      <c r="T41" s="941"/>
      <c r="U41" s="990" t="str">
        <f>IF(AND(V8&lt;&gt;"",V41=""),"※","")</f>
        <v/>
      </c>
      <c r="V41" s="941"/>
      <c r="W41" s="990" t="str">
        <f>IF(AND(X8&lt;&gt;"",X41=""),"※","")</f>
        <v/>
      </c>
      <c r="X41" s="941"/>
      <c r="Y41" s="990" t="str">
        <f>IF(AND(Z8&lt;&gt;"",Z41=""),"※","")</f>
        <v/>
      </c>
      <c r="Z41" s="941"/>
      <c r="AA41" s="990" t="str">
        <f>IF(AND(AB8&lt;&gt;"",AB41=""),"※","")</f>
        <v/>
      </c>
      <c r="AB41" s="941"/>
      <c r="AC41" s="990" t="str">
        <f>IF(AND(AD8&lt;&gt;"",AD41=""),"※","")</f>
        <v/>
      </c>
      <c r="AD41" s="941"/>
      <c r="AE41" s="990" t="str">
        <f>IF(AND(AF8&lt;&gt;"",AF41=""),"※","")</f>
        <v/>
      </c>
      <c r="AF41" s="941"/>
      <c r="AG41" s="990" t="str">
        <f>IF(AND(AH8&lt;&gt;"",AH41=""),"※","")</f>
        <v/>
      </c>
      <c r="AH41" s="941"/>
      <c r="AI41" s="990" t="str">
        <f>IF(AND(AJ8&lt;&gt;"",AJ41=""),"※","")</f>
        <v/>
      </c>
      <c r="AJ41" s="941"/>
      <c r="AK41" s="990" t="str">
        <f>IF(AND(AL8&lt;&gt;"",AL41=""),"※","")</f>
        <v/>
      </c>
      <c r="AL41" s="941"/>
      <c r="AM41" s="990" t="str">
        <f>IF(AND(AN8&lt;&gt;"",AN41=""),"※","")</f>
        <v/>
      </c>
      <c r="AN41" s="941"/>
      <c r="AO41" s="990" t="str">
        <f>IF(AND(AP8&lt;&gt;"",AP41=""),"※","")</f>
        <v/>
      </c>
      <c r="AP41" s="941"/>
      <c r="AQ41" s="990" t="str">
        <f>IF(AND(AR8&lt;&gt;"",AR41=""),"※","")</f>
        <v/>
      </c>
      <c r="AR41" s="941"/>
      <c r="AS41" s="990" t="str">
        <f>IF(AND(AT8&lt;&gt;"",AT41=""),"※","")</f>
        <v/>
      </c>
      <c r="AT41" s="941"/>
      <c r="AU41" s="990" t="str">
        <f>IF(AND(AV8&lt;&gt;"",AV41=""),"※","")</f>
        <v/>
      </c>
      <c r="AV41" s="941"/>
      <c r="AW41" s="990" t="str">
        <f>IF(AND(AX8&lt;&gt;"",AX41=""),"※","")</f>
        <v/>
      </c>
      <c r="AX41" s="941"/>
      <c r="AY41" s="990" t="str">
        <f>IF(AND(AZ8&lt;&gt;"",AZ41=""),"※","")</f>
        <v/>
      </c>
      <c r="AZ41" s="941"/>
      <c r="BA41" s="990" t="str">
        <f>IF(AND(BB8&lt;&gt;"",BB41=""),"※","")</f>
        <v/>
      </c>
      <c r="BB41" s="941"/>
      <c r="BC41" s="990" t="str">
        <f>IF(AND(BD8&lt;&gt;"",BD41=""),"※","")</f>
        <v/>
      </c>
      <c r="BD41" s="941"/>
      <c r="BE41" s="990" t="str">
        <f>IF(AND(BF8&lt;&gt;"",BF41=""),"※","")</f>
        <v/>
      </c>
      <c r="BF41" s="941"/>
      <c r="BG41" s="990" t="str">
        <f>IF(AND(BH8&lt;&gt;"",BH41=""),"※","")</f>
        <v/>
      </c>
      <c r="BH41" s="941"/>
      <c r="BI41" s="990" t="str">
        <f>IF(AND(BJ8&lt;&gt;"",BJ41=""),"※","")</f>
        <v/>
      </c>
      <c r="BJ41" s="941"/>
      <c r="BK41" s="990" t="str">
        <f>IF(AND(BL8&lt;&gt;"",BL41=""),"※","")</f>
        <v/>
      </c>
      <c r="BL41" s="941"/>
      <c r="BM41" s="990" t="str">
        <f>IF(AND(BN8&lt;&gt;"",BN41=""),"※","")</f>
        <v/>
      </c>
      <c r="BN41" s="941"/>
      <c r="BO41" s="990"/>
      <c r="BP41" s="942">
        <f>SUM(H41:BN41)</f>
        <v>0</v>
      </c>
      <c r="BQ41" s="1018"/>
      <c r="BR41" s="944">
        <f>SUM(F41,BP41)</f>
        <v>0</v>
      </c>
    </row>
    <row r="42" spans="2:74" ht="30" customHeight="1">
      <c r="B42" s="974"/>
      <c r="C42" s="1017" t="s">
        <v>2510</v>
      </c>
      <c r="D42" s="1743">
        <f>Table!C52</f>
        <v>5.8299999999999998E-2</v>
      </c>
      <c r="E42" s="990"/>
      <c r="F42" s="995" t="str">
        <f>IF(OR(F39="",F40="",F41=""),"",ROUND(F40*$D$42,0))</f>
        <v/>
      </c>
      <c r="G42" s="990"/>
      <c r="H42" s="995" t="str">
        <f>IF(OR(H39="",H40="",H41=""),"",ROUND(H40*$D$42,0))</f>
        <v/>
      </c>
      <c r="I42" s="990"/>
      <c r="J42" s="995" t="str">
        <f>IF(OR(J39="",J40="",J41=""),"",ROUND(J40*$D$42,0))</f>
        <v/>
      </c>
      <c r="K42" s="990"/>
      <c r="L42" s="995" t="str">
        <f>IF(OR(L39="",L40="",L41=""),"",ROUND(L40*$D$42,0))</f>
        <v/>
      </c>
      <c r="M42" s="990"/>
      <c r="N42" s="995" t="str">
        <f>IF(OR(N39="",N40="",N41=""),"",ROUND(N40*$D$42,0))</f>
        <v/>
      </c>
      <c r="O42" s="990"/>
      <c r="P42" s="995" t="str">
        <f>IF(OR(P39="",P40="",P41=""),"",ROUND(P40*$D$42,0))</f>
        <v/>
      </c>
      <c r="Q42" s="990"/>
      <c r="R42" s="995" t="str">
        <f>IF(OR(R39="",R40="",R41=""),"",ROUND(R40*$D$42,0))</f>
        <v/>
      </c>
      <c r="S42" s="990"/>
      <c r="T42" s="995" t="str">
        <f>IF(OR(T39="",T40="",T41=""),"",ROUND(T40*$D$42,0))</f>
        <v/>
      </c>
      <c r="U42" s="990"/>
      <c r="V42" s="995" t="str">
        <f>IF(OR(V39="",V40="",V41=""),"",ROUND(V40*$D$42,0))</f>
        <v/>
      </c>
      <c r="W42" s="990"/>
      <c r="X42" s="995" t="str">
        <f>IF(OR(X39="",X40="",X41=""),"",ROUND(X40*$D$42,0))</f>
        <v/>
      </c>
      <c r="Y42" s="990"/>
      <c r="Z42" s="995" t="str">
        <f>IF(OR(Z39="",Z40="",Z41=""),"",ROUND(Z40*$D$42,0))</f>
        <v/>
      </c>
      <c r="AA42" s="990"/>
      <c r="AB42" s="995" t="str">
        <f>IF(OR(AB39="",AB40="",AB41=""),"",ROUND(AB40*$D$42,0))</f>
        <v/>
      </c>
      <c r="AC42" s="990"/>
      <c r="AD42" s="995" t="str">
        <f>IF(OR(AD39="",AD40="",AD41=""),"",ROUND(AD40*$D$42,0))</f>
        <v/>
      </c>
      <c r="AE42" s="990"/>
      <c r="AF42" s="995" t="str">
        <f>IF(OR(AF39="",AF40="",AF41=""),"",ROUND(AF40*$D$42,0))</f>
        <v/>
      </c>
      <c r="AG42" s="990"/>
      <c r="AH42" s="995" t="str">
        <f>IF(OR(AH39="",AH40="",AH41=""),"",ROUND(AH40*$D$42,0))</f>
        <v/>
      </c>
      <c r="AI42" s="990"/>
      <c r="AJ42" s="995" t="str">
        <f>IF(OR(AJ39="",AJ40="",AJ41=""),"",ROUND(AJ40*$D$42,0))</f>
        <v/>
      </c>
      <c r="AK42" s="990"/>
      <c r="AL42" s="995" t="str">
        <f>IF(OR(AL39="",AL40="",AL41=""),"",ROUND(AL40*$D$42,0))</f>
        <v/>
      </c>
      <c r="AM42" s="990"/>
      <c r="AN42" s="995" t="str">
        <f>IF(OR(AN39="",AN40="",AN41=""),"",ROUND(AN40*$D$42,0))</f>
        <v/>
      </c>
      <c r="AO42" s="990"/>
      <c r="AP42" s="995" t="str">
        <f>IF(OR(AP39="",AP40="",AP41=""),"",ROUND(AP40*$D$42,0))</f>
        <v/>
      </c>
      <c r="AQ42" s="990"/>
      <c r="AR42" s="995" t="str">
        <f>IF(OR(AR39="",AR40="",AR41=""),"",ROUND(AR40*$D$42,0))</f>
        <v/>
      </c>
      <c r="AS42" s="990"/>
      <c r="AT42" s="995" t="str">
        <f>IF(OR(AT39="",AT40="",AT41=""),"",ROUND(AT40*$D$42,0))</f>
        <v/>
      </c>
      <c r="AU42" s="990"/>
      <c r="AV42" s="995" t="str">
        <f>IF(OR(AV39="",AV40="",AV41=""),"",ROUND(AV40*$D$42,0))</f>
        <v/>
      </c>
      <c r="AW42" s="990"/>
      <c r="AX42" s="995" t="str">
        <f>IF(OR(AX39="",AX40="",AX41=""),"",ROUND(AX40*$D$42,0))</f>
        <v/>
      </c>
      <c r="AY42" s="990"/>
      <c r="AZ42" s="995" t="str">
        <f>IF(OR(AZ39="",AZ40="",AZ41=""),"",ROUND(AZ40*$D$42,0))</f>
        <v/>
      </c>
      <c r="BA42" s="990"/>
      <c r="BB42" s="995" t="str">
        <f>IF(OR(BB39="",BB40="",BB41=""),"",ROUND(BB40*$D$42,0))</f>
        <v/>
      </c>
      <c r="BC42" s="990"/>
      <c r="BD42" s="995" t="str">
        <f>IF(OR(BD39="",BD40="",BD41=""),"",ROUND(BD40*$D$42,0))</f>
        <v/>
      </c>
      <c r="BE42" s="990"/>
      <c r="BF42" s="995" t="str">
        <f>IF(OR(BF39="",BF40="",BF41=""),"",ROUND(BF40*$D$42,0))</f>
        <v/>
      </c>
      <c r="BG42" s="990"/>
      <c r="BH42" s="995" t="str">
        <f>IF(OR(BH39="",BH40="",BH41=""),"",ROUND(BH40*$D$42,0))</f>
        <v/>
      </c>
      <c r="BI42" s="990"/>
      <c r="BJ42" s="995" t="str">
        <f>IF(OR(BJ39="",BJ40="",BJ41=""),"",ROUND(BJ40*$D$42,0))</f>
        <v/>
      </c>
      <c r="BK42" s="990"/>
      <c r="BL42" s="995" t="str">
        <f>IF(OR(BL39="",BL40="",BL41=""),"",ROUND(BL40*$D$42,0))</f>
        <v/>
      </c>
      <c r="BM42" s="990"/>
      <c r="BN42" s="995" t="str">
        <f>IF(OR(BN39="",BN40="",BN41=""),"",ROUND(BN40*$D$42,0))</f>
        <v/>
      </c>
      <c r="BO42" s="990"/>
      <c r="BP42" s="1026" t="str">
        <f>IF(F42="","",SUM(H42:BN42))</f>
        <v/>
      </c>
      <c r="BQ42" s="1018"/>
      <c r="BR42" s="1027" t="str">
        <f>IF(BP42="","",SUM(F42,BP42))</f>
        <v/>
      </c>
    </row>
    <row r="43" spans="2:74" ht="30" customHeight="1">
      <c r="B43" s="974"/>
      <c r="C43" s="1017" t="s">
        <v>2511</v>
      </c>
      <c r="D43" s="1743">
        <f>Table!C54</f>
        <v>4.9349999999999998E-2</v>
      </c>
      <c r="E43" s="1028"/>
      <c r="F43" s="995" t="str">
        <f>IF(OR(F39="",F40="",F41=""),"",ROUND(F40*$D$43,0))</f>
        <v/>
      </c>
      <c r="G43" s="1028"/>
      <c r="H43" s="995" t="str">
        <f>IF(OR(H39="",H40="",H41=""),"",ROUND(H40*$D$43,0))</f>
        <v/>
      </c>
      <c r="I43" s="1028"/>
      <c r="J43" s="995" t="str">
        <f>IF(OR(J39="",J40="",J41=""),"",ROUND(J40*$D$43,0))</f>
        <v/>
      </c>
      <c r="K43" s="1028"/>
      <c r="L43" s="995" t="str">
        <f>IF(OR(L39="",L40="",L41=""),"",ROUND(L40*$D$43,0))</f>
        <v/>
      </c>
      <c r="M43" s="1028"/>
      <c r="N43" s="995" t="str">
        <f>IF(OR(N39="",N40="",N41=""),"",ROUND(N40*$D$43,0))</f>
        <v/>
      </c>
      <c r="O43" s="1028"/>
      <c r="P43" s="995" t="str">
        <f>IF(OR(P39="",P40="",P41=""),"",ROUND(P40*$D$43,0))</f>
        <v/>
      </c>
      <c r="Q43" s="1028"/>
      <c r="R43" s="995" t="str">
        <f>IF(OR(R39="",R40="",R41=""),"",ROUND(R40*$D$43,0))</f>
        <v/>
      </c>
      <c r="S43" s="1028"/>
      <c r="T43" s="995" t="str">
        <f>IF(OR(T39="",T40="",T41=""),"",ROUND(T40*$D$43,0))</f>
        <v/>
      </c>
      <c r="U43" s="1028"/>
      <c r="V43" s="995" t="str">
        <f>IF(OR(V39="",V40="",V41=""),"",ROUND(V40*$D$43,0))</f>
        <v/>
      </c>
      <c r="W43" s="1028"/>
      <c r="X43" s="995" t="str">
        <f>IF(OR(X39="",X40="",X41=""),"",ROUND(X40*$D$43,0))</f>
        <v/>
      </c>
      <c r="Y43" s="1028"/>
      <c r="Z43" s="995" t="str">
        <f>IF(OR(Z39="",Z40="",Z41=""),"",ROUND(Z40*$D$43,0))</f>
        <v/>
      </c>
      <c r="AA43" s="1028"/>
      <c r="AB43" s="995" t="str">
        <f>IF(OR(AB39="",AB40="",AB41=""),"",ROUND(AB40*$D$43,0))</f>
        <v/>
      </c>
      <c r="AC43" s="1028"/>
      <c r="AD43" s="995" t="str">
        <f>IF(OR(AD39="",AD40="",AD41=""),"",ROUND(AD40*$D$43,0))</f>
        <v/>
      </c>
      <c r="AE43" s="1028"/>
      <c r="AF43" s="995" t="str">
        <f>IF(OR(AF39="",AF40="",AF41=""),"",ROUND(AF40*$D$43,0))</f>
        <v/>
      </c>
      <c r="AG43" s="1028"/>
      <c r="AH43" s="995" t="str">
        <f>IF(OR(AH39="",AH40="",AH41=""),"",ROUND(AH40*$D$43,0))</f>
        <v/>
      </c>
      <c r="AI43" s="1028"/>
      <c r="AJ43" s="995" t="str">
        <f>IF(OR(AJ39="",AJ40="",AJ41=""),"",ROUND(AJ40*$D$43,0))</f>
        <v/>
      </c>
      <c r="AK43" s="1028"/>
      <c r="AL43" s="995" t="str">
        <f>IF(OR(AL39="",AL40="",AL41=""),"",ROUND(AL40*$D$43,0))</f>
        <v/>
      </c>
      <c r="AM43" s="1028"/>
      <c r="AN43" s="995" t="str">
        <f>IF(OR(AN39="",AN40="",AN41=""),"",ROUND(AN40*$D$43,0))</f>
        <v/>
      </c>
      <c r="AO43" s="1028"/>
      <c r="AP43" s="995" t="str">
        <f>IF(OR(AP39="",AP40="",AP41=""),"",ROUND(AP40*$D$43,0))</f>
        <v/>
      </c>
      <c r="AQ43" s="1028"/>
      <c r="AR43" s="995" t="str">
        <f>IF(OR(AR39="",AR40="",AR41=""),"",ROUND(AR40*$D$43,0))</f>
        <v/>
      </c>
      <c r="AS43" s="1028"/>
      <c r="AT43" s="995" t="str">
        <f>IF(OR(AT39="",AT40="",AT41=""),"",ROUND(AT40*$D$43,0))</f>
        <v/>
      </c>
      <c r="AU43" s="1028"/>
      <c r="AV43" s="995" t="str">
        <f>IF(OR(AV39="",AV40="",AV41=""),"",ROUND(AV40*$D$43,0))</f>
        <v/>
      </c>
      <c r="AW43" s="1028"/>
      <c r="AX43" s="995" t="str">
        <f>IF(OR(AX39="",AX40="",AX41=""),"",ROUND(AX40*$D$43,0))</f>
        <v/>
      </c>
      <c r="AY43" s="1028"/>
      <c r="AZ43" s="995" t="str">
        <f>IF(OR(AZ39="",AZ40="",AZ41=""),"",ROUND(AZ40*$D$43,0))</f>
        <v/>
      </c>
      <c r="BA43" s="1028"/>
      <c r="BB43" s="995" t="str">
        <f>IF(OR(BB39="",BB40="",BB41=""),"",ROUND(BB40*$D$43,0))</f>
        <v/>
      </c>
      <c r="BC43" s="1028"/>
      <c r="BD43" s="995" t="str">
        <f>IF(OR(BD39="",BD40="",BD41=""),"",ROUND(BD40*$D$43,0))</f>
        <v/>
      </c>
      <c r="BE43" s="1028"/>
      <c r="BF43" s="995" t="str">
        <f>IF(OR(BF39="",BF40="",BF41=""),"",ROUND(BF40*$D$43,0))</f>
        <v/>
      </c>
      <c r="BG43" s="1028"/>
      <c r="BH43" s="995" t="str">
        <f>IF(OR(BH39="",BH40="",BH41=""),"",ROUND(BH40*$D$43,0))</f>
        <v/>
      </c>
      <c r="BI43" s="1028"/>
      <c r="BJ43" s="995" t="str">
        <f>IF(OR(BJ39="",BJ40="",BJ41=""),"",ROUND(BJ40*$D$43,0))</f>
        <v/>
      </c>
      <c r="BK43" s="1028"/>
      <c r="BL43" s="995" t="str">
        <f>IF(OR(BL39="",BL40="",BL41=""),"",ROUND(BL40*$D$43,0))</f>
        <v/>
      </c>
      <c r="BM43" s="1028"/>
      <c r="BN43" s="995" t="str">
        <f>IF(OR(BN39="",BN40="",BN41=""),"",ROUND(BN40*$D$43,0))</f>
        <v/>
      </c>
      <c r="BO43" s="1028"/>
      <c r="BP43" s="1026" t="str">
        <f>IF(F43="","",SUM(H43:BN43))</f>
        <v/>
      </c>
      <c r="BQ43" s="1029"/>
      <c r="BR43" s="1027" t="str">
        <f>IF(BP43="","",SUM(F43,BP43))</f>
        <v/>
      </c>
      <c r="BU43" s="1257" t="s">
        <v>1464</v>
      </c>
      <c r="BV43" s="1257"/>
    </row>
    <row r="44" spans="2:74" ht="49.5" customHeight="1">
      <c r="B44" s="974"/>
      <c r="C44" s="1017" t="s">
        <v>1246</v>
      </c>
      <c r="D44" s="1002"/>
      <c r="E44" s="940"/>
      <c r="F44" s="999" t="str">
        <f>IF(F43="","",IF(F39=0,"事業主負担額が0になっています。入力値を確認してください。",IF(OR(F42*1.1&lt;=F39,F43*0.9&gt;=F39),"事業主負担額の入力値"&amp;"「"&amp;F39&amp;"」"&amp;"は自動計算値"&amp;"「"&amp;F42&amp;"」"&amp;"～"&amp;"「"&amp;F43&amp;"」"&amp;"の範囲に比べて乖離が大きくなっています。黄色セルの各入力値に間違いがないか確認してください。","ＯＫ")))</f>
        <v/>
      </c>
      <c r="G44" s="940"/>
      <c r="H44" s="999" t="str">
        <f>IF(H43="","",IF(H39=0,"事業主負担額が0になっています。入力値を確認してください。",IF(OR(H42*1.1&lt;=H39,H43*0.9&gt;=H39),"事業主負担額の入力値"&amp;"「"&amp;H39&amp;"」"&amp;"は自動計算値"&amp;"「"&amp;H42&amp;"」"&amp;"～"&amp;"「"&amp;H43&amp;"」"&amp;"の範囲に比べて乖離が大きくなっています。黄色セルの各入力値に間違いがないか確認してください。","ＯＫ")))</f>
        <v/>
      </c>
      <c r="I44" s="940"/>
      <c r="J44" s="999" t="str">
        <f>IF(J43="","",IF(J39=0,"事業主負担額が0になっています。入力値を確認してください。",IF(OR(J42*1.1&lt;=J39,J43*0.9&gt;=J39),"事業主負担額の入力値"&amp;"「"&amp;J39&amp;"」"&amp;"は自動計算値"&amp;"「"&amp;J42&amp;"」"&amp;"～"&amp;"「"&amp;J43&amp;"」"&amp;"の範囲に比べて乖離が大きくなっています。黄色セルの各入力値に間違いがないか確認してください。","ＯＫ")))</f>
        <v/>
      </c>
      <c r="K44" s="940"/>
      <c r="L44" s="999" t="str">
        <f>IF(L43="","",IF(L39=0,"事業主負担額が0になっています。入力値を確認してください。",IF(OR(L42*1.1&lt;=L39,L43*0.9&gt;=L39),"事業主負担額の入力値"&amp;"「"&amp;L39&amp;"」"&amp;"は自動計算値"&amp;"「"&amp;L42&amp;"」"&amp;"～"&amp;"「"&amp;L43&amp;"」"&amp;"の範囲に比べて乖離が大きくなっています。黄色セルの各入力値に間違いがないか確認してください。","ＯＫ")))</f>
        <v/>
      </c>
      <c r="M44" s="940"/>
      <c r="N44" s="999" t="str">
        <f>IF(N43="","",IF(N39=0,"事業主負担額が0になっています。入力値を確認してください。",IF(OR(N42*1.1&lt;=N39,N43*0.9&gt;=N39),"事業主負担額の入力値"&amp;"「"&amp;N39&amp;"」"&amp;"は自動計算値"&amp;"「"&amp;N42&amp;"」"&amp;"～"&amp;"「"&amp;N43&amp;"」"&amp;"の範囲に比べて乖離が大きくなっています。黄色セルの各入力値に間違いがないか確認してください。","ＯＫ")))</f>
        <v/>
      </c>
      <c r="O44" s="940"/>
      <c r="P44" s="999" t="str">
        <f>IF(P43="","",IF(P39=0,"事業主負担額が0になっています。入力値を確認してください。",IF(OR(P42*1.1&lt;=P39,P43*0.9&gt;=P39),"事業主負担額の入力値"&amp;"「"&amp;P39&amp;"」"&amp;"は自動計算値"&amp;"「"&amp;P42&amp;"」"&amp;"～"&amp;"「"&amp;P43&amp;"」"&amp;"の範囲に比べて乖離が大きくなっています。黄色セルの各入力値に間違いがないか確認してください。","ＯＫ")))</f>
        <v/>
      </c>
      <c r="Q44" s="940"/>
      <c r="R44" s="999" t="str">
        <f>IF(R43="","",IF(R39=0,"事業主負担額が0になっています。入力値を確認してください。",IF(OR(R42*1.1&lt;=R39,R43*0.9&gt;=R39),"事業主負担額の入力値"&amp;"「"&amp;R39&amp;"」"&amp;"は自動計算値"&amp;"「"&amp;R42&amp;"」"&amp;"～"&amp;"「"&amp;R43&amp;"」"&amp;"の範囲に比べて乖離が大きくなっています。黄色セルの各入力値に間違いがないか確認してください。","ＯＫ")))</f>
        <v/>
      </c>
      <c r="S44" s="940"/>
      <c r="T44" s="999" t="str">
        <f>IF(T43="","",IF(T39=0,"事業主負担額が0になっています。入力値を確認してください。",IF(OR(T42*1.1&lt;=T39,T43*0.9&gt;=T39),"事業主負担額の入力値"&amp;"「"&amp;T39&amp;"」"&amp;"は自動計算値"&amp;"「"&amp;T42&amp;"」"&amp;"～"&amp;"「"&amp;T43&amp;"」"&amp;"の範囲に比べて乖離が大きくなっています。黄色セルの各入力値に間違いがないか確認してください。","ＯＫ")))</f>
        <v/>
      </c>
      <c r="U44" s="940"/>
      <c r="V44" s="999" t="str">
        <f>IF(V43="","",IF(V39=0,"事業主負担額が0になっています。入力値を確認してください。",IF(OR(V42*1.1&lt;=V39,V43*0.9&gt;=V39),"事業主負担額の入力値"&amp;"「"&amp;V39&amp;"」"&amp;"は自動計算値"&amp;"「"&amp;V42&amp;"」"&amp;"～"&amp;"「"&amp;V43&amp;"」"&amp;"の範囲に比べて乖離が大きくなっています。黄色セルの各入力値に間違いがないか確認してください。","ＯＫ")))</f>
        <v/>
      </c>
      <c r="W44" s="940"/>
      <c r="X44" s="999" t="str">
        <f>IF(X43="","",IF(X39=0,"事業主負担額が0になっています。入力値を確認してください。",IF(OR(X42*1.1&lt;=X39,X43*0.9&gt;=X39),"事業主負担額の入力値"&amp;"「"&amp;X39&amp;"」"&amp;"は自動計算値"&amp;"「"&amp;X42&amp;"」"&amp;"～"&amp;"「"&amp;X43&amp;"」"&amp;"の範囲に比べて乖離が大きくなっています。黄色セルの各入力値に間違いがないか確認してください。","ＯＫ")))</f>
        <v/>
      </c>
      <c r="Y44" s="940"/>
      <c r="Z44" s="999" t="str">
        <f>IF(Z43="","",IF(Z39=0,"事業主負担額が0になっています。入力値を確認してください。",IF(OR(Z42*1.1&lt;=Z39,Z43*0.9&gt;=Z39),"事業主負担額の入力値"&amp;"「"&amp;Z39&amp;"」"&amp;"は自動計算値"&amp;"「"&amp;Z42&amp;"」"&amp;"～"&amp;"「"&amp;Z43&amp;"」"&amp;"の範囲に比べて乖離が大きくなっています。黄色セルの各入力値に間違いがないか確認してください。","ＯＫ")))</f>
        <v/>
      </c>
      <c r="AA44" s="940"/>
      <c r="AB44" s="999" t="str">
        <f>IF(AB43="","",IF(AB39=0,"事業主負担額が0になっています。入力値を確認してください。",IF(OR(AB42*1.1&lt;=AB39,AB43*0.9&gt;=AB39),"事業主負担額の入力値"&amp;"「"&amp;AB39&amp;"」"&amp;"は自動計算値"&amp;"「"&amp;AB42&amp;"」"&amp;"～"&amp;"「"&amp;AB43&amp;"」"&amp;"の範囲に比べて乖離が大きくなっています。黄色セルの各入力値に間違いがないか確認してください。","ＯＫ")))</f>
        <v/>
      </c>
      <c r="AC44" s="940"/>
      <c r="AD44" s="999" t="str">
        <f>IF(AD43="","",IF(AD39=0,"事業主負担額が0になっています。入力値を確認してください。",IF(OR(AD42*1.1&lt;=AD39,AD43*0.9&gt;=AD39),"事業主負担額の入力値"&amp;"「"&amp;AD39&amp;"」"&amp;"は自動計算値"&amp;"「"&amp;AD42&amp;"」"&amp;"～"&amp;"「"&amp;AD43&amp;"」"&amp;"の範囲に比べて乖離が大きくなっています。黄色セルの各入力値に間違いがないか確認してください。","ＯＫ")))</f>
        <v/>
      </c>
      <c r="AE44" s="940"/>
      <c r="AF44" s="999" t="str">
        <f>IF(AF43="","",IF(AF39=0,"事業主負担額が0になっています。入力値を確認してください。",IF(OR(AF42*1.1&lt;=AF39,AF43*0.9&gt;=AF39),"事業主負担額の入力値"&amp;"「"&amp;AF39&amp;"」"&amp;"は自動計算値"&amp;"「"&amp;AF42&amp;"」"&amp;"～"&amp;"「"&amp;AF43&amp;"」"&amp;"の範囲に比べて乖離が大きくなっています。黄色セルの各入力値に間違いがないか確認してください。","ＯＫ")))</f>
        <v/>
      </c>
      <c r="AG44" s="940"/>
      <c r="AH44" s="999" t="str">
        <f>IF(AH43="","",IF(AH39=0,"事業主負担額が0になっています。入力値を確認してください。",IF(OR(AH42*1.1&lt;=AH39,AH43*0.9&gt;=AH39),"事業主負担額の入力値"&amp;"「"&amp;AH39&amp;"」"&amp;"は自動計算値"&amp;"「"&amp;AH42&amp;"」"&amp;"～"&amp;"「"&amp;AH43&amp;"」"&amp;"の範囲に比べて乖離が大きくなっています。黄色セルの各入力値に間違いがないか確認してください。","ＯＫ")))</f>
        <v/>
      </c>
      <c r="AI44" s="940"/>
      <c r="AJ44" s="999" t="str">
        <f>IF(AJ43="","",IF(AJ39=0,"事業主負担額が0になっています。入力値を確認してください。",IF(OR(AJ42*1.1&lt;=AJ39,AJ43*0.9&gt;=AJ39),"事業主負担額の入力値"&amp;"「"&amp;AJ39&amp;"」"&amp;"は自動計算値"&amp;"「"&amp;AJ42&amp;"」"&amp;"～"&amp;"「"&amp;AJ43&amp;"」"&amp;"の範囲に比べて乖離が大きくなっています。黄色セルの各入力値に間違いがないか確認してください。","ＯＫ")))</f>
        <v/>
      </c>
      <c r="AK44" s="940"/>
      <c r="AL44" s="999" t="str">
        <f>IF(AL43="","",IF(AL39=0,"事業主負担額が0になっています。入力値を確認してください。",IF(OR(AL42*1.1&lt;=AL39,AL43*0.9&gt;=AL39),"事業主負担額の入力値"&amp;"「"&amp;AL39&amp;"」"&amp;"は自動計算値"&amp;"「"&amp;AL42&amp;"」"&amp;"～"&amp;"「"&amp;AL43&amp;"」"&amp;"の範囲に比べて乖離が大きくなっています。黄色セルの各入力値に間違いがないか確認してください。","ＯＫ")))</f>
        <v/>
      </c>
      <c r="AM44" s="940"/>
      <c r="AN44" s="999" t="str">
        <f>IF(AN43="","",IF(AN39=0,"事業主負担額が0になっています。入力値を確認してください。",IF(OR(AN42*1.1&lt;=AN39,AN43*0.9&gt;=AN39),"事業主負担額の入力値"&amp;"「"&amp;AN39&amp;"」"&amp;"は自動計算値"&amp;"「"&amp;AN42&amp;"」"&amp;"～"&amp;"「"&amp;AN43&amp;"」"&amp;"の範囲に比べて乖離が大きくなっています。黄色セルの各入力値に間違いがないか確認してください。","ＯＫ")))</f>
        <v/>
      </c>
      <c r="AO44" s="940"/>
      <c r="AP44" s="999" t="str">
        <f>IF(AP43="","",IF(AP39=0,"事業主負担額が0になっています。入力値を確認してください。",IF(OR(AP42*1.1&lt;=AP39,AP43*0.9&gt;=AP39),"事業主負担額の入力値"&amp;"「"&amp;AP39&amp;"」"&amp;"は自動計算値"&amp;"「"&amp;AP42&amp;"」"&amp;"～"&amp;"「"&amp;AP43&amp;"」"&amp;"の範囲に比べて乖離が大きくなっています。黄色セルの各入力値に間違いがないか確認してください。","ＯＫ")))</f>
        <v/>
      </c>
      <c r="AQ44" s="940"/>
      <c r="AR44" s="999" t="str">
        <f>IF(AR43="","",IF(AR39=0,"事業主負担額が0になっています。入力値を確認してください。",IF(OR(AR42*1.1&lt;=AR39,AR43*0.9&gt;=AR39),"事業主負担額の入力値"&amp;"「"&amp;AR39&amp;"」"&amp;"は自動計算値"&amp;"「"&amp;AR42&amp;"」"&amp;"～"&amp;"「"&amp;AR43&amp;"」"&amp;"の範囲に比べて乖離が大きくなっています。黄色セルの各入力値に間違いがないか確認してください。","ＯＫ")))</f>
        <v/>
      </c>
      <c r="AS44" s="940"/>
      <c r="AT44" s="999" t="str">
        <f>IF(AT43="","",IF(AT39=0,"事業主負担額が0になっています。入力値を確認してください。",IF(OR(AT42*1.1&lt;=AT39,AT43*0.9&gt;=AT39),"事業主負担額の入力値"&amp;"「"&amp;AT39&amp;"」"&amp;"は自動計算値"&amp;"「"&amp;AT42&amp;"」"&amp;"～"&amp;"「"&amp;AT43&amp;"」"&amp;"の範囲に比べて乖離が大きくなっています。黄色セルの各入力値に間違いがないか確認してください。","ＯＫ")))</f>
        <v/>
      </c>
      <c r="AU44" s="940"/>
      <c r="AV44" s="999" t="str">
        <f>IF(AV43="","",IF(AV39=0,"事業主負担額が0になっています。入力値を確認してください。",IF(OR(AV42*1.1&lt;=AV39,AV43*0.9&gt;=AV39),"事業主負担額の入力値"&amp;"「"&amp;AV39&amp;"」"&amp;"は自動計算値"&amp;"「"&amp;AV42&amp;"」"&amp;"～"&amp;"「"&amp;AV43&amp;"」"&amp;"の範囲に比べて乖離が大きくなっています。黄色セルの各入力値に間違いがないか確認してください。","ＯＫ")))</f>
        <v/>
      </c>
      <c r="AW44" s="940"/>
      <c r="AX44" s="999" t="str">
        <f>IF(AX43="","",IF(AX39=0,"事業主負担額が0になっています。入力値を確認してください。",IF(OR(AX42*1.1&lt;=AX39,AX43*0.9&gt;=AX39),"事業主負担額の入力値"&amp;"「"&amp;AX39&amp;"」"&amp;"は自動計算値"&amp;"「"&amp;AX42&amp;"」"&amp;"～"&amp;"「"&amp;AX43&amp;"」"&amp;"の範囲に比べて乖離が大きくなっています。黄色セルの各入力値に間違いがないか確認してください。","ＯＫ")))</f>
        <v/>
      </c>
      <c r="AY44" s="940"/>
      <c r="AZ44" s="999" t="str">
        <f>IF(AZ43="","",IF(AZ39=0,"事業主負担額が0になっています。入力値を確認してください。",IF(OR(AZ42*1.1&lt;=AZ39,AZ43*0.9&gt;=AZ39),"事業主負担額の入力値"&amp;"「"&amp;AZ39&amp;"」"&amp;"は自動計算値"&amp;"「"&amp;AZ42&amp;"」"&amp;"～"&amp;"「"&amp;AZ43&amp;"」"&amp;"の範囲に比べて乖離が大きくなっています。黄色セルの各入力値に間違いがないか確認してください。","ＯＫ")))</f>
        <v/>
      </c>
      <c r="BA44" s="940"/>
      <c r="BB44" s="999" t="str">
        <f>IF(BB43="","",IF(BB39=0,"事業主負担額が0になっています。入力値を確認してください。",IF(OR(BB42*1.1&lt;=BB39,BB43*0.9&gt;=BB39),"事業主負担額の入力値"&amp;"「"&amp;BB39&amp;"」"&amp;"は自動計算値"&amp;"「"&amp;BB42&amp;"」"&amp;"～"&amp;"「"&amp;BB43&amp;"」"&amp;"の範囲に比べて乖離が大きくなっています。黄色セルの各入力値に間違いがないか確認してください。","ＯＫ")))</f>
        <v/>
      </c>
      <c r="BC44" s="940"/>
      <c r="BD44" s="999" t="str">
        <f>IF(BD43="","",IF(BD39=0,"事業主負担額が0になっています。入力値を確認してください。",IF(OR(BD42*1.1&lt;=BD39,BD43*0.9&gt;=BD39),"事業主負担額の入力値"&amp;"「"&amp;BD39&amp;"」"&amp;"は自動計算値"&amp;"「"&amp;BD42&amp;"」"&amp;"～"&amp;"「"&amp;BD43&amp;"」"&amp;"の範囲に比べて乖離が大きくなっています。黄色セルの各入力値に間違いがないか確認してください。","ＯＫ")))</f>
        <v/>
      </c>
      <c r="BE44" s="940"/>
      <c r="BF44" s="999" t="str">
        <f>IF(BF43="","",IF(BF39=0,"事業主負担額が0になっています。入力値を確認してください。",IF(OR(BF42*1.1&lt;=BF39,BF43*0.9&gt;=BF39),"事業主負担額の入力値"&amp;"「"&amp;BF39&amp;"」"&amp;"は自動計算値"&amp;"「"&amp;BF42&amp;"」"&amp;"～"&amp;"「"&amp;BF43&amp;"」"&amp;"の範囲に比べて乖離が大きくなっています。黄色セルの各入力値に間違いがないか確認してください。","ＯＫ")))</f>
        <v/>
      </c>
      <c r="BG44" s="940"/>
      <c r="BH44" s="999" t="str">
        <f>IF(BH43="","",IF(BH39=0,"事業主負担額が0になっています。入力値を確認してください。",IF(OR(BH42*1.1&lt;=BH39,BH43*0.9&gt;=BH39),"事業主負担額の入力値"&amp;"「"&amp;BH39&amp;"」"&amp;"は自動計算値"&amp;"「"&amp;BH42&amp;"」"&amp;"～"&amp;"「"&amp;BH43&amp;"」"&amp;"の範囲に比べて乖離が大きくなっています。黄色セルの各入力値に間違いがないか確認してください。","ＯＫ")))</f>
        <v/>
      </c>
      <c r="BI44" s="940"/>
      <c r="BJ44" s="999" t="str">
        <f>IF(BJ43="","",IF(BJ39=0,"事業主負担額が0になっています。入力値を確認してください。",IF(OR(BJ42*1.1&lt;=BJ39,BJ43*0.9&gt;=BJ39),"事業主負担額の入力値"&amp;"「"&amp;BJ39&amp;"」"&amp;"は自動計算値"&amp;"「"&amp;BJ42&amp;"」"&amp;"～"&amp;"「"&amp;BJ43&amp;"」"&amp;"の範囲に比べて乖離が大きくなっています。黄色セルの各入力値に間違いがないか確認してください。","ＯＫ")))</f>
        <v/>
      </c>
      <c r="BK44" s="940"/>
      <c r="BL44" s="999" t="str">
        <f>IF(BL43="","",IF(BL39=0,"事業主負担額が0になっています。入力値を確認してください。",IF(OR(BL42*1.1&lt;=BL39,BL43*0.9&gt;=BL39),"事業主負担額の入力値"&amp;"「"&amp;BL39&amp;"」"&amp;"は自動計算値"&amp;"「"&amp;BL42&amp;"」"&amp;"～"&amp;"「"&amp;BL43&amp;"」"&amp;"の範囲に比べて乖離が大きくなっています。黄色セルの各入力値に間違いがないか確認してください。","ＯＫ")))</f>
        <v/>
      </c>
      <c r="BM44" s="940"/>
      <c r="BN44" s="999" t="str">
        <f>IF(BN43="","",IF(BN39=0,"事業主負担額が0になっています。入力値を確認してください。",IF(OR(BN42*1.1&lt;=BN39,BN43*0.9&gt;=BN39),"事業主負担額の入力値"&amp;"「"&amp;BN39&amp;"」"&amp;"は自動計算値"&amp;"「"&amp;BN42&amp;"」"&amp;"～"&amp;"「"&amp;BN43&amp;"」"&amp;"の範囲に比べて乖離が大きくなっています。黄色セルの各入力値に間違いがないか確認してください。","ＯＫ")))</f>
        <v/>
      </c>
      <c r="BO44" s="940"/>
      <c r="BP44" s="1019" t="str">
        <f>BU44&amp;BV44</f>
        <v/>
      </c>
      <c r="BQ44" s="943"/>
      <c r="BR44" s="1020" t="str">
        <f>IF(BR43="","",IF(BR39=0,"事業主負担額が0になっています。入力値を確認してください。",IF(OR(BR42*1.1&lt;=BR39,BR43*0.9&gt;=BR39),"事業主負担額の入力値"&amp;"「"&amp;BR39&amp;"」"&amp;"は自動計算値"&amp;"「"&amp;BR42&amp;"」"&amp;"～"&amp;"「"&amp;BR43&amp;"」"&amp;"の範囲に比べて乖離が大きくなっています。黄色セルの各入力値に間違いがないか確認してください。","ＯＫ")))</f>
        <v/>
      </c>
      <c r="BU44" s="1257" t="str">
        <f>IF(BP43="","",IF(AND(BP39=0,BP40=0,BP41=0,BP42=0,BP43=0),"ＯＫ",IF(BP39=0,"事業主負担額が0になっています。入力値を確認してください。","")))</f>
        <v/>
      </c>
      <c r="BV44" s="1257" t="str">
        <f>IF(AND(BP43&lt;&gt;"",BU44&lt;&gt;"ＯＫ"),IF(OR(BP42*1.1&lt;=BP39,BP43*0.9&gt;=BP39),"事業主負担額の入力値"&amp;"「"&amp;BP39&amp;"」"&amp;"は自動計算値"&amp;"「"&amp;BP42&amp;"」"&amp;"～"&amp;"「"&amp;BP43&amp;"」"&amp;"の範囲に比べて乖離が大きくなっています。黄色セルの各入力値に間違いがないか確認してください。","ＯＫ"),"")</f>
        <v/>
      </c>
    </row>
    <row r="45" spans="2:74" ht="49.5" customHeight="1">
      <c r="B45" s="974"/>
      <c r="C45" s="1030" t="s">
        <v>1236</v>
      </c>
      <c r="D45" s="632"/>
      <c r="E45" s="1031"/>
      <c r="F45" s="999" t="str">
        <f>IF(F43="","",IF(F40+F63&lt;&gt;F10,"C.2支払い賃金合計（健康保険）"&amp;"「"&amp;F40&amp;"」"&amp;"とF.2支払い賃金合計（船員保険）"&amp;"「"&amp;F63&amp;"」"&amp;"の合計が基本情報の支払い賃金総額"&amp;"「"&amp;F10&amp;"」"&amp;"と整合していません。入力値を確認してください。","ＯＫ"))</f>
        <v/>
      </c>
      <c r="G45" s="1031"/>
      <c r="H45" s="999" t="str">
        <f>IF(H43="","",IF(H40+H63&lt;&gt;H10,"C.2支払い賃金合計（健康保険）"&amp;"「"&amp;H40&amp;"」"&amp;"とF.2支払い賃金合計（船員保険）"&amp;"「"&amp;H63&amp;"」"&amp;"の合計が基本情報の支払い賃金総額"&amp;"「"&amp;H10&amp;"」"&amp;"と整合していません。入力値を確認してください。","ＯＫ"))</f>
        <v/>
      </c>
      <c r="I45" s="1031"/>
      <c r="J45" s="999" t="str">
        <f>IF(J43="","",IF(J40+J63&lt;&gt;J10,"C.2支払い賃金合計（健康保険）"&amp;"「"&amp;J40&amp;"」"&amp;"とF.2支払い賃金合計（船員保険）"&amp;"「"&amp;J63&amp;"」"&amp;"の合計が基本情報の支払い賃金総額"&amp;"「"&amp;J10&amp;"」"&amp;"と整合していません。入力値を確認してください。","ＯＫ"))</f>
        <v/>
      </c>
      <c r="K45" s="1031"/>
      <c r="L45" s="999" t="str">
        <f>IF(L43="","",IF(L40+L63&lt;&gt;L10,"C.2支払い賃金合計（健康保険）"&amp;"「"&amp;L40&amp;"」"&amp;"とF.2支払い賃金合計（船員保険）"&amp;"「"&amp;L63&amp;"」"&amp;"の合計が基本情報の支払い賃金総額"&amp;"「"&amp;L10&amp;"」"&amp;"と整合していません。入力値を確認してください。","ＯＫ"))</f>
        <v/>
      </c>
      <c r="M45" s="1031"/>
      <c r="N45" s="999" t="str">
        <f>IF(N43="","",IF(N40+N63&lt;&gt;N10,"C.2支払い賃金合計（健康保険）"&amp;"「"&amp;N40&amp;"」"&amp;"とF.2支払い賃金合計（船員保険）"&amp;"「"&amp;N63&amp;"」"&amp;"の合計が基本情報の支払い賃金総額"&amp;"「"&amp;N10&amp;"」"&amp;"と整合していません。入力値を確認してください。","ＯＫ"))</f>
        <v/>
      </c>
      <c r="O45" s="1031"/>
      <c r="P45" s="999" t="str">
        <f>IF(P43="","",IF(P40+P63&lt;&gt;P10,"C.2支払い賃金合計（健康保険）"&amp;"「"&amp;P40&amp;"」"&amp;"とF.2支払い賃金合計（船員保険）"&amp;"「"&amp;P63&amp;"」"&amp;"の合計が基本情報の支払い賃金総額"&amp;"「"&amp;P10&amp;"」"&amp;"と整合していません。入力値を確認してください。","ＯＫ"))</f>
        <v/>
      </c>
      <c r="Q45" s="1031"/>
      <c r="R45" s="999" t="str">
        <f>IF(R43="","",IF(R40+R63&lt;&gt;R10,"C.2支払い賃金合計（健康保険）"&amp;"「"&amp;R40&amp;"」"&amp;"とF.2支払い賃金合計（船員保険）"&amp;"「"&amp;R63&amp;"」"&amp;"の合計が基本情報の支払い賃金総額"&amp;"「"&amp;R10&amp;"」"&amp;"と整合していません。入力値を確認してください。","ＯＫ"))</f>
        <v/>
      </c>
      <c r="S45" s="1031"/>
      <c r="T45" s="999" t="str">
        <f>IF(T43="","",IF(T40+T63&lt;&gt;T10,"C.2支払い賃金合計（健康保険）"&amp;"「"&amp;T40&amp;"」"&amp;"とF.2支払い賃金合計（船員保険）"&amp;"「"&amp;T63&amp;"」"&amp;"の合計が基本情報の支払い賃金総額"&amp;"「"&amp;T10&amp;"」"&amp;"と整合していません。入力値を確認してください。","ＯＫ"))</f>
        <v/>
      </c>
      <c r="U45" s="1031"/>
      <c r="V45" s="999" t="str">
        <f>IF(V43="","",IF(V40+V63&lt;&gt;V10,"C.2支払い賃金合計（健康保険）"&amp;"「"&amp;V40&amp;"」"&amp;"とF.2支払い賃金合計（船員保険）"&amp;"「"&amp;V63&amp;"」"&amp;"の合計が基本情報の支払い賃金総額"&amp;"「"&amp;V10&amp;"」"&amp;"と整合していません。入力値を確認してください。","ＯＫ"))</f>
        <v/>
      </c>
      <c r="W45" s="1031"/>
      <c r="X45" s="999" t="str">
        <f>IF(X43="","",IF(X40+X63&lt;&gt;X10,"C.2支払い賃金合計（健康保険）"&amp;"「"&amp;X40&amp;"」"&amp;"とF.2支払い賃金合計（船員保険）"&amp;"「"&amp;X63&amp;"」"&amp;"の合計が基本情報の支払い賃金総額"&amp;"「"&amp;X10&amp;"」"&amp;"と整合していません。入力値を確認してください。","ＯＫ"))</f>
        <v/>
      </c>
      <c r="Y45" s="1031"/>
      <c r="Z45" s="999" t="str">
        <f>IF(Z43="","",IF(Z40+Z63&lt;&gt;Z10,"C.2支払い賃金合計（健康保険）"&amp;"「"&amp;Z40&amp;"」"&amp;"とF.2支払い賃金合計（船員保険）"&amp;"「"&amp;Z63&amp;"」"&amp;"の合計が基本情報の支払い賃金総額"&amp;"「"&amp;Z10&amp;"」"&amp;"と整合していません。入力値を確認してください。","ＯＫ"))</f>
        <v/>
      </c>
      <c r="AA45" s="1031"/>
      <c r="AB45" s="999" t="str">
        <f>IF(AB43="","",IF(AB40+AB63&lt;&gt;AB10,"C.2支払い賃金合計（健康保険）"&amp;"「"&amp;AB40&amp;"」"&amp;"とF.2支払い賃金合計（船員保険）"&amp;"「"&amp;AB63&amp;"」"&amp;"の合計が基本情報の支払い賃金総額"&amp;"「"&amp;AB10&amp;"」"&amp;"と整合していません。入力値を確認してください。","ＯＫ"))</f>
        <v/>
      </c>
      <c r="AC45" s="1031"/>
      <c r="AD45" s="999" t="str">
        <f>IF(AD43="","",IF(AD40+AD63&lt;&gt;AD10,"C.2支払い賃金合計（健康保険）"&amp;"「"&amp;AD40&amp;"」"&amp;"とF.2支払い賃金合計（船員保険）"&amp;"「"&amp;AD63&amp;"」"&amp;"の合計が基本情報の支払い賃金総額"&amp;"「"&amp;AD10&amp;"」"&amp;"と整合していません。入力値を確認してください。","ＯＫ"))</f>
        <v/>
      </c>
      <c r="AE45" s="1031"/>
      <c r="AF45" s="999" t="str">
        <f>IF(AF43="","",IF(AF40+AF63&lt;&gt;AF10,"C.2支払い賃金合計（健康保険）"&amp;"「"&amp;AF40&amp;"」"&amp;"とF.2支払い賃金合計（船員保険）"&amp;"「"&amp;AF63&amp;"」"&amp;"の合計が基本情報の支払い賃金総額"&amp;"「"&amp;AF10&amp;"」"&amp;"と整合していません。入力値を確認してください。","ＯＫ"))</f>
        <v/>
      </c>
      <c r="AG45" s="1031"/>
      <c r="AH45" s="999" t="str">
        <f>IF(AH43="","",IF(AH40+AH63&lt;&gt;AH10,"C.2支払い賃金合計（健康保険）"&amp;"「"&amp;AH40&amp;"」"&amp;"とF.2支払い賃金合計（船員保険）"&amp;"「"&amp;AH63&amp;"」"&amp;"の合計が基本情報の支払い賃金総額"&amp;"「"&amp;AH10&amp;"」"&amp;"と整合していません。入力値を確認してください。","ＯＫ"))</f>
        <v/>
      </c>
      <c r="AI45" s="1031"/>
      <c r="AJ45" s="999" t="str">
        <f>IF(AJ43="","",IF(AJ40+AJ63&lt;&gt;AJ10,"C.2支払い賃金合計（健康保険）"&amp;"「"&amp;AJ40&amp;"」"&amp;"とF.2支払い賃金合計（船員保険）"&amp;"「"&amp;AJ63&amp;"」"&amp;"の合計が基本情報の支払い賃金総額"&amp;"「"&amp;AJ10&amp;"」"&amp;"と整合していません。入力値を確認してください。","ＯＫ"))</f>
        <v/>
      </c>
      <c r="AK45" s="1031"/>
      <c r="AL45" s="999" t="str">
        <f>IF(AL43="","",IF(AL40+AL63&lt;&gt;AL10,"C.2支払い賃金合計（健康保険）"&amp;"「"&amp;AL40&amp;"」"&amp;"とF.2支払い賃金合計（船員保険）"&amp;"「"&amp;AL63&amp;"」"&amp;"の合計が基本情報の支払い賃金総額"&amp;"「"&amp;AL10&amp;"」"&amp;"と整合していません。入力値を確認してください。","ＯＫ"))</f>
        <v/>
      </c>
      <c r="AM45" s="1031"/>
      <c r="AN45" s="999" t="str">
        <f>IF(AN43="","",IF(AN40+AN63&lt;&gt;AN10,"C.2支払い賃金合計（健康保険）"&amp;"「"&amp;AN40&amp;"」"&amp;"とF.2支払い賃金合計（船員保険）"&amp;"「"&amp;AN63&amp;"」"&amp;"の合計が基本情報の支払い賃金総額"&amp;"「"&amp;AN10&amp;"」"&amp;"と整合していません。入力値を確認してください。","ＯＫ"))</f>
        <v/>
      </c>
      <c r="AO45" s="1031"/>
      <c r="AP45" s="999" t="str">
        <f>IF(AP43="","",IF(AP40+AP63&lt;&gt;AP10,"C.2支払い賃金合計（健康保険）"&amp;"「"&amp;AP40&amp;"」"&amp;"とF.2支払い賃金合計（船員保険）"&amp;"「"&amp;AP63&amp;"」"&amp;"の合計が基本情報の支払い賃金総額"&amp;"「"&amp;AP10&amp;"」"&amp;"と整合していません。入力値を確認してください。","ＯＫ"))</f>
        <v/>
      </c>
      <c r="AQ45" s="1031"/>
      <c r="AR45" s="999" t="str">
        <f>IF(AR43="","",IF(AR40+AR63&lt;&gt;AR10,"C.2支払い賃金合計（健康保険）"&amp;"「"&amp;AR40&amp;"」"&amp;"とF.2支払い賃金合計（船員保険）"&amp;"「"&amp;AR63&amp;"」"&amp;"の合計が基本情報の支払い賃金総額"&amp;"「"&amp;AR10&amp;"」"&amp;"と整合していません。入力値を確認してください。","ＯＫ"))</f>
        <v/>
      </c>
      <c r="AS45" s="1031"/>
      <c r="AT45" s="999" t="str">
        <f>IF(AT43="","",IF(AT40+AT63&lt;&gt;AT10,"C.2支払い賃金合計（健康保険）"&amp;"「"&amp;AT40&amp;"」"&amp;"とF.2支払い賃金合計（船員保険）"&amp;"「"&amp;AT63&amp;"」"&amp;"の合計が基本情報の支払い賃金総額"&amp;"「"&amp;AT10&amp;"」"&amp;"と整合していません。入力値を確認してください。","ＯＫ"))</f>
        <v/>
      </c>
      <c r="AU45" s="1031"/>
      <c r="AV45" s="999" t="str">
        <f>IF(AV43="","",IF(AV40+AV63&lt;&gt;AV10,"C.2支払い賃金合計（健康保険）"&amp;"「"&amp;AV40&amp;"」"&amp;"とF.2支払い賃金合計（船員保険）"&amp;"「"&amp;AV63&amp;"」"&amp;"の合計が基本情報の支払い賃金総額"&amp;"「"&amp;AV10&amp;"」"&amp;"と整合していません。入力値を確認してください。","ＯＫ"))</f>
        <v/>
      </c>
      <c r="AW45" s="1031"/>
      <c r="AX45" s="999" t="str">
        <f>IF(AX43="","",IF(AX40+AX63&lt;&gt;AX10,"C.2支払い賃金合計（健康保険）"&amp;"「"&amp;AX40&amp;"」"&amp;"とF.2支払い賃金合計（船員保険）"&amp;"「"&amp;AX63&amp;"」"&amp;"の合計が基本情報の支払い賃金総額"&amp;"「"&amp;AX10&amp;"」"&amp;"と整合していません。入力値を確認してください。","ＯＫ"))</f>
        <v/>
      </c>
      <c r="AY45" s="1031"/>
      <c r="AZ45" s="999" t="str">
        <f>IF(AZ43="","",IF(AZ40+AZ63&lt;&gt;AZ10,"C.2支払い賃金合計（健康保険）"&amp;"「"&amp;AZ40&amp;"」"&amp;"とF.2支払い賃金合計（船員保険）"&amp;"「"&amp;AZ63&amp;"」"&amp;"の合計が基本情報の支払い賃金総額"&amp;"「"&amp;AZ10&amp;"」"&amp;"と整合していません。入力値を確認してください。","ＯＫ"))</f>
        <v/>
      </c>
      <c r="BA45" s="1031"/>
      <c r="BB45" s="999" t="str">
        <f>IF(BB43="","",IF(BB40+BB63&lt;&gt;BB10,"C.2支払い賃金合計（健康保険）"&amp;"「"&amp;BB40&amp;"」"&amp;"とF.2支払い賃金合計（船員保険）"&amp;"「"&amp;BB63&amp;"」"&amp;"の合計が基本情報の支払い賃金総額"&amp;"「"&amp;BB10&amp;"」"&amp;"と整合していません。入力値を確認してください。","ＯＫ"))</f>
        <v/>
      </c>
      <c r="BC45" s="1031"/>
      <c r="BD45" s="999" t="str">
        <f>IF(BD43="","",IF(BD40+BD63&lt;&gt;BD10,"C.2支払い賃金合計（健康保険）"&amp;"「"&amp;BD40&amp;"」"&amp;"とF.2支払い賃金合計（船員保険）"&amp;"「"&amp;BD63&amp;"」"&amp;"の合計が基本情報の支払い賃金総額"&amp;"「"&amp;BD10&amp;"」"&amp;"と整合していません。入力値を確認してください。","ＯＫ"))</f>
        <v/>
      </c>
      <c r="BE45" s="1031"/>
      <c r="BF45" s="999" t="str">
        <f>IF(BF43="","",IF(BF40+BF63&lt;&gt;BF10,"C.2支払い賃金合計（健康保険）"&amp;"「"&amp;BF40&amp;"」"&amp;"とF.2支払い賃金合計（船員保険）"&amp;"「"&amp;BF63&amp;"」"&amp;"の合計が基本情報の支払い賃金総額"&amp;"「"&amp;BF10&amp;"」"&amp;"と整合していません。入力値を確認してください。","ＯＫ"))</f>
        <v/>
      </c>
      <c r="BG45" s="1031"/>
      <c r="BH45" s="999" t="str">
        <f>IF(BH43="","",IF(BH40+BH63&lt;&gt;BH10,"C.2支払い賃金合計（健康保険）"&amp;"「"&amp;BH40&amp;"」"&amp;"とF.2支払い賃金合計（船員保険）"&amp;"「"&amp;BH63&amp;"」"&amp;"の合計が基本情報の支払い賃金総額"&amp;"「"&amp;BH10&amp;"」"&amp;"と整合していません。入力値を確認してください。","ＯＫ"))</f>
        <v/>
      </c>
      <c r="BI45" s="1031"/>
      <c r="BJ45" s="999" t="str">
        <f>IF(BJ43="","",IF(BJ40+BJ63&lt;&gt;BJ10,"C.2支払い賃金合計（健康保険）"&amp;"「"&amp;BJ40&amp;"」"&amp;"とF.2支払い賃金合計（船員保険）"&amp;"「"&amp;BJ63&amp;"」"&amp;"の合計が基本情報の支払い賃金総額"&amp;"「"&amp;BJ10&amp;"」"&amp;"と整合していません。入力値を確認してください。","ＯＫ"))</f>
        <v/>
      </c>
      <c r="BK45" s="1031"/>
      <c r="BL45" s="999" t="str">
        <f>IF(BL43="","",IF(BL40+BL63&lt;&gt;BL10,"C.2支払い賃金合計（健康保険）"&amp;"「"&amp;BL40&amp;"」"&amp;"とF.2支払い賃金合計（船員保険）"&amp;"「"&amp;BL63&amp;"」"&amp;"の合計が基本情報の支払い賃金総額"&amp;"「"&amp;BL10&amp;"」"&amp;"と整合していません。入力値を確認してください。","ＯＫ"))</f>
        <v/>
      </c>
      <c r="BM45" s="1031"/>
      <c r="BN45" s="999" t="str">
        <f>IF(BN43="","",IF(BN40+BN63&lt;&gt;BN10,"C.2支払い賃金合計（健康保険）"&amp;"「"&amp;BN40&amp;"」"&amp;"とF.2支払い賃金合計（船員保険）"&amp;"「"&amp;BN63&amp;"」"&amp;"の合計が基本情報の支払い賃金総額"&amp;"「"&amp;BN10&amp;"」"&amp;"と整合していません。入力値を確認してください。","ＯＫ"))</f>
        <v/>
      </c>
      <c r="BO45" s="1031"/>
      <c r="BP45" s="1019" t="str">
        <f>IF(BP43="","",IF(BP40+BP63&lt;&gt;BP10,"C.2支払い賃金合計（健康保険）"&amp;"「"&amp;BP40&amp;"」"&amp;"とF.2支払い賃金合計（船員保険）"&amp;"「"&amp;BP63&amp;"」"&amp;"の合計が基本情報の支払い賃金総額"&amp;"「"&amp;BP10&amp;"」"&amp;"と整合していません。入力値を確認してください。","ＯＫ"))</f>
        <v/>
      </c>
      <c r="BQ45" s="1032"/>
      <c r="BR45" s="1020" t="str">
        <f>IF(BR43="","",IF(BR40+BR63&lt;&gt;BR10,"C.2支払い賃金合計（健康保険）"&amp;"「"&amp;BR40&amp;"」"&amp;"とF.2支払い賃金合計（船員保険）"&amp;"「"&amp;BR63&amp;"」"&amp;"の合計が基本情報の支払い賃金総額"&amp;"「"&amp;BR10&amp;"」"&amp;"と整合していません。入力値を確認してください。","ＯＫ"))</f>
        <v/>
      </c>
    </row>
    <row r="46" spans="2:74" ht="49.5" customHeight="1">
      <c r="B46" s="974"/>
      <c r="C46" s="650" t="s">
        <v>1243</v>
      </c>
      <c r="D46" s="1002"/>
      <c r="E46" s="940"/>
      <c r="F46" s="1003" t="str">
        <f>IF(F43="","",IF(F41+F64&lt;&gt;F11,"C.3対象者延べ人数（健康保険）"&amp;"「"&amp;F41&amp;"」"&amp;"とF.3対象者延べ人数（船員保険）"&amp;"「"&amp;F64&amp;"」"&amp;"の合計が基本情報の従事者延べ人数"&amp;"「"&amp;F11&amp;"」"&amp;"と整合していません。入力値を確認してください。","ＯＫ"))</f>
        <v/>
      </c>
      <c r="G46" s="940"/>
      <c r="H46" s="1003" t="str">
        <f>IF(H43="","",IF(H41+H64&lt;&gt;H11,"C.3対象者延べ人数（健康保険）"&amp;"「"&amp;H41&amp;"」"&amp;"とF.3対象者延べ人数（船員保険）"&amp;"「"&amp;H64&amp;"」"&amp;"の合計が基本情報の従事者延べ人数"&amp;"「"&amp;H11&amp;"」"&amp;"と整合していません。入力値を確認してください。","ＯＫ"))</f>
        <v/>
      </c>
      <c r="I46" s="940"/>
      <c r="J46" s="1003" t="str">
        <f>IF(J43="","",IF(J41+J64&lt;&gt;J11,"C.3対象者延べ人数（健康保険）"&amp;"「"&amp;J41&amp;"」"&amp;"とF.3対象者延べ人数（船員保険）"&amp;"「"&amp;J64&amp;"」"&amp;"の合計が基本情報の従事者延べ人数"&amp;"「"&amp;J11&amp;"」"&amp;"と整合していません。入力値を確認してください。","ＯＫ"))</f>
        <v/>
      </c>
      <c r="K46" s="940"/>
      <c r="L46" s="1003" t="str">
        <f>IF(L43="","",IF(L41+L64&lt;&gt;L11,"C.3対象者延べ人数（健康保険）"&amp;"「"&amp;L41&amp;"」"&amp;"とF.3対象者延べ人数（船員保険）"&amp;"「"&amp;L64&amp;"」"&amp;"の合計が基本情報の従事者延べ人数"&amp;"「"&amp;L11&amp;"」"&amp;"と整合していません。入力値を確認してください。","ＯＫ"))</f>
        <v/>
      </c>
      <c r="M46" s="940"/>
      <c r="N46" s="1003" t="str">
        <f>IF(N43="","",IF(N41+N64&lt;&gt;N11,"C.3対象者延べ人数（健康保険）"&amp;"「"&amp;N41&amp;"」"&amp;"とF.3対象者延べ人数（船員保険）"&amp;"「"&amp;N64&amp;"」"&amp;"の合計が基本情報の従事者延べ人数"&amp;"「"&amp;N11&amp;"」"&amp;"と整合していません。入力値を確認してください。","ＯＫ"))</f>
        <v/>
      </c>
      <c r="O46" s="940"/>
      <c r="P46" s="1003" t="str">
        <f>IF(P43="","",IF(P41+P64&lt;&gt;P11,"C.3対象者延べ人数（健康保険）"&amp;"「"&amp;P41&amp;"」"&amp;"とF.3対象者延べ人数（船員保険）"&amp;"「"&amp;P64&amp;"」"&amp;"の合計が基本情報の従事者延べ人数"&amp;"「"&amp;P11&amp;"」"&amp;"と整合していません。入力値を確認してください。","ＯＫ"))</f>
        <v/>
      </c>
      <c r="Q46" s="940"/>
      <c r="R46" s="1003" t="str">
        <f>IF(R43="","",IF(R41+R64&lt;&gt;R11,"C.3対象者延べ人数（健康保険）"&amp;"「"&amp;R41&amp;"」"&amp;"とF.3対象者延べ人数（船員保険）"&amp;"「"&amp;R64&amp;"」"&amp;"の合計が基本情報の従事者延べ人数"&amp;"「"&amp;R11&amp;"」"&amp;"と整合していません。入力値を確認してください。","ＯＫ"))</f>
        <v/>
      </c>
      <c r="S46" s="940"/>
      <c r="T46" s="1003" t="str">
        <f>IF(T43="","",IF(T41+T64&lt;&gt;T11,"C.3対象者延べ人数（健康保険）"&amp;"「"&amp;T41&amp;"」"&amp;"とF.3対象者延べ人数（船員保険）"&amp;"「"&amp;T64&amp;"」"&amp;"の合計が基本情報の従事者延べ人数"&amp;"「"&amp;T11&amp;"」"&amp;"と整合していません。入力値を確認してください。","ＯＫ"))</f>
        <v/>
      </c>
      <c r="U46" s="940"/>
      <c r="V46" s="1003" t="str">
        <f>IF(V43="","",IF(V41+V64&lt;&gt;V11,"C.3対象者延べ人数（健康保険）"&amp;"「"&amp;V41&amp;"」"&amp;"とF.3対象者延べ人数（船員保険）"&amp;"「"&amp;V64&amp;"」"&amp;"の合計が基本情報の従事者延べ人数"&amp;"「"&amp;V11&amp;"」"&amp;"と整合していません。入力値を確認してください。","ＯＫ"))</f>
        <v/>
      </c>
      <c r="W46" s="940"/>
      <c r="X46" s="1003" t="str">
        <f>IF(X43="","",IF(X41+X64&lt;&gt;X11,"C.3対象者延べ人数（健康保険）"&amp;"「"&amp;X41&amp;"」"&amp;"とF.3対象者延べ人数（船員保険）"&amp;"「"&amp;X64&amp;"」"&amp;"の合計が基本情報の従事者延べ人数"&amp;"「"&amp;X11&amp;"」"&amp;"と整合していません。入力値を確認してください。","ＯＫ"))</f>
        <v/>
      </c>
      <c r="Y46" s="940"/>
      <c r="Z46" s="1003" t="str">
        <f>IF(Z43="","",IF(Z41+Z64&lt;&gt;Z11,"C.3対象者延べ人数（健康保険）"&amp;"「"&amp;Z41&amp;"」"&amp;"とF.3対象者延べ人数（船員保険）"&amp;"「"&amp;Z64&amp;"」"&amp;"の合計が基本情報の従事者延べ人数"&amp;"「"&amp;Z11&amp;"」"&amp;"と整合していません。入力値を確認してください。","ＯＫ"))</f>
        <v/>
      </c>
      <c r="AA46" s="940"/>
      <c r="AB46" s="1003" t="str">
        <f>IF(AB43="","",IF(AB41+AB64&lt;&gt;AB11,"C.3対象者延べ人数（健康保険）"&amp;"「"&amp;AB41&amp;"」"&amp;"とF.3対象者延べ人数（船員保険）"&amp;"「"&amp;AB64&amp;"」"&amp;"の合計が基本情報の従事者延べ人数"&amp;"「"&amp;AB11&amp;"」"&amp;"と整合していません。入力値を確認してください。","ＯＫ"))</f>
        <v/>
      </c>
      <c r="AC46" s="940"/>
      <c r="AD46" s="1003" t="str">
        <f>IF(AD43="","",IF(AD41+AD64&lt;&gt;AD11,"C.3対象者延べ人数（健康保険）"&amp;"「"&amp;AD41&amp;"」"&amp;"とF.3対象者延べ人数（船員保険）"&amp;"「"&amp;AD64&amp;"」"&amp;"の合計が基本情報の従事者延べ人数"&amp;"「"&amp;AD11&amp;"」"&amp;"と整合していません。入力値を確認してください。","ＯＫ"))</f>
        <v/>
      </c>
      <c r="AE46" s="940"/>
      <c r="AF46" s="1003" t="str">
        <f>IF(AF43="","",IF(AF41+AF64&lt;&gt;AF11,"C.3対象者延べ人数（健康保険）"&amp;"「"&amp;AF41&amp;"」"&amp;"とF.3対象者延べ人数（船員保険）"&amp;"「"&amp;AF64&amp;"」"&amp;"の合計が基本情報の従事者延べ人数"&amp;"「"&amp;AF11&amp;"」"&amp;"と整合していません。入力値を確認してください。","ＯＫ"))</f>
        <v/>
      </c>
      <c r="AG46" s="940"/>
      <c r="AH46" s="1003" t="str">
        <f>IF(AH43="","",IF(AH41+AH64&lt;&gt;AH11,"C.3対象者延べ人数（健康保険）"&amp;"「"&amp;AH41&amp;"」"&amp;"とF.3対象者延べ人数（船員保険）"&amp;"「"&amp;AH64&amp;"」"&amp;"の合計が基本情報の従事者延べ人数"&amp;"「"&amp;AH11&amp;"」"&amp;"と整合していません。入力値を確認してください。","ＯＫ"))</f>
        <v/>
      </c>
      <c r="AI46" s="940"/>
      <c r="AJ46" s="1003" t="str">
        <f>IF(AJ43="","",IF(AJ41+AJ64&lt;&gt;AJ11,"C.3対象者延べ人数（健康保険）"&amp;"「"&amp;AJ41&amp;"」"&amp;"とF.3対象者延べ人数（船員保険）"&amp;"「"&amp;AJ64&amp;"」"&amp;"の合計が基本情報の従事者延べ人数"&amp;"「"&amp;AJ11&amp;"」"&amp;"と整合していません。入力値を確認してください。","ＯＫ"))</f>
        <v/>
      </c>
      <c r="AK46" s="940"/>
      <c r="AL46" s="1003" t="str">
        <f>IF(AL43="","",IF(AL41+AL64&lt;&gt;AL11,"C.3対象者延べ人数（健康保険）"&amp;"「"&amp;AL41&amp;"」"&amp;"とF.3対象者延べ人数（船員保険）"&amp;"「"&amp;AL64&amp;"」"&amp;"の合計が基本情報の従事者延べ人数"&amp;"「"&amp;AL11&amp;"」"&amp;"と整合していません。入力値を確認してください。","ＯＫ"))</f>
        <v/>
      </c>
      <c r="AM46" s="940"/>
      <c r="AN46" s="1003" t="str">
        <f>IF(AN43="","",IF(AN41+AN64&lt;&gt;AN11,"C.3対象者延べ人数（健康保険）"&amp;"「"&amp;AN41&amp;"」"&amp;"とF.3対象者延べ人数（船員保険）"&amp;"「"&amp;AN64&amp;"」"&amp;"の合計が基本情報の従事者延べ人数"&amp;"「"&amp;AN11&amp;"」"&amp;"と整合していません。入力値を確認してください。","ＯＫ"))</f>
        <v/>
      </c>
      <c r="AO46" s="940"/>
      <c r="AP46" s="1003" t="str">
        <f>IF(AP43="","",IF(AP41+AP64&lt;&gt;AP11,"C.3対象者延べ人数（健康保険）"&amp;"「"&amp;AP41&amp;"」"&amp;"とF.3対象者延べ人数（船員保険）"&amp;"「"&amp;AP64&amp;"」"&amp;"の合計が基本情報の従事者延べ人数"&amp;"「"&amp;AP11&amp;"」"&amp;"と整合していません。入力値を確認してください。","ＯＫ"))</f>
        <v/>
      </c>
      <c r="AQ46" s="940"/>
      <c r="AR46" s="1003" t="str">
        <f>IF(AR43="","",IF(AR41+AR64&lt;&gt;AR11,"C.3対象者延べ人数（健康保険）"&amp;"「"&amp;AR41&amp;"」"&amp;"とF.3対象者延べ人数（船員保険）"&amp;"「"&amp;AR64&amp;"」"&amp;"の合計が基本情報の従事者延べ人数"&amp;"「"&amp;AR11&amp;"」"&amp;"と整合していません。入力値を確認してください。","ＯＫ"))</f>
        <v/>
      </c>
      <c r="AS46" s="940"/>
      <c r="AT46" s="1003" t="str">
        <f>IF(AT43="","",IF(AT41+AT64&lt;&gt;AT11,"C.3対象者延べ人数（健康保険）"&amp;"「"&amp;AT41&amp;"」"&amp;"とF.3対象者延べ人数（船員保険）"&amp;"「"&amp;AT64&amp;"」"&amp;"の合計が基本情報の従事者延べ人数"&amp;"「"&amp;AT11&amp;"」"&amp;"と整合していません。入力値を確認してください。","ＯＫ"))</f>
        <v/>
      </c>
      <c r="AU46" s="940"/>
      <c r="AV46" s="1003" t="str">
        <f>IF(AV43="","",IF(AV41+AV64&lt;&gt;AV11,"C.3対象者延べ人数（健康保険）"&amp;"「"&amp;AV41&amp;"」"&amp;"とF.3対象者延べ人数（船員保険）"&amp;"「"&amp;AV64&amp;"」"&amp;"の合計が基本情報の従事者延べ人数"&amp;"「"&amp;AV11&amp;"」"&amp;"と整合していません。入力値を確認してください。","ＯＫ"))</f>
        <v/>
      </c>
      <c r="AW46" s="940"/>
      <c r="AX46" s="1003" t="str">
        <f>IF(AX43="","",IF(AX41+AX64&lt;&gt;AX11,"C.3対象者延べ人数（健康保険）"&amp;"「"&amp;AX41&amp;"」"&amp;"とF.3対象者延べ人数（船員保険）"&amp;"「"&amp;AX64&amp;"」"&amp;"の合計が基本情報の従事者延べ人数"&amp;"「"&amp;AX11&amp;"」"&amp;"と整合していません。入力値を確認してください。","ＯＫ"))</f>
        <v/>
      </c>
      <c r="AY46" s="940"/>
      <c r="AZ46" s="1003" t="str">
        <f>IF(AZ43="","",IF(AZ41+AZ64&lt;&gt;AZ11,"C.3対象者延べ人数（健康保険）"&amp;"「"&amp;AZ41&amp;"」"&amp;"とF.3対象者延べ人数（船員保険）"&amp;"「"&amp;AZ64&amp;"」"&amp;"の合計が基本情報の従事者延べ人数"&amp;"「"&amp;AZ11&amp;"」"&amp;"と整合していません。入力値を確認してください。","ＯＫ"))</f>
        <v/>
      </c>
      <c r="BA46" s="940"/>
      <c r="BB46" s="1003" t="str">
        <f>IF(BB43="","",IF(BB41+BB64&lt;&gt;BB11,"C.3対象者延べ人数（健康保険）"&amp;"「"&amp;BB41&amp;"」"&amp;"とF.3対象者延べ人数（船員保険）"&amp;"「"&amp;BB64&amp;"」"&amp;"の合計が基本情報の従事者延べ人数"&amp;"「"&amp;BB11&amp;"」"&amp;"と整合していません。入力値を確認してください。","ＯＫ"))</f>
        <v/>
      </c>
      <c r="BC46" s="940"/>
      <c r="BD46" s="1003" t="str">
        <f>IF(BD43="","",IF(BD41+BD64&lt;&gt;BD11,"C.3対象者延べ人数（健康保険）"&amp;"「"&amp;BD41&amp;"」"&amp;"とF.3対象者延べ人数（船員保険）"&amp;"「"&amp;BD64&amp;"」"&amp;"の合計が基本情報の従事者延べ人数"&amp;"「"&amp;BD11&amp;"」"&amp;"と整合していません。入力値を確認してください。","ＯＫ"))</f>
        <v/>
      </c>
      <c r="BE46" s="940"/>
      <c r="BF46" s="1003" t="str">
        <f>IF(BF43="","",IF(BF41+BF64&lt;&gt;BF11,"C.3対象者延べ人数（健康保険）"&amp;"「"&amp;BF41&amp;"」"&amp;"とF.3対象者延べ人数（船員保険）"&amp;"「"&amp;BF64&amp;"」"&amp;"の合計が基本情報の従事者延べ人数"&amp;"「"&amp;BF11&amp;"」"&amp;"と整合していません。入力値を確認してください。","ＯＫ"))</f>
        <v/>
      </c>
      <c r="BG46" s="940"/>
      <c r="BH46" s="1003" t="str">
        <f>IF(BH43="","",IF(BH41+BH64&lt;&gt;BH11,"C.3対象者延べ人数（健康保険）"&amp;"「"&amp;BH41&amp;"」"&amp;"とF.3対象者延べ人数（船員保険）"&amp;"「"&amp;BH64&amp;"」"&amp;"の合計が基本情報の従事者延べ人数"&amp;"「"&amp;BH11&amp;"」"&amp;"と整合していません。入力値を確認してください。","ＯＫ"))</f>
        <v/>
      </c>
      <c r="BI46" s="940"/>
      <c r="BJ46" s="1003" t="str">
        <f>IF(BJ43="","",IF(BJ41+BJ64&lt;&gt;BJ11,"C.3対象者延べ人数（健康保険）"&amp;"「"&amp;BJ41&amp;"」"&amp;"とF.3対象者延べ人数（船員保険）"&amp;"「"&amp;BJ64&amp;"」"&amp;"の合計が基本情報の従事者延べ人数"&amp;"「"&amp;BJ11&amp;"」"&amp;"と整合していません。入力値を確認してください。","ＯＫ"))</f>
        <v/>
      </c>
      <c r="BK46" s="940"/>
      <c r="BL46" s="1003" t="str">
        <f>IF(BL43="","",IF(BL41+BL64&lt;&gt;BL11,"C.3対象者延べ人数（健康保険）"&amp;"「"&amp;BL41&amp;"」"&amp;"とF.3対象者延べ人数（船員保険）"&amp;"「"&amp;BL64&amp;"」"&amp;"の合計が基本情報の従事者延べ人数"&amp;"「"&amp;BL11&amp;"」"&amp;"と整合していません。入力値を確認してください。","ＯＫ"))</f>
        <v/>
      </c>
      <c r="BM46" s="940"/>
      <c r="BN46" s="1003" t="str">
        <f>IF(BN43="","",IF(BN41+BN64&lt;&gt;BN11,"C.3対象者延べ人数（健康保険）"&amp;"「"&amp;BN41&amp;"」"&amp;"とF.3対象者延べ人数（船員保険）"&amp;"「"&amp;BN64&amp;"」"&amp;"の合計が基本情報の従事者延べ人数"&amp;"「"&amp;BN11&amp;"」"&amp;"と整合していません。入力値を確認してください。","ＯＫ"))</f>
        <v/>
      </c>
      <c r="BO46" s="940"/>
      <c r="BP46" s="1021" t="str">
        <f>IF(BP43="","",IF(BP41+BP64&lt;&gt;BP11,"C.3対象者延べ人数（健康保険）"&amp;"「"&amp;BP41&amp;"」"&amp;"とF.3対象者延べ人数（船員保険）"&amp;"「"&amp;BP64&amp;"」"&amp;"の合計が基本情報の従事者延べ人数"&amp;"「"&amp;BP11&amp;"」"&amp;"と整合していません。入力値を確認してください。","ＯＫ"))</f>
        <v/>
      </c>
      <c r="BQ46" s="943"/>
      <c r="BR46" s="1022" t="str">
        <f>IF(BR43="","",IF(BR41+BR64&lt;&gt;BR11,"C.3対象者延べ人数（健康保険）"&amp;"「"&amp;BR41&amp;"」"&amp;"とF.3対象者延べ人数（船員保険）"&amp;"「"&amp;BR64&amp;"」"&amp;"の合計が基本情報の従事者延べ人数"&amp;"「"&amp;BR11&amp;"」"&amp;"と整合していません。入力値を確認してください。","ＯＫ"))</f>
        <v/>
      </c>
    </row>
    <row r="47" spans="2:74" ht="57" customHeight="1">
      <c r="B47" s="1023"/>
      <c r="C47" s="952" t="s">
        <v>1247</v>
      </c>
      <c r="D47" s="953"/>
      <c r="E47" s="954" t="str">
        <f>IF(F44="","",IF(AND(OR(F44&lt;&gt;"ＯＫ",F45&lt;&gt;"ＯＫ",F46&lt;&gt;"ＯＫ"),F47=""),"※",""))</f>
        <v/>
      </c>
      <c r="F47" s="955"/>
      <c r="G47" s="954" t="str">
        <f>IF(H44="","",IF(AND(OR(H44&lt;&gt;"ＯＫ",H45&lt;&gt;"ＯＫ",H46&lt;&gt;"ＯＫ"),H47=""),"※",""))</f>
        <v/>
      </c>
      <c r="H47" s="955"/>
      <c r="I47" s="954" t="str">
        <f>IF(J44="","",IF(AND(OR(J44&lt;&gt;"ＯＫ",J45&lt;&gt;"ＯＫ",J46&lt;&gt;"ＯＫ"),J47=""),"※",""))</f>
        <v/>
      </c>
      <c r="J47" s="955"/>
      <c r="K47" s="954" t="str">
        <f>IF(L44="","",IF(AND(OR(L44&lt;&gt;"ＯＫ",L45&lt;&gt;"ＯＫ",L46&lt;&gt;"ＯＫ"),L47=""),"※",""))</f>
        <v/>
      </c>
      <c r="L47" s="955"/>
      <c r="M47" s="954" t="str">
        <f>IF(N44="","",IF(AND(OR(N44&lt;&gt;"ＯＫ",N45&lt;&gt;"ＯＫ",N46&lt;&gt;"ＯＫ"),N47=""),"※",""))</f>
        <v/>
      </c>
      <c r="N47" s="955"/>
      <c r="O47" s="954" t="str">
        <f>IF(P44="","",IF(AND(OR(P44&lt;&gt;"ＯＫ",P45&lt;&gt;"ＯＫ",P46&lt;&gt;"ＯＫ"),P47=""),"※",""))</f>
        <v/>
      </c>
      <c r="P47" s="955"/>
      <c r="Q47" s="954" t="str">
        <f>IF(R44="","",IF(AND(OR(R44&lt;&gt;"ＯＫ",R45&lt;&gt;"ＯＫ",R46&lt;&gt;"ＯＫ"),R47=""),"※",""))</f>
        <v/>
      </c>
      <c r="R47" s="955"/>
      <c r="S47" s="954" t="str">
        <f>IF(T44="","",IF(AND(OR(T44&lt;&gt;"ＯＫ",T45&lt;&gt;"ＯＫ",T46&lt;&gt;"ＯＫ"),T47=""),"※",""))</f>
        <v/>
      </c>
      <c r="T47" s="955"/>
      <c r="U47" s="954" t="str">
        <f>IF(V44="","",IF(AND(OR(V44&lt;&gt;"ＯＫ",V45&lt;&gt;"ＯＫ",V46&lt;&gt;"ＯＫ"),V47=""),"※",""))</f>
        <v/>
      </c>
      <c r="V47" s="955"/>
      <c r="W47" s="954" t="str">
        <f>IF(X44="","",IF(AND(OR(X44&lt;&gt;"ＯＫ",X45&lt;&gt;"ＯＫ",X46&lt;&gt;"ＯＫ"),X47=""),"※",""))</f>
        <v/>
      </c>
      <c r="X47" s="955"/>
      <c r="Y47" s="954" t="str">
        <f>IF(Z44="","",IF(AND(OR(Z44&lt;&gt;"ＯＫ",Z45&lt;&gt;"ＯＫ",Z46&lt;&gt;"ＯＫ"),Z47=""),"※",""))</f>
        <v/>
      </c>
      <c r="Z47" s="955"/>
      <c r="AA47" s="954" t="str">
        <f>IF(AB44="","",IF(AND(OR(AB44&lt;&gt;"ＯＫ",AB45&lt;&gt;"ＯＫ",AB46&lt;&gt;"ＯＫ"),AB47=""),"※",""))</f>
        <v/>
      </c>
      <c r="AB47" s="955"/>
      <c r="AC47" s="954" t="str">
        <f>IF(AD44="","",IF(AND(OR(AD44&lt;&gt;"ＯＫ",AD45&lt;&gt;"ＯＫ",AD46&lt;&gt;"ＯＫ"),AD47=""),"※",""))</f>
        <v/>
      </c>
      <c r="AD47" s="955"/>
      <c r="AE47" s="954" t="str">
        <f>IF(AF44="","",IF(AND(OR(AF44&lt;&gt;"ＯＫ",AF45&lt;&gt;"ＯＫ",AF46&lt;&gt;"ＯＫ"),AF47=""),"※",""))</f>
        <v/>
      </c>
      <c r="AF47" s="955"/>
      <c r="AG47" s="954" t="str">
        <f>IF(AH44="","",IF(AND(OR(AH44&lt;&gt;"ＯＫ",AH45&lt;&gt;"ＯＫ",AH46&lt;&gt;"ＯＫ"),AH47=""),"※",""))</f>
        <v/>
      </c>
      <c r="AH47" s="955"/>
      <c r="AI47" s="954" t="str">
        <f>IF(AJ44="","",IF(AND(OR(AJ44&lt;&gt;"ＯＫ",AJ45&lt;&gt;"ＯＫ",AJ46&lt;&gt;"ＯＫ"),AJ47=""),"※",""))</f>
        <v/>
      </c>
      <c r="AJ47" s="955"/>
      <c r="AK47" s="954" t="str">
        <f>IF(AL44="","",IF(AND(OR(AL44&lt;&gt;"ＯＫ",AL45&lt;&gt;"ＯＫ",AL46&lt;&gt;"ＯＫ"),AL47=""),"※",""))</f>
        <v/>
      </c>
      <c r="AL47" s="955"/>
      <c r="AM47" s="954" t="str">
        <f>IF(AN44="","",IF(AND(OR(AN44&lt;&gt;"ＯＫ",AN45&lt;&gt;"ＯＫ",AN46&lt;&gt;"ＯＫ"),AN47=""),"※",""))</f>
        <v/>
      </c>
      <c r="AN47" s="955"/>
      <c r="AO47" s="954" t="str">
        <f>IF(AP44="","",IF(AND(OR(AP44&lt;&gt;"ＯＫ",AP45&lt;&gt;"ＯＫ",AP46&lt;&gt;"ＯＫ"),AP47=""),"※",""))</f>
        <v/>
      </c>
      <c r="AP47" s="955"/>
      <c r="AQ47" s="954" t="str">
        <f>IF(AR44="","",IF(AND(OR(AR44&lt;&gt;"ＯＫ",AR45&lt;&gt;"ＯＫ",AR46&lt;&gt;"ＯＫ"),AR47=""),"※",""))</f>
        <v/>
      </c>
      <c r="AR47" s="955"/>
      <c r="AS47" s="954" t="str">
        <f>IF(AT44="","",IF(AND(OR(AT44&lt;&gt;"ＯＫ",AT45&lt;&gt;"ＯＫ",AT46&lt;&gt;"ＯＫ"),AT47=""),"※",""))</f>
        <v/>
      </c>
      <c r="AT47" s="955"/>
      <c r="AU47" s="954" t="str">
        <f>IF(AV44="","",IF(AND(OR(AV44&lt;&gt;"ＯＫ",AV45&lt;&gt;"ＯＫ",AV46&lt;&gt;"ＯＫ"),AV47=""),"※",""))</f>
        <v/>
      </c>
      <c r="AV47" s="955"/>
      <c r="AW47" s="954" t="str">
        <f>IF(AX44="","",IF(AND(OR(AX44&lt;&gt;"ＯＫ",AX45&lt;&gt;"ＯＫ",AX46&lt;&gt;"ＯＫ"),AX47=""),"※",""))</f>
        <v/>
      </c>
      <c r="AX47" s="955"/>
      <c r="AY47" s="954" t="str">
        <f>IF(AZ44="","",IF(AND(OR(AZ44&lt;&gt;"ＯＫ",AZ45&lt;&gt;"ＯＫ",AZ46&lt;&gt;"ＯＫ"),AZ47=""),"※",""))</f>
        <v/>
      </c>
      <c r="AZ47" s="955"/>
      <c r="BA47" s="954" t="str">
        <f>IF(BB44="","",IF(AND(OR(BB44&lt;&gt;"ＯＫ",BB45&lt;&gt;"ＯＫ",BB46&lt;&gt;"ＯＫ"),BB47=""),"※",""))</f>
        <v/>
      </c>
      <c r="BB47" s="955"/>
      <c r="BC47" s="954" t="str">
        <f>IF(BD44="","",IF(AND(OR(BD44&lt;&gt;"ＯＫ",BD45&lt;&gt;"ＯＫ",BD46&lt;&gt;"ＯＫ"),BD47=""),"※",""))</f>
        <v/>
      </c>
      <c r="BD47" s="955"/>
      <c r="BE47" s="954" t="str">
        <f>IF(BF44="","",IF(AND(OR(BF44&lt;&gt;"ＯＫ",BF45&lt;&gt;"ＯＫ",BF46&lt;&gt;"ＯＫ"),BF47=""),"※",""))</f>
        <v/>
      </c>
      <c r="BF47" s="955"/>
      <c r="BG47" s="954" t="str">
        <f>IF(BH44="","",IF(AND(OR(BH44&lt;&gt;"ＯＫ",BH45&lt;&gt;"ＯＫ",BH46&lt;&gt;"ＯＫ"),BH47=""),"※",""))</f>
        <v/>
      </c>
      <c r="BH47" s="955"/>
      <c r="BI47" s="954" t="str">
        <f>IF(BJ44="","",IF(AND(OR(BJ44&lt;&gt;"ＯＫ",BJ45&lt;&gt;"ＯＫ",BJ46&lt;&gt;"ＯＫ"),BJ47=""),"※",""))</f>
        <v/>
      </c>
      <c r="BJ47" s="955"/>
      <c r="BK47" s="954" t="str">
        <f>IF(BL44="","",IF(AND(OR(BL44&lt;&gt;"ＯＫ",BL45&lt;&gt;"ＯＫ",BL46&lt;&gt;"ＯＫ"),BL47=""),"※",""))</f>
        <v/>
      </c>
      <c r="BL47" s="955"/>
      <c r="BM47" s="954" t="str">
        <f>IF(BN44="","",IF(AND(OR(BN44&lt;&gt;"ＯＫ",BN45&lt;&gt;"ＯＫ",BN46&lt;&gt;"ＯＫ"),BN47=""),"※",""))</f>
        <v/>
      </c>
      <c r="BN47" s="955"/>
      <c r="BO47" s="954" t="str">
        <f>IF(BP44="","",IF(AND(OR(BP44&lt;&gt;"ＯＫ",BP45&lt;&gt;"ＯＫ",BP46&lt;&gt;"ＯＫ"),BP47=""),"※",""))</f>
        <v/>
      </c>
      <c r="BP47" s="956"/>
      <c r="BQ47" s="957" t="str">
        <f>IF(BR44="","",IF(AND(OR(BR44&lt;&gt;"ＯＫ",BR45&lt;&gt;"ＯＫ",BR46&lt;&gt;"ＯＫ"),BR47=""),"※",""))</f>
        <v/>
      </c>
      <c r="BR47" s="958"/>
    </row>
    <row r="48" spans="2:74" ht="27" customHeight="1">
      <c r="B48" s="959" t="s">
        <v>1259</v>
      </c>
      <c r="E48" s="961"/>
      <c r="F48" s="962"/>
      <c r="G48" s="961"/>
      <c r="H48" s="962"/>
      <c r="I48" s="961"/>
      <c r="J48" s="962"/>
      <c r="K48" s="961"/>
      <c r="L48" s="962"/>
      <c r="M48" s="961"/>
      <c r="N48" s="962"/>
      <c r="O48" s="961"/>
      <c r="P48" s="962"/>
      <c r="Q48" s="961"/>
      <c r="R48" s="962"/>
      <c r="S48" s="961"/>
      <c r="T48" s="962"/>
      <c r="U48" s="961"/>
      <c r="V48" s="962"/>
      <c r="W48" s="961"/>
      <c r="X48" s="962"/>
      <c r="Y48" s="961"/>
      <c r="Z48" s="962"/>
      <c r="AA48" s="961"/>
      <c r="AB48" s="962"/>
      <c r="AC48" s="961"/>
      <c r="AD48" s="962"/>
      <c r="AE48" s="961"/>
      <c r="AF48" s="962"/>
      <c r="AG48" s="961"/>
      <c r="AH48" s="962"/>
      <c r="AI48" s="961"/>
      <c r="AJ48" s="962"/>
      <c r="AK48" s="961"/>
      <c r="AL48" s="962"/>
      <c r="AM48" s="961"/>
      <c r="AN48" s="962"/>
      <c r="AO48" s="961"/>
      <c r="AP48" s="962"/>
      <c r="AQ48" s="961"/>
      <c r="AR48" s="962"/>
      <c r="AS48" s="961"/>
      <c r="AT48" s="962"/>
      <c r="AU48" s="961"/>
      <c r="AV48" s="962"/>
      <c r="AW48" s="961"/>
      <c r="AX48" s="962"/>
      <c r="AY48" s="961"/>
      <c r="AZ48" s="962"/>
      <c r="BA48" s="961"/>
      <c r="BB48" s="962"/>
      <c r="BC48" s="961"/>
      <c r="BD48" s="962"/>
      <c r="BE48" s="961"/>
      <c r="BF48" s="962"/>
      <c r="BG48" s="961"/>
      <c r="BH48" s="962"/>
      <c r="BI48" s="961"/>
      <c r="BJ48" s="962"/>
      <c r="BK48" s="961"/>
      <c r="BL48" s="962"/>
      <c r="BM48" s="961"/>
      <c r="BN48" s="962"/>
      <c r="BO48" s="961"/>
      <c r="BP48" s="962"/>
      <c r="BQ48" s="963"/>
      <c r="BR48" s="964"/>
    </row>
    <row r="49" spans="2:74" ht="27" customHeight="1">
      <c r="B49" s="974"/>
      <c r="C49" s="965" t="s">
        <v>1223</v>
      </c>
      <c r="D49" s="1721"/>
      <c r="E49" s="1015" t="str">
        <f>IF(F49="","※","")</f>
        <v>※</v>
      </c>
      <c r="F49" s="967"/>
      <c r="G49" s="1015" t="str">
        <f>IF(AND(H8&lt;&gt;"",H49=""),"※","")</f>
        <v/>
      </c>
      <c r="H49" s="967"/>
      <c r="I49" s="1015" t="str">
        <f>IF(AND(J8&lt;&gt;"",J49=""),"※","")</f>
        <v/>
      </c>
      <c r="J49" s="967"/>
      <c r="K49" s="1015" t="str">
        <f>IF(AND(L8&lt;&gt;"",L49=""),"※","")</f>
        <v/>
      </c>
      <c r="L49" s="967"/>
      <c r="M49" s="1015" t="str">
        <f>IF(AND(N8&lt;&gt;"",N49=""),"※","")</f>
        <v/>
      </c>
      <c r="N49" s="967"/>
      <c r="O49" s="1015" t="str">
        <f>IF(AND(P8&lt;&gt;"",P49=""),"※","")</f>
        <v/>
      </c>
      <c r="P49" s="967"/>
      <c r="Q49" s="1015" t="str">
        <f>IF(AND(R8&lt;&gt;"",R49=""),"※","")</f>
        <v/>
      </c>
      <c r="R49" s="967"/>
      <c r="S49" s="1015" t="str">
        <f>IF(AND(T8&lt;&gt;"",T49=""),"※","")</f>
        <v/>
      </c>
      <c r="T49" s="967"/>
      <c r="U49" s="1015" t="str">
        <f>IF(AND(V8&lt;&gt;"",V49=""),"※","")</f>
        <v/>
      </c>
      <c r="V49" s="967"/>
      <c r="W49" s="1015" t="str">
        <f>IF(AND(X8&lt;&gt;"",X49=""),"※","")</f>
        <v/>
      </c>
      <c r="X49" s="967"/>
      <c r="Y49" s="1015" t="str">
        <f>IF(AND(Z8&lt;&gt;"",Z49=""),"※","")</f>
        <v/>
      </c>
      <c r="Z49" s="967"/>
      <c r="AA49" s="1015" t="str">
        <f>IF(AND(AB8&lt;&gt;"",AB49=""),"※","")</f>
        <v/>
      </c>
      <c r="AB49" s="967"/>
      <c r="AC49" s="1015" t="str">
        <f>IF(AND(AD8&lt;&gt;"",AD49=""),"※","")</f>
        <v/>
      </c>
      <c r="AD49" s="967"/>
      <c r="AE49" s="1015" t="str">
        <f>IF(AND(AF8&lt;&gt;"",AF49=""),"※","")</f>
        <v/>
      </c>
      <c r="AF49" s="967"/>
      <c r="AG49" s="1015" t="str">
        <f>IF(AND(AH8&lt;&gt;"",AH49=""),"※","")</f>
        <v/>
      </c>
      <c r="AH49" s="967"/>
      <c r="AI49" s="1015" t="str">
        <f>IF(AND(AJ8&lt;&gt;"",AJ49=""),"※","")</f>
        <v/>
      </c>
      <c r="AJ49" s="967"/>
      <c r="AK49" s="1015" t="str">
        <f>IF(AND(AL8&lt;&gt;"",AL49=""),"※","")</f>
        <v/>
      </c>
      <c r="AL49" s="967"/>
      <c r="AM49" s="1015" t="str">
        <f>IF(AND(AN8&lt;&gt;"",AN49=""),"※","")</f>
        <v/>
      </c>
      <c r="AN49" s="967"/>
      <c r="AO49" s="1015" t="str">
        <f>IF(AND(AP8&lt;&gt;"",AP49=""),"※","")</f>
        <v/>
      </c>
      <c r="AP49" s="967"/>
      <c r="AQ49" s="1015" t="str">
        <f>IF(AND(AR8&lt;&gt;"",AR49=""),"※","")</f>
        <v/>
      </c>
      <c r="AR49" s="967"/>
      <c r="AS49" s="1015" t="str">
        <f>IF(AND(AT8&lt;&gt;"",AT49=""),"※","")</f>
        <v/>
      </c>
      <c r="AT49" s="967"/>
      <c r="AU49" s="1015" t="str">
        <f>IF(AND(AV8&lt;&gt;"",AV49=""),"※","")</f>
        <v/>
      </c>
      <c r="AV49" s="967"/>
      <c r="AW49" s="1015" t="str">
        <f>IF(AND(AX8&lt;&gt;"",AX49=""),"※","")</f>
        <v/>
      </c>
      <c r="AX49" s="967"/>
      <c r="AY49" s="1015" t="str">
        <f>IF(AND(AZ8&lt;&gt;"",AZ49=""),"※","")</f>
        <v/>
      </c>
      <c r="AZ49" s="967"/>
      <c r="BA49" s="1015" t="str">
        <f>IF(AND(BB8&lt;&gt;"",BB49=""),"※","")</f>
        <v/>
      </c>
      <c r="BB49" s="967"/>
      <c r="BC49" s="1015" t="str">
        <f>IF(AND(BD8&lt;&gt;"",BD49=""),"※","")</f>
        <v/>
      </c>
      <c r="BD49" s="967"/>
      <c r="BE49" s="1015" t="str">
        <f>IF(AND(BF8&lt;&gt;"",BF49=""),"※","")</f>
        <v/>
      </c>
      <c r="BF49" s="967"/>
      <c r="BG49" s="1015" t="str">
        <f>IF(AND(BH8&lt;&gt;"",BH49=""),"※","")</f>
        <v/>
      </c>
      <c r="BH49" s="967"/>
      <c r="BI49" s="1015" t="str">
        <f>IF(AND(BJ8&lt;&gt;"",BJ49=""),"※","")</f>
        <v/>
      </c>
      <c r="BJ49" s="967"/>
      <c r="BK49" s="1015" t="str">
        <f>IF(AND(BL8&lt;&gt;"",BL49=""),"※","")</f>
        <v/>
      </c>
      <c r="BL49" s="967"/>
      <c r="BM49" s="1015" t="str">
        <f>IF(AND(BN8&lt;&gt;"",BN49=""),"※","")</f>
        <v/>
      </c>
      <c r="BN49" s="967"/>
      <c r="BO49" s="1015"/>
      <c r="BP49" s="968">
        <f>SUM(H49:BN49)</f>
        <v>0</v>
      </c>
      <c r="BQ49" s="1016"/>
      <c r="BR49" s="969">
        <f>SUM(F49,BP49)</f>
        <v>0</v>
      </c>
    </row>
    <row r="50" spans="2:74" ht="27" customHeight="1">
      <c r="B50" s="974"/>
      <c r="C50" s="1017" t="s">
        <v>1240</v>
      </c>
      <c r="D50" s="1723"/>
      <c r="E50" s="990" t="str">
        <f>IF(F50="","※","")</f>
        <v>※</v>
      </c>
      <c r="F50" s="941"/>
      <c r="G50" s="990" t="str">
        <f>IF(AND(H8&lt;&gt;"",H50=""),"※","")</f>
        <v/>
      </c>
      <c r="H50" s="941"/>
      <c r="I50" s="990" t="str">
        <f>IF(AND(J8&lt;&gt;"",J50=""),"※","")</f>
        <v/>
      </c>
      <c r="J50" s="941"/>
      <c r="K50" s="990" t="str">
        <f>IF(AND(L8&lt;&gt;"",L50=""),"※","")</f>
        <v/>
      </c>
      <c r="L50" s="941"/>
      <c r="M50" s="990" t="str">
        <f>IF(AND(N8&lt;&gt;"",N50=""),"※","")</f>
        <v/>
      </c>
      <c r="N50" s="941"/>
      <c r="O50" s="990" t="str">
        <f>IF(AND(P8&lt;&gt;"",P50=""),"※","")</f>
        <v/>
      </c>
      <c r="P50" s="941"/>
      <c r="Q50" s="990" t="str">
        <f>IF(AND(R8&lt;&gt;"",R50=""),"※","")</f>
        <v/>
      </c>
      <c r="R50" s="941"/>
      <c r="S50" s="990" t="str">
        <f>IF(AND(T8&lt;&gt;"",T50=""),"※","")</f>
        <v/>
      </c>
      <c r="T50" s="941"/>
      <c r="U50" s="990" t="str">
        <f>IF(AND(V8&lt;&gt;"",V50=""),"※","")</f>
        <v/>
      </c>
      <c r="V50" s="941"/>
      <c r="W50" s="990" t="str">
        <f>IF(AND(X8&lt;&gt;"",X50=""),"※","")</f>
        <v/>
      </c>
      <c r="X50" s="941"/>
      <c r="Y50" s="990" t="str">
        <f>IF(AND(Z8&lt;&gt;"",Z50=""),"※","")</f>
        <v/>
      </c>
      <c r="Z50" s="941"/>
      <c r="AA50" s="990" t="str">
        <f>IF(AND(AB8&lt;&gt;"",AB50=""),"※","")</f>
        <v/>
      </c>
      <c r="AB50" s="941"/>
      <c r="AC50" s="990" t="str">
        <f>IF(AND(AD8&lt;&gt;"",AD50=""),"※","")</f>
        <v/>
      </c>
      <c r="AD50" s="941"/>
      <c r="AE50" s="990" t="str">
        <f>IF(AND(AF8&lt;&gt;"",AF50=""),"※","")</f>
        <v/>
      </c>
      <c r="AF50" s="941"/>
      <c r="AG50" s="990" t="str">
        <f>IF(AND(AH8&lt;&gt;"",AH50=""),"※","")</f>
        <v/>
      </c>
      <c r="AH50" s="941"/>
      <c r="AI50" s="990" t="str">
        <f>IF(AND(AJ8&lt;&gt;"",AJ50=""),"※","")</f>
        <v/>
      </c>
      <c r="AJ50" s="941"/>
      <c r="AK50" s="990" t="str">
        <f>IF(AND(AL8&lt;&gt;"",AL50=""),"※","")</f>
        <v/>
      </c>
      <c r="AL50" s="941"/>
      <c r="AM50" s="990" t="str">
        <f>IF(AND(AN8&lt;&gt;"",AN50=""),"※","")</f>
        <v/>
      </c>
      <c r="AN50" s="941"/>
      <c r="AO50" s="990" t="str">
        <f>IF(AND(AP8&lt;&gt;"",AP50=""),"※","")</f>
        <v/>
      </c>
      <c r="AP50" s="941"/>
      <c r="AQ50" s="990" t="str">
        <f>IF(AND(AR8&lt;&gt;"",AR50=""),"※","")</f>
        <v/>
      </c>
      <c r="AR50" s="941"/>
      <c r="AS50" s="990" t="str">
        <f>IF(AND(AT8&lt;&gt;"",AT50=""),"※","")</f>
        <v/>
      </c>
      <c r="AT50" s="941"/>
      <c r="AU50" s="990" t="str">
        <f>IF(AND(AV8&lt;&gt;"",AV50=""),"※","")</f>
        <v/>
      </c>
      <c r="AV50" s="941"/>
      <c r="AW50" s="990" t="str">
        <f>IF(AND(AX8&lt;&gt;"",AX50=""),"※","")</f>
        <v/>
      </c>
      <c r="AX50" s="941"/>
      <c r="AY50" s="990" t="str">
        <f>IF(AND(AZ8&lt;&gt;"",AZ50=""),"※","")</f>
        <v/>
      </c>
      <c r="AZ50" s="941"/>
      <c r="BA50" s="990" t="str">
        <f>IF(AND(BB8&lt;&gt;"",BB50=""),"※","")</f>
        <v/>
      </c>
      <c r="BB50" s="941"/>
      <c r="BC50" s="990" t="str">
        <f>IF(AND(BD8&lt;&gt;"",BD50=""),"※","")</f>
        <v/>
      </c>
      <c r="BD50" s="941"/>
      <c r="BE50" s="990" t="str">
        <f>IF(AND(BF8&lt;&gt;"",BF50=""),"※","")</f>
        <v/>
      </c>
      <c r="BF50" s="941"/>
      <c r="BG50" s="990" t="str">
        <f>IF(AND(BH8&lt;&gt;"",BH50=""),"※","")</f>
        <v/>
      </c>
      <c r="BH50" s="941"/>
      <c r="BI50" s="990" t="str">
        <f>IF(AND(BJ8&lt;&gt;"",BJ50=""),"※","")</f>
        <v/>
      </c>
      <c r="BJ50" s="941"/>
      <c r="BK50" s="990" t="str">
        <f>IF(AND(BL8&lt;&gt;"",BL50=""),"※","")</f>
        <v/>
      </c>
      <c r="BL50" s="941"/>
      <c r="BM50" s="990" t="str">
        <f>IF(AND(BN8&lt;&gt;"",BN50=""),"※","")</f>
        <v/>
      </c>
      <c r="BN50" s="941"/>
      <c r="BO50" s="990"/>
      <c r="BP50" s="942">
        <f>SUM(H50:BN50)</f>
        <v>0</v>
      </c>
      <c r="BQ50" s="1018"/>
      <c r="BR50" s="944">
        <f>SUM(F50,BP50)</f>
        <v>0</v>
      </c>
    </row>
    <row r="51" spans="2:74" ht="27" customHeight="1">
      <c r="B51" s="974"/>
      <c r="C51" s="650" t="s">
        <v>1241</v>
      </c>
      <c r="D51" s="1724"/>
      <c r="E51" s="990" t="str">
        <f>IF(F51="","※","")</f>
        <v>※</v>
      </c>
      <c r="F51" s="941"/>
      <c r="G51" s="990" t="str">
        <f>IF(AND(H8&lt;&gt;"",H51=""),"※","")</f>
        <v/>
      </c>
      <c r="H51" s="941"/>
      <c r="I51" s="990" t="str">
        <f>IF(AND(J8&lt;&gt;"",J51=""),"※","")</f>
        <v/>
      </c>
      <c r="J51" s="941"/>
      <c r="K51" s="990" t="str">
        <f>IF(AND(L8&lt;&gt;"",L51=""),"※","")</f>
        <v/>
      </c>
      <c r="L51" s="941"/>
      <c r="M51" s="990" t="str">
        <f>IF(AND(N8&lt;&gt;"",N51=""),"※","")</f>
        <v/>
      </c>
      <c r="N51" s="941"/>
      <c r="O51" s="990" t="str">
        <f>IF(AND(P8&lt;&gt;"",P51=""),"※","")</f>
        <v/>
      </c>
      <c r="P51" s="941"/>
      <c r="Q51" s="990" t="str">
        <f>IF(AND(R8&lt;&gt;"",R51=""),"※","")</f>
        <v/>
      </c>
      <c r="R51" s="941"/>
      <c r="S51" s="990" t="str">
        <f>IF(AND(T8&lt;&gt;"",T51=""),"※","")</f>
        <v/>
      </c>
      <c r="T51" s="941"/>
      <c r="U51" s="990" t="str">
        <f>IF(AND(V8&lt;&gt;"",V51=""),"※","")</f>
        <v/>
      </c>
      <c r="V51" s="941"/>
      <c r="W51" s="990" t="str">
        <f>IF(AND(X8&lt;&gt;"",X51=""),"※","")</f>
        <v/>
      </c>
      <c r="X51" s="941"/>
      <c r="Y51" s="990" t="str">
        <f>IF(AND(Z8&lt;&gt;"",Z51=""),"※","")</f>
        <v/>
      </c>
      <c r="Z51" s="941"/>
      <c r="AA51" s="990" t="str">
        <f>IF(AND(AB8&lt;&gt;"",AB51=""),"※","")</f>
        <v/>
      </c>
      <c r="AB51" s="941"/>
      <c r="AC51" s="990" t="str">
        <f>IF(AND(AD8&lt;&gt;"",AD51=""),"※","")</f>
        <v/>
      </c>
      <c r="AD51" s="941"/>
      <c r="AE51" s="990" t="str">
        <f>IF(AND(AF8&lt;&gt;"",AF51=""),"※","")</f>
        <v/>
      </c>
      <c r="AF51" s="941"/>
      <c r="AG51" s="990" t="str">
        <f>IF(AND(AH8&lt;&gt;"",AH51=""),"※","")</f>
        <v/>
      </c>
      <c r="AH51" s="941"/>
      <c r="AI51" s="990" t="str">
        <f>IF(AND(AJ8&lt;&gt;"",AJ51=""),"※","")</f>
        <v/>
      </c>
      <c r="AJ51" s="941"/>
      <c r="AK51" s="990" t="str">
        <f>IF(AND(AL8&lt;&gt;"",AL51=""),"※","")</f>
        <v/>
      </c>
      <c r="AL51" s="941"/>
      <c r="AM51" s="990" t="str">
        <f>IF(AND(AN8&lt;&gt;"",AN51=""),"※","")</f>
        <v/>
      </c>
      <c r="AN51" s="941"/>
      <c r="AO51" s="990" t="str">
        <f>IF(AND(AP8&lt;&gt;"",AP51=""),"※","")</f>
        <v/>
      </c>
      <c r="AP51" s="941"/>
      <c r="AQ51" s="990" t="str">
        <f>IF(AND(AR8&lt;&gt;"",AR51=""),"※","")</f>
        <v/>
      </c>
      <c r="AR51" s="941"/>
      <c r="AS51" s="990" t="str">
        <f>IF(AND(AT8&lt;&gt;"",AT51=""),"※","")</f>
        <v/>
      </c>
      <c r="AT51" s="941"/>
      <c r="AU51" s="990" t="str">
        <f>IF(AND(AV8&lt;&gt;"",AV51=""),"※","")</f>
        <v/>
      </c>
      <c r="AV51" s="941"/>
      <c r="AW51" s="990" t="str">
        <f>IF(AND(AX8&lt;&gt;"",AX51=""),"※","")</f>
        <v/>
      </c>
      <c r="AX51" s="941"/>
      <c r="AY51" s="990" t="str">
        <f>IF(AND(AZ8&lt;&gt;"",AZ51=""),"※","")</f>
        <v/>
      </c>
      <c r="AZ51" s="941"/>
      <c r="BA51" s="990" t="str">
        <f>IF(AND(BB8&lt;&gt;"",BB51=""),"※","")</f>
        <v/>
      </c>
      <c r="BB51" s="941"/>
      <c r="BC51" s="990" t="str">
        <f>IF(AND(BD8&lt;&gt;"",BD51=""),"※","")</f>
        <v/>
      </c>
      <c r="BD51" s="941"/>
      <c r="BE51" s="990" t="str">
        <f>IF(AND(BF8&lt;&gt;"",BF51=""),"※","")</f>
        <v/>
      </c>
      <c r="BF51" s="941"/>
      <c r="BG51" s="990" t="str">
        <f>IF(AND(BH8&lt;&gt;"",BH51=""),"※","")</f>
        <v/>
      </c>
      <c r="BH51" s="941"/>
      <c r="BI51" s="990" t="str">
        <f>IF(AND(BJ8&lt;&gt;"",BJ51=""),"※","")</f>
        <v/>
      </c>
      <c r="BJ51" s="941"/>
      <c r="BK51" s="990" t="str">
        <f>IF(AND(BL8&lt;&gt;"",BL51=""),"※","")</f>
        <v/>
      </c>
      <c r="BL51" s="941"/>
      <c r="BM51" s="990" t="str">
        <f>IF(AND(BN8&lt;&gt;"",BN51=""),"※","")</f>
        <v/>
      </c>
      <c r="BN51" s="941"/>
      <c r="BO51" s="990"/>
      <c r="BP51" s="942">
        <f>SUM(H51:BN51)</f>
        <v>0</v>
      </c>
      <c r="BQ51" s="1018"/>
      <c r="BR51" s="944">
        <f>SUM(F51,BP51)</f>
        <v>0</v>
      </c>
    </row>
    <row r="52" spans="2:74" ht="36.75" customHeight="1">
      <c r="B52" s="974"/>
      <c r="C52" s="1017" t="s">
        <v>2500</v>
      </c>
      <c r="D52" s="1743">
        <f>Table!C56</f>
        <v>9.1499999999999998E-2</v>
      </c>
      <c r="E52" s="990"/>
      <c r="F52" s="995" t="str">
        <f>IF(OR(F49="",F50="",F51=""),"",ROUND(F50*$D$52,0))</f>
        <v/>
      </c>
      <c r="G52" s="990"/>
      <c r="H52" s="995" t="str">
        <f>IF(OR(H49="",H50="",H51=""),"",ROUND(H50*$D$52,0))</f>
        <v/>
      </c>
      <c r="I52" s="990"/>
      <c r="J52" s="995" t="str">
        <f>IF(OR(J49="",J50="",J51=""),"",ROUND(J50*$D$52,0))</f>
        <v/>
      </c>
      <c r="K52" s="990"/>
      <c r="L52" s="995" t="str">
        <f>IF(OR(L49="",L50="",L51=""),"",ROUND(L50*$D$52,0))</f>
        <v/>
      </c>
      <c r="M52" s="990"/>
      <c r="N52" s="995" t="str">
        <f>IF(OR(N49="",N50="",N51=""),"",ROUND(N50*$D$52,0))</f>
        <v/>
      </c>
      <c r="O52" s="990"/>
      <c r="P52" s="995" t="str">
        <f>IF(OR(P49="",P50="",P51=""),"",ROUND(P50*$D$52,0))</f>
        <v/>
      </c>
      <c r="Q52" s="990"/>
      <c r="R52" s="995" t="str">
        <f>IF(OR(R49="",R50="",R51=""),"",ROUND(R50*$D$52,0))</f>
        <v/>
      </c>
      <c r="S52" s="990"/>
      <c r="T52" s="995" t="str">
        <f>IF(OR(T49="",T50="",T51=""),"",ROUND(T50*$D$52,0))</f>
        <v/>
      </c>
      <c r="U52" s="990"/>
      <c r="V52" s="995" t="str">
        <f>IF(OR(V49="",V50="",V51=""),"",ROUND(V50*$D$52,0))</f>
        <v/>
      </c>
      <c r="W52" s="990"/>
      <c r="X52" s="995" t="str">
        <f>IF(OR(X49="",X50="",X51=""),"",ROUND(X50*$D$52,0))</f>
        <v/>
      </c>
      <c r="Y52" s="990"/>
      <c r="Z52" s="995" t="str">
        <f>IF(OR(Z49="",Z50="",Z51=""),"",ROUND(Z50*$D$52,0))</f>
        <v/>
      </c>
      <c r="AA52" s="990"/>
      <c r="AB52" s="995" t="str">
        <f>IF(OR(AB49="",AB50="",AB51=""),"",ROUND(AB50*$D$52,0))</f>
        <v/>
      </c>
      <c r="AC52" s="990"/>
      <c r="AD52" s="995" t="str">
        <f>IF(OR(AD49="",AD50="",AD51=""),"",ROUND(AD50*$D$52,0))</f>
        <v/>
      </c>
      <c r="AE52" s="990"/>
      <c r="AF52" s="995" t="str">
        <f>IF(OR(AF49="",AF50="",AF51=""),"",ROUND(AF50*$D$52,0))</f>
        <v/>
      </c>
      <c r="AG52" s="990"/>
      <c r="AH52" s="995" t="str">
        <f>IF(OR(AH49="",AH50="",AH51=""),"",ROUND(AH50*$D$52,0))</f>
        <v/>
      </c>
      <c r="AI52" s="990"/>
      <c r="AJ52" s="995" t="str">
        <f>IF(OR(AJ49="",AJ50="",AJ51=""),"",ROUND(AJ50*$D$52,0))</f>
        <v/>
      </c>
      <c r="AK52" s="990"/>
      <c r="AL52" s="995" t="str">
        <f>IF(OR(AL49="",AL50="",AL51=""),"",ROUND(AL50*$D$52,0))</f>
        <v/>
      </c>
      <c r="AM52" s="990"/>
      <c r="AN52" s="995" t="str">
        <f>IF(OR(AN49="",AN50="",AN51=""),"",ROUND(AN50*$D$52,0))</f>
        <v/>
      </c>
      <c r="AO52" s="990"/>
      <c r="AP52" s="995" t="str">
        <f>IF(OR(AP49="",AP50="",AP51=""),"",ROUND(AP50*$D$52,0))</f>
        <v/>
      </c>
      <c r="AQ52" s="990"/>
      <c r="AR52" s="995" t="str">
        <f>IF(OR(AR49="",AR50="",AR51=""),"",ROUND(AR50*$D$52,0))</f>
        <v/>
      </c>
      <c r="AS52" s="990"/>
      <c r="AT52" s="995" t="str">
        <f>IF(OR(AT49="",AT50="",AT51=""),"",ROUND(AT50*$D$52,0))</f>
        <v/>
      </c>
      <c r="AU52" s="990"/>
      <c r="AV52" s="995" t="str">
        <f>IF(OR(AV49="",AV50="",AV51=""),"",ROUND(AV50*$D$52,0))</f>
        <v/>
      </c>
      <c r="AW52" s="990"/>
      <c r="AX52" s="995" t="str">
        <f>IF(OR(AX49="",AX50="",AX51=""),"",ROUND(AX50*$D$52,0))</f>
        <v/>
      </c>
      <c r="AY52" s="990"/>
      <c r="AZ52" s="995" t="str">
        <f>IF(OR(AZ49="",AZ50="",AZ51=""),"",ROUND(AZ50*$D$52,0))</f>
        <v/>
      </c>
      <c r="BA52" s="990"/>
      <c r="BB52" s="995" t="str">
        <f>IF(OR(BB49="",BB50="",BB51=""),"",ROUND(BB50*$D$52,0))</f>
        <v/>
      </c>
      <c r="BC52" s="990"/>
      <c r="BD52" s="995" t="str">
        <f>IF(OR(BD49="",BD50="",BD51=""),"",ROUND(BD50*$D$52,0))</f>
        <v/>
      </c>
      <c r="BE52" s="990"/>
      <c r="BF52" s="995" t="str">
        <f>IF(OR(BF49="",BF50="",BF51=""),"",ROUND(BF50*$D$52,0))</f>
        <v/>
      </c>
      <c r="BG52" s="990"/>
      <c r="BH52" s="995" t="str">
        <f>IF(OR(BH49="",BH50="",BH51=""),"",ROUND(BH50*$D$52,0))</f>
        <v/>
      </c>
      <c r="BI52" s="990"/>
      <c r="BJ52" s="995" t="str">
        <f>IF(OR(BJ49="",BJ50="",BJ51=""),"",ROUND(BJ50*$D$52,0))</f>
        <v/>
      </c>
      <c r="BK52" s="990"/>
      <c r="BL52" s="995" t="str">
        <f>IF(OR(BL49="",BL50="",BL51=""),"",ROUND(BL50*$D$52,0))</f>
        <v/>
      </c>
      <c r="BM52" s="990"/>
      <c r="BN52" s="995" t="str">
        <f>IF(OR(BN49="",BN50="",BN51=""),"",ROUND(BN50*$D$52,0))</f>
        <v/>
      </c>
      <c r="BO52" s="990"/>
      <c r="BP52" s="1026" t="str">
        <f>IF(F52="","",SUM(H52:BN52))</f>
        <v/>
      </c>
      <c r="BQ52" s="1018"/>
      <c r="BR52" s="1027" t="str">
        <f>IF(BP52="","",SUM(F52,BP52))</f>
        <v/>
      </c>
    </row>
    <row r="53" spans="2:74" ht="32.25" customHeight="1">
      <c r="B53" s="974"/>
      <c r="C53" s="1017" t="s">
        <v>2501</v>
      </c>
      <c r="D53" s="1743">
        <f>Table!C58</f>
        <v>9.1499999999999998E-2</v>
      </c>
      <c r="E53" s="1028"/>
      <c r="F53" s="995" t="str">
        <f>IF(OR(F49="",F50="",F51=""),"",ROUND(F50*$D$53,0))</f>
        <v/>
      </c>
      <c r="G53" s="1028"/>
      <c r="H53" s="995" t="str">
        <f>IF(OR(H49="",H50="",H51=""),"",ROUND(H50*$D$53,0))</f>
        <v/>
      </c>
      <c r="I53" s="1028"/>
      <c r="J53" s="995" t="str">
        <f>IF(OR(J49="",J50="",J51=""),"",ROUND(J50*$D$53,0))</f>
        <v/>
      </c>
      <c r="K53" s="1028"/>
      <c r="L53" s="995" t="str">
        <f>IF(OR(L49="",L50="",L51=""),"",ROUND(L50*$D$53,0))</f>
        <v/>
      </c>
      <c r="M53" s="1028"/>
      <c r="N53" s="995" t="str">
        <f>IF(OR(N49="",N50="",N51=""),"",ROUND(N50*$D$53,0))</f>
        <v/>
      </c>
      <c r="O53" s="1028"/>
      <c r="P53" s="995" t="str">
        <f>IF(OR(P49="",P50="",P51=""),"",ROUND(P50*$D$53,0))</f>
        <v/>
      </c>
      <c r="Q53" s="1028"/>
      <c r="R53" s="995" t="str">
        <f>IF(OR(R49="",R50="",R51=""),"",ROUND(R50*$D$53,0))</f>
        <v/>
      </c>
      <c r="S53" s="1028"/>
      <c r="T53" s="995" t="str">
        <f>IF(OR(T49="",T50="",T51=""),"",ROUND(T50*$D$53,0))</f>
        <v/>
      </c>
      <c r="U53" s="1028"/>
      <c r="V53" s="995" t="str">
        <f>IF(OR(V49="",V50="",V51=""),"",ROUND(V50*$D$53,0))</f>
        <v/>
      </c>
      <c r="W53" s="1028"/>
      <c r="X53" s="995" t="str">
        <f>IF(OR(X49="",X50="",X51=""),"",ROUND(X50*$D$53,0))</f>
        <v/>
      </c>
      <c r="Y53" s="1028"/>
      <c r="Z53" s="995" t="str">
        <f>IF(OR(Z49="",Z50="",Z51=""),"",ROUND(Z50*$D$53,0))</f>
        <v/>
      </c>
      <c r="AA53" s="1028"/>
      <c r="AB53" s="995" t="str">
        <f>IF(OR(AB49="",AB50="",AB51=""),"",ROUND(AB50*$D$53,0))</f>
        <v/>
      </c>
      <c r="AC53" s="1028"/>
      <c r="AD53" s="995" t="str">
        <f>IF(OR(AD49="",AD50="",AD51=""),"",ROUND(AD50*$D$53,0))</f>
        <v/>
      </c>
      <c r="AE53" s="1028"/>
      <c r="AF53" s="995" t="str">
        <f>IF(OR(AF49="",AF50="",AF51=""),"",ROUND(AF50*$D$53,0))</f>
        <v/>
      </c>
      <c r="AG53" s="1028"/>
      <c r="AH53" s="995" t="str">
        <f>IF(OR(AH49="",AH50="",AH51=""),"",ROUND(AH50*$D$53,0))</f>
        <v/>
      </c>
      <c r="AI53" s="1028"/>
      <c r="AJ53" s="995" t="str">
        <f>IF(OR(AJ49="",AJ50="",AJ51=""),"",ROUND(AJ50*$D$53,0))</f>
        <v/>
      </c>
      <c r="AK53" s="1028"/>
      <c r="AL53" s="995" t="str">
        <f>IF(OR(AL49="",AL50="",AL51=""),"",ROUND(AL50*$D$53,0))</f>
        <v/>
      </c>
      <c r="AM53" s="1028"/>
      <c r="AN53" s="995" t="str">
        <f>IF(OR(AN49="",AN50="",AN51=""),"",ROUND(AN50*$D$53,0))</f>
        <v/>
      </c>
      <c r="AO53" s="1028"/>
      <c r="AP53" s="995" t="str">
        <f>IF(OR(AP49="",AP50="",AP51=""),"",ROUND(AP50*$D$53,0))</f>
        <v/>
      </c>
      <c r="AQ53" s="1028"/>
      <c r="AR53" s="995" t="str">
        <f>IF(OR(AR49="",AR50="",AR51=""),"",ROUND(AR50*$D$53,0))</f>
        <v/>
      </c>
      <c r="AS53" s="1028"/>
      <c r="AT53" s="995" t="str">
        <f>IF(OR(AT49="",AT50="",AT51=""),"",ROUND(AT50*$D$53,0))</f>
        <v/>
      </c>
      <c r="AU53" s="1028"/>
      <c r="AV53" s="995" t="str">
        <f>IF(OR(AV49="",AV50="",AV51=""),"",ROUND(AV50*$D$53,0))</f>
        <v/>
      </c>
      <c r="AW53" s="1028"/>
      <c r="AX53" s="995" t="str">
        <f>IF(OR(AX49="",AX50="",AX51=""),"",ROUND(AX50*$D$53,0))</f>
        <v/>
      </c>
      <c r="AY53" s="1028"/>
      <c r="AZ53" s="995" t="str">
        <f>IF(OR(AZ49="",AZ50="",AZ51=""),"",ROUND(AZ50*$D$53,0))</f>
        <v/>
      </c>
      <c r="BA53" s="1028"/>
      <c r="BB53" s="995" t="str">
        <f>IF(OR(BB49="",BB50="",BB51=""),"",ROUND(BB50*$D$53,0))</f>
        <v/>
      </c>
      <c r="BC53" s="1028"/>
      <c r="BD53" s="995" t="str">
        <f>IF(OR(BD49="",BD50="",BD51=""),"",ROUND(BD50*$D$53,0))</f>
        <v/>
      </c>
      <c r="BE53" s="1028"/>
      <c r="BF53" s="995" t="str">
        <f>IF(OR(BF49="",BF50="",BF51=""),"",ROUND(BF50*$D$53,0))</f>
        <v/>
      </c>
      <c r="BG53" s="1028"/>
      <c r="BH53" s="995" t="str">
        <f>IF(OR(BH49="",BH50="",BH51=""),"",ROUND(BH50*$D$53,0))</f>
        <v/>
      </c>
      <c r="BI53" s="1028"/>
      <c r="BJ53" s="995" t="str">
        <f>IF(OR(BJ49="",BJ50="",BJ51=""),"",ROUND(BJ50*$D$53,0))</f>
        <v/>
      </c>
      <c r="BK53" s="1028"/>
      <c r="BL53" s="995" t="str">
        <f>IF(OR(BL49="",BL50="",BL51=""),"",ROUND(BL50*$D$53,0))</f>
        <v/>
      </c>
      <c r="BM53" s="1028"/>
      <c r="BN53" s="995" t="str">
        <f>IF(OR(BN49="",BN50="",BN51=""),"",ROUND(BN50*$D$53,0))</f>
        <v/>
      </c>
      <c r="BO53" s="1028"/>
      <c r="BP53" s="1026" t="str">
        <f>IF(F53="","",SUM(H53:BN53))</f>
        <v/>
      </c>
      <c r="BQ53" s="1029"/>
      <c r="BR53" s="1027" t="str">
        <f>IF(BP53="","",SUM(F53,BP53))</f>
        <v/>
      </c>
      <c r="BU53" s="1257" t="s">
        <v>1464</v>
      </c>
      <c r="BV53" s="1257"/>
    </row>
    <row r="54" spans="2:74" ht="49.5" customHeight="1">
      <c r="B54" s="974"/>
      <c r="C54" s="1017" t="s">
        <v>1246</v>
      </c>
      <c r="D54" s="1002"/>
      <c r="E54" s="940"/>
      <c r="F54" s="999" t="str">
        <f>IF(F53="","",IF(F49=0,"事業主負担額が0になっています。入力値を確認してください。",IF(OR(F52*1.1&lt;=F49,F53*0.9&gt;=F49),"事業主負担額の入力値"&amp;"「"&amp;F49&amp;"」"&amp;"は自動計算値"&amp;"「"&amp;F52&amp;"」"&amp;"～"&amp;"「"&amp;F53&amp;"」"&amp;"の範囲に比べて乖離が大きくなっています。黄色セルの各入力値に間違いがないか確認してください。","ＯＫ")))</f>
        <v/>
      </c>
      <c r="G54" s="940"/>
      <c r="H54" s="999" t="str">
        <f>IF(H53="","",IF(H49=0,"事業主負担額が0になっています。入力値を確認してください。",IF(OR(H52*1.1&lt;=H49,H53*0.9&gt;=H49),"事業主負担額の入力値"&amp;"「"&amp;H49&amp;"」"&amp;"は自動計算値"&amp;"「"&amp;H52&amp;"」"&amp;"～"&amp;"「"&amp;H53&amp;"」"&amp;"の範囲に比べて乖離が大きくなっています。黄色セルの各入力値に間違いがないか確認してください。","ＯＫ")))</f>
        <v/>
      </c>
      <c r="I54" s="940"/>
      <c r="J54" s="999" t="str">
        <f>IF(J53="","",IF(J49=0,"事業主負担額が0になっています。入力値を確認してください。",IF(OR(J52*1.1&lt;=J49,J53*0.9&gt;=J49),"事業主負担額の入力値"&amp;"「"&amp;J49&amp;"」"&amp;"は自動計算値"&amp;"「"&amp;J52&amp;"」"&amp;"～"&amp;"「"&amp;J53&amp;"」"&amp;"の範囲に比べて乖離が大きくなっています。黄色セルの各入力値に間違いがないか確認してください。","ＯＫ")))</f>
        <v/>
      </c>
      <c r="K54" s="940"/>
      <c r="L54" s="999" t="str">
        <f>IF(L53="","",IF(L49=0,"事業主負担額が0になっています。入力値を確認してください。",IF(OR(L52*1.1&lt;=L49,L53*0.9&gt;=L49),"事業主負担額の入力値"&amp;"「"&amp;L49&amp;"」"&amp;"は自動計算値"&amp;"「"&amp;L52&amp;"」"&amp;"～"&amp;"「"&amp;L53&amp;"」"&amp;"の範囲に比べて乖離が大きくなっています。黄色セルの各入力値に間違いがないか確認してください。","ＯＫ")))</f>
        <v/>
      </c>
      <c r="M54" s="940"/>
      <c r="N54" s="999" t="str">
        <f>IF(N53="","",IF(N49=0,"事業主負担額が0になっています。入力値を確認してください。",IF(OR(N52*1.1&lt;=N49,N53*0.9&gt;=N49),"事業主負担額の入力値"&amp;"「"&amp;N49&amp;"」"&amp;"は自動計算値"&amp;"「"&amp;N52&amp;"」"&amp;"～"&amp;"「"&amp;N53&amp;"」"&amp;"の範囲に比べて乖離が大きくなっています。黄色セルの各入力値に間違いがないか確認してください。","ＯＫ")))</f>
        <v/>
      </c>
      <c r="O54" s="940"/>
      <c r="P54" s="999" t="str">
        <f>IF(P53="","",IF(P49=0,"事業主負担額が0になっています。入力値を確認してください。",IF(OR(P52*1.1&lt;=P49,P53*0.9&gt;=P49),"事業主負担額の入力値"&amp;"「"&amp;P49&amp;"」"&amp;"は自動計算値"&amp;"「"&amp;P52&amp;"」"&amp;"～"&amp;"「"&amp;P53&amp;"」"&amp;"の範囲に比べて乖離が大きくなっています。黄色セルの各入力値に間違いがないか確認してください。","ＯＫ")))</f>
        <v/>
      </c>
      <c r="Q54" s="940"/>
      <c r="R54" s="999" t="str">
        <f>IF(R53="","",IF(R49=0,"事業主負担額が0になっています。入力値を確認してください。",IF(OR(R52*1.1&lt;=R49,R53*0.9&gt;=R49),"事業主負担額の入力値"&amp;"「"&amp;R49&amp;"」"&amp;"は自動計算値"&amp;"「"&amp;R52&amp;"」"&amp;"～"&amp;"「"&amp;R53&amp;"」"&amp;"の範囲に比べて乖離が大きくなっています。黄色セルの各入力値に間違いがないか確認してください。","ＯＫ")))</f>
        <v/>
      </c>
      <c r="S54" s="940"/>
      <c r="T54" s="999" t="str">
        <f>IF(T53="","",IF(T49=0,"事業主負担額が0になっています。入力値を確認してください。",IF(OR(T52*1.1&lt;=T49,T53*0.9&gt;=T49),"事業主負担額の入力値"&amp;"「"&amp;T49&amp;"」"&amp;"は自動計算値"&amp;"「"&amp;T52&amp;"」"&amp;"～"&amp;"「"&amp;T53&amp;"」"&amp;"の範囲に比べて乖離が大きくなっています。黄色セルの各入力値に間違いがないか確認してください。","ＯＫ")))</f>
        <v/>
      </c>
      <c r="U54" s="940"/>
      <c r="V54" s="999" t="str">
        <f>IF(V53="","",IF(V49=0,"事業主負担額が0になっています。入力値を確認してください。",IF(OR(V52*1.1&lt;=V49,V53*0.9&gt;=V49),"事業主負担額の入力値"&amp;"「"&amp;V49&amp;"」"&amp;"は自動計算値"&amp;"「"&amp;V52&amp;"」"&amp;"～"&amp;"「"&amp;V53&amp;"」"&amp;"の範囲に比べて乖離が大きくなっています。黄色セルの各入力値に間違いがないか確認してください。","ＯＫ")))</f>
        <v/>
      </c>
      <c r="W54" s="940"/>
      <c r="X54" s="999" t="str">
        <f>IF(X53="","",IF(X49=0,"事業主負担額が0になっています。入力値を確認してください。",IF(OR(X52*1.1&lt;=X49,X53*0.9&gt;=X49),"事業主負担額の入力値"&amp;"「"&amp;X49&amp;"」"&amp;"は自動計算値"&amp;"「"&amp;X52&amp;"」"&amp;"～"&amp;"「"&amp;X53&amp;"」"&amp;"の範囲に比べて乖離が大きくなっています。黄色セルの各入力値に間違いがないか確認してください。","ＯＫ")))</f>
        <v/>
      </c>
      <c r="Y54" s="940"/>
      <c r="Z54" s="999" t="str">
        <f>IF(Z53="","",IF(Z49=0,"事業主負担額が0になっています。入力値を確認してください。",IF(OR(Z52*1.1&lt;=Z49,Z53*0.9&gt;=Z49),"事業主負担額の入力値"&amp;"「"&amp;Z49&amp;"」"&amp;"は自動計算値"&amp;"「"&amp;Z52&amp;"」"&amp;"～"&amp;"「"&amp;Z53&amp;"」"&amp;"の範囲に比べて乖離が大きくなっています。黄色セルの各入力値に間違いがないか確認してください。","ＯＫ")))</f>
        <v/>
      </c>
      <c r="AA54" s="940"/>
      <c r="AB54" s="999" t="str">
        <f>IF(AB53="","",IF(AB49=0,"事業主負担額が0になっています。入力値を確認してください。",IF(OR(AB52*1.1&lt;=AB49,AB53*0.9&gt;=AB49),"事業主負担額の入力値"&amp;"「"&amp;AB49&amp;"」"&amp;"は自動計算値"&amp;"「"&amp;AB52&amp;"」"&amp;"～"&amp;"「"&amp;AB53&amp;"」"&amp;"の範囲に比べて乖離が大きくなっています。黄色セルの各入力値に間違いがないか確認してください。","ＯＫ")))</f>
        <v/>
      </c>
      <c r="AC54" s="940"/>
      <c r="AD54" s="999" t="str">
        <f>IF(AD53="","",IF(AD49=0,"事業主負担額が0になっています。入力値を確認してください。",IF(OR(AD52*1.1&lt;=AD49,AD53*0.9&gt;=AD49),"事業主負担額の入力値"&amp;"「"&amp;AD49&amp;"」"&amp;"は自動計算値"&amp;"「"&amp;AD52&amp;"」"&amp;"～"&amp;"「"&amp;AD53&amp;"」"&amp;"の範囲に比べて乖離が大きくなっています。黄色セルの各入力値に間違いがないか確認してください。","ＯＫ")))</f>
        <v/>
      </c>
      <c r="AE54" s="940"/>
      <c r="AF54" s="999" t="str">
        <f>IF(AF53="","",IF(AF49=0,"事業主負担額が0になっています。入力値を確認してください。",IF(OR(AF52*1.1&lt;=AF49,AF53*0.9&gt;=AF49),"事業主負担額の入力値"&amp;"「"&amp;AF49&amp;"」"&amp;"は自動計算値"&amp;"「"&amp;AF52&amp;"」"&amp;"～"&amp;"「"&amp;AF53&amp;"」"&amp;"の範囲に比べて乖離が大きくなっています。黄色セルの各入力値に間違いがないか確認してください。","ＯＫ")))</f>
        <v/>
      </c>
      <c r="AG54" s="940"/>
      <c r="AH54" s="999" t="str">
        <f>IF(AH53="","",IF(AH49=0,"事業主負担額が0になっています。入力値を確認してください。",IF(OR(AH52*1.1&lt;=AH49,AH53*0.9&gt;=AH49),"事業主負担額の入力値"&amp;"「"&amp;AH49&amp;"」"&amp;"は自動計算値"&amp;"「"&amp;AH52&amp;"」"&amp;"～"&amp;"「"&amp;AH53&amp;"」"&amp;"の範囲に比べて乖離が大きくなっています。黄色セルの各入力値に間違いがないか確認してください。","ＯＫ")))</f>
        <v/>
      </c>
      <c r="AI54" s="940"/>
      <c r="AJ54" s="999" t="str">
        <f>IF(AJ53="","",IF(AJ49=0,"事業主負担額が0になっています。入力値を確認してください。",IF(OR(AJ52*1.1&lt;=AJ49,AJ53*0.9&gt;=AJ49),"事業主負担額の入力値"&amp;"「"&amp;AJ49&amp;"」"&amp;"は自動計算値"&amp;"「"&amp;AJ52&amp;"」"&amp;"～"&amp;"「"&amp;AJ53&amp;"」"&amp;"の範囲に比べて乖離が大きくなっています。黄色セルの各入力値に間違いがないか確認してください。","ＯＫ")))</f>
        <v/>
      </c>
      <c r="AK54" s="940"/>
      <c r="AL54" s="999" t="str">
        <f>IF(AL53="","",IF(AL49=0,"事業主負担額が0になっています。入力値を確認してください。",IF(OR(AL52*1.1&lt;=AL49,AL53*0.9&gt;=AL49),"事業主負担額の入力値"&amp;"「"&amp;AL49&amp;"」"&amp;"は自動計算値"&amp;"「"&amp;AL52&amp;"」"&amp;"～"&amp;"「"&amp;AL53&amp;"」"&amp;"の範囲に比べて乖離が大きくなっています。黄色セルの各入力値に間違いがないか確認してください。","ＯＫ")))</f>
        <v/>
      </c>
      <c r="AM54" s="940"/>
      <c r="AN54" s="999" t="str">
        <f>IF(AN53="","",IF(AN49=0,"事業主負担額が0になっています。入力値を確認してください。",IF(OR(AN52*1.1&lt;=AN49,AN53*0.9&gt;=AN49),"事業主負担額の入力値"&amp;"「"&amp;AN49&amp;"」"&amp;"は自動計算値"&amp;"「"&amp;AN52&amp;"」"&amp;"～"&amp;"「"&amp;AN53&amp;"」"&amp;"の範囲に比べて乖離が大きくなっています。黄色セルの各入力値に間違いがないか確認してください。","ＯＫ")))</f>
        <v/>
      </c>
      <c r="AO54" s="940"/>
      <c r="AP54" s="999" t="str">
        <f>IF(AP53="","",IF(AP49=0,"事業主負担額が0になっています。入力値を確認してください。",IF(OR(AP52*1.1&lt;=AP49,AP53*0.9&gt;=AP49),"事業主負担額の入力値"&amp;"「"&amp;AP49&amp;"」"&amp;"は自動計算値"&amp;"「"&amp;AP52&amp;"」"&amp;"～"&amp;"「"&amp;AP53&amp;"」"&amp;"の範囲に比べて乖離が大きくなっています。黄色セルの各入力値に間違いがないか確認してください。","ＯＫ")))</f>
        <v/>
      </c>
      <c r="AQ54" s="940"/>
      <c r="AR54" s="999" t="str">
        <f>IF(AR53="","",IF(AR49=0,"事業主負担額が0になっています。入力値を確認してください。",IF(OR(AR52*1.1&lt;=AR49,AR53*0.9&gt;=AR49),"事業主負担額の入力値"&amp;"「"&amp;AR49&amp;"」"&amp;"は自動計算値"&amp;"「"&amp;AR52&amp;"」"&amp;"～"&amp;"「"&amp;AR53&amp;"」"&amp;"の範囲に比べて乖離が大きくなっています。黄色セルの各入力値に間違いがないか確認してください。","ＯＫ")))</f>
        <v/>
      </c>
      <c r="AS54" s="940"/>
      <c r="AT54" s="999" t="str">
        <f>IF(AT53="","",IF(AT49=0,"事業主負担額が0になっています。入力値を確認してください。",IF(OR(AT52*1.1&lt;=AT49,AT53*0.9&gt;=AT49),"事業主負担額の入力値"&amp;"「"&amp;AT49&amp;"」"&amp;"は自動計算値"&amp;"「"&amp;AT52&amp;"」"&amp;"～"&amp;"「"&amp;AT53&amp;"」"&amp;"の範囲に比べて乖離が大きくなっています。黄色セルの各入力値に間違いがないか確認してください。","ＯＫ")))</f>
        <v/>
      </c>
      <c r="AU54" s="940"/>
      <c r="AV54" s="999" t="str">
        <f>IF(AV53="","",IF(AV49=0,"事業主負担額が0になっています。入力値を確認してください。",IF(OR(AV52*1.1&lt;=AV49,AV53*0.9&gt;=AV49),"事業主負担額の入力値"&amp;"「"&amp;AV49&amp;"」"&amp;"は自動計算値"&amp;"「"&amp;AV52&amp;"」"&amp;"～"&amp;"「"&amp;AV53&amp;"」"&amp;"の範囲に比べて乖離が大きくなっています。黄色セルの各入力値に間違いがないか確認してください。","ＯＫ")))</f>
        <v/>
      </c>
      <c r="AW54" s="940"/>
      <c r="AX54" s="999" t="str">
        <f>IF(AX53="","",IF(AX49=0,"事業主負担額が0になっています。入力値を確認してください。",IF(OR(AX52*1.1&lt;=AX49,AX53*0.9&gt;=AX49),"事業主負担額の入力値"&amp;"「"&amp;AX49&amp;"」"&amp;"は自動計算値"&amp;"「"&amp;AX52&amp;"」"&amp;"～"&amp;"「"&amp;AX53&amp;"」"&amp;"の範囲に比べて乖離が大きくなっています。黄色セルの各入力値に間違いがないか確認してください。","ＯＫ")))</f>
        <v/>
      </c>
      <c r="AY54" s="940"/>
      <c r="AZ54" s="999" t="str">
        <f>IF(AZ53="","",IF(AZ49=0,"事業主負担額が0になっています。入力値を確認してください。",IF(OR(AZ52*1.1&lt;=AZ49,AZ53*0.9&gt;=AZ49),"事業主負担額の入力値"&amp;"「"&amp;AZ49&amp;"」"&amp;"は自動計算値"&amp;"「"&amp;AZ52&amp;"」"&amp;"～"&amp;"「"&amp;AZ53&amp;"」"&amp;"の範囲に比べて乖離が大きくなっています。黄色セルの各入力値に間違いがないか確認してください。","ＯＫ")))</f>
        <v/>
      </c>
      <c r="BA54" s="940"/>
      <c r="BB54" s="999" t="str">
        <f>IF(BB53="","",IF(BB49=0,"事業主負担額が0になっています。入力値を確認してください。",IF(OR(BB52*1.1&lt;=BB49,BB53*0.9&gt;=BB49),"事業主負担額の入力値"&amp;"「"&amp;BB49&amp;"」"&amp;"は自動計算値"&amp;"「"&amp;BB52&amp;"」"&amp;"～"&amp;"「"&amp;BB53&amp;"」"&amp;"の範囲に比べて乖離が大きくなっています。黄色セルの各入力値に間違いがないか確認してください。","ＯＫ")))</f>
        <v/>
      </c>
      <c r="BC54" s="940"/>
      <c r="BD54" s="999" t="str">
        <f>IF(BD53="","",IF(BD49=0,"事業主負担額が0になっています。入力値を確認してください。",IF(OR(BD52*1.1&lt;=BD49,BD53*0.9&gt;=BD49),"事業主負担額の入力値"&amp;"「"&amp;BD49&amp;"」"&amp;"は自動計算値"&amp;"「"&amp;BD52&amp;"」"&amp;"～"&amp;"「"&amp;BD53&amp;"」"&amp;"の範囲に比べて乖離が大きくなっています。黄色セルの各入力値に間違いがないか確認してください。","ＯＫ")))</f>
        <v/>
      </c>
      <c r="BE54" s="940"/>
      <c r="BF54" s="999" t="str">
        <f>IF(BF53="","",IF(BF49=0,"事業主負担額が0になっています。入力値を確認してください。",IF(OR(BF52*1.1&lt;=BF49,BF53*0.9&gt;=BF49),"事業主負担額の入力値"&amp;"「"&amp;BF49&amp;"」"&amp;"は自動計算値"&amp;"「"&amp;BF52&amp;"」"&amp;"～"&amp;"「"&amp;BF53&amp;"」"&amp;"の範囲に比べて乖離が大きくなっています。黄色セルの各入力値に間違いがないか確認してください。","ＯＫ")))</f>
        <v/>
      </c>
      <c r="BG54" s="940"/>
      <c r="BH54" s="999" t="str">
        <f>IF(BH53="","",IF(BH49=0,"事業主負担額が0になっています。入力値を確認してください。",IF(OR(BH52*1.1&lt;=BH49,BH53*0.9&gt;=BH49),"事業主負担額の入力値"&amp;"「"&amp;BH49&amp;"」"&amp;"は自動計算値"&amp;"「"&amp;BH52&amp;"」"&amp;"～"&amp;"「"&amp;BH53&amp;"」"&amp;"の範囲に比べて乖離が大きくなっています。黄色セルの各入力値に間違いがないか確認してください。","ＯＫ")))</f>
        <v/>
      </c>
      <c r="BI54" s="940"/>
      <c r="BJ54" s="999" t="str">
        <f>IF(BJ53="","",IF(BJ49=0,"事業主負担額が0になっています。入力値を確認してください。",IF(OR(BJ52*1.1&lt;=BJ49,BJ53*0.9&gt;=BJ49),"事業主負担額の入力値"&amp;"「"&amp;BJ49&amp;"」"&amp;"は自動計算値"&amp;"「"&amp;BJ52&amp;"」"&amp;"～"&amp;"「"&amp;BJ53&amp;"」"&amp;"の範囲に比べて乖離が大きくなっています。黄色セルの各入力値に間違いがないか確認してください。","ＯＫ")))</f>
        <v/>
      </c>
      <c r="BK54" s="940"/>
      <c r="BL54" s="999" t="str">
        <f>IF(BL53="","",IF(BL49=0,"事業主負担額が0になっています。入力値を確認してください。",IF(OR(BL52*1.1&lt;=BL49,BL53*0.9&gt;=BL49),"事業主負担額の入力値"&amp;"「"&amp;BL49&amp;"」"&amp;"は自動計算値"&amp;"「"&amp;BL52&amp;"」"&amp;"～"&amp;"「"&amp;BL53&amp;"」"&amp;"の範囲に比べて乖離が大きくなっています。黄色セルの各入力値に間違いがないか確認してください。","ＯＫ")))</f>
        <v/>
      </c>
      <c r="BM54" s="940"/>
      <c r="BN54" s="999" t="str">
        <f>IF(BN53="","",IF(BN49=0,"事業主負担額が0になっています。入力値を確認してください。",IF(OR(BN52*1.1&lt;=BN49,BN53*0.9&gt;=BN49),"事業主負担額の入力値"&amp;"「"&amp;BN49&amp;"」"&amp;"は自動計算値"&amp;"「"&amp;BN52&amp;"」"&amp;"～"&amp;"「"&amp;BN53&amp;"」"&amp;"の範囲に比べて乖離が大きくなっています。黄色セルの各入力値に間違いがないか確認してください。","ＯＫ")))</f>
        <v/>
      </c>
      <c r="BO54" s="940"/>
      <c r="BP54" s="1019" t="str">
        <f>BU54&amp;BV54</f>
        <v/>
      </c>
      <c r="BQ54" s="943"/>
      <c r="BR54" s="1020" t="str">
        <f>IF(BR53="","",IF(BR49=0,"事業主負担額が0になっています。入力値を確認してください。",IF(OR(BR52*1.1&lt;=BR49,BR53*0.9&gt;=BR49),"事業主負担額の入力値"&amp;"「"&amp;BR49&amp;"」"&amp;"は自動計算値"&amp;"「"&amp;BR52&amp;"」"&amp;"～"&amp;"「"&amp;BR53&amp;"」"&amp;"の範囲に比べて乖離が大きくなっています。黄色セルの各入力値に間違いがないか確認してください。","ＯＫ")))</f>
        <v/>
      </c>
      <c r="BU54" s="1257" t="str">
        <f>IF(BP53="","",IF(AND(BP49=0,BP50=0,BP51=0,BP52=0,BP53=0),"ＯＫ",IF(BP49=0,"事業主負担額が0になっています。入力値を確認してください。","")))</f>
        <v/>
      </c>
      <c r="BV54" s="1257" t="str">
        <f>IF(AND(BP53&lt;&gt;"",BU54&lt;&gt;"ＯＫ"),IF(OR(BP52*1.1&lt;=BP49,BP53*0.9&gt;=BP49),"事業主負担額の入力値"&amp;"「"&amp;BP49&amp;"」"&amp;"は自動計算値"&amp;"「"&amp;BP52&amp;"」"&amp;"～"&amp;"「"&amp;BP53&amp;"」"&amp;"の範囲に比べて乖離が大きくなっています。黄色セルの各入力値に間違いがないか確認してください。","ＯＫ"),"")</f>
        <v/>
      </c>
    </row>
    <row r="55" spans="2:74" ht="49.5" customHeight="1">
      <c r="B55" s="974"/>
      <c r="C55" s="650" t="s">
        <v>1236</v>
      </c>
      <c r="D55" s="632"/>
      <c r="E55" s="1031"/>
      <c r="F55" s="1003" t="str">
        <f>IF(F53="","",IF(F50&lt;&gt;F10,"2支払い賃金合計"&amp;"「"&amp;F50&amp;"」"&amp;"は基本情報の支払い賃金総額"&amp;"「"&amp;F10&amp;"」"&amp;"と整合していません。入力値を確認してください。","ＯＫ"))</f>
        <v/>
      </c>
      <c r="G55" s="1031"/>
      <c r="H55" s="1003" t="str">
        <f>IF(H53="","",IF(H50&lt;&gt;H10,"2支払い賃金合計"&amp;"「"&amp;H50&amp;"」"&amp;"は基本情報の支払い賃金総額"&amp;"「"&amp;H10&amp;"」"&amp;"と整合していません。入力値を確認してください。","ＯＫ"))</f>
        <v/>
      </c>
      <c r="I55" s="1031"/>
      <c r="J55" s="1003" t="str">
        <f>IF(J53="","",IF(J50&lt;&gt;J10,"2支払い賃金合計"&amp;"「"&amp;J50&amp;"」"&amp;"は基本情報の支払い賃金総額"&amp;"「"&amp;J10&amp;"」"&amp;"と整合していません。入力値を確認してください。","ＯＫ"))</f>
        <v/>
      </c>
      <c r="K55" s="1031"/>
      <c r="L55" s="1003" t="str">
        <f>IF(L53="","",IF(L50&lt;&gt;L10,"2支払い賃金合計"&amp;"「"&amp;L50&amp;"」"&amp;"は基本情報の支払い賃金総額"&amp;"「"&amp;L10&amp;"」"&amp;"と整合していません。入力値を確認してください。","ＯＫ"))</f>
        <v/>
      </c>
      <c r="M55" s="1031"/>
      <c r="N55" s="1003" t="str">
        <f>IF(N53="","",IF(N50&lt;&gt;N10,"2支払い賃金合計"&amp;"「"&amp;N50&amp;"」"&amp;"は基本情報の支払い賃金総額"&amp;"「"&amp;N10&amp;"」"&amp;"と整合していません。入力値を確認してください。","ＯＫ"))</f>
        <v/>
      </c>
      <c r="O55" s="1031"/>
      <c r="P55" s="1003" t="str">
        <f>IF(P53="","",IF(P50&lt;&gt;P10,"2支払い賃金合計"&amp;"「"&amp;P50&amp;"」"&amp;"は基本情報の支払い賃金総額"&amp;"「"&amp;P10&amp;"」"&amp;"と整合していません。入力値を確認してください。","ＯＫ"))</f>
        <v/>
      </c>
      <c r="Q55" s="1031"/>
      <c r="R55" s="1003" t="str">
        <f>IF(R53="","",IF(R50&lt;&gt;R10,"2支払い賃金合計"&amp;"「"&amp;R50&amp;"」"&amp;"は基本情報の支払い賃金総額"&amp;"「"&amp;R10&amp;"」"&amp;"と整合していません。入力値を確認してください。","ＯＫ"))</f>
        <v/>
      </c>
      <c r="S55" s="1031"/>
      <c r="T55" s="1003" t="str">
        <f>IF(T53="","",IF(T50&lt;&gt;T10,"2支払い賃金合計"&amp;"「"&amp;T50&amp;"」"&amp;"は基本情報の支払い賃金総額"&amp;"「"&amp;T10&amp;"」"&amp;"と整合していません。入力値を確認してください。","ＯＫ"))</f>
        <v/>
      </c>
      <c r="U55" s="1031"/>
      <c r="V55" s="1003" t="str">
        <f>IF(V53="","",IF(V50&lt;&gt;V10,"2支払い賃金合計"&amp;"「"&amp;V50&amp;"」"&amp;"は基本情報の支払い賃金総額"&amp;"「"&amp;V10&amp;"」"&amp;"と整合していません。入力値を確認してください。","ＯＫ"))</f>
        <v/>
      </c>
      <c r="W55" s="1031"/>
      <c r="X55" s="1003" t="str">
        <f>IF(X53="","",IF(X50&lt;&gt;X10,"2支払い賃金合計"&amp;"「"&amp;X50&amp;"」"&amp;"は基本情報の支払い賃金総額"&amp;"「"&amp;X10&amp;"」"&amp;"と整合していません。入力値を確認してください。","ＯＫ"))</f>
        <v/>
      </c>
      <c r="Y55" s="1031"/>
      <c r="Z55" s="1003" t="str">
        <f>IF(Z53="","",IF(Z50&lt;&gt;Z10,"2支払い賃金合計"&amp;"「"&amp;Z50&amp;"」"&amp;"は基本情報の支払い賃金総額"&amp;"「"&amp;Z10&amp;"」"&amp;"と整合していません。入力値を確認してください。","ＯＫ"))</f>
        <v/>
      </c>
      <c r="AA55" s="1031"/>
      <c r="AB55" s="1003" t="str">
        <f>IF(AB53="","",IF(AB50&lt;&gt;AB10,"2支払い賃金合計"&amp;"「"&amp;AB50&amp;"」"&amp;"は基本情報の支払い賃金総額"&amp;"「"&amp;AB10&amp;"」"&amp;"と整合していません。入力値を確認してください。","ＯＫ"))</f>
        <v/>
      </c>
      <c r="AC55" s="1031"/>
      <c r="AD55" s="1003" t="str">
        <f>IF(AD53="","",IF(AD50&lt;&gt;AD10,"2支払い賃金合計"&amp;"「"&amp;AD50&amp;"」"&amp;"は基本情報の支払い賃金総額"&amp;"「"&amp;AD10&amp;"」"&amp;"と整合していません。入力値を確認してください。","ＯＫ"))</f>
        <v/>
      </c>
      <c r="AE55" s="1031"/>
      <c r="AF55" s="1003" t="str">
        <f>IF(AF53="","",IF(AF50&lt;&gt;AF10,"2支払い賃金合計"&amp;"「"&amp;AF50&amp;"」"&amp;"は基本情報の支払い賃金総額"&amp;"「"&amp;AF10&amp;"」"&amp;"と整合していません。入力値を確認してください。","ＯＫ"))</f>
        <v/>
      </c>
      <c r="AG55" s="1031"/>
      <c r="AH55" s="1003" t="str">
        <f>IF(AH53="","",IF(AH50&lt;&gt;AH10,"2支払い賃金合計"&amp;"「"&amp;AH50&amp;"」"&amp;"は基本情報の支払い賃金総額"&amp;"「"&amp;AH10&amp;"」"&amp;"と整合していません。入力値を確認してください。","ＯＫ"))</f>
        <v/>
      </c>
      <c r="AI55" s="1031"/>
      <c r="AJ55" s="1003" t="str">
        <f>IF(AJ53="","",IF(AJ50&lt;&gt;AJ10,"2支払い賃金合計"&amp;"「"&amp;AJ50&amp;"」"&amp;"は基本情報の支払い賃金総額"&amp;"「"&amp;AJ10&amp;"」"&amp;"と整合していません。入力値を確認してください。","ＯＫ"))</f>
        <v/>
      </c>
      <c r="AK55" s="1031"/>
      <c r="AL55" s="1003" t="str">
        <f>IF(AL53="","",IF(AL50&lt;&gt;AL10,"2支払い賃金合計"&amp;"「"&amp;AL50&amp;"」"&amp;"は基本情報の支払い賃金総額"&amp;"「"&amp;AL10&amp;"」"&amp;"と整合していません。入力値を確認してください。","ＯＫ"))</f>
        <v/>
      </c>
      <c r="AM55" s="1031"/>
      <c r="AN55" s="1003" t="str">
        <f>IF(AN53="","",IF(AN50&lt;&gt;AN10,"2支払い賃金合計"&amp;"「"&amp;AN50&amp;"」"&amp;"は基本情報の支払い賃金総額"&amp;"「"&amp;AN10&amp;"」"&amp;"と整合していません。入力値を確認してください。","ＯＫ"))</f>
        <v/>
      </c>
      <c r="AO55" s="1031"/>
      <c r="AP55" s="1003" t="str">
        <f>IF(AP53="","",IF(AP50&lt;&gt;AP10,"2支払い賃金合計"&amp;"「"&amp;AP50&amp;"」"&amp;"は基本情報の支払い賃金総額"&amp;"「"&amp;AP10&amp;"」"&amp;"と整合していません。入力値を確認してください。","ＯＫ"))</f>
        <v/>
      </c>
      <c r="AQ55" s="1031"/>
      <c r="AR55" s="1003" t="str">
        <f>IF(AR53="","",IF(AR50&lt;&gt;AR10,"2支払い賃金合計"&amp;"「"&amp;AR50&amp;"」"&amp;"は基本情報の支払い賃金総額"&amp;"「"&amp;AR10&amp;"」"&amp;"と整合していません。入力値を確認してください。","ＯＫ"))</f>
        <v/>
      </c>
      <c r="AS55" s="1031"/>
      <c r="AT55" s="1003" t="str">
        <f>IF(AT53="","",IF(AT50&lt;&gt;AT10,"2支払い賃金合計"&amp;"「"&amp;AT50&amp;"」"&amp;"は基本情報の支払い賃金総額"&amp;"「"&amp;AT10&amp;"」"&amp;"と整合していません。入力値を確認してください。","ＯＫ"))</f>
        <v/>
      </c>
      <c r="AU55" s="1031"/>
      <c r="AV55" s="1003" t="str">
        <f>IF(AV53="","",IF(AV50&lt;&gt;AV10,"2支払い賃金合計"&amp;"「"&amp;AV50&amp;"」"&amp;"は基本情報の支払い賃金総額"&amp;"「"&amp;AV10&amp;"」"&amp;"と整合していません。入力値を確認してください。","ＯＫ"))</f>
        <v/>
      </c>
      <c r="AW55" s="1031"/>
      <c r="AX55" s="1003" t="str">
        <f>IF(AX53="","",IF(AX50&lt;&gt;AX10,"2支払い賃金合計"&amp;"「"&amp;AX50&amp;"」"&amp;"は基本情報の支払い賃金総額"&amp;"「"&amp;AX10&amp;"」"&amp;"と整合していません。入力値を確認してください。","ＯＫ"))</f>
        <v/>
      </c>
      <c r="AY55" s="1031"/>
      <c r="AZ55" s="1003" t="str">
        <f>IF(AZ53="","",IF(AZ50&lt;&gt;AZ10,"2支払い賃金合計"&amp;"「"&amp;AZ50&amp;"」"&amp;"は基本情報の支払い賃金総額"&amp;"「"&amp;AZ10&amp;"」"&amp;"と整合していません。入力値を確認してください。","ＯＫ"))</f>
        <v/>
      </c>
      <c r="BA55" s="1031"/>
      <c r="BB55" s="1003" t="str">
        <f>IF(BB53="","",IF(BB50&lt;&gt;BB10,"2支払い賃金合計"&amp;"「"&amp;BB50&amp;"」"&amp;"は基本情報の支払い賃金総額"&amp;"「"&amp;BB10&amp;"」"&amp;"と整合していません。入力値を確認してください。","ＯＫ"))</f>
        <v/>
      </c>
      <c r="BC55" s="1031"/>
      <c r="BD55" s="1003" t="str">
        <f>IF(BD53="","",IF(BD50&lt;&gt;BD10,"2支払い賃金合計"&amp;"「"&amp;BD50&amp;"」"&amp;"は基本情報の支払い賃金総額"&amp;"「"&amp;BD10&amp;"」"&amp;"と整合していません。入力値を確認してください。","ＯＫ"))</f>
        <v/>
      </c>
      <c r="BE55" s="1031"/>
      <c r="BF55" s="1003" t="str">
        <f>IF(BF53="","",IF(BF50&lt;&gt;BF10,"2支払い賃金合計"&amp;"「"&amp;BF50&amp;"」"&amp;"は基本情報の支払い賃金総額"&amp;"「"&amp;BF10&amp;"」"&amp;"と整合していません。入力値を確認してください。","ＯＫ"))</f>
        <v/>
      </c>
      <c r="BG55" s="1031"/>
      <c r="BH55" s="1003" t="str">
        <f>IF(BH53="","",IF(BH50&lt;&gt;BH10,"2支払い賃金合計"&amp;"「"&amp;BH50&amp;"」"&amp;"は基本情報の支払い賃金総額"&amp;"「"&amp;BH10&amp;"」"&amp;"と整合していません。入力値を確認してください。","ＯＫ"))</f>
        <v/>
      </c>
      <c r="BI55" s="1031"/>
      <c r="BJ55" s="1003" t="str">
        <f>IF(BJ53="","",IF(BJ50&lt;&gt;BJ10,"2支払い賃金合計"&amp;"「"&amp;BJ50&amp;"」"&amp;"は基本情報の支払い賃金総額"&amp;"「"&amp;BJ10&amp;"」"&amp;"と整合していません。入力値を確認してください。","ＯＫ"))</f>
        <v/>
      </c>
      <c r="BK55" s="1031"/>
      <c r="BL55" s="1003" t="str">
        <f>IF(BL53="","",IF(BL50&lt;&gt;BL10,"2支払い賃金合計"&amp;"「"&amp;BL50&amp;"」"&amp;"は基本情報の支払い賃金総額"&amp;"「"&amp;BL10&amp;"」"&amp;"と整合していません。入力値を確認してください。","ＯＫ"))</f>
        <v/>
      </c>
      <c r="BM55" s="1031"/>
      <c r="BN55" s="1003" t="str">
        <f>IF(BN53="","",IF(BN50&lt;&gt;BN10,"2支払い賃金合計"&amp;"「"&amp;BN50&amp;"」"&amp;"は基本情報の支払い賃金総額"&amp;"「"&amp;BN10&amp;"」"&amp;"と整合していません。入力値を確認してください。","ＯＫ"))</f>
        <v/>
      </c>
      <c r="BO55" s="1031"/>
      <c r="BP55" s="1021" t="str">
        <f>IF(BP53="","",IF(BP50&lt;&gt;BP10,"2支払い賃金合計"&amp;"「"&amp;BP50&amp;"」"&amp;"は基本情報の支払い賃金総額"&amp;"「"&amp;BP10&amp;"」"&amp;"と整合していません。入力値を確認してください。","ＯＫ"))</f>
        <v/>
      </c>
      <c r="BQ55" s="1032"/>
      <c r="BR55" s="1022" t="str">
        <f>IF(BR53="","",IF(BR50&lt;&gt;BR10,"2支払い賃金合計"&amp;"「"&amp;BR50&amp;"」"&amp;"は基本情報の支払い賃金総額"&amp;"「"&amp;BR10&amp;"」"&amp;"と整合していません。入力値を確認してください。","ＯＫ"))</f>
        <v/>
      </c>
    </row>
    <row r="56" spans="2:74" ht="49.5" customHeight="1">
      <c r="B56" s="974"/>
      <c r="C56" s="652" t="s">
        <v>1243</v>
      </c>
      <c r="D56" s="1002"/>
      <c r="E56" s="940"/>
      <c r="F56" s="1003" t="str">
        <f>IF(F53="","",IF(F51&lt;&gt;F11,"3対象者延べ人数"&amp;"「"&amp;F51&amp;"」"&amp;"は基本情報の従事者延べ人数"&amp;"「"&amp;F11&amp;"」"&amp;"と整合していません。入力値を確認してください。","ＯＫ"))</f>
        <v/>
      </c>
      <c r="G56" s="940"/>
      <c r="H56" s="1003" t="str">
        <f>IF(H53="","",IF(H51&lt;&gt;H11,"3対象者延べ人数"&amp;"「"&amp;H51&amp;"」"&amp;"は基本情報の従事者延べ人数"&amp;"「"&amp;H11&amp;"」"&amp;"と整合していません。入力値を確認してください。","ＯＫ"))</f>
        <v/>
      </c>
      <c r="I56" s="940"/>
      <c r="J56" s="1003" t="str">
        <f>IF(J53="","",IF(J51&lt;&gt;J11,"3対象者延べ人数"&amp;"「"&amp;J51&amp;"」"&amp;"は基本情報の従事者延べ人数"&amp;"「"&amp;J11&amp;"」"&amp;"と整合していません。入力値を確認してください。","ＯＫ"))</f>
        <v/>
      </c>
      <c r="K56" s="940"/>
      <c r="L56" s="1003" t="str">
        <f>IF(L53="","",IF(L51&lt;&gt;L11,"3対象者延べ人数"&amp;"「"&amp;L51&amp;"」"&amp;"は基本情報の従事者延べ人数"&amp;"「"&amp;L11&amp;"」"&amp;"と整合していません。入力値を確認してください。","ＯＫ"))</f>
        <v/>
      </c>
      <c r="M56" s="940"/>
      <c r="N56" s="1003" t="str">
        <f>IF(N53="","",IF(N51&lt;&gt;N11,"3対象者延べ人数"&amp;"「"&amp;N51&amp;"」"&amp;"は基本情報の従事者延べ人数"&amp;"「"&amp;N11&amp;"」"&amp;"と整合していません。入力値を確認してください。","ＯＫ"))</f>
        <v/>
      </c>
      <c r="O56" s="940"/>
      <c r="P56" s="1003" t="str">
        <f>IF(P53="","",IF(P51&lt;&gt;P11,"3対象者延べ人数"&amp;"「"&amp;P51&amp;"」"&amp;"は基本情報の従事者延べ人数"&amp;"「"&amp;P11&amp;"」"&amp;"と整合していません。入力値を確認してください。","ＯＫ"))</f>
        <v/>
      </c>
      <c r="Q56" s="940"/>
      <c r="R56" s="1003" t="str">
        <f>IF(R53="","",IF(R51&lt;&gt;R11,"3対象者延べ人数"&amp;"「"&amp;R51&amp;"」"&amp;"は基本情報の従事者延べ人数"&amp;"「"&amp;R11&amp;"」"&amp;"と整合していません。入力値を確認してください。","ＯＫ"))</f>
        <v/>
      </c>
      <c r="S56" s="940"/>
      <c r="T56" s="1003" t="str">
        <f>IF(T53="","",IF(T51&lt;&gt;T11,"3対象者延べ人数"&amp;"「"&amp;T51&amp;"」"&amp;"は基本情報の従事者延べ人数"&amp;"「"&amp;T11&amp;"」"&amp;"と整合していません。入力値を確認してください。","ＯＫ"))</f>
        <v/>
      </c>
      <c r="U56" s="940"/>
      <c r="V56" s="1003" t="str">
        <f>IF(V53="","",IF(V51&lt;&gt;V11,"3対象者延べ人数"&amp;"「"&amp;V51&amp;"」"&amp;"は基本情報の従事者延べ人数"&amp;"「"&amp;V11&amp;"」"&amp;"と整合していません。入力値を確認してください。","ＯＫ"))</f>
        <v/>
      </c>
      <c r="W56" s="940"/>
      <c r="X56" s="1003" t="str">
        <f>IF(X53="","",IF(X51&lt;&gt;X11,"3対象者延べ人数"&amp;"「"&amp;X51&amp;"」"&amp;"は基本情報の従事者延べ人数"&amp;"「"&amp;X11&amp;"」"&amp;"と整合していません。入力値を確認してください。","ＯＫ"))</f>
        <v/>
      </c>
      <c r="Y56" s="940"/>
      <c r="Z56" s="1003" t="str">
        <f>IF(Z53="","",IF(Z51&lt;&gt;Z11,"3対象者延べ人数"&amp;"「"&amp;Z51&amp;"」"&amp;"は基本情報の従事者延べ人数"&amp;"「"&amp;Z11&amp;"」"&amp;"と整合していません。入力値を確認してください。","ＯＫ"))</f>
        <v/>
      </c>
      <c r="AA56" s="940"/>
      <c r="AB56" s="1003" t="str">
        <f>IF(AB53="","",IF(AB51&lt;&gt;AB11,"3対象者延べ人数"&amp;"「"&amp;AB51&amp;"」"&amp;"は基本情報の従事者延べ人数"&amp;"「"&amp;AB11&amp;"」"&amp;"と整合していません。入力値を確認してください。","ＯＫ"))</f>
        <v/>
      </c>
      <c r="AC56" s="940"/>
      <c r="AD56" s="1003" t="str">
        <f>IF(AD53="","",IF(AD51&lt;&gt;AD11,"3対象者延べ人数"&amp;"「"&amp;AD51&amp;"」"&amp;"は基本情報の従事者延べ人数"&amp;"「"&amp;AD11&amp;"」"&amp;"と整合していません。入力値を確認してください。","ＯＫ"))</f>
        <v/>
      </c>
      <c r="AE56" s="940"/>
      <c r="AF56" s="1003" t="str">
        <f>IF(AF53="","",IF(AF51&lt;&gt;AF11,"3対象者延べ人数"&amp;"「"&amp;AF51&amp;"」"&amp;"は基本情報の従事者延べ人数"&amp;"「"&amp;AF11&amp;"」"&amp;"と整合していません。入力値を確認してください。","ＯＫ"))</f>
        <v/>
      </c>
      <c r="AG56" s="940"/>
      <c r="AH56" s="1003" t="str">
        <f>IF(AH53="","",IF(AH51&lt;&gt;AH11,"3対象者延べ人数"&amp;"「"&amp;AH51&amp;"」"&amp;"は基本情報の従事者延べ人数"&amp;"「"&amp;AH11&amp;"」"&amp;"と整合していません。入力値を確認してください。","ＯＫ"))</f>
        <v/>
      </c>
      <c r="AI56" s="940"/>
      <c r="AJ56" s="1003" t="str">
        <f>IF(AJ53="","",IF(AJ51&lt;&gt;AJ11,"3対象者延べ人数"&amp;"「"&amp;AJ51&amp;"」"&amp;"は基本情報の従事者延べ人数"&amp;"「"&amp;AJ11&amp;"」"&amp;"と整合していません。入力値を確認してください。","ＯＫ"))</f>
        <v/>
      </c>
      <c r="AK56" s="940"/>
      <c r="AL56" s="1003" t="str">
        <f>IF(AL53="","",IF(AL51&lt;&gt;AL11,"3対象者延べ人数"&amp;"「"&amp;AL51&amp;"」"&amp;"は基本情報の従事者延べ人数"&amp;"「"&amp;AL11&amp;"」"&amp;"と整合していません。入力値を確認してください。","ＯＫ"))</f>
        <v/>
      </c>
      <c r="AM56" s="940"/>
      <c r="AN56" s="1003" t="str">
        <f>IF(AN53="","",IF(AN51&lt;&gt;AN11,"3対象者延べ人数"&amp;"「"&amp;AN51&amp;"」"&amp;"は基本情報の従事者延べ人数"&amp;"「"&amp;AN11&amp;"」"&amp;"と整合していません。入力値を確認してください。","ＯＫ"))</f>
        <v/>
      </c>
      <c r="AO56" s="940"/>
      <c r="AP56" s="1003" t="str">
        <f>IF(AP53="","",IF(AP51&lt;&gt;AP11,"3対象者延べ人数"&amp;"「"&amp;AP51&amp;"」"&amp;"は基本情報の従事者延べ人数"&amp;"「"&amp;AP11&amp;"」"&amp;"と整合していません。入力値を確認してください。","ＯＫ"))</f>
        <v/>
      </c>
      <c r="AQ56" s="940"/>
      <c r="AR56" s="1003" t="str">
        <f>IF(AR53="","",IF(AR51&lt;&gt;AR11,"3対象者延べ人数"&amp;"「"&amp;AR51&amp;"」"&amp;"は基本情報の従事者延べ人数"&amp;"「"&amp;AR11&amp;"」"&amp;"と整合していません。入力値を確認してください。","ＯＫ"))</f>
        <v/>
      </c>
      <c r="AS56" s="940"/>
      <c r="AT56" s="1003" t="str">
        <f>IF(AT53="","",IF(AT51&lt;&gt;AT11,"3対象者延べ人数"&amp;"「"&amp;AT51&amp;"」"&amp;"は基本情報の従事者延べ人数"&amp;"「"&amp;AT11&amp;"」"&amp;"と整合していません。入力値を確認してください。","ＯＫ"))</f>
        <v/>
      </c>
      <c r="AU56" s="940"/>
      <c r="AV56" s="1003" t="str">
        <f>IF(AV53="","",IF(AV51&lt;&gt;AV11,"3対象者延べ人数"&amp;"「"&amp;AV51&amp;"」"&amp;"は基本情報の従事者延べ人数"&amp;"「"&amp;AV11&amp;"」"&amp;"と整合していません。入力値を確認してください。","ＯＫ"))</f>
        <v/>
      </c>
      <c r="AW56" s="940"/>
      <c r="AX56" s="1003" t="str">
        <f>IF(AX53="","",IF(AX51&lt;&gt;AX11,"3対象者延べ人数"&amp;"「"&amp;AX51&amp;"」"&amp;"は基本情報の従事者延べ人数"&amp;"「"&amp;AX11&amp;"」"&amp;"と整合していません。入力値を確認してください。","ＯＫ"))</f>
        <v/>
      </c>
      <c r="AY56" s="940"/>
      <c r="AZ56" s="1003" t="str">
        <f>IF(AZ53="","",IF(AZ51&lt;&gt;AZ11,"3対象者延べ人数"&amp;"「"&amp;AZ51&amp;"」"&amp;"は基本情報の従事者延べ人数"&amp;"「"&amp;AZ11&amp;"」"&amp;"と整合していません。入力値を確認してください。","ＯＫ"))</f>
        <v/>
      </c>
      <c r="BA56" s="940"/>
      <c r="BB56" s="1003" t="str">
        <f>IF(BB53="","",IF(BB51&lt;&gt;BB11,"3対象者延べ人数"&amp;"「"&amp;BB51&amp;"」"&amp;"は基本情報の従事者延べ人数"&amp;"「"&amp;BB11&amp;"」"&amp;"と整合していません。入力値を確認してください。","ＯＫ"))</f>
        <v/>
      </c>
      <c r="BC56" s="940"/>
      <c r="BD56" s="1003" t="str">
        <f>IF(BD53="","",IF(BD51&lt;&gt;BD11,"3対象者延べ人数"&amp;"「"&amp;BD51&amp;"」"&amp;"は基本情報の従事者延べ人数"&amp;"「"&amp;BD11&amp;"」"&amp;"と整合していません。入力値を確認してください。","ＯＫ"))</f>
        <v/>
      </c>
      <c r="BE56" s="940"/>
      <c r="BF56" s="1003" t="str">
        <f>IF(BF53="","",IF(BF51&lt;&gt;BF11,"3対象者延べ人数"&amp;"「"&amp;BF51&amp;"」"&amp;"は基本情報の従事者延べ人数"&amp;"「"&amp;BF11&amp;"」"&amp;"と整合していません。入力値を確認してください。","ＯＫ"))</f>
        <v/>
      </c>
      <c r="BG56" s="940"/>
      <c r="BH56" s="1003" t="str">
        <f>IF(BH53="","",IF(BH51&lt;&gt;BH11,"3対象者延べ人数"&amp;"「"&amp;BH51&amp;"」"&amp;"は基本情報の従事者延べ人数"&amp;"「"&amp;BH11&amp;"」"&amp;"と整合していません。入力値を確認してください。","ＯＫ"))</f>
        <v/>
      </c>
      <c r="BI56" s="940"/>
      <c r="BJ56" s="1003" t="str">
        <f>IF(BJ53="","",IF(BJ51&lt;&gt;BJ11,"3対象者延べ人数"&amp;"「"&amp;BJ51&amp;"」"&amp;"は基本情報の従事者延べ人数"&amp;"「"&amp;BJ11&amp;"」"&amp;"と整合していません。入力値を確認してください。","ＯＫ"))</f>
        <v/>
      </c>
      <c r="BK56" s="940"/>
      <c r="BL56" s="1003" t="str">
        <f>IF(BL53="","",IF(BL51&lt;&gt;BL11,"3対象者延べ人数"&amp;"「"&amp;BL51&amp;"」"&amp;"は基本情報の従事者延べ人数"&amp;"「"&amp;BL11&amp;"」"&amp;"と整合していません。入力値を確認してください。","ＯＫ"))</f>
        <v/>
      </c>
      <c r="BM56" s="940"/>
      <c r="BN56" s="1003" t="str">
        <f>IF(BN53="","",IF(BN51&lt;&gt;BN11,"3対象者延べ人数"&amp;"「"&amp;BN51&amp;"」"&amp;"は基本情報の従事者延べ人数"&amp;"「"&amp;BN11&amp;"」"&amp;"と整合していません。入力値を確認してください。","ＯＫ"))</f>
        <v/>
      </c>
      <c r="BO56" s="940"/>
      <c r="BP56" s="1021" t="str">
        <f>IF(BP53="","",IF(BP51&lt;&gt;BP11,"3対象者延べ人数"&amp;"「"&amp;BP51&amp;"」"&amp;"は基本情報の従事者延べ人数"&amp;"「"&amp;BP11&amp;"」"&amp;"と整合していません。入力値を確認してください。","ＯＫ"))</f>
        <v/>
      </c>
      <c r="BQ56" s="943"/>
      <c r="BR56" s="1022" t="str">
        <f>IF(BR53="","",IF(BR51&lt;&gt;BR11,"3対象者延べ人数"&amp;"「"&amp;BR51&amp;"」"&amp;"は基本情報の従事者延べ人数"&amp;"「"&amp;BR11&amp;"」"&amp;"と整合していません。入力値を確認してください。","ＯＫ"))</f>
        <v/>
      </c>
    </row>
    <row r="57" spans="2:74" ht="57" customHeight="1" thickBot="1">
      <c r="B57" s="1023"/>
      <c r="C57" s="952" t="s">
        <v>1247</v>
      </c>
      <c r="D57" s="953"/>
      <c r="E57" s="954" t="str">
        <f>IF(F54="","",IF(AND(OR(F54&lt;&gt;"ＯＫ",F55&lt;&gt;"ＯＫ",F56&lt;&gt;"ＯＫ"),F57=""),"※",""))</f>
        <v/>
      </c>
      <c r="F57" s="955"/>
      <c r="G57" s="954" t="str">
        <f>IF(H54="","",IF(AND(OR(H54&lt;&gt;"ＯＫ",H55&lt;&gt;"ＯＫ",H56&lt;&gt;"ＯＫ"),H57=""),"※",""))</f>
        <v/>
      </c>
      <c r="H57" s="955"/>
      <c r="I57" s="954" t="str">
        <f>IF(J54="","",IF(AND(OR(J54&lt;&gt;"ＯＫ",J55&lt;&gt;"ＯＫ",J56&lt;&gt;"ＯＫ"),J57=""),"※",""))</f>
        <v/>
      </c>
      <c r="J57" s="955"/>
      <c r="K57" s="954" t="str">
        <f>IF(L54="","",IF(AND(OR(L54&lt;&gt;"ＯＫ",L55&lt;&gt;"ＯＫ",L56&lt;&gt;"ＯＫ"),L57=""),"※",""))</f>
        <v/>
      </c>
      <c r="L57" s="955"/>
      <c r="M57" s="954" t="str">
        <f>IF(N54="","",IF(AND(OR(N54&lt;&gt;"ＯＫ",N55&lt;&gt;"ＯＫ",N56&lt;&gt;"ＯＫ"),N57=""),"※",""))</f>
        <v/>
      </c>
      <c r="N57" s="955"/>
      <c r="O57" s="954" t="str">
        <f>IF(P54="","",IF(AND(OR(P54&lt;&gt;"ＯＫ",P55&lt;&gt;"ＯＫ",P56&lt;&gt;"ＯＫ"),P57=""),"※",""))</f>
        <v/>
      </c>
      <c r="P57" s="955"/>
      <c r="Q57" s="954" t="str">
        <f>IF(R54="","",IF(AND(OR(R54&lt;&gt;"ＯＫ",R55&lt;&gt;"ＯＫ",R56&lt;&gt;"ＯＫ"),R57=""),"※",""))</f>
        <v/>
      </c>
      <c r="R57" s="955"/>
      <c r="S57" s="954" t="str">
        <f>IF(T54="","",IF(AND(OR(T54&lt;&gt;"ＯＫ",T55&lt;&gt;"ＯＫ",T56&lt;&gt;"ＯＫ"),T57=""),"※",""))</f>
        <v/>
      </c>
      <c r="T57" s="955"/>
      <c r="U57" s="954" t="str">
        <f>IF(V54="","",IF(AND(OR(V54&lt;&gt;"ＯＫ",V55&lt;&gt;"ＯＫ",V56&lt;&gt;"ＯＫ"),V57=""),"※",""))</f>
        <v/>
      </c>
      <c r="V57" s="955"/>
      <c r="W57" s="954" t="str">
        <f>IF(X54="","",IF(AND(OR(X54&lt;&gt;"ＯＫ",X55&lt;&gt;"ＯＫ",X56&lt;&gt;"ＯＫ"),X57=""),"※",""))</f>
        <v/>
      </c>
      <c r="X57" s="955"/>
      <c r="Y57" s="954" t="str">
        <f>IF(Z54="","",IF(AND(OR(Z54&lt;&gt;"ＯＫ",Z55&lt;&gt;"ＯＫ",Z56&lt;&gt;"ＯＫ"),Z57=""),"※",""))</f>
        <v/>
      </c>
      <c r="Z57" s="955"/>
      <c r="AA57" s="954" t="str">
        <f>IF(AB54="","",IF(AND(OR(AB54&lt;&gt;"ＯＫ",AB55&lt;&gt;"ＯＫ",AB56&lt;&gt;"ＯＫ"),AB57=""),"※",""))</f>
        <v/>
      </c>
      <c r="AB57" s="955"/>
      <c r="AC57" s="954" t="str">
        <f>IF(AD54="","",IF(AND(OR(AD54&lt;&gt;"ＯＫ",AD55&lt;&gt;"ＯＫ",AD56&lt;&gt;"ＯＫ"),AD57=""),"※",""))</f>
        <v/>
      </c>
      <c r="AD57" s="955"/>
      <c r="AE57" s="954" t="str">
        <f>IF(AF54="","",IF(AND(OR(AF54&lt;&gt;"ＯＫ",AF55&lt;&gt;"ＯＫ",AF56&lt;&gt;"ＯＫ"),AF57=""),"※",""))</f>
        <v/>
      </c>
      <c r="AF57" s="955"/>
      <c r="AG57" s="954" t="str">
        <f>IF(AH54="","",IF(AND(OR(AH54&lt;&gt;"ＯＫ",AH55&lt;&gt;"ＯＫ",AH56&lt;&gt;"ＯＫ"),AH57=""),"※",""))</f>
        <v/>
      </c>
      <c r="AH57" s="955"/>
      <c r="AI57" s="954" t="str">
        <f>IF(AJ54="","",IF(AND(OR(AJ54&lt;&gt;"ＯＫ",AJ55&lt;&gt;"ＯＫ",AJ56&lt;&gt;"ＯＫ"),AJ57=""),"※",""))</f>
        <v/>
      </c>
      <c r="AJ57" s="955"/>
      <c r="AK57" s="954" t="str">
        <f>IF(AL54="","",IF(AND(OR(AL54&lt;&gt;"ＯＫ",AL55&lt;&gt;"ＯＫ",AL56&lt;&gt;"ＯＫ"),AL57=""),"※",""))</f>
        <v/>
      </c>
      <c r="AL57" s="955"/>
      <c r="AM57" s="954" t="str">
        <f>IF(AN54="","",IF(AND(OR(AN54&lt;&gt;"ＯＫ",AN55&lt;&gt;"ＯＫ",AN56&lt;&gt;"ＯＫ"),AN57=""),"※",""))</f>
        <v/>
      </c>
      <c r="AN57" s="955"/>
      <c r="AO57" s="954" t="str">
        <f>IF(AP54="","",IF(AND(OR(AP54&lt;&gt;"ＯＫ",AP55&lt;&gt;"ＯＫ",AP56&lt;&gt;"ＯＫ"),AP57=""),"※",""))</f>
        <v/>
      </c>
      <c r="AP57" s="955"/>
      <c r="AQ57" s="954" t="str">
        <f>IF(AR54="","",IF(AND(OR(AR54&lt;&gt;"ＯＫ",AR55&lt;&gt;"ＯＫ",AR56&lt;&gt;"ＯＫ"),AR57=""),"※",""))</f>
        <v/>
      </c>
      <c r="AR57" s="955"/>
      <c r="AS57" s="954" t="str">
        <f>IF(AT54="","",IF(AND(OR(AT54&lt;&gt;"ＯＫ",AT55&lt;&gt;"ＯＫ",AT56&lt;&gt;"ＯＫ"),AT57=""),"※",""))</f>
        <v/>
      </c>
      <c r="AT57" s="955"/>
      <c r="AU57" s="954" t="str">
        <f>IF(AV54="","",IF(AND(OR(AV54&lt;&gt;"ＯＫ",AV55&lt;&gt;"ＯＫ",AV56&lt;&gt;"ＯＫ"),AV57=""),"※",""))</f>
        <v/>
      </c>
      <c r="AV57" s="955"/>
      <c r="AW57" s="954" t="str">
        <f>IF(AX54="","",IF(AND(OR(AX54&lt;&gt;"ＯＫ",AX55&lt;&gt;"ＯＫ",AX56&lt;&gt;"ＯＫ"),AX57=""),"※",""))</f>
        <v/>
      </c>
      <c r="AX57" s="955"/>
      <c r="AY57" s="954" t="str">
        <f>IF(AZ54="","",IF(AND(OR(AZ54&lt;&gt;"ＯＫ",AZ55&lt;&gt;"ＯＫ",AZ56&lt;&gt;"ＯＫ"),AZ57=""),"※",""))</f>
        <v/>
      </c>
      <c r="AZ57" s="955"/>
      <c r="BA57" s="954" t="str">
        <f>IF(BB54="","",IF(AND(OR(BB54&lt;&gt;"ＯＫ",BB55&lt;&gt;"ＯＫ",BB56&lt;&gt;"ＯＫ"),BB57=""),"※",""))</f>
        <v/>
      </c>
      <c r="BB57" s="955"/>
      <c r="BC57" s="954" t="str">
        <f>IF(BD54="","",IF(AND(OR(BD54&lt;&gt;"ＯＫ",BD55&lt;&gt;"ＯＫ",BD56&lt;&gt;"ＯＫ"),BD57=""),"※",""))</f>
        <v/>
      </c>
      <c r="BD57" s="955"/>
      <c r="BE57" s="954" t="str">
        <f>IF(BF54="","",IF(AND(OR(BF54&lt;&gt;"ＯＫ",BF55&lt;&gt;"ＯＫ",BF56&lt;&gt;"ＯＫ"),BF57=""),"※",""))</f>
        <v/>
      </c>
      <c r="BF57" s="955"/>
      <c r="BG57" s="954" t="str">
        <f>IF(BH54="","",IF(AND(OR(BH54&lt;&gt;"ＯＫ",BH55&lt;&gt;"ＯＫ",BH56&lt;&gt;"ＯＫ"),BH57=""),"※",""))</f>
        <v/>
      </c>
      <c r="BH57" s="955"/>
      <c r="BI57" s="954" t="str">
        <f>IF(BJ54="","",IF(AND(OR(BJ54&lt;&gt;"ＯＫ",BJ55&lt;&gt;"ＯＫ",BJ56&lt;&gt;"ＯＫ"),BJ57=""),"※",""))</f>
        <v/>
      </c>
      <c r="BJ57" s="955"/>
      <c r="BK57" s="954" t="str">
        <f>IF(BL54="","",IF(AND(OR(BL54&lt;&gt;"ＯＫ",BL55&lt;&gt;"ＯＫ",BL56&lt;&gt;"ＯＫ"),BL57=""),"※",""))</f>
        <v/>
      </c>
      <c r="BL57" s="955"/>
      <c r="BM57" s="954" t="str">
        <f>IF(BN54="","",IF(AND(OR(BN54&lt;&gt;"ＯＫ",BN55&lt;&gt;"ＯＫ",BN56&lt;&gt;"ＯＫ"),BN57=""),"※",""))</f>
        <v/>
      </c>
      <c r="BN57" s="955"/>
      <c r="BO57" s="954" t="str">
        <f>IF(BP54="","",IF(AND(OR(BP54&lt;&gt;"ＯＫ",BP55&lt;&gt;"ＯＫ",BP56&lt;&gt;"ＯＫ"),BP57=""),"※",""))</f>
        <v/>
      </c>
      <c r="BP57" s="956"/>
      <c r="BQ57" s="1129" t="str">
        <f>IF(BR54="","",IF(AND(OR(BR54&lt;&gt;"ＯＫ",BR55&lt;&gt;"ＯＫ",BR56&lt;&gt;"ＯＫ"),BR57=""),"※",""))</f>
        <v/>
      </c>
      <c r="BR57" s="1130"/>
    </row>
    <row r="58" spans="2:74" ht="27" customHeight="1" thickTop="1">
      <c r="B58" s="959" t="s">
        <v>1248</v>
      </c>
      <c r="C58" s="1005"/>
      <c r="D58" s="631"/>
      <c r="E58" s="961"/>
      <c r="F58" s="962"/>
      <c r="G58" s="961"/>
      <c r="H58" s="962"/>
      <c r="I58" s="961"/>
      <c r="J58" s="962"/>
      <c r="K58" s="961"/>
      <c r="L58" s="962"/>
      <c r="M58" s="961"/>
      <c r="N58" s="962"/>
      <c r="O58" s="961"/>
      <c r="P58" s="962"/>
      <c r="Q58" s="961"/>
      <c r="R58" s="962"/>
      <c r="S58" s="961"/>
      <c r="T58" s="962"/>
      <c r="U58" s="961"/>
      <c r="V58" s="962"/>
      <c r="W58" s="961"/>
      <c r="X58" s="962"/>
      <c r="Y58" s="961"/>
      <c r="Z58" s="962"/>
      <c r="AA58" s="961"/>
      <c r="AB58" s="962"/>
      <c r="AC58" s="961"/>
      <c r="AD58" s="962"/>
      <c r="AE58" s="961"/>
      <c r="AF58" s="962"/>
      <c r="AG58" s="961"/>
      <c r="AH58" s="962"/>
      <c r="AI58" s="961"/>
      <c r="AJ58" s="962"/>
      <c r="AK58" s="961"/>
      <c r="AL58" s="962"/>
      <c r="AM58" s="961"/>
      <c r="AN58" s="962"/>
      <c r="AO58" s="961"/>
      <c r="AP58" s="962"/>
      <c r="AQ58" s="961"/>
      <c r="AR58" s="962"/>
      <c r="AS58" s="961"/>
      <c r="AT58" s="962"/>
      <c r="AU58" s="961"/>
      <c r="AV58" s="962"/>
      <c r="AW58" s="961"/>
      <c r="AX58" s="962"/>
      <c r="AY58" s="961"/>
      <c r="AZ58" s="962"/>
      <c r="BA58" s="961"/>
      <c r="BB58" s="962"/>
      <c r="BC58" s="961"/>
      <c r="BD58" s="962"/>
      <c r="BE58" s="961"/>
      <c r="BF58" s="962"/>
      <c r="BG58" s="961"/>
      <c r="BH58" s="962"/>
      <c r="BI58" s="961"/>
      <c r="BJ58" s="962"/>
      <c r="BK58" s="961"/>
      <c r="BL58" s="962"/>
      <c r="BM58" s="961"/>
      <c r="BN58" s="962"/>
      <c r="BO58" s="961"/>
      <c r="BP58" s="962"/>
      <c r="BQ58" s="1137"/>
      <c r="BR58" s="1131"/>
    </row>
    <row r="59" spans="2:74" ht="27" customHeight="1">
      <c r="B59" s="974"/>
      <c r="C59" s="965" t="s">
        <v>1223</v>
      </c>
      <c r="D59" s="1014"/>
      <c r="E59" s="1015"/>
      <c r="F59" s="1033"/>
      <c r="G59" s="1015"/>
      <c r="H59" s="1033"/>
      <c r="I59" s="1015"/>
      <c r="J59" s="1033"/>
      <c r="K59" s="1015"/>
      <c r="L59" s="1033"/>
      <c r="M59" s="1015"/>
      <c r="N59" s="1033"/>
      <c r="O59" s="1015"/>
      <c r="P59" s="1033"/>
      <c r="Q59" s="1015"/>
      <c r="R59" s="1033"/>
      <c r="S59" s="1015"/>
      <c r="T59" s="1033"/>
      <c r="U59" s="1015"/>
      <c r="V59" s="1033"/>
      <c r="W59" s="1015"/>
      <c r="X59" s="1033"/>
      <c r="Y59" s="1015"/>
      <c r="Z59" s="1033"/>
      <c r="AA59" s="1015"/>
      <c r="AB59" s="1033"/>
      <c r="AC59" s="1015"/>
      <c r="AD59" s="1033"/>
      <c r="AE59" s="1015"/>
      <c r="AF59" s="1033"/>
      <c r="AG59" s="1015"/>
      <c r="AH59" s="1033"/>
      <c r="AI59" s="1015"/>
      <c r="AJ59" s="1033"/>
      <c r="AK59" s="1015"/>
      <c r="AL59" s="1033"/>
      <c r="AM59" s="1015"/>
      <c r="AN59" s="1033"/>
      <c r="AO59" s="1015"/>
      <c r="AP59" s="1033"/>
      <c r="AQ59" s="1015"/>
      <c r="AR59" s="1033"/>
      <c r="AS59" s="1015"/>
      <c r="AT59" s="1033"/>
      <c r="AU59" s="1015"/>
      <c r="AV59" s="1033"/>
      <c r="AW59" s="1015"/>
      <c r="AX59" s="1033"/>
      <c r="AY59" s="1015"/>
      <c r="AZ59" s="1033"/>
      <c r="BA59" s="1015"/>
      <c r="BB59" s="1033"/>
      <c r="BC59" s="1015"/>
      <c r="BD59" s="1033"/>
      <c r="BE59" s="1015"/>
      <c r="BF59" s="1033"/>
      <c r="BG59" s="1015"/>
      <c r="BH59" s="1033"/>
      <c r="BI59" s="1015"/>
      <c r="BJ59" s="1033"/>
      <c r="BK59" s="1015"/>
      <c r="BL59" s="1033"/>
      <c r="BM59" s="1015"/>
      <c r="BN59" s="1033"/>
      <c r="BO59" s="1015"/>
      <c r="BP59" s="1034"/>
      <c r="BQ59" s="1132"/>
      <c r="BR59" s="1133"/>
    </row>
    <row r="60" spans="2:74" ht="27" customHeight="1">
      <c r="B60" s="1035"/>
      <c r="C60" s="1036" t="s">
        <v>1249</v>
      </c>
      <c r="D60" s="1037"/>
      <c r="E60" s="1038"/>
      <c r="F60" s="1039"/>
      <c r="G60" s="1038"/>
      <c r="H60" s="1039"/>
      <c r="I60" s="1038"/>
      <c r="J60" s="1039"/>
      <c r="K60" s="1038"/>
      <c r="L60" s="1039"/>
      <c r="M60" s="1038"/>
      <c r="N60" s="1039"/>
      <c r="O60" s="1038"/>
      <c r="P60" s="1039"/>
      <c r="Q60" s="1038"/>
      <c r="R60" s="1039"/>
      <c r="S60" s="1038"/>
      <c r="T60" s="1039"/>
      <c r="U60" s="1038"/>
      <c r="V60" s="1039"/>
      <c r="W60" s="1038"/>
      <c r="X60" s="1039"/>
      <c r="Y60" s="1038"/>
      <c r="Z60" s="1039"/>
      <c r="AA60" s="1038"/>
      <c r="AB60" s="1039"/>
      <c r="AC60" s="1038"/>
      <c r="AD60" s="1039"/>
      <c r="AE60" s="1038"/>
      <c r="AF60" s="1039"/>
      <c r="AG60" s="1038"/>
      <c r="AH60" s="1039"/>
      <c r="AI60" s="1038"/>
      <c r="AJ60" s="1039"/>
      <c r="AK60" s="1038"/>
      <c r="AL60" s="1039"/>
      <c r="AM60" s="1038"/>
      <c r="AN60" s="1039"/>
      <c r="AO60" s="1038"/>
      <c r="AP60" s="1039"/>
      <c r="AQ60" s="1038"/>
      <c r="AR60" s="1039"/>
      <c r="AS60" s="1038"/>
      <c r="AT60" s="1039"/>
      <c r="AU60" s="1038"/>
      <c r="AV60" s="1039"/>
      <c r="AW60" s="1038"/>
      <c r="AX60" s="1039"/>
      <c r="AY60" s="1038"/>
      <c r="AZ60" s="1039"/>
      <c r="BA60" s="1038"/>
      <c r="BB60" s="1039"/>
      <c r="BC60" s="1038"/>
      <c r="BD60" s="1039"/>
      <c r="BE60" s="1038"/>
      <c r="BF60" s="1039"/>
      <c r="BG60" s="1038"/>
      <c r="BH60" s="1039"/>
      <c r="BI60" s="1038"/>
      <c r="BJ60" s="1039"/>
      <c r="BK60" s="1038"/>
      <c r="BL60" s="1039"/>
      <c r="BM60" s="1038"/>
      <c r="BN60" s="1039"/>
      <c r="BO60" s="1038"/>
      <c r="BP60" s="1040"/>
      <c r="BQ60" s="1134"/>
      <c r="BR60" s="1135"/>
    </row>
    <row r="61" spans="2:74" ht="27" customHeight="1" thickBot="1">
      <c r="B61" s="1024" t="s">
        <v>1250</v>
      </c>
      <c r="E61" s="961"/>
      <c r="F61" s="962"/>
      <c r="G61" s="961"/>
      <c r="H61" s="962"/>
      <c r="I61" s="961"/>
      <c r="J61" s="962"/>
      <c r="K61" s="961"/>
      <c r="L61" s="962"/>
      <c r="M61" s="961"/>
      <c r="N61" s="962"/>
      <c r="O61" s="961"/>
      <c r="P61" s="962"/>
      <c r="Q61" s="961"/>
      <c r="R61" s="962"/>
      <c r="S61" s="961"/>
      <c r="T61" s="962"/>
      <c r="U61" s="961"/>
      <c r="V61" s="962"/>
      <c r="W61" s="961"/>
      <c r="X61" s="962"/>
      <c r="Y61" s="961"/>
      <c r="Z61" s="962"/>
      <c r="AA61" s="961"/>
      <c r="AB61" s="962"/>
      <c r="AC61" s="961"/>
      <c r="AD61" s="962"/>
      <c r="AE61" s="961"/>
      <c r="AF61" s="962"/>
      <c r="AG61" s="961"/>
      <c r="AH61" s="962"/>
      <c r="AI61" s="961"/>
      <c r="AJ61" s="962"/>
      <c r="AK61" s="961"/>
      <c r="AL61" s="962"/>
      <c r="AM61" s="961"/>
      <c r="AN61" s="962"/>
      <c r="AO61" s="961"/>
      <c r="AP61" s="962"/>
      <c r="AQ61" s="961"/>
      <c r="AR61" s="962"/>
      <c r="AS61" s="961"/>
      <c r="AT61" s="962"/>
      <c r="AU61" s="961"/>
      <c r="AV61" s="962"/>
      <c r="AW61" s="961"/>
      <c r="AX61" s="962"/>
      <c r="AY61" s="961"/>
      <c r="AZ61" s="962"/>
      <c r="BA61" s="961"/>
      <c r="BB61" s="962"/>
      <c r="BC61" s="961"/>
      <c r="BD61" s="962"/>
      <c r="BE61" s="961"/>
      <c r="BF61" s="962"/>
      <c r="BG61" s="961"/>
      <c r="BH61" s="962"/>
      <c r="BI61" s="961"/>
      <c r="BJ61" s="962"/>
      <c r="BK61" s="961"/>
      <c r="BL61" s="962"/>
      <c r="BM61" s="961"/>
      <c r="BN61" s="962"/>
      <c r="BO61" s="961"/>
      <c r="BP61" s="962"/>
      <c r="BQ61" s="1138"/>
      <c r="BR61" s="1136"/>
    </row>
    <row r="62" spans="2:74" ht="27" customHeight="1" thickTop="1">
      <c r="B62" s="974"/>
      <c r="C62" s="965" t="s">
        <v>1223</v>
      </c>
      <c r="D62" s="1721"/>
      <c r="E62" s="1015" t="str">
        <f>IF(F62="","※","")</f>
        <v>※</v>
      </c>
      <c r="F62" s="967"/>
      <c r="G62" s="1015" t="str">
        <f>IF(AND(H8&lt;&gt;"",H62=""),"※","")</f>
        <v/>
      </c>
      <c r="H62" s="967"/>
      <c r="I62" s="1015" t="str">
        <f>IF(AND(J8&lt;&gt;"",J62=""),"※","")</f>
        <v/>
      </c>
      <c r="J62" s="967"/>
      <c r="K62" s="1015" t="str">
        <f>IF(AND(L8&lt;&gt;"",L62=""),"※","")</f>
        <v/>
      </c>
      <c r="L62" s="967"/>
      <c r="M62" s="1015" t="str">
        <f>IF(AND(N8&lt;&gt;"",N62=""),"※","")</f>
        <v/>
      </c>
      <c r="N62" s="967"/>
      <c r="O62" s="1015" t="str">
        <f>IF(AND(P8&lt;&gt;"",P62=""),"※","")</f>
        <v/>
      </c>
      <c r="P62" s="967"/>
      <c r="Q62" s="1015" t="str">
        <f>IF(AND(R8&lt;&gt;"",R62=""),"※","")</f>
        <v/>
      </c>
      <c r="R62" s="967"/>
      <c r="S62" s="1015" t="str">
        <f>IF(AND(T8&lt;&gt;"",T62=""),"※","")</f>
        <v/>
      </c>
      <c r="T62" s="967"/>
      <c r="U62" s="1015" t="str">
        <f>IF(AND(V8&lt;&gt;"",V62=""),"※","")</f>
        <v/>
      </c>
      <c r="V62" s="967"/>
      <c r="W62" s="1015" t="str">
        <f>IF(AND(X8&lt;&gt;"",X62=""),"※","")</f>
        <v/>
      </c>
      <c r="X62" s="967"/>
      <c r="Y62" s="1015" t="str">
        <f>IF(AND(Z8&lt;&gt;"",Z62=""),"※","")</f>
        <v/>
      </c>
      <c r="Z62" s="967"/>
      <c r="AA62" s="1015" t="str">
        <f>IF(AND(AB8&lt;&gt;"",AB62=""),"※","")</f>
        <v/>
      </c>
      <c r="AB62" s="967"/>
      <c r="AC62" s="1015" t="str">
        <f>IF(AND(AD8&lt;&gt;"",AD62=""),"※","")</f>
        <v/>
      </c>
      <c r="AD62" s="967"/>
      <c r="AE62" s="1015" t="str">
        <f>IF(AND(AF8&lt;&gt;"",AF62=""),"※","")</f>
        <v/>
      </c>
      <c r="AF62" s="967"/>
      <c r="AG62" s="1015" t="str">
        <f>IF(AND(AH8&lt;&gt;"",AH62=""),"※","")</f>
        <v/>
      </c>
      <c r="AH62" s="967"/>
      <c r="AI62" s="1015" t="str">
        <f>IF(AND(AJ8&lt;&gt;"",AJ62=""),"※","")</f>
        <v/>
      </c>
      <c r="AJ62" s="967"/>
      <c r="AK62" s="1015" t="str">
        <f>IF(AND(AL8&lt;&gt;"",AL62=""),"※","")</f>
        <v/>
      </c>
      <c r="AL62" s="967"/>
      <c r="AM62" s="1015" t="str">
        <f>IF(AND(AN8&lt;&gt;"",AN62=""),"※","")</f>
        <v/>
      </c>
      <c r="AN62" s="967"/>
      <c r="AO62" s="1015" t="str">
        <f>IF(AND(AP8&lt;&gt;"",AP62=""),"※","")</f>
        <v/>
      </c>
      <c r="AP62" s="967"/>
      <c r="AQ62" s="1015" t="str">
        <f>IF(AND(AR8&lt;&gt;"",AR62=""),"※","")</f>
        <v/>
      </c>
      <c r="AR62" s="967"/>
      <c r="AS62" s="1015" t="str">
        <f>IF(AND(AT8&lt;&gt;"",AT62=""),"※","")</f>
        <v/>
      </c>
      <c r="AT62" s="967"/>
      <c r="AU62" s="1015" t="str">
        <f>IF(AND(AV8&lt;&gt;"",AV62=""),"※","")</f>
        <v/>
      </c>
      <c r="AV62" s="967"/>
      <c r="AW62" s="1015" t="str">
        <f>IF(AND(AX8&lt;&gt;"",AX62=""),"※","")</f>
        <v/>
      </c>
      <c r="AX62" s="967"/>
      <c r="AY62" s="1015" t="str">
        <f>IF(AND(AZ8&lt;&gt;"",AZ62=""),"※","")</f>
        <v/>
      </c>
      <c r="AZ62" s="967"/>
      <c r="BA62" s="1015" t="str">
        <f>IF(AND(BB8&lt;&gt;"",BB62=""),"※","")</f>
        <v/>
      </c>
      <c r="BB62" s="967"/>
      <c r="BC62" s="1015" t="str">
        <f>IF(AND(BD8&lt;&gt;"",BD62=""),"※","")</f>
        <v/>
      </c>
      <c r="BD62" s="967"/>
      <c r="BE62" s="1015" t="str">
        <f>IF(AND(BF8&lt;&gt;"",BF62=""),"※","")</f>
        <v/>
      </c>
      <c r="BF62" s="967"/>
      <c r="BG62" s="1015" t="str">
        <f>IF(AND(BH8&lt;&gt;"",BH62=""),"※","")</f>
        <v/>
      </c>
      <c r="BH62" s="967"/>
      <c r="BI62" s="1015" t="str">
        <f>IF(AND(BJ8&lt;&gt;"",BJ62=""),"※","")</f>
        <v/>
      </c>
      <c r="BJ62" s="967"/>
      <c r="BK62" s="1015" t="str">
        <f>IF(AND(BL8&lt;&gt;"",BL62=""),"※","")</f>
        <v/>
      </c>
      <c r="BL62" s="967"/>
      <c r="BM62" s="1015" t="str">
        <f>IF(AND(BN8&lt;&gt;"",BN62=""),"※","")</f>
        <v/>
      </c>
      <c r="BN62" s="967"/>
      <c r="BO62" s="1015"/>
      <c r="BP62" s="968">
        <f>SUM(H62:BN62)</f>
        <v>0</v>
      </c>
      <c r="BQ62" s="1109"/>
      <c r="BR62" s="1110">
        <f>SUM(F62,BP62)</f>
        <v>0</v>
      </c>
    </row>
    <row r="63" spans="2:74" ht="27" customHeight="1">
      <c r="B63" s="974"/>
      <c r="C63" s="1017" t="s">
        <v>1240</v>
      </c>
      <c r="D63" s="1723"/>
      <c r="E63" s="990" t="str">
        <f>IF(F63="","※","")</f>
        <v>※</v>
      </c>
      <c r="F63" s="941"/>
      <c r="G63" s="990" t="str">
        <f>IF(AND(H8&lt;&gt;"",H63=""),"※","")</f>
        <v/>
      </c>
      <c r="H63" s="941"/>
      <c r="I63" s="990" t="str">
        <f>IF(AND(J8&lt;&gt;"",J63=""),"※","")</f>
        <v/>
      </c>
      <c r="J63" s="941"/>
      <c r="K63" s="990" t="str">
        <f>IF(AND(L8&lt;&gt;"",L63=""),"※","")</f>
        <v/>
      </c>
      <c r="L63" s="941"/>
      <c r="M63" s="990" t="str">
        <f>IF(AND(N8&lt;&gt;"",N63=""),"※","")</f>
        <v/>
      </c>
      <c r="N63" s="941"/>
      <c r="O63" s="990" t="str">
        <f>IF(AND(P8&lt;&gt;"",P63=""),"※","")</f>
        <v/>
      </c>
      <c r="P63" s="941"/>
      <c r="Q63" s="990" t="str">
        <f>IF(AND(R8&lt;&gt;"",R63=""),"※","")</f>
        <v/>
      </c>
      <c r="R63" s="941"/>
      <c r="S63" s="990" t="str">
        <f>IF(AND(T8&lt;&gt;"",T63=""),"※","")</f>
        <v/>
      </c>
      <c r="T63" s="941"/>
      <c r="U63" s="990" t="str">
        <f>IF(AND(V8&lt;&gt;"",V63=""),"※","")</f>
        <v/>
      </c>
      <c r="V63" s="941"/>
      <c r="W63" s="990" t="str">
        <f>IF(AND(X8&lt;&gt;"",X63=""),"※","")</f>
        <v/>
      </c>
      <c r="X63" s="941"/>
      <c r="Y63" s="990" t="str">
        <f>IF(AND(Z8&lt;&gt;"",Z63=""),"※","")</f>
        <v/>
      </c>
      <c r="Z63" s="941"/>
      <c r="AA63" s="990" t="str">
        <f>IF(AND(AB8&lt;&gt;"",AB63=""),"※","")</f>
        <v/>
      </c>
      <c r="AB63" s="941"/>
      <c r="AC63" s="990" t="str">
        <f>IF(AND(AD8&lt;&gt;"",AD63=""),"※","")</f>
        <v/>
      </c>
      <c r="AD63" s="941"/>
      <c r="AE63" s="990" t="str">
        <f>IF(AND(AF8&lt;&gt;"",AF63=""),"※","")</f>
        <v/>
      </c>
      <c r="AF63" s="941"/>
      <c r="AG63" s="990" t="str">
        <f>IF(AND(AH8&lt;&gt;"",AH63=""),"※","")</f>
        <v/>
      </c>
      <c r="AH63" s="941"/>
      <c r="AI63" s="990" t="str">
        <f>IF(AND(AJ8&lt;&gt;"",AJ63=""),"※","")</f>
        <v/>
      </c>
      <c r="AJ63" s="941"/>
      <c r="AK63" s="990" t="str">
        <f>IF(AND(AL8&lt;&gt;"",AL63=""),"※","")</f>
        <v/>
      </c>
      <c r="AL63" s="941"/>
      <c r="AM63" s="990" t="str">
        <f>IF(AND(AN8&lt;&gt;"",AN63=""),"※","")</f>
        <v/>
      </c>
      <c r="AN63" s="941"/>
      <c r="AO63" s="990" t="str">
        <f>IF(AND(AP8&lt;&gt;"",AP63=""),"※","")</f>
        <v/>
      </c>
      <c r="AP63" s="941"/>
      <c r="AQ63" s="990" t="str">
        <f>IF(AND(AR8&lt;&gt;"",AR63=""),"※","")</f>
        <v/>
      </c>
      <c r="AR63" s="941"/>
      <c r="AS63" s="990" t="str">
        <f>IF(AND(AT8&lt;&gt;"",AT63=""),"※","")</f>
        <v/>
      </c>
      <c r="AT63" s="941"/>
      <c r="AU63" s="990" t="str">
        <f>IF(AND(AV8&lt;&gt;"",AV63=""),"※","")</f>
        <v/>
      </c>
      <c r="AV63" s="941"/>
      <c r="AW63" s="990" t="str">
        <f>IF(AND(AX8&lt;&gt;"",AX63=""),"※","")</f>
        <v/>
      </c>
      <c r="AX63" s="941"/>
      <c r="AY63" s="990" t="str">
        <f>IF(AND(AZ8&lt;&gt;"",AZ63=""),"※","")</f>
        <v/>
      </c>
      <c r="AZ63" s="941"/>
      <c r="BA63" s="990" t="str">
        <f>IF(AND(BB8&lt;&gt;"",BB63=""),"※","")</f>
        <v/>
      </c>
      <c r="BB63" s="941"/>
      <c r="BC63" s="990" t="str">
        <f>IF(AND(BD8&lt;&gt;"",BD63=""),"※","")</f>
        <v/>
      </c>
      <c r="BD63" s="941"/>
      <c r="BE63" s="990" t="str">
        <f>IF(AND(BF8&lt;&gt;"",BF63=""),"※","")</f>
        <v/>
      </c>
      <c r="BF63" s="941"/>
      <c r="BG63" s="990" t="str">
        <f>IF(AND(BH8&lt;&gt;"",BH63=""),"※","")</f>
        <v/>
      </c>
      <c r="BH63" s="941"/>
      <c r="BI63" s="990" t="str">
        <f>IF(AND(BJ8&lt;&gt;"",BJ63=""),"※","")</f>
        <v/>
      </c>
      <c r="BJ63" s="941"/>
      <c r="BK63" s="990" t="str">
        <f>IF(AND(BL8&lt;&gt;"",BL63=""),"※","")</f>
        <v/>
      </c>
      <c r="BL63" s="941"/>
      <c r="BM63" s="990" t="str">
        <f>IF(AND(BN8&lt;&gt;"",BN63=""),"※","")</f>
        <v/>
      </c>
      <c r="BN63" s="941"/>
      <c r="BO63" s="990"/>
      <c r="BP63" s="942">
        <f>SUM(H63:BN63)</f>
        <v>0</v>
      </c>
      <c r="BQ63" s="1018"/>
      <c r="BR63" s="944">
        <f>SUM(F63,BP63)</f>
        <v>0</v>
      </c>
    </row>
    <row r="64" spans="2:74" ht="27" customHeight="1">
      <c r="B64" s="974"/>
      <c r="C64" s="650" t="s">
        <v>1241</v>
      </c>
      <c r="D64" s="1724"/>
      <c r="E64" s="990" t="str">
        <f>IF(F64="","※","")</f>
        <v>※</v>
      </c>
      <c r="F64" s="941"/>
      <c r="G64" s="990" t="str">
        <f>IF(AND(H8&lt;&gt;"",H64=""),"※","")</f>
        <v/>
      </c>
      <c r="H64" s="941"/>
      <c r="I64" s="990" t="str">
        <f>IF(AND(J8&lt;&gt;"",J64=""),"※","")</f>
        <v/>
      </c>
      <c r="J64" s="941"/>
      <c r="K64" s="990" t="str">
        <f>IF(AND(L8&lt;&gt;"",L64=""),"※","")</f>
        <v/>
      </c>
      <c r="L64" s="941"/>
      <c r="M64" s="990" t="str">
        <f>IF(AND(N8&lt;&gt;"",N64=""),"※","")</f>
        <v/>
      </c>
      <c r="N64" s="941"/>
      <c r="O64" s="990" t="str">
        <f>IF(AND(P8&lt;&gt;"",P64=""),"※","")</f>
        <v/>
      </c>
      <c r="P64" s="941"/>
      <c r="Q64" s="990" t="str">
        <f>IF(AND(R8&lt;&gt;"",R64=""),"※","")</f>
        <v/>
      </c>
      <c r="R64" s="941"/>
      <c r="S64" s="990" t="str">
        <f>IF(AND(T8&lt;&gt;"",T64=""),"※","")</f>
        <v/>
      </c>
      <c r="T64" s="941"/>
      <c r="U64" s="990" t="str">
        <f>IF(AND(V8&lt;&gt;"",V64=""),"※","")</f>
        <v/>
      </c>
      <c r="V64" s="941"/>
      <c r="W64" s="990" t="str">
        <f>IF(AND(X8&lt;&gt;"",X64=""),"※","")</f>
        <v/>
      </c>
      <c r="X64" s="941"/>
      <c r="Y64" s="990" t="str">
        <f>IF(AND(Z8&lt;&gt;"",Z64=""),"※","")</f>
        <v/>
      </c>
      <c r="Z64" s="941"/>
      <c r="AA64" s="990" t="str">
        <f>IF(AND(AB8&lt;&gt;"",AB64=""),"※","")</f>
        <v/>
      </c>
      <c r="AB64" s="941"/>
      <c r="AC64" s="990" t="str">
        <f>IF(AND(AD8&lt;&gt;"",AD64=""),"※","")</f>
        <v/>
      </c>
      <c r="AD64" s="941"/>
      <c r="AE64" s="990" t="str">
        <f>IF(AND(AF8&lt;&gt;"",AF64=""),"※","")</f>
        <v/>
      </c>
      <c r="AF64" s="941"/>
      <c r="AG64" s="990" t="str">
        <f>IF(AND(AH8&lt;&gt;"",AH64=""),"※","")</f>
        <v/>
      </c>
      <c r="AH64" s="941"/>
      <c r="AI64" s="990" t="str">
        <f>IF(AND(AJ8&lt;&gt;"",AJ64=""),"※","")</f>
        <v/>
      </c>
      <c r="AJ64" s="941"/>
      <c r="AK64" s="990" t="str">
        <f>IF(AND(AL8&lt;&gt;"",AL64=""),"※","")</f>
        <v/>
      </c>
      <c r="AL64" s="941"/>
      <c r="AM64" s="990" t="str">
        <f>IF(AND(AN8&lt;&gt;"",AN64=""),"※","")</f>
        <v/>
      </c>
      <c r="AN64" s="941"/>
      <c r="AO64" s="990" t="str">
        <f>IF(AND(AP8&lt;&gt;"",AP64=""),"※","")</f>
        <v/>
      </c>
      <c r="AP64" s="941"/>
      <c r="AQ64" s="990" t="str">
        <f>IF(AND(AR8&lt;&gt;"",AR64=""),"※","")</f>
        <v/>
      </c>
      <c r="AR64" s="941"/>
      <c r="AS64" s="990" t="str">
        <f>IF(AND(AT8&lt;&gt;"",AT64=""),"※","")</f>
        <v/>
      </c>
      <c r="AT64" s="941"/>
      <c r="AU64" s="990" t="str">
        <f>IF(AND(AV8&lt;&gt;"",AV64=""),"※","")</f>
        <v/>
      </c>
      <c r="AV64" s="941"/>
      <c r="AW64" s="990" t="str">
        <f>IF(AND(AX8&lt;&gt;"",AX64=""),"※","")</f>
        <v/>
      </c>
      <c r="AX64" s="941"/>
      <c r="AY64" s="990" t="str">
        <f>IF(AND(AZ8&lt;&gt;"",AZ64=""),"※","")</f>
        <v/>
      </c>
      <c r="AZ64" s="941"/>
      <c r="BA64" s="990" t="str">
        <f>IF(AND(BB8&lt;&gt;"",BB64=""),"※","")</f>
        <v/>
      </c>
      <c r="BB64" s="941"/>
      <c r="BC64" s="990" t="str">
        <f>IF(AND(BD8&lt;&gt;"",BD64=""),"※","")</f>
        <v/>
      </c>
      <c r="BD64" s="941"/>
      <c r="BE64" s="990" t="str">
        <f>IF(AND(BF8&lt;&gt;"",BF64=""),"※","")</f>
        <v/>
      </c>
      <c r="BF64" s="941"/>
      <c r="BG64" s="990" t="str">
        <f>IF(AND(BH8&lt;&gt;"",BH64=""),"※","")</f>
        <v/>
      </c>
      <c r="BH64" s="941"/>
      <c r="BI64" s="990" t="str">
        <f>IF(AND(BJ8&lt;&gt;"",BJ64=""),"※","")</f>
        <v/>
      </c>
      <c r="BJ64" s="941"/>
      <c r="BK64" s="990" t="str">
        <f>IF(AND(BL8&lt;&gt;"",BL64=""),"※","")</f>
        <v/>
      </c>
      <c r="BL64" s="941"/>
      <c r="BM64" s="990" t="str">
        <f>IF(AND(BN8&lt;&gt;"",BN64=""),"※","")</f>
        <v/>
      </c>
      <c r="BN64" s="941"/>
      <c r="BO64" s="990"/>
      <c r="BP64" s="942">
        <f>SUM(H64:BN64)</f>
        <v>0</v>
      </c>
      <c r="BQ64" s="1018"/>
      <c r="BR64" s="944">
        <f>SUM(F64,BP64)</f>
        <v>0</v>
      </c>
    </row>
    <row r="65" spans="2:74" ht="30.75" customHeight="1">
      <c r="B65" s="974"/>
      <c r="C65" s="1017" t="s">
        <v>2502</v>
      </c>
      <c r="D65" s="1743">
        <f>Table!C60</f>
        <v>6.9849999999999995E-2</v>
      </c>
      <c r="E65" s="990"/>
      <c r="F65" s="995" t="str">
        <f>IF(OR(F62="",F63="",F64=""),"",ROUND(F63*$D$65,0))</f>
        <v/>
      </c>
      <c r="G65" s="990"/>
      <c r="H65" s="995" t="str">
        <f>IF(OR(H62="",H63="",H64=""),"",ROUND(H63*$D$65,0))</f>
        <v/>
      </c>
      <c r="I65" s="990"/>
      <c r="J65" s="995" t="str">
        <f>IF(OR(J62="",J63="",J64=""),"",ROUND(J63*$D$65,0))</f>
        <v/>
      </c>
      <c r="K65" s="990"/>
      <c r="L65" s="995" t="str">
        <f>IF(OR(L62="",L63="",L64=""),"",ROUND(L63*$D$65,0))</f>
        <v/>
      </c>
      <c r="M65" s="990"/>
      <c r="N65" s="995" t="str">
        <f>IF(OR(N62="",N63="",N64=""),"",ROUND(N63*$D$65,0))</f>
        <v/>
      </c>
      <c r="O65" s="990"/>
      <c r="P65" s="995" t="str">
        <f>IF(OR(P62="",P63="",P64=""),"",ROUND(P63*$D$65,0))</f>
        <v/>
      </c>
      <c r="Q65" s="990"/>
      <c r="R65" s="995" t="str">
        <f>IF(OR(R62="",R63="",R64=""),"",ROUND(R63*$D$65,0))</f>
        <v/>
      </c>
      <c r="S65" s="990"/>
      <c r="T65" s="995" t="str">
        <f>IF(OR(T62="",T63="",T64=""),"",ROUND(T63*$D$65,0))</f>
        <v/>
      </c>
      <c r="U65" s="990"/>
      <c r="V65" s="995" t="str">
        <f>IF(OR(V62="",V63="",V64=""),"",ROUND(V63*$D$65,0))</f>
        <v/>
      </c>
      <c r="W65" s="990"/>
      <c r="X65" s="995" t="str">
        <f>IF(OR(X62="",X63="",X64=""),"",ROUND(X63*$D$65,0))</f>
        <v/>
      </c>
      <c r="Y65" s="990"/>
      <c r="Z65" s="995" t="str">
        <f>IF(OR(Z62="",Z63="",Z64=""),"",ROUND(Z63*$D$65,0))</f>
        <v/>
      </c>
      <c r="AA65" s="990"/>
      <c r="AB65" s="995" t="str">
        <f>IF(OR(AB62="",AB63="",AB64=""),"",ROUND(AB63*$D$65,0))</f>
        <v/>
      </c>
      <c r="AC65" s="990"/>
      <c r="AD65" s="995" t="str">
        <f>IF(OR(AD62="",AD63="",AD64=""),"",ROUND(AD63*$D$65,0))</f>
        <v/>
      </c>
      <c r="AE65" s="990"/>
      <c r="AF65" s="995" t="str">
        <f>IF(OR(AF62="",AF63="",AF64=""),"",ROUND(AF63*$D$65,0))</f>
        <v/>
      </c>
      <c r="AG65" s="990"/>
      <c r="AH65" s="995" t="str">
        <f>IF(OR(AH62="",AH63="",AH64=""),"",ROUND(AH63*$D$65,0))</f>
        <v/>
      </c>
      <c r="AI65" s="990"/>
      <c r="AJ65" s="995" t="str">
        <f>IF(OR(AJ62="",AJ63="",AJ64=""),"",ROUND(AJ63*$D$65,0))</f>
        <v/>
      </c>
      <c r="AK65" s="990"/>
      <c r="AL65" s="995" t="str">
        <f>IF(OR(AL62="",AL63="",AL64=""),"",ROUND(AL63*$D$65,0))</f>
        <v/>
      </c>
      <c r="AM65" s="990"/>
      <c r="AN65" s="995" t="str">
        <f>IF(OR(AN62="",AN63="",AN64=""),"",ROUND(AN63*$D$65,0))</f>
        <v/>
      </c>
      <c r="AO65" s="990"/>
      <c r="AP65" s="995" t="str">
        <f>IF(OR(AP62="",AP63="",AP64=""),"",ROUND(AP63*$D$65,0))</f>
        <v/>
      </c>
      <c r="AQ65" s="990"/>
      <c r="AR65" s="995" t="str">
        <f>IF(OR(AR62="",AR63="",AR64=""),"",ROUND(AR63*$D$65,0))</f>
        <v/>
      </c>
      <c r="AS65" s="990"/>
      <c r="AT65" s="995" t="str">
        <f>IF(OR(AT62="",AT63="",AT64=""),"",ROUND(AT63*$D$65,0))</f>
        <v/>
      </c>
      <c r="AU65" s="990"/>
      <c r="AV65" s="995" t="str">
        <f>IF(OR(AV62="",AV63="",AV64=""),"",ROUND(AV63*$D$65,0))</f>
        <v/>
      </c>
      <c r="AW65" s="990"/>
      <c r="AX65" s="995" t="str">
        <f>IF(OR(AX62="",AX63="",AX64=""),"",ROUND(AX63*$D$65,0))</f>
        <v/>
      </c>
      <c r="AY65" s="990"/>
      <c r="AZ65" s="995" t="str">
        <f>IF(OR(AZ62="",AZ63="",AZ64=""),"",ROUND(AZ63*$D$65,0))</f>
        <v/>
      </c>
      <c r="BA65" s="990"/>
      <c r="BB65" s="995" t="str">
        <f>IF(OR(BB62="",BB63="",BB64=""),"",ROUND(BB63*$D$65,0))</f>
        <v/>
      </c>
      <c r="BC65" s="990"/>
      <c r="BD65" s="995" t="str">
        <f>IF(OR(BD62="",BD63="",BD64=""),"",ROUND(BD63*$D$65,0))</f>
        <v/>
      </c>
      <c r="BE65" s="990"/>
      <c r="BF65" s="995" t="str">
        <f>IF(OR(BF62="",BF63="",BF64=""),"",ROUND(BF63*$D$65,0))</f>
        <v/>
      </c>
      <c r="BG65" s="990"/>
      <c r="BH65" s="995" t="str">
        <f>IF(OR(BH62="",BH63="",BH64=""),"",ROUND(BH63*$D$65,0))</f>
        <v/>
      </c>
      <c r="BI65" s="990"/>
      <c r="BJ65" s="995" t="str">
        <f>IF(OR(BJ62="",BJ63="",BJ64=""),"",ROUND(BJ63*$D$65,0))</f>
        <v/>
      </c>
      <c r="BK65" s="990"/>
      <c r="BL65" s="995" t="str">
        <f>IF(OR(BL62="",BL63="",BL64=""),"",ROUND(BL63*$D$65,0))</f>
        <v/>
      </c>
      <c r="BM65" s="990"/>
      <c r="BN65" s="995" t="str">
        <f>IF(OR(BN62="",BN63="",BN64=""),"",ROUND(BN63*$D$65,0))</f>
        <v/>
      </c>
      <c r="BO65" s="990"/>
      <c r="BP65" s="1026" t="str">
        <f>IF(F65="","",SUM(H65:BN65))</f>
        <v/>
      </c>
      <c r="BQ65" s="1018"/>
      <c r="BR65" s="1027" t="str">
        <f>IF(BP65="","",SUM(F65,BP65))</f>
        <v/>
      </c>
    </row>
    <row r="66" spans="2:74" ht="33" customHeight="1">
      <c r="B66" s="974"/>
      <c r="C66" s="1017" t="s">
        <v>2503</v>
      </c>
      <c r="D66" s="1743">
        <f>Table!C62</f>
        <v>6.0999999999999999E-2</v>
      </c>
      <c r="E66" s="1028"/>
      <c r="F66" s="995" t="str">
        <f>IF(OR(F62="",F63="",F64=""),"",ROUND(F63*$D$66,0))</f>
        <v/>
      </c>
      <c r="G66" s="1028"/>
      <c r="H66" s="995" t="str">
        <f>IF(OR(H62="",H63="",H64=""),"",ROUND(H63*$D$66,0))</f>
        <v/>
      </c>
      <c r="I66" s="1028"/>
      <c r="J66" s="995" t="str">
        <f>IF(OR(J62="",J63="",J64=""),"",ROUND(J63*$D$66,0))</f>
        <v/>
      </c>
      <c r="K66" s="1028"/>
      <c r="L66" s="995" t="str">
        <f>IF(OR(L62="",L63="",L64=""),"",ROUND(L63*$D$66,0))</f>
        <v/>
      </c>
      <c r="M66" s="1028"/>
      <c r="N66" s="995" t="str">
        <f>IF(OR(N62="",N63="",N64=""),"",ROUND(N63*$D$66,0))</f>
        <v/>
      </c>
      <c r="O66" s="1028"/>
      <c r="P66" s="995" t="str">
        <f>IF(OR(P62="",P63="",P64=""),"",ROUND(P63*$D$66,0))</f>
        <v/>
      </c>
      <c r="Q66" s="1028"/>
      <c r="R66" s="995" t="str">
        <f>IF(OR(R62="",R63="",R64=""),"",ROUND(R63*$D$66,0))</f>
        <v/>
      </c>
      <c r="S66" s="1028"/>
      <c r="T66" s="995" t="str">
        <f>IF(OR(T62="",T63="",T64=""),"",ROUND(T63*$D$66,0))</f>
        <v/>
      </c>
      <c r="U66" s="1028"/>
      <c r="V66" s="995" t="str">
        <f>IF(OR(V62="",V63="",V64=""),"",ROUND(V63*$D$66,0))</f>
        <v/>
      </c>
      <c r="W66" s="1028"/>
      <c r="X66" s="995" t="str">
        <f>IF(OR(X62="",X63="",X64=""),"",ROUND(X63*$D$66,0))</f>
        <v/>
      </c>
      <c r="Y66" s="1028"/>
      <c r="Z66" s="995" t="str">
        <f>IF(OR(Z62="",Z63="",Z64=""),"",ROUND(Z63*$D$66,0))</f>
        <v/>
      </c>
      <c r="AA66" s="1028"/>
      <c r="AB66" s="995" t="str">
        <f>IF(OR(AB62="",AB63="",AB64=""),"",ROUND(AB63*$D$66,0))</f>
        <v/>
      </c>
      <c r="AC66" s="1028"/>
      <c r="AD66" s="995" t="str">
        <f>IF(OR(AD62="",AD63="",AD64=""),"",ROUND(AD63*$D$66,0))</f>
        <v/>
      </c>
      <c r="AE66" s="1028"/>
      <c r="AF66" s="995" t="str">
        <f>IF(OR(AF62="",AF63="",AF64=""),"",ROUND(AF63*$D$66,0))</f>
        <v/>
      </c>
      <c r="AG66" s="1028"/>
      <c r="AH66" s="995" t="str">
        <f>IF(OR(AH62="",AH63="",AH64=""),"",ROUND(AH63*$D$66,0))</f>
        <v/>
      </c>
      <c r="AI66" s="1028"/>
      <c r="AJ66" s="995" t="str">
        <f>IF(OR(AJ62="",AJ63="",AJ64=""),"",ROUND(AJ63*$D$66,0))</f>
        <v/>
      </c>
      <c r="AK66" s="1028"/>
      <c r="AL66" s="995" t="str">
        <f>IF(OR(AL62="",AL63="",AL64=""),"",ROUND(AL63*$D$66,0))</f>
        <v/>
      </c>
      <c r="AM66" s="1028"/>
      <c r="AN66" s="995" t="str">
        <f>IF(OR(AN62="",AN63="",AN64=""),"",ROUND(AN63*$D$66,0))</f>
        <v/>
      </c>
      <c r="AO66" s="1028"/>
      <c r="AP66" s="995" t="str">
        <f>IF(OR(AP62="",AP63="",AP64=""),"",ROUND(AP63*$D$66,0))</f>
        <v/>
      </c>
      <c r="AQ66" s="1028"/>
      <c r="AR66" s="995" t="str">
        <f>IF(OR(AR62="",AR63="",AR64=""),"",ROUND(AR63*$D$66,0))</f>
        <v/>
      </c>
      <c r="AS66" s="1028"/>
      <c r="AT66" s="995" t="str">
        <f>IF(OR(AT62="",AT63="",AT64=""),"",ROUND(AT63*$D$66,0))</f>
        <v/>
      </c>
      <c r="AU66" s="1028"/>
      <c r="AV66" s="995" t="str">
        <f>IF(OR(AV62="",AV63="",AV64=""),"",ROUND(AV63*$D$66,0))</f>
        <v/>
      </c>
      <c r="AW66" s="1028"/>
      <c r="AX66" s="995" t="str">
        <f>IF(OR(AX62="",AX63="",AX64=""),"",ROUND(AX63*$D$66,0))</f>
        <v/>
      </c>
      <c r="AY66" s="1028"/>
      <c r="AZ66" s="995" t="str">
        <f>IF(OR(AZ62="",AZ63="",AZ64=""),"",ROUND(AZ63*$D$66,0))</f>
        <v/>
      </c>
      <c r="BA66" s="1028"/>
      <c r="BB66" s="995" t="str">
        <f>IF(OR(BB62="",BB63="",BB64=""),"",ROUND(BB63*$D$66,0))</f>
        <v/>
      </c>
      <c r="BC66" s="1028"/>
      <c r="BD66" s="995" t="str">
        <f>IF(OR(BD62="",BD63="",BD64=""),"",ROUND(BD63*$D$66,0))</f>
        <v/>
      </c>
      <c r="BE66" s="1028"/>
      <c r="BF66" s="995" t="str">
        <f>IF(OR(BF62="",BF63="",BF64=""),"",ROUND(BF63*$D$66,0))</f>
        <v/>
      </c>
      <c r="BG66" s="1028"/>
      <c r="BH66" s="995" t="str">
        <f>IF(OR(BH62="",BH63="",BH64=""),"",ROUND(BH63*$D$66,0))</f>
        <v/>
      </c>
      <c r="BI66" s="1028"/>
      <c r="BJ66" s="995" t="str">
        <f>IF(OR(BJ62="",BJ63="",BJ64=""),"",ROUND(BJ63*$D$66,0))</f>
        <v/>
      </c>
      <c r="BK66" s="1028"/>
      <c r="BL66" s="995" t="str">
        <f>IF(OR(BL62="",BL63="",BL64=""),"",ROUND(BL63*$D$66,0))</f>
        <v/>
      </c>
      <c r="BM66" s="1028"/>
      <c r="BN66" s="995" t="str">
        <f>IF(OR(BN62="",BN63="",BN64=""),"",ROUND(BN63*$D$66,0))</f>
        <v/>
      </c>
      <c r="BO66" s="1028"/>
      <c r="BP66" s="1026" t="str">
        <f>IF(F66="","",SUM(H66:BN66))</f>
        <v/>
      </c>
      <c r="BQ66" s="1029"/>
      <c r="BR66" s="1027" t="str">
        <f>IF(BP66="","",SUM(F66,BP66))</f>
        <v/>
      </c>
      <c r="BU66" s="1257" t="s">
        <v>1464</v>
      </c>
      <c r="BV66" s="1257"/>
    </row>
    <row r="67" spans="2:74" ht="49.5" customHeight="1">
      <c r="B67" s="974"/>
      <c r="C67" s="1017" t="s">
        <v>1246</v>
      </c>
      <c r="D67" s="1002"/>
      <c r="E67" s="940"/>
      <c r="F67" s="999" t="str">
        <f>IF(F66="","",IF(AND(F62=0,F63=0,F64=0),"ＯＫ",IF(OR(F65*1.1&lt;=F62,F66*0.9&gt;=F62),"事業主負担額の入力値"&amp;"「"&amp;F62&amp;"」"&amp;"は自動計算値"&amp;"「"&amp;F65&amp;"」"&amp;"～"&amp;"「"&amp;F66&amp;"」"&amp;"の範囲に比べて乖離が大きくなっています。黄色セルの各入力値に間違いがないか確認してください。","ＯＫ")))</f>
        <v/>
      </c>
      <c r="G67" s="940"/>
      <c r="H67" s="999" t="str">
        <f>IF(H66="","",IF(AND(H62=0,H63=0,H64=0),"ＯＫ",IF(OR(H65*1.1&lt;=H62,H66*0.9&gt;=H62),"事業主負担額の入力値"&amp;"「"&amp;H62&amp;"」"&amp;"は自動計算値"&amp;"「"&amp;H65&amp;"」"&amp;"～"&amp;"「"&amp;H66&amp;"」"&amp;"の範囲に比べて乖離が大きくなっています。黄色セルの各入力値に間違いがないか確認してください。","ＯＫ")))</f>
        <v/>
      </c>
      <c r="I67" s="940"/>
      <c r="J67" s="999" t="str">
        <f>IF(J66="","",IF(AND(J62=0,J63=0,J64=0),"ＯＫ",IF(OR(J65*1.1&lt;=J62,J66*0.9&gt;=J62),"事業主負担額の入力値"&amp;"「"&amp;J62&amp;"」"&amp;"は自動計算値"&amp;"「"&amp;J65&amp;"」"&amp;"～"&amp;"「"&amp;J66&amp;"」"&amp;"の範囲に比べて乖離が大きくなっています。黄色セルの各入力値に間違いがないか確認してください。","ＯＫ")))</f>
        <v/>
      </c>
      <c r="K67" s="940"/>
      <c r="L67" s="999" t="str">
        <f>IF(L66="","",IF(AND(L62=0,L63=0,L64=0),"ＯＫ",IF(OR(L65*1.1&lt;=L62,L66*0.9&gt;=L62),"事業主負担額の入力値"&amp;"「"&amp;L62&amp;"」"&amp;"は自動計算値"&amp;"「"&amp;L65&amp;"」"&amp;"～"&amp;"「"&amp;L66&amp;"」"&amp;"の範囲に比べて乖離が大きくなっています。黄色セルの各入力値に間違いがないか確認してください。","ＯＫ")))</f>
        <v/>
      </c>
      <c r="M67" s="940"/>
      <c r="N67" s="999" t="str">
        <f>IF(N66="","",IF(AND(N62=0,N63=0,N64=0),"ＯＫ",IF(OR(N65*1.1&lt;=N62,N66*0.9&gt;=N62),"事業主負担額の入力値"&amp;"「"&amp;N62&amp;"」"&amp;"は自動計算値"&amp;"「"&amp;N65&amp;"」"&amp;"～"&amp;"「"&amp;N66&amp;"」"&amp;"の範囲に比べて乖離が大きくなっています。黄色セルの各入力値に間違いがないか確認してください。","ＯＫ")))</f>
        <v/>
      </c>
      <c r="O67" s="940"/>
      <c r="P67" s="999" t="str">
        <f>IF(P66="","",IF(AND(P62=0,P63=0,P64=0),"ＯＫ",IF(OR(P65*1.1&lt;=P62,P66*0.9&gt;=P62),"事業主負担額の入力値"&amp;"「"&amp;P62&amp;"」"&amp;"は自動計算値"&amp;"「"&amp;P65&amp;"」"&amp;"～"&amp;"「"&amp;P66&amp;"」"&amp;"の範囲に比べて乖離が大きくなっています。黄色セルの各入力値に間違いがないか確認してください。","ＯＫ")))</f>
        <v/>
      </c>
      <c r="Q67" s="940"/>
      <c r="R67" s="999" t="str">
        <f>IF(R66="","",IF(AND(R62=0,R63=0,R64=0),"ＯＫ",IF(OR(R65*1.1&lt;=R62,R66*0.9&gt;=R62),"事業主負担額の入力値"&amp;"「"&amp;R62&amp;"」"&amp;"は自動計算値"&amp;"「"&amp;R65&amp;"」"&amp;"～"&amp;"「"&amp;R66&amp;"」"&amp;"の範囲に比べて乖離が大きくなっています。黄色セルの各入力値に間違いがないか確認してください。","ＯＫ")))</f>
        <v/>
      </c>
      <c r="S67" s="940"/>
      <c r="T67" s="999" t="str">
        <f>IF(T66="","",IF(AND(T62=0,T63=0,T64=0),"ＯＫ",IF(OR(T65*1.1&lt;=T62,T66*0.9&gt;=T62),"事業主負担額の入力値"&amp;"「"&amp;T62&amp;"」"&amp;"は自動計算値"&amp;"「"&amp;T65&amp;"」"&amp;"～"&amp;"「"&amp;T66&amp;"」"&amp;"の範囲に比べて乖離が大きくなっています。黄色セルの各入力値に間違いがないか確認してください。","ＯＫ")))</f>
        <v/>
      </c>
      <c r="U67" s="940"/>
      <c r="V67" s="999" t="str">
        <f>IF(V66="","",IF(AND(V62=0,V63=0,V64=0),"ＯＫ",IF(OR(V65*1.1&lt;=V62,V66*0.9&gt;=V62),"事業主負担額の入力値"&amp;"「"&amp;V62&amp;"」"&amp;"は自動計算値"&amp;"「"&amp;V65&amp;"」"&amp;"～"&amp;"「"&amp;V66&amp;"」"&amp;"の範囲に比べて乖離が大きくなっています。黄色セルの各入力値に間違いがないか確認してください。","ＯＫ")))</f>
        <v/>
      </c>
      <c r="W67" s="940"/>
      <c r="X67" s="999" t="str">
        <f>IF(X66="","",IF(AND(X62=0,X63=0,X64=0),"ＯＫ",IF(OR(X65*1.1&lt;=X62,X66*0.9&gt;=X62),"事業主負担額の入力値"&amp;"「"&amp;X62&amp;"」"&amp;"は自動計算値"&amp;"「"&amp;X65&amp;"」"&amp;"～"&amp;"「"&amp;X66&amp;"」"&amp;"の範囲に比べて乖離が大きくなっています。黄色セルの各入力値に間違いがないか確認してください。","ＯＫ")))</f>
        <v/>
      </c>
      <c r="Y67" s="940"/>
      <c r="Z67" s="999" t="str">
        <f>IF(Z66="","",IF(AND(Z62=0,Z63=0,Z64=0),"ＯＫ",IF(OR(Z65*1.1&lt;=Z62,Z66*0.9&gt;=Z62),"事業主負担額の入力値"&amp;"「"&amp;Z62&amp;"」"&amp;"は自動計算値"&amp;"「"&amp;Z65&amp;"」"&amp;"～"&amp;"「"&amp;Z66&amp;"」"&amp;"の範囲に比べて乖離が大きくなっています。黄色セルの各入力値に間違いがないか確認してください。","ＯＫ")))</f>
        <v/>
      </c>
      <c r="AA67" s="940"/>
      <c r="AB67" s="999" t="str">
        <f>IF(AB66="","",IF(AND(AB62=0,AB63=0,AB64=0),"ＯＫ",IF(OR(AB65*1.1&lt;=AB62,AB66*0.9&gt;=AB62),"事業主負担額の入力値"&amp;"「"&amp;AB62&amp;"」"&amp;"は自動計算値"&amp;"「"&amp;AB65&amp;"」"&amp;"～"&amp;"「"&amp;AB66&amp;"」"&amp;"の範囲に比べて乖離が大きくなっています。黄色セルの各入力値に間違いがないか確認してください。","ＯＫ")))</f>
        <v/>
      </c>
      <c r="AC67" s="940"/>
      <c r="AD67" s="999" t="str">
        <f>IF(AD66="","",IF(AND(AD62=0,AD63=0,AD64=0),"ＯＫ",IF(OR(AD65*1.1&lt;=AD62,AD66*0.9&gt;=AD62),"事業主負担額の入力値"&amp;"「"&amp;AD62&amp;"」"&amp;"は自動計算値"&amp;"「"&amp;AD65&amp;"」"&amp;"～"&amp;"「"&amp;AD66&amp;"」"&amp;"の範囲に比べて乖離が大きくなっています。黄色セルの各入力値に間違いがないか確認してください。","ＯＫ")))</f>
        <v/>
      </c>
      <c r="AE67" s="940"/>
      <c r="AF67" s="999" t="str">
        <f>IF(AF66="","",IF(AND(AF62=0,AF63=0,AF64=0),"ＯＫ",IF(OR(AF65*1.1&lt;=AF62,AF66*0.9&gt;=AF62),"事業主負担額の入力値"&amp;"「"&amp;AF62&amp;"」"&amp;"は自動計算値"&amp;"「"&amp;AF65&amp;"」"&amp;"～"&amp;"「"&amp;AF66&amp;"」"&amp;"の範囲に比べて乖離が大きくなっています。黄色セルの各入力値に間違いがないか確認してください。","ＯＫ")))</f>
        <v/>
      </c>
      <c r="AG67" s="940"/>
      <c r="AH67" s="999" t="str">
        <f>IF(AH66="","",IF(AND(AH62=0,AH63=0,AH64=0),"ＯＫ",IF(OR(AH65*1.1&lt;=AH62,AH66*0.9&gt;=AH62),"事業主負担額の入力値"&amp;"「"&amp;AH62&amp;"」"&amp;"は自動計算値"&amp;"「"&amp;AH65&amp;"」"&amp;"～"&amp;"「"&amp;AH66&amp;"」"&amp;"の範囲に比べて乖離が大きくなっています。黄色セルの各入力値に間違いがないか確認してください。","ＯＫ")))</f>
        <v/>
      </c>
      <c r="AI67" s="940"/>
      <c r="AJ67" s="999" t="str">
        <f>IF(AJ66="","",IF(AND(AJ62=0,AJ63=0,AJ64=0),"ＯＫ",IF(OR(AJ65*1.1&lt;=AJ62,AJ66*0.9&gt;=AJ62),"事業主負担額の入力値"&amp;"「"&amp;AJ62&amp;"」"&amp;"は自動計算値"&amp;"「"&amp;AJ65&amp;"」"&amp;"～"&amp;"「"&amp;AJ66&amp;"」"&amp;"の範囲に比べて乖離が大きくなっています。黄色セルの各入力値に間違いがないか確認してください。","ＯＫ")))</f>
        <v/>
      </c>
      <c r="AK67" s="940"/>
      <c r="AL67" s="999" t="str">
        <f>IF(AL66="","",IF(AND(AL62=0,AL63=0,AL64=0),"ＯＫ",IF(OR(AL65*1.1&lt;=AL62,AL66*0.9&gt;=AL62),"事業主負担額の入力値"&amp;"「"&amp;AL62&amp;"」"&amp;"は自動計算値"&amp;"「"&amp;AL65&amp;"」"&amp;"～"&amp;"「"&amp;AL66&amp;"」"&amp;"の範囲に比べて乖離が大きくなっています。黄色セルの各入力値に間違いがないか確認してください。","ＯＫ")))</f>
        <v/>
      </c>
      <c r="AM67" s="940"/>
      <c r="AN67" s="999" t="str">
        <f>IF(AN66="","",IF(AND(AN62=0,AN63=0,AN64=0),"ＯＫ",IF(OR(AN65*1.1&lt;=AN62,AN66*0.9&gt;=AN62),"事業主負担額の入力値"&amp;"「"&amp;AN62&amp;"」"&amp;"は自動計算値"&amp;"「"&amp;AN65&amp;"」"&amp;"～"&amp;"「"&amp;AN66&amp;"」"&amp;"の範囲に比べて乖離が大きくなっています。黄色セルの各入力値に間違いがないか確認してください。","ＯＫ")))</f>
        <v/>
      </c>
      <c r="AO67" s="940"/>
      <c r="AP67" s="999" t="str">
        <f>IF(AP66="","",IF(AND(AP62=0,AP63=0,AP64=0),"ＯＫ",IF(OR(AP65*1.1&lt;=AP62,AP66*0.9&gt;=AP62),"事業主負担額の入力値"&amp;"「"&amp;AP62&amp;"」"&amp;"は自動計算値"&amp;"「"&amp;AP65&amp;"」"&amp;"～"&amp;"「"&amp;AP66&amp;"」"&amp;"の範囲に比べて乖離が大きくなっています。黄色セルの各入力値に間違いがないか確認してください。","ＯＫ")))</f>
        <v/>
      </c>
      <c r="AQ67" s="940"/>
      <c r="AR67" s="999" t="str">
        <f>IF(AR66="","",IF(AND(AR62=0,AR63=0,AR64=0),"ＯＫ",IF(OR(AR65*1.1&lt;=AR62,AR66*0.9&gt;=AR62),"事業主負担額の入力値"&amp;"「"&amp;AR62&amp;"」"&amp;"は自動計算値"&amp;"「"&amp;AR65&amp;"」"&amp;"～"&amp;"「"&amp;AR66&amp;"」"&amp;"の範囲に比べて乖離が大きくなっています。黄色セルの各入力値に間違いがないか確認してください。","ＯＫ")))</f>
        <v/>
      </c>
      <c r="AS67" s="940"/>
      <c r="AT67" s="999" t="str">
        <f>IF(AT66="","",IF(AND(AT62=0,AT63=0,AT64=0),"ＯＫ",IF(OR(AT65*1.1&lt;=AT62,AT66*0.9&gt;=AT62),"事業主負担額の入力値"&amp;"「"&amp;AT62&amp;"」"&amp;"は自動計算値"&amp;"「"&amp;AT65&amp;"」"&amp;"～"&amp;"「"&amp;AT66&amp;"」"&amp;"の範囲に比べて乖離が大きくなっています。黄色セルの各入力値に間違いがないか確認してください。","ＯＫ")))</f>
        <v/>
      </c>
      <c r="AU67" s="940"/>
      <c r="AV67" s="999" t="str">
        <f>IF(AV66="","",IF(AND(AV62=0,AV63=0,AV64=0),"ＯＫ",IF(OR(AV65*1.1&lt;=AV62,AV66*0.9&gt;=AV62),"事業主負担額の入力値"&amp;"「"&amp;AV62&amp;"」"&amp;"は自動計算値"&amp;"「"&amp;AV65&amp;"」"&amp;"～"&amp;"「"&amp;AV66&amp;"」"&amp;"の範囲に比べて乖離が大きくなっています。黄色セルの各入力値に間違いがないか確認してください。","ＯＫ")))</f>
        <v/>
      </c>
      <c r="AW67" s="940"/>
      <c r="AX67" s="999" t="str">
        <f>IF(AX66="","",IF(AND(AX62=0,AX63=0,AX64=0),"ＯＫ",IF(OR(AX65*1.1&lt;=AX62,AX66*0.9&gt;=AX62),"事業主負担額の入力値"&amp;"「"&amp;AX62&amp;"」"&amp;"は自動計算値"&amp;"「"&amp;AX65&amp;"」"&amp;"～"&amp;"「"&amp;AX66&amp;"」"&amp;"の範囲に比べて乖離が大きくなっています。黄色セルの各入力値に間違いがないか確認してください。","ＯＫ")))</f>
        <v/>
      </c>
      <c r="AY67" s="940"/>
      <c r="AZ67" s="999" t="str">
        <f>IF(AZ66="","",IF(AND(AZ62=0,AZ63=0,AZ64=0),"ＯＫ",IF(OR(AZ65*1.1&lt;=AZ62,AZ66*0.9&gt;=AZ62),"事業主負担額の入力値"&amp;"「"&amp;AZ62&amp;"」"&amp;"は自動計算値"&amp;"「"&amp;AZ65&amp;"」"&amp;"～"&amp;"「"&amp;AZ66&amp;"」"&amp;"の範囲に比べて乖離が大きくなっています。黄色セルの各入力値に間違いがないか確認してください。","ＯＫ")))</f>
        <v/>
      </c>
      <c r="BA67" s="940"/>
      <c r="BB67" s="999" t="str">
        <f>IF(BB66="","",IF(AND(BB62=0,BB63=0,BB64=0),"ＯＫ",IF(OR(BB65*1.1&lt;=BB62,BB66*0.9&gt;=BB62),"事業主負担額の入力値"&amp;"「"&amp;BB62&amp;"」"&amp;"は自動計算値"&amp;"「"&amp;BB65&amp;"」"&amp;"～"&amp;"「"&amp;BB66&amp;"」"&amp;"の範囲に比べて乖離が大きくなっています。黄色セルの各入力値に間違いがないか確認してください。","ＯＫ")))</f>
        <v/>
      </c>
      <c r="BC67" s="940"/>
      <c r="BD67" s="999" t="str">
        <f>IF(BD66="","",IF(AND(BD62=0,BD63=0,BD64=0),"ＯＫ",IF(OR(BD65*1.1&lt;=BD62,BD66*0.9&gt;=BD62),"事業主負担額の入力値"&amp;"「"&amp;BD62&amp;"」"&amp;"は自動計算値"&amp;"「"&amp;BD65&amp;"」"&amp;"～"&amp;"「"&amp;BD66&amp;"」"&amp;"の範囲に比べて乖離が大きくなっています。黄色セルの各入力値に間違いがないか確認してください。","ＯＫ")))</f>
        <v/>
      </c>
      <c r="BE67" s="940"/>
      <c r="BF67" s="999" t="str">
        <f>IF(BF66="","",IF(AND(BF62=0,BF63=0,BF64=0),"ＯＫ",IF(OR(BF65*1.1&lt;=BF62,BF66*0.9&gt;=BF62),"事業主負担額の入力値"&amp;"「"&amp;BF62&amp;"」"&amp;"は自動計算値"&amp;"「"&amp;BF65&amp;"」"&amp;"～"&amp;"「"&amp;BF66&amp;"」"&amp;"の範囲に比べて乖離が大きくなっています。黄色セルの各入力値に間違いがないか確認してください。","ＯＫ")))</f>
        <v/>
      </c>
      <c r="BG67" s="940"/>
      <c r="BH67" s="999" t="str">
        <f>IF(BH66="","",IF(AND(BH62=0,BH63=0,BH64=0),"ＯＫ",IF(OR(BH65*1.1&lt;=BH62,BH66*0.9&gt;=BH62),"事業主負担額の入力値"&amp;"「"&amp;BH62&amp;"」"&amp;"は自動計算値"&amp;"「"&amp;BH65&amp;"」"&amp;"～"&amp;"「"&amp;BH66&amp;"」"&amp;"の範囲に比べて乖離が大きくなっています。黄色セルの各入力値に間違いがないか確認してください。","ＯＫ")))</f>
        <v/>
      </c>
      <c r="BI67" s="940"/>
      <c r="BJ67" s="999" t="str">
        <f>IF(BJ66="","",IF(AND(BJ62=0,BJ63=0,BJ64=0),"ＯＫ",IF(OR(BJ65*1.1&lt;=BJ62,BJ66*0.9&gt;=BJ62),"事業主負担額の入力値"&amp;"「"&amp;BJ62&amp;"」"&amp;"は自動計算値"&amp;"「"&amp;BJ65&amp;"」"&amp;"～"&amp;"「"&amp;BJ66&amp;"」"&amp;"の範囲に比べて乖離が大きくなっています。黄色セルの各入力値に間違いがないか確認してください。","ＯＫ")))</f>
        <v/>
      </c>
      <c r="BK67" s="940"/>
      <c r="BL67" s="999" t="str">
        <f>IF(BL66="","",IF(AND(BL62=0,BL63=0,BL64=0),"ＯＫ",IF(OR(BL65*1.1&lt;=BL62,BL66*0.9&gt;=BL62),"事業主負担額の入力値"&amp;"「"&amp;BL62&amp;"」"&amp;"は自動計算値"&amp;"「"&amp;BL65&amp;"」"&amp;"～"&amp;"「"&amp;BL66&amp;"」"&amp;"の範囲に比べて乖離が大きくなっています。黄色セルの各入力値に間違いがないか確認してください。","ＯＫ")))</f>
        <v/>
      </c>
      <c r="BM67" s="940"/>
      <c r="BN67" s="999" t="str">
        <f>IF(BN66="","",IF(AND(BN62=0,BN63=0,BN64=0),"ＯＫ",IF(OR(BN65*1.1&lt;=BN62,BN66*0.9&gt;=BN62),"事業主負担額の入力値"&amp;"「"&amp;BN62&amp;"」"&amp;"は自動計算値"&amp;"「"&amp;BN65&amp;"」"&amp;"～"&amp;"「"&amp;BN66&amp;"」"&amp;"の範囲に比べて乖離が大きくなっています。黄色セルの各入力値に間違いがないか確認してください。","ＯＫ")))</f>
        <v/>
      </c>
      <c r="BO67" s="940"/>
      <c r="BP67" s="1019" t="str">
        <f>BU67&amp;BV67</f>
        <v/>
      </c>
      <c r="BQ67" s="943"/>
      <c r="BR67" s="1020" t="str">
        <f>IF(BR66="","",IF(AND(BR62=0,BR63=0,BR64=0),"ＯＫ",IF(OR(BR65*1.1&lt;=BR62,BR66*0.9&gt;=BR62),"事業主負担額の入力値"&amp;"「"&amp;BR62&amp;"」"&amp;"は自動計算値"&amp;"「"&amp;BR65&amp;"」"&amp;"～"&amp;"「"&amp;BR66&amp;"」"&amp;"の範囲に比べて乖離が大きくなっています。黄色セルの各入力値に間違いがないか確認してください。","ＯＫ")))</f>
        <v/>
      </c>
      <c r="BU67" s="1257" t="str">
        <f>IF(BP66="","",IF(AND(BP62=0,BP63=0,BP64=0),"ＯＫ",IF(BP62=0,"事業主負担額が0になっています。入力値を確認してください。","")))</f>
        <v/>
      </c>
      <c r="BV67" s="1257" t="str">
        <f>IF(AND(BP66&lt;&gt;"",BU67&lt;&gt;"ＯＫ"),IF(OR(BP65*1.1&lt;=BP62,BP66*0.9&gt;=BP62),"事業主負担額の入力値"&amp;"「"&amp;BP62&amp;"」"&amp;"は自動計算値"&amp;"「"&amp;BP65&amp;"」"&amp;"～"&amp;"「"&amp;BP66&amp;"」"&amp;"の範囲に比べて乖離が大きくなっています。黄色セルの各入力値に間違いがないか確認してください。","ＯＫ"),"")</f>
        <v/>
      </c>
    </row>
    <row r="68" spans="2:74" ht="49.5" customHeight="1">
      <c r="B68" s="974"/>
      <c r="C68" s="650" t="s">
        <v>1236</v>
      </c>
      <c r="D68" s="632"/>
      <c r="E68" s="1031"/>
      <c r="F68" s="999" t="str">
        <f>IF(F66="","",IF(F63+F40&lt;&gt;F10,"F.2支払い賃金合計（船員保険）"&amp;"「"&amp;F63&amp;"」"&amp;"とC.2支払い賃金合計（健康保険）"&amp;"「"&amp;F40&amp;"」"&amp;"の合計が基本情報の支払い賃金総額"&amp;"「"&amp;F10&amp;"」"&amp;"と整合していません。入力値を確認してください。","ＯＫ"))</f>
        <v/>
      </c>
      <c r="G68" s="1031"/>
      <c r="H68" s="999" t="str">
        <f>IF(H66="","",IF(H63+H40&lt;&gt;H10,"F.2支払い賃金合計（船員保険）"&amp;"「"&amp;H63&amp;"」"&amp;"とC.2支払い賃金合計（健康保険）"&amp;"「"&amp;H40&amp;"」"&amp;"の合計が基本情報の支払い賃金総額"&amp;"「"&amp;H10&amp;"」"&amp;"と整合していません。入力値を確認してください。","ＯＫ"))</f>
        <v/>
      </c>
      <c r="I68" s="1031"/>
      <c r="J68" s="999" t="str">
        <f>IF(J66="","",IF(J63+J40&lt;&gt;J10,"F.2支払い賃金合計（船員保険）"&amp;"「"&amp;J63&amp;"」"&amp;"とC.2支払い賃金合計（健康保険）"&amp;"「"&amp;J40&amp;"」"&amp;"の合計が基本情報の支払い賃金総額"&amp;"「"&amp;J10&amp;"」"&amp;"と整合していません。入力値を確認してください。","ＯＫ"))</f>
        <v/>
      </c>
      <c r="K68" s="1031"/>
      <c r="L68" s="999" t="str">
        <f>IF(L66="","",IF(L63+L40&lt;&gt;L10,"F.2支払い賃金合計（船員保険）"&amp;"「"&amp;L63&amp;"」"&amp;"とC.2支払い賃金合計（健康保険）"&amp;"「"&amp;L40&amp;"」"&amp;"の合計が基本情報の支払い賃金総額"&amp;"「"&amp;L10&amp;"」"&amp;"と整合していません。入力値を確認してください。","ＯＫ"))</f>
        <v/>
      </c>
      <c r="M68" s="1031"/>
      <c r="N68" s="999" t="str">
        <f>IF(N66="","",IF(N63+N40&lt;&gt;N10,"F.2支払い賃金合計（船員保険）"&amp;"「"&amp;N63&amp;"」"&amp;"とC.2支払い賃金合計（健康保険）"&amp;"「"&amp;N40&amp;"」"&amp;"の合計が基本情報の支払い賃金総額"&amp;"「"&amp;N10&amp;"」"&amp;"と整合していません。入力値を確認してください。","ＯＫ"))</f>
        <v/>
      </c>
      <c r="O68" s="1031"/>
      <c r="P68" s="999" t="str">
        <f>IF(P66="","",IF(P63+P40&lt;&gt;P10,"F.2支払い賃金合計（船員保険）"&amp;"「"&amp;P63&amp;"」"&amp;"とC.2支払い賃金合計（健康保険）"&amp;"「"&amp;P40&amp;"」"&amp;"の合計が基本情報の支払い賃金総額"&amp;"「"&amp;P10&amp;"」"&amp;"と整合していません。入力値を確認してください。","ＯＫ"))</f>
        <v/>
      </c>
      <c r="Q68" s="1031"/>
      <c r="R68" s="999" t="str">
        <f>IF(R66="","",IF(R63+R40&lt;&gt;R10,"F.2支払い賃金合計（船員保険）"&amp;"「"&amp;R63&amp;"」"&amp;"とC.2支払い賃金合計（健康保険）"&amp;"「"&amp;R40&amp;"」"&amp;"の合計が基本情報の支払い賃金総額"&amp;"「"&amp;R10&amp;"」"&amp;"と整合していません。入力値を確認してください。","ＯＫ"))</f>
        <v/>
      </c>
      <c r="S68" s="1031"/>
      <c r="T68" s="999" t="str">
        <f>IF(T66="","",IF(T63+T40&lt;&gt;T10,"F.2支払い賃金合計（船員保険）"&amp;"「"&amp;T63&amp;"」"&amp;"とC.2支払い賃金合計（健康保険）"&amp;"「"&amp;T40&amp;"」"&amp;"の合計が基本情報の支払い賃金総額"&amp;"「"&amp;T10&amp;"」"&amp;"と整合していません。入力値を確認してください。","ＯＫ"))</f>
        <v/>
      </c>
      <c r="U68" s="1031"/>
      <c r="V68" s="999" t="str">
        <f>IF(V66="","",IF(V63+V40&lt;&gt;V10,"F.2支払い賃金合計（船員保険）"&amp;"「"&amp;V63&amp;"」"&amp;"とC.2支払い賃金合計（健康保険）"&amp;"「"&amp;V40&amp;"」"&amp;"の合計が基本情報の支払い賃金総額"&amp;"「"&amp;V10&amp;"」"&amp;"と整合していません。入力値を確認してください。","ＯＫ"))</f>
        <v/>
      </c>
      <c r="W68" s="1031"/>
      <c r="X68" s="999" t="str">
        <f>IF(X66="","",IF(X63+X40&lt;&gt;X10,"F.2支払い賃金合計（船員保険）"&amp;"「"&amp;X63&amp;"」"&amp;"とC.2支払い賃金合計（健康保険）"&amp;"「"&amp;X40&amp;"」"&amp;"の合計が基本情報の支払い賃金総額"&amp;"「"&amp;X10&amp;"」"&amp;"と整合していません。入力値を確認してください。","ＯＫ"))</f>
        <v/>
      </c>
      <c r="Y68" s="1031"/>
      <c r="Z68" s="999" t="str">
        <f>IF(Z66="","",IF(Z63+Z40&lt;&gt;Z10,"F.2支払い賃金合計（船員保険）"&amp;"「"&amp;Z63&amp;"」"&amp;"とC.2支払い賃金合計（健康保険）"&amp;"「"&amp;Z40&amp;"」"&amp;"の合計が基本情報の支払い賃金総額"&amp;"「"&amp;Z10&amp;"」"&amp;"と整合していません。入力値を確認してください。","ＯＫ"))</f>
        <v/>
      </c>
      <c r="AA68" s="1031"/>
      <c r="AB68" s="999" t="str">
        <f>IF(AB66="","",IF(AB63+AB40&lt;&gt;AB10,"F.2支払い賃金合計（船員保険）"&amp;"「"&amp;AB63&amp;"」"&amp;"とC.2支払い賃金合計（健康保険）"&amp;"「"&amp;AB40&amp;"」"&amp;"の合計が基本情報の支払い賃金総額"&amp;"「"&amp;AB10&amp;"」"&amp;"と整合していません。入力値を確認してください。","ＯＫ"))</f>
        <v/>
      </c>
      <c r="AC68" s="1031"/>
      <c r="AD68" s="999" t="str">
        <f>IF(AD66="","",IF(AD63+AD40&lt;&gt;AD10,"F.2支払い賃金合計（船員保険）"&amp;"「"&amp;AD63&amp;"」"&amp;"とC.2支払い賃金合計（健康保険）"&amp;"「"&amp;AD40&amp;"」"&amp;"の合計が基本情報の支払い賃金総額"&amp;"「"&amp;AD10&amp;"」"&amp;"と整合していません。入力値を確認してください。","ＯＫ"))</f>
        <v/>
      </c>
      <c r="AE68" s="1031"/>
      <c r="AF68" s="999" t="str">
        <f>IF(AF66="","",IF(AF63+AF40&lt;&gt;AF10,"F.2支払い賃金合計（船員保険）"&amp;"「"&amp;AF63&amp;"」"&amp;"とC.2支払い賃金合計（健康保険）"&amp;"「"&amp;AF40&amp;"」"&amp;"の合計が基本情報の支払い賃金総額"&amp;"「"&amp;AF10&amp;"」"&amp;"と整合していません。入力値を確認してください。","ＯＫ"))</f>
        <v/>
      </c>
      <c r="AG68" s="1031"/>
      <c r="AH68" s="999" t="str">
        <f>IF(AH66="","",IF(AH63+AH40&lt;&gt;AH10,"F.2支払い賃金合計（船員保険）"&amp;"「"&amp;AH63&amp;"」"&amp;"とC.2支払い賃金合計（健康保険）"&amp;"「"&amp;AH40&amp;"」"&amp;"の合計が基本情報の支払い賃金総額"&amp;"「"&amp;AH10&amp;"」"&amp;"と整合していません。入力値を確認してください。","ＯＫ"))</f>
        <v/>
      </c>
      <c r="AI68" s="1031"/>
      <c r="AJ68" s="999" t="str">
        <f>IF(AJ66="","",IF(AJ63+AJ40&lt;&gt;AJ10,"F.2支払い賃金合計（船員保険）"&amp;"「"&amp;AJ63&amp;"」"&amp;"とC.2支払い賃金合計（健康保険）"&amp;"「"&amp;AJ40&amp;"」"&amp;"の合計が基本情報の支払い賃金総額"&amp;"「"&amp;AJ10&amp;"」"&amp;"と整合していません。入力値を確認してください。","ＯＫ"))</f>
        <v/>
      </c>
      <c r="AK68" s="1031"/>
      <c r="AL68" s="999" t="str">
        <f>IF(AL66="","",IF(AL63+AL40&lt;&gt;AL10,"F.2支払い賃金合計（船員保険）"&amp;"「"&amp;AL63&amp;"」"&amp;"とC.2支払い賃金合計（健康保険）"&amp;"「"&amp;AL40&amp;"」"&amp;"の合計が基本情報の支払い賃金総額"&amp;"「"&amp;AL10&amp;"」"&amp;"と整合していません。入力値を確認してください。","ＯＫ"))</f>
        <v/>
      </c>
      <c r="AM68" s="1031"/>
      <c r="AN68" s="999" t="str">
        <f>IF(AN66="","",IF(AN63+AN40&lt;&gt;AN10,"F.2支払い賃金合計（船員保険）"&amp;"「"&amp;AN63&amp;"」"&amp;"とC.2支払い賃金合計（健康保険）"&amp;"「"&amp;AN40&amp;"」"&amp;"の合計が基本情報の支払い賃金総額"&amp;"「"&amp;AN10&amp;"」"&amp;"と整合していません。入力値を確認してください。","ＯＫ"))</f>
        <v/>
      </c>
      <c r="AO68" s="1031"/>
      <c r="AP68" s="999" t="str">
        <f>IF(AP66="","",IF(AP63+AP40&lt;&gt;AP10,"F.2支払い賃金合計（船員保険）"&amp;"「"&amp;AP63&amp;"」"&amp;"とC.2支払い賃金合計（健康保険）"&amp;"「"&amp;AP40&amp;"」"&amp;"の合計が基本情報の支払い賃金総額"&amp;"「"&amp;AP10&amp;"」"&amp;"と整合していません。入力値を確認してください。","ＯＫ"))</f>
        <v/>
      </c>
      <c r="AQ68" s="1031"/>
      <c r="AR68" s="999" t="str">
        <f>IF(AR66="","",IF(AR63+AR40&lt;&gt;AR10,"F.2支払い賃金合計（船員保険）"&amp;"「"&amp;AR63&amp;"」"&amp;"とC.2支払い賃金合計（健康保険）"&amp;"「"&amp;AR40&amp;"」"&amp;"の合計が基本情報の支払い賃金総額"&amp;"「"&amp;AR10&amp;"」"&amp;"と整合していません。入力値を確認してください。","ＯＫ"))</f>
        <v/>
      </c>
      <c r="AS68" s="1031"/>
      <c r="AT68" s="999" t="str">
        <f>IF(AT66="","",IF(AT63+AT40&lt;&gt;AT10,"F.2支払い賃金合計（船員保険）"&amp;"「"&amp;AT63&amp;"」"&amp;"とC.2支払い賃金合計（健康保険）"&amp;"「"&amp;AT40&amp;"」"&amp;"の合計が基本情報の支払い賃金総額"&amp;"「"&amp;AT10&amp;"」"&amp;"と整合していません。入力値を確認してください。","ＯＫ"))</f>
        <v/>
      </c>
      <c r="AU68" s="1031"/>
      <c r="AV68" s="999" t="str">
        <f>IF(AV66="","",IF(AV63+AV40&lt;&gt;AV10,"F.2支払い賃金合計（船員保険）"&amp;"「"&amp;AV63&amp;"」"&amp;"とC.2支払い賃金合計（健康保険）"&amp;"「"&amp;AV40&amp;"」"&amp;"の合計が基本情報の支払い賃金総額"&amp;"「"&amp;AV10&amp;"」"&amp;"と整合していません。入力値を確認してください。","ＯＫ"))</f>
        <v/>
      </c>
      <c r="AW68" s="1031"/>
      <c r="AX68" s="999" t="str">
        <f>IF(AX66="","",IF(AX63+AX40&lt;&gt;AX10,"F.2支払い賃金合計（船員保険）"&amp;"「"&amp;AX63&amp;"」"&amp;"とC.2支払い賃金合計（健康保険）"&amp;"「"&amp;AX40&amp;"」"&amp;"の合計が基本情報の支払い賃金総額"&amp;"「"&amp;AX10&amp;"」"&amp;"と整合していません。入力値を確認してください。","ＯＫ"))</f>
        <v/>
      </c>
      <c r="AY68" s="1031"/>
      <c r="AZ68" s="999" t="str">
        <f>IF(AZ66="","",IF(AZ63+AZ40&lt;&gt;AZ10,"F.2支払い賃金合計（船員保険）"&amp;"「"&amp;AZ63&amp;"」"&amp;"とC.2支払い賃金合計（健康保険）"&amp;"「"&amp;AZ40&amp;"」"&amp;"の合計が基本情報の支払い賃金総額"&amp;"「"&amp;AZ10&amp;"」"&amp;"と整合していません。入力値を確認してください。","ＯＫ"))</f>
        <v/>
      </c>
      <c r="BA68" s="1031"/>
      <c r="BB68" s="999" t="str">
        <f>IF(BB66="","",IF(BB63+BB40&lt;&gt;BB10,"F.2支払い賃金合計（船員保険）"&amp;"「"&amp;BB63&amp;"」"&amp;"とC.2支払い賃金合計（健康保険）"&amp;"「"&amp;BB40&amp;"」"&amp;"の合計が基本情報の支払い賃金総額"&amp;"「"&amp;BB10&amp;"」"&amp;"と整合していません。入力値を確認してください。","ＯＫ"))</f>
        <v/>
      </c>
      <c r="BC68" s="1031"/>
      <c r="BD68" s="999" t="str">
        <f>IF(BD66="","",IF(BD63+BD40&lt;&gt;BD10,"F.2支払い賃金合計（船員保険）"&amp;"「"&amp;BD63&amp;"」"&amp;"とC.2支払い賃金合計（健康保険）"&amp;"「"&amp;BD40&amp;"」"&amp;"の合計が基本情報の支払い賃金総額"&amp;"「"&amp;BD10&amp;"」"&amp;"と整合していません。入力値を確認してください。","ＯＫ"))</f>
        <v/>
      </c>
      <c r="BE68" s="1031"/>
      <c r="BF68" s="999" t="str">
        <f>IF(BF66="","",IF(BF63+BF40&lt;&gt;BF10,"F.2支払い賃金合計（船員保険）"&amp;"「"&amp;BF63&amp;"」"&amp;"とC.2支払い賃金合計（健康保険）"&amp;"「"&amp;BF40&amp;"」"&amp;"の合計が基本情報の支払い賃金総額"&amp;"「"&amp;BF10&amp;"」"&amp;"と整合していません。入力値を確認してください。","ＯＫ"))</f>
        <v/>
      </c>
      <c r="BG68" s="1031"/>
      <c r="BH68" s="999" t="str">
        <f>IF(BH66="","",IF(BH63+BH40&lt;&gt;BH10,"F.2支払い賃金合計（船員保険）"&amp;"「"&amp;BH63&amp;"」"&amp;"とC.2支払い賃金合計（健康保険）"&amp;"「"&amp;BH40&amp;"」"&amp;"の合計が基本情報の支払い賃金総額"&amp;"「"&amp;BH10&amp;"」"&amp;"と整合していません。入力値を確認してください。","ＯＫ"))</f>
        <v/>
      </c>
      <c r="BI68" s="1031"/>
      <c r="BJ68" s="999" t="str">
        <f>IF(BJ66="","",IF(BJ63+BJ40&lt;&gt;BJ10,"F.2支払い賃金合計（船員保険）"&amp;"「"&amp;BJ63&amp;"」"&amp;"とC.2支払い賃金合計（健康保険）"&amp;"「"&amp;BJ40&amp;"」"&amp;"の合計が基本情報の支払い賃金総額"&amp;"「"&amp;BJ10&amp;"」"&amp;"と整合していません。入力値を確認してください。","ＯＫ"))</f>
        <v/>
      </c>
      <c r="BK68" s="1031"/>
      <c r="BL68" s="999" t="str">
        <f>IF(BL66="","",IF(BL63+BL40&lt;&gt;BL10,"F.2支払い賃金合計（船員保険）"&amp;"「"&amp;BL63&amp;"」"&amp;"とC.2支払い賃金合計（健康保険）"&amp;"「"&amp;BL40&amp;"」"&amp;"の合計が基本情報の支払い賃金総額"&amp;"「"&amp;BL10&amp;"」"&amp;"と整合していません。入力値を確認してください。","ＯＫ"))</f>
        <v/>
      </c>
      <c r="BM68" s="1031"/>
      <c r="BN68" s="999" t="str">
        <f>IF(BN66="","",IF(BN63+BN40&lt;&gt;BN10,"F.2支払い賃金合計（船員保険）"&amp;"「"&amp;BN63&amp;"」"&amp;"とC.2支払い賃金合計（健康保険）"&amp;"「"&amp;BN40&amp;"」"&amp;"の合計が基本情報の支払い賃金総額"&amp;"「"&amp;BN10&amp;"」"&amp;"と整合していません。入力値を確認してください。","ＯＫ"))</f>
        <v/>
      </c>
      <c r="BO68" s="1031"/>
      <c r="BP68" s="1019" t="str">
        <f>IF(BP66="","",IF(BP63+BP40&lt;&gt;BP10,"F.2支払い賃金合計（船員保険）"&amp;"「"&amp;BP63&amp;"」"&amp;"とC.2支払い賃金合計（健康保険）"&amp;"「"&amp;BP40&amp;"」"&amp;"の合計が基本情報の支払い賃金総額"&amp;"「"&amp;BP10&amp;"」"&amp;"と整合していません。入力値を確認してください。","ＯＫ"))</f>
        <v/>
      </c>
      <c r="BQ68" s="1032"/>
      <c r="BR68" s="1020" t="str">
        <f>IF(BR66="","",IF(BR63+BR40&lt;&gt;BR10,"F.2支払い賃金合計（船員保険）"&amp;"「"&amp;BR63&amp;"」"&amp;"とC.2支払い賃金合計（健康保険）"&amp;"「"&amp;BR40&amp;"」"&amp;"の合計が基本情報の支払い賃金総額"&amp;"「"&amp;BR10&amp;"」"&amp;"と整合していません。入力値を確認してください。","ＯＫ"))</f>
        <v/>
      </c>
    </row>
    <row r="69" spans="2:74" ht="49.5" customHeight="1">
      <c r="B69" s="974"/>
      <c r="C69" s="652" t="s">
        <v>1243</v>
      </c>
      <c r="D69" s="1002"/>
      <c r="E69" s="940"/>
      <c r="F69" s="1003" t="str">
        <f>IF(F66="","",IF(F64+F41&lt;&gt;F11,"F.3対象者延べ人数（船員保険）"&amp;"「"&amp;F64&amp;"」"&amp;"とC.3対象者延べ人数（健康保険）"&amp;"「"&amp;F41&amp;"」"&amp;"の合計が基本情報の従事者延べ人数"&amp;"「"&amp;F11&amp;"」"&amp;"と整合していません。入力値を確認してください。","ＯＫ"))</f>
        <v/>
      </c>
      <c r="G69" s="940"/>
      <c r="H69" s="1003" t="str">
        <f>IF(H66="","",IF(H64+H41&lt;&gt;H11,"F.3対象者延べ人数（船員保険）"&amp;"「"&amp;H64&amp;"」"&amp;"とC.3対象者延べ人数（健康保険）"&amp;"「"&amp;H41&amp;"」"&amp;"の合計が基本情報の従事者延べ人数"&amp;"「"&amp;H11&amp;"」"&amp;"と整合していません。入力値を確認してください。","ＯＫ"))</f>
        <v/>
      </c>
      <c r="I69" s="940"/>
      <c r="J69" s="1003" t="str">
        <f>IF(J66="","",IF(J64+J41&lt;&gt;J11,"F.3対象者延べ人数（船員保険）"&amp;"「"&amp;J64&amp;"」"&amp;"とC.3対象者延べ人数（健康保険）"&amp;"「"&amp;J41&amp;"」"&amp;"の合計が基本情報の従事者延べ人数"&amp;"「"&amp;J11&amp;"」"&amp;"と整合していません。入力値を確認してください。","ＯＫ"))</f>
        <v/>
      </c>
      <c r="K69" s="940"/>
      <c r="L69" s="1003" t="str">
        <f>IF(L66="","",IF(L64+L41&lt;&gt;L11,"F.3対象者延べ人数（船員保険）"&amp;"「"&amp;L64&amp;"」"&amp;"とC.3対象者延べ人数（健康保険）"&amp;"「"&amp;L41&amp;"」"&amp;"の合計が基本情報の従事者延べ人数"&amp;"「"&amp;L11&amp;"」"&amp;"と整合していません。入力値を確認してください。","ＯＫ"))</f>
        <v/>
      </c>
      <c r="M69" s="940"/>
      <c r="N69" s="1003" t="str">
        <f>IF(N66="","",IF(N64+N41&lt;&gt;N11,"F.3対象者延べ人数（船員保険）"&amp;"「"&amp;N64&amp;"」"&amp;"とC.3対象者延べ人数（健康保険）"&amp;"「"&amp;N41&amp;"」"&amp;"の合計が基本情報の従事者延べ人数"&amp;"「"&amp;N11&amp;"」"&amp;"と整合していません。入力値を確認してください。","ＯＫ"))</f>
        <v/>
      </c>
      <c r="O69" s="940"/>
      <c r="P69" s="1003" t="str">
        <f>IF(P66="","",IF(P64+P41&lt;&gt;P11,"F.3対象者延べ人数（船員保険）"&amp;"「"&amp;P64&amp;"」"&amp;"とC.3対象者延べ人数（健康保険）"&amp;"「"&amp;P41&amp;"」"&amp;"の合計が基本情報の従事者延べ人数"&amp;"「"&amp;P11&amp;"」"&amp;"と整合していません。入力値を確認してください。","ＯＫ"))</f>
        <v/>
      </c>
      <c r="Q69" s="940"/>
      <c r="R69" s="1003" t="str">
        <f>IF(R66="","",IF(R64+R41&lt;&gt;R11,"F.3対象者延べ人数（船員保険）"&amp;"「"&amp;R64&amp;"」"&amp;"とC.3対象者延べ人数（健康保険）"&amp;"「"&amp;R41&amp;"」"&amp;"の合計が基本情報の従事者延べ人数"&amp;"「"&amp;R11&amp;"」"&amp;"と整合していません。入力値を確認してください。","ＯＫ"))</f>
        <v/>
      </c>
      <c r="S69" s="940"/>
      <c r="T69" s="1003" t="str">
        <f>IF(T66="","",IF(T64+T41&lt;&gt;T11,"F.3対象者延べ人数（船員保険）"&amp;"「"&amp;T64&amp;"」"&amp;"とC.3対象者延べ人数（健康保険）"&amp;"「"&amp;T41&amp;"」"&amp;"の合計が基本情報の従事者延べ人数"&amp;"「"&amp;T11&amp;"」"&amp;"と整合していません。入力値を確認してください。","ＯＫ"))</f>
        <v/>
      </c>
      <c r="U69" s="940"/>
      <c r="V69" s="1003" t="str">
        <f>IF(V66="","",IF(V64+V41&lt;&gt;V11,"F.3対象者延べ人数（船員保険）"&amp;"「"&amp;V64&amp;"」"&amp;"とC.3対象者延べ人数（健康保険）"&amp;"「"&amp;V41&amp;"」"&amp;"の合計が基本情報の従事者延べ人数"&amp;"「"&amp;V11&amp;"」"&amp;"と整合していません。入力値を確認してください。","ＯＫ"))</f>
        <v/>
      </c>
      <c r="W69" s="940"/>
      <c r="X69" s="1003" t="str">
        <f>IF(X66="","",IF(X64+X41&lt;&gt;X11,"F.3対象者延べ人数（船員保険）"&amp;"「"&amp;X64&amp;"」"&amp;"とC.3対象者延べ人数（健康保険）"&amp;"「"&amp;X41&amp;"」"&amp;"の合計が基本情報の従事者延べ人数"&amp;"「"&amp;X11&amp;"」"&amp;"と整合していません。入力値を確認してください。","ＯＫ"))</f>
        <v/>
      </c>
      <c r="Y69" s="940"/>
      <c r="Z69" s="1003" t="str">
        <f>IF(Z66="","",IF(Z64+Z41&lt;&gt;Z11,"F.3対象者延べ人数（船員保険）"&amp;"「"&amp;Z64&amp;"」"&amp;"とC.3対象者延べ人数（健康保険）"&amp;"「"&amp;Z41&amp;"」"&amp;"の合計が基本情報の従事者延べ人数"&amp;"「"&amp;Z11&amp;"」"&amp;"と整合していません。入力値を確認してください。","ＯＫ"))</f>
        <v/>
      </c>
      <c r="AA69" s="940"/>
      <c r="AB69" s="1003" t="str">
        <f>IF(AB66="","",IF(AB64+AB41&lt;&gt;AB11,"F.3対象者延べ人数（船員保険）"&amp;"「"&amp;AB64&amp;"」"&amp;"とC.3対象者延べ人数（健康保険）"&amp;"「"&amp;AB41&amp;"」"&amp;"の合計が基本情報の従事者延べ人数"&amp;"「"&amp;AB11&amp;"」"&amp;"と整合していません。入力値を確認してください。","ＯＫ"))</f>
        <v/>
      </c>
      <c r="AC69" s="940"/>
      <c r="AD69" s="1003" t="str">
        <f>IF(AD66="","",IF(AD64+AD41&lt;&gt;AD11,"F.3対象者延べ人数（船員保険）"&amp;"「"&amp;AD64&amp;"」"&amp;"とC.3対象者延べ人数（健康保険）"&amp;"「"&amp;AD41&amp;"」"&amp;"の合計が基本情報の従事者延べ人数"&amp;"「"&amp;AD11&amp;"」"&amp;"と整合していません。入力値を確認してください。","ＯＫ"))</f>
        <v/>
      </c>
      <c r="AE69" s="940"/>
      <c r="AF69" s="1003" t="str">
        <f>IF(AF66="","",IF(AF64+AF41&lt;&gt;AF11,"F.3対象者延べ人数（船員保険）"&amp;"「"&amp;AF64&amp;"」"&amp;"とC.3対象者延べ人数（健康保険）"&amp;"「"&amp;AF41&amp;"」"&amp;"の合計が基本情報の従事者延べ人数"&amp;"「"&amp;AF11&amp;"」"&amp;"と整合していません。入力値を確認してください。","ＯＫ"))</f>
        <v/>
      </c>
      <c r="AG69" s="940"/>
      <c r="AH69" s="1003" t="str">
        <f>IF(AH66="","",IF(AH64+AH41&lt;&gt;AH11,"F.3対象者延べ人数（船員保険）"&amp;"「"&amp;AH64&amp;"」"&amp;"とC.3対象者延べ人数（健康保険）"&amp;"「"&amp;AH41&amp;"」"&amp;"の合計が基本情報の従事者延べ人数"&amp;"「"&amp;AH11&amp;"」"&amp;"と整合していません。入力値を確認してください。","ＯＫ"))</f>
        <v/>
      </c>
      <c r="AI69" s="940"/>
      <c r="AJ69" s="1003" t="str">
        <f>IF(AJ66="","",IF(AJ64+AJ41&lt;&gt;AJ11,"F.3対象者延べ人数（船員保険）"&amp;"「"&amp;AJ64&amp;"」"&amp;"とC.3対象者延べ人数（健康保険）"&amp;"「"&amp;AJ41&amp;"」"&amp;"の合計が基本情報の従事者延べ人数"&amp;"「"&amp;AJ11&amp;"」"&amp;"と整合していません。入力値を確認してください。","ＯＫ"))</f>
        <v/>
      </c>
      <c r="AK69" s="940"/>
      <c r="AL69" s="1003" t="str">
        <f>IF(AL66="","",IF(AL64+AL41&lt;&gt;AL11,"F.3対象者延べ人数（船員保険）"&amp;"「"&amp;AL64&amp;"」"&amp;"とC.3対象者延べ人数（健康保険）"&amp;"「"&amp;AL41&amp;"」"&amp;"の合計が基本情報の従事者延べ人数"&amp;"「"&amp;AL11&amp;"」"&amp;"と整合していません。入力値を確認してください。","ＯＫ"))</f>
        <v/>
      </c>
      <c r="AM69" s="940"/>
      <c r="AN69" s="1003" t="str">
        <f>IF(AN66="","",IF(AN64+AN41&lt;&gt;AN11,"F.3対象者延べ人数（船員保険）"&amp;"「"&amp;AN64&amp;"」"&amp;"とC.3対象者延べ人数（健康保険）"&amp;"「"&amp;AN41&amp;"」"&amp;"の合計が基本情報の従事者延べ人数"&amp;"「"&amp;AN11&amp;"」"&amp;"と整合していません。入力値を確認してください。","ＯＫ"))</f>
        <v/>
      </c>
      <c r="AO69" s="940"/>
      <c r="AP69" s="1003" t="str">
        <f>IF(AP66="","",IF(AP64+AP41&lt;&gt;AP11,"F.3対象者延べ人数（船員保険）"&amp;"「"&amp;AP64&amp;"」"&amp;"とC.3対象者延べ人数（健康保険）"&amp;"「"&amp;AP41&amp;"」"&amp;"の合計が基本情報の従事者延べ人数"&amp;"「"&amp;AP11&amp;"」"&amp;"と整合していません。入力値を確認してください。","ＯＫ"))</f>
        <v/>
      </c>
      <c r="AQ69" s="940"/>
      <c r="AR69" s="1003" t="str">
        <f>IF(AR66="","",IF(AR64+AR41&lt;&gt;AR11,"F.3対象者延べ人数（船員保険）"&amp;"「"&amp;AR64&amp;"」"&amp;"とC.3対象者延べ人数（健康保険）"&amp;"「"&amp;AR41&amp;"」"&amp;"の合計が基本情報の従事者延べ人数"&amp;"「"&amp;AR11&amp;"」"&amp;"と整合していません。入力値を確認してください。","ＯＫ"))</f>
        <v/>
      </c>
      <c r="AS69" s="940"/>
      <c r="AT69" s="1003" t="str">
        <f>IF(AT66="","",IF(AT64+AT41&lt;&gt;AT11,"F.3対象者延べ人数（船員保険）"&amp;"「"&amp;AT64&amp;"」"&amp;"とC.3対象者延べ人数（健康保険）"&amp;"「"&amp;AT41&amp;"」"&amp;"の合計が基本情報の従事者延べ人数"&amp;"「"&amp;AT11&amp;"」"&amp;"と整合していません。入力値を確認してください。","ＯＫ"))</f>
        <v/>
      </c>
      <c r="AU69" s="940"/>
      <c r="AV69" s="1003" t="str">
        <f>IF(AV66="","",IF(AV64+AV41&lt;&gt;AV11,"F.3対象者延べ人数（船員保険）"&amp;"「"&amp;AV64&amp;"」"&amp;"とC.3対象者延べ人数（健康保険）"&amp;"「"&amp;AV41&amp;"」"&amp;"の合計が基本情報の従事者延べ人数"&amp;"「"&amp;AV11&amp;"」"&amp;"と整合していません。入力値を確認してください。","ＯＫ"))</f>
        <v/>
      </c>
      <c r="AW69" s="940"/>
      <c r="AX69" s="1003" t="str">
        <f>IF(AX66="","",IF(AX64+AX41&lt;&gt;AX11,"F.3対象者延べ人数（船員保険）"&amp;"「"&amp;AX64&amp;"」"&amp;"とC.3対象者延べ人数（健康保険）"&amp;"「"&amp;AX41&amp;"」"&amp;"の合計が基本情報の従事者延べ人数"&amp;"「"&amp;AX11&amp;"」"&amp;"と整合していません。入力値を確認してください。","ＯＫ"))</f>
        <v/>
      </c>
      <c r="AY69" s="940"/>
      <c r="AZ69" s="1003" t="str">
        <f>IF(AZ66="","",IF(AZ64+AZ41&lt;&gt;AZ11,"F.3対象者延べ人数（船員保険）"&amp;"「"&amp;AZ64&amp;"」"&amp;"とC.3対象者延べ人数（健康保険）"&amp;"「"&amp;AZ41&amp;"」"&amp;"の合計が基本情報の従事者延べ人数"&amp;"「"&amp;AZ11&amp;"」"&amp;"と整合していません。入力値を確認してください。","ＯＫ"))</f>
        <v/>
      </c>
      <c r="BA69" s="940"/>
      <c r="BB69" s="1003" t="str">
        <f>IF(BB66="","",IF(BB64+BB41&lt;&gt;BB11,"F.3対象者延べ人数（船員保険）"&amp;"「"&amp;BB64&amp;"」"&amp;"とC.3対象者延べ人数（健康保険）"&amp;"「"&amp;BB41&amp;"」"&amp;"の合計が基本情報の従事者延べ人数"&amp;"「"&amp;BB11&amp;"」"&amp;"と整合していません。入力値を確認してください。","ＯＫ"))</f>
        <v/>
      </c>
      <c r="BC69" s="940"/>
      <c r="BD69" s="1003" t="str">
        <f>IF(BD66="","",IF(BD64+BD41&lt;&gt;BD11,"F.3対象者延べ人数（船員保険）"&amp;"「"&amp;BD64&amp;"」"&amp;"とC.3対象者延べ人数（健康保険）"&amp;"「"&amp;BD41&amp;"」"&amp;"の合計が基本情報の従事者延べ人数"&amp;"「"&amp;BD11&amp;"」"&amp;"と整合していません。入力値を確認してください。","ＯＫ"))</f>
        <v/>
      </c>
      <c r="BE69" s="940"/>
      <c r="BF69" s="1003" t="str">
        <f>IF(BF66="","",IF(BF64+BF41&lt;&gt;BF11,"F.3対象者延べ人数（船員保険）"&amp;"「"&amp;BF64&amp;"」"&amp;"とC.3対象者延べ人数（健康保険）"&amp;"「"&amp;BF41&amp;"」"&amp;"の合計が基本情報の従事者延べ人数"&amp;"「"&amp;BF11&amp;"」"&amp;"と整合していません。入力値を確認してください。","ＯＫ"))</f>
        <v/>
      </c>
      <c r="BG69" s="940"/>
      <c r="BH69" s="1003" t="str">
        <f>IF(BH66="","",IF(BH64+BH41&lt;&gt;BH11,"F.3対象者延べ人数（船員保険）"&amp;"「"&amp;BH64&amp;"」"&amp;"とC.3対象者延べ人数（健康保険）"&amp;"「"&amp;BH41&amp;"」"&amp;"の合計が基本情報の従事者延べ人数"&amp;"「"&amp;BH11&amp;"」"&amp;"と整合していません。入力値を確認してください。","ＯＫ"))</f>
        <v/>
      </c>
      <c r="BI69" s="940"/>
      <c r="BJ69" s="1003" t="str">
        <f>IF(BJ66="","",IF(BJ64+BJ41&lt;&gt;BJ11,"F.3対象者延べ人数（船員保険）"&amp;"「"&amp;BJ64&amp;"」"&amp;"とC.3対象者延べ人数（健康保険）"&amp;"「"&amp;BJ41&amp;"」"&amp;"の合計が基本情報の従事者延べ人数"&amp;"「"&amp;BJ11&amp;"」"&amp;"と整合していません。入力値を確認してください。","ＯＫ"))</f>
        <v/>
      </c>
      <c r="BK69" s="940"/>
      <c r="BL69" s="1003" t="str">
        <f>IF(BL66="","",IF(BL64+BL41&lt;&gt;BL11,"F.3対象者延べ人数（船員保険）"&amp;"「"&amp;BL64&amp;"」"&amp;"とC.3対象者延べ人数（健康保険）"&amp;"「"&amp;BL41&amp;"」"&amp;"の合計が基本情報の従事者延べ人数"&amp;"「"&amp;BL11&amp;"」"&amp;"と整合していません。入力値を確認してください。","ＯＫ"))</f>
        <v/>
      </c>
      <c r="BM69" s="940"/>
      <c r="BN69" s="1003" t="str">
        <f>IF(BN66="","",IF(BN64+BN41&lt;&gt;BN11,"F.3対象者延べ人数（船員保険）"&amp;"「"&amp;BN64&amp;"」"&amp;"とC.3対象者延べ人数（健康保険）"&amp;"「"&amp;BN41&amp;"」"&amp;"の合計が基本情報の従事者延べ人数"&amp;"「"&amp;BN11&amp;"」"&amp;"と整合していません。入力値を確認してください。","ＯＫ"))</f>
        <v/>
      </c>
      <c r="BO69" s="940"/>
      <c r="BP69" s="1021" t="str">
        <f>IF(BP66="","",IF(BP64+BP41&lt;&gt;BP11,"F.3対象者延べ人数（船員保険）"&amp;"「"&amp;BP64&amp;"」"&amp;"とC.3対象者延べ人数（健康保険）"&amp;"「"&amp;BP41&amp;"」"&amp;"の合計が基本情報の従事者延べ人数"&amp;"「"&amp;BP11&amp;"」"&amp;"と整合していません。入力値を確認してください。","ＯＫ"))</f>
        <v/>
      </c>
      <c r="BQ69" s="943"/>
      <c r="BR69" s="1022" t="str">
        <f>IF(BR66="","",IF(BR64+BR41&lt;&gt;BR11,"F.3対象者延べ人数（船員保険）"&amp;"「"&amp;BR64&amp;"」"&amp;"とC.3対象者延べ人数（健康保険）"&amp;"「"&amp;BR41&amp;"」"&amp;"の合計が基本情報の従事者延べ人数"&amp;"「"&amp;BR11&amp;"」"&amp;"と整合していません。入力値を確認してください。","ＯＫ"))</f>
        <v/>
      </c>
    </row>
    <row r="70" spans="2:74" ht="57" customHeight="1" thickBot="1">
      <c r="B70" s="1041"/>
      <c r="C70" s="1042" t="s">
        <v>1247</v>
      </c>
      <c r="D70" s="1043"/>
      <c r="E70" s="1044" t="str">
        <f>IF(F67="","",IF(AND(OR(F67&lt;&gt;"ＯＫ",F68&lt;&gt;"ＯＫ",F69&lt;&gt;"ＯＫ"),F70=""),"※",""))</f>
        <v/>
      </c>
      <c r="F70" s="955"/>
      <c r="G70" s="1044" t="str">
        <f>IF(H67="","",IF(AND(OR(H67&lt;&gt;"ＯＫ",H68&lt;&gt;"ＯＫ",H69&lt;&gt;"ＯＫ"),H70=""),"※",""))</f>
        <v/>
      </c>
      <c r="H70" s="1045"/>
      <c r="I70" s="1044" t="str">
        <f>IF(J67="","",IF(AND(OR(J67&lt;&gt;"ＯＫ",J68&lt;&gt;"ＯＫ",J69&lt;&gt;"ＯＫ"),J70=""),"※",""))</f>
        <v/>
      </c>
      <c r="J70" s="1045"/>
      <c r="K70" s="1044" t="str">
        <f>IF(L67="","",IF(AND(OR(L67&lt;&gt;"ＯＫ",L68&lt;&gt;"ＯＫ",L69&lt;&gt;"ＯＫ"),L70=""),"※",""))</f>
        <v/>
      </c>
      <c r="L70" s="1045"/>
      <c r="M70" s="1044" t="str">
        <f>IF(N67="","",IF(AND(OR(N67&lt;&gt;"ＯＫ",N68&lt;&gt;"ＯＫ",N69&lt;&gt;"ＯＫ"),N70=""),"※",""))</f>
        <v/>
      </c>
      <c r="N70" s="1045"/>
      <c r="O70" s="1044" t="str">
        <f>IF(P67="","",IF(AND(OR(P67&lt;&gt;"ＯＫ",P68&lt;&gt;"ＯＫ",P69&lt;&gt;"ＯＫ"),P70=""),"※",""))</f>
        <v/>
      </c>
      <c r="P70" s="1045"/>
      <c r="Q70" s="1044" t="str">
        <f>IF(R67="","",IF(AND(OR(R67&lt;&gt;"ＯＫ",R68&lt;&gt;"ＯＫ",R69&lt;&gt;"ＯＫ"),R70=""),"※",""))</f>
        <v/>
      </c>
      <c r="R70" s="1045"/>
      <c r="S70" s="1044" t="str">
        <f>IF(T67="","",IF(AND(OR(T67&lt;&gt;"ＯＫ",T68&lt;&gt;"ＯＫ",T69&lt;&gt;"ＯＫ"),T70=""),"※",""))</f>
        <v/>
      </c>
      <c r="T70" s="1045"/>
      <c r="U70" s="1044" t="str">
        <f>IF(V67="","",IF(AND(OR(V67&lt;&gt;"ＯＫ",V68&lt;&gt;"ＯＫ",V69&lt;&gt;"ＯＫ"),V70=""),"※",""))</f>
        <v/>
      </c>
      <c r="V70" s="1045"/>
      <c r="W70" s="1044" t="str">
        <f>IF(X67="","",IF(AND(OR(X67&lt;&gt;"ＯＫ",X68&lt;&gt;"ＯＫ",X69&lt;&gt;"ＯＫ"),X70=""),"※",""))</f>
        <v/>
      </c>
      <c r="X70" s="1045"/>
      <c r="Y70" s="1044" t="str">
        <f>IF(Z67="","",IF(AND(OR(Z67&lt;&gt;"ＯＫ",Z68&lt;&gt;"ＯＫ",Z69&lt;&gt;"ＯＫ"),Z70=""),"※",""))</f>
        <v/>
      </c>
      <c r="Z70" s="1045"/>
      <c r="AA70" s="1044" t="str">
        <f>IF(AB67="","",IF(AND(OR(AB67&lt;&gt;"ＯＫ",AB68&lt;&gt;"ＯＫ",AB69&lt;&gt;"ＯＫ"),AB70=""),"※",""))</f>
        <v/>
      </c>
      <c r="AB70" s="1045"/>
      <c r="AC70" s="1044" t="str">
        <f>IF(AD67="","",IF(AND(OR(AD67&lt;&gt;"ＯＫ",AD68&lt;&gt;"ＯＫ",AD69&lt;&gt;"ＯＫ"),AD70=""),"※",""))</f>
        <v/>
      </c>
      <c r="AD70" s="1045"/>
      <c r="AE70" s="1044" t="str">
        <f>IF(AF67="","",IF(AND(OR(AF67&lt;&gt;"ＯＫ",AF68&lt;&gt;"ＯＫ",AF69&lt;&gt;"ＯＫ"),AF70=""),"※",""))</f>
        <v/>
      </c>
      <c r="AF70" s="1045"/>
      <c r="AG70" s="1044" t="str">
        <f>IF(AH67="","",IF(AND(OR(AH67&lt;&gt;"ＯＫ",AH68&lt;&gt;"ＯＫ",AH69&lt;&gt;"ＯＫ"),AH70=""),"※",""))</f>
        <v/>
      </c>
      <c r="AH70" s="1045"/>
      <c r="AI70" s="1044" t="str">
        <f>IF(AJ67="","",IF(AND(OR(AJ67&lt;&gt;"ＯＫ",AJ68&lt;&gt;"ＯＫ",AJ69&lt;&gt;"ＯＫ"),AJ70=""),"※",""))</f>
        <v/>
      </c>
      <c r="AJ70" s="1045"/>
      <c r="AK70" s="1044" t="str">
        <f>IF(AL67="","",IF(AND(OR(AL67&lt;&gt;"ＯＫ",AL68&lt;&gt;"ＯＫ",AL69&lt;&gt;"ＯＫ"),AL70=""),"※",""))</f>
        <v/>
      </c>
      <c r="AL70" s="1045"/>
      <c r="AM70" s="1044" t="str">
        <f>IF(AN67="","",IF(AND(OR(AN67&lt;&gt;"ＯＫ",AN68&lt;&gt;"ＯＫ",AN69&lt;&gt;"ＯＫ"),AN70=""),"※",""))</f>
        <v/>
      </c>
      <c r="AN70" s="1045"/>
      <c r="AO70" s="1044" t="str">
        <f>IF(AP67="","",IF(AND(OR(AP67&lt;&gt;"ＯＫ",AP68&lt;&gt;"ＯＫ",AP69&lt;&gt;"ＯＫ"),AP70=""),"※",""))</f>
        <v/>
      </c>
      <c r="AP70" s="1045"/>
      <c r="AQ70" s="1044" t="str">
        <f>IF(AR67="","",IF(AND(OR(AR67&lt;&gt;"ＯＫ",AR68&lt;&gt;"ＯＫ",AR69&lt;&gt;"ＯＫ"),AR70=""),"※",""))</f>
        <v/>
      </c>
      <c r="AR70" s="1045"/>
      <c r="AS70" s="1044" t="str">
        <f>IF(AT67="","",IF(AND(OR(AT67&lt;&gt;"ＯＫ",AT68&lt;&gt;"ＯＫ",AT69&lt;&gt;"ＯＫ"),AT70=""),"※",""))</f>
        <v/>
      </c>
      <c r="AT70" s="1045"/>
      <c r="AU70" s="1044" t="str">
        <f>IF(AV67="","",IF(AND(OR(AV67&lt;&gt;"ＯＫ",AV68&lt;&gt;"ＯＫ",AV69&lt;&gt;"ＯＫ"),AV70=""),"※",""))</f>
        <v/>
      </c>
      <c r="AV70" s="1045"/>
      <c r="AW70" s="1044" t="str">
        <f>IF(AX67="","",IF(AND(OR(AX67&lt;&gt;"ＯＫ",AX68&lt;&gt;"ＯＫ",AX69&lt;&gt;"ＯＫ"),AX70=""),"※",""))</f>
        <v/>
      </c>
      <c r="AX70" s="1045"/>
      <c r="AY70" s="1044" t="str">
        <f>IF(AZ67="","",IF(AND(OR(AZ67&lt;&gt;"ＯＫ",AZ68&lt;&gt;"ＯＫ",AZ69&lt;&gt;"ＯＫ"),AZ70=""),"※",""))</f>
        <v/>
      </c>
      <c r="AZ70" s="1045"/>
      <c r="BA70" s="1044" t="str">
        <f>IF(BB67="","",IF(AND(OR(BB67&lt;&gt;"ＯＫ",BB68&lt;&gt;"ＯＫ",BB69&lt;&gt;"ＯＫ"),BB70=""),"※",""))</f>
        <v/>
      </c>
      <c r="BB70" s="1045"/>
      <c r="BC70" s="1044" t="str">
        <f>IF(BD67="","",IF(AND(OR(BD67&lt;&gt;"ＯＫ",BD68&lt;&gt;"ＯＫ",BD69&lt;&gt;"ＯＫ"),BD70=""),"※",""))</f>
        <v/>
      </c>
      <c r="BD70" s="1045"/>
      <c r="BE70" s="1044" t="str">
        <f>IF(BF67="","",IF(AND(OR(BF67&lt;&gt;"ＯＫ",BF68&lt;&gt;"ＯＫ",BF69&lt;&gt;"ＯＫ"),BF70=""),"※",""))</f>
        <v/>
      </c>
      <c r="BF70" s="1045"/>
      <c r="BG70" s="1044" t="str">
        <f>IF(BH67="","",IF(AND(OR(BH67&lt;&gt;"ＯＫ",BH68&lt;&gt;"ＯＫ",BH69&lt;&gt;"ＯＫ"),BH70=""),"※",""))</f>
        <v/>
      </c>
      <c r="BH70" s="1045"/>
      <c r="BI70" s="1044" t="str">
        <f>IF(BJ67="","",IF(AND(OR(BJ67&lt;&gt;"ＯＫ",BJ68&lt;&gt;"ＯＫ",BJ69&lt;&gt;"ＯＫ"),BJ70=""),"※",""))</f>
        <v/>
      </c>
      <c r="BJ70" s="1045"/>
      <c r="BK70" s="1044" t="str">
        <f>IF(BL67="","",IF(AND(OR(BL67&lt;&gt;"ＯＫ",BL68&lt;&gt;"ＯＫ",BL69&lt;&gt;"ＯＫ"),BL70=""),"※",""))</f>
        <v/>
      </c>
      <c r="BL70" s="1045"/>
      <c r="BM70" s="1044" t="str">
        <f>IF(BN67="","",IF(AND(OR(BN67&lt;&gt;"ＯＫ",BN68&lt;&gt;"ＯＫ",BN69&lt;&gt;"ＯＫ"),BN70=""),"※",""))</f>
        <v/>
      </c>
      <c r="BN70" s="1045"/>
      <c r="BO70" s="1044" t="str">
        <f>IF(BP67="","",IF(AND(OR(BP67&lt;&gt;"ＯＫ",BP68&lt;&gt;"ＯＫ",BP69&lt;&gt;"ＯＫ"),BP70=""),"※",""))</f>
        <v/>
      </c>
      <c r="BP70" s="1046"/>
      <c r="BQ70" s="1047" t="str">
        <f>IF(BR67="","",IF(AND(OR(BR67&lt;&gt;"ＯＫ",BR68&lt;&gt;"ＯＫ",BR69&lt;&gt;"ＯＫ"),BR70=""),"※",""))</f>
        <v/>
      </c>
      <c r="BR70" s="1048"/>
    </row>
    <row r="71" spans="2:74" ht="27" customHeight="1" thickTop="1" thickBot="1">
      <c r="B71" s="1829" t="s">
        <v>1251</v>
      </c>
      <c r="C71" s="1830"/>
      <c r="D71" s="1831"/>
      <c r="E71" s="1049"/>
      <c r="F71" s="1050">
        <f>SUM(F16,F30,F39,F49,F59,F62)</f>
        <v>0</v>
      </c>
      <c r="G71" s="1049"/>
      <c r="H71" s="1050">
        <f>SUM(H16,H30,H39,H49,H59,H62)</f>
        <v>0</v>
      </c>
      <c r="I71" s="1049"/>
      <c r="J71" s="1050">
        <f>SUM(J16,J30,J39,J49,J59,J62)</f>
        <v>0</v>
      </c>
      <c r="K71" s="1049"/>
      <c r="L71" s="1050">
        <f>SUM(L16,L30,L39,L49,L59,L62)</f>
        <v>0</v>
      </c>
      <c r="M71" s="1049"/>
      <c r="N71" s="1050">
        <f>SUM(N16,N30,N39,N49,N59,N62)</f>
        <v>0</v>
      </c>
      <c r="O71" s="1049"/>
      <c r="P71" s="1050">
        <f>SUM(P16,P30,P39,P49,P59,P62)</f>
        <v>0</v>
      </c>
      <c r="Q71" s="1049"/>
      <c r="R71" s="1050">
        <f>SUM(R16,R30,R39,R49,R59,R62)</f>
        <v>0</v>
      </c>
      <c r="S71" s="1049"/>
      <c r="T71" s="1050">
        <f>SUM(T16,T30,T39,T49,T59,T62)</f>
        <v>0</v>
      </c>
      <c r="U71" s="1049"/>
      <c r="V71" s="1050">
        <f>SUM(V16,V30,V39,V49,V59,V62)</f>
        <v>0</v>
      </c>
      <c r="W71" s="1049"/>
      <c r="X71" s="1050">
        <f>SUM(X16,X30,X39,X49,X59,X62)</f>
        <v>0</v>
      </c>
      <c r="Y71" s="1049"/>
      <c r="Z71" s="1050">
        <f>SUM(Z16,Z30,Z39,Z49,Z59,Z62)</f>
        <v>0</v>
      </c>
      <c r="AA71" s="1049"/>
      <c r="AB71" s="1050">
        <f>SUM(AB16,AB30,AB39,AB49,AB59,AB62)</f>
        <v>0</v>
      </c>
      <c r="AC71" s="1049"/>
      <c r="AD71" s="1050">
        <f>SUM(AD16,AD30,AD39,AD49,AD59,AD62)</f>
        <v>0</v>
      </c>
      <c r="AE71" s="1049"/>
      <c r="AF71" s="1050">
        <f>SUM(AF16,AF30,AF39,AF49,AF59,AF62)</f>
        <v>0</v>
      </c>
      <c r="AG71" s="1049"/>
      <c r="AH71" s="1050">
        <f>SUM(AH16,AH30,AH39,AH49,AH59,AH62)</f>
        <v>0</v>
      </c>
      <c r="AI71" s="1049"/>
      <c r="AJ71" s="1050">
        <f>SUM(AJ16,AJ30,AJ39,AJ49,AJ59,AJ62)</f>
        <v>0</v>
      </c>
      <c r="AK71" s="1049"/>
      <c r="AL71" s="1050">
        <f>SUM(AL16,AL30,AL39,AL49,AL59,AL62)</f>
        <v>0</v>
      </c>
      <c r="AM71" s="1049"/>
      <c r="AN71" s="1050">
        <f>SUM(AN16,AN30,AN39,AN49,AN59,AN62)</f>
        <v>0</v>
      </c>
      <c r="AO71" s="1049"/>
      <c r="AP71" s="1050">
        <f>SUM(AP16,AP30,AP39,AP49,AP59,AP62)</f>
        <v>0</v>
      </c>
      <c r="AQ71" s="1049"/>
      <c r="AR71" s="1050">
        <f>SUM(AR16,AR30,AR39,AR49,AR59,AR62)</f>
        <v>0</v>
      </c>
      <c r="AS71" s="1049"/>
      <c r="AT71" s="1050">
        <f>SUM(AT16,AT30,AT39,AT49,AT59,AT62)</f>
        <v>0</v>
      </c>
      <c r="AU71" s="1049"/>
      <c r="AV71" s="1050">
        <f>SUM(AV16,AV30,AV39,AV49,AV59,AV62)</f>
        <v>0</v>
      </c>
      <c r="AW71" s="1049"/>
      <c r="AX71" s="1050">
        <f>SUM(AX16,AX30,AX39,AX49,AX59,AX62)</f>
        <v>0</v>
      </c>
      <c r="AY71" s="1049"/>
      <c r="AZ71" s="1050">
        <f>SUM(AZ16,AZ30,AZ39,AZ49,AZ59,AZ62)</f>
        <v>0</v>
      </c>
      <c r="BA71" s="1049"/>
      <c r="BB71" s="1050">
        <f>SUM(BB16,BB30,BB39,BB49,BB59,BB62)</f>
        <v>0</v>
      </c>
      <c r="BC71" s="1049"/>
      <c r="BD71" s="1050">
        <f>SUM(BD16,BD30,BD39,BD49,BD59,BD62)</f>
        <v>0</v>
      </c>
      <c r="BE71" s="1049"/>
      <c r="BF71" s="1050">
        <f>SUM(BF16,BF30,BF39,BF49,BF59,BF62)</f>
        <v>0</v>
      </c>
      <c r="BG71" s="1049"/>
      <c r="BH71" s="1050">
        <f>SUM(BH16,BH30,BH39,BH49,BH59,BH62)</f>
        <v>0</v>
      </c>
      <c r="BI71" s="1049"/>
      <c r="BJ71" s="1050">
        <f>SUM(BJ16,BJ30,BJ39,BJ49,BJ59,BJ62)</f>
        <v>0</v>
      </c>
      <c r="BK71" s="1049"/>
      <c r="BL71" s="1050">
        <f>SUM(BL16,BL30,BL39,BL49,BL59,BL62)</f>
        <v>0</v>
      </c>
      <c r="BM71" s="1049"/>
      <c r="BN71" s="1050">
        <f>SUM(BN16,BN30,BN39,BN49,BN59,BN62)</f>
        <v>0</v>
      </c>
      <c r="BO71" s="1049"/>
      <c r="BP71" s="1051">
        <f>SUM(BP16,BP30,BP39,BP49,BP59,BP62)</f>
        <v>0</v>
      </c>
      <c r="BQ71" s="1052"/>
      <c r="BR71" s="1053">
        <f>SUM(BR16,BR30,BR39,BR49,BR59,BR62)</f>
        <v>0</v>
      </c>
    </row>
    <row r="72" spans="2:74" ht="20.25" customHeight="1" thickTop="1">
      <c r="BP72" s="1054" t="s">
        <v>1411</v>
      </c>
    </row>
    <row r="74" spans="2:74" ht="13.5">
      <c r="B74" s="686" t="str">
        <f>"（注１）「左列」に自社分（" &amp; E6 &amp; "次下請業者）を記入し、「右列」に" &amp; E6+1 &amp; "次下請業者が作成した「3_法定福利費」シートの「総合計」を記入してください。"</f>
        <v>（注１）「左列」に自社分（0次下請業者）を記入し、「右列」に1次下請業者が作成した「3_法定福利費」シートの「総合計」を記入してください。</v>
      </c>
      <c r="C74" s="30"/>
    </row>
    <row r="75" spans="2:74" ht="13.5">
      <c r="B75" s="684" t="str">
        <f>"（注２）"&amp;E6+2&amp;"次下請がある場合には、右列に"&amp; E6+1 &amp; "次と" &amp;E6+2 &amp; "次の合計した保険料を" &amp; E6+1 &amp; "次下請費用として記入してください。"</f>
        <v>（注２）2次下請がある場合には、右列に1次と2次の合計した保険料を1次下請費用として記入してください。</v>
      </c>
      <c r="C75" s="30"/>
    </row>
    <row r="76" spans="2:74" ht="13.5">
      <c r="B76" s="684" t="str">
        <f>"　　　　" &amp; E6+2 &amp; "次下請以降がある場合も同様です。"</f>
        <v>　　　　2次下請以降がある場合も同様です。</v>
      </c>
      <c r="C76" s="30"/>
    </row>
    <row r="77" spans="2:74" ht="13.5" hidden="1">
      <c r="B77" s="684" t="s">
        <v>1260</v>
      </c>
      <c r="C77" s="30"/>
    </row>
    <row r="78" spans="2:74" ht="13.5">
      <c r="B78" s="684"/>
      <c r="C78" s="30"/>
    </row>
    <row r="79" spans="2:74" ht="13.5">
      <c r="B79" s="688" t="s">
        <v>852</v>
      </c>
      <c r="C79" s="30"/>
    </row>
    <row r="80" spans="2:74" ht="13.5">
      <c r="B80" s="684" t="s">
        <v>1410</v>
      </c>
      <c r="C80" s="183"/>
    </row>
    <row r="81" spans="1:66" ht="13.5">
      <c r="B81" s="1055" t="s">
        <v>1261</v>
      </c>
      <c r="C81" s="30"/>
    </row>
    <row r="82" spans="1:66" ht="13.5">
      <c r="B82" s="1056" t="s">
        <v>1262</v>
      </c>
      <c r="C82" s="30"/>
    </row>
    <row r="83" spans="1:66" ht="13.5">
      <c r="B83" s="684"/>
      <c r="C83" s="30"/>
    </row>
    <row r="84" spans="1:66" ht="13.5">
      <c r="B84" s="684"/>
      <c r="C84" s="30"/>
    </row>
    <row r="89" spans="1:66" ht="18.75" hidden="1" customHeight="1">
      <c r="A89" s="1254"/>
      <c r="B89" s="1254"/>
      <c r="C89" s="1254"/>
      <c r="D89" s="1255"/>
      <c r="F89" s="1253" t="s">
        <v>1463</v>
      </c>
      <c r="G89" s="1253"/>
      <c r="H89" s="1253"/>
      <c r="I89" s="1253"/>
      <c r="J89" s="1253"/>
      <c r="K89" s="1253"/>
      <c r="L89" s="1253"/>
      <c r="M89" s="1253"/>
      <c r="N89" s="1253"/>
      <c r="O89" s="1253"/>
      <c r="P89" s="1253"/>
      <c r="Q89" s="1253"/>
      <c r="R89" s="1253"/>
      <c r="S89" s="1253"/>
      <c r="T89" s="1253"/>
      <c r="U89" s="1253"/>
      <c r="V89" s="1253"/>
      <c r="W89" s="1253"/>
      <c r="X89" s="1253"/>
      <c r="Y89" s="1253"/>
      <c r="Z89" s="1253"/>
      <c r="AA89" s="1253"/>
      <c r="AB89" s="1253"/>
      <c r="AC89" s="1253"/>
      <c r="AD89" s="1253"/>
      <c r="AE89" s="1253"/>
      <c r="AF89" s="1253"/>
      <c r="AG89" s="1253"/>
      <c r="AH89" s="1253"/>
      <c r="AI89" s="1253"/>
      <c r="AJ89" s="1253"/>
      <c r="AK89" s="1253"/>
      <c r="AL89" s="1253"/>
      <c r="AM89" s="1253"/>
      <c r="AN89" s="1253"/>
      <c r="AO89" s="1253"/>
      <c r="AP89" s="1253"/>
      <c r="AQ89" s="1253"/>
      <c r="AR89" s="1253"/>
      <c r="AS89" s="1253"/>
      <c r="AT89" s="1253"/>
      <c r="AU89" s="1253"/>
      <c r="AV89" s="1253"/>
      <c r="AW89" s="1253"/>
      <c r="AX89" s="1253"/>
      <c r="AY89" s="1253"/>
      <c r="AZ89" s="1253"/>
      <c r="BA89" s="1253"/>
      <c r="BB89" s="1253"/>
      <c r="BC89" s="1253"/>
      <c r="BD89" s="1253"/>
      <c r="BE89" s="1253"/>
      <c r="BF89" s="1253"/>
      <c r="BG89" s="1253"/>
      <c r="BH89" s="1253"/>
      <c r="BI89" s="1253"/>
      <c r="BJ89" s="1253"/>
      <c r="BK89" s="1253"/>
      <c r="BL89" s="1253"/>
      <c r="BM89" s="1253"/>
      <c r="BN89" s="1253"/>
    </row>
    <row r="90" spans="1:66" ht="47.25" hidden="1" customHeight="1">
      <c r="A90" s="1254"/>
      <c r="B90" s="1254"/>
      <c r="C90" s="1254"/>
      <c r="D90" s="1255"/>
      <c r="F90" s="1256" t="str">
        <f>IF(F16="","",IF(AND(E17&lt;&gt;"入力不要→",F16=0),"事業主負担額が0になっています。入力値を確認してください。",""))</f>
        <v/>
      </c>
      <c r="G90" s="1256"/>
      <c r="H90" s="1256" t="str">
        <f>IF(H16="","",IF(AND(G17&lt;&gt;"入力不要→",H16=0),"事業主負担額が0になっています。入力値を確認してください。",""))</f>
        <v/>
      </c>
      <c r="I90" s="1256"/>
      <c r="J90" s="1256" t="str">
        <f t="shared" ref="J90" si="0">IF(J16="","",IF(AND(I17&lt;&gt;"入力不要→",J16=0),"事業主負担額が0になっています。入力値を確認してください。",""))</f>
        <v/>
      </c>
      <c r="K90" s="1256"/>
      <c r="L90" s="1256" t="str">
        <f t="shared" ref="L90" si="1">IF(L16="","",IF(AND(K17&lt;&gt;"入力不要→",L16=0),"事業主負担額が0になっています。入力値を確認してください。",""))</f>
        <v/>
      </c>
      <c r="M90" s="1256"/>
      <c r="N90" s="1256" t="str">
        <f t="shared" ref="N90" si="2">IF(N16="","",IF(AND(M17&lt;&gt;"入力不要→",N16=0),"事業主負担額が0になっています。入力値を確認してください。",""))</f>
        <v/>
      </c>
      <c r="O90" s="1256"/>
      <c r="P90" s="1256" t="str">
        <f t="shared" ref="P90" si="3">IF(P16="","",IF(AND(O17&lt;&gt;"入力不要→",P16=0),"事業主負担額が0になっています。入力値を確認してください。",""))</f>
        <v/>
      </c>
      <c r="Q90" s="1256"/>
      <c r="R90" s="1256" t="str">
        <f t="shared" ref="R90" si="4">IF(R16="","",IF(AND(Q17&lt;&gt;"入力不要→",R16=0),"事業主負担額が0になっています。入力値を確認してください。",""))</f>
        <v/>
      </c>
      <c r="S90" s="1256"/>
      <c r="T90" s="1256" t="str">
        <f t="shared" ref="T90" si="5">IF(T16="","",IF(AND(S17&lt;&gt;"入力不要→",T16=0),"事業主負担額が0になっています。入力値を確認してください。",""))</f>
        <v/>
      </c>
      <c r="U90" s="1256"/>
      <c r="V90" s="1256" t="str">
        <f t="shared" ref="V90" si="6">IF(V16="","",IF(AND(U17&lt;&gt;"入力不要→",V16=0),"事業主負担額が0になっています。入力値を確認してください。",""))</f>
        <v/>
      </c>
      <c r="W90" s="1256"/>
      <c r="X90" s="1256" t="str">
        <f t="shared" ref="X90" si="7">IF(X16="","",IF(AND(W17&lt;&gt;"入力不要→",X16=0),"事業主負担額が0になっています。入力値を確認してください。",""))</f>
        <v/>
      </c>
      <c r="Y90" s="1256"/>
      <c r="Z90" s="1256" t="str">
        <f t="shared" ref="Z90" si="8">IF(Z16="","",IF(AND(Y17&lt;&gt;"入力不要→",Z16=0),"事業主負担額が0になっています。入力値を確認してください。",""))</f>
        <v/>
      </c>
      <c r="AA90" s="1256"/>
      <c r="AB90" s="1256" t="str">
        <f t="shared" ref="AB90" si="9">IF(AB16="","",IF(AND(AA17&lt;&gt;"入力不要→",AB16=0),"事業主負担額が0になっています。入力値を確認してください。",""))</f>
        <v/>
      </c>
      <c r="AC90" s="1256"/>
      <c r="AD90" s="1256" t="str">
        <f t="shared" ref="AD90" si="10">IF(AD16="","",IF(AND(AC17&lt;&gt;"入力不要→",AD16=0),"事業主負担額が0になっています。入力値を確認してください。",""))</f>
        <v/>
      </c>
      <c r="AE90" s="1256"/>
      <c r="AF90" s="1256" t="str">
        <f t="shared" ref="AF90" si="11">IF(AF16="","",IF(AND(AE17&lt;&gt;"入力不要→",AF16=0),"事業主負担額が0になっています。入力値を確認してください。",""))</f>
        <v/>
      </c>
      <c r="AG90" s="1256"/>
      <c r="AH90" s="1256" t="str">
        <f t="shared" ref="AH90" si="12">IF(AH16="","",IF(AND(AG17&lt;&gt;"入力不要→",AH16=0),"事業主負担額が0になっています。入力値を確認してください。",""))</f>
        <v/>
      </c>
      <c r="AI90" s="1256"/>
      <c r="AJ90" s="1256" t="str">
        <f t="shared" ref="AJ90" si="13">IF(AJ16="","",IF(AND(AI17&lt;&gt;"入力不要→",AJ16=0),"事業主負担額が0になっています。入力値を確認してください。",""))</f>
        <v/>
      </c>
      <c r="AK90" s="1256"/>
      <c r="AL90" s="1256" t="str">
        <f t="shared" ref="AL90" si="14">IF(AL16="","",IF(AND(AK17&lt;&gt;"入力不要→",AL16=0),"事業主負担額が0になっています。入力値を確認してください。",""))</f>
        <v/>
      </c>
      <c r="AM90" s="1256"/>
      <c r="AN90" s="1256" t="str">
        <f t="shared" ref="AN90" si="15">IF(AN16="","",IF(AND(AM17&lt;&gt;"入力不要→",AN16=0),"事業主負担額が0になっています。入力値を確認してください。",""))</f>
        <v/>
      </c>
      <c r="AO90" s="1256"/>
      <c r="AP90" s="1256" t="str">
        <f t="shared" ref="AP90" si="16">IF(AP16="","",IF(AND(AO17&lt;&gt;"入力不要→",AP16=0),"事業主負担額が0になっています。入力値を確認してください。",""))</f>
        <v/>
      </c>
      <c r="AQ90" s="1256"/>
      <c r="AR90" s="1256" t="str">
        <f t="shared" ref="AR90" si="17">IF(AR16="","",IF(AND(AQ17&lt;&gt;"入力不要→",AR16=0),"事業主負担額が0になっています。入力値を確認してください。",""))</f>
        <v/>
      </c>
      <c r="AS90" s="1256"/>
      <c r="AT90" s="1256" t="str">
        <f t="shared" ref="AT90" si="18">IF(AT16="","",IF(AND(AS17&lt;&gt;"入力不要→",AT16=0),"事業主負担額が0になっています。入力値を確認してください。",""))</f>
        <v/>
      </c>
      <c r="AU90" s="1256"/>
      <c r="AV90" s="1256" t="str">
        <f t="shared" ref="AV90" si="19">IF(AV16="","",IF(AND(AU17&lt;&gt;"入力不要→",AV16=0),"事業主負担額が0になっています。入力値を確認してください。",""))</f>
        <v/>
      </c>
      <c r="AW90" s="1256"/>
      <c r="AX90" s="1256" t="str">
        <f t="shared" ref="AX90" si="20">IF(AX16="","",IF(AND(AW17&lt;&gt;"入力不要→",AX16=0),"事業主負担額が0になっています。入力値を確認してください。",""))</f>
        <v/>
      </c>
      <c r="AY90" s="1256"/>
      <c r="AZ90" s="1256" t="str">
        <f t="shared" ref="AZ90" si="21">IF(AZ16="","",IF(AND(AY17&lt;&gt;"入力不要→",AZ16=0),"事業主負担額が0になっています。入力値を確認してください。",""))</f>
        <v/>
      </c>
      <c r="BA90" s="1256"/>
      <c r="BB90" s="1256" t="str">
        <f t="shared" ref="BB90" si="22">IF(BB16="","",IF(AND(BA17&lt;&gt;"入力不要→",BB16=0),"事業主負担額が0になっています。入力値を確認してください。",""))</f>
        <v/>
      </c>
      <c r="BC90" s="1256"/>
      <c r="BD90" s="1256" t="str">
        <f t="shared" ref="BD90" si="23">IF(BD16="","",IF(AND(BC17&lt;&gt;"入力不要→",BD16=0),"事業主負担額が0になっています。入力値を確認してください。",""))</f>
        <v/>
      </c>
      <c r="BE90" s="1256"/>
      <c r="BF90" s="1256" t="str">
        <f t="shared" ref="BF90" si="24">IF(BF16="","",IF(AND(BE17&lt;&gt;"入力不要→",BF16=0),"事業主負担額が0になっています。入力値を確認してください。",""))</f>
        <v/>
      </c>
      <c r="BG90" s="1256"/>
      <c r="BH90" s="1256" t="str">
        <f t="shared" ref="BH90" si="25">IF(BH16="","",IF(AND(BG17&lt;&gt;"入力不要→",BH16=0),"事業主負担額が0になっています。入力値を確認してください。",""))</f>
        <v/>
      </c>
      <c r="BI90" s="1256"/>
      <c r="BJ90" s="1256" t="str">
        <f t="shared" ref="BJ90" si="26">IF(BJ16="","",IF(AND(BI17&lt;&gt;"入力不要→",BJ16=0),"事業主負担額が0になっています。入力値を確認してください。",""))</f>
        <v/>
      </c>
      <c r="BK90" s="1256"/>
      <c r="BL90" s="1256" t="str">
        <f t="shared" ref="BL90" si="27">IF(BL16="","",IF(AND(BK17&lt;&gt;"入力不要→",BL16=0),"事業主負担額が0になっています。入力値を確認してください。",""))</f>
        <v/>
      </c>
      <c r="BM90" s="1256"/>
      <c r="BN90" s="1256" t="str">
        <f t="shared" ref="BN90" si="28">IF(BN16="","",IF(AND(BM17&lt;&gt;"入力不要→",BN16=0),"事業主負担額が0になっています。入力値を確認してください。",""))</f>
        <v/>
      </c>
    </row>
    <row r="91" spans="1:66" ht="47.25" hidden="1" customHeight="1">
      <c r="A91" s="1254"/>
      <c r="B91" s="1254"/>
      <c r="C91" s="1254"/>
      <c r="D91" s="1255"/>
      <c r="F91" s="1256" t="str">
        <f>IF(F24="","",IF(OR(F24*1.1&lt;=F16,F24*0.9&gt;=F16),"事業主負担額の入力値"&amp;"「"&amp;F16&amp;"」"&amp;"は自動計算値"&amp;"「"&amp;F24&amp;"」"&amp;"に比べて乖離が大きくなっています。黄色セルの各入力値に間違いがないか確認してください。","ＯＫ"))</f>
        <v/>
      </c>
      <c r="G91" s="1256"/>
      <c r="H91" s="1256" t="str">
        <f>IF(H24="","",IF(OR(H24*1.1&lt;=H16,H24*0.9&gt;=H16),"事業主負担額の入力値"&amp;"「"&amp;H16&amp;"」"&amp;"は自動計算値"&amp;"「"&amp;H24&amp;"」"&amp;"に比べて乖離が大きくなっています。黄色セルの各入力値に間違いがないか確認してください。","ＯＫ"))</f>
        <v/>
      </c>
      <c r="I91" s="1256"/>
      <c r="J91" s="1256" t="str">
        <f t="shared" ref="J91" si="29">IF(J24="","",IF(OR(J24*1.1&lt;=J16,J24*0.9&gt;=J16),"事業主負担額の入力値"&amp;"「"&amp;J16&amp;"」"&amp;"は自動計算値"&amp;"「"&amp;J24&amp;"」"&amp;"に比べて乖離が大きくなっています。黄色セルの各入力値に間違いがないか確認してください。","ＯＫ"))</f>
        <v/>
      </c>
      <c r="K91" s="1256"/>
      <c r="L91" s="1256" t="str">
        <f t="shared" ref="L91" si="30">IF(L24="","",IF(OR(L24*1.1&lt;=L16,L24*0.9&gt;=L16),"事業主負担額の入力値"&amp;"「"&amp;L16&amp;"」"&amp;"は自動計算値"&amp;"「"&amp;L24&amp;"」"&amp;"に比べて乖離が大きくなっています。黄色セルの各入力値に間違いがないか確認してください。","ＯＫ"))</f>
        <v/>
      </c>
      <c r="M91" s="1256"/>
      <c r="N91" s="1256" t="str">
        <f t="shared" ref="N91" si="31">IF(N24="","",IF(OR(N24*1.1&lt;=N16,N24*0.9&gt;=N16),"事業主負担額の入力値"&amp;"「"&amp;N16&amp;"」"&amp;"は自動計算値"&amp;"「"&amp;N24&amp;"」"&amp;"に比べて乖離が大きくなっています。黄色セルの各入力値に間違いがないか確認してください。","ＯＫ"))</f>
        <v/>
      </c>
      <c r="O91" s="1256"/>
      <c r="P91" s="1256" t="str">
        <f t="shared" ref="P91" si="32">IF(P24="","",IF(OR(P24*1.1&lt;=P16,P24*0.9&gt;=P16),"事業主負担額の入力値"&amp;"「"&amp;P16&amp;"」"&amp;"は自動計算値"&amp;"「"&amp;P24&amp;"」"&amp;"に比べて乖離が大きくなっています。黄色セルの各入力値に間違いがないか確認してください。","ＯＫ"))</f>
        <v/>
      </c>
      <c r="Q91" s="1256"/>
      <c r="R91" s="1256" t="str">
        <f t="shared" ref="R91" si="33">IF(R24="","",IF(OR(R24*1.1&lt;=R16,R24*0.9&gt;=R16),"事業主負担額の入力値"&amp;"「"&amp;R16&amp;"」"&amp;"は自動計算値"&amp;"「"&amp;R24&amp;"」"&amp;"に比べて乖離が大きくなっています。黄色セルの各入力値に間違いがないか確認してください。","ＯＫ"))</f>
        <v/>
      </c>
      <c r="S91" s="1256"/>
      <c r="T91" s="1256" t="str">
        <f t="shared" ref="T91" si="34">IF(T24="","",IF(OR(T24*1.1&lt;=T16,T24*0.9&gt;=T16),"事業主負担額の入力値"&amp;"「"&amp;T16&amp;"」"&amp;"は自動計算値"&amp;"「"&amp;T24&amp;"」"&amp;"に比べて乖離が大きくなっています。黄色セルの各入力値に間違いがないか確認してください。","ＯＫ"))</f>
        <v/>
      </c>
      <c r="U91" s="1256"/>
      <c r="V91" s="1256" t="str">
        <f t="shared" ref="V91" si="35">IF(V24="","",IF(OR(V24*1.1&lt;=V16,V24*0.9&gt;=V16),"事業主負担額の入力値"&amp;"「"&amp;V16&amp;"」"&amp;"は自動計算値"&amp;"「"&amp;V24&amp;"」"&amp;"に比べて乖離が大きくなっています。黄色セルの各入力値に間違いがないか確認してください。","ＯＫ"))</f>
        <v/>
      </c>
      <c r="W91" s="1256"/>
      <c r="X91" s="1256" t="str">
        <f t="shared" ref="X91" si="36">IF(X24="","",IF(OR(X24*1.1&lt;=X16,X24*0.9&gt;=X16),"事業主負担額の入力値"&amp;"「"&amp;X16&amp;"」"&amp;"は自動計算値"&amp;"「"&amp;X24&amp;"」"&amp;"に比べて乖離が大きくなっています。黄色セルの各入力値に間違いがないか確認してください。","ＯＫ"))</f>
        <v/>
      </c>
      <c r="Y91" s="1256"/>
      <c r="Z91" s="1256" t="str">
        <f t="shared" ref="Z91" si="37">IF(Z24="","",IF(OR(Z24*1.1&lt;=Z16,Z24*0.9&gt;=Z16),"事業主負担額の入力値"&amp;"「"&amp;Z16&amp;"」"&amp;"は自動計算値"&amp;"「"&amp;Z24&amp;"」"&amp;"に比べて乖離が大きくなっています。黄色セルの各入力値に間違いがないか確認してください。","ＯＫ"))</f>
        <v/>
      </c>
      <c r="AA91" s="1256"/>
      <c r="AB91" s="1256" t="str">
        <f t="shared" ref="AB91" si="38">IF(AB24="","",IF(OR(AB24*1.1&lt;=AB16,AB24*0.9&gt;=AB16),"事業主負担額の入力値"&amp;"「"&amp;AB16&amp;"」"&amp;"は自動計算値"&amp;"「"&amp;AB24&amp;"」"&amp;"に比べて乖離が大きくなっています。黄色セルの各入力値に間違いがないか確認してください。","ＯＫ"))</f>
        <v/>
      </c>
      <c r="AC91" s="1256"/>
      <c r="AD91" s="1256" t="str">
        <f t="shared" ref="AD91" si="39">IF(AD24="","",IF(OR(AD24*1.1&lt;=AD16,AD24*0.9&gt;=AD16),"事業主負担額の入力値"&amp;"「"&amp;AD16&amp;"」"&amp;"は自動計算値"&amp;"「"&amp;AD24&amp;"」"&amp;"に比べて乖離が大きくなっています。黄色セルの各入力値に間違いがないか確認してください。","ＯＫ"))</f>
        <v/>
      </c>
      <c r="AE91" s="1256"/>
      <c r="AF91" s="1256" t="str">
        <f t="shared" ref="AF91" si="40">IF(AF24="","",IF(OR(AF24*1.1&lt;=AF16,AF24*0.9&gt;=AF16),"事業主負担額の入力値"&amp;"「"&amp;AF16&amp;"」"&amp;"は自動計算値"&amp;"「"&amp;AF24&amp;"」"&amp;"に比べて乖離が大きくなっています。黄色セルの各入力値に間違いがないか確認してください。","ＯＫ"))</f>
        <v/>
      </c>
      <c r="AG91" s="1256"/>
      <c r="AH91" s="1256" t="str">
        <f t="shared" ref="AH91" si="41">IF(AH24="","",IF(OR(AH24*1.1&lt;=AH16,AH24*0.9&gt;=AH16),"事業主負担額の入力値"&amp;"「"&amp;AH16&amp;"」"&amp;"は自動計算値"&amp;"「"&amp;AH24&amp;"」"&amp;"に比べて乖離が大きくなっています。黄色セルの各入力値に間違いがないか確認してください。","ＯＫ"))</f>
        <v/>
      </c>
      <c r="AI91" s="1256"/>
      <c r="AJ91" s="1256" t="str">
        <f t="shared" ref="AJ91" si="42">IF(AJ24="","",IF(OR(AJ24*1.1&lt;=AJ16,AJ24*0.9&gt;=AJ16),"事業主負担額の入力値"&amp;"「"&amp;AJ16&amp;"」"&amp;"は自動計算値"&amp;"「"&amp;AJ24&amp;"」"&amp;"に比べて乖離が大きくなっています。黄色セルの各入力値に間違いがないか確認してください。","ＯＫ"))</f>
        <v/>
      </c>
      <c r="AK91" s="1256"/>
      <c r="AL91" s="1256" t="str">
        <f t="shared" ref="AL91" si="43">IF(AL24="","",IF(OR(AL24*1.1&lt;=AL16,AL24*0.9&gt;=AL16),"事業主負担額の入力値"&amp;"「"&amp;AL16&amp;"」"&amp;"は自動計算値"&amp;"「"&amp;AL24&amp;"」"&amp;"に比べて乖離が大きくなっています。黄色セルの各入力値に間違いがないか確認してください。","ＯＫ"))</f>
        <v/>
      </c>
      <c r="AM91" s="1256"/>
      <c r="AN91" s="1256" t="str">
        <f t="shared" ref="AN91" si="44">IF(AN24="","",IF(OR(AN24*1.1&lt;=AN16,AN24*0.9&gt;=AN16),"事業主負担額の入力値"&amp;"「"&amp;AN16&amp;"」"&amp;"は自動計算値"&amp;"「"&amp;AN24&amp;"」"&amp;"に比べて乖離が大きくなっています。黄色セルの各入力値に間違いがないか確認してください。","ＯＫ"))</f>
        <v/>
      </c>
      <c r="AO91" s="1256"/>
      <c r="AP91" s="1256" t="str">
        <f t="shared" ref="AP91" si="45">IF(AP24="","",IF(OR(AP24*1.1&lt;=AP16,AP24*0.9&gt;=AP16),"事業主負担額の入力値"&amp;"「"&amp;AP16&amp;"」"&amp;"は自動計算値"&amp;"「"&amp;AP24&amp;"」"&amp;"に比べて乖離が大きくなっています。黄色セルの各入力値に間違いがないか確認してください。","ＯＫ"))</f>
        <v/>
      </c>
      <c r="AQ91" s="1256"/>
      <c r="AR91" s="1256" t="str">
        <f t="shared" ref="AR91" si="46">IF(AR24="","",IF(OR(AR24*1.1&lt;=AR16,AR24*0.9&gt;=AR16),"事業主負担額の入力値"&amp;"「"&amp;AR16&amp;"」"&amp;"は自動計算値"&amp;"「"&amp;AR24&amp;"」"&amp;"に比べて乖離が大きくなっています。黄色セルの各入力値に間違いがないか確認してください。","ＯＫ"))</f>
        <v/>
      </c>
      <c r="AS91" s="1256"/>
      <c r="AT91" s="1256" t="str">
        <f t="shared" ref="AT91" si="47">IF(AT24="","",IF(OR(AT24*1.1&lt;=AT16,AT24*0.9&gt;=AT16),"事業主負担額の入力値"&amp;"「"&amp;AT16&amp;"」"&amp;"は自動計算値"&amp;"「"&amp;AT24&amp;"」"&amp;"に比べて乖離が大きくなっています。黄色セルの各入力値に間違いがないか確認してください。","ＯＫ"))</f>
        <v/>
      </c>
      <c r="AU91" s="1256"/>
      <c r="AV91" s="1256" t="str">
        <f t="shared" ref="AV91" si="48">IF(AV24="","",IF(OR(AV24*1.1&lt;=AV16,AV24*0.9&gt;=AV16),"事業主負担額の入力値"&amp;"「"&amp;AV16&amp;"」"&amp;"は自動計算値"&amp;"「"&amp;AV24&amp;"」"&amp;"に比べて乖離が大きくなっています。黄色セルの各入力値に間違いがないか確認してください。","ＯＫ"))</f>
        <v/>
      </c>
      <c r="AW91" s="1256"/>
      <c r="AX91" s="1256" t="str">
        <f t="shared" ref="AX91" si="49">IF(AX24="","",IF(OR(AX24*1.1&lt;=AX16,AX24*0.9&gt;=AX16),"事業主負担額の入力値"&amp;"「"&amp;AX16&amp;"」"&amp;"は自動計算値"&amp;"「"&amp;AX24&amp;"」"&amp;"に比べて乖離が大きくなっています。黄色セルの各入力値に間違いがないか確認してください。","ＯＫ"))</f>
        <v/>
      </c>
      <c r="AY91" s="1256"/>
      <c r="AZ91" s="1256" t="str">
        <f t="shared" ref="AZ91" si="50">IF(AZ24="","",IF(OR(AZ24*1.1&lt;=AZ16,AZ24*0.9&gt;=AZ16),"事業主負担額の入力値"&amp;"「"&amp;AZ16&amp;"」"&amp;"は自動計算値"&amp;"「"&amp;AZ24&amp;"」"&amp;"に比べて乖離が大きくなっています。黄色セルの各入力値に間違いがないか確認してください。","ＯＫ"))</f>
        <v/>
      </c>
      <c r="BA91" s="1256"/>
      <c r="BB91" s="1256" t="str">
        <f t="shared" ref="BB91" si="51">IF(BB24="","",IF(OR(BB24*1.1&lt;=BB16,BB24*0.9&gt;=BB16),"事業主負担額の入力値"&amp;"「"&amp;BB16&amp;"」"&amp;"は自動計算値"&amp;"「"&amp;BB24&amp;"」"&amp;"に比べて乖離が大きくなっています。黄色セルの各入力値に間違いがないか確認してください。","ＯＫ"))</f>
        <v/>
      </c>
      <c r="BC91" s="1256"/>
      <c r="BD91" s="1256" t="str">
        <f t="shared" ref="BD91" si="52">IF(BD24="","",IF(OR(BD24*1.1&lt;=BD16,BD24*0.9&gt;=BD16),"事業主負担額の入力値"&amp;"「"&amp;BD16&amp;"」"&amp;"は自動計算値"&amp;"「"&amp;BD24&amp;"」"&amp;"に比べて乖離が大きくなっています。黄色セルの各入力値に間違いがないか確認してください。","ＯＫ"))</f>
        <v/>
      </c>
      <c r="BE91" s="1256"/>
      <c r="BF91" s="1256" t="str">
        <f t="shared" ref="BF91" si="53">IF(BF24="","",IF(OR(BF24*1.1&lt;=BF16,BF24*0.9&gt;=BF16),"事業主負担額の入力値"&amp;"「"&amp;BF16&amp;"」"&amp;"は自動計算値"&amp;"「"&amp;BF24&amp;"」"&amp;"に比べて乖離が大きくなっています。黄色セルの各入力値に間違いがないか確認してください。","ＯＫ"))</f>
        <v/>
      </c>
      <c r="BG91" s="1256"/>
      <c r="BH91" s="1256" t="str">
        <f t="shared" ref="BH91" si="54">IF(BH24="","",IF(OR(BH24*1.1&lt;=BH16,BH24*0.9&gt;=BH16),"事業主負担額の入力値"&amp;"「"&amp;BH16&amp;"」"&amp;"は自動計算値"&amp;"「"&amp;BH24&amp;"」"&amp;"に比べて乖離が大きくなっています。黄色セルの各入力値に間違いがないか確認してください。","ＯＫ"))</f>
        <v/>
      </c>
      <c r="BI91" s="1256"/>
      <c r="BJ91" s="1256" t="str">
        <f t="shared" ref="BJ91" si="55">IF(BJ24="","",IF(OR(BJ24*1.1&lt;=BJ16,BJ24*0.9&gt;=BJ16),"事業主負担額の入力値"&amp;"「"&amp;BJ16&amp;"」"&amp;"は自動計算値"&amp;"「"&amp;BJ24&amp;"」"&amp;"に比べて乖離が大きくなっています。黄色セルの各入力値に間違いがないか確認してください。","ＯＫ"))</f>
        <v/>
      </c>
      <c r="BK91" s="1256"/>
      <c r="BL91" s="1256" t="str">
        <f t="shared" ref="BL91" si="56">IF(BL24="","",IF(OR(BL24*1.1&lt;=BL16,BL24*0.9&gt;=BL16),"事業主負担額の入力値"&amp;"「"&amp;BL16&amp;"」"&amp;"は自動計算値"&amp;"「"&amp;BL24&amp;"」"&amp;"に比べて乖離が大きくなっています。黄色セルの各入力値に間違いがないか確認してください。","ＯＫ"))</f>
        <v/>
      </c>
      <c r="BM91" s="1256"/>
      <c r="BN91" s="1256" t="str">
        <f t="shared" ref="BN91" si="57">IF(BN24="","",IF(OR(BN24*1.1&lt;=BN16,BN24*0.9&gt;=BN16),"事業主負担額の入力値"&amp;"「"&amp;BN16&amp;"」"&amp;"は自動計算値"&amp;"「"&amp;BN24&amp;"」"&amp;"に比べて乖離が大きくなっています。黄色セルの各入力値に間違いがないか確認してください。","ＯＫ"))</f>
        <v/>
      </c>
    </row>
    <row r="92" spans="1:66" hidden="1">
      <c r="A92" s="1254"/>
      <c r="B92" s="1254"/>
      <c r="C92" s="1254"/>
      <c r="D92" s="1255"/>
    </row>
  </sheetData>
  <sheetProtection algorithmName="SHA-512" hashValue="seFqIXB9LOmcP599hIDi+PLUsluwN6b0TQ0irjxOPyDH15Fd1RKygVT+VDtO+vZ4SHFxDqvwS98VqYSSwcY0RQ==" saltValue="FxygB3+02M4kgje0WiG5SA==" spinCount="100000" sheet="1" objects="1" scenarios="1"/>
  <mergeCells count="40">
    <mergeCell ref="B71:D71"/>
    <mergeCell ref="BE7:BF7"/>
    <mergeCell ref="BG7:BH7"/>
    <mergeCell ref="BI7:BJ7"/>
    <mergeCell ref="AW7:AX7"/>
    <mergeCell ref="AY7:AZ7"/>
    <mergeCell ref="BA7:BB7"/>
    <mergeCell ref="BC7:BD7"/>
    <mergeCell ref="AQ7:AR7"/>
    <mergeCell ref="AS7:AT7"/>
    <mergeCell ref="B2:C2"/>
    <mergeCell ref="B6:D8"/>
    <mergeCell ref="E6:E7"/>
    <mergeCell ref="F6:F7"/>
    <mergeCell ref="AU7:AV7"/>
    <mergeCell ref="U7:V7"/>
    <mergeCell ref="W7:X7"/>
    <mergeCell ref="AC7:AD7"/>
    <mergeCell ref="AE7:AF7"/>
    <mergeCell ref="AG7:AH7"/>
    <mergeCell ref="AI7:AJ7"/>
    <mergeCell ref="G6:BP6"/>
    <mergeCell ref="C4:I4"/>
    <mergeCell ref="C5:I5"/>
    <mergeCell ref="BQ6:BR8"/>
    <mergeCell ref="G7:H7"/>
    <mergeCell ref="I7:J7"/>
    <mergeCell ref="K7:L7"/>
    <mergeCell ref="M7:N7"/>
    <mergeCell ref="O7:P7"/>
    <mergeCell ref="Y7:Z7"/>
    <mergeCell ref="AA7:AB7"/>
    <mergeCell ref="Q7:R7"/>
    <mergeCell ref="S7:T7"/>
    <mergeCell ref="AK7:AL7"/>
    <mergeCell ref="AM7:AN7"/>
    <mergeCell ref="AO7:AP7"/>
    <mergeCell ref="BO7:BP8"/>
    <mergeCell ref="BK7:BL7"/>
    <mergeCell ref="BM7:BN7"/>
  </mergeCells>
  <phoneticPr fontId="2"/>
  <conditionalFormatting sqref="F67:F69 F13 F34:F36 F44:F46 F54:F56 F25:F27 H67:H69 H13 H34:H36 H44:H46 H54:H56 BR67:BR69 BR34:BR36 J13 BR44:BR46 BR54:BR56 BR25:BR27 H25:H27 J67:J69 L13 J34:J36 J44:J46 J54:J56 BL67:BL69 L67:L69 N13 L34:L36 L44:L46 L54:L56 N67:N69 P13 N34:N36 N44:N46 N54:N56 P67:P69 R13 P34:P36 P44:P46 P54:P56 R67:R69 T13 R34:R36 R44:R46 R54:R56 T67:T69 V13 T34:T36 T44:T46 T54:T56 V67:V69 X13 V34:V36 V44:V46 V54:V56 X67:X69 Z13 X34:X36 X44:X46 X54:X56 Z67:Z69 AB13 Z34:Z36 Z44:Z46 Z54:Z56 AB67:AB69 AD13 AB34:AB36 AB44:AB46 AB54:AB56 AD67:AD69 AF13 AD34:AD36 AD44:AD46 AD54:AD56 AF67:AF69 AH13 AF34:AF36 AF44:AF46 AF54:AF56 AH67:AH69 AJ13 AH34:AH36 AH44:AH46 AH54:AH56 AJ67:AJ69 AL13 AJ34:AJ36 AJ44:AJ46 AJ54:AJ56 AL67:AL69 AN13 AL34:AL36 AL44:AL46 AL54:AL56 AN67:AN69 AP13 AN34:AN36 AN44:AN46 AN54:AN56 AP67:AP69 AR13 AP34:AP36 AP44:AP46 AP54:AP56 AR67:AR69 AT13 AR34:AR36 AR44:AR46 AR54:AR56 AT67:AT69 AV13 AT34:AT36 AT44:AT46 AT54:AT56 AV67:AV69 AX13 AV34:AV36 AV44:AV46 AV54:AV56 AX67:AX69 AZ13 AX34:AX36 AX44:AX46 AX54:AX56 AZ67:AZ69 BB13 AZ34:AZ36 AZ44:AZ46 AZ54:AZ56 BB67:BB69 BD13 BB34:BB36 BB44:BB46 BB54:BB56 BD67:BD69 BF13 BD34:BD36 BD44:BD46 BD54:BD56 BF67:BF69 BH13 BF34:BF36 BF44:BF46 BF54:BF56 BH67:BH69 BJ13 BH34:BH36 BH44:BH46 BH54:BH56 BJ67:BJ69 BL13 BJ34:BJ36 BJ44:BJ46 BJ54:BJ56 BL34:BL36 BN13 BL44:BL46 BL54:BL56 BP13 BP34:BP36 BP44:BP46 BP54:BP56 BP25:BP27 BP67:BP69 BR13 BN67:BN69 BN34:BN36 BN44:BN46 BN54:BN56 J25:J27 L25:L27 N25:N27 P25:P27 R25:R27 T25:T27 V25:V27 X25:X27 Z25:Z27 AB25:AB27 AD25:AD27 AF25:AF27 AH25:AH27 AJ25:AJ27 AL25:AL27 AN25:AN27 AP25:AP27 AR25:AR27 AT25:AT27 AV25:AV27 AX25:AX27 AZ25:AZ27 BB25:BB27 BD25:BD27 BF25:BF27 BH25:BH27 BJ25:BJ27 BL25:BL27 BN25:BN27">
    <cfRule type="cellIs" dxfId="96" priority="1" stopIfTrue="1" operator="equal">
      <formula>"ＯＫ"</formula>
    </cfRule>
  </conditionalFormatting>
  <conditionalFormatting sqref="E17:E20 BQ17:BQ20 G17:G20 BK17:BK20 I17:I20 K17:K20 M17:M20 O17:O20 Q17:Q20 S17:S20 U17:U20 W17:W20 Y17:Y20 AA17:AA20 AC17:AC20 AE17:AE20 AG17:AG20 AI17:AI20 AK17:AK20 AM17:AM20 AO17:AO20 AQ17:AQ20 AS17:AS20 AU17:AU20 AW17:AW20 AY17:AY20 BA17:BA20 BC17:BC20 BE17:BE20 BG17:BG20 BI17:BI20 BO17:BO20 BM17:BM20">
    <cfRule type="cellIs" dxfId="95" priority="2" stopIfTrue="1" operator="equal">
      <formula>"入力不要→"</formula>
    </cfRule>
  </conditionalFormatting>
  <dataValidations xWindow="588" yWindow="541" count="5">
    <dataValidation type="whole" operator="greaterThanOrEqual" allowBlank="1" showInputMessage="1" showErrorMessage="1" sqref="F49:F51 BR19:BR20 BP59:BP60 BP19:BP20 BR59:BR60 BL62:BL64 BL59:BL60 BL49:BL51 BL39:BL41 BL30:BL32 BL19:BL20 BN16 BJ62:BJ64 BJ59:BJ60 BJ49:BJ51 BJ39:BJ41 BJ30:BJ32 BJ19:BJ20 BL16 BH62:BH64 BH59:BH60 BH49:BH51 BH39:BH41 BH30:BH32 BH19:BH20 BJ16 BF62:BF64 BF59:BF60 BF49:BF51 BF39:BF41 BF30:BF32 BF19:BF20 BH16 BD62:BD64 BD59:BD60 BD49:BD51 BD39:BD41 BD30:BD32 BD19:BD20 BF16 BB62:BB64 BB59:BB60 BB49:BB51 BB39:BB41 BB30:BB32 BB19:BB20 BD16 AZ62:AZ64 AZ59:AZ60 AZ49:AZ51 AZ39:AZ41 AZ30:AZ32 AZ19:AZ20 BB16 AX62:AX64 AX59:AX60 AX49:AX51 AX39:AX41 AX30:AX32 AX19:AX20 AZ16 AV62:AV64 AV59:AV60 AV49:AV51 AV39:AV41 AV30:AV32 AV19:AV20 AX16 AT62:AT64 AT59:AT60 AT49:AT51 AT39:AT41 AT30:AT32 AT19:AT20 AV16 AR62:AR64 AR59:AR60 AR49:AR51 AR39:AR41 AR30:AR32 AR19:AR20 AT16 AP62:AP64 AP59:AP60 AP49:AP51 AP39:AP41 AP30:AP32 AP19:AP20 AR16 AN62:AN64 AN59:AN60 AN49:AN51 AN39:AN41 AN30:AN32 AN19:AN20 AP16 AL62:AL64 AL59:AL60 AL49:AL51 AL39:AL41 AL30:AL32 AL19:AL20 AN16 AJ62:AJ64 AJ59:AJ60 AJ49:AJ51 AJ39:AJ41 AJ30:AJ32 AJ19:AJ20 AL16 AH62:AH64 AH59:AH60 AH49:AH51 AH39:AH41 AH30:AH32 AH19:AH20 AJ16 AF62:AF64 AF59:AF60 AF49:AF51 AF39:AF41 AF30:AF32 AF19:AF20 AH16 AD62:AD64 AD59:AD60 AD49:AD51 AD39:AD41 AD30:AD32 AD19:AD20 AF16 AB62:AB64 AB59:AB60 AB49:AB51 AB39:AB41 AB30:AB32 AB19:AB20 AD16 Z62:Z64 Z59:Z60 Z49:Z51 Z39:Z41 Z30:Z32 Z19:Z20 AB16 X62:X64 X59:X60 X49:X51 X39:X41 X30:X32 X19:X20 Z16 V62:V64 V59:V60 V49:V51 V39:V41 V30:V32 V19:V20 X16 T62:T64 T59:T60 T49:T51 T39:T41 T30:T32 T19:T20 V16 R62:R64 R59:R60 R49:R51 R39:R41 R30:R32 R19:R20 T16 P62:P64 P59:P60 P49:P51 P39:P41 P30:P32 P19:P20 R16 N62:N64 N59:N60 N49:N51 N39:N41 N30:N32 N19:N20 P16 L62:L64 L59:L60 L49:L51 L39:L41 L30:L32 L19:L20 N16 J62:J64 J59:J60 J49:J51 J39:J41 J30:J32 J19:J20 L16 H62:H64 F59:F60 F39:F41 F30:F32 F16 F19:F20 H16 H59:H60 H49:H51 H39:H41 H30:H32 H19:H20 J16 BN62:BN64 BN59:BN60 BN49:BN51 BN39:BN41 BN30:BN32 BN19:BN20 F62:F64" xr:uid="{00000000-0002-0000-0300-000000000000}">
      <formula1>0</formula1>
    </dataValidation>
    <dataValidation type="whole" operator="greaterThanOrEqual" allowBlank="1" showInputMessage="1" showErrorMessage="1" error="1以上の整数を入力してください。" sqref="H10:H11 BN10:BN11 BL10:BL11 BJ10:BJ11 BH10:BH11 BF10:BF11 BD10:BD11 BB10:BB11 AZ10:AZ11 AX10:AX11 AV10:AV11 AT10:AT11 AR10:AR11 AP10:AP11 AN10:AN11 AL10:AL11 AJ10:AJ11 AH10:AH11 AF10:AF11 AD10:AD11 AB10:AB11 Z10:Z11 X10:X11 V10:V11 T10:T11 R10:R11 P10:P11 N10:N11 L10:L11 J10:J11 F10:F11" xr:uid="{00000000-0002-0000-0300-000001000000}">
      <formula1>1</formula1>
    </dataValidation>
    <dataValidation type="list" allowBlank="1" showInputMessage="1" showErrorMessage="1" sqref="F17 H17 J17 L17 N17 P17 R17 T17 V17 X17 Z17 AB17 AD17 AF17 AH17 AJ17 AL17 AN17 AP17 AR17 AT17 AV17 AX17 AZ17 BB17 BD17 BF17 BH17 BJ17 BL17 BN17" xr:uid="{00000000-0002-0000-0300-000002000000}">
      <formula1>労災保険</formula1>
    </dataValidation>
    <dataValidation type="list" allowBlank="1" showInputMessage="1" showErrorMessage="1" sqref="F18 H18 J18 L18 N18 P18 R18 T18 V18 X18 Z18 AB18 AD18 AF18 AH18 AJ18 AL18 AN18 AP18 AR18 AT18 AV18 AX18 AZ18 BB18 BD18 BF18 BH18 BJ18 BL18 BN18" xr:uid="{00000000-0002-0000-0300-000003000000}">
      <formula1>労災保険算出方法</formula1>
    </dataValidation>
    <dataValidation allowBlank="1" showInputMessage="1" sqref="D33 D42:D43 D52:D53 D65:D66" xr:uid="{0D78308F-C611-4C9E-A1E3-3098CB43B541}"/>
  </dataValidations>
  <printOptions gridLinesSet="0"/>
  <pageMargins left="0.48" right="0.35433070866141736" top="0.44" bottom="0.2" header="0.34" footer="0.3"/>
  <pageSetup paperSize="9" scale="30" orientation="portrait" horizontalDpi="4294967292" verticalDpi="4294967292" r:id="rId1"/>
  <headerFooter alignWithMargins="0">
    <oddFooter>&amp;C&amp;10&amp;P/&amp;N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pageSetUpPr fitToPage="1"/>
  </sheetPr>
  <dimension ref="A1:IV193"/>
  <sheetViews>
    <sheetView showGridLines="0" topLeftCell="A2" zoomScale="85" zoomScaleNormal="85" workbookViewId="0">
      <pane xSplit="5" ySplit="5" topLeftCell="AC7" activePane="bottomRight" state="frozen"/>
      <selection activeCell="A2" sqref="A2"/>
      <selection pane="topRight" activeCell="F2" sqref="F2"/>
      <selection pane="bottomLeft" activeCell="A7" sqref="A7"/>
      <selection pane="bottomRight" activeCell="D7" sqref="D7:E7"/>
    </sheetView>
  </sheetViews>
  <sheetFormatPr defaultColWidth="0" defaultRowHeight="14.25"/>
  <cols>
    <col min="1" max="1" width="2.5" style="1" customWidth="1"/>
    <col min="2" max="2" width="14.625" style="1" customWidth="1"/>
    <col min="3" max="3" width="23.375" style="1" customWidth="1"/>
    <col min="4" max="4" width="3.75" style="1" customWidth="1"/>
    <col min="5" max="5" width="7.75" style="1" customWidth="1"/>
    <col min="6" max="9" width="9" style="1" customWidth="1"/>
    <col min="10" max="36" width="10" style="1" customWidth="1"/>
    <col min="37" max="37" width="9.625" style="1" customWidth="1"/>
    <col min="38" max="38" width="16" style="1" customWidth="1"/>
    <col min="39" max="44" width="5.625" style="1" customWidth="1"/>
    <col min="45" max="255" width="10.625" style="1" customWidth="1"/>
    <col min="256" max="16384" width="0" style="1" hidden="1"/>
  </cols>
  <sheetData>
    <row r="1" spans="1:256" ht="14.25" hidden="1" customHeight="1">
      <c r="A1" s="1355"/>
      <c r="D1" s="176"/>
      <c r="E1" s="176"/>
      <c r="F1" s="176"/>
      <c r="G1" s="588"/>
      <c r="H1" s="588"/>
      <c r="I1" s="588"/>
      <c r="J1" s="588"/>
      <c r="K1" s="672"/>
      <c r="L1" s="672"/>
      <c r="M1" s="672"/>
      <c r="N1" s="672"/>
      <c r="O1" s="672"/>
      <c r="P1" s="672"/>
      <c r="Q1" s="672"/>
      <c r="R1" s="672"/>
      <c r="S1" s="672"/>
      <c r="T1" s="672"/>
      <c r="U1" s="672"/>
      <c r="V1" s="672"/>
      <c r="W1" s="672"/>
      <c r="X1" s="672"/>
      <c r="Y1" s="672"/>
      <c r="Z1" s="672"/>
      <c r="AA1" s="672"/>
      <c r="AB1" s="672"/>
      <c r="AC1" s="672"/>
      <c r="AD1" s="672"/>
      <c r="AE1" s="672"/>
      <c r="AF1" s="672"/>
      <c r="AG1" s="672"/>
      <c r="AH1" s="672"/>
      <c r="AI1" s="672"/>
      <c r="AJ1" s="588"/>
      <c r="AN1" s="673"/>
      <c r="AO1" s="673"/>
      <c r="IV1" s="673" t="s">
        <v>1263</v>
      </c>
    </row>
    <row r="2" spans="1:256" ht="18.75" customHeight="1">
      <c r="A2" s="1769" t="s">
        <v>1408</v>
      </c>
      <c r="B2" s="1771"/>
      <c r="C2" s="191" t="s">
        <v>419</v>
      </c>
      <c r="D2" s="8"/>
      <c r="E2" s="8"/>
      <c r="F2" s="8"/>
      <c r="G2" s="8"/>
    </row>
    <row r="3" spans="1:256" s="514" customFormat="1" ht="15" customHeight="1">
      <c r="A3" s="30"/>
      <c r="B3" s="30" t="s">
        <v>685</v>
      </c>
      <c r="C3" s="30"/>
      <c r="D3" s="30"/>
      <c r="E3" s="30"/>
      <c r="F3" s="30"/>
      <c r="G3" s="30"/>
      <c r="H3" s="30"/>
      <c r="I3" s="30"/>
      <c r="J3" s="412"/>
      <c r="K3" s="412"/>
      <c r="L3" s="412"/>
      <c r="M3" s="412"/>
      <c r="N3" s="412"/>
    </row>
    <row r="4" spans="1:256" ht="12" customHeight="1" thickBot="1">
      <c r="A4" s="4"/>
      <c r="B4" s="4"/>
      <c r="C4" s="4"/>
      <c r="D4" s="4"/>
      <c r="E4" s="15" t="s">
        <v>850</v>
      </c>
      <c r="F4" s="4"/>
      <c r="G4" s="4"/>
      <c r="H4" s="4"/>
      <c r="I4" s="4"/>
      <c r="AK4" s="16"/>
      <c r="AN4" s="3"/>
      <c r="AO4" s="3"/>
    </row>
    <row r="5" spans="1:256" s="15" customFormat="1" ht="24.75" customHeight="1">
      <c r="A5" s="1838" t="s">
        <v>748</v>
      </c>
      <c r="B5" s="1839"/>
      <c r="C5" s="1839"/>
      <c r="D5" s="1840">
        <f>'1_一般事項'!C9</f>
        <v>0</v>
      </c>
      <c r="E5" s="1834" t="s">
        <v>1264</v>
      </c>
      <c r="F5" s="1844" t="str">
        <f>D5+1&amp;"次下請"</f>
        <v>1次下請</v>
      </c>
      <c r="G5" s="1845"/>
      <c r="H5" s="1845"/>
      <c r="I5" s="1845"/>
      <c r="J5" s="1845"/>
      <c r="K5" s="1845"/>
      <c r="L5" s="1845"/>
      <c r="M5" s="1845"/>
      <c r="N5" s="1845"/>
      <c r="O5" s="1845"/>
      <c r="P5" s="1845"/>
      <c r="Q5" s="1845"/>
      <c r="R5" s="1845"/>
      <c r="S5" s="1845"/>
      <c r="T5" s="1845"/>
      <c r="U5" s="1845"/>
      <c r="V5" s="1845"/>
      <c r="W5" s="1845"/>
      <c r="X5" s="1845"/>
      <c r="Y5" s="1845"/>
      <c r="Z5" s="1845"/>
      <c r="AA5" s="1845"/>
      <c r="AB5" s="1845"/>
      <c r="AC5" s="1845"/>
      <c r="AD5" s="1845"/>
      <c r="AE5" s="1845"/>
      <c r="AF5" s="1845"/>
      <c r="AG5" s="1845"/>
      <c r="AH5" s="1845"/>
      <c r="AI5" s="1845"/>
      <c r="AJ5" s="1846"/>
      <c r="AK5" s="538" t="s">
        <v>260</v>
      </c>
      <c r="AN5" s="4"/>
      <c r="AO5" s="4"/>
    </row>
    <row r="6" spans="1:256" s="516" customFormat="1" ht="18" customHeight="1">
      <c r="A6" s="1794"/>
      <c r="B6" s="1795"/>
      <c r="C6" s="1795"/>
      <c r="D6" s="1841"/>
      <c r="E6" s="1835"/>
      <c r="F6" s="539">
        <v>1</v>
      </c>
      <c r="G6" s="540">
        <v>2</v>
      </c>
      <c r="H6" s="540">
        <v>3</v>
      </c>
      <c r="I6" s="540">
        <v>4</v>
      </c>
      <c r="J6" s="540">
        <v>5</v>
      </c>
      <c r="K6" s="540">
        <v>6</v>
      </c>
      <c r="L6" s="540">
        <v>7</v>
      </c>
      <c r="M6" s="540">
        <v>8</v>
      </c>
      <c r="N6" s="540">
        <v>9</v>
      </c>
      <c r="O6" s="540">
        <v>10</v>
      </c>
      <c r="P6" s="540">
        <v>11</v>
      </c>
      <c r="Q6" s="540">
        <v>12</v>
      </c>
      <c r="R6" s="540">
        <v>13</v>
      </c>
      <c r="S6" s="540">
        <v>14</v>
      </c>
      <c r="T6" s="540">
        <v>15</v>
      </c>
      <c r="U6" s="540">
        <v>16</v>
      </c>
      <c r="V6" s="540">
        <v>17</v>
      </c>
      <c r="W6" s="540">
        <v>18</v>
      </c>
      <c r="X6" s="540">
        <v>19</v>
      </c>
      <c r="Y6" s="540">
        <v>20</v>
      </c>
      <c r="Z6" s="540">
        <v>21</v>
      </c>
      <c r="AA6" s="540">
        <v>22</v>
      </c>
      <c r="AB6" s="540">
        <v>23</v>
      </c>
      <c r="AC6" s="540">
        <v>24</v>
      </c>
      <c r="AD6" s="540">
        <v>25</v>
      </c>
      <c r="AE6" s="540">
        <v>26</v>
      </c>
      <c r="AF6" s="540">
        <v>27</v>
      </c>
      <c r="AG6" s="540">
        <v>28</v>
      </c>
      <c r="AH6" s="540">
        <v>29</v>
      </c>
      <c r="AI6" s="540">
        <v>30</v>
      </c>
      <c r="AJ6" s="1836" t="s">
        <v>279</v>
      </c>
      <c r="AK6" s="541"/>
      <c r="AL6" s="515"/>
      <c r="AM6" s="515"/>
      <c r="AN6" s="4"/>
      <c r="AO6" s="4"/>
      <c r="AP6" s="515"/>
      <c r="AQ6" s="515"/>
      <c r="AR6" s="515"/>
      <c r="AS6" s="515"/>
      <c r="AT6" s="515"/>
      <c r="AU6" s="515"/>
      <c r="AV6" s="515"/>
      <c r="AW6" s="515"/>
      <c r="AX6" s="515"/>
      <c r="AY6" s="515"/>
      <c r="AZ6" s="515"/>
      <c r="BA6" s="515"/>
      <c r="BB6" s="515"/>
      <c r="BC6" s="515"/>
      <c r="BD6" s="515"/>
      <c r="BE6" s="515"/>
      <c r="BF6" s="515"/>
      <c r="BG6" s="515"/>
      <c r="BH6" s="515"/>
    </row>
    <row r="7" spans="1:256" s="516" customFormat="1" ht="36" customHeight="1">
      <c r="A7" s="1832" t="s">
        <v>206</v>
      </c>
      <c r="B7" s="1833"/>
      <c r="C7" s="49" t="s">
        <v>207</v>
      </c>
      <c r="D7" s="1842" t="str">
        <f>IF('1_一般事項'!$C$8="","",'1_一般事項'!$C$8)</f>
        <v/>
      </c>
      <c r="E7" s="1843"/>
      <c r="F7" s="1084" t="str">
        <f>IF('1_一般事項'!C21="","",'1_一般事項'!C21)</f>
        <v/>
      </c>
      <c r="G7" s="1085" t="str">
        <f>IF('1_一般事項'!C22="","",'1_一般事項'!C22)</f>
        <v/>
      </c>
      <c r="H7" s="1085" t="str">
        <f>IF('1_一般事項'!C23="","",'1_一般事項'!C23)</f>
        <v/>
      </c>
      <c r="I7" s="1085" t="str">
        <f>IF('1_一般事項'!C24="","",'1_一般事項'!C24)</f>
        <v/>
      </c>
      <c r="J7" s="1085" t="str">
        <f>IF('1_一般事項'!C25="","",'1_一般事項'!C25)</f>
        <v/>
      </c>
      <c r="K7" s="1085" t="str">
        <f>IF('1_一般事項'!C26="","",'1_一般事項'!C26)</f>
        <v/>
      </c>
      <c r="L7" s="1085" t="str">
        <f>IF('1_一般事項'!C27="","",'1_一般事項'!C27)</f>
        <v/>
      </c>
      <c r="M7" s="1085" t="str">
        <f>IF('1_一般事項'!C28="","",'1_一般事項'!C28)</f>
        <v/>
      </c>
      <c r="N7" s="1085" t="str">
        <f>IF('1_一般事項'!C29="","",'1_一般事項'!C29)</f>
        <v/>
      </c>
      <c r="O7" s="1085" t="str">
        <f>IF('1_一般事項'!C30="","",'1_一般事項'!C30)</f>
        <v/>
      </c>
      <c r="P7" s="1085" t="str">
        <f>IF('1_一般事項'!C31="","",'1_一般事項'!C31)</f>
        <v/>
      </c>
      <c r="Q7" s="1085" t="str">
        <f>IF('1_一般事項'!C32="","",'1_一般事項'!C32)</f>
        <v/>
      </c>
      <c r="R7" s="1085" t="str">
        <f>IF('1_一般事項'!C33="","",'1_一般事項'!C33)</f>
        <v/>
      </c>
      <c r="S7" s="1085" t="str">
        <f>IF('1_一般事項'!C34="","",'1_一般事項'!C34)</f>
        <v/>
      </c>
      <c r="T7" s="1085" t="str">
        <f>IF('1_一般事項'!C35="","",'1_一般事項'!C35)</f>
        <v/>
      </c>
      <c r="U7" s="1085" t="str">
        <f>IF('1_一般事項'!C36="","",'1_一般事項'!C36)</f>
        <v/>
      </c>
      <c r="V7" s="1085" t="str">
        <f>IF('1_一般事項'!C37="","",'1_一般事項'!C37)</f>
        <v/>
      </c>
      <c r="W7" s="1085" t="str">
        <f>IF('1_一般事項'!C38="","",'1_一般事項'!C38)</f>
        <v/>
      </c>
      <c r="X7" s="1085" t="str">
        <f>IF('1_一般事項'!C39="","",'1_一般事項'!C39)</f>
        <v/>
      </c>
      <c r="Y7" s="1085" t="str">
        <f>IF('1_一般事項'!C40="","",'1_一般事項'!C40)</f>
        <v/>
      </c>
      <c r="Z7" s="1085" t="str">
        <f>IF('1_一般事項'!C41="","",'1_一般事項'!C41)</f>
        <v/>
      </c>
      <c r="AA7" s="1085" t="str">
        <f>IF('1_一般事項'!C42="","",'1_一般事項'!C42)</f>
        <v/>
      </c>
      <c r="AB7" s="1085" t="str">
        <f>IF('1_一般事項'!C43="","",'1_一般事項'!C43)</f>
        <v/>
      </c>
      <c r="AC7" s="1085" t="str">
        <f>IF('1_一般事項'!C44="","",'1_一般事項'!C44)</f>
        <v/>
      </c>
      <c r="AD7" s="1085" t="str">
        <f>IF('1_一般事項'!C45="","",'1_一般事項'!C45)</f>
        <v/>
      </c>
      <c r="AE7" s="1085" t="str">
        <f>IF('1_一般事項'!C46="","",'1_一般事項'!C46)</f>
        <v/>
      </c>
      <c r="AF7" s="1085" t="str">
        <f>IF('1_一般事項'!C47="","",'1_一般事項'!C47)</f>
        <v/>
      </c>
      <c r="AG7" s="1085" t="str">
        <f>IF('1_一般事項'!C48="","",'1_一般事項'!C48)</f>
        <v/>
      </c>
      <c r="AH7" s="1085" t="str">
        <f>IF('1_一般事項'!C49="","",'1_一般事項'!C49)</f>
        <v/>
      </c>
      <c r="AI7" s="1085" t="str">
        <f>IF('1_一般事項'!C50="","",'1_一般事項'!C50)</f>
        <v/>
      </c>
      <c r="AJ7" s="1837"/>
      <c r="AK7" s="542"/>
      <c r="AN7" s="4"/>
      <c r="AO7" s="4"/>
    </row>
    <row r="8" spans="1:256" ht="36" customHeight="1">
      <c r="A8" s="173" t="s">
        <v>1198</v>
      </c>
      <c r="B8" s="192" t="s">
        <v>1199</v>
      </c>
      <c r="C8" s="174" t="s">
        <v>749</v>
      </c>
      <c r="D8" s="1849"/>
      <c r="E8" s="1850"/>
      <c r="F8" s="543"/>
      <c r="G8" s="544"/>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5">
        <f t="shared" ref="AJ8:AJ13" si="0">SUM(F8:AI8)</f>
        <v>0</v>
      </c>
      <c r="AK8" s="546">
        <f t="shared" ref="AK8:AK13" si="1">D8+AJ8</f>
        <v>0</v>
      </c>
      <c r="AL8" s="2"/>
      <c r="AN8" s="3"/>
      <c r="AO8" s="3"/>
    </row>
    <row r="9" spans="1:256" s="48" customFormat="1" ht="36" customHeight="1">
      <c r="A9" s="173" t="s">
        <v>1200</v>
      </c>
      <c r="B9" s="192" t="s">
        <v>219</v>
      </c>
      <c r="C9" s="174" t="s">
        <v>750</v>
      </c>
      <c r="D9" s="1849"/>
      <c r="E9" s="1850"/>
      <c r="F9" s="543"/>
      <c r="G9" s="544"/>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5">
        <f t="shared" si="0"/>
        <v>0</v>
      </c>
      <c r="AK9" s="546">
        <f t="shared" si="1"/>
        <v>0</v>
      </c>
      <c r="AL9" s="47"/>
      <c r="AN9" s="3"/>
      <c r="AO9" s="3"/>
    </row>
    <row r="10" spans="1:256" s="48" customFormat="1" ht="36" customHeight="1">
      <c r="A10" s="173" t="s">
        <v>220</v>
      </c>
      <c r="B10" s="192" t="s">
        <v>221</v>
      </c>
      <c r="C10" s="174" t="s">
        <v>261</v>
      </c>
      <c r="D10" s="1849"/>
      <c r="E10" s="1850"/>
      <c r="F10" s="543"/>
      <c r="G10" s="544"/>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5">
        <f t="shared" si="0"/>
        <v>0</v>
      </c>
      <c r="AK10" s="546">
        <f t="shared" si="1"/>
        <v>0</v>
      </c>
      <c r="AL10" s="63"/>
      <c r="AN10" s="3"/>
      <c r="AO10" s="45"/>
    </row>
    <row r="11" spans="1:256" s="189" customFormat="1" ht="36" customHeight="1">
      <c r="A11" s="173" t="s">
        <v>222</v>
      </c>
      <c r="B11" s="177" t="s">
        <v>223</v>
      </c>
      <c r="C11" s="175" t="s">
        <v>186</v>
      </c>
      <c r="D11" s="1849"/>
      <c r="E11" s="1850"/>
      <c r="F11" s="543"/>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5">
        <f t="shared" si="0"/>
        <v>0</v>
      </c>
      <c r="AK11" s="546">
        <f t="shared" si="1"/>
        <v>0</v>
      </c>
      <c r="AL11" s="63"/>
      <c r="AN11" s="45"/>
      <c r="AO11" s="45"/>
    </row>
    <row r="12" spans="1:256" s="189" customFormat="1" ht="36" customHeight="1">
      <c r="A12" s="173" t="s">
        <v>224</v>
      </c>
      <c r="B12" s="192" t="s">
        <v>225</v>
      </c>
      <c r="C12" s="174" t="s">
        <v>373</v>
      </c>
      <c r="D12" s="1849"/>
      <c r="E12" s="1850"/>
      <c r="F12" s="543"/>
      <c r="G12" s="544"/>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5">
        <f t="shared" si="0"/>
        <v>0</v>
      </c>
      <c r="AK12" s="546">
        <f t="shared" si="1"/>
        <v>0</v>
      </c>
      <c r="AL12" s="63"/>
      <c r="AN12" s="45"/>
      <c r="AO12" s="45"/>
    </row>
    <row r="13" spans="1:256" s="189" customFormat="1" ht="36" customHeight="1" thickBot="1">
      <c r="A13" s="50"/>
      <c r="B13" s="51" t="s">
        <v>1265</v>
      </c>
      <c r="C13" s="193" t="s">
        <v>262</v>
      </c>
      <c r="D13" s="1847">
        <f>SUM(D8:D12)</f>
        <v>0</v>
      </c>
      <c r="E13" s="1848"/>
      <c r="F13" s="537">
        <f t="shared" ref="F13:AI13" si="2">SUM(F8:F12)</f>
        <v>0</v>
      </c>
      <c r="G13" s="536">
        <f t="shared" si="2"/>
        <v>0</v>
      </c>
      <c r="H13" s="536">
        <f t="shared" si="2"/>
        <v>0</v>
      </c>
      <c r="I13" s="536">
        <f t="shared" si="2"/>
        <v>0</v>
      </c>
      <c r="J13" s="536">
        <f t="shared" si="2"/>
        <v>0</v>
      </c>
      <c r="K13" s="536">
        <f t="shared" si="2"/>
        <v>0</v>
      </c>
      <c r="L13" s="536">
        <f t="shared" si="2"/>
        <v>0</v>
      </c>
      <c r="M13" s="536">
        <f t="shared" si="2"/>
        <v>0</v>
      </c>
      <c r="N13" s="536">
        <f t="shared" si="2"/>
        <v>0</v>
      </c>
      <c r="O13" s="536">
        <f t="shared" si="2"/>
        <v>0</v>
      </c>
      <c r="P13" s="536">
        <f t="shared" si="2"/>
        <v>0</v>
      </c>
      <c r="Q13" s="536">
        <f t="shared" si="2"/>
        <v>0</v>
      </c>
      <c r="R13" s="536">
        <f t="shared" si="2"/>
        <v>0</v>
      </c>
      <c r="S13" s="536">
        <f t="shared" si="2"/>
        <v>0</v>
      </c>
      <c r="T13" s="536">
        <f t="shared" si="2"/>
        <v>0</v>
      </c>
      <c r="U13" s="536">
        <f t="shared" si="2"/>
        <v>0</v>
      </c>
      <c r="V13" s="536">
        <f t="shared" si="2"/>
        <v>0</v>
      </c>
      <c r="W13" s="536">
        <f t="shared" si="2"/>
        <v>0</v>
      </c>
      <c r="X13" s="536">
        <f t="shared" si="2"/>
        <v>0</v>
      </c>
      <c r="Y13" s="536">
        <f t="shared" si="2"/>
        <v>0</v>
      </c>
      <c r="Z13" s="536">
        <f t="shared" si="2"/>
        <v>0</v>
      </c>
      <c r="AA13" s="536">
        <f t="shared" si="2"/>
        <v>0</v>
      </c>
      <c r="AB13" s="536">
        <f t="shared" si="2"/>
        <v>0</v>
      </c>
      <c r="AC13" s="536">
        <f t="shared" si="2"/>
        <v>0</v>
      </c>
      <c r="AD13" s="536">
        <f t="shared" si="2"/>
        <v>0</v>
      </c>
      <c r="AE13" s="536">
        <f t="shared" si="2"/>
        <v>0</v>
      </c>
      <c r="AF13" s="536">
        <f t="shared" si="2"/>
        <v>0</v>
      </c>
      <c r="AG13" s="536">
        <f t="shared" si="2"/>
        <v>0</v>
      </c>
      <c r="AH13" s="536">
        <f t="shared" si="2"/>
        <v>0</v>
      </c>
      <c r="AI13" s="536">
        <f t="shared" si="2"/>
        <v>0</v>
      </c>
      <c r="AJ13" s="545">
        <f t="shared" si="0"/>
        <v>0</v>
      </c>
      <c r="AK13" s="547">
        <f t="shared" si="1"/>
        <v>0</v>
      </c>
      <c r="AL13" s="190"/>
    </row>
    <row r="14" spans="1:256" s="189" customFormat="1" ht="7.5" customHeight="1">
      <c r="A14" s="55"/>
      <c r="B14" s="6"/>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190"/>
    </row>
    <row r="15" spans="1:256" s="189" customFormat="1" ht="18" customHeight="1">
      <c r="A15" s="55"/>
      <c r="B15" s="55"/>
      <c r="C15" s="55"/>
      <c r="D15" s="55"/>
      <c r="E15" s="55"/>
      <c r="F15" s="55"/>
      <c r="G15" s="55"/>
      <c r="H15" s="55"/>
      <c r="I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05" t="s">
        <v>1412</v>
      </c>
      <c r="AK15" s="55"/>
      <c r="AL15" s="190"/>
    </row>
    <row r="16" spans="1:256" s="30" customFormat="1" ht="13.5">
      <c r="B16" s="502" t="str">
        <f>"（注１）「左列」に自社分（" &amp; D5 &amp; "次下請業者）を記入し、「右列」に" &amp; D5+1 &amp; "次下請業者が作成した「4_労務管理費」シートの「総合計」を記入してください。"</f>
        <v>（注１）「左列」に自社分（0次下請業者）を記入し、「右列」に1次下請業者が作成した「4_労務管理費」シートの「総合計」を記入してください。</v>
      </c>
      <c r="D16" s="503"/>
      <c r="E16" s="503"/>
      <c r="F16" s="495"/>
      <c r="G16" s="495"/>
      <c r="H16" s="496"/>
    </row>
    <row r="17" spans="1:8" s="30" customFormat="1" ht="13.5">
      <c r="B17" s="30" t="str">
        <f>"（注２）"&amp;D5+2&amp;"次下請がある場合には、右列に"&amp; D5+1 &amp; "次と" &amp; D5+2 &amp; "次の合計した労務管理費を" &amp; D5+1 &amp; "次下請費用として記入してください。"</f>
        <v>（注２）2次下請がある場合には、右列に1次と2次の合計した労務管理費を1次下請費用として記入してください。</v>
      </c>
      <c r="F17" s="495"/>
      <c r="G17" s="495"/>
      <c r="H17" s="496"/>
    </row>
    <row r="18" spans="1:8" s="30" customFormat="1" ht="13.5">
      <c r="B18" s="30" t="str">
        <f>"　　　　" &amp; D5+2 &amp; "次下請以降がある場合も同様です。"</f>
        <v>　　　　2次下請以降がある場合も同様です。</v>
      </c>
      <c r="F18" s="495"/>
      <c r="G18" s="495"/>
      <c r="H18" s="496"/>
    </row>
    <row r="19" spans="1:8" s="30" customFormat="1" ht="15" customHeight="1">
      <c r="D19" s="495"/>
      <c r="E19" s="495"/>
      <c r="F19" s="495"/>
      <c r="G19" s="495"/>
      <c r="H19" s="496"/>
    </row>
    <row r="20" spans="1:8" s="183" customFormat="1" ht="12">
      <c r="D20" s="187"/>
      <c r="E20" s="187"/>
      <c r="F20" s="187"/>
      <c r="G20" s="187"/>
      <c r="H20" s="504"/>
    </row>
    <row r="21" spans="1:8" s="30" customFormat="1" ht="13.5">
      <c r="B21" s="503" t="s">
        <v>852</v>
      </c>
      <c r="D21" s="495"/>
      <c r="E21" s="495"/>
      <c r="F21" s="495"/>
      <c r="G21" s="495"/>
      <c r="H21" s="496"/>
    </row>
    <row r="22" spans="1:8" s="30" customFormat="1" ht="13.5">
      <c r="A22" s="30" t="s">
        <v>1266</v>
      </c>
      <c r="B22" s="30" t="s">
        <v>1413</v>
      </c>
      <c r="D22" s="495"/>
      <c r="E22" s="495"/>
      <c r="F22" s="495"/>
      <c r="G22" s="495"/>
      <c r="H22" s="496"/>
    </row>
    <row r="23" spans="1:8" s="30" customFormat="1" ht="13.5">
      <c r="A23" s="30" t="s">
        <v>1266</v>
      </c>
      <c r="B23" s="30" t="s">
        <v>149</v>
      </c>
      <c r="D23" s="495"/>
      <c r="E23" s="495"/>
      <c r="F23" s="495"/>
      <c r="G23" s="495"/>
      <c r="H23" s="496"/>
    </row>
    <row r="24" spans="1:8" s="30" customFormat="1" ht="13.5">
      <c r="B24" s="30" t="s">
        <v>377</v>
      </c>
      <c r="D24" s="495"/>
      <c r="E24" s="495"/>
      <c r="F24" s="495"/>
      <c r="G24" s="495"/>
      <c r="H24" s="496"/>
    </row>
    <row r="189" spans="2:5">
      <c r="B189" s="17"/>
      <c r="C189" s="17"/>
      <c r="D189" s="17"/>
      <c r="E189" s="17"/>
    </row>
    <row r="190" spans="2:5">
      <c r="B190" s="17"/>
      <c r="C190" s="17"/>
      <c r="D190" s="17"/>
      <c r="E190" s="17"/>
    </row>
    <row r="192" spans="2:5">
      <c r="E192" s="17"/>
    </row>
    <row r="193" spans="5:5">
      <c r="E193" s="17"/>
    </row>
  </sheetData>
  <sheetProtection algorithmName="SHA-512" hashValue="uoE49Rg6WeVE9QoKGuA/qbMYH+wuBvmaLTJwWNP2/8T6RIbojnHuwBowe1j5cpHWSVJNptYrCaixCJFjIM5pTQ==" saltValue="KOpLUC5Qj7WzdfOS2U87cg==" spinCount="100000" sheet="1" objects="1" scenarios="1"/>
  <mergeCells count="14">
    <mergeCell ref="D13:E13"/>
    <mergeCell ref="D8:E8"/>
    <mergeCell ref="D9:E9"/>
    <mergeCell ref="D10:E10"/>
    <mergeCell ref="D11:E11"/>
    <mergeCell ref="D12:E12"/>
    <mergeCell ref="A2:B2"/>
    <mergeCell ref="A7:B7"/>
    <mergeCell ref="E5:E6"/>
    <mergeCell ref="AJ6:AJ7"/>
    <mergeCell ref="A5:C6"/>
    <mergeCell ref="D5:D6"/>
    <mergeCell ref="D7:E7"/>
    <mergeCell ref="F5:AJ5"/>
  </mergeCells>
  <phoneticPr fontId="2"/>
  <dataValidations xWindow="547" yWindow="702" count="3">
    <dataValidation allowBlank="1" showErrorMessage="1" promptTitle="会社名の入力" prompt="会社名について入力して下さい。" sqref="F7:AI7" xr:uid="{00000000-0002-0000-0400-000000000000}"/>
    <dataValidation type="whole" operator="greaterThanOrEqual" allowBlank="1" showInputMessage="1" showErrorMessage="1" error="整数値を入力してください" sqref="D8:AI12" xr:uid="{00000000-0002-0000-0400-000001000000}">
      <formula1>0</formula1>
    </dataValidation>
    <dataValidation allowBlank="1" showErrorMessage="1" promptTitle="会社名の入力" prompt="会社名を入力して下さい。" sqref="D7:E7" xr:uid="{00000000-0002-0000-0400-000002000000}"/>
  </dataValidations>
  <printOptions gridLinesSet="0"/>
  <pageMargins left="0.89" right="0" top="0.59055118110236227" bottom="0.39370078740157483" header="0.51181102362204722" footer="0.51181102362204722"/>
  <pageSetup paperSize="9" scale="96" orientation="landscape" horizontalDpi="4294967292" verticalDpi="4294967292" r:id="rId1"/>
  <headerFooter alignWithMargins="0">
    <oddFooter>&amp;C&amp;10&amp;P/&amp;N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pageSetUpPr fitToPage="1"/>
  </sheetPr>
  <dimension ref="A1:IV39"/>
  <sheetViews>
    <sheetView showGridLines="0" zoomScaleNormal="100" workbookViewId="0">
      <pane xSplit="7" ySplit="7" topLeftCell="H8" activePane="bottomRight" state="frozen"/>
      <selection pane="topRight" activeCell="H1" sqref="H1"/>
      <selection pane="bottomLeft" activeCell="A8" sqref="A8"/>
      <selection pane="bottomRight" activeCell="E9" sqref="E9:G9"/>
    </sheetView>
  </sheetViews>
  <sheetFormatPr defaultColWidth="0" defaultRowHeight="16.5" customHeight="1"/>
  <cols>
    <col min="1" max="1" width="4" style="699" customWidth="1"/>
    <col min="2" max="2" width="13.625" style="32" customWidth="1"/>
    <col min="3" max="3" width="4.375" style="32" customWidth="1"/>
    <col min="4" max="4" width="28.25" style="18" customWidth="1"/>
    <col min="5" max="5" width="3.625" style="18" customWidth="1"/>
    <col min="6" max="7" width="8.625" style="18" customWidth="1"/>
    <col min="8" max="8" width="3.625" style="18" customWidth="1"/>
    <col min="9" max="10" width="8.625" style="18" customWidth="1"/>
    <col min="11" max="11" width="3.625" style="18" customWidth="1"/>
    <col min="12" max="13" width="8.625" style="18" customWidth="1"/>
    <col min="14" max="14" width="3.625" style="18" customWidth="1"/>
    <col min="15" max="16" width="8.75" style="18" customWidth="1"/>
    <col min="17" max="17" width="3.625" style="18" customWidth="1"/>
    <col min="18" max="19" width="8.75" style="18" customWidth="1"/>
    <col min="20" max="20" width="3.625" style="18" customWidth="1"/>
    <col min="21" max="22" width="8.75" style="18" customWidth="1"/>
    <col min="23" max="23" width="3.625" style="18" customWidth="1"/>
    <col min="24" max="25" width="8.75" style="18" customWidth="1"/>
    <col min="26" max="26" width="3.625" style="18" customWidth="1"/>
    <col min="27" max="28" width="8.75" style="18" customWidth="1"/>
    <col min="29" max="29" width="3.625" style="18" customWidth="1"/>
    <col min="30" max="31" width="8.75" style="18" customWidth="1"/>
    <col min="32" max="32" width="3.625" style="18" customWidth="1"/>
    <col min="33" max="34" width="8.75" style="18" customWidth="1"/>
    <col min="35" max="35" width="3.625" style="18" customWidth="1"/>
    <col min="36" max="37" width="8.75" style="18" customWidth="1"/>
    <col min="38" max="38" width="3.625" style="18" customWidth="1"/>
    <col min="39" max="40" width="8.75" style="18" customWidth="1"/>
    <col min="41" max="41" width="3.625" style="18" customWidth="1"/>
    <col min="42" max="43" width="8.75" style="18" customWidth="1"/>
    <col min="44" max="44" width="3.625" style="18" customWidth="1"/>
    <col min="45" max="46" width="8.75" style="18" customWidth="1"/>
    <col min="47" max="47" width="3.625" style="18" customWidth="1"/>
    <col min="48" max="49" width="8.75" style="18" customWidth="1"/>
    <col min="50" max="50" width="3.625" style="18" customWidth="1"/>
    <col min="51" max="52" width="8.75" style="18" customWidth="1"/>
    <col min="53" max="53" width="3.625" style="18" customWidth="1"/>
    <col min="54" max="55" width="8.75" style="18" customWidth="1"/>
    <col min="56" max="56" width="3.625" style="18" customWidth="1"/>
    <col min="57" max="58" width="8.75" style="18" customWidth="1"/>
    <col min="59" max="59" width="3.625" style="18" customWidth="1"/>
    <col min="60" max="61" width="8.75" style="18" customWidth="1"/>
    <col min="62" max="62" width="3.625" style="18" customWidth="1"/>
    <col min="63" max="64" width="8.75" style="18" customWidth="1"/>
    <col min="65" max="65" width="3.625" style="18" customWidth="1"/>
    <col min="66" max="67" width="8.75" style="18" customWidth="1"/>
    <col min="68" max="68" width="3.625" style="18" customWidth="1"/>
    <col min="69" max="70" width="8.75" style="18" customWidth="1"/>
    <col min="71" max="71" width="3.625" style="18" customWidth="1"/>
    <col min="72" max="73" width="8.75" style="18" customWidth="1"/>
    <col min="74" max="74" width="3.625" style="18" customWidth="1"/>
    <col min="75" max="76" width="8.75" style="18" customWidth="1"/>
    <col min="77" max="77" width="3.625" style="18" customWidth="1"/>
    <col min="78" max="79" width="8.75" style="18" customWidth="1"/>
    <col min="80" max="80" width="3.625" style="18" customWidth="1"/>
    <col min="81" max="82" width="8.75" style="18" customWidth="1"/>
    <col min="83" max="83" width="3.625" style="18" customWidth="1"/>
    <col min="84" max="85" width="8.75" style="18" customWidth="1"/>
    <col min="86" max="86" width="3.625" style="18" customWidth="1"/>
    <col min="87" max="88" width="8.75" style="18" customWidth="1"/>
    <col min="89" max="89" width="3.625" style="18" customWidth="1"/>
    <col min="90" max="91" width="8.75" style="18" customWidth="1"/>
    <col min="92" max="92" width="3.625" style="18" customWidth="1"/>
    <col min="93" max="94" width="8.75" style="18" customWidth="1"/>
    <col min="95" max="95" width="3.625" style="18" customWidth="1"/>
    <col min="96" max="97" width="8.75" style="18" customWidth="1"/>
    <col min="98" max="99" width="10.5" customWidth="1"/>
    <col min="100" max="100" width="20" style="18" customWidth="1"/>
    <col min="101" max="102" width="3.5" style="18" customWidth="1"/>
    <col min="103" max="255" width="9" style="18" customWidth="1"/>
    <col min="256" max="16384" width="3.375" style="690" hidden="1"/>
  </cols>
  <sheetData>
    <row r="1" spans="1:256" s="517" customFormat="1" ht="16.5" customHeight="1">
      <c r="A1" s="1354"/>
      <c r="B1" s="32"/>
      <c r="C1" s="32"/>
      <c r="D1" s="1309"/>
      <c r="E1" s="1309"/>
      <c r="F1" s="1309"/>
      <c r="G1" s="1309"/>
      <c r="H1" s="588"/>
      <c r="I1" s="520"/>
      <c r="J1" s="589"/>
      <c r="K1" s="590"/>
      <c r="L1" s="590"/>
      <c r="M1" s="587"/>
      <c r="N1" s="587"/>
      <c r="O1" s="587"/>
      <c r="P1" s="587"/>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c r="CK1" s="711"/>
      <c r="CL1" s="711"/>
      <c r="CM1" s="711"/>
      <c r="CN1" s="711"/>
      <c r="CO1" s="711"/>
      <c r="CP1" s="711"/>
      <c r="CQ1" s="711"/>
      <c r="CR1" s="711"/>
      <c r="CS1" s="711"/>
      <c r="CT1" s="711"/>
      <c r="CU1" s="711"/>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520" t="s">
        <v>364</v>
      </c>
    </row>
    <row r="2" spans="1:256" ht="18.75" customHeight="1">
      <c r="A2" s="1910" t="s">
        <v>1414</v>
      </c>
      <c r="B2" s="1911"/>
      <c r="C2" s="698" t="s">
        <v>632</v>
      </c>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row>
    <row r="3" spans="1:256" ht="13.5" customHeight="1">
      <c r="A3" s="687"/>
      <c r="B3" s="684" t="s">
        <v>287</v>
      </c>
      <c r="C3" s="461"/>
      <c r="D3" s="4"/>
      <c r="E3" s="4"/>
      <c r="F3" s="4"/>
      <c r="G3" s="4"/>
      <c r="H3" s="1064"/>
      <c r="I3" s="1064"/>
      <c r="J3" s="1064"/>
      <c r="K3" s="1064"/>
      <c r="L3" s="1064"/>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1064"/>
      <c r="AO3" s="1064"/>
      <c r="AP3" s="1064"/>
      <c r="AQ3" s="1064"/>
      <c r="AR3" s="1064"/>
      <c r="AS3" s="1064"/>
      <c r="AT3" s="1064"/>
      <c r="AU3" s="1064"/>
      <c r="AV3" s="1064"/>
      <c r="AW3" s="1064"/>
      <c r="AX3" s="1064"/>
      <c r="AY3" s="1064"/>
      <c r="AZ3" s="1064"/>
      <c r="BA3" s="1064"/>
      <c r="BB3" s="1064"/>
      <c r="BC3" s="1064"/>
      <c r="BD3" s="1064"/>
      <c r="BE3" s="1064"/>
      <c r="BF3" s="1064"/>
      <c r="BG3" s="1064"/>
      <c r="BH3" s="1064"/>
      <c r="BI3" s="1064"/>
      <c r="BJ3" s="1064"/>
      <c r="BK3" s="1064"/>
      <c r="BL3" s="1064"/>
      <c r="BM3" s="1064"/>
      <c r="BN3" s="1064"/>
      <c r="BO3" s="1064"/>
      <c r="BP3" s="1064"/>
      <c r="BQ3" s="1064"/>
      <c r="BR3" s="1064"/>
      <c r="BS3" s="1064"/>
      <c r="BT3" s="1064"/>
      <c r="BU3" s="1064"/>
      <c r="BV3" s="1064"/>
      <c r="BW3" s="1064"/>
      <c r="BX3" s="1064"/>
      <c r="BY3" s="1064"/>
      <c r="BZ3" s="1064"/>
      <c r="CA3" s="1064"/>
      <c r="CB3" s="1064"/>
      <c r="CC3" s="1064"/>
      <c r="CD3" s="1064"/>
      <c r="CE3" s="1064"/>
      <c r="CF3" s="1064"/>
      <c r="CG3" s="1064"/>
      <c r="CH3" s="1064"/>
      <c r="CI3" s="1064"/>
      <c r="CJ3" s="1064"/>
      <c r="CK3" s="1064"/>
      <c r="CL3" s="1064"/>
      <c r="CM3" s="1064"/>
      <c r="CN3" s="1064"/>
      <c r="CO3" s="1064"/>
      <c r="CP3" s="1064"/>
      <c r="CQ3" s="1064"/>
      <c r="CR3" s="1064"/>
      <c r="CS3" s="1064"/>
      <c r="CT3" s="278"/>
      <c r="CU3" s="278"/>
      <c r="IV3" s="188"/>
    </row>
    <row r="4" spans="1:256" ht="13.5" customHeight="1">
      <c r="A4" s="687"/>
      <c r="B4" s="684"/>
      <c r="C4" s="461"/>
      <c r="D4" s="4"/>
      <c r="E4" s="4"/>
      <c r="F4" s="4"/>
      <c r="G4" s="4"/>
      <c r="H4" s="1064"/>
      <c r="I4" s="1064"/>
      <c r="J4" s="1064"/>
      <c r="K4" s="1064"/>
      <c r="L4" s="1064"/>
      <c r="M4" s="1064"/>
      <c r="N4" s="1064"/>
      <c r="O4" s="1064"/>
      <c r="P4" s="1064"/>
      <c r="Q4" s="1064"/>
      <c r="R4" s="1064"/>
      <c r="S4" s="1064"/>
      <c r="T4" s="1064"/>
      <c r="U4" s="1064"/>
      <c r="V4" s="1064"/>
      <c r="W4" s="1064"/>
      <c r="X4" s="1064"/>
      <c r="Y4" s="1064"/>
      <c r="Z4" s="1064"/>
      <c r="AA4" s="1064"/>
      <c r="AB4" s="1064"/>
      <c r="AC4" s="1064"/>
      <c r="AD4" s="1064"/>
      <c r="AE4" s="1064"/>
      <c r="AF4" s="1064"/>
      <c r="AG4" s="1064"/>
      <c r="AH4" s="1064"/>
      <c r="AI4" s="1064"/>
      <c r="AJ4" s="1064"/>
      <c r="AK4" s="1064"/>
      <c r="AL4" s="1064"/>
      <c r="AM4" s="1064"/>
      <c r="AN4" s="1064"/>
      <c r="AO4" s="1064"/>
      <c r="AP4" s="1064"/>
      <c r="AQ4" s="1064"/>
      <c r="AR4" s="1064"/>
      <c r="AS4" s="1064"/>
      <c r="AT4" s="1064"/>
      <c r="AU4" s="1064"/>
      <c r="AV4" s="1064"/>
      <c r="AW4" s="1064"/>
      <c r="AX4" s="1064"/>
      <c r="AY4" s="1064"/>
      <c r="AZ4" s="1064"/>
      <c r="BA4" s="1064"/>
      <c r="BB4" s="1064"/>
      <c r="BC4" s="1064"/>
      <c r="BD4" s="1064"/>
      <c r="BE4" s="1064"/>
      <c r="BF4" s="1064"/>
      <c r="BG4" s="1064"/>
      <c r="BH4" s="1064"/>
      <c r="BI4" s="1064"/>
      <c r="BJ4" s="1064"/>
      <c r="BK4" s="1064"/>
      <c r="BL4" s="1064"/>
      <c r="BM4" s="1064"/>
      <c r="BN4" s="1064"/>
      <c r="BO4" s="1064"/>
      <c r="BP4" s="1064"/>
      <c r="BQ4" s="1064"/>
      <c r="BR4" s="1064"/>
      <c r="BS4" s="1064"/>
      <c r="BT4" s="1064"/>
      <c r="BU4" s="1064"/>
      <c r="BV4" s="1064"/>
      <c r="BW4" s="1064"/>
      <c r="BX4" s="1064"/>
      <c r="BY4" s="1064"/>
      <c r="BZ4" s="1064"/>
      <c r="CA4" s="1064"/>
      <c r="CB4" s="1064"/>
      <c r="CC4" s="1064"/>
      <c r="CD4" s="1064"/>
      <c r="CE4" s="1064"/>
      <c r="CF4" s="1064"/>
      <c r="CG4" s="1064"/>
      <c r="CH4" s="1064"/>
      <c r="CI4" s="1064"/>
      <c r="CJ4" s="1064"/>
      <c r="CK4" s="1064"/>
      <c r="CL4" s="1064"/>
      <c r="CM4" s="1064"/>
      <c r="CN4" s="1064"/>
      <c r="CO4" s="1064"/>
      <c r="CP4" s="1064"/>
      <c r="CQ4" s="1064"/>
      <c r="CR4" s="1064"/>
      <c r="CS4" s="1064"/>
      <c r="CT4" s="278"/>
      <c r="CU4" s="278"/>
      <c r="IV4" s="188"/>
    </row>
    <row r="5" spans="1:256" ht="15.75" customHeight="1" thickBot="1">
      <c r="A5" s="32" t="s">
        <v>1271</v>
      </c>
      <c r="B5" s="700"/>
      <c r="C5" s="701"/>
      <c r="D5" s="21"/>
      <c r="E5" s="21"/>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18"/>
      <c r="CU5" s="22" t="s">
        <v>1076</v>
      </c>
      <c r="IV5" s="689"/>
    </row>
    <row r="6" spans="1:256" s="22" customFormat="1" ht="27.75" customHeight="1">
      <c r="A6" s="1873" t="s">
        <v>1272</v>
      </c>
      <c r="B6" s="1874"/>
      <c r="C6" s="1875"/>
      <c r="D6" s="1882" t="s">
        <v>1273</v>
      </c>
      <c r="E6" s="1840">
        <f>'1_一般事項'!C9</f>
        <v>0</v>
      </c>
      <c r="F6" s="1889" t="s">
        <v>1274</v>
      </c>
      <c r="G6" s="1890"/>
      <c r="H6" s="1851" t="str">
        <f>E6+1&amp;"次下請"</f>
        <v>1次下請</v>
      </c>
      <c r="I6" s="1845"/>
      <c r="J6" s="1845"/>
      <c r="K6" s="1845"/>
      <c r="L6" s="1845"/>
      <c r="M6" s="1845"/>
      <c r="N6" s="1845"/>
      <c r="O6" s="1845"/>
      <c r="P6" s="1845"/>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c r="AP6" s="1845"/>
      <c r="AQ6" s="1845"/>
      <c r="AR6" s="1845"/>
      <c r="AS6" s="1845"/>
      <c r="AT6" s="1845"/>
      <c r="AU6" s="1845"/>
      <c r="AV6" s="1845"/>
      <c r="AW6" s="1845"/>
      <c r="AX6" s="1845"/>
      <c r="AY6" s="1845"/>
      <c r="AZ6" s="1845"/>
      <c r="BA6" s="1845"/>
      <c r="BB6" s="1845"/>
      <c r="BC6" s="1845"/>
      <c r="BD6" s="1845"/>
      <c r="BE6" s="1845"/>
      <c r="BF6" s="1845"/>
      <c r="BG6" s="1845"/>
      <c r="BH6" s="1845"/>
      <c r="BI6" s="1845"/>
      <c r="BJ6" s="1845"/>
      <c r="BK6" s="1845"/>
      <c r="BL6" s="1845"/>
      <c r="BM6" s="1845"/>
      <c r="BN6" s="1845"/>
      <c r="BO6" s="1845"/>
      <c r="BP6" s="1845"/>
      <c r="BQ6" s="1845"/>
      <c r="BR6" s="1845"/>
      <c r="BS6" s="1845"/>
      <c r="BT6" s="1845"/>
      <c r="BU6" s="1845"/>
      <c r="BV6" s="1845"/>
      <c r="BW6" s="1845"/>
      <c r="BX6" s="1845"/>
      <c r="BY6" s="1845"/>
      <c r="BZ6" s="1845"/>
      <c r="CA6" s="1845"/>
      <c r="CB6" s="1845"/>
      <c r="CC6" s="1845"/>
      <c r="CD6" s="1845"/>
      <c r="CE6" s="1845"/>
      <c r="CF6" s="1845"/>
      <c r="CG6" s="1845"/>
      <c r="CH6" s="1845"/>
      <c r="CI6" s="1845"/>
      <c r="CJ6" s="1845"/>
      <c r="CK6" s="1845"/>
      <c r="CL6" s="1845"/>
      <c r="CM6" s="1845"/>
      <c r="CN6" s="1845"/>
      <c r="CO6" s="1845"/>
      <c r="CP6" s="1845"/>
      <c r="CQ6" s="1845"/>
      <c r="CR6" s="1845"/>
      <c r="CS6" s="1845"/>
      <c r="CT6" s="1846"/>
      <c r="CU6" s="525" t="s">
        <v>260</v>
      </c>
      <c r="IV6" s="691"/>
    </row>
    <row r="7" spans="1:256" s="526" customFormat="1" ht="12">
      <c r="A7" s="1876"/>
      <c r="B7" s="1877"/>
      <c r="C7" s="1878"/>
      <c r="D7" s="1883"/>
      <c r="E7" s="1888"/>
      <c r="F7" s="1891"/>
      <c r="G7" s="1892"/>
      <c r="H7" s="1896">
        <v>1</v>
      </c>
      <c r="I7" s="1868"/>
      <c r="J7" s="1868"/>
      <c r="K7" s="1867">
        <f>H7+1</f>
        <v>2</v>
      </c>
      <c r="L7" s="1868"/>
      <c r="M7" s="1869"/>
      <c r="N7" s="1867">
        <f>K7+1</f>
        <v>3</v>
      </c>
      <c r="O7" s="1868"/>
      <c r="P7" s="1869"/>
      <c r="Q7" s="1867">
        <f>N7+1</f>
        <v>4</v>
      </c>
      <c r="R7" s="1868"/>
      <c r="S7" s="1869"/>
      <c r="T7" s="1867">
        <f>Q7+1</f>
        <v>5</v>
      </c>
      <c r="U7" s="1868"/>
      <c r="V7" s="1869"/>
      <c r="W7" s="1867">
        <f>T7+1</f>
        <v>6</v>
      </c>
      <c r="X7" s="1868"/>
      <c r="Y7" s="1869"/>
      <c r="Z7" s="1867">
        <f>W7+1</f>
        <v>7</v>
      </c>
      <c r="AA7" s="1868"/>
      <c r="AB7" s="1869"/>
      <c r="AC7" s="1867">
        <f>Z7+1</f>
        <v>8</v>
      </c>
      <c r="AD7" s="1868"/>
      <c r="AE7" s="1869"/>
      <c r="AF7" s="1867">
        <f>AC7+1</f>
        <v>9</v>
      </c>
      <c r="AG7" s="1868"/>
      <c r="AH7" s="1869"/>
      <c r="AI7" s="1867">
        <f>AF7+1</f>
        <v>10</v>
      </c>
      <c r="AJ7" s="1868"/>
      <c r="AK7" s="1869"/>
      <c r="AL7" s="1867">
        <f>AI7+1</f>
        <v>11</v>
      </c>
      <c r="AM7" s="1868"/>
      <c r="AN7" s="1869"/>
      <c r="AO7" s="1867">
        <f>AL7+1</f>
        <v>12</v>
      </c>
      <c r="AP7" s="1868"/>
      <c r="AQ7" s="1869"/>
      <c r="AR7" s="1867">
        <f>AO7+1</f>
        <v>13</v>
      </c>
      <c r="AS7" s="1868"/>
      <c r="AT7" s="1869"/>
      <c r="AU7" s="1867">
        <f>AR7+1</f>
        <v>14</v>
      </c>
      <c r="AV7" s="1868"/>
      <c r="AW7" s="1869"/>
      <c r="AX7" s="1867">
        <f>AU7+1</f>
        <v>15</v>
      </c>
      <c r="AY7" s="1868"/>
      <c r="AZ7" s="1869"/>
      <c r="BA7" s="1867">
        <f>AX7+1</f>
        <v>16</v>
      </c>
      <c r="BB7" s="1868"/>
      <c r="BC7" s="1869"/>
      <c r="BD7" s="1867">
        <f>BA7+1</f>
        <v>17</v>
      </c>
      <c r="BE7" s="1868"/>
      <c r="BF7" s="1869"/>
      <c r="BG7" s="1867">
        <f>BD7+1</f>
        <v>18</v>
      </c>
      <c r="BH7" s="1868"/>
      <c r="BI7" s="1869"/>
      <c r="BJ7" s="1867">
        <f>BG7+1</f>
        <v>19</v>
      </c>
      <c r="BK7" s="1868"/>
      <c r="BL7" s="1869"/>
      <c r="BM7" s="1867">
        <f>BJ7+1</f>
        <v>20</v>
      </c>
      <c r="BN7" s="1868"/>
      <c r="BO7" s="1869"/>
      <c r="BP7" s="1867">
        <f>BM7+1</f>
        <v>21</v>
      </c>
      <c r="BQ7" s="1868"/>
      <c r="BR7" s="1869"/>
      <c r="BS7" s="1867">
        <f>BP7+1</f>
        <v>22</v>
      </c>
      <c r="BT7" s="1868"/>
      <c r="BU7" s="1869"/>
      <c r="BV7" s="1867">
        <f>BS7+1</f>
        <v>23</v>
      </c>
      <c r="BW7" s="1868"/>
      <c r="BX7" s="1869"/>
      <c r="BY7" s="1867">
        <f>BV7+1</f>
        <v>24</v>
      </c>
      <c r="BZ7" s="1868"/>
      <c r="CA7" s="1869"/>
      <c r="CB7" s="1867">
        <f>BY7+1</f>
        <v>25</v>
      </c>
      <c r="CC7" s="1868"/>
      <c r="CD7" s="1869"/>
      <c r="CE7" s="1867">
        <f>CB7+1</f>
        <v>26</v>
      </c>
      <c r="CF7" s="1868"/>
      <c r="CG7" s="1869"/>
      <c r="CH7" s="1867">
        <f>CE7+1</f>
        <v>27</v>
      </c>
      <c r="CI7" s="1868"/>
      <c r="CJ7" s="1869"/>
      <c r="CK7" s="1867">
        <f>CH7+1</f>
        <v>28</v>
      </c>
      <c r="CL7" s="1868"/>
      <c r="CM7" s="1869"/>
      <c r="CN7" s="1867">
        <f>CK7+1</f>
        <v>29</v>
      </c>
      <c r="CO7" s="1868"/>
      <c r="CP7" s="1869"/>
      <c r="CQ7" s="1867">
        <f>CN7+1</f>
        <v>30</v>
      </c>
      <c r="CR7" s="1868"/>
      <c r="CS7" s="1869"/>
      <c r="CU7" s="527"/>
      <c r="IV7" s="692"/>
    </row>
    <row r="8" spans="1:256" s="530" customFormat="1" ht="33" customHeight="1">
      <c r="A8" s="1879"/>
      <c r="B8" s="1880"/>
      <c r="C8" s="1881"/>
      <c r="D8" s="1884"/>
      <c r="E8" s="1842" t="str">
        <f>IF('1_一般事項'!$C$8="","",'1_一般事項'!$C$8)</f>
        <v/>
      </c>
      <c r="F8" s="1893"/>
      <c r="G8" s="1894"/>
      <c r="H8" s="1885" t="str">
        <f>IF('1_一般事項'!C21="","",'1_一般事項'!C21)</f>
        <v/>
      </c>
      <c r="I8" s="1886"/>
      <c r="J8" s="1887"/>
      <c r="K8" s="1870" t="str">
        <f>IF('1_一般事項'!C22="","",'1_一般事項'!C22)</f>
        <v/>
      </c>
      <c r="L8" s="1871"/>
      <c r="M8" s="1872"/>
      <c r="N8" s="1870" t="str">
        <f>IF('1_一般事項'!C23="","",'1_一般事項'!C23)</f>
        <v/>
      </c>
      <c r="O8" s="1871"/>
      <c r="P8" s="1872"/>
      <c r="Q8" s="1870" t="str">
        <f>IF('1_一般事項'!C24="","",'1_一般事項'!C24)</f>
        <v/>
      </c>
      <c r="R8" s="1871"/>
      <c r="S8" s="1872"/>
      <c r="T8" s="1870" t="str">
        <f>IF('1_一般事項'!C25="","",'1_一般事項'!C25)</f>
        <v/>
      </c>
      <c r="U8" s="1871"/>
      <c r="V8" s="1872"/>
      <c r="W8" s="1870" t="str">
        <f>IF('1_一般事項'!C26="","",'1_一般事項'!C26)</f>
        <v/>
      </c>
      <c r="X8" s="1871"/>
      <c r="Y8" s="1872"/>
      <c r="Z8" s="1870" t="str">
        <f>IF('1_一般事項'!C27="","",'1_一般事項'!C27)</f>
        <v/>
      </c>
      <c r="AA8" s="1871"/>
      <c r="AB8" s="1872"/>
      <c r="AC8" s="1870" t="str">
        <f>IF('1_一般事項'!C28="","",'1_一般事項'!C28)</f>
        <v/>
      </c>
      <c r="AD8" s="1871"/>
      <c r="AE8" s="1872"/>
      <c r="AF8" s="1870" t="str">
        <f>IF('1_一般事項'!C29="","",'1_一般事項'!C29)</f>
        <v/>
      </c>
      <c r="AG8" s="1871"/>
      <c r="AH8" s="1872"/>
      <c r="AI8" s="1870" t="str">
        <f>IF('1_一般事項'!C30="","",'1_一般事項'!C30)</f>
        <v/>
      </c>
      <c r="AJ8" s="1871"/>
      <c r="AK8" s="1872"/>
      <c r="AL8" s="1870" t="str">
        <f>IF('1_一般事項'!C31="","",'1_一般事項'!C31)</f>
        <v/>
      </c>
      <c r="AM8" s="1871"/>
      <c r="AN8" s="1872"/>
      <c r="AO8" s="1870" t="str">
        <f>IF('1_一般事項'!C32="","",'1_一般事項'!C32)</f>
        <v/>
      </c>
      <c r="AP8" s="1871"/>
      <c r="AQ8" s="1872"/>
      <c r="AR8" s="1870" t="str">
        <f>IF('1_一般事項'!C33="","",'1_一般事項'!C33)</f>
        <v/>
      </c>
      <c r="AS8" s="1871"/>
      <c r="AT8" s="1872"/>
      <c r="AU8" s="1870" t="str">
        <f>IF('1_一般事項'!C34="","",'1_一般事項'!C34)</f>
        <v/>
      </c>
      <c r="AV8" s="1871"/>
      <c r="AW8" s="1872"/>
      <c r="AX8" s="1870" t="str">
        <f>IF('1_一般事項'!C35="","",'1_一般事項'!C35)</f>
        <v/>
      </c>
      <c r="AY8" s="1871"/>
      <c r="AZ8" s="1872"/>
      <c r="BA8" s="1870" t="str">
        <f>IF('1_一般事項'!C36="","",'1_一般事項'!C36)</f>
        <v/>
      </c>
      <c r="BB8" s="1871"/>
      <c r="BC8" s="1872"/>
      <c r="BD8" s="1870" t="str">
        <f>IF('1_一般事項'!C37="","",'1_一般事項'!C37)</f>
        <v/>
      </c>
      <c r="BE8" s="1871"/>
      <c r="BF8" s="1872"/>
      <c r="BG8" s="1870" t="str">
        <f>IF('1_一般事項'!C38="","",'1_一般事項'!C38)</f>
        <v/>
      </c>
      <c r="BH8" s="1871"/>
      <c r="BI8" s="1872"/>
      <c r="BJ8" s="1870" t="str">
        <f>IF('1_一般事項'!C39="","",'1_一般事項'!C39)</f>
        <v/>
      </c>
      <c r="BK8" s="1871"/>
      <c r="BL8" s="1872"/>
      <c r="BM8" s="1870" t="str">
        <f>IF('1_一般事項'!C40="","",'1_一般事項'!C40)</f>
        <v/>
      </c>
      <c r="BN8" s="1871"/>
      <c r="BO8" s="1872"/>
      <c r="BP8" s="1870" t="str">
        <f>IF('1_一般事項'!C41="","",'1_一般事項'!C41)</f>
        <v/>
      </c>
      <c r="BQ8" s="1871"/>
      <c r="BR8" s="1872"/>
      <c r="BS8" s="1870" t="str">
        <f>IF('1_一般事項'!C42="","",'1_一般事項'!C42)</f>
        <v/>
      </c>
      <c r="BT8" s="1871"/>
      <c r="BU8" s="1872"/>
      <c r="BV8" s="1870" t="str">
        <f>IF('1_一般事項'!C43="","",'1_一般事項'!C43)</f>
        <v/>
      </c>
      <c r="BW8" s="1871"/>
      <c r="BX8" s="1872"/>
      <c r="BY8" s="1870" t="str">
        <f>IF('1_一般事項'!C44="","",'1_一般事項'!C44)</f>
        <v/>
      </c>
      <c r="BZ8" s="1871"/>
      <c r="CA8" s="1872"/>
      <c r="CB8" s="1870" t="str">
        <f>IF('1_一般事項'!C45="","",'1_一般事項'!C45)</f>
        <v/>
      </c>
      <c r="CC8" s="1871"/>
      <c r="CD8" s="1872"/>
      <c r="CE8" s="1870" t="str">
        <f>IF('1_一般事項'!C46="","",'1_一般事項'!C46)</f>
        <v/>
      </c>
      <c r="CF8" s="1871"/>
      <c r="CG8" s="1872"/>
      <c r="CH8" s="1870" t="str">
        <f>IF('1_一般事項'!C47="","",'1_一般事項'!C47)</f>
        <v/>
      </c>
      <c r="CI8" s="1871"/>
      <c r="CJ8" s="1872"/>
      <c r="CK8" s="1870" t="str">
        <f>IF('1_一般事項'!C48="","",'1_一般事項'!C48)</f>
        <v/>
      </c>
      <c r="CL8" s="1871"/>
      <c r="CM8" s="1872"/>
      <c r="CN8" s="1870" t="str">
        <f>IF('1_一般事項'!C49="","",'1_一般事項'!C49)</f>
        <v/>
      </c>
      <c r="CO8" s="1871"/>
      <c r="CP8" s="1872"/>
      <c r="CQ8" s="1870" t="str">
        <f>IF('1_一般事項'!C50="","",'1_一般事項'!C50)</f>
        <v/>
      </c>
      <c r="CR8" s="1871"/>
      <c r="CS8" s="1872"/>
      <c r="CT8" s="528" t="s">
        <v>804</v>
      </c>
      <c r="CU8" s="529"/>
      <c r="CW8" s="187"/>
      <c r="CX8" s="187"/>
      <c r="IV8" s="693"/>
    </row>
    <row r="9" spans="1:256" s="32" customFormat="1" ht="60.75" customHeight="1">
      <c r="A9" s="879">
        <v>1</v>
      </c>
      <c r="B9" s="531" t="s">
        <v>677</v>
      </c>
      <c r="C9" s="532"/>
      <c r="D9" s="66" t="s">
        <v>1693</v>
      </c>
      <c r="E9" s="1849"/>
      <c r="F9" s="1897"/>
      <c r="G9" s="1898"/>
      <c r="H9" s="1849"/>
      <c r="I9" s="1859"/>
      <c r="J9" s="1895"/>
      <c r="K9" s="1858"/>
      <c r="L9" s="1859"/>
      <c r="M9" s="1860"/>
      <c r="N9" s="1858"/>
      <c r="O9" s="1859"/>
      <c r="P9" s="1860"/>
      <c r="Q9" s="1858"/>
      <c r="R9" s="1859"/>
      <c r="S9" s="1860"/>
      <c r="T9" s="1858"/>
      <c r="U9" s="1859"/>
      <c r="V9" s="1860"/>
      <c r="W9" s="1858"/>
      <c r="X9" s="1859"/>
      <c r="Y9" s="1860"/>
      <c r="Z9" s="1858"/>
      <c r="AA9" s="1859"/>
      <c r="AB9" s="1860"/>
      <c r="AC9" s="1858"/>
      <c r="AD9" s="1859"/>
      <c r="AE9" s="1860"/>
      <c r="AF9" s="1858"/>
      <c r="AG9" s="1859"/>
      <c r="AH9" s="1860"/>
      <c r="AI9" s="1858"/>
      <c r="AJ9" s="1859"/>
      <c r="AK9" s="1860"/>
      <c r="AL9" s="1858"/>
      <c r="AM9" s="1859"/>
      <c r="AN9" s="1860"/>
      <c r="AO9" s="1858"/>
      <c r="AP9" s="1859"/>
      <c r="AQ9" s="1860"/>
      <c r="AR9" s="1858"/>
      <c r="AS9" s="1859"/>
      <c r="AT9" s="1860"/>
      <c r="AU9" s="1858"/>
      <c r="AV9" s="1859"/>
      <c r="AW9" s="1860"/>
      <c r="AX9" s="1858"/>
      <c r="AY9" s="1859"/>
      <c r="AZ9" s="1860"/>
      <c r="BA9" s="1858"/>
      <c r="BB9" s="1859"/>
      <c r="BC9" s="1860"/>
      <c r="BD9" s="1858"/>
      <c r="BE9" s="1859"/>
      <c r="BF9" s="1860"/>
      <c r="BG9" s="1858"/>
      <c r="BH9" s="1859"/>
      <c r="BI9" s="1860"/>
      <c r="BJ9" s="1858"/>
      <c r="BK9" s="1859"/>
      <c r="BL9" s="1860"/>
      <c r="BM9" s="1858"/>
      <c r="BN9" s="1859"/>
      <c r="BO9" s="1860"/>
      <c r="BP9" s="1858"/>
      <c r="BQ9" s="1859"/>
      <c r="BR9" s="1860"/>
      <c r="BS9" s="1858"/>
      <c r="BT9" s="1859"/>
      <c r="BU9" s="1860"/>
      <c r="BV9" s="1858"/>
      <c r="BW9" s="1859"/>
      <c r="BX9" s="1860"/>
      <c r="BY9" s="1858"/>
      <c r="BZ9" s="1859"/>
      <c r="CA9" s="1860"/>
      <c r="CB9" s="1858"/>
      <c r="CC9" s="1859"/>
      <c r="CD9" s="1860"/>
      <c r="CE9" s="1858"/>
      <c r="CF9" s="1859"/>
      <c r="CG9" s="1860"/>
      <c r="CH9" s="1858"/>
      <c r="CI9" s="1859"/>
      <c r="CJ9" s="1860"/>
      <c r="CK9" s="1858"/>
      <c r="CL9" s="1859"/>
      <c r="CM9" s="1860"/>
      <c r="CN9" s="1858"/>
      <c r="CO9" s="1859"/>
      <c r="CP9" s="1860"/>
      <c r="CQ9" s="1858"/>
      <c r="CR9" s="1859"/>
      <c r="CS9" s="1860"/>
      <c r="CT9" s="548">
        <f t="shared" ref="CT9:CT21" si="0">SUM(H9:CS9)</f>
        <v>0</v>
      </c>
      <c r="CU9" s="549">
        <f t="shared" ref="CU9:CU21" si="1">E9+CT9</f>
        <v>0</v>
      </c>
      <c r="CW9" s="3"/>
      <c r="CX9" s="3"/>
      <c r="IV9" s="694"/>
    </row>
    <row r="10" spans="1:256" s="32" customFormat="1" ht="36.75" customHeight="1">
      <c r="A10" s="879">
        <v>2</v>
      </c>
      <c r="B10" s="531" t="s">
        <v>678</v>
      </c>
      <c r="C10" s="532"/>
      <c r="D10" s="66" t="s">
        <v>1275</v>
      </c>
      <c r="E10" s="1849"/>
      <c r="F10" s="1897"/>
      <c r="G10" s="1898"/>
      <c r="H10" s="1849"/>
      <c r="I10" s="1859"/>
      <c r="J10" s="1895"/>
      <c r="K10" s="1858"/>
      <c r="L10" s="1859"/>
      <c r="M10" s="1860"/>
      <c r="N10" s="1858"/>
      <c r="O10" s="1859"/>
      <c r="P10" s="1860"/>
      <c r="Q10" s="1858"/>
      <c r="R10" s="1859"/>
      <c r="S10" s="1860"/>
      <c r="T10" s="1858"/>
      <c r="U10" s="1859"/>
      <c r="V10" s="1860"/>
      <c r="W10" s="1858"/>
      <c r="X10" s="1859"/>
      <c r="Y10" s="1860"/>
      <c r="Z10" s="1858"/>
      <c r="AA10" s="1859"/>
      <c r="AB10" s="1860"/>
      <c r="AC10" s="1858"/>
      <c r="AD10" s="1859"/>
      <c r="AE10" s="1860"/>
      <c r="AF10" s="1858"/>
      <c r="AG10" s="1859"/>
      <c r="AH10" s="1860"/>
      <c r="AI10" s="1858"/>
      <c r="AJ10" s="1859"/>
      <c r="AK10" s="1860"/>
      <c r="AL10" s="1858"/>
      <c r="AM10" s="1859"/>
      <c r="AN10" s="1860"/>
      <c r="AO10" s="1858"/>
      <c r="AP10" s="1859"/>
      <c r="AQ10" s="1860"/>
      <c r="AR10" s="1858"/>
      <c r="AS10" s="1859"/>
      <c r="AT10" s="1860"/>
      <c r="AU10" s="1858"/>
      <c r="AV10" s="1859"/>
      <c r="AW10" s="1860"/>
      <c r="AX10" s="1858"/>
      <c r="AY10" s="1859"/>
      <c r="AZ10" s="1860"/>
      <c r="BA10" s="1858"/>
      <c r="BB10" s="1859"/>
      <c r="BC10" s="1860"/>
      <c r="BD10" s="1858"/>
      <c r="BE10" s="1859"/>
      <c r="BF10" s="1860"/>
      <c r="BG10" s="1858"/>
      <c r="BH10" s="1859"/>
      <c r="BI10" s="1860"/>
      <c r="BJ10" s="1858"/>
      <c r="BK10" s="1859"/>
      <c r="BL10" s="1860"/>
      <c r="BM10" s="1858"/>
      <c r="BN10" s="1859"/>
      <c r="BO10" s="1860"/>
      <c r="BP10" s="1858"/>
      <c r="BQ10" s="1859"/>
      <c r="BR10" s="1860"/>
      <c r="BS10" s="1858"/>
      <c r="BT10" s="1859"/>
      <c r="BU10" s="1860"/>
      <c r="BV10" s="1858"/>
      <c r="BW10" s="1859"/>
      <c r="BX10" s="1860"/>
      <c r="BY10" s="1858"/>
      <c r="BZ10" s="1859"/>
      <c r="CA10" s="1860"/>
      <c r="CB10" s="1858"/>
      <c r="CC10" s="1859"/>
      <c r="CD10" s="1860"/>
      <c r="CE10" s="1858"/>
      <c r="CF10" s="1859"/>
      <c r="CG10" s="1860"/>
      <c r="CH10" s="1858"/>
      <c r="CI10" s="1859"/>
      <c r="CJ10" s="1860"/>
      <c r="CK10" s="1858"/>
      <c r="CL10" s="1859"/>
      <c r="CM10" s="1860"/>
      <c r="CN10" s="1858"/>
      <c r="CO10" s="1859"/>
      <c r="CP10" s="1860"/>
      <c r="CQ10" s="1858"/>
      <c r="CR10" s="1859"/>
      <c r="CS10" s="1860"/>
      <c r="CT10" s="548">
        <f t="shared" si="0"/>
        <v>0</v>
      </c>
      <c r="CU10" s="549">
        <f t="shared" si="1"/>
        <v>0</v>
      </c>
      <c r="CW10" s="3"/>
      <c r="CX10" s="3"/>
      <c r="IV10" s="694"/>
    </row>
    <row r="11" spans="1:256" s="32" customFormat="1" ht="36.75" customHeight="1">
      <c r="A11" s="879">
        <v>3</v>
      </c>
      <c r="B11" s="531" t="s">
        <v>679</v>
      </c>
      <c r="C11" s="532"/>
      <c r="D11" s="66" t="s">
        <v>680</v>
      </c>
      <c r="E11" s="1849"/>
      <c r="F11" s="1897"/>
      <c r="G11" s="1898"/>
      <c r="H11" s="1849"/>
      <c r="I11" s="1859"/>
      <c r="J11" s="1895"/>
      <c r="K11" s="1858"/>
      <c r="L11" s="1859"/>
      <c r="M11" s="1860"/>
      <c r="N11" s="1858"/>
      <c r="O11" s="1859"/>
      <c r="P11" s="1860"/>
      <c r="Q11" s="1858"/>
      <c r="R11" s="1859"/>
      <c r="S11" s="1860"/>
      <c r="T11" s="1858"/>
      <c r="U11" s="1859"/>
      <c r="V11" s="1860"/>
      <c r="W11" s="1858"/>
      <c r="X11" s="1859"/>
      <c r="Y11" s="1860"/>
      <c r="Z11" s="1858"/>
      <c r="AA11" s="1859"/>
      <c r="AB11" s="1860"/>
      <c r="AC11" s="1858"/>
      <c r="AD11" s="1859"/>
      <c r="AE11" s="1860"/>
      <c r="AF11" s="1858"/>
      <c r="AG11" s="1859"/>
      <c r="AH11" s="1860"/>
      <c r="AI11" s="1858"/>
      <c r="AJ11" s="1859"/>
      <c r="AK11" s="1860"/>
      <c r="AL11" s="1858"/>
      <c r="AM11" s="1859"/>
      <c r="AN11" s="1860"/>
      <c r="AO11" s="1858"/>
      <c r="AP11" s="1859"/>
      <c r="AQ11" s="1860"/>
      <c r="AR11" s="1858"/>
      <c r="AS11" s="1859"/>
      <c r="AT11" s="1860"/>
      <c r="AU11" s="1858"/>
      <c r="AV11" s="1859"/>
      <c r="AW11" s="1860"/>
      <c r="AX11" s="1858"/>
      <c r="AY11" s="1859"/>
      <c r="AZ11" s="1860"/>
      <c r="BA11" s="1858"/>
      <c r="BB11" s="1859"/>
      <c r="BC11" s="1860"/>
      <c r="BD11" s="1858"/>
      <c r="BE11" s="1859"/>
      <c r="BF11" s="1860"/>
      <c r="BG11" s="1858"/>
      <c r="BH11" s="1859"/>
      <c r="BI11" s="1860"/>
      <c r="BJ11" s="1858"/>
      <c r="BK11" s="1859"/>
      <c r="BL11" s="1860"/>
      <c r="BM11" s="1858"/>
      <c r="BN11" s="1859"/>
      <c r="BO11" s="1860"/>
      <c r="BP11" s="1858"/>
      <c r="BQ11" s="1859"/>
      <c r="BR11" s="1860"/>
      <c r="BS11" s="1858"/>
      <c r="BT11" s="1859"/>
      <c r="BU11" s="1860"/>
      <c r="BV11" s="1858"/>
      <c r="BW11" s="1859"/>
      <c r="BX11" s="1860"/>
      <c r="BY11" s="1858"/>
      <c r="BZ11" s="1859"/>
      <c r="CA11" s="1860"/>
      <c r="CB11" s="1858"/>
      <c r="CC11" s="1859"/>
      <c r="CD11" s="1860"/>
      <c r="CE11" s="1858"/>
      <c r="CF11" s="1859"/>
      <c r="CG11" s="1860"/>
      <c r="CH11" s="1858"/>
      <c r="CI11" s="1859"/>
      <c r="CJ11" s="1860"/>
      <c r="CK11" s="1858"/>
      <c r="CL11" s="1859"/>
      <c r="CM11" s="1860"/>
      <c r="CN11" s="1858"/>
      <c r="CO11" s="1859"/>
      <c r="CP11" s="1860"/>
      <c r="CQ11" s="1858"/>
      <c r="CR11" s="1859"/>
      <c r="CS11" s="1860"/>
      <c r="CT11" s="548">
        <f t="shared" si="0"/>
        <v>0</v>
      </c>
      <c r="CU11" s="549">
        <f t="shared" si="1"/>
        <v>0</v>
      </c>
      <c r="CW11" s="3"/>
      <c r="CX11" s="3"/>
      <c r="IV11" s="694"/>
    </row>
    <row r="12" spans="1:256" s="32" customFormat="1" ht="36.75" customHeight="1">
      <c r="A12" s="879">
        <v>4</v>
      </c>
      <c r="B12" s="531" t="s">
        <v>1276</v>
      </c>
      <c r="C12" s="876"/>
      <c r="D12" s="877" t="s">
        <v>1277</v>
      </c>
      <c r="E12" s="1849"/>
      <c r="F12" s="1897"/>
      <c r="G12" s="1898"/>
      <c r="H12" s="1849"/>
      <c r="I12" s="1859"/>
      <c r="J12" s="1895"/>
      <c r="K12" s="1858"/>
      <c r="L12" s="1859"/>
      <c r="M12" s="1860"/>
      <c r="N12" s="1858"/>
      <c r="O12" s="1859"/>
      <c r="P12" s="1860"/>
      <c r="Q12" s="1858"/>
      <c r="R12" s="1859"/>
      <c r="S12" s="1860"/>
      <c r="T12" s="1858"/>
      <c r="U12" s="1859"/>
      <c r="V12" s="1860"/>
      <c r="W12" s="1858"/>
      <c r="X12" s="1859"/>
      <c r="Y12" s="1860"/>
      <c r="Z12" s="1858"/>
      <c r="AA12" s="1859"/>
      <c r="AB12" s="1860"/>
      <c r="AC12" s="1858"/>
      <c r="AD12" s="1859"/>
      <c r="AE12" s="1860"/>
      <c r="AF12" s="1858"/>
      <c r="AG12" s="1859"/>
      <c r="AH12" s="1860"/>
      <c r="AI12" s="1858"/>
      <c r="AJ12" s="1859"/>
      <c r="AK12" s="1860"/>
      <c r="AL12" s="1858"/>
      <c r="AM12" s="1859"/>
      <c r="AN12" s="1860"/>
      <c r="AO12" s="1858"/>
      <c r="AP12" s="1859"/>
      <c r="AQ12" s="1860"/>
      <c r="AR12" s="1858"/>
      <c r="AS12" s="1859"/>
      <c r="AT12" s="1860"/>
      <c r="AU12" s="1858"/>
      <c r="AV12" s="1859"/>
      <c r="AW12" s="1860"/>
      <c r="AX12" s="1858"/>
      <c r="AY12" s="1859"/>
      <c r="AZ12" s="1860"/>
      <c r="BA12" s="1858"/>
      <c r="BB12" s="1859"/>
      <c r="BC12" s="1860"/>
      <c r="BD12" s="1858"/>
      <c r="BE12" s="1859"/>
      <c r="BF12" s="1860"/>
      <c r="BG12" s="1858"/>
      <c r="BH12" s="1859"/>
      <c r="BI12" s="1860"/>
      <c r="BJ12" s="1858"/>
      <c r="BK12" s="1859"/>
      <c r="BL12" s="1860"/>
      <c r="BM12" s="1858"/>
      <c r="BN12" s="1859"/>
      <c r="BO12" s="1860"/>
      <c r="BP12" s="1858"/>
      <c r="BQ12" s="1859"/>
      <c r="BR12" s="1860"/>
      <c r="BS12" s="1858"/>
      <c r="BT12" s="1859"/>
      <c r="BU12" s="1860"/>
      <c r="BV12" s="1858"/>
      <c r="BW12" s="1859"/>
      <c r="BX12" s="1860"/>
      <c r="BY12" s="1858"/>
      <c r="BZ12" s="1859"/>
      <c r="CA12" s="1860"/>
      <c r="CB12" s="1858"/>
      <c r="CC12" s="1859"/>
      <c r="CD12" s="1860"/>
      <c r="CE12" s="1858"/>
      <c r="CF12" s="1859"/>
      <c r="CG12" s="1860"/>
      <c r="CH12" s="1858"/>
      <c r="CI12" s="1859"/>
      <c r="CJ12" s="1860"/>
      <c r="CK12" s="1858"/>
      <c r="CL12" s="1859"/>
      <c r="CM12" s="1860"/>
      <c r="CN12" s="1858"/>
      <c r="CO12" s="1859"/>
      <c r="CP12" s="1860"/>
      <c r="CQ12" s="1858"/>
      <c r="CR12" s="1859"/>
      <c r="CS12" s="1860"/>
      <c r="CT12" s="548">
        <f t="shared" si="0"/>
        <v>0</v>
      </c>
      <c r="CU12" s="549">
        <f t="shared" si="1"/>
        <v>0</v>
      </c>
      <c r="CW12" s="3"/>
      <c r="CX12" s="3"/>
      <c r="IV12" s="694"/>
    </row>
    <row r="13" spans="1:256" s="32" customFormat="1" ht="36.75" customHeight="1">
      <c r="A13" s="879">
        <v>5</v>
      </c>
      <c r="B13" s="531" t="s">
        <v>1278</v>
      </c>
      <c r="C13" s="876"/>
      <c r="D13" s="877" t="s">
        <v>1279</v>
      </c>
      <c r="E13" s="1849"/>
      <c r="F13" s="1897"/>
      <c r="G13" s="1898"/>
      <c r="H13" s="1849"/>
      <c r="I13" s="1859"/>
      <c r="J13" s="1895"/>
      <c r="K13" s="1858"/>
      <c r="L13" s="1859"/>
      <c r="M13" s="1860"/>
      <c r="N13" s="1858"/>
      <c r="O13" s="1859"/>
      <c r="P13" s="1860"/>
      <c r="Q13" s="1858"/>
      <c r="R13" s="1859"/>
      <c r="S13" s="1860"/>
      <c r="T13" s="1858"/>
      <c r="U13" s="1859"/>
      <c r="V13" s="1860"/>
      <c r="W13" s="1858"/>
      <c r="X13" s="1859"/>
      <c r="Y13" s="1860"/>
      <c r="Z13" s="1858"/>
      <c r="AA13" s="1859"/>
      <c r="AB13" s="1860"/>
      <c r="AC13" s="1858"/>
      <c r="AD13" s="1859"/>
      <c r="AE13" s="1860"/>
      <c r="AF13" s="1858"/>
      <c r="AG13" s="1859"/>
      <c r="AH13" s="1860"/>
      <c r="AI13" s="1858"/>
      <c r="AJ13" s="1859"/>
      <c r="AK13" s="1860"/>
      <c r="AL13" s="1858"/>
      <c r="AM13" s="1859"/>
      <c r="AN13" s="1860"/>
      <c r="AO13" s="1858"/>
      <c r="AP13" s="1859"/>
      <c r="AQ13" s="1860"/>
      <c r="AR13" s="1858"/>
      <c r="AS13" s="1859"/>
      <c r="AT13" s="1860"/>
      <c r="AU13" s="1858"/>
      <c r="AV13" s="1859"/>
      <c r="AW13" s="1860"/>
      <c r="AX13" s="1858"/>
      <c r="AY13" s="1859"/>
      <c r="AZ13" s="1860"/>
      <c r="BA13" s="1858"/>
      <c r="BB13" s="1859"/>
      <c r="BC13" s="1860"/>
      <c r="BD13" s="1858"/>
      <c r="BE13" s="1859"/>
      <c r="BF13" s="1860"/>
      <c r="BG13" s="1858"/>
      <c r="BH13" s="1859"/>
      <c r="BI13" s="1860"/>
      <c r="BJ13" s="1858"/>
      <c r="BK13" s="1859"/>
      <c r="BL13" s="1860"/>
      <c r="BM13" s="1858"/>
      <c r="BN13" s="1859"/>
      <c r="BO13" s="1860"/>
      <c r="BP13" s="1858"/>
      <c r="BQ13" s="1859"/>
      <c r="BR13" s="1860"/>
      <c r="BS13" s="1858"/>
      <c r="BT13" s="1859"/>
      <c r="BU13" s="1860"/>
      <c r="BV13" s="1858"/>
      <c r="BW13" s="1859"/>
      <c r="BX13" s="1860"/>
      <c r="BY13" s="1858"/>
      <c r="BZ13" s="1859"/>
      <c r="CA13" s="1860"/>
      <c r="CB13" s="1858"/>
      <c r="CC13" s="1859"/>
      <c r="CD13" s="1860"/>
      <c r="CE13" s="1858"/>
      <c r="CF13" s="1859"/>
      <c r="CG13" s="1860"/>
      <c r="CH13" s="1858"/>
      <c r="CI13" s="1859"/>
      <c r="CJ13" s="1860"/>
      <c r="CK13" s="1858"/>
      <c r="CL13" s="1859"/>
      <c r="CM13" s="1860"/>
      <c r="CN13" s="1858"/>
      <c r="CO13" s="1859"/>
      <c r="CP13" s="1860"/>
      <c r="CQ13" s="1858"/>
      <c r="CR13" s="1859"/>
      <c r="CS13" s="1860"/>
      <c r="CT13" s="548">
        <f t="shared" si="0"/>
        <v>0</v>
      </c>
      <c r="CU13" s="549">
        <f t="shared" si="1"/>
        <v>0</v>
      </c>
      <c r="CW13" s="3"/>
      <c r="CX13" s="3"/>
      <c r="IV13" s="694"/>
    </row>
    <row r="14" spans="1:256" s="32" customFormat="1" ht="36.75" customHeight="1">
      <c r="A14" s="879">
        <v>6</v>
      </c>
      <c r="B14" s="531" t="s">
        <v>1280</v>
      </c>
      <c r="C14" s="876"/>
      <c r="D14" s="877" t="s">
        <v>1281</v>
      </c>
      <c r="E14" s="1849"/>
      <c r="F14" s="1897"/>
      <c r="G14" s="1898"/>
      <c r="H14" s="1849"/>
      <c r="I14" s="1859"/>
      <c r="J14" s="1895"/>
      <c r="K14" s="1858"/>
      <c r="L14" s="1859"/>
      <c r="M14" s="1860"/>
      <c r="N14" s="1858"/>
      <c r="O14" s="1859"/>
      <c r="P14" s="1860"/>
      <c r="Q14" s="1858"/>
      <c r="R14" s="1859"/>
      <c r="S14" s="1860"/>
      <c r="T14" s="1858"/>
      <c r="U14" s="1859"/>
      <c r="V14" s="1860"/>
      <c r="W14" s="1858"/>
      <c r="X14" s="1859"/>
      <c r="Y14" s="1860"/>
      <c r="Z14" s="1858"/>
      <c r="AA14" s="1859"/>
      <c r="AB14" s="1860"/>
      <c r="AC14" s="1858"/>
      <c r="AD14" s="1859"/>
      <c r="AE14" s="1860"/>
      <c r="AF14" s="1858"/>
      <c r="AG14" s="1859"/>
      <c r="AH14" s="1860"/>
      <c r="AI14" s="1858"/>
      <c r="AJ14" s="1859"/>
      <c r="AK14" s="1860"/>
      <c r="AL14" s="1858"/>
      <c r="AM14" s="1859"/>
      <c r="AN14" s="1860"/>
      <c r="AO14" s="1858"/>
      <c r="AP14" s="1859"/>
      <c r="AQ14" s="1860"/>
      <c r="AR14" s="1858"/>
      <c r="AS14" s="1859"/>
      <c r="AT14" s="1860"/>
      <c r="AU14" s="1858"/>
      <c r="AV14" s="1859"/>
      <c r="AW14" s="1860"/>
      <c r="AX14" s="1858"/>
      <c r="AY14" s="1859"/>
      <c r="AZ14" s="1860"/>
      <c r="BA14" s="1858"/>
      <c r="BB14" s="1859"/>
      <c r="BC14" s="1860"/>
      <c r="BD14" s="1858"/>
      <c r="BE14" s="1859"/>
      <c r="BF14" s="1860"/>
      <c r="BG14" s="1858"/>
      <c r="BH14" s="1859"/>
      <c r="BI14" s="1860"/>
      <c r="BJ14" s="1858"/>
      <c r="BK14" s="1859"/>
      <c r="BL14" s="1860"/>
      <c r="BM14" s="1858"/>
      <c r="BN14" s="1859"/>
      <c r="BO14" s="1860"/>
      <c r="BP14" s="1858"/>
      <c r="BQ14" s="1859"/>
      <c r="BR14" s="1860"/>
      <c r="BS14" s="1858"/>
      <c r="BT14" s="1859"/>
      <c r="BU14" s="1860"/>
      <c r="BV14" s="1858"/>
      <c r="BW14" s="1859"/>
      <c r="BX14" s="1860"/>
      <c r="BY14" s="1858"/>
      <c r="BZ14" s="1859"/>
      <c r="CA14" s="1860"/>
      <c r="CB14" s="1858"/>
      <c r="CC14" s="1859"/>
      <c r="CD14" s="1860"/>
      <c r="CE14" s="1858"/>
      <c r="CF14" s="1859"/>
      <c r="CG14" s="1860"/>
      <c r="CH14" s="1858"/>
      <c r="CI14" s="1859"/>
      <c r="CJ14" s="1860"/>
      <c r="CK14" s="1858"/>
      <c r="CL14" s="1859"/>
      <c r="CM14" s="1860"/>
      <c r="CN14" s="1858"/>
      <c r="CO14" s="1859"/>
      <c r="CP14" s="1860"/>
      <c r="CQ14" s="1858"/>
      <c r="CR14" s="1859"/>
      <c r="CS14" s="1860"/>
      <c r="CT14" s="548">
        <f t="shared" si="0"/>
        <v>0</v>
      </c>
      <c r="CU14" s="549">
        <f t="shared" si="1"/>
        <v>0</v>
      </c>
      <c r="CW14" s="3"/>
      <c r="CX14" s="3"/>
      <c r="IV14" s="694"/>
    </row>
    <row r="15" spans="1:256" s="32" customFormat="1" ht="36.75" customHeight="1">
      <c r="A15" s="879">
        <v>7</v>
      </c>
      <c r="B15" s="531" t="s">
        <v>1282</v>
      </c>
      <c r="C15" s="876"/>
      <c r="D15" s="66" t="s">
        <v>1833</v>
      </c>
      <c r="E15" s="1849"/>
      <c r="F15" s="1897"/>
      <c r="G15" s="1898"/>
      <c r="H15" s="1849"/>
      <c r="I15" s="1859"/>
      <c r="J15" s="1895"/>
      <c r="K15" s="1858"/>
      <c r="L15" s="1859"/>
      <c r="M15" s="1860"/>
      <c r="N15" s="1858"/>
      <c r="O15" s="1859"/>
      <c r="P15" s="1860"/>
      <c r="Q15" s="1858"/>
      <c r="R15" s="1859"/>
      <c r="S15" s="1860"/>
      <c r="T15" s="1858"/>
      <c r="U15" s="1859"/>
      <c r="V15" s="1860"/>
      <c r="W15" s="1858"/>
      <c r="X15" s="1859"/>
      <c r="Y15" s="1860"/>
      <c r="Z15" s="1858"/>
      <c r="AA15" s="1859"/>
      <c r="AB15" s="1860"/>
      <c r="AC15" s="1858"/>
      <c r="AD15" s="1859"/>
      <c r="AE15" s="1860"/>
      <c r="AF15" s="1858"/>
      <c r="AG15" s="1859"/>
      <c r="AH15" s="1860"/>
      <c r="AI15" s="1858"/>
      <c r="AJ15" s="1859"/>
      <c r="AK15" s="1860"/>
      <c r="AL15" s="1858"/>
      <c r="AM15" s="1859"/>
      <c r="AN15" s="1860"/>
      <c r="AO15" s="1858"/>
      <c r="AP15" s="1859"/>
      <c r="AQ15" s="1860"/>
      <c r="AR15" s="1858"/>
      <c r="AS15" s="1859"/>
      <c r="AT15" s="1860"/>
      <c r="AU15" s="1858"/>
      <c r="AV15" s="1859"/>
      <c r="AW15" s="1860"/>
      <c r="AX15" s="1858"/>
      <c r="AY15" s="1859"/>
      <c r="AZ15" s="1860"/>
      <c r="BA15" s="1858"/>
      <c r="BB15" s="1859"/>
      <c r="BC15" s="1860"/>
      <c r="BD15" s="1858"/>
      <c r="BE15" s="1859"/>
      <c r="BF15" s="1860"/>
      <c r="BG15" s="1858"/>
      <c r="BH15" s="1859"/>
      <c r="BI15" s="1860"/>
      <c r="BJ15" s="1858"/>
      <c r="BK15" s="1859"/>
      <c r="BL15" s="1860"/>
      <c r="BM15" s="1858"/>
      <c r="BN15" s="1859"/>
      <c r="BO15" s="1860"/>
      <c r="BP15" s="1858"/>
      <c r="BQ15" s="1859"/>
      <c r="BR15" s="1860"/>
      <c r="BS15" s="1858"/>
      <c r="BT15" s="1859"/>
      <c r="BU15" s="1860"/>
      <c r="BV15" s="1858"/>
      <c r="BW15" s="1859"/>
      <c r="BX15" s="1860"/>
      <c r="BY15" s="1858"/>
      <c r="BZ15" s="1859"/>
      <c r="CA15" s="1860"/>
      <c r="CB15" s="1858"/>
      <c r="CC15" s="1859"/>
      <c r="CD15" s="1860"/>
      <c r="CE15" s="1858"/>
      <c r="CF15" s="1859"/>
      <c r="CG15" s="1860"/>
      <c r="CH15" s="1858"/>
      <c r="CI15" s="1859"/>
      <c r="CJ15" s="1860"/>
      <c r="CK15" s="1858"/>
      <c r="CL15" s="1859"/>
      <c r="CM15" s="1860"/>
      <c r="CN15" s="1858"/>
      <c r="CO15" s="1859"/>
      <c r="CP15" s="1860"/>
      <c r="CQ15" s="1858"/>
      <c r="CR15" s="1859"/>
      <c r="CS15" s="1860"/>
      <c r="CT15" s="548">
        <f t="shared" si="0"/>
        <v>0</v>
      </c>
      <c r="CU15" s="549">
        <f t="shared" si="1"/>
        <v>0</v>
      </c>
      <c r="CW15" s="3"/>
      <c r="CX15" s="45"/>
      <c r="IV15" s="694"/>
    </row>
    <row r="16" spans="1:256" s="32" customFormat="1" ht="36.75" customHeight="1">
      <c r="A16" s="879">
        <v>8</v>
      </c>
      <c r="B16" s="531" t="s">
        <v>681</v>
      </c>
      <c r="C16" s="532"/>
      <c r="D16" s="66" t="s">
        <v>1283</v>
      </c>
      <c r="E16" s="1849"/>
      <c r="F16" s="1897"/>
      <c r="G16" s="1898"/>
      <c r="H16" s="1849"/>
      <c r="I16" s="1859"/>
      <c r="J16" s="1895"/>
      <c r="K16" s="1858"/>
      <c r="L16" s="1859"/>
      <c r="M16" s="1860"/>
      <c r="N16" s="1858"/>
      <c r="O16" s="1859"/>
      <c r="P16" s="1860"/>
      <c r="Q16" s="1858"/>
      <c r="R16" s="1859"/>
      <c r="S16" s="1860"/>
      <c r="T16" s="1858"/>
      <c r="U16" s="1859"/>
      <c r="V16" s="1860"/>
      <c r="W16" s="1858"/>
      <c r="X16" s="1859"/>
      <c r="Y16" s="1860"/>
      <c r="Z16" s="1858"/>
      <c r="AA16" s="1859"/>
      <c r="AB16" s="1860"/>
      <c r="AC16" s="1858"/>
      <c r="AD16" s="1859"/>
      <c r="AE16" s="1860"/>
      <c r="AF16" s="1858"/>
      <c r="AG16" s="1859"/>
      <c r="AH16" s="1860"/>
      <c r="AI16" s="1858"/>
      <c r="AJ16" s="1859"/>
      <c r="AK16" s="1860"/>
      <c r="AL16" s="1858"/>
      <c r="AM16" s="1859"/>
      <c r="AN16" s="1860"/>
      <c r="AO16" s="1858"/>
      <c r="AP16" s="1859"/>
      <c r="AQ16" s="1860"/>
      <c r="AR16" s="1858"/>
      <c r="AS16" s="1859"/>
      <c r="AT16" s="1860"/>
      <c r="AU16" s="1858"/>
      <c r="AV16" s="1859"/>
      <c r="AW16" s="1860"/>
      <c r="AX16" s="1858"/>
      <c r="AY16" s="1859"/>
      <c r="AZ16" s="1860"/>
      <c r="BA16" s="1858"/>
      <c r="BB16" s="1859"/>
      <c r="BC16" s="1860"/>
      <c r="BD16" s="1858"/>
      <c r="BE16" s="1859"/>
      <c r="BF16" s="1860"/>
      <c r="BG16" s="1858"/>
      <c r="BH16" s="1859"/>
      <c r="BI16" s="1860"/>
      <c r="BJ16" s="1858"/>
      <c r="BK16" s="1859"/>
      <c r="BL16" s="1860"/>
      <c r="BM16" s="1858"/>
      <c r="BN16" s="1859"/>
      <c r="BO16" s="1860"/>
      <c r="BP16" s="1858"/>
      <c r="BQ16" s="1859"/>
      <c r="BR16" s="1860"/>
      <c r="BS16" s="1858"/>
      <c r="BT16" s="1859"/>
      <c r="BU16" s="1860"/>
      <c r="BV16" s="1858"/>
      <c r="BW16" s="1859"/>
      <c r="BX16" s="1860"/>
      <c r="BY16" s="1858"/>
      <c r="BZ16" s="1859"/>
      <c r="CA16" s="1860"/>
      <c r="CB16" s="1858"/>
      <c r="CC16" s="1859"/>
      <c r="CD16" s="1860"/>
      <c r="CE16" s="1858"/>
      <c r="CF16" s="1859"/>
      <c r="CG16" s="1860"/>
      <c r="CH16" s="1858"/>
      <c r="CI16" s="1859"/>
      <c r="CJ16" s="1860"/>
      <c r="CK16" s="1858"/>
      <c r="CL16" s="1859"/>
      <c r="CM16" s="1860"/>
      <c r="CN16" s="1858"/>
      <c r="CO16" s="1859"/>
      <c r="CP16" s="1860"/>
      <c r="CQ16" s="1858"/>
      <c r="CR16" s="1859"/>
      <c r="CS16" s="1860"/>
      <c r="CT16" s="548">
        <f t="shared" si="0"/>
        <v>0</v>
      </c>
      <c r="CU16" s="549">
        <f t="shared" si="1"/>
        <v>0</v>
      </c>
      <c r="CW16" s="45"/>
      <c r="CX16" s="54"/>
      <c r="IV16" s="694"/>
    </row>
    <row r="17" spans="1:256" s="32" customFormat="1" ht="60.75" customHeight="1">
      <c r="A17" s="879">
        <v>9</v>
      </c>
      <c r="B17" s="531" t="s">
        <v>682</v>
      </c>
      <c r="C17" s="532"/>
      <c r="D17" s="66" t="s">
        <v>683</v>
      </c>
      <c r="E17" s="1849"/>
      <c r="F17" s="1897"/>
      <c r="G17" s="1898"/>
      <c r="H17" s="1849"/>
      <c r="I17" s="1859"/>
      <c r="J17" s="1895"/>
      <c r="K17" s="1858"/>
      <c r="L17" s="1859"/>
      <c r="M17" s="1860"/>
      <c r="N17" s="1858"/>
      <c r="O17" s="1859"/>
      <c r="P17" s="1860"/>
      <c r="Q17" s="1858"/>
      <c r="R17" s="1859"/>
      <c r="S17" s="1860"/>
      <c r="T17" s="1858"/>
      <c r="U17" s="1859"/>
      <c r="V17" s="1860"/>
      <c r="W17" s="1858"/>
      <c r="X17" s="1859"/>
      <c r="Y17" s="1860"/>
      <c r="Z17" s="1858"/>
      <c r="AA17" s="1859"/>
      <c r="AB17" s="1860"/>
      <c r="AC17" s="1858"/>
      <c r="AD17" s="1859"/>
      <c r="AE17" s="1860"/>
      <c r="AF17" s="1858"/>
      <c r="AG17" s="1859"/>
      <c r="AH17" s="1860"/>
      <c r="AI17" s="1858"/>
      <c r="AJ17" s="1859"/>
      <c r="AK17" s="1860"/>
      <c r="AL17" s="1858"/>
      <c r="AM17" s="1859"/>
      <c r="AN17" s="1860"/>
      <c r="AO17" s="1858"/>
      <c r="AP17" s="1859"/>
      <c r="AQ17" s="1860"/>
      <c r="AR17" s="1858"/>
      <c r="AS17" s="1859"/>
      <c r="AT17" s="1860"/>
      <c r="AU17" s="1858"/>
      <c r="AV17" s="1859"/>
      <c r="AW17" s="1860"/>
      <c r="AX17" s="1858"/>
      <c r="AY17" s="1859"/>
      <c r="AZ17" s="1860"/>
      <c r="BA17" s="1858"/>
      <c r="BB17" s="1859"/>
      <c r="BC17" s="1860"/>
      <c r="BD17" s="1858"/>
      <c r="BE17" s="1859"/>
      <c r="BF17" s="1860"/>
      <c r="BG17" s="1858"/>
      <c r="BH17" s="1859"/>
      <c r="BI17" s="1860"/>
      <c r="BJ17" s="1858"/>
      <c r="BK17" s="1859"/>
      <c r="BL17" s="1860"/>
      <c r="BM17" s="1858"/>
      <c r="BN17" s="1859"/>
      <c r="BO17" s="1860"/>
      <c r="BP17" s="1858"/>
      <c r="BQ17" s="1859"/>
      <c r="BR17" s="1860"/>
      <c r="BS17" s="1858"/>
      <c r="BT17" s="1859"/>
      <c r="BU17" s="1860"/>
      <c r="BV17" s="1858"/>
      <c r="BW17" s="1859"/>
      <c r="BX17" s="1860"/>
      <c r="BY17" s="1858"/>
      <c r="BZ17" s="1859"/>
      <c r="CA17" s="1860"/>
      <c r="CB17" s="1858"/>
      <c r="CC17" s="1859"/>
      <c r="CD17" s="1860"/>
      <c r="CE17" s="1858"/>
      <c r="CF17" s="1859"/>
      <c r="CG17" s="1860"/>
      <c r="CH17" s="1858"/>
      <c r="CI17" s="1859"/>
      <c r="CJ17" s="1860"/>
      <c r="CK17" s="1858"/>
      <c r="CL17" s="1859"/>
      <c r="CM17" s="1860"/>
      <c r="CN17" s="1858"/>
      <c r="CO17" s="1859"/>
      <c r="CP17" s="1860"/>
      <c r="CQ17" s="1858"/>
      <c r="CR17" s="1859"/>
      <c r="CS17" s="1860"/>
      <c r="CT17" s="548">
        <f t="shared" si="0"/>
        <v>0</v>
      </c>
      <c r="CU17" s="549">
        <f t="shared" si="1"/>
        <v>0</v>
      </c>
      <c r="IV17" s="694"/>
    </row>
    <row r="18" spans="1:256" s="32" customFormat="1" ht="44.25" customHeight="1">
      <c r="A18" s="879">
        <v>10</v>
      </c>
      <c r="B18" s="533" t="s">
        <v>629</v>
      </c>
      <c r="C18" s="534"/>
      <c r="D18" s="66" t="s">
        <v>1694</v>
      </c>
      <c r="E18" s="1849"/>
      <c r="F18" s="1897"/>
      <c r="G18" s="1898"/>
      <c r="H18" s="1849"/>
      <c r="I18" s="1859"/>
      <c r="J18" s="1895"/>
      <c r="K18" s="1858"/>
      <c r="L18" s="1859"/>
      <c r="M18" s="1860"/>
      <c r="N18" s="1858"/>
      <c r="O18" s="1859"/>
      <c r="P18" s="1860"/>
      <c r="Q18" s="1858"/>
      <c r="R18" s="1859"/>
      <c r="S18" s="1860"/>
      <c r="T18" s="1858"/>
      <c r="U18" s="1859"/>
      <c r="V18" s="1860"/>
      <c r="W18" s="1858"/>
      <c r="X18" s="1859"/>
      <c r="Y18" s="1860"/>
      <c r="Z18" s="1858"/>
      <c r="AA18" s="1859"/>
      <c r="AB18" s="1860"/>
      <c r="AC18" s="1858"/>
      <c r="AD18" s="1859"/>
      <c r="AE18" s="1860"/>
      <c r="AF18" s="1858"/>
      <c r="AG18" s="1859"/>
      <c r="AH18" s="1860"/>
      <c r="AI18" s="1858"/>
      <c r="AJ18" s="1859"/>
      <c r="AK18" s="1860"/>
      <c r="AL18" s="1858"/>
      <c r="AM18" s="1859"/>
      <c r="AN18" s="1860"/>
      <c r="AO18" s="1858"/>
      <c r="AP18" s="1859"/>
      <c r="AQ18" s="1860"/>
      <c r="AR18" s="1858"/>
      <c r="AS18" s="1859"/>
      <c r="AT18" s="1860"/>
      <c r="AU18" s="1858"/>
      <c r="AV18" s="1859"/>
      <c r="AW18" s="1860"/>
      <c r="AX18" s="1858"/>
      <c r="AY18" s="1859"/>
      <c r="AZ18" s="1860"/>
      <c r="BA18" s="1858"/>
      <c r="BB18" s="1859"/>
      <c r="BC18" s="1860"/>
      <c r="BD18" s="1858"/>
      <c r="BE18" s="1859"/>
      <c r="BF18" s="1860"/>
      <c r="BG18" s="1858"/>
      <c r="BH18" s="1859"/>
      <c r="BI18" s="1860"/>
      <c r="BJ18" s="1858"/>
      <c r="BK18" s="1859"/>
      <c r="BL18" s="1860"/>
      <c r="BM18" s="1858"/>
      <c r="BN18" s="1859"/>
      <c r="BO18" s="1860"/>
      <c r="BP18" s="1858"/>
      <c r="BQ18" s="1859"/>
      <c r="BR18" s="1860"/>
      <c r="BS18" s="1858"/>
      <c r="BT18" s="1859"/>
      <c r="BU18" s="1860"/>
      <c r="BV18" s="1858"/>
      <c r="BW18" s="1859"/>
      <c r="BX18" s="1860"/>
      <c r="BY18" s="1858"/>
      <c r="BZ18" s="1859"/>
      <c r="CA18" s="1860"/>
      <c r="CB18" s="1858"/>
      <c r="CC18" s="1859"/>
      <c r="CD18" s="1860"/>
      <c r="CE18" s="1858"/>
      <c r="CF18" s="1859"/>
      <c r="CG18" s="1860"/>
      <c r="CH18" s="1858"/>
      <c r="CI18" s="1859"/>
      <c r="CJ18" s="1860"/>
      <c r="CK18" s="1858"/>
      <c r="CL18" s="1859"/>
      <c r="CM18" s="1860"/>
      <c r="CN18" s="1858"/>
      <c r="CO18" s="1859"/>
      <c r="CP18" s="1860"/>
      <c r="CQ18" s="1858"/>
      <c r="CR18" s="1859"/>
      <c r="CS18" s="1860"/>
      <c r="CT18" s="548">
        <f t="shared" si="0"/>
        <v>0</v>
      </c>
      <c r="CU18" s="549">
        <f t="shared" si="1"/>
        <v>0</v>
      </c>
      <c r="IV18" s="694"/>
    </row>
    <row r="19" spans="1:256" s="32" customFormat="1" ht="36.75" customHeight="1">
      <c r="A19" s="879">
        <v>11</v>
      </c>
      <c r="B19" s="533" t="s">
        <v>684</v>
      </c>
      <c r="C19" s="534"/>
      <c r="D19" s="877" t="s">
        <v>1284</v>
      </c>
      <c r="E19" s="1849"/>
      <c r="F19" s="1897"/>
      <c r="G19" s="1898"/>
      <c r="H19" s="1849"/>
      <c r="I19" s="1859"/>
      <c r="J19" s="1895"/>
      <c r="K19" s="1858"/>
      <c r="L19" s="1859"/>
      <c r="M19" s="1860"/>
      <c r="N19" s="1858"/>
      <c r="O19" s="1859"/>
      <c r="P19" s="1860"/>
      <c r="Q19" s="1858"/>
      <c r="R19" s="1859"/>
      <c r="S19" s="1860"/>
      <c r="T19" s="1858"/>
      <c r="U19" s="1859"/>
      <c r="V19" s="1860"/>
      <c r="W19" s="1858"/>
      <c r="X19" s="1859"/>
      <c r="Y19" s="1860"/>
      <c r="Z19" s="1858"/>
      <c r="AA19" s="1859"/>
      <c r="AB19" s="1860"/>
      <c r="AC19" s="1858"/>
      <c r="AD19" s="1859"/>
      <c r="AE19" s="1860"/>
      <c r="AF19" s="1858"/>
      <c r="AG19" s="1859"/>
      <c r="AH19" s="1860"/>
      <c r="AI19" s="1858"/>
      <c r="AJ19" s="1859"/>
      <c r="AK19" s="1860"/>
      <c r="AL19" s="1858"/>
      <c r="AM19" s="1859"/>
      <c r="AN19" s="1860"/>
      <c r="AO19" s="1858"/>
      <c r="AP19" s="1859"/>
      <c r="AQ19" s="1860"/>
      <c r="AR19" s="1858"/>
      <c r="AS19" s="1859"/>
      <c r="AT19" s="1860"/>
      <c r="AU19" s="1858"/>
      <c r="AV19" s="1859"/>
      <c r="AW19" s="1860"/>
      <c r="AX19" s="1858"/>
      <c r="AY19" s="1859"/>
      <c r="AZ19" s="1860"/>
      <c r="BA19" s="1858"/>
      <c r="BB19" s="1859"/>
      <c r="BC19" s="1860"/>
      <c r="BD19" s="1858"/>
      <c r="BE19" s="1859"/>
      <c r="BF19" s="1860"/>
      <c r="BG19" s="1858"/>
      <c r="BH19" s="1859"/>
      <c r="BI19" s="1860"/>
      <c r="BJ19" s="1858"/>
      <c r="BK19" s="1859"/>
      <c r="BL19" s="1860"/>
      <c r="BM19" s="1858"/>
      <c r="BN19" s="1859"/>
      <c r="BO19" s="1860"/>
      <c r="BP19" s="1858"/>
      <c r="BQ19" s="1859"/>
      <c r="BR19" s="1860"/>
      <c r="BS19" s="1858"/>
      <c r="BT19" s="1859"/>
      <c r="BU19" s="1860"/>
      <c r="BV19" s="1858"/>
      <c r="BW19" s="1859"/>
      <c r="BX19" s="1860"/>
      <c r="BY19" s="1858"/>
      <c r="BZ19" s="1859"/>
      <c r="CA19" s="1860"/>
      <c r="CB19" s="1858"/>
      <c r="CC19" s="1859"/>
      <c r="CD19" s="1860"/>
      <c r="CE19" s="1858"/>
      <c r="CF19" s="1859"/>
      <c r="CG19" s="1860"/>
      <c r="CH19" s="1858"/>
      <c r="CI19" s="1859"/>
      <c r="CJ19" s="1860"/>
      <c r="CK19" s="1858"/>
      <c r="CL19" s="1859"/>
      <c r="CM19" s="1860"/>
      <c r="CN19" s="1858"/>
      <c r="CO19" s="1859"/>
      <c r="CP19" s="1860"/>
      <c r="CQ19" s="1858"/>
      <c r="CR19" s="1859"/>
      <c r="CS19" s="1860"/>
      <c r="CT19" s="548">
        <f t="shared" si="0"/>
        <v>0</v>
      </c>
      <c r="CU19" s="549">
        <f t="shared" si="1"/>
        <v>0</v>
      </c>
      <c r="IV19" s="694"/>
    </row>
    <row r="20" spans="1:256" s="32" customFormat="1" ht="36.75" customHeight="1">
      <c r="A20" s="879">
        <v>12</v>
      </c>
      <c r="B20" s="531" t="s">
        <v>486</v>
      </c>
      <c r="C20" s="532"/>
      <c r="D20" s="66" t="s">
        <v>487</v>
      </c>
      <c r="E20" s="1849"/>
      <c r="F20" s="1897"/>
      <c r="G20" s="1898"/>
      <c r="H20" s="1849"/>
      <c r="I20" s="1859"/>
      <c r="J20" s="1895"/>
      <c r="K20" s="1858"/>
      <c r="L20" s="1859"/>
      <c r="M20" s="1860"/>
      <c r="N20" s="1858"/>
      <c r="O20" s="1859"/>
      <c r="P20" s="1860"/>
      <c r="Q20" s="1858"/>
      <c r="R20" s="1859"/>
      <c r="S20" s="1860"/>
      <c r="T20" s="1858"/>
      <c r="U20" s="1859"/>
      <c r="V20" s="1860"/>
      <c r="W20" s="1858"/>
      <c r="X20" s="1859"/>
      <c r="Y20" s="1860"/>
      <c r="Z20" s="1858"/>
      <c r="AA20" s="1859"/>
      <c r="AB20" s="1860"/>
      <c r="AC20" s="1858"/>
      <c r="AD20" s="1859"/>
      <c r="AE20" s="1860"/>
      <c r="AF20" s="1858"/>
      <c r="AG20" s="1859"/>
      <c r="AH20" s="1860"/>
      <c r="AI20" s="1858"/>
      <c r="AJ20" s="1859"/>
      <c r="AK20" s="1860"/>
      <c r="AL20" s="1858"/>
      <c r="AM20" s="1859"/>
      <c r="AN20" s="1860"/>
      <c r="AO20" s="1858"/>
      <c r="AP20" s="1859"/>
      <c r="AQ20" s="1860"/>
      <c r="AR20" s="1858"/>
      <c r="AS20" s="1859"/>
      <c r="AT20" s="1860"/>
      <c r="AU20" s="1858"/>
      <c r="AV20" s="1859"/>
      <c r="AW20" s="1860"/>
      <c r="AX20" s="1858"/>
      <c r="AY20" s="1859"/>
      <c r="AZ20" s="1860"/>
      <c r="BA20" s="1858"/>
      <c r="BB20" s="1859"/>
      <c r="BC20" s="1860"/>
      <c r="BD20" s="1858"/>
      <c r="BE20" s="1859"/>
      <c r="BF20" s="1860"/>
      <c r="BG20" s="1858"/>
      <c r="BH20" s="1859"/>
      <c r="BI20" s="1860"/>
      <c r="BJ20" s="1858"/>
      <c r="BK20" s="1859"/>
      <c r="BL20" s="1860"/>
      <c r="BM20" s="1858"/>
      <c r="BN20" s="1859"/>
      <c r="BO20" s="1860"/>
      <c r="BP20" s="1858"/>
      <c r="BQ20" s="1859"/>
      <c r="BR20" s="1860"/>
      <c r="BS20" s="1858"/>
      <c r="BT20" s="1859"/>
      <c r="BU20" s="1860"/>
      <c r="BV20" s="1858"/>
      <c r="BW20" s="1859"/>
      <c r="BX20" s="1860"/>
      <c r="BY20" s="1858"/>
      <c r="BZ20" s="1859"/>
      <c r="CA20" s="1860"/>
      <c r="CB20" s="1858"/>
      <c r="CC20" s="1859"/>
      <c r="CD20" s="1860"/>
      <c r="CE20" s="1858"/>
      <c r="CF20" s="1859"/>
      <c r="CG20" s="1860"/>
      <c r="CH20" s="1858"/>
      <c r="CI20" s="1859"/>
      <c r="CJ20" s="1860"/>
      <c r="CK20" s="1858"/>
      <c r="CL20" s="1859"/>
      <c r="CM20" s="1860"/>
      <c r="CN20" s="1858"/>
      <c r="CO20" s="1859"/>
      <c r="CP20" s="1860"/>
      <c r="CQ20" s="1858"/>
      <c r="CR20" s="1859"/>
      <c r="CS20" s="1860"/>
      <c r="CT20" s="548">
        <f t="shared" si="0"/>
        <v>0</v>
      </c>
      <c r="CU20" s="549">
        <f t="shared" si="1"/>
        <v>0</v>
      </c>
      <c r="IV20" s="694"/>
    </row>
    <row r="21" spans="1:256" s="196" customFormat="1" ht="36.75" customHeight="1">
      <c r="A21" s="879">
        <v>13</v>
      </c>
      <c r="B21" s="1065" t="s">
        <v>1285</v>
      </c>
      <c r="C21" s="1066"/>
      <c r="D21" s="1067" t="s">
        <v>1267</v>
      </c>
      <c r="E21" s="1899"/>
      <c r="F21" s="1900"/>
      <c r="G21" s="1901"/>
      <c r="H21" s="1899"/>
      <c r="I21" s="1856"/>
      <c r="J21" s="1906"/>
      <c r="K21" s="1855"/>
      <c r="L21" s="1856"/>
      <c r="M21" s="1866"/>
      <c r="N21" s="1855"/>
      <c r="O21" s="1856"/>
      <c r="P21" s="1866"/>
      <c r="Q21" s="1855"/>
      <c r="R21" s="1856"/>
      <c r="S21" s="1866"/>
      <c r="T21" s="1855"/>
      <c r="U21" s="1856"/>
      <c r="V21" s="1866"/>
      <c r="W21" s="1855"/>
      <c r="X21" s="1856"/>
      <c r="Y21" s="1866"/>
      <c r="Z21" s="1855"/>
      <c r="AA21" s="1856"/>
      <c r="AB21" s="1866"/>
      <c r="AC21" s="1855"/>
      <c r="AD21" s="1856"/>
      <c r="AE21" s="1866"/>
      <c r="AF21" s="1855"/>
      <c r="AG21" s="1856"/>
      <c r="AH21" s="1866"/>
      <c r="AI21" s="1855"/>
      <c r="AJ21" s="1856"/>
      <c r="AK21" s="1866"/>
      <c r="AL21" s="1855"/>
      <c r="AM21" s="1856"/>
      <c r="AN21" s="1866"/>
      <c r="AO21" s="1855"/>
      <c r="AP21" s="1856"/>
      <c r="AQ21" s="1866"/>
      <c r="AR21" s="1855"/>
      <c r="AS21" s="1856"/>
      <c r="AT21" s="1866"/>
      <c r="AU21" s="1855"/>
      <c r="AV21" s="1856"/>
      <c r="AW21" s="1866"/>
      <c r="AX21" s="1855"/>
      <c r="AY21" s="1856"/>
      <c r="AZ21" s="1866"/>
      <c r="BA21" s="1855"/>
      <c r="BB21" s="1856"/>
      <c r="BC21" s="1866"/>
      <c r="BD21" s="1855"/>
      <c r="BE21" s="1856"/>
      <c r="BF21" s="1866"/>
      <c r="BG21" s="1855"/>
      <c r="BH21" s="1856"/>
      <c r="BI21" s="1866"/>
      <c r="BJ21" s="1855"/>
      <c r="BK21" s="1856"/>
      <c r="BL21" s="1866"/>
      <c r="BM21" s="1855"/>
      <c r="BN21" s="1856"/>
      <c r="BO21" s="1866"/>
      <c r="BP21" s="1855"/>
      <c r="BQ21" s="1856"/>
      <c r="BR21" s="1866"/>
      <c r="BS21" s="1855"/>
      <c r="BT21" s="1856"/>
      <c r="BU21" s="1866"/>
      <c r="BV21" s="1855"/>
      <c r="BW21" s="1856"/>
      <c r="BX21" s="1866"/>
      <c r="BY21" s="1855"/>
      <c r="BZ21" s="1856"/>
      <c r="CA21" s="1866"/>
      <c r="CB21" s="1855"/>
      <c r="CC21" s="1856"/>
      <c r="CD21" s="1866"/>
      <c r="CE21" s="1855"/>
      <c r="CF21" s="1856"/>
      <c r="CG21" s="1866"/>
      <c r="CH21" s="1855"/>
      <c r="CI21" s="1856"/>
      <c r="CJ21" s="1866"/>
      <c r="CK21" s="1855"/>
      <c r="CL21" s="1856"/>
      <c r="CM21" s="1866"/>
      <c r="CN21" s="1855"/>
      <c r="CO21" s="1856"/>
      <c r="CP21" s="1866"/>
      <c r="CQ21" s="1855"/>
      <c r="CR21" s="1856"/>
      <c r="CS21" s="1866"/>
      <c r="CT21" s="1068">
        <f t="shared" si="0"/>
        <v>0</v>
      </c>
      <c r="CU21" s="1069">
        <f t="shared" si="1"/>
        <v>0</v>
      </c>
      <c r="IV21" s="695"/>
    </row>
    <row r="22" spans="1:256" s="196" customFormat="1" ht="36.75" customHeight="1">
      <c r="A22" s="1070"/>
      <c r="B22" s="1071"/>
      <c r="C22" s="1072"/>
      <c r="D22" s="1073" t="s">
        <v>1268</v>
      </c>
      <c r="E22" s="1907"/>
      <c r="F22" s="1853"/>
      <c r="G22" s="1908"/>
      <c r="H22" s="1907"/>
      <c r="I22" s="1853"/>
      <c r="J22" s="1854"/>
      <c r="K22" s="1852"/>
      <c r="L22" s="1853"/>
      <c r="M22" s="1854"/>
      <c r="N22" s="1852"/>
      <c r="O22" s="1853"/>
      <c r="P22" s="1854"/>
      <c r="Q22" s="1852"/>
      <c r="R22" s="1853"/>
      <c r="S22" s="1854"/>
      <c r="T22" s="1852"/>
      <c r="U22" s="1853"/>
      <c r="V22" s="1854"/>
      <c r="W22" s="1852"/>
      <c r="X22" s="1853"/>
      <c r="Y22" s="1854"/>
      <c r="Z22" s="1852"/>
      <c r="AA22" s="1853"/>
      <c r="AB22" s="1854"/>
      <c r="AC22" s="1852"/>
      <c r="AD22" s="1853"/>
      <c r="AE22" s="1854"/>
      <c r="AF22" s="1852"/>
      <c r="AG22" s="1853"/>
      <c r="AH22" s="1854"/>
      <c r="AI22" s="1852"/>
      <c r="AJ22" s="1853"/>
      <c r="AK22" s="1854"/>
      <c r="AL22" s="1852"/>
      <c r="AM22" s="1853"/>
      <c r="AN22" s="1854"/>
      <c r="AO22" s="1852"/>
      <c r="AP22" s="1853"/>
      <c r="AQ22" s="1854"/>
      <c r="AR22" s="1852"/>
      <c r="AS22" s="1853"/>
      <c r="AT22" s="1854"/>
      <c r="AU22" s="1852"/>
      <c r="AV22" s="1853"/>
      <c r="AW22" s="1854"/>
      <c r="AX22" s="1852"/>
      <c r="AY22" s="1853"/>
      <c r="AZ22" s="1854"/>
      <c r="BA22" s="1852"/>
      <c r="BB22" s="1853"/>
      <c r="BC22" s="1854"/>
      <c r="BD22" s="1852"/>
      <c r="BE22" s="1853"/>
      <c r="BF22" s="1854"/>
      <c r="BG22" s="1852"/>
      <c r="BH22" s="1853"/>
      <c r="BI22" s="1854"/>
      <c r="BJ22" s="1852"/>
      <c r="BK22" s="1853"/>
      <c r="BL22" s="1854"/>
      <c r="BM22" s="1852"/>
      <c r="BN22" s="1853"/>
      <c r="BO22" s="1854"/>
      <c r="BP22" s="1852"/>
      <c r="BQ22" s="1853"/>
      <c r="BR22" s="1854"/>
      <c r="BS22" s="1852"/>
      <c r="BT22" s="1853"/>
      <c r="BU22" s="1854"/>
      <c r="BV22" s="1852"/>
      <c r="BW22" s="1853"/>
      <c r="BX22" s="1854"/>
      <c r="BY22" s="1852"/>
      <c r="BZ22" s="1853"/>
      <c r="CA22" s="1854"/>
      <c r="CB22" s="1852"/>
      <c r="CC22" s="1853"/>
      <c r="CD22" s="1854"/>
      <c r="CE22" s="1852"/>
      <c r="CF22" s="1853"/>
      <c r="CG22" s="1854"/>
      <c r="CH22" s="1852"/>
      <c r="CI22" s="1853"/>
      <c r="CJ22" s="1854"/>
      <c r="CK22" s="1852"/>
      <c r="CL22" s="1853"/>
      <c r="CM22" s="1854"/>
      <c r="CN22" s="1852"/>
      <c r="CO22" s="1853"/>
      <c r="CP22" s="1854"/>
      <c r="CQ22" s="1852"/>
      <c r="CR22" s="1853"/>
      <c r="CS22" s="1854"/>
      <c r="CT22" s="1074"/>
      <c r="CU22" s="1075"/>
      <c r="IV22" s="695"/>
    </row>
    <row r="23" spans="1:256" s="196" customFormat="1" ht="36.75" customHeight="1">
      <c r="A23" s="879" t="s">
        <v>1286</v>
      </c>
      <c r="B23" s="1065" t="s">
        <v>1269</v>
      </c>
      <c r="C23" s="1066"/>
      <c r="D23" s="1067" t="s">
        <v>1270</v>
      </c>
      <c r="E23" s="1899"/>
      <c r="F23" s="1856"/>
      <c r="G23" s="1909"/>
      <c r="H23" s="1899"/>
      <c r="I23" s="1856"/>
      <c r="J23" s="1857"/>
      <c r="K23" s="1855"/>
      <c r="L23" s="1856"/>
      <c r="M23" s="1857"/>
      <c r="N23" s="1855"/>
      <c r="O23" s="1856"/>
      <c r="P23" s="1857"/>
      <c r="Q23" s="1855"/>
      <c r="R23" s="1856"/>
      <c r="S23" s="1857"/>
      <c r="T23" s="1855"/>
      <c r="U23" s="1856"/>
      <c r="V23" s="1857"/>
      <c r="W23" s="1855"/>
      <c r="X23" s="1856"/>
      <c r="Y23" s="1857"/>
      <c r="Z23" s="1855"/>
      <c r="AA23" s="1856"/>
      <c r="AB23" s="1857"/>
      <c r="AC23" s="1855"/>
      <c r="AD23" s="1856"/>
      <c r="AE23" s="1857"/>
      <c r="AF23" s="1855"/>
      <c r="AG23" s="1856"/>
      <c r="AH23" s="1857"/>
      <c r="AI23" s="1855"/>
      <c r="AJ23" s="1856"/>
      <c r="AK23" s="1857"/>
      <c r="AL23" s="1855"/>
      <c r="AM23" s="1856"/>
      <c r="AN23" s="1857"/>
      <c r="AO23" s="1855"/>
      <c r="AP23" s="1856"/>
      <c r="AQ23" s="1857"/>
      <c r="AR23" s="1855"/>
      <c r="AS23" s="1856"/>
      <c r="AT23" s="1857"/>
      <c r="AU23" s="1855"/>
      <c r="AV23" s="1856"/>
      <c r="AW23" s="1857"/>
      <c r="AX23" s="1855"/>
      <c r="AY23" s="1856"/>
      <c r="AZ23" s="1857"/>
      <c r="BA23" s="1855"/>
      <c r="BB23" s="1856"/>
      <c r="BC23" s="1857"/>
      <c r="BD23" s="1855"/>
      <c r="BE23" s="1856"/>
      <c r="BF23" s="1857"/>
      <c r="BG23" s="1855"/>
      <c r="BH23" s="1856"/>
      <c r="BI23" s="1857"/>
      <c r="BJ23" s="1855"/>
      <c r="BK23" s="1856"/>
      <c r="BL23" s="1857"/>
      <c r="BM23" s="1855"/>
      <c r="BN23" s="1856"/>
      <c r="BO23" s="1857"/>
      <c r="BP23" s="1855"/>
      <c r="BQ23" s="1856"/>
      <c r="BR23" s="1857"/>
      <c r="BS23" s="1855"/>
      <c r="BT23" s="1856"/>
      <c r="BU23" s="1857"/>
      <c r="BV23" s="1855"/>
      <c r="BW23" s="1856"/>
      <c r="BX23" s="1857"/>
      <c r="BY23" s="1855"/>
      <c r="BZ23" s="1856"/>
      <c r="CA23" s="1857"/>
      <c r="CB23" s="1855"/>
      <c r="CC23" s="1856"/>
      <c r="CD23" s="1857"/>
      <c r="CE23" s="1855"/>
      <c r="CF23" s="1856"/>
      <c r="CG23" s="1857"/>
      <c r="CH23" s="1855"/>
      <c r="CI23" s="1856"/>
      <c r="CJ23" s="1857"/>
      <c r="CK23" s="1855"/>
      <c r="CL23" s="1856"/>
      <c r="CM23" s="1857"/>
      <c r="CN23" s="1855"/>
      <c r="CO23" s="1856"/>
      <c r="CP23" s="1857"/>
      <c r="CQ23" s="1855"/>
      <c r="CR23" s="1856"/>
      <c r="CS23" s="1857"/>
      <c r="CT23" s="1068">
        <f>SUM(H23:CS23)</f>
        <v>0</v>
      </c>
      <c r="CU23" s="1069">
        <f>E23+CT23</f>
        <v>0</v>
      </c>
      <c r="IV23" s="695"/>
    </row>
    <row r="24" spans="1:256" s="196" customFormat="1" ht="36.75" customHeight="1">
      <c r="A24" s="1070"/>
      <c r="B24" s="1071"/>
      <c r="C24" s="1072"/>
      <c r="D24" s="1073" t="s">
        <v>1268</v>
      </c>
      <c r="E24" s="1907"/>
      <c r="F24" s="1853"/>
      <c r="G24" s="1908"/>
      <c r="H24" s="1907"/>
      <c r="I24" s="1853"/>
      <c r="J24" s="1854"/>
      <c r="K24" s="1852"/>
      <c r="L24" s="1853"/>
      <c r="M24" s="1854"/>
      <c r="N24" s="1852"/>
      <c r="O24" s="1853"/>
      <c r="P24" s="1854"/>
      <c r="Q24" s="1852"/>
      <c r="R24" s="1853"/>
      <c r="S24" s="1854"/>
      <c r="T24" s="1852"/>
      <c r="U24" s="1853"/>
      <c r="V24" s="1854"/>
      <c r="W24" s="1852"/>
      <c r="X24" s="1853"/>
      <c r="Y24" s="1854"/>
      <c r="Z24" s="1852"/>
      <c r="AA24" s="1853"/>
      <c r="AB24" s="1854"/>
      <c r="AC24" s="1852"/>
      <c r="AD24" s="1853"/>
      <c r="AE24" s="1854"/>
      <c r="AF24" s="1852"/>
      <c r="AG24" s="1853"/>
      <c r="AH24" s="1854"/>
      <c r="AI24" s="1852"/>
      <c r="AJ24" s="1853"/>
      <c r="AK24" s="1854"/>
      <c r="AL24" s="1852"/>
      <c r="AM24" s="1853"/>
      <c r="AN24" s="1854"/>
      <c r="AO24" s="1852"/>
      <c r="AP24" s="1853"/>
      <c r="AQ24" s="1854"/>
      <c r="AR24" s="1852"/>
      <c r="AS24" s="1853"/>
      <c r="AT24" s="1854"/>
      <c r="AU24" s="1852"/>
      <c r="AV24" s="1853"/>
      <c r="AW24" s="1854"/>
      <c r="AX24" s="1852"/>
      <c r="AY24" s="1853"/>
      <c r="AZ24" s="1854"/>
      <c r="BA24" s="1852"/>
      <c r="BB24" s="1853"/>
      <c r="BC24" s="1854"/>
      <c r="BD24" s="1852"/>
      <c r="BE24" s="1853"/>
      <c r="BF24" s="1854"/>
      <c r="BG24" s="1852"/>
      <c r="BH24" s="1853"/>
      <c r="BI24" s="1854"/>
      <c r="BJ24" s="1852"/>
      <c r="BK24" s="1853"/>
      <c r="BL24" s="1854"/>
      <c r="BM24" s="1852"/>
      <c r="BN24" s="1853"/>
      <c r="BO24" s="1854"/>
      <c r="BP24" s="1852"/>
      <c r="BQ24" s="1853"/>
      <c r="BR24" s="1854"/>
      <c r="BS24" s="1852"/>
      <c r="BT24" s="1853"/>
      <c r="BU24" s="1854"/>
      <c r="BV24" s="1852"/>
      <c r="BW24" s="1853"/>
      <c r="BX24" s="1854"/>
      <c r="BY24" s="1852"/>
      <c r="BZ24" s="1853"/>
      <c r="CA24" s="1854"/>
      <c r="CB24" s="1852"/>
      <c r="CC24" s="1853"/>
      <c r="CD24" s="1854"/>
      <c r="CE24" s="1852"/>
      <c r="CF24" s="1853"/>
      <c r="CG24" s="1854"/>
      <c r="CH24" s="1852"/>
      <c r="CI24" s="1853"/>
      <c r="CJ24" s="1854"/>
      <c r="CK24" s="1852"/>
      <c r="CL24" s="1853"/>
      <c r="CM24" s="1854"/>
      <c r="CN24" s="1852"/>
      <c r="CO24" s="1853"/>
      <c r="CP24" s="1854"/>
      <c r="CQ24" s="1852"/>
      <c r="CR24" s="1853"/>
      <c r="CS24" s="1854"/>
      <c r="CT24" s="1074"/>
      <c r="CU24" s="1075"/>
      <c r="IV24" s="695"/>
    </row>
    <row r="25" spans="1:256" s="32" customFormat="1" ht="30" customHeight="1" thickBot="1">
      <c r="A25" s="572"/>
      <c r="B25" s="1861" t="s">
        <v>765</v>
      </c>
      <c r="C25" s="1862"/>
      <c r="D25" s="535"/>
      <c r="E25" s="1902">
        <f>SUM(E9:G21,E23)</f>
        <v>0</v>
      </c>
      <c r="F25" s="1903"/>
      <c r="G25" s="1904"/>
      <c r="H25" s="1902">
        <f>SUM(H9:J21,H23)</f>
        <v>0</v>
      </c>
      <c r="I25" s="1864"/>
      <c r="J25" s="1905"/>
      <c r="K25" s="1863">
        <f>SUM(K9:M21,K23)</f>
        <v>0</v>
      </c>
      <c r="L25" s="1864"/>
      <c r="M25" s="1865"/>
      <c r="N25" s="1863">
        <f>SUM(N9:P21,N23)</f>
        <v>0</v>
      </c>
      <c r="O25" s="1864"/>
      <c r="P25" s="1865"/>
      <c r="Q25" s="1863">
        <f>SUM(Q9:S21,Q23)</f>
        <v>0</v>
      </c>
      <c r="R25" s="1864"/>
      <c r="S25" s="1865"/>
      <c r="T25" s="1863">
        <f>SUM(T9:V21,T23)</f>
        <v>0</v>
      </c>
      <c r="U25" s="1864"/>
      <c r="V25" s="1865"/>
      <c r="W25" s="1863">
        <f>SUM(W9:Y21,W23)</f>
        <v>0</v>
      </c>
      <c r="X25" s="1864"/>
      <c r="Y25" s="1865"/>
      <c r="Z25" s="1863">
        <f>SUM(Z9:AB21,Z23)</f>
        <v>0</v>
      </c>
      <c r="AA25" s="1864"/>
      <c r="AB25" s="1865"/>
      <c r="AC25" s="1863">
        <f>SUM(AC9:AE21,AC23)</f>
        <v>0</v>
      </c>
      <c r="AD25" s="1864"/>
      <c r="AE25" s="1865"/>
      <c r="AF25" s="1863">
        <f>SUM(AF9:AH21,AF23)</f>
        <v>0</v>
      </c>
      <c r="AG25" s="1864"/>
      <c r="AH25" s="1865"/>
      <c r="AI25" s="1863">
        <f>SUM(AI9:AK21,AI23)</f>
        <v>0</v>
      </c>
      <c r="AJ25" s="1864"/>
      <c r="AK25" s="1865"/>
      <c r="AL25" s="1863">
        <f>SUM(AL9:AN21,AL23)</f>
        <v>0</v>
      </c>
      <c r="AM25" s="1864"/>
      <c r="AN25" s="1865"/>
      <c r="AO25" s="1863">
        <f>SUM(AO9:AQ21,AO23)</f>
        <v>0</v>
      </c>
      <c r="AP25" s="1864"/>
      <c r="AQ25" s="1865"/>
      <c r="AR25" s="1863">
        <f>SUM(AR9:AT21,AR23)</f>
        <v>0</v>
      </c>
      <c r="AS25" s="1864"/>
      <c r="AT25" s="1865"/>
      <c r="AU25" s="1863">
        <f>SUM(AU9:AW21,AU23)</f>
        <v>0</v>
      </c>
      <c r="AV25" s="1864"/>
      <c r="AW25" s="1865"/>
      <c r="AX25" s="1863">
        <f>SUM(AX9:AZ21,AX23)</f>
        <v>0</v>
      </c>
      <c r="AY25" s="1864"/>
      <c r="AZ25" s="1865"/>
      <c r="BA25" s="1863">
        <f>SUM(BA9:BC21,BA23)</f>
        <v>0</v>
      </c>
      <c r="BB25" s="1864"/>
      <c r="BC25" s="1865"/>
      <c r="BD25" s="1863">
        <f>SUM(BD9:BF21,BD23)</f>
        <v>0</v>
      </c>
      <c r="BE25" s="1864"/>
      <c r="BF25" s="1865"/>
      <c r="BG25" s="1863">
        <f>SUM(BG9:BI21,BG23)</f>
        <v>0</v>
      </c>
      <c r="BH25" s="1864"/>
      <c r="BI25" s="1865"/>
      <c r="BJ25" s="1863">
        <f>SUM(BJ9:BL21,BJ23)</f>
        <v>0</v>
      </c>
      <c r="BK25" s="1864"/>
      <c r="BL25" s="1865"/>
      <c r="BM25" s="1863">
        <f>SUM(BM9:BO21,BM23)</f>
        <v>0</v>
      </c>
      <c r="BN25" s="1864"/>
      <c r="BO25" s="1865"/>
      <c r="BP25" s="1863">
        <f>SUM(BP9:BR21,BP23)</f>
        <v>0</v>
      </c>
      <c r="BQ25" s="1864"/>
      <c r="BR25" s="1865"/>
      <c r="BS25" s="1863">
        <f>SUM(BS9:BU21,BS23)</f>
        <v>0</v>
      </c>
      <c r="BT25" s="1864"/>
      <c r="BU25" s="1865"/>
      <c r="BV25" s="1863">
        <f>SUM(BV9:BX21,BV23)</f>
        <v>0</v>
      </c>
      <c r="BW25" s="1864"/>
      <c r="BX25" s="1865"/>
      <c r="BY25" s="1863">
        <f>SUM(BY9:CA21,BY23)</f>
        <v>0</v>
      </c>
      <c r="BZ25" s="1864"/>
      <c r="CA25" s="1865"/>
      <c r="CB25" s="1863">
        <f>SUM(CB9:CD21,CB23)</f>
        <v>0</v>
      </c>
      <c r="CC25" s="1864"/>
      <c r="CD25" s="1865"/>
      <c r="CE25" s="1863">
        <f>SUM(CE9:CG21,CE23)</f>
        <v>0</v>
      </c>
      <c r="CF25" s="1864"/>
      <c r="CG25" s="1865"/>
      <c r="CH25" s="1863">
        <f>SUM(CH9:CJ21,CH23)</f>
        <v>0</v>
      </c>
      <c r="CI25" s="1864"/>
      <c r="CJ25" s="1865"/>
      <c r="CK25" s="1863">
        <f>SUM(CK9:CM21,CK23)</f>
        <v>0</v>
      </c>
      <c r="CL25" s="1864"/>
      <c r="CM25" s="1865"/>
      <c r="CN25" s="1863">
        <f>SUM(CN9:CP21,CN23)</f>
        <v>0</v>
      </c>
      <c r="CO25" s="1864"/>
      <c r="CP25" s="1865"/>
      <c r="CQ25" s="1863">
        <f>SUM(CQ9:CS21,CQ23)</f>
        <v>0</v>
      </c>
      <c r="CR25" s="1864"/>
      <c r="CS25" s="1865"/>
      <c r="CT25" s="550">
        <f>SUM(H25:CS25)</f>
        <v>0</v>
      </c>
      <c r="CU25" s="551">
        <f>E25+CT25</f>
        <v>0</v>
      </c>
      <c r="IV25" s="696"/>
    </row>
    <row r="26" spans="1:256" s="32" customFormat="1" ht="12" customHeight="1">
      <c r="A26" s="517"/>
      <c r="B26" s="518"/>
      <c r="C26" s="519"/>
      <c r="D26" s="520"/>
      <c r="E26" s="521"/>
      <c r="F26" s="522"/>
      <c r="G26" s="522"/>
      <c r="H26" s="521"/>
      <c r="I26" s="521"/>
      <c r="J26" s="523"/>
      <c r="K26" s="521"/>
      <c r="L26" s="521"/>
      <c r="M26" s="523"/>
      <c r="N26" s="521"/>
      <c r="O26" s="521"/>
      <c r="P26" s="523"/>
      <c r="Q26" s="521"/>
      <c r="R26" s="521"/>
      <c r="S26" s="523"/>
      <c r="T26" s="521"/>
      <c r="U26" s="521"/>
      <c r="V26" s="523"/>
      <c r="W26" s="521"/>
      <c r="X26" s="521"/>
      <c r="Y26" s="523"/>
      <c r="Z26" s="521"/>
      <c r="AA26" s="521"/>
      <c r="AB26" s="523"/>
      <c r="AC26" s="521"/>
      <c r="AD26" s="521"/>
      <c r="AE26" s="523"/>
      <c r="AF26" s="521"/>
      <c r="AG26" s="521"/>
      <c r="AH26" s="523"/>
      <c r="AI26" s="521"/>
      <c r="AJ26" s="521"/>
      <c r="AK26" s="523"/>
      <c r="AL26" s="521"/>
      <c r="AM26" s="521"/>
      <c r="AN26" s="523"/>
      <c r="AO26" s="521"/>
      <c r="AP26" s="521"/>
      <c r="AQ26" s="523"/>
      <c r="AR26" s="521"/>
      <c r="AS26" s="521"/>
      <c r="AT26" s="523"/>
      <c r="AU26" s="521"/>
      <c r="AV26" s="521"/>
      <c r="AW26" s="523"/>
      <c r="AX26" s="521"/>
      <c r="AY26" s="521"/>
      <c r="AZ26" s="523"/>
      <c r="BA26" s="521"/>
      <c r="BB26" s="521"/>
      <c r="BC26" s="523"/>
      <c r="BD26" s="521"/>
      <c r="BE26" s="521"/>
      <c r="BF26" s="523"/>
      <c r="BG26" s="521"/>
      <c r="BH26" s="521"/>
      <c r="BI26" s="523"/>
      <c r="BJ26" s="521"/>
      <c r="BK26" s="521"/>
      <c r="BL26" s="523"/>
      <c r="BM26" s="521"/>
      <c r="BN26" s="521"/>
      <c r="BO26" s="523"/>
      <c r="BP26" s="521"/>
      <c r="BQ26" s="521"/>
      <c r="BR26" s="523"/>
      <c r="BS26" s="521"/>
      <c r="BT26" s="521"/>
      <c r="BU26" s="523"/>
      <c r="BV26" s="521"/>
      <c r="BW26" s="521"/>
      <c r="BX26" s="523"/>
      <c r="BY26" s="521"/>
      <c r="BZ26" s="521"/>
      <c r="CA26" s="523"/>
      <c r="CB26" s="521"/>
      <c r="CC26" s="521"/>
      <c r="CD26" s="523"/>
      <c r="CE26" s="521"/>
      <c r="CF26" s="521"/>
      <c r="CG26" s="523"/>
      <c r="CH26" s="521"/>
      <c r="CI26" s="521"/>
      <c r="CJ26" s="523"/>
      <c r="CK26" s="521"/>
      <c r="CL26" s="521"/>
      <c r="CM26" s="523"/>
      <c r="CN26" s="521"/>
      <c r="CO26" s="521"/>
      <c r="CP26" s="523"/>
      <c r="CQ26" s="521"/>
      <c r="CR26" s="521"/>
      <c r="CS26" s="523"/>
      <c r="CU26" s="524"/>
      <c r="IV26" s="517"/>
    </row>
    <row r="27" spans="1:256" s="32" customFormat="1" ht="12" customHeight="1">
      <c r="A27" s="517"/>
      <c r="B27" s="518"/>
      <c r="C27" s="519"/>
      <c r="D27" s="520"/>
      <c r="E27" s="521"/>
      <c r="F27" s="522"/>
      <c r="G27" s="522"/>
      <c r="H27" s="521"/>
      <c r="I27" s="521"/>
      <c r="J27" s="523"/>
      <c r="K27" s="521"/>
      <c r="L27" s="521"/>
      <c r="M27" s="523"/>
      <c r="N27" s="521"/>
      <c r="O27" s="521"/>
      <c r="P27" s="523"/>
      <c r="Q27" s="521"/>
      <c r="R27" s="521"/>
      <c r="S27" s="523"/>
      <c r="T27" s="521"/>
      <c r="U27" s="521"/>
      <c r="V27" s="523"/>
      <c r="W27" s="521"/>
      <c r="X27" s="521"/>
      <c r="Y27" s="523"/>
      <c r="Z27" s="521"/>
      <c r="AA27" s="521"/>
      <c r="AB27" s="523"/>
      <c r="AC27" s="521"/>
      <c r="AD27" s="521"/>
      <c r="AE27" s="523"/>
      <c r="AF27" s="521"/>
      <c r="AG27" s="521"/>
      <c r="AH27" s="523"/>
      <c r="AI27" s="521"/>
      <c r="AJ27" s="521"/>
      <c r="AK27" s="523"/>
      <c r="AL27" s="521"/>
      <c r="AM27" s="521"/>
      <c r="AN27" s="523"/>
      <c r="AO27" s="521"/>
      <c r="AP27" s="521"/>
      <c r="AQ27" s="523"/>
      <c r="AR27" s="521"/>
      <c r="AS27" s="521"/>
      <c r="AT27" s="523"/>
      <c r="AU27" s="521"/>
      <c r="AV27" s="521"/>
      <c r="AW27" s="523"/>
      <c r="AX27" s="521"/>
      <c r="AY27" s="521"/>
      <c r="AZ27" s="523"/>
      <c r="BA27" s="521"/>
      <c r="BB27" s="521"/>
      <c r="BC27" s="523"/>
      <c r="BD27" s="521"/>
      <c r="BE27" s="521"/>
      <c r="BF27" s="523"/>
      <c r="BG27" s="521"/>
      <c r="BH27" s="521"/>
      <c r="BI27" s="523"/>
      <c r="BJ27" s="521"/>
      <c r="BK27" s="521"/>
      <c r="BL27" s="523"/>
      <c r="BM27" s="521"/>
      <c r="BN27" s="521"/>
      <c r="BO27" s="523"/>
      <c r="BP27" s="521"/>
      <c r="BQ27" s="521"/>
      <c r="BR27" s="523"/>
      <c r="BS27" s="521"/>
      <c r="BT27" s="521"/>
      <c r="BU27" s="523"/>
      <c r="BV27" s="521"/>
      <c r="BW27" s="521"/>
      <c r="BX27" s="523"/>
      <c r="BY27" s="521"/>
      <c r="BZ27" s="521"/>
      <c r="CA27" s="523"/>
      <c r="CB27" s="521"/>
      <c r="CC27" s="521"/>
      <c r="CD27" s="523"/>
      <c r="CE27" s="521"/>
      <c r="CF27" s="521"/>
      <c r="CG27" s="523"/>
      <c r="CH27" s="521"/>
      <c r="CI27" s="521"/>
      <c r="CJ27" s="523"/>
      <c r="CK27" s="521"/>
      <c r="CL27" s="521"/>
      <c r="CM27" s="523"/>
      <c r="CN27" s="521"/>
      <c r="CO27" s="521"/>
      <c r="CP27" s="523"/>
      <c r="CQ27" s="521"/>
      <c r="CR27" s="521"/>
      <c r="CS27" s="523"/>
      <c r="CU27" s="524"/>
      <c r="IV27" s="517"/>
    </row>
    <row r="28" spans="1:256" s="32" customFormat="1" ht="14.25">
      <c r="A28" s="517"/>
      <c r="B28" s="518"/>
      <c r="C28" s="519"/>
      <c r="D28" s="520"/>
      <c r="E28" s="521"/>
      <c r="F28" s="522"/>
      <c r="G28" s="522"/>
      <c r="H28" s="521"/>
      <c r="I28" s="521"/>
      <c r="J28" s="523"/>
      <c r="K28" s="521"/>
      <c r="L28" s="521"/>
      <c r="M28" s="523"/>
      <c r="N28" s="521"/>
      <c r="O28" s="521"/>
      <c r="P28" s="523"/>
      <c r="Q28" s="521"/>
      <c r="R28" s="521"/>
      <c r="S28" s="523"/>
      <c r="T28" s="521"/>
      <c r="U28" s="521"/>
      <c r="V28" s="523"/>
      <c r="W28" s="521"/>
      <c r="X28" s="521"/>
      <c r="Y28" s="523"/>
      <c r="Z28" s="521"/>
      <c r="AA28" s="521"/>
      <c r="AB28" s="523"/>
      <c r="AC28" s="521"/>
      <c r="AD28" s="521"/>
      <c r="AE28" s="523"/>
      <c r="AF28" s="521"/>
      <c r="AG28" s="521"/>
      <c r="AH28" s="523"/>
      <c r="AI28" s="521"/>
      <c r="AJ28" s="521"/>
      <c r="AK28" s="523"/>
      <c r="AL28" s="521"/>
      <c r="AM28" s="521"/>
      <c r="AN28" s="523"/>
      <c r="AO28" s="521"/>
      <c r="AP28" s="521"/>
      <c r="AQ28" s="523"/>
      <c r="AR28" s="521"/>
      <c r="AS28" s="521"/>
      <c r="AT28" s="523"/>
      <c r="AU28" s="521"/>
      <c r="AV28" s="521"/>
      <c r="AW28" s="523"/>
      <c r="AX28" s="521"/>
      <c r="AY28" s="521"/>
      <c r="AZ28" s="523"/>
      <c r="BA28" s="521"/>
      <c r="BB28" s="521"/>
      <c r="BC28" s="523"/>
      <c r="BD28" s="521"/>
      <c r="BE28" s="521"/>
      <c r="BF28" s="523"/>
      <c r="BG28" s="521"/>
      <c r="BH28" s="521"/>
      <c r="BI28" s="523"/>
      <c r="BJ28" s="521"/>
      <c r="BK28" s="521"/>
      <c r="BL28" s="523"/>
      <c r="BM28" s="521"/>
      <c r="BN28" s="521"/>
      <c r="BO28" s="523"/>
      <c r="BP28" s="521"/>
      <c r="BQ28" s="521"/>
      <c r="BR28" s="523"/>
      <c r="BS28" s="521"/>
      <c r="BT28" s="521"/>
      <c r="BU28" s="523"/>
      <c r="BV28" s="521"/>
      <c r="BW28" s="521"/>
      <c r="BX28" s="523"/>
      <c r="BY28" s="521"/>
      <c r="BZ28" s="521"/>
      <c r="CA28" s="523"/>
      <c r="CB28" s="521"/>
      <c r="CC28" s="521"/>
      <c r="CD28" s="523"/>
      <c r="CE28" s="521"/>
      <c r="CF28" s="521"/>
      <c r="CG28" s="523"/>
      <c r="CH28" s="521"/>
      <c r="CI28" s="521"/>
      <c r="CJ28" s="523"/>
      <c r="CK28" s="521"/>
      <c r="CL28" s="521"/>
      <c r="CM28" s="523"/>
      <c r="CN28" s="521"/>
      <c r="CO28" s="521"/>
      <c r="CP28" s="523"/>
      <c r="CQ28" s="521"/>
      <c r="CR28" s="521"/>
      <c r="CS28" s="523"/>
      <c r="CT28" s="505" t="s">
        <v>1416</v>
      </c>
      <c r="CU28" s="524"/>
      <c r="IV28" s="517"/>
    </row>
    <row r="29" spans="1:256" s="30" customFormat="1" ht="13.5">
      <c r="A29" s="684"/>
      <c r="B29" s="502" t="str">
        <f>"（注１）「左列」に自社分（" &amp;E6 &amp; "次下請業者）を記入し、「右列」に" &amp; E6+1 &amp; "次下請業者が作成した「5-1_機器材運搬費」シートの「総合計」を記入してください。"</f>
        <v>（注１）「左列」に自社分（0次下請業者）を記入し、「右列」に1次下請業者が作成した「5-1_機器材運搬費」シートの「総合計」を記入してください。</v>
      </c>
      <c r="C29" s="684"/>
      <c r="D29" s="503"/>
      <c r="E29" s="503"/>
      <c r="F29" s="495"/>
      <c r="G29" s="495"/>
      <c r="H29" s="496"/>
      <c r="IV29" s="497"/>
    </row>
    <row r="30" spans="1:256" s="30" customFormat="1" ht="13.5">
      <c r="A30" s="684"/>
      <c r="B30" s="30" t="str">
        <f>"（注２）"&amp;E6+2&amp;"次下請がある場合には、右列に"&amp; E6+1 &amp; "次と" &amp; E6+2 &amp; "次の合計した器機材等の搬入搬出並びに現場内小運搬の費用を" &amp; E6+1 &amp; "次下請費用として記入してください。"&amp;E6+2&amp;"次下請以降がある場合も同様です。"</f>
        <v>（注２）2次下請がある場合には、右列に1次と2次の合計した器機材等の搬入搬出並びに現場内小運搬の費用を1次下請費用として記入してください。2次下請以降がある場合も同様です。</v>
      </c>
      <c r="C30" s="684"/>
      <c r="F30" s="495"/>
      <c r="G30" s="495"/>
      <c r="H30" s="496"/>
      <c r="IV30" s="497"/>
    </row>
    <row r="31" spans="1:256" s="30" customFormat="1" ht="15" customHeight="1">
      <c r="A31" s="684"/>
      <c r="B31" s="684"/>
      <c r="C31" s="684"/>
      <c r="D31" s="495"/>
      <c r="E31" s="495"/>
      <c r="F31" s="495"/>
      <c r="G31" s="495"/>
      <c r="H31" s="496"/>
      <c r="IV31" s="497"/>
    </row>
    <row r="32" spans="1:256" s="183" customFormat="1" ht="12">
      <c r="A32" s="687"/>
      <c r="B32" s="687"/>
      <c r="C32" s="687"/>
      <c r="D32" s="187"/>
      <c r="E32" s="187"/>
      <c r="F32" s="187"/>
      <c r="G32" s="187"/>
      <c r="H32" s="504"/>
      <c r="IV32" s="188"/>
    </row>
    <row r="33" spans="1:256" s="30" customFormat="1" ht="13.5">
      <c r="A33" s="684"/>
      <c r="B33" s="688" t="s">
        <v>852</v>
      </c>
      <c r="C33" s="684"/>
      <c r="D33" s="495"/>
      <c r="E33" s="495"/>
      <c r="F33" s="495"/>
      <c r="G33" s="495"/>
      <c r="H33" s="496"/>
      <c r="IV33" s="497"/>
    </row>
    <row r="34" spans="1:256" s="30" customFormat="1" ht="13.5">
      <c r="A34" s="684" t="s">
        <v>1287</v>
      </c>
      <c r="B34" s="684" t="s">
        <v>1415</v>
      </c>
      <c r="C34" s="684"/>
      <c r="D34" s="495"/>
      <c r="E34" s="495"/>
      <c r="F34" s="495"/>
      <c r="G34" s="495"/>
      <c r="H34" s="496"/>
      <c r="IV34" s="497"/>
    </row>
    <row r="35" spans="1:256" s="30" customFormat="1" ht="13.5">
      <c r="A35" s="684" t="s">
        <v>1288</v>
      </c>
      <c r="B35" s="684" t="s">
        <v>149</v>
      </c>
      <c r="C35" s="684"/>
      <c r="D35" s="495"/>
      <c r="E35" s="495"/>
      <c r="F35" s="495"/>
      <c r="G35" s="495"/>
      <c r="H35" s="496"/>
      <c r="IV35" s="497"/>
    </row>
    <row r="36" spans="1:256" s="30" customFormat="1" ht="13.5">
      <c r="A36" s="684"/>
      <c r="B36" s="684" t="s">
        <v>440</v>
      </c>
      <c r="C36" s="684"/>
      <c r="D36" s="495"/>
      <c r="E36" s="495"/>
      <c r="F36" s="495"/>
      <c r="G36" s="495"/>
      <c r="H36" s="496"/>
      <c r="IV36" s="497"/>
    </row>
    <row r="37" spans="1:256" ht="18.75" customHeight="1">
      <c r="IV37" s="697"/>
    </row>
    <row r="38" spans="1:256" ht="18.75" customHeight="1"/>
    <row r="39" spans="1:256" ht="18.75" customHeight="1"/>
  </sheetData>
  <sheetProtection algorithmName="SHA-512" hashValue="X/kz1r0rlGe3sDbrvV5F217Xpv/NZNbdknhMwluWcW6J3OMGzB39ypJ0Kb8cx2KTgOwqy4SLm6GoHUcKcG3EVw==" saltValue="SNZqZggFY2PFm4OfyXlX5A==" spinCount="100000" sheet="1" objects="1" scenarios="1"/>
  <mergeCells count="595">
    <mergeCell ref="CE13:CG13"/>
    <mergeCell ref="CH18:CJ18"/>
    <mergeCell ref="CQ7:CS7"/>
    <mergeCell ref="CE7:CG7"/>
    <mergeCell ref="CH7:CJ7"/>
    <mergeCell ref="CK7:CM7"/>
    <mergeCell ref="A2:B2"/>
    <mergeCell ref="BJ13:BL13"/>
    <mergeCell ref="BJ12:BL12"/>
    <mergeCell ref="BV11:BX11"/>
    <mergeCell ref="BY9:CA9"/>
    <mergeCell ref="BS11:BU11"/>
    <mergeCell ref="BM13:BO13"/>
    <mergeCell ref="AL13:AN13"/>
    <mergeCell ref="AR13:AT13"/>
    <mergeCell ref="BG13:BI13"/>
    <mergeCell ref="AO12:AQ12"/>
    <mergeCell ref="BG12:BI12"/>
    <mergeCell ref="BP12:BR12"/>
    <mergeCell ref="BM12:BO12"/>
    <mergeCell ref="CK9:CM9"/>
    <mergeCell ref="CN9:CP9"/>
    <mergeCell ref="CH9:CJ9"/>
    <mergeCell ref="CQ13:CS13"/>
    <mergeCell ref="CK11:CM11"/>
    <mergeCell ref="CN11:CP11"/>
    <mergeCell ref="CE11:CG11"/>
    <mergeCell ref="CE10:CG10"/>
    <mergeCell ref="CQ9:CS9"/>
    <mergeCell ref="CE9:CG9"/>
    <mergeCell ref="BM25:BO25"/>
    <mergeCell ref="BP25:BR25"/>
    <mergeCell ref="CB25:CD25"/>
    <mergeCell ref="CB18:CD18"/>
    <mergeCell ref="CQ10:CS10"/>
    <mergeCell ref="CH10:CJ10"/>
    <mergeCell ref="CH11:CJ11"/>
    <mergeCell ref="CK10:CM10"/>
    <mergeCell ref="CN10:CP10"/>
    <mergeCell ref="CQ11:CS11"/>
    <mergeCell ref="CN13:CP13"/>
    <mergeCell ref="CK13:CM13"/>
    <mergeCell ref="CN14:CP14"/>
    <mergeCell ref="CH17:CJ17"/>
    <mergeCell ref="CH13:CJ13"/>
    <mergeCell ref="CN19:CP19"/>
    <mergeCell ref="CH19:CJ19"/>
    <mergeCell ref="CK18:CM18"/>
    <mergeCell ref="CQ21:CS21"/>
    <mergeCell ref="CK21:CM21"/>
    <mergeCell ref="CN18:CP18"/>
    <mergeCell ref="CB21:CD21"/>
    <mergeCell ref="CQ24:CS24"/>
    <mergeCell ref="CQ23:CS23"/>
    <mergeCell ref="CE18:CG18"/>
    <mergeCell ref="CK17:CM17"/>
    <mergeCell ref="CN7:CP7"/>
    <mergeCell ref="CQ16:CS16"/>
    <mergeCell ref="CE16:CG16"/>
    <mergeCell ref="CH16:CJ16"/>
    <mergeCell ref="CK16:CM16"/>
    <mergeCell ref="CN16:CP16"/>
    <mergeCell ref="CN8:CP8"/>
    <mergeCell ref="CH12:CJ12"/>
    <mergeCell ref="CK12:CM12"/>
    <mergeCell ref="CN12:CP12"/>
    <mergeCell ref="CQ8:CS8"/>
    <mergeCell ref="CK8:CM8"/>
    <mergeCell ref="CE8:CG8"/>
    <mergeCell ref="CH8:CJ8"/>
    <mergeCell ref="CQ12:CS12"/>
    <mergeCell ref="CE12:CG12"/>
    <mergeCell ref="CN15:CP15"/>
    <mergeCell ref="CH15:CJ15"/>
    <mergeCell ref="CQ17:CS17"/>
    <mergeCell ref="CE17:CG17"/>
    <mergeCell ref="CN17:CP17"/>
    <mergeCell ref="CQ20:CS20"/>
    <mergeCell ref="CK20:CM20"/>
    <mergeCell ref="CN20:CP20"/>
    <mergeCell ref="CQ18:CS18"/>
    <mergeCell ref="CQ14:CS14"/>
    <mergeCell ref="CE14:CG14"/>
    <mergeCell ref="CH14:CJ14"/>
    <mergeCell ref="CK14:CM14"/>
    <mergeCell ref="CQ19:CS19"/>
    <mergeCell ref="CE19:CG19"/>
    <mergeCell ref="CQ25:CS25"/>
    <mergeCell ref="CN25:CP25"/>
    <mergeCell ref="CN21:CP21"/>
    <mergeCell ref="CK19:CM19"/>
    <mergeCell ref="CE25:CG25"/>
    <mergeCell ref="CH25:CJ25"/>
    <mergeCell ref="CE20:CG20"/>
    <mergeCell ref="CK25:CM25"/>
    <mergeCell ref="CH23:CJ23"/>
    <mergeCell ref="CK22:CM22"/>
    <mergeCell ref="CN22:CP22"/>
    <mergeCell ref="CE21:CG21"/>
    <mergeCell ref="CQ22:CS22"/>
    <mergeCell ref="CH21:CJ21"/>
    <mergeCell ref="CH20:CJ20"/>
    <mergeCell ref="CQ15:CS15"/>
    <mergeCell ref="CE15:CG15"/>
    <mergeCell ref="CK15:CM15"/>
    <mergeCell ref="BS17:BU17"/>
    <mergeCell ref="BV17:BX17"/>
    <mergeCell ref="BS16:BU16"/>
    <mergeCell ref="BS18:BU18"/>
    <mergeCell ref="BV18:BX18"/>
    <mergeCell ref="BV16:BX16"/>
    <mergeCell ref="CB20:CD20"/>
    <mergeCell ref="CB19:CD19"/>
    <mergeCell ref="BY19:CA19"/>
    <mergeCell ref="BY18:CA18"/>
    <mergeCell ref="BY17:CA17"/>
    <mergeCell ref="BY16:CA16"/>
    <mergeCell ref="CB16:CD16"/>
    <mergeCell ref="CB17:CD17"/>
    <mergeCell ref="BM21:BO21"/>
    <mergeCell ref="BM20:BO20"/>
    <mergeCell ref="BG21:BI21"/>
    <mergeCell ref="BG19:BI19"/>
    <mergeCell ref="BJ19:BL19"/>
    <mergeCell ref="BP21:BR21"/>
    <mergeCell ref="BJ20:BL20"/>
    <mergeCell ref="BS25:BU25"/>
    <mergeCell ref="BY20:CA20"/>
    <mergeCell ref="BV20:BX20"/>
    <mergeCell ref="BV25:BX25"/>
    <mergeCell ref="BP20:BR20"/>
    <mergeCell ref="BM19:BO19"/>
    <mergeCell ref="BS19:BU19"/>
    <mergeCell ref="BV19:BX19"/>
    <mergeCell ref="BP19:BR19"/>
    <mergeCell ref="BS21:BU21"/>
    <mergeCell ref="BS20:BU20"/>
    <mergeCell ref="BV21:BX21"/>
    <mergeCell ref="BY25:CA25"/>
    <mergeCell ref="BY21:CA21"/>
    <mergeCell ref="BJ24:BL24"/>
    <mergeCell ref="BS23:BU23"/>
    <mergeCell ref="BP23:BR23"/>
    <mergeCell ref="BV15:BX15"/>
    <mergeCell ref="BP15:BR15"/>
    <mergeCell ref="CB12:CD12"/>
    <mergeCell ref="BY11:CA11"/>
    <mergeCell ref="CB11:CD11"/>
    <mergeCell ref="BS12:BU12"/>
    <mergeCell ref="CB9:CD9"/>
    <mergeCell ref="BS13:BU13"/>
    <mergeCell ref="BV13:BX13"/>
    <mergeCell ref="BY12:CA12"/>
    <mergeCell ref="BS9:BU9"/>
    <mergeCell ref="BV9:BX9"/>
    <mergeCell ref="BS14:BU14"/>
    <mergeCell ref="BV14:BX14"/>
    <mergeCell ref="BP14:BR14"/>
    <mergeCell ref="CB14:CD14"/>
    <mergeCell ref="CB13:CD13"/>
    <mergeCell ref="BY15:CA15"/>
    <mergeCell ref="BY14:CA14"/>
    <mergeCell ref="CB15:CD15"/>
    <mergeCell ref="BS15:BU15"/>
    <mergeCell ref="BP13:BR13"/>
    <mergeCell ref="BY13:CA13"/>
    <mergeCell ref="BV12:BX12"/>
    <mergeCell ref="CB7:CD7"/>
    <mergeCell ref="BY8:CA8"/>
    <mergeCell ref="CB8:CD8"/>
    <mergeCell ref="BY10:CA10"/>
    <mergeCell ref="CB10:CD10"/>
    <mergeCell ref="BM11:BO11"/>
    <mergeCell ref="BP11:BR11"/>
    <mergeCell ref="BS10:BU10"/>
    <mergeCell ref="BV10:BX10"/>
    <mergeCell ref="BM10:BO10"/>
    <mergeCell ref="BP10:BR10"/>
    <mergeCell ref="BP7:BR7"/>
    <mergeCell ref="BV7:BX7"/>
    <mergeCell ref="BS8:BU8"/>
    <mergeCell ref="BV8:BX8"/>
    <mergeCell ref="BY7:CA7"/>
    <mergeCell ref="BS7:BU7"/>
    <mergeCell ref="BM14:BO14"/>
    <mergeCell ref="BM9:BO9"/>
    <mergeCell ref="BP9:BR9"/>
    <mergeCell ref="BG10:BI10"/>
    <mergeCell ref="BM7:BO7"/>
    <mergeCell ref="BG7:BI7"/>
    <mergeCell ref="BG8:BI8"/>
    <mergeCell ref="BJ18:BL18"/>
    <mergeCell ref="BG17:BI17"/>
    <mergeCell ref="BJ17:BL17"/>
    <mergeCell ref="BM8:BO8"/>
    <mergeCell ref="BP8:BR8"/>
    <mergeCell ref="BJ10:BL10"/>
    <mergeCell ref="BG11:BI11"/>
    <mergeCell ref="BJ11:BL11"/>
    <mergeCell ref="BG9:BI9"/>
    <mergeCell ref="BM17:BO17"/>
    <mergeCell ref="BP17:BR17"/>
    <mergeCell ref="BM16:BO16"/>
    <mergeCell ref="BP16:BR16"/>
    <mergeCell ref="BM15:BO15"/>
    <mergeCell ref="BM18:BO18"/>
    <mergeCell ref="BP18:BR18"/>
    <mergeCell ref="BG14:BI14"/>
    <mergeCell ref="BJ14:BL14"/>
    <mergeCell ref="BA18:BC18"/>
    <mergeCell ref="BD18:BF18"/>
    <mergeCell ref="BG18:BI18"/>
    <mergeCell ref="BA15:BC15"/>
    <mergeCell ref="BA14:BC14"/>
    <mergeCell ref="BG23:BI23"/>
    <mergeCell ref="BD17:BF17"/>
    <mergeCell ref="BA16:BC16"/>
    <mergeCell ref="BD16:BF16"/>
    <mergeCell ref="BA17:BC17"/>
    <mergeCell ref="BD21:BF21"/>
    <mergeCell ref="BD19:BF19"/>
    <mergeCell ref="BD14:BF14"/>
    <mergeCell ref="BG20:BI20"/>
    <mergeCell ref="BJ21:BL21"/>
    <mergeCell ref="BJ23:BL23"/>
    <mergeCell ref="BD25:BF25"/>
    <mergeCell ref="BG25:BI25"/>
    <mergeCell ref="BJ25:BL25"/>
    <mergeCell ref="BA25:BC25"/>
    <mergeCell ref="BJ7:BL7"/>
    <mergeCell ref="BJ8:BL8"/>
    <mergeCell ref="BJ16:BL16"/>
    <mergeCell ref="BJ15:BL15"/>
    <mergeCell ref="BG15:BI15"/>
    <mergeCell ref="BG16:BI16"/>
    <mergeCell ref="BD20:BF20"/>
    <mergeCell ref="BD15:BF15"/>
    <mergeCell ref="BJ9:BL9"/>
    <mergeCell ref="BD11:BF11"/>
    <mergeCell ref="BD12:BF12"/>
    <mergeCell ref="BD13:BF13"/>
    <mergeCell ref="BA13:BC13"/>
    <mergeCell ref="BA12:BC12"/>
    <mergeCell ref="BA8:BC8"/>
    <mergeCell ref="BA11:BC11"/>
    <mergeCell ref="BA10:BC10"/>
    <mergeCell ref="BD10:BF10"/>
    <mergeCell ref="BD24:BF24"/>
    <mergeCell ref="BG24:BI24"/>
    <mergeCell ref="AU21:AW21"/>
    <mergeCell ref="AR25:AT25"/>
    <mergeCell ref="AU25:AW25"/>
    <mergeCell ref="BA20:BC20"/>
    <mergeCell ref="AX17:AZ17"/>
    <mergeCell ref="BA19:BC19"/>
    <mergeCell ref="AU20:AW20"/>
    <mergeCell ref="AU17:AW17"/>
    <mergeCell ref="AX25:AZ25"/>
    <mergeCell ref="AU19:AW19"/>
    <mergeCell ref="AX20:AZ20"/>
    <mergeCell ref="AX21:AZ21"/>
    <mergeCell ref="AX24:AZ24"/>
    <mergeCell ref="BA24:BC24"/>
    <mergeCell ref="BA21:BC21"/>
    <mergeCell ref="AX19:AZ19"/>
    <mergeCell ref="AU18:AW18"/>
    <mergeCell ref="AX18:AZ18"/>
    <mergeCell ref="AR17:AT17"/>
    <mergeCell ref="AU23:AW23"/>
    <mergeCell ref="AR23:AT23"/>
    <mergeCell ref="AU24:AW24"/>
    <mergeCell ref="AR22:AT22"/>
    <mergeCell ref="AU22:AW22"/>
    <mergeCell ref="AI20:AK20"/>
    <mergeCell ref="AL20:AN20"/>
    <mergeCell ref="AO19:AQ19"/>
    <mergeCell ref="AR19:AT19"/>
    <mergeCell ref="AI18:AK18"/>
    <mergeCell ref="AI21:AK21"/>
    <mergeCell ref="AI25:AK25"/>
    <mergeCell ref="AL25:AN25"/>
    <mergeCell ref="AI23:AK23"/>
    <mergeCell ref="AI24:AK24"/>
    <mergeCell ref="AL24:AN24"/>
    <mergeCell ref="AO21:AQ21"/>
    <mergeCell ref="AL21:AN21"/>
    <mergeCell ref="AL18:AN18"/>
    <mergeCell ref="AO18:AQ18"/>
    <mergeCell ref="AR18:AT18"/>
    <mergeCell ref="AO20:AQ20"/>
    <mergeCell ref="AR20:AT20"/>
    <mergeCell ref="AL19:AN19"/>
    <mergeCell ref="AO25:AQ25"/>
    <mergeCell ref="AR21:AT21"/>
    <mergeCell ref="AI19:AK19"/>
    <mergeCell ref="AO24:AQ24"/>
    <mergeCell ref="AR24:AT24"/>
    <mergeCell ref="AX16:AZ16"/>
    <mergeCell ref="AX13:AZ13"/>
    <mergeCell ref="AX14:AZ14"/>
    <mergeCell ref="AX15:AZ15"/>
    <mergeCell ref="AU15:AW15"/>
    <mergeCell ref="AU13:AW13"/>
    <mergeCell ref="AI16:AK16"/>
    <mergeCell ref="AI15:AK15"/>
    <mergeCell ref="AL15:AN15"/>
    <mergeCell ref="AR15:AT15"/>
    <mergeCell ref="AU16:AW16"/>
    <mergeCell ref="AR16:AT16"/>
    <mergeCell ref="E12:G12"/>
    <mergeCell ref="H12:J12"/>
    <mergeCell ref="H15:J15"/>
    <mergeCell ref="E15:G15"/>
    <mergeCell ref="H13:J13"/>
    <mergeCell ref="H11:J11"/>
    <mergeCell ref="H14:J14"/>
    <mergeCell ref="E10:G10"/>
    <mergeCell ref="E11:G11"/>
    <mergeCell ref="E13:G13"/>
    <mergeCell ref="E14:G14"/>
    <mergeCell ref="H20:J20"/>
    <mergeCell ref="H24:J24"/>
    <mergeCell ref="K23:M23"/>
    <mergeCell ref="K24:M24"/>
    <mergeCell ref="E18:G18"/>
    <mergeCell ref="K17:M17"/>
    <mergeCell ref="K18:M18"/>
    <mergeCell ref="N16:P16"/>
    <mergeCell ref="H17:J17"/>
    <mergeCell ref="H18:J18"/>
    <mergeCell ref="N18:P18"/>
    <mergeCell ref="H16:J16"/>
    <mergeCell ref="N17:P17"/>
    <mergeCell ref="E16:G16"/>
    <mergeCell ref="E17:G17"/>
    <mergeCell ref="K16:M16"/>
    <mergeCell ref="Q25:S25"/>
    <mergeCell ref="W25:Y25"/>
    <mergeCell ref="N23:P23"/>
    <mergeCell ref="N24:P24"/>
    <mergeCell ref="Q24:S24"/>
    <mergeCell ref="N22:P22"/>
    <mergeCell ref="W24:Y24"/>
    <mergeCell ref="E19:G19"/>
    <mergeCell ref="H19:J19"/>
    <mergeCell ref="K20:M20"/>
    <mergeCell ref="K21:M21"/>
    <mergeCell ref="K19:M19"/>
    <mergeCell ref="E20:G20"/>
    <mergeCell ref="E21:G21"/>
    <mergeCell ref="E25:G25"/>
    <mergeCell ref="K25:M25"/>
    <mergeCell ref="H25:J25"/>
    <mergeCell ref="H21:J21"/>
    <mergeCell ref="E22:G22"/>
    <mergeCell ref="E23:G23"/>
    <mergeCell ref="E24:G24"/>
    <mergeCell ref="H22:J22"/>
    <mergeCell ref="K22:M22"/>
    <mergeCell ref="H23:J23"/>
    <mergeCell ref="Z25:AB25"/>
    <mergeCell ref="T25:V25"/>
    <mergeCell ref="T22:V22"/>
    <mergeCell ref="T23:V23"/>
    <mergeCell ref="T24:V24"/>
    <mergeCell ref="K11:M11"/>
    <mergeCell ref="K13:M13"/>
    <mergeCell ref="K12:M12"/>
    <mergeCell ref="T11:V11"/>
    <mergeCell ref="N15:P15"/>
    <mergeCell ref="T14:V14"/>
    <mergeCell ref="Q14:S14"/>
    <mergeCell ref="Q13:S13"/>
    <mergeCell ref="Q15:S15"/>
    <mergeCell ref="T13:V13"/>
    <mergeCell ref="T15:V15"/>
    <mergeCell ref="N12:P12"/>
    <mergeCell ref="N14:P14"/>
    <mergeCell ref="K15:M15"/>
    <mergeCell ref="K14:M14"/>
    <mergeCell ref="N13:P13"/>
    <mergeCell ref="N11:P11"/>
    <mergeCell ref="N25:P25"/>
    <mergeCell ref="N21:P21"/>
    <mergeCell ref="Q20:S20"/>
    <mergeCell ref="W10:Y10"/>
    <mergeCell ref="Z10:AB10"/>
    <mergeCell ref="Q12:S12"/>
    <mergeCell ref="Q10:S10"/>
    <mergeCell ref="Q11:S11"/>
    <mergeCell ref="T12:V12"/>
    <mergeCell ref="Q23:S23"/>
    <mergeCell ref="T17:V17"/>
    <mergeCell ref="Q16:S16"/>
    <mergeCell ref="T16:V16"/>
    <mergeCell ref="Q18:S18"/>
    <mergeCell ref="Q17:S17"/>
    <mergeCell ref="W19:Y19"/>
    <mergeCell ref="Q21:S21"/>
    <mergeCell ref="W15:Y15"/>
    <mergeCell ref="Q22:S22"/>
    <mergeCell ref="Z22:AB22"/>
    <mergeCell ref="Z23:AB23"/>
    <mergeCell ref="W21:Y21"/>
    <mergeCell ref="W20:Y20"/>
    <mergeCell ref="T20:V20"/>
    <mergeCell ref="T21:V21"/>
    <mergeCell ref="Z16:AB16"/>
    <mergeCell ref="AF21:AH21"/>
    <mergeCell ref="A6:C8"/>
    <mergeCell ref="D6:D8"/>
    <mergeCell ref="H8:J8"/>
    <mergeCell ref="E6:E7"/>
    <mergeCell ref="F6:G7"/>
    <mergeCell ref="E8:G8"/>
    <mergeCell ref="N8:P8"/>
    <mergeCell ref="N7:P7"/>
    <mergeCell ref="H9:J9"/>
    <mergeCell ref="H10:J10"/>
    <mergeCell ref="H7:J7"/>
    <mergeCell ref="K7:M7"/>
    <mergeCell ref="K9:M9"/>
    <mergeCell ref="K8:M8"/>
    <mergeCell ref="N9:P9"/>
    <mergeCell ref="K10:M10"/>
    <mergeCell ref="N10:P10"/>
    <mergeCell ref="W13:Y13"/>
    <mergeCell ref="E9:G9"/>
    <mergeCell ref="N19:P19"/>
    <mergeCell ref="N20:P20"/>
    <mergeCell ref="W11:Y11"/>
    <mergeCell ref="T19:V19"/>
    <mergeCell ref="AC7:AE7"/>
    <mergeCell ref="AF9:AH9"/>
    <mergeCell ref="Q7:S7"/>
    <mergeCell ref="Z9:AB9"/>
    <mergeCell ref="Z7:AB7"/>
    <mergeCell ref="W7:Y7"/>
    <mergeCell ref="W9:Y9"/>
    <mergeCell ref="T8:V8"/>
    <mergeCell ref="W8:Y8"/>
    <mergeCell ref="Z8:AB8"/>
    <mergeCell ref="T7:V7"/>
    <mergeCell ref="Q8:S8"/>
    <mergeCell ref="Q9:S9"/>
    <mergeCell ref="T9:V9"/>
    <mergeCell ref="AF8:AH8"/>
    <mergeCell ref="AC8:AE8"/>
    <mergeCell ref="AC9:AE9"/>
    <mergeCell ref="AF16:AH16"/>
    <mergeCell ref="AF11:AH11"/>
    <mergeCell ref="AC14:AE14"/>
    <mergeCell ref="AC18:AE18"/>
    <mergeCell ref="AF10:AH10"/>
    <mergeCell ref="AC12:AE12"/>
    <mergeCell ref="AF12:AH12"/>
    <mergeCell ref="AC16:AE16"/>
    <mergeCell ref="AC13:AE13"/>
    <mergeCell ref="AC10:AE10"/>
    <mergeCell ref="AX10:AZ10"/>
    <mergeCell ref="AU11:AW11"/>
    <mergeCell ref="AX11:AZ11"/>
    <mergeCell ref="AF7:AH7"/>
    <mergeCell ref="AR11:AT11"/>
    <mergeCell ref="AR14:AT14"/>
    <mergeCell ref="AR12:AT12"/>
    <mergeCell ref="AI9:AK9"/>
    <mergeCell ref="AL9:AN9"/>
    <mergeCell ref="AI8:AK8"/>
    <mergeCell ref="AL12:AN12"/>
    <mergeCell ref="AI13:AK13"/>
    <mergeCell ref="AU14:AW14"/>
    <mergeCell ref="AU12:AW12"/>
    <mergeCell ref="AO13:AQ13"/>
    <mergeCell ref="AX9:AZ9"/>
    <mergeCell ref="AX12:AZ12"/>
    <mergeCell ref="AF13:AH13"/>
    <mergeCell ref="AI10:AK10"/>
    <mergeCell ref="Z21:AB21"/>
    <mergeCell ref="Z20:AB20"/>
    <mergeCell ref="Q19:S19"/>
    <mergeCell ref="BD9:BF9"/>
    <mergeCell ref="BA9:BC9"/>
    <mergeCell ref="AX7:AZ7"/>
    <mergeCell ref="AX8:AZ8"/>
    <mergeCell ref="AR9:AT9"/>
    <mergeCell ref="AI7:AK7"/>
    <mergeCell ref="AO9:AQ9"/>
    <mergeCell ref="AR10:AT10"/>
    <mergeCell ref="AO14:AQ14"/>
    <mergeCell ref="AI12:AK12"/>
    <mergeCell ref="BD8:BF8"/>
    <mergeCell ref="BA7:BC7"/>
    <mergeCell ref="AU7:AW7"/>
    <mergeCell ref="AL7:AN7"/>
    <mergeCell ref="BD7:BF7"/>
    <mergeCell ref="AL8:AN8"/>
    <mergeCell ref="AO8:AQ8"/>
    <mergeCell ref="AR8:AT8"/>
    <mergeCell ref="AU8:AW8"/>
    <mergeCell ref="AO7:AQ7"/>
    <mergeCell ref="AR7:AT7"/>
    <mergeCell ref="Z12:AB12"/>
    <mergeCell ref="B25:C25"/>
    <mergeCell ref="AI14:AK14"/>
    <mergeCell ref="Z18:AB18"/>
    <mergeCell ref="W18:Y18"/>
    <mergeCell ref="T18:V18"/>
    <mergeCell ref="W16:Y16"/>
    <mergeCell ref="W17:Y17"/>
    <mergeCell ref="Z17:AB17"/>
    <mergeCell ref="W14:Y14"/>
    <mergeCell ref="Z14:AB14"/>
    <mergeCell ref="AC20:AE20"/>
    <mergeCell ref="AF20:AH20"/>
    <mergeCell ref="AF19:AH19"/>
    <mergeCell ref="AC15:AE15"/>
    <mergeCell ref="AF14:AH14"/>
    <mergeCell ref="AC24:AE24"/>
    <mergeCell ref="AF23:AH23"/>
    <mergeCell ref="AC25:AE25"/>
    <mergeCell ref="AF25:AH25"/>
    <mergeCell ref="AC21:AE21"/>
    <mergeCell ref="Z24:AB24"/>
    <mergeCell ref="W22:Y22"/>
    <mergeCell ref="W23:Y23"/>
    <mergeCell ref="T10:V10"/>
    <mergeCell ref="AC19:AE19"/>
    <mergeCell ref="AO15:AQ15"/>
    <mergeCell ref="AL14:AN14"/>
    <mergeCell ref="AL11:AN11"/>
    <mergeCell ref="AO11:AQ11"/>
    <mergeCell ref="AL10:AN10"/>
    <mergeCell ref="AO10:AQ10"/>
    <mergeCell ref="AC17:AE17"/>
    <mergeCell ref="AO17:AQ17"/>
    <mergeCell ref="AL16:AN16"/>
    <mergeCell ref="AL17:AN17"/>
    <mergeCell ref="AI11:AK11"/>
    <mergeCell ref="Z11:AB11"/>
    <mergeCell ref="AC11:AE11"/>
    <mergeCell ref="AF15:AH15"/>
    <mergeCell ref="Z15:AB15"/>
    <mergeCell ref="AI17:AK17"/>
    <mergeCell ref="AO16:AQ16"/>
    <mergeCell ref="Z13:AB13"/>
    <mergeCell ref="W12:Y12"/>
    <mergeCell ref="Z19:AB19"/>
    <mergeCell ref="AF18:AH18"/>
    <mergeCell ref="AF17:AH17"/>
    <mergeCell ref="AF24:AH24"/>
    <mergeCell ref="AC23:AE23"/>
    <mergeCell ref="AC22:AE22"/>
    <mergeCell ref="AF22:AH22"/>
    <mergeCell ref="AI22:AK22"/>
    <mergeCell ref="AL22:AN22"/>
    <mergeCell ref="CK24:CM24"/>
    <mergeCell ref="CN24:CP24"/>
    <mergeCell ref="BM24:BO24"/>
    <mergeCell ref="BP24:BR24"/>
    <mergeCell ref="BS24:BU24"/>
    <mergeCell ref="BV24:BX24"/>
    <mergeCell ref="CE23:CG23"/>
    <mergeCell ref="CB23:CD23"/>
    <mergeCell ref="BY23:CA23"/>
    <mergeCell ref="BV23:BX23"/>
    <mergeCell ref="CE24:CG24"/>
    <mergeCell ref="CH24:CJ24"/>
    <mergeCell ref="BY24:CA24"/>
    <mergeCell ref="CB24:CD24"/>
    <mergeCell ref="BM23:BO23"/>
    <mergeCell ref="H6:CT6"/>
    <mergeCell ref="AO22:AQ22"/>
    <mergeCell ref="AO23:AQ23"/>
    <mergeCell ref="AL23:AN23"/>
    <mergeCell ref="BA22:BC22"/>
    <mergeCell ref="BD22:BF22"/>
    <mergeCell ref="BG22:BI22"/>
    <mergeCell ref="BD23:BF23"/>
    <mergeCell ref="BA23:BC23"/>
    <mergeCell ref="AX23:AZ23"/>
    <mergeCell ref="AX22:AZ22"/>
    <mergeCell ref="CN23:CP23"/>
    <mergeCell ref="CK23:CM23"/>
    <mergeCell ref="BY22:CA22"/>
    <mergeCell ref="CB22:CD22"/>
    <mergeCell ref="CE22:CG22"/>
    <mergeCell ref="CH22:CJ22"/>
    <mergeCell ref="BP22:BR22"/>
    <mergeCell ref="BS22:BU22"/>
    <mergeCell ref="BV22:BX22"/>
    <mergeCell ref="BJ22:BL22"/>
    <mergeCell ref="BM22:BO22"/>
    <mergeCell ref="AU10:AW10"/>
    <mergeCell ref="AU9:AW9"/>
  </mergeCells>
  <phoneticPr fontId="2"/>
  <dataValidations count="3">
    <dataValidation type="whole" operator="greaterThanOrEqual" allowBlank="1" showInputMessage="1" showErrorMessage="1" error="整数値を入力してください" sqref="N23 H23 K23 Q23 T23 W23 Z23 AC23 AF23 AI23 AL23 AO23 AR23 AU23 AX23 BA23 BD23 BG23 BJ23 BM23 BP23 BS23 BV23 BY23 CB23 CE23 CH23 CK23 CN23 CQ23 E23 E9:E21 CQ9:CR21 CN9:CO21 CK9:CL21 CH9:CI21 CE9:CF21 CB9:CC21 BY9:BZ21 BV9:BW21 BS9:BT21 BP9:BQ21 BM9:BN21 BJ9:BK21 BG9:BH21 BD9:BE21 BA9:BB21 AX9:AY21 AU9:AV21 AR9:AS21 AO9:AP21 AL9:AM21 AI9:AJ21 AF9:AG21 AC9:AD21 Z9:AA21 W9:X21 T9:U21 Q9:R21 K9:L21 H9:I21 N9:O21" xr:uid="{00000000-0002-0000-0500-000000000000}">
      <formula1>0</formula1>
    </dataValidation>
    <dataValidation allowBlank="1" showErrorMessage="1" sqref="E8:CS8" xr:uid="{00000000-0002-0000-0500-000001000000}"/>
    <dataValidation operator="greaterThanOrEqual" allowBlank="1" showInputMessage="1" showErrorMessage="1" error="整数値を入力してください" sqref="E24:CS24 E22:CS22" xr:uid="{00000000-0002-0000-0500-000002000000}"/>
  </dataValidations>
  <pageMargins left="0.47" right="0.37" top="0.45" bottom="0.3" header="0" footer="0"/>
  <pageSetup paperSize="9" scale="50" orientation="portrait" horizontalDpi="400"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IV380"/>
  <sheetViews>
    <sheetView showGridLines="0" zoomScaleNormal="100" zoomScaleSheetLayoutView="75" workbookViewId="0">
      <pane ySplit="5" topLeftCell="A6" activePane="bottomLeft" state="frozen"/>
      <selection pane="bottomLeft" activeCell="E19" sqref="E19"/>
    </sheetView>
  </sheetViews>
  <sheetFormatPr defaultColWidth="3.5" defaultRowHeight="13.5"/>
  <cols>
    <col min="1" max="1" width="3.75" style="23" customWidth="1"/>
    <col min="2" max="2" width="7.5" style="54" customWidth="1"/>
    <col min="3" max="3" width="22.5" style="25" customWidth="1"/>
    <col min="4" max="4" width="16" style="23" customWidth="1"/>
    <col min="5" max="6" width="19.625" style="18" customWidth="1"/>
    <col min="7" max="7" width="13.75" style="23" customWidth="1"/>
    <col min="8" max="8" width="7.375" style="23" customWidth="1"/>
    <col min="9" max="9" width="8.625" style="23" customWidth="1"/>
    <col min="10" max="10" width="10.25" style="23" customWidth="1"/>
    <col min="11" max="13" width="8.625" style="23" customWidth="1"/>
    <col min="14" max="14" width="10.375" style="23" customWidth="1"/>
    <col min="15" max="17" width="8.625" style="23" customWidth="1"/>
    <col min="18" max="18" width="10.375" style="23" customWidth="1"/>
    <col min="19" max="21" width="8.625" style="23" customWidth="1"/>
    <col min="22" max="22" width="10.375" style="23" customWidth="1"/>
    <col min="23" max="25" width="8.625" style="23" customWidth="1"/>
    <col min="26" max="26" width="10.375" style="23" customWidth="1"/>
    <col min="27" max="28" width="9" style="23" customWidth="1"/>
    <col min="29" max="29" width="9.375" style="23" customWidth="1"/>
    <col min="30" max="35" width="9.375" style="25" hidden="1" customWidth="1"/>
    <col min="36" max="41" width="11.75" style="25" hidden="1" customWidth="1"/>
    <col min="42" max="255" width="9.375" style="25" customWidth="1"/>
    <col min="256" max="16384" width="3.5" style="25"/>
  </cols>
  <sheetData>
    <row r="1" spans="1:256" s="18" customFormat="1" ht="16.5" customHeight="1">
      <c r="A1" s="1320"/>
      <c r="B1" s="1357"/>
      <c r="C1" s="1358"/>
      <c r="D1" s="1320"/>
      <c r="E1" s="1320"/>
      <c r="K1" s="19"/>
      <c r="L1" s="19"/>
      <c r="M1" s="20"/>
      <c r="AB1" s="32"/>
      <c r="AC1" s="32"/>
      <c r="AD1" s="1249"/>
      <c r="AE1" s="1249"/>
      <c r="AF1" s="1249"/>
      <c r="AG1" s="1249"/>
      <c r="AH1" s="1249"/>
      <c r="AI1" s="1249"/>
      <c r="AJ1" s="1249"/>
      <c r="AK1" s="1249"/>
      <c r="AL1" s="1249"/>
      <c r="AM1" s="1249"/>
      <c r="AN1" s="1249"/>
      <c r="AO1" s="1249"/>
      <c r="IV1" s="676"/>
    </row>
    <row r="2" spans="1:256" s="18" customFormat="1" ht="19.5" customHeight="1">
      <c r="A2" s="1930" t="s">
        <v>1417</v>
      </c>
      <c r="B2" s="1931"/>
      <c r="C2" s="1932"/>
      <c r="D2" s="554" t="s">
        <v>634</v>
      </c>
      <c r="E2" s="33"/>
      <c r="F2" s="33"/>
      <c r="G2"/>
      <c r="I2" s="588"/>
      <c r="J2" s="520"/>
      <c r="K2" s="589"/>
      <c r="L2" s="590"/>
      <c r="M2" s="590"/>
      <c r="N2" s="587"/>
      <c r="O2" s="587"/>
      <c r="P2" s="587"/>
      <c r="Q2" s="587"/>
      <c r="W2" s="1933" t="s">
        <v>666</v>
      </c>
      <c r="X2" s="1934"/>
      <c r="Y2" s="1937" t="s">
        <v>260</v>
      </c>
      <c r="Z2" s="1938"/>
    </row>
    <row r="3" spans="1:256" s="3" customFormat="1" ht="27.75" customHeight="1">
      <c r="A3" s="183"/>
      <c r="B3" s="68"/>
      <c r="E3" s="7"/>
      <c r="F3" s="7"/>
      <c r="G3" s="512"/>
      <c r="I3" s="512"/>
      <c r="J3" s="512"/>
      <c r="K3" s="512"/>
      <c r="L3" s="512"/>
      <c r="M3" s="512"/>
      <c r="N3" s="512"/>
      <c r="O3" s="512"/>
      <c r="P3" s="512"/>
      <c r="Q3" s="512"/>
      <c r="R3" s="512"/>
      <c r="S3" s="512"/>
      <c r="T3" s="512"/>
      <c r="W3" s="1935"/>
      <c r="X3" s="1936"/>
      <c r="Y3" s="821" t="s">
        <v>1077</v>
      </c>
      <c r="Z3" s="823" t="s">
        <v>114</v>
      </c>
    </row>
    <row r="4" spans="1:256" s="21" customFormat="1" ht="22.5" customHeight="1">
      <c r="A4" s="3"/>
      <c r="B4" s="703" t="s">
        <v>91</v>
      </c>
      <c r="C4" s="594"/>
      <c r="D4" s="594"/>
      <c r="E4" s="594"/>
      <c r="F4" s="594"/>
      <c r="G4" s="594"/>
      <c r="H4" s="594"/>
      <c r="I4" s="594"/>
      <c r="J4" s="512"/>
      <c r="K4" s="512"/>
      <c r="L4" s="512"/>
      <c r="M4" s="512"/>
      <c r="N4" s="512"/>
      <c r="O4" s="512"/>
      <c r="P4" s="512"/>
      <c r="Q4" s="512"/>
      <c r="R4" s="512"/>
      <c r="S4" s="512"/>
      <c r="T4" s="512"/>
      <c r="W4" s="797" t="str">
        <f>A19&amp;"次下請負業者計"</f>
        <v>0次下請負業者計</v>
      </c>
      <c r="X4" s="798"/>
      <c r="Y4" s="822">
        <f>SUM(Y69,Y183,Y297)</f>
        <v>0</v>
      </c>
      <c r="Z4" s="824">
        <f>SUM(Z69,Z183,Z297)</f>
        <v>0</v>
      </c>
    </row>
    <row r="5" spans="1:256" s="18" customFormat="1" ht="22.5" customHeight="1">
      <c r="A5" s="1939"/>
      <c r="B5" s="1940"/>
      <c r="C5" s="1940"/>
      <c r="D5" s="1940"/>
      <c r="E5" s="1940"/>
      <c r="F5" s="1941"/>
      <c r="G5" s="1638"/>
      <c r="H5" s="1942"/>
      <c r="I5" s="1943"/>
      <c r="J5" s="794"/>
      <c r="K5" s="587"/>
      <c r="L5" s="587"/>
      <c r="M5" s="587"/>
      <c r="N5" s="520"/>
      <c r="W5" s="1321" t="str">
        <f>'1_一般事項'!C9+1&amp;"次下請負業者計"</f>
        <v>1次下請負業者計</v>
      </c>
      <c r="X5" s="798"/>
      <c r="Y5" s="822">
        <f>SUM(Y120,Y234,Y348)</f>
        <v>0</v>
      </c>
      <c r="Z5" s="824">
        <f>SUM(Z120,Z234,Z348)</f>
        <v>0</v>
      </c>
    </row>
    <row r="6" spans="1:256" ht="22.5" customHeight="1">
      <c r="A6" s="203"/>
      <c r="B6" s="702"/>
      <c r="C6" s="203"/>
      <c r="D6" s="203"/>
      <c r="E6" s="203"/>
      <c r="F6" s="280"/>
      <c r="W6" s="800" t="s">
        <v>260</v>
      </c>
      <c r="X6" s="801"/>
      <c r="Y6" s="822">
        <f>SUM(Y4:Y5)</f>
        <v>0</v>
      </c>
      <c r="Z6" s="824">
        <f>SUM(Z4:Z5)</f>
        <v>0</v>
      </c>
    </row>
    <row r="7" spans="1:256" ht="28.5" customHeight="1">
      <c r="A7" s="21" t="s">
        <v>668</v>
      </c>
      <c r="G7" s="558" t="s">
        <v>1423</v>
      </c>
    </row>
    <row r="8" spans="1:256" ht="5.25" customHeight="1">
      <c r="A8" s="21"/>
      <c r="G8" s="558"/>
    </row>
    <row r="9" spans="1:256" ht="20.100000000000001" customHeight="1">
      <c r="A9" s="829" t="s">
        <v>885</v>
      </c>
      <c r="D9" s="25"/>
      <c r="E9" s="25"/>
      <c r="F9" s="25"/>
      <c r="G9" s="511"/>
      <c r="H9" s="25"/>
      <c r="I9" s="25"/>
      <c r="J9" s="25"/>
      <c r="K9" s="25"/>
      <c r="L9" s="25"/>
      <c r="M9" s="25"/>
      <c r="N9" s="25"/>
      <c r="O9" s="25"/>
      <c r="P9" s="25"/>
      <c r="Q9" s="25"/>
      <c r="R9" s="25"/>
      <c r="S9" s="25"/>
      <c r="T9" s="25"/>
      <c r="U9" s="25"/>
      <c r="V9" s="25"/>
      <c r="W9" s="25"/>
      <c r="X9" s="25"/>
      <c r="Y9" s="25"/>
      <c r="Z9" s="25"/>
      <c r="AA9" s="25"/>
      <c r="AB9" s="25"/>
      <c r="AC9" s="25"/>
    </row>
    <row r="10" spans="1:256" ht="20.100000000000001" hidden="1" customHeight="1">
      <c r="A10" s="195"/>
      <c r="D10" s="25"/>
      <c r="E10" s="25"/>
      <c r="F10" s="25"/>
      <c r="G10" s="511"/>
      <c r="H10" s="25"/>
      <c r="I10" s="25"/>
      <c r="J10" s="25"/>
      <c r="K10" s="25"/>
      <c r="L10" s="25"/>
      <c r="M10" s="25"/>
      <c r="N10" s="25"/>
      <c r="O10" s="25"/>
      <c r="P10" s="25"/>
      <c r="Q10" s="25"/>
      <c r="R10" s="25"/>
      <c r="S10" s="25"/>
      <c r="T10" s="25"/>
      <c r="U10" s="25"/>
      <c r="V10" s="25"/>
      <c r="W10" s="25"/>
      <c r="X10" s="25"/>
      <c r="Y10" s="25"/>
      <c r="Z10" s="25"/>
      <c r="AA10" s="25"/>
      <c r="AB10" s="25"/>
      <c r="AC10" s="25"/>
      <c r="IV10" s="54"/>
    </row>
    <row r="11" spans="1:256" ht="20.100000000000001" hidden="1" customHeight="1">
      <c r="A11" s="829" t="s">
        <v>1201</v>
      </c>
      <c r="D11" s="25"/>
      <c r="E11" s="25"/>
      <c r="F11" s="25"/>
      <c r="G11" s="511"/>
      <c r="H11" s="25"/>
      <c r="I11" s="25"/>
      <c r="J11" s="25"/>
      <c r="K11" s="25"/>
      <c r="L11" s="25"/>
      <c r="M11" s="25"/>
      <c r="N11" s="25"/>
      <c r="O11" s="25"/>
      <c r="P11" s="25"/>
      <c r="Q11" s="25"/>
      <c r="R11" s="25"/>
      <c r="S11" s="25"/>
      <c r="T11" s="25"/>
      <c r="U11" s="25"/>
      <c r="V11" s="25"/>
      <c r="W11" s="25"/>
      <c r="X11" s="25"/>
      <c r="Y11" s="25"/>
      <c r="Z11" s="25"/>
      <c r="AA11" s="25"/>
      <c r="AB11" s="25"/>
      <c r="AC11" s="25"/>
      <c r="IV11" s="54"/>
    </row>
    <row r="12" spans="1:256" ht="20.25" hidden="1" customHeight="1">
      <c r="A12" s="829"/>
      <c r="D12" s="25"/>
      <c r="E12" s="25"/>
      <c r="F12" s="25"/>
      <c r="G12" s="511"/>
      <c r="H12" s="25"/>
      <c r="I12" s="25"/>
      <c r="J12" s="25"/>
      <c r="K12" s="25"/>
      <c r="L12" s="25"/>
      <c r="M12" s="25"/>
      <c r="N12" s="25"/>
      <c r="O12" s="25"/>
      <c r="P12" s="25"/>
      <c r="Q12" s="25"/>
      <c r="R12" s="25"/>
      <c r="S12" s="25"/>
      <c r="T12" s="25"/>
      <c r="U12" s="25"/>
      <c r="V12" s="25"/>
      <c r="W12" s="25"/>
      <c r="X12" s="25"/>
      <c r="Y12" s="25"/>
      <c r="Z12" s="25"/>
      <c r="AA12" s="25"/>
      <c r="AB12" s="25"/>
      <c r="AC12" s="25"/>
      <c r="IV12" s="708"/>
    </row>
    <row r="13" spans="1:256" ht="20.25" hidden="1" customHeight="1">
      <c r="A13" s="829"/>
      <c r="D13" s="25"/>
      <c r="E13" s="25"/>
      <c r="F13" s="25"/>
      <c r="G13" s="511"/>
      <c r="H13" s="25"/>
      <c r="I13" s="25"/>
      <c r="J13" s="25"/>
      <c r="K13" s="25"/>
      <c r="L13" s="25"/>
      <c r="M13" s="25"/>
      <c r="N13" s="25"/>
      <c r="O13" s="25"/>
      <c r="P13" s="25"/>
      <c r="Q13" s="25"/>
      <c r="R13" s="25"/>
      <c r="S13" s="25"/>
      <c r="T13" s="25"/>
      <c r="U13" s="25"/>
      <c r="V13" s="25"/>
      <c r="W13" s="25"/>
      <c r="X13" s="25"/>
      <c r="Y13" s="25"/>
      <c r="Z13" s="25"/>
      <c r="AA13" s="25"/>
      <c r="AB13" s="25"/>
      <c r="AC13" s="25"/>
      <c r="IV13" s="708"/>
    </row>
    <row r="14" spans="1:256" ht="20.25" hidden="1" customHeight="1">
      <c r="A14" s="195"/>
      <c r="D14" s="25"/>
      <c r="E14" s="25"/>
      <c r="F14" s="25"/>
      <c r="G14" s="511"/>
      <c r="H14" s="25"/>
      <c r="I14" s="25"/>
      <c r="J14" s="25"/>
      <c r="K14" s="25"/>
      <c r="L14" s="25"/>
      <c r="M14" s="25"/>
      <c r="N14" s="25"/>
      <c r="O14" s="25"/>
      <c r="P14" s="25"/>
      <c r="Q14" s="25"/>
      <c r="R14" s="25"/>
      <c r="S14" s="25"/>
      <c r="T14" s="25"/>
      <c r="U14" s="25"/>
      <c r="V14" s="25"/>
      <c r="W14" s="25"/>
      <c r="X14" s="25"/>
      <c r="Y14" s="25"/>
      <c r="Z14" s="25"/>
      <c r="AA14" s="25"/>
      <c r="AB14" s="25"/>
      <c r="AC14" s="25"/>
      <c r="IV14" s="708"/>
    </row>
    <row r="15" spans="1:256" ht="20.25" hidden="1" customHeight="1">
      <c r="A15" s="195"/>
      <c r="D15" s="25"/>
      <c r="E15" s="25"/>
      <c r="F15" s="25"/>
      <c r="G15" s="511"/>
      <c r="H15" s="25"/>
      <c r="I15" s="25"/>
      <c r="J15" s="25"/>
      <c r="K15" s="25"/>
      <c r="L15" s="25"/>
      <c r="M15" s="25"/>
      <c r="N15" s="25"/>
      <c r="O15" s="25"/>
      <c r="P15" s="25"/>
      <c r="Q15" s="25"/>
      <c r="R15" s="25"/>
      <c r="S15" s="25"/>
      <c r="T15" s="25"/>
      <c r="U15" s="25"/>
      <c r="V15" s="25"/>
      <c r="W15" s="25"/>
      <c r="X15" s="25"/>
      <c r="Y15" s="25"/>
      <c r="Z15" s="25"/>
      <c r="AA15" s="25"/>
      <c r="AB15" s="25"/>
      <c r="AC15" s="25"/>
      <c r="IV15" s="708"/>
    </row>
    <row r="16" spans="1:256" ht="20.25" hidden="1" customHeight="1">
      <c r="A16" s="195"/>
      <c r="D16" s="25"/>
      <c r="E16" s="25"/>
      <c r="F16" s="25"/>
      <c r="G16" s="511"/>
      <c r="H16" s="25"/>
      <c r="I16" s="25"/>
      <c r="J16" s="25"/>
      <c r="K16" s="25"/>
      <c r="L16" s="25"/>
      <c r="M16" s="25"/>
      <c r="N16" s="25"/>
      <c r="O16" s="25"/>
      <c r="P16" s="25"/>
      <c r="Q16" s="25"/>
      <c r="R16" s="25"/>
      <c r="S16" s="25"/>
      <c r="T16" s="25"/>
      <c r="U16" s="25"/>
      <c r="V16" s="25"/>
      <c r="W16" s="25"/>
      <c r="X16" s="25"/>
      <c r="Y16" s="25"/>
      <c r="Z16" s="25"/>
      <c r="AA16" s="25"/>
      <c r="AB16" s="25"/>
      <c r="AC16" s="25"/>
      <c r="IV16" s="708"/>
    </row>
    <row r="17" spans="1:256" s="18" customFormat="1" ht="27.75" customHeight="1">
      <c r="A17" s="1920" t="s">
        <v>744</v>
      </c>
      <c r="B17" s="1921"/>
      <c r="C17" s="1921"/>
      <c r="D17" s="1922"/>
      <c r="E17" s="197" t="s">
        <v>185</v>
      </c>
      <c r="F17" s="215"/>
      <c r="G17" s="198"/>
      <c r="H17" s="1926" t="s">
        <v>1186</v>
      </c>
      <c r="I17" s="1915" t="s">
        <v>113</v>
      </c>
      <c r="J17" s="1916"/>
      <c r="K17" s="1916"/>
      <c r="L17" s="1916"/>
      <c r="M17" s="1915" t="s">
        <v>1187</v>
      </c>
      <c r="N17" s="1916"/>
      <c r="O17" s="1916"/>
      <c r="P17" s="1917"/>
      <c r="Q17" s="1916" t="s">
        <v>71</v>
      </c>
      <c r="R17" s="1916"/>
      <c r="S17" s="1916"/>
      <c r="T17" s="1916"/>
      <c r="U17" s="1915" t="s">
        <v>72</v>
      </c>
      <c r="V17" s="1916"/>
      <c r="W17" s="1916"/>
      <c r="X17" s="1917"/>
      <c r="Y17" s="1916" t="s">
        <v>74</v>
      </c>
      <c r="Z17" s="1917"/>
      <c r="AD17" s="1261" t="s">
        <v>1343</v>
      </c>
      <c r="AE17" s="1261"/>
      <c r="AF17" s="1261"/>
      <c r="AG17" s="1261"/>
      <c r="AH17" s="1261"/>
      <c r="AI17" s="1261"/>
      <c r="AJ17" s="1261"/>
      <c r="AK17" s="1261"/>
      <c r="AL17" s="1261"/>
      <c r="AM17" s="1261"/>
      <c r="AN17" s="1261"/>
      <c r="AO17" s="1261"/>
    </row>
    <row r="18" spans="1:256" s="18" customFormat="1" ht="30" customHeight="1" thickBot="1">
      <c r="A18" s="1923"/>
      <c r="B18" s="1924"/>
      <c r="C18" s="1924"/>
      <c r="D18" s="1925"/>
      <c r="E18" s="1928" t="s">
        <v>670</v>
      </c>
      <c r="F18" s="1929"/>
      <c r="G18" s="1248" t="s">
        <v>676</v>
      </c>
      <c r="H18" s="1927"/>
      <c r="I18" s="741" t="s">
        <v>1077</v>
      </c>
      <c r="J18" s="743" t="s">
        <v>114</v>
      </c>
      <c r="K18" s="744" t="s">
        <v>111</v>
      </c>
      <c r="L18" s="760" t="s">
        <v>112</v>
      </c>
      <c r="M18" s="741" t="s">
        <v>1077</v>
      </c>
      <c r="N18" s="745" t="s">
        <v>114</v>
      </c>
      <c r="O18" s="744" t="s">
        <v>111</v>
      </c>
      <c r="P18" s="742" t="s">
        <v>112</v>
      </c>
      <c r="Q18" s="764" t="s">
        <v>1077</v>
      </c>
      <c r="R18" s="745" t="s">
        <v>114</v>
      </c>
      <c r="S18" s="744" t="s">
        <v>111</v>
      </c>
      <c r="T18" s="760" t="s">
        <v>112</v>
      </c>
      <c r="U18" s="741" t="s">
        <v>1077</v>
      </c>
      <c r="V18" s="745" t="s">
        <v>114</v>
      </c>
      <c r="W18" s="744" t="s">
        <v>111</v>
      </c>
      <c r="X18" s="742" t="s">
        <v>112</v>
      </c>
      <c r="Y18" s="764" t="s">
        <v>1077</v>
      </c>
      <c r="Z18" s="802" t="s">
        <v>114</v>
      </c>
      <c r="AD18" s="1201" t="s">
        <v>1344</v>
      </c>
      <c r="AE18" s="1201" t="s">
        <v>1345</v>
      </c>
      <c r="AF18" s="1201" t="s">
        <v>1346</v>
      </c>
      <c r="AG18" s="1203" t="s">
        <v>1349</v>
      </c>
      <c r="AH18" s="1201" t="s">
        <v>1347</v>
      </c>
      <c r="AI18" s="1201" t="s">
        <v>1348</v>
      </c>
      <c r="AJ18" s="1258" t="s">
        <v>1465</v>
      </c>
      <c r="AK18" s="1258" t="s">
        <v>1466</v>
      </c>
      <c r="AL18" s="1258" t="s">
        <v>1467</v>
      </c>
      <c r="AM18" s="1258" t="s">
        <v>1468</v>
      </c>
      <c r="AN18" s="1258" t="s">
        <v>1470</v>
      </c>
      <c r="AO18" s="1258" t="s">
        <v>1469</v>
      </c>
    </row>
    <row r="19" spans="1:256" s="52" customFormat="1" ht="30" customHeight="1">
      <c r="A19" s="1082">
        <f>'1_一般事項'!$C$9</f>
        <v>0</v>
      </c>
      <c r="B19" s="226">
        <v>1</v>
      </c>
      <c r="C19" s="228" t="str">
        <f>IF('1_一般事項'!$C$8="","",'1_一般事項'!$C$8)</f>
        <v/>
      </c>
      <c r="D19" s="726" t="str">
        <f>AJ19&amp;AK19&amp;AL19&amp;AM19&amp;AN19&amp;AO19</f>
        <v/>
      </c>
      <c r="E19" s="1640"/>
      <c r="F19" s="1636"/>
      <c r="G19" s="219"/>
      <c r="H19" s="199"/>
      <c r="I19" s="759"/>
      <c r="J19" s="748"/>
      <c r="K19" s="749"/>
      <c r="L19" s="761"/>
      <c r="M19" s="759"/>
      <c r="N19" s="748"/>
      <c r="O19" s="749"/>
      <c r="P19" s="768"/>
      <c r="Q19" s="765"/>
      <c r="R19" s="748"/>
      <c r="S19" s="749"/>
      <c r="T19" s="761"/>
      <c r="U19" s="759"/>
      <c r="V19" s="748"/>
      <c r="W19" s="749"/>
      <c r="X19" s="761"/>
      <c r="Y19" s="804">
        <f>SUM(I19,M19,Q19,U19)</f>
        <v>0</v>
      </c>
      <c r="Z19" s="803">
        <f>SUM(J19,N19,R19,V19)</f>
        <v>0</v>
      </c>
      <c r="AB19" s="18"/>
      <c r="AC19" s="18"/>
      <c r="AD19" s="1202" t="str">
        <f>IF(E19&lt;&gt;"",IF(G19&lt;&gt;"","","×"),"")</f>
        <v/>
      </c>
      <c r="AE19" s="1202" t="str">
        <f>IF(E19&lt;&gt;"",IF(H19&lt;&gt;"","","×"),"")</f>
        <v/>
      </c>
      <c r="AF19" s="1202" t="str">
        <f t="shared" ref="AF19:AF50" si="0">IF(E19&lt;&gt;"",IF(AND(I19="",M19="",Q19="",U19=""),"×",""),"")</f>
        <v/>
      </c>
      <c r="AG19" s="1202" t="str">
        <f t="shared" ref="AG19:AG50" si="1">IF(E19&lt;&gt;"",IF(AND(J19="",N19="",R19="",V19=""),"×",""),"")</f>
        <v/>
      </c>
      <c r="AH19" s="1202" t="str">
        <f t="shared" ref="AH19:AH50" si="2">IF(E19&lt;&gt;"",IF(AND(K19="",O19="",S19="",W19=""),"×",""),"")</f>
        <v/>
      </c>
      <c r="AI19" s="1202" t="str">
        <f t="shared" ref="AI19:AI50" si="3">IF(E19&lt;&gt;"",IF(AND(L19="",P19="",T19="",X19=""),"×",""),"")</f>
        <v/>
      </c>
      <c r="AJ19" s="1200" t="str">
        <f>IF(AD19="×","規格を入力してください","")</f>
        <v/>
      </c>
      <c r="AK19" s="1200" t="str">
        <f>IF(AND(AJ19="",AE19="×"),"機械本体重量を入力してください","")</f>
        <v/>
      </c>
      <c r="AL19" s="1200" t="str">
        <f>IF(AND(AJ19&amp;AK19="",AF19="×"),"運搬費を入力してください","")</f>
        <v/>
      </c>
      <c r="AM19" s="1200" t="str">
        <f>IF(AND(AJ19&amp;AK19&amp;AL19="",AG19="×"),"内分解組立費を入力してください","")</f>
        <v/>
      </c>
      <c r="AN19" s="1200" t="str">
        <f>IF(AND(AJ19&amp;AK19&amp;AL19&amp;AM19="",AH19="×"),"運搬距離を入力してください","")</f>
        <v/>
      </c>
      <c r="AO19" s="1200" t="str">
        <f>IF(AND(AJ19&amp;AK19&amp;AL19&amp;AM19&amp;AN19="",AI19="×"),"運搬回数を入力してください","")</f>
        <v/>
      </c>
    </row>
    <row r="20" spans="1:256" s="52" customFormat="1" ht="30" customHeight="1">
      <c r="A20" s="1918" t="s">
        <v>633</v>
      </c>
      <c r="B20" s="227">
        <f t="shared" ref="B20:B68" si="4">B19+1</f>
        <v>2</v>
      </c>
      <c r="C20" s="228" t="str">
        <f>IF('1_一般事項'!$C$8="","",'1_一般事項'!$C$8)</f>
        <v/>
      </c>
      <c r="D20" s="726" t="str">
        <f t="shared" ref="D20:D83" si="5">AJ20&amp;AK20&amp;AL20&amp;AM20&amp;AN20&amp;AO20</f>
        <v/>
      </c>
      <c r="E20" s="1641"/>
      <c r="F20" s="1637"/>
      <c r="G20" s="221"/>
      <c r="H20" s="61"/>
      <c r="I20" s="753"/>
      <c r="J20" s="754"/>
      <c r="K20" s="755"/>
      <c r="L20" s="762"/>
      <c r="M20" s="753"/>
      <c r="N20" s="754"/>
      <c r="O20" s="755"/>
      <c r="P20" s="769"/>
      <c r="Q20" s="766"/>
      <c r="R20" s="754"/>
      <c r="S20" s="755"/>
      <c r="T20" s="762"/>
      <c r="U20" s="753"/>
      <c r="V20" s="754"/>
      <c r="W20" s="755"/>
      <c r="X20" s="762"/>
      <c r="Y20" s="804">
        <f t="shared" ref="Y20:Z68" si="6">SUM(I20,M20,Q20,U20)</f>
        <v>0</v>
      </c>
      <c r="Z20" s="803">
        <f t="shared" si="6"/>
        <v>0</v>
      </c>
      <c r="AB20" s="18"/>
      <c r="AC20" s="18"/>
      <c r="AD20" s="1202" t="str">
        <f t="shared" ref="AD20:AD68" si="7">IF(E20&lt;&gt;"",IF(G20&lt;&gt;"","","×"),"")</f>
        <v/>
      </c>
      <c r="AE20" s="1202" t="str">
        <f t="shared" ref="AE20:AE68" si="8">IF(E20&lt;&gt;"",IF(H20&lt;&gt;"","","×"),"")</f>
        <v/>
      </c>
      <c r="AF20" s="1202" t="str">
        <f t="shared" si="0"/>
        <v/>
      </c>
      <c r="AG20" s="1202" t="str">
        <f t="shared" si="1"/>
        <v/>
      </c>
      <c r="AH20" s="1202" t="str">
        <f t="shared" si="2"/>
        <v/>
      </c>
      <c r="AI20" s="1202" t="str">
        <f t="shared" si="3"/>
        <v/>
      </c>
      <c r="AJ20" s="1200" t="str">
        <f t="shared" ref="AJ20:AJ68" si="9">IF(AD20="×","規格を入力してください","")</f>
        <v/>
      </c>
      <c r="AK20" s="1200" t="str">
        <f t="shared" ref="AK20:AK68" si="10">IF(AND(AJ20="",AE20="×"),"機械本体重量を入力してください","")</f>
        <v/>
      </c>
      <c r="AL20" s="1200" t="str">
        <f t="shared" ref="AL20:AL68" si="11">IF(AND(AJ20&amp;AK20="",AF20="×"),"運搬費を入力してください","")</f>
        <v/>
      </c>
      <c r="AM20" s="1200" t="str">
        <f t="shared" ref="AM20:AM68" si="12">IF(AND(AJ20&amp;AK20&amp;AL20="",AG20="×"),"内分解組立費を入力してください","")</f>
        <v/>
      </c>
      <c r="AN20" s="1200" t="str">
        <f t="shared" ref="AN20:AN68" si="13">IF(AND(AJ20&amp;AK20&amp;AL20&amp;AM20="",AH20="×"),"運搬距離を入力してください","")</f>
        <v/>
      </c>
      <c r="AO20" s="1200" t="str">
        <f t="shared" ref="AO20:AO68" si="14">IF(AND(AJ20&amp;AK20&amp;AL20&amp;AM20&amp;AN20="",AI20="×"),"運搬回数を入力してください","")</f>
        <v/>
      </c>
    </row>
    <row r="21" spans="1:256" s="52" customFormat="1" ht="30" customHeight="1">
      <c r="A21" s="1919"/>
      <c r="B21" s="227">
        <f t="shared" si="4"/>
        <v>3</v>
      </c>
      <c r="C21" s="228" t="str">
        <f>IF('1_一般事項'!$C$8="","",'1_一般事項'!$C$8)</f>
        <v/>
      </c>
      <c r="D21" s="726" t="str">
        <f t="shared" si="5"/>
        <v/>
      </c>
      <c r="E21" s="1641"/>
      <c r="F21" s="1637"/>
      <c r="G21" s="221"/>
      <c r="H21" s="61"/>
      <c r="I21" s="753"/>
      <c r="J21" s="754"/>
      <c r="K21" s="755"/>
      <c r="L21" s="762"/>
      <c r="M21" s="753"/>
      <c r="N21" s="754"/>
      <c r="O21" s="755"/>
      <c r="P21" s="769"/>
      <c r="Q21" s="766"/>
      <c r="R21" s="754"/>
      <c r="S21" s="755"/>
      <c r="T21" s="762"/>
      <c r="U21" s="753"/>
      <c r="V21" s="754"/>
      <c r="W21" s="755"/>
      <c r="X21" s="762"/>
      <c r="Y21" s="804">
        <f t="shared" si="6"/>
        <v>0</v>
      </c>
      <c r="Z21" s="803">
        <f t="shared" si="6"/>
        <v>0</v>
      </c>
      <c r="AB21" s="3"/>
      <c r="AC21" s="3"/>
      <c r="AD21" s="1202" t="str">
        <f t="shared" si="7"/>
        <v/>
      </c>
      <c r="AE21" s="1202" t="str">
        <f t="shared" si="8"/>
        <v/>
      </c>
      <c r="AF21" s="1202" t="str">
        <f t="shared" si="0"/>
        <v/>
      </c>
      <c r="AG21" s="1202" t="str">
        <f t="shared" si="1"/>
        <v/>
      </c>
      <c r="AH21" s="1202" t="str">
        <f t="shared" si="2"/>
        <v/>
      </c>
      <c r="AI21" s="1202" t="str">
        <f t="shared" si="3"/>
        <v/>
      </c>
      <c r="AJ21" s="1200" t="str">
        <f t="shared" si="9"/>
        <v/>
      </c>
      <c r="AK21" s="1200" t="str">
        <f t="shared" si="10"/>
        <v/>
      </c>
      <c r="AL21" s="1200" t="str">
        <f t="shared" si="11"/>
        <v/>
      </c>
      <c r="AM21" s="1200" t="str">
        <f t="shared" si="12"/>
        <v/>
      </c>
      <c r="AN21" s="1200" t="str">
        <f t="shared" si="13"/>
        <v/>
      </c>
      <c r="AO21" s="1200" t="str">
        <f t="shared" si="14"/>
        <v/>
      </c>
    </row>
    <row r="22" spans="1:256" s="52" customFormat="1" ht="30" customHeight="1">
      <c r="A22" s="1919"/>
      <c r="B22" s="227">
        <f t="shared" si="4"/>
        <v>4</v>
      </c>
      <c r="C22" s="228" t="str">
        <f>IF('1_一般事項'!$C$8="","",'1_一般事項'!$C$8)</f>
        <v/>
      </c>
      <c r="D22" s="726" t="str">
        <f t="shared" si="5"/>
        <v/>
      </c>
      <c r="E22" s="1641"/>
      <c r="F22" s="1637"/>
      <c r="G22" s="221"/>
      <c r="H22" s="61"/>
      <c r="I22" s="753"/>
      <c r="J22" s="754"/>
      <c r="K22" s="755"/>
      <c r="L22" s="762"/>
      <c r="M22" s="753"/>
      <c r="N22" s="754"/>
      <c r="O22" s="755"/>
      <c r="P22" s="769"/>
      <c r="Q22" s="766"/>
      <c r="R22" s="754"/>
      <c r="S22" s="755"/>
      <c r="T22" s="762"/>
      <c r="U22" s="753"/>
      <c r="V22" s="754"/>
      <c r="W22" s="755"/>
      <c r="X22" s="762"/>
      <c r="Y22" s="804">
        <f t="shared" si="6"/>
        <v>0</v>
      </c>
      <c r="Z22" s="803">
        <f t="shared" si="6"/>
        <v>0</v>
      </c>
      <c r="AB22" s="3"/>
      <c r="AC22" s="3"/>
      <c r="AD22" s="1202" t="str">
        <f t="shared" si="7"/>
        <v/>
      </c>
      <c r="AE22" s="1202" t="str">
        <f t="shared" si="8"/>
        <v/>
      </c>
      <c r="AF22" s="1202" t="str">
        <f t="shared" si="0"/>
        <v/>
      </c>
      <c r="AG22" s="1202" t="str">
        <f t="shared" si="1"/>
        <v/>
      </c>
      <c r="AH22" s="1202" t="str">
        <f t="shared" si="2"/>
        <v/>
      </c>
      <c r="AI22" s="1202" t="str">
        <f t="shared" si="3"/>
        <v/>
      </c>
      <c r="AJ22" s="1200" t="str">
        <f t="shared" si="9"/>
        <v/>
      </c>
      <c r="AK22" s="1200" t="str">
        <f t="shared" si="10"/>
        <v/>
      </c>
      <c r="AL22" s="1200" t="str">
        <f t="shared" si="11"/>
        <v/>
      </c>
      <c r="AM22" s="1200" t="str">
        <f t="shared" si="12"/>
        <v/>
      </c>
      <c r="AN22" s="1200" t="str">
        <f t="shared" si="13"/>
        <v/>
      </c>
      <c r="AO22" s="1200" t="str">
        <f t="shared" si="14"/>
        <v/>
      </c>
      <c r="IV22" s="786"/>
    </row>
    <row r="23" spans="1:256" s="52" customFormat="1" ht="30" customHeight="1">
      <c r="A23" s="1919"/>
      <c r="B23" s="227">
        <f t="shared" si="4"/>
        <v>5</v>
      </c>
      <c r="C23" s="228" t="str">
        <f>IF('1_一般事項'!$C$8="","",'1_一般事項'!$C$8)</f>
        <v/>
      </c>
      <c r="D23" s="726" t="str">
        <f t="shared" si="5"/>
        <v/>
      </c>
      <c r="E23" s="1641"/>
      <c r="F23" s="1637"/>
      <c r="G23" s="221"/>
      <c r="H23" s="61"/>
      <c r="I23" s="753"/>
      <c r="J23" s="754"/>
      <c r="K23" s="755"/>
      <c r="L23" s="762"/>
      <c r="M23" s="753"/>
      <c r="N23" s="754"/>
      <c r="O23" s="755"/>
      <c r="P23" s="769"/>
      <c r="Q23" s="766"/>
      <c r="R23" s="754"/>
      <c r="S23" s="755"/>
      <c r="T23" s="762"/>
      <c r="U23" s="753"/>
      <c r="V23" s="754"/>
      <c r="W23" s="755"/>
      <c r="X23" s="762"/>
      <c r="Y23" s="804">
        <f t="shared" si="6"/>
        <v>0</v>
      </c>
      <c r="Z23" s="803">
        <f t="shared" si="6"/>
        <v>0</v>
      </c>
      <c r="AB23" s="3"/>
      <c r="AC23" s="3"/>
      <c r="AD23" s="1202" t="str">
        <f t="shared" si="7"/>
        <v/>
      </c>
      <c r="AE23" s="1202" t="str">
        <f t="shared" si="8"/>
        <v/>
      </c>
      <c r="AF23" s="1202" t="str">
        <f t="shared" si="0"/>
        <v/>
      </c>
      <c r="AG23" s="1202" t="str">
        <f t="shared" si="1"/>
        <v/>
      </c>
      <c r="AH23" s="1202" t="str">
        <f t="shared" si="2"/>
        <v/>
      </c>
      <c r="AI23" s="1202" t="str">
        <f t="shared" si="3"/>
        <v/>
      </c>
      <c r="AJ23" s="1200" t="str">
        <f t="shared" si="9"/>
        <v/>
      </c>
      <c r="AK23" s="1200" t="str">
        <f t="shared" si="10"/>
        <v/>
      </c>
      <c r="AL23" s="1200" t="str">
        <f t="shared" si="11"/>
        <v/>
      </c>
      <c r="AM23" s="1200" t="str">
        <f t="shared" si="12"/>
        <v/>
      </c>
      <c r="AN23" s="1200" t="str">
        <f t="shared" si="13"/>
        <v/>
      </c>
      <c r="AO23" s="1200" t="str">
        <f t="shared" si="14"/>
        <v/>
      </c>
      <c r="IV23" s="786"/>
    </row>
    <row r="24" spans="1:256" s="52" customFormat="1" ht="30" customHeight="1">
      <c r="A24" s="1919"/>
      <c r="B24" s="227">
        <f t="shared" si="4"/>
        <v>6</v>
      </c>
      <c r="C24" s="228" t="str">
        <f>IF('1_一般事項'!$C$8="","",'1_一般事項'!$C$8)</f>
        <v/>
      </c>
      <c r="D24" s="726" t="str">
        <f t="shared" si="5"/>
        <v/>
      </c>
      <c r="E24" s="1641"/>
      <c r="F24" s="1637"/>
      <c r="G24" s="221"/>
      <c r="H24" s="61"/>
      <c r="I24" s="753"/>
      <c r="J24" s="754"/>
      <c r="K24" s="755"/>
      <c r="L24" s="762"/>
      <c r="M24" s="753"/>
      <c r="N24" s="754"/>
      <c r="O24" s="755"/>
      <c r="P24" s="769"/>
      <c r="Q24" s="766"/>
      <c r="R24" s="754"/>
      <c r="S24" s="755"/>
      <c r="T24" s="762"/>
      <c r="U24" s="753"/>
      <c r="V24" s="754"/>
      <c r="W24" s="755"/>
      <c r="X24" s="762"/>
      <c r="Y24" s="804">
        <f t="shared" si="6"/>
        <v>0</v>
      </c>
      <c r="Z24" s="803">
        <f t="shared" si="6"/>
        <v>0</v>
      </c>
      <c r="AB24" s="3"/>
      <c r="AC24" s="3"/>
      <c r="AD24" s="1202" t="str">
        <f t="shared" si="7"/>
        <v/>
      </c>
      <c r="AE24" s="1202" t="str">
        <f t="shared" si="8"/>
        <v/>
      </c>
      <c r="AF24" s="1202" t="str">
        <f t="shared" si="0"/>
        <v/>
      </c>
      <c r="AG24" s="1202" t="str">
        <f t="shared" si="1"/>
        <v/>
      </c>
      <c r="AH24" s="1202" t="str">
        <f t="shared" si="2"/>
        <v/>
      </c>
      <c r="AI24" s="1202" t="str">
        <f t="shared" si="3"/>
        <v/>
      </c>
      <c r="AJ24" s="1200" t="str">
        <f t="shared" si="9"/>
        <v/>
      </c>
      <c r="AK24" s="1200" t="str">
        <f t="shared" si="10"/>
        <v/>
      </c>
      <c r="AL24" s="1200" t="str">
        <f t="shared" si="11"/>
        <v/>
      </c>
      <c r="AM24" s="1200" t="str">
        <f t="shared" si="12"/>
        <v/>
      </c>
      <c r="AN24" s="1200" t="str">
        <f t="shared" si="13"/>
        <v/>
      </c>
      <c r="AO24" s="1200" t="str">
        <f t="shared" si="14"/>
        <v/>
      </c>
      <c r="IV24" s="786"/>
    </row>
    <row r="25" spans="1:256" s="52" customFormat="1" ht="30" customHeight="1">
      <c r="A25" s="1919"/>
      <c r="B25" s="227">
        <f t="shared" si="4"/>
        <v>7</v>
      </c>
      <c r="C25" s="228" t="str">
        <f>IF('1_一般事項'!$C$8="","",'1_一般事項'!$C$8)</f>
        <v/>
      </c>
      <c r="D25" s="726" t="str">
        <f t="shared" si="5"/>
        <v/>
      </c>
      <c r="E25" s="1641"/>
      <c r="F25" s="1637"/>
      <c r="G25" s="221"/>
      <c r="H25" s="61"/>
      <c r="I25" s="753"/>
      <c r="J25" s="754"/>
      <c r="K25" s="755"/>
      <c r="L25" s="762"/>
      <c r="M25" s="753"/>
      <c r="N25" s="754"/>
      <c r="O25" s="755"/>
      <c r="P25" s="769"/>
      <c r="Q25" s="766"/>
      <c r="R25" s="754"/>
      <c r="S25" s="755"/>
      <c r="T25" s="762"/>
      <c r="U25" s="753"/>
      <c r="V25" s="754"/>
      <c r="W25" s="755"/>
      <c r="X25" s="762"/>
      <c r="Y25" s="804">
        <f t="shared" si="6"/>
        <v>0</v>
      </c>
      <c r="Z25" s="803">
        <f t="shared" si="6"/>
        <v>0</v>
      </c>
      <c r="AB25" s="3"/>
      <c r="AC25" s="3"/>
      <c r="AD25" s="1202" t="str">
        <f t="shared" si="7"/>
        <v/>
      </c>
      <c r="AE25" s="1202" t="str">
        <f t="shared" si="8"/>
        <v/>
      </c>
      <c r="AF25" s="1202" t="str">
        <f t="shared" si="0"/>
        <v/>
      </c>
      <c r="AG25" s="1202" t="str">
        <f t="shared" si="1"/>
        <v/>
      </c>
      <c r="AH25" s="1202" t="str">
        <f t="shared" si="2"/>
        <v/>
      </c>
      <c r="AI25" s="1202" t="str">
        <f t="shared" si="3"/>
        <v/>
      </c>
      <c r="AJ25" s="1200" t="str">
        <f t="shared" si="9"/>
        <v/>
      </c>
      <c r="AK25" s="1200" t="str">
        <f t="shared" si="10"/>
        <v/>
      </c>
      <c r="AL25" s="1200" t="str">
        <f t="shared" si="11"/>
        <v/>
      </c>
      <c r="AM25" s="1200" t="str">
        <f t="shared" si="12"/>
        <v/>
      </c>
      <c r="AN25" s="1200" t="str">
        <f t="shared" si="13"/>
        <v/>
      </c>
      <c r="AO25" s="1200" t="str">
        <f t="shared" si="14"/>
        <v/>
      </c>
      <c r="IV25" s="786"/>
    </row>
    <row r="26" spans="1:256" s="52" customFormat="1" ht="30" customHeight="1">
      <c r="A26" s="1919"/>
      <c r="B26" s="227">
        <f t="shared" si="4"/>
        <v>8</v>
      </c>
      <c r="C26" s="228" t="str">
        <f>IF('1_一般事項'!$C$8="","",'1_一般事項'!$C$8)</f>
        <v/>
      </c>
      <c r="D26" s="726" t="str">
        <f t="shared" si="5"/>
        <v/>
      </c>
      <c r="E26" s="1641"/>
      <c r="F26" s="1637"/>
      <c r="G26" s="221"/>
      <c r="H26" s="61"/>
      <c r="I26" s="753"/>
      <c r="J26" s="754"/>
      <c r="K26" s="755"/>
      <c r="L26" s="762"/>
      <c r="M26" s="753"/>
      <c r="N26" s="754"/>
      <c r="O26" s="755"/>
      <c r="P26" s="769"/>
      <c r="Q26" s="766"/>
      <c r="R26" s="754"/>
      <c r="S26" s="755"/>
      <c r="T26" s="762"/>
      <c r="U26" s="753"/>
      <c r="V26" s="754"/>
      <c r="W26" s="755"/>
      <c r="X26" s="762"/>
      <c r="Y26" s="804">
        <f t="shared" si="6"/>
        <v>0</v>
      </c>
      <c r="Z26" s="803">
        <f t="shared" si="6"/>
        <v>0</v>
      </c>
      <c r="AB26" s="3"/>
      <c r="AC26" s="45"/>
      <c r="AD26" s="1202" t="str">
        <f t="shared" si="7"/>
        <v/>
      </c>
      <c r="AE26" s="1202" t="str">
        <f t="shared" si="8"/>
        <v/>
      </c>
      <c r="AF26" s="1202" t="str">
        <f t="shared" si="0"/>
        <v/>
      </c>
      <c r="AG26" s="1202" t="str">
        <f t="shared" si="1"/>
        <v/>
      </c>
      <c r="AH26" s="1202" t="str">
        <f t="shared" si="2"/>
        <v/>
      </c>
      <c r="AI26" s="1202" t="str">
        <f t="shared" si="3"/>
        <v/>
      </c>
      <c r="AJ26" s="1200" t="str">
        <f t="shared" si="9"/>
        <v/>
      </c>
      <c r="AK26" s="1200" t="str">
        <f t="shared" si="10"/>
        <v/>
      </c>
      <c r="AL26" s="1200" t="str">
        <f t="shared" si="11"/>
        <v/>
      </c>
      <c r="AM26" s="1200" t="str">
        <f t="shared" si="12"/>
        <v/>
      </c>
      <c r="AN26" s="1200" t="str">
        <f t="shared" si="13"/>
        <v/>
      </c>
      <c r="AO26" s="1200" t="str">
        <f t="shared" si="14"/>
        <v/>
      </c>
      <c r="IV26" s="786"/>
    </row>
    <row r="27" spans="1:256" s="52" customFormat="1" ht="30" customHeight="1">
      <c r="A27" s="1919"/>
      <c r="B27" s="227">
        <f t="shared" si="4"/>
        <v>9</v>
      </c>
      <c r="C27" s="228" t="str">
        <f>IF('1_一般事項'!$C$8="","",'1_一般事項'!$C$8)</f>
        <v/>
      </c>
      <c r="D27" s="726" t="str">
        <f t="shared" si="5"/>
        <v/>
      </c>
      <c r="E27" s="1641"/>
      <c r="F27" s="1637"/>
      <c r="G27" s="221"/>
      <c r="H27" s="61"/>
      <c r="I27" s="753"/>
      <c r="J27" s="754"/>
      <c r="K27" s="755"/>
      <c r="L27" s="762"/>
      <c r="M27" s="753"/>
      <c r="N27" s="754"/>
      <c r="O27" s="755"/>
      <c r="P27" s="769"/>
      <c r="Q27" s="766"/>
      <c r="R27" s="754"/>
      <c r="S27" s="755"/>
      <c r="T27" s="762"/>
      <c r="U27" s="753"/>
      <c r="V27" s="754"/>
      <c r="W27" s="755"/>
      <c r="X27" s="762"/>
      <c r="Y27" s="804">
        <f t="shared" si="6"/>
        <v>0</v>
      </c>
      <c r="Z27" s="803">
        <f t="shared" si="6"/>
        <v>0</v>
      </c>
      <c r="AB27" s="45"/>
      <c r="AC27" s="45"/>
      <c r="AD27" s="1202" t="str">
        <f t="shared" si="7"/>
        <v/>
      </c>
      <c r="AE27" s="1202" t="str">
        <f t="shared" si="8"/>
        <v/>
      </c>
      <c r="AF27" s="1202" t="str">
        <f t="shared" si="0"/>
        <v/>
      </c>
      <c r="AG27" s="1202" t="str">
        <f t="shared" si="1"/>
        <v/>
      </c>
      <c r="AH27" s="1202" t="str">
        <f t="shared" si="2"/>
        <v/>
      </c>
      <c r="AI27" s="1202" t="str">
        <f t="shared" si="3"/>
        <v/>
      </c>
      <c r="AJ27" s="1200" t="str">
        <f t="shared" si="9"/>
        <v/>
      </c>
      <c r="AK27" s="1200" t="str">
        <f t="shared" si="10"/>
        <v/>
      </c>
      <c r="AL27" s="1200" t="str">
        <f t="shared" si="11"/>
        <v/>
      </c>
      <c r="AM27" s="1200" t="str">
        <f t="shared" si="12"/>
        <v/>
      </c>
      <c r="AN27" s="1200" t="str">
        <f t="shared" si="13"/>
        <v/>
      </c>
      <c r="AO27" s="1200" t="str">
        <f t="shared" si="14"/>
        <v/>
      </c>
      <c r="IV27" s="786"/>
    </row>
    <row r="28" spans="1:256" s="52" customFormat="1" ht="30" customHeight="1">
      <c r="A28" s="1919"/>
      <c r="B28" s="227">
        <f t="shared" si="4"/>
        <v>10</v>
      </c>
      <c r="C28" s="228" t="str">
        <f>IF('1_一般事項'!$C$8="","",'1_一般事項'!$C$8)</f>
        <v/>
      </c>
      <c r="D28" s="726" t="str">
        <f t="shared" si="5"/>
        <v/>
      </c>
      <c r="E28" s="1641"/>
      <c r="F28" s="1637"/>
      <c r="G28" s="221"/>
      <c r="H28" s="61"/>
      <c r="I28" s="753"/>
      <c r="J28" s="754"/>
      <c r="K28" s="755"/>
      <c r="L28" s="762"/>
      <c r="M28" s="753"/>
      <c r="N28" s="754"/>
      <c r="O28" s="755"/>
      <c r="P28" s="769"/>
      <c r="Q28" s="766"/>
      <c r="R28" s="754"/>
      <c r="S28" s="755"/>
      <c r="T28" s="762"/>
      <c r="U28" s="753"/>
      <c r="V28" s="754"/>
      <c r="W28" s="755"/>
      <c r="X28" s="762"/>
      <c r="Y28" s="804">
        <f t="shared" si="6"/>
        <v>0</v>
      </c>
      <c r="Z28" s="803">
        <f t="shared" si="6"/>
        <v>0</v>
      </c>
      <c r="AB28" s="45"/>
      <c r="AC28" s="45"/>
      <c r="AD28" s="1202" t="str">
        <f t="shared" si="7"/>
        <v/>
      </c>
      <c r="AE28" s="1202" t="str">
        <f t="shared" si="8"/>
        <v/>
      </c>
      <c r="AF28" s="1202" t="str">
        <f t="shared" si="0"/>
        <v/>
      </c>
      <c r="AG28" s="1202" t="str">
        <f t="shared" si="1"/>
        <v/>
      </c>
      <c r="AH28" s="1202" t="str">
        <f t="shared" si="2"/>
        <v/>
      </c>
      <c r="AI28" s="1202" t="str">
        <f t="shared" si="3"/>
        <v/>
      </c>
      <c r="AJ28" s="1200" t="str">
        <f t="shared" si="9"/>
        <v/>
      </c>
      <c r="AK28" s="1200" t="str">
        <f t="shared" si="10"/>
        <v/>
      </c>
      <c r="AL28" s="1200" t="str">
        <f t="shared" si="11"/>
        <v/>
      </c>
      <c r="AM28" s="1200" t="str">
        <f t="shared" si="12"/>
        <v/>
      </c>
      <c r="AN28" s="1200" t="str">
        <f t="shared" si="13"/>
        <v/>
      </c>
      <c r="AO28" s="1200" t="str">
        <f t="shared" si="14"/>
        <v/>
      </c>
      <c r="IV28" s="786"/>
    </row>
    <row r="29" spans="1:256" s="52" customFormat="1" ht="30" customHeight="1">
      <c r="A29" s="222"/>
      <c r="B29" s="227">
        <f t="shared" si="4"/>
        <v>11</v>
      </c>
      <c r="C29" s="228" t="str">
        <f>IF('1_一般事項'!$C$8="","",'1_一般事項'!$C$8)</f>
        <v/>
      </c>
      <c r="D29" s="726" t="str">
        <f t="shared" si="5"/>
        <v/>
      </c>
      <c r="E29" s="1641"/>
      <c r="F29" s="1637"/>
      <c r="G29" s="221"/>
      <c r="H29" s="61"/>
      <c r="I29" s="753"/>
      <c r="J29" s="754"/>
      <c r="K29" s="755"/>
      <c r="L29" s="762"/>
      <c r="M29" s="753"/>
      <c r="N29" s="754"/>
      <c r="O29" s="755"/>
      <c r="P29" s="769"/>
      <c r="Q29" s="766"/>
      <c r="R29" s="754"/>
      <c r="S29" s="755"/>
      <c r="T29" s="762"/>
      <c r="U29" s="753"/>
      <c r="V29" s="754"/>
      <c r="W29" s="755"/>
      <c r="X29" s="762"/>
      <c r="Y29" s="804">
        <f t="shared" si="6"/>
        <v>0</v>
      </c>
      <c r="Z29" s="803">
        <f t="shared" si="6"/>
        <v>0</v>
      </c>
      <c r="AB29" s="3"/>
      <c r="AC29" s="45"/>
      <c r="AD29" s="1202" t="str">
        <f t="shared" si="7"/>
        <v/>
      </c>
      <c r="AE29" s="1202" t="str">
        <f t="shared" si="8"/>
        <v/>
      </c>
      <c r="AF29" s="1202" t="str">
        <f t="shared" si="0"/>
        <v/>
      </c>
      <c r="AG29" s="1202" t="str">
        <f t="shared" si="1"/>
        <v/>
      </c>
      <c r="AH29" s="1202" t="str">
        <f t="shared" si="2"/>
        <v/>
      </c>
      <c r="AI29" s="1202" t="str">
        <f t="shared" si="3"/>
        <v/>
      </c>
      <c r="AJ29" s="1200" t="str">
        <f t="shared" si="9"/>
        <v/>
      </c>
      <c r="AK29" s="1200" t="str">
        <f t="shared" si="10"/>
        <v/>
      </c>
      <c r="AL29" s="1200" t="str">
        <f t="shared" si="11"/>
        <v/>
      </c>
      <c r="AM29" s="1200" t="str">
        <f t="shared" si="12"/>
        <v/>
      </c>
      <c r="AN29" s="1200" t="str">
        <f t="shared" si="13"/>
        <v/>
      </c>
      <c r="AO29" s="1200" t="str">
        <f t="shared" si="14"/>
        <v/>
      </c>
      <c r="IV29" s="786"/>
    </row>
    <row r="30" spans="1:256" s="52" customFormat="1" ht="30" customHeight="1">
      <c r="A30" s="222"/>
      <c r="B30" s="227">
        <f t="shared" si="4"/>
        <v>12</v>
      </c>
      <c r="C30" s="228" t="str">
        <f>IF('1_一般事項'!$C$8="","",'1_一般事項'!$C$8)</f>
        <v/>
      </c>
      <c r="D30" s="726" t="str">
        <f t="shared" si="5"/>
        <v/>
      </c>
      <c r="E30" s="1641"/>
      <c r="F30" s="1637"/>
      <c r="G30" s="221"/>
      <c r="H30" s="61"/>
      <c r="I30" s="753"/>
      <c r="J30" s="754"/>
      <c r="K30" s="755"/>
      <c r="L30" s="762"/>
      <c r="M30" s="753"/>
      <c r="N30" s="754"/>
      <c r="O30" s="755"/>
      <c r="P30" s="769"/>
      <c r="Q30" s="766"/>
      <c r="R30" s="754"/>
      <c r="S30" s="755"/>
      <c r="T30" s="762"/>
      <c r="U30" s="753"/>
      <c r="V30" s="754"/>
      <c r="W30" s="755"/>
      <c r="X30" s="762"/>
      <c r="Y30" s="804">
        <f t="shared" si="6"/>
        <v>0</v>
      </c>
      <c r="Z30" s="803">
        <f t="shared" si="6"/>
        <v>0</v>
      </c>
      <c r="AB30" s="45"/>
      <c r="AC30" s="45"/>
      <c r="AD30" s="1202" t="str">
        <f t="shared" si="7"/>
        <v/>
      </c>
      <c r="AE30" s="1202" t="str">
        <f t="shared" si="8"/>
        <v/>
      </c>
      <c r="AF30" s="1202" t="str">
        <f t="shared" si="0"/>
        <v/>
      </c>
      <c r="AG30" s="1202" t="str">
        <f t="shared" si="1"/>
        <v/>
      </c>
      <c r="AH30" s="1202" t="str">
        <f t="shared" si="2"/>
        <v/>
      </c>
      <c r="AI30" s="1202" t="str">
        <f t="shared" si="3"/>
        <v/>
      </c>
      <c r="AJ30" s="1200" t="str">
        <f t="shared" si="9"/>
        <v/>
      </c>
      <c r="AK30" s="1200" t="str">
        <f t="shared" si="10"/>
        <v/>
      </c>
      <c r="AL30" s="1200" t="str">
        <f t="shared" si="11"/>
        <v/>
      </c>
      <c r="AM30" s="1200" t="str">
        <f t="shared" si="12"/>
        <v/>
      </c>
      <c r="AN30" s="1200" t="str">
        <f t="shared" si="13"/>
        <v/>
      </c>
      <c r="AO30" s="1200" t="str">
        <f t="shared" si="14"/>
        <v/>
      </c>
      <c r="IV30" s="786"/>
    </row>
    <row r="31" spans="1:256" s="52" customFormat="1" ht="30" customHeight="1">
      <c r="A31" s="222"/>
      <c r="B31" s="227">
        <f t="shared" si="4"/>
        <v>13</v>
      </c>
      <c r="C31" s="228" t="str">
        <f>IF('1_一般事項'!$C$8="","",'1_一般事項'!$C$8)</f>
        <v/>
      </c>
      <c r="D31" s="726" t="str">
        <f t="shared" si="5"/>
        <v/>
      </c>
      <c r="E31" s="1641"/>
      <c r="F31" s="1637"/>
      <c r="G31" s="221"/>
      <c r="H31" s="61"/>
      <c r="I31" s="753"/>
      <c r="J31" s="754"/>
      <c r="K31" s="755"/>
      <c r="L31" s="762"/>
      <c r="M31" s="753"/>
      <c r="N31" s="754"/>
      <c r="O31" s="755"/>
      <c r="P31" s="769"/>
      <c r="Q31" s="766"/>
      <c r="R31" s="754"/>
      <c r="S31" s="755"/>
      <c r="T31" s="762"/>
      <c r="U31" s="753"/>
      <c r="V31" s="754"/>
      <c r="W31" s="755"/>
      <c r="X31" s="762"/>
      <c r="Y31" s="804">
        <f t="shared" si="6"/>
        <v>0</v>
      </c>
      <c r="Z31" s="803">
        <f t="shared" si="6"/>
        <v>0</v>
      </c>
      <c r="AB31" s="45"/>
      <c r="AC31" s="45"/>
      <c r="AD31" s="1202" t="str">
        <f t="shared" si="7"/>
        <v/>
      </c>
      <c r="AE31" s="1202" t="str">
        <f t="shared" si="8"/>
        <v/>
      </c>
      <c r="AF31" s="1202" t="str">
        <f t="shared" si="0"/>
        <v/>
      </c>
      <c r="AG31" s="1202" t="str">
        <f t="shared" si="1"/>
        <v/>
      </c>
      <c r="AH31" s="1202" t="str">
        <f t="shared" si="2"/>
        <v/>
      </c>
      <c r="AI31" s="1202" t="str">
        <f t="shared" si="3"/>
        <v/>
      </c>
      <c r="AJ31" s="1200" t="str">
        <f t="shared" si="9"/>
        <v/>
      </c>
      <c r="AK31" s="1200" t="str">
        <f t="shared" si="10"/>
        <v/>
      </c>
      <c r="AL31" s="1200" t="str">
        <f t="shared" si="11"/>
        <v/>
      </c>
      <c r="AM31" s="1200" t="str">
        <f t="shared" si="12"/>
        <v/>
      </c>
      <c r="AN31" s="1200" t="str">
        <f t="shared" si="13"/>
        <v/>
      </c>
      <c r="AO31" s="1200" t="str">
        <f t="shared" si="14"/>
        <v/>
      </c>
      <c r="IV31" s="786"/>
    </row>
    <row r="32" spans="1:256" s="52" customFormat="1" ht="30" customHeight="1">
      <c r="A32" s="222"/>
      <c r="B32" s="227">
        <f t="shared" si="4"/>
        <v>14</v>
      </c>
      <c r="C32" s="228" t="str">
        <f>IF('1_一般事項'!$C$8="","",'1_一般事項'!$C$8)</f>
        <v/>
      </c>
      <c r="D32" s="726" t="str">
        <f t="shared" si="5"/>
        <v/>
      </c>
      <c r="E32" s="1641"/>
      <c r="F32" s="1637"/>
      <c r="G32" s="221"/>
      <c r="H32" s="61"/>
      <c r="I32" s="753"/>
      <c r="J32" s="754"/>
      <c r="K32" s="755"/>
      <c r="L32" s="762"/>
      <c r="M32" s="753"/>
      <c r="N32" s="754"/>
      <c r="O32" s="755"/>
      <c r="P32" s="769"/>
      <c r="Q32" s="766"/>
      <c r="R32" s="754"/>
      <c r="S32" s="755"/>
      <c r="T32" s="762"/>
      <c r="U32" s="753"/>
      <c r="V32" s="754"/>
      <c r="W32" s="755"/>
      <c r="X32" s="762"/>
      <c r="Y32" s="804">
        <f t="shared" si="6"/>
        <v>0</v>
      </c>
      <c r="Z32" s="803">
        <f t="shared" si="6"/>
        <v>0</v>
      </c>
      <c r="AB32" s="3"/>
      <c r="AC32" s="45"/>
      <c r="AD32" s="1202" t="str">
        <f t="shared" si="7"/>
        <v/>
      </c>
      <c r="AE32" s="1202" t="str">
        <f t="shared" si="8"/>
        <v/>
      </c>
      <c r="AF32" s="1202" t="str">
        <f t="shared" si="0"/>
        <v/>
      </c>
      <c r="AG32" s="1202" t="str">
        <f t="shared" si="1"/>
        <v/>
      </c>
      <c r="AH32" s="1202" t="str">
        <f t="shared" si="2"/>
        <v/>
      </c>
      <c r="AI32" s="1202" t="str">
        <f t="shared" si="3"/>
        <v/>
      </c>
      <c r="AJ32" s="1200" t="str">
        <f t="shared" si="9"/>
        <v/>
      </c>
      <c r="AK32" s="1200" t="str">
        <f t="shared" si="10"/>
        <v/>
      </c>
      <c r="AL32" s="1200" t="str">
        <f t="shared" si="11"/>
        <v/>
      </c>
      <c r="AM32" s="1200" t="str">
        <f t="shared" si="12"/>
        <v/>
      </c>
      <c r="AN32" s="1200" t="str">
        <f t="shared" si="13"/>
        <v/>
      </c>
      <c r="AO32" s="1200" t="str">
        <f t="shared" si="14"/>
        <v/>
      </c>
      <c r="IV32" s="786"/>
    </row>
    <row r="33" spans="1:256" s="52" customFormat="1" ht="30" customHeight="1">
      <c r="A33" s="222"/>
      <c r="B33" s="227">
        <f t="shared" si="4"/>
        <v>15</v>
      </c>
      <c r="C33" s="228" t="str">
        <f>IF('1_一般事項'!$C$8="","",'1_一般事項'!$C$8)</f>
        <v/>
      </c>
      <c r="D33" s="726" t="str">
        <f t="shared" si="5"/>
        <v/>
      </c>
      <c r="E33" s="1641"/>
      <c r="F33" s="1637"/>
      <c r="G33" s="221"/>
      <c r="H33" s="61"/>
      <c r="I33" s="753"/>
      <c r="J33" s="754"/>
      <c r="K33" s="755"/>
      <c r="L33" s="762"/>
      <c r="M33" s="753"/>
      <c r="N33" s="754"/>
      <c r="O33" s="755"/>
      <c r="P33" s="769"/>
      <c r="Q33" s="766"/>
      <c r="R33" s="754"/>
      <c r="S33" s="755"/>
      <c r="T33" s="762"/>
      <c r="U33" s="753"/>
      <c r="V33" s="754"/>
      <c r="W33" s="755"/>
      <c r="X33" s="762"/>
      <c r="Y33" s="804">
        <f t="shared" si="6"/>
        <v>0</v>
      </c>
      <c r="Z33" s="803">
        <f t="shared" si="6"/>
        <v>0</v>
      </c>
      <c r="AB33" s="45"/>
      <c r="AC33" s="45"/>
      <c r="AD33" s="1202" t="str">
        <f t="shared" si="7"/>
        <v/>
      </c>
      <c r="AE33" s="1202" t="str">
        <f t="shared" si="8"/>
        <v/>
      </c>
      <c r="AF33" s="1202" t="str">
        <f t="shared" si="0"/>
        <v/>
      </c>
      <c r="AG33" s="1202" t="str">
        <f t="shared" si="1"/>
        <v/>
      </c>
      <c r="AH33" s="1202" t="str">
        <f t="shared" si="2"/>
        <v/>
      </c>
      <c r="AI33" s="1202" t="str">
        <f t="shared" si="3"/>
        <v/>
      </c>
      <c r="AJ33" s="1200" t="str">
        <f t="shared" si="9"/>
        <v/>
      </c>
      <c r="AK33" s="1200" t="str">
        <f t="shared" si="10"/>
        <v/>
      </c>
      <c r="AL33" s="1200" t="str">
        <f t="shared" si="11"/>
        <v/>
      </c>
      <c r="AM33" s="1200" t="str">
        <f t="shared" si="12"/>
        <v/>
      </c>
      <c r="AN33" s="1200" t="str">
        <f t="shared" si="13"/>
        <v/>
      </c>
      <c r="AO33" s="1200" t="str">
        <f t="shared" si="14"/>
        <v/>
      </c>
      <c r="IV33" s="786"/>
    </row>
    <row r="34" spans="1:256" s="52" customFormat="1" ht="30" customHeight="1">
      <c r="A34" s="222"/>
      <c r="B34" s="227">
        <f t="shared" si="4"/>
        <v>16</v>
      </c>
      <c r="C34" s="228" t="str">
        <f>IF('1_一般事項'!$C$8="","",'1_一般事項'!$C$8)</f>
        <v/>
      </c>
      <c r="D34" s="726" t="str">
        <f t="shared" si="5"/>
        <v/>
      </c>
      <c r="E34" s="1641"/>
      <c r="F34" s="1637"/>
      <c r="G34" s="221"/>
      <c r="H34" s="61"/>
      <c r="I34" s="753"/>
      <c r="J34" s="754"/>
      <c r="K34" s="755"/>
      <c r="L34" s="762"/>
      <c r="M34" s="753"/>
      <c r="N34" s="754"/>
      <c r="O34" s="755"/>
      <c r="P34" s="769"/>
      <c r="Q34" s="766"/>
      <c r="R34" s="754"/>
      <c r="S34" s="755"/>
      <c r="T34" s="762"/>
      <c r="U34" s="753"/>
      <c r="V34" s="754"/>
      <c r="W34" s="755"/>
      <c r="X34" s="762"/>
      <c r="Y34" s="804">
        <f t="shared" si="6"/>
        <v>0</v>
      </c>
      <c r="Z34" s="803">
        <f t="shared" si="6"/>
        <v>0</v>
      </c>
      <c r="AB34" s="3"/>
      <c r="AC34" s="45"/>
      <c r="AD34" s="1202" t="str">
        <f t="shared" si="7"/>
        <v/>
      </c>
      <c r="AE34" s="1202" t="str">
        <f t="shared" si="8"/>
        <v/>
      </c>
      <c r="AF34" s="1202" t="str">
        <f t="shared" si="0"/>
        <v/>
      </c>
      <c r="AG34" s="1202" t="str">
        <f t="shared" si="1"/>
        <v/>
      </c>
      <c r="AH34" s="1202" t="str">
        <f t="shared" si="2"/>
        <v/>
      </c>
      <c r="AI34" s="1202" t="str">
        <f t="shared" si="3"/>
        <v/>
      </c>
      <c r="AJ34" s="1200" t="str">
        <f t="shared" si="9"/>
        <v/>
      </c>
      <c r="AK34" s="1200" t="str">
        <f t="shared" si="10"/>
        <v/>
      </c>
      <c r="AL34" s="1200" t="str">
        <f t="shared" si="11"/>
        <v/>
      </c>
      <c r="AM34" s="1200" t="str">
        <f t="shared" si="12"/>
        <v/>
      </c>
      <c r="AN34" s="1200" t="str">
        <f t="shared" si="13"/>
        <v/>
      </c>
      <c r="AO34" s="1200" t="str">
        <f t="shared" si="14"/>
        <v/>
      </c>
      <c r="IV34" s="786"/>
    </row>
    <row r="35" spans="1:256" s="52" customFormat="1" ht="30" customHeight="1">
      <c r="A35" s="222"/>
      <c r="B35" s="227">
        <f t="shared" si="4"/>
        <v>17</v>
      </c>
      <c r="C35" s="228" t="str">
        <f>IF('1_一般事項'!$C$8="","",'1_一般事項'!$C$8)</f>
        <v/>
      </c>
      <c r="D35" s="726" t="str">
        <f t="shared" si="5"/>
        <v/>
      </c>
      <c r="E35" s="1641"/>
      <c r="F35" s="1637"/>
      <c r="G35" s="221"/>
      <c r="H35" s="61"/>
      <c r="I35" s="753"/>
      <c r="J35" s="754"/>
      <c r="K35" s="755"/>
      <c r="L35" s="762"/>
      <c r="M35" s="753"/>
      <c r="N35" s="754"/>
      <c r="O35" s="755"/>
      <c r="P35" s="769"/>
      <c r="Q35" s="766"/>
      <c r="R35" s="754"/>
      <c r="S35" s="755"/>
      <c r="T35" s="762"/>
      <c r="U35" s="753"/>
      <c r="V35" s="754"/>
      <c r="W35" s="755"/>
      <c r="X35" s="762"/>
      <c r="Y35" s="804">
        <f t="shared" si="6"/>
        <v>0</v>
      </c>
      <c r="Z35" s="803">
        <f t="shared" si="6"/>
        <v>0</v>
      </c>
      <c r="AB35" s="45"/>
      <c r="AC35" s="45"/>
      <c r="AD35" s="1202" t="str">
        <f t="shared" si="7"/>
        <v/>
      </c>
      <c r="AE35" s="1202" t="str">
        <f t="shared" si="8"/>
        <v/>
      </c>
      <c r="AF35" s="1202" t="str">
        <f t="shared" si="0"/>
        <v/>
      </c>
      <c r="AG35" s="1202" t="str">
        <f t="shared" si="1"/>
        <v/>
      </c>
      <c r="AH35" s="1202" t="str">
        <f t="shared" si="2"/>
        <v/>
      </c>
      <c r="AI35" s="1202" t="str">
        <f t="shared" si="3"/>
        <v/>
      </c>
      <c r="AJ35" s="1200" t="str">
        <f t="shared" si="9"/>
        <v/>
      </c>
      <c r="AK35" s="1200" t="str">
        <f t="shared" si="10"/>
        <v/>
      </c>
      <c r="AL35" s="1200" t="str">
        <f t="shared" si="11"/>
        <v/>
      </c>
      <c r="AM35" s="1200" t="str">
        <f t="shared" si="12"/>
        <v/>
      </c>
      <c r="AN35" s="1200" t="str">
        <f t="shared" si="13"/>
        <v/>
      </c>
      <c r="AO35" s="1200" t="str">
        <f t="shared" si="14"/>
        <v/>
      </c>
      <c r="IV35" s="786"/>
    </row>
    <row r="36" spans="1:256" s="52" customFormat="1" ht="30" customHeight="1">
      <c r="A36" s="222"/>
      <c r="B36" s="227">
        <f t="shared" si="4"/>
        <v>18</v>
      </c>
      <c r="C36" s="228" t="str">
        <f>IF('1_一般事項'!$C$8="","",'1_一般事項'!$C$8)</f>
        <v/>
      </c>
      <c r="D36" s="726" t="str">
        <f t="shared" si="5"/>
        <v/>
      </c>
      <c r="E36" s="1641"/>
      <c r="F36" s="1637"/>
      <c r="G36" s="221"/>
      <c r="H36" s="61"/>
      <c r="I36" s="753"/>
      <c r="J36" s="754"/>
      <c r="K36" s="755"/>
      <c r="L36" s="762"/>
      <c r="M36" s="753"/>
      <c r="N36" s="754"/>
      <c r="O36" s="755"/>
      <c r="P36" s="769"/>
      <c r="Q36" s="766"/>
      <c r="R36" s="754"/>
      <c r="S36" s="755"/>
      <c r="T36" s="762"/>
      <c r="U36" s="753"/>
      <c r="V36" s="754"/>
      <c r="W36" s="755"/>
      <c r="X36" s="762"/>
      <c r="Y36" s="804">
        <f t="shared" si="6"/>
        <v>0</v>
      </c>
      <c r="Z36" s="803">
        <f t="shared" si="6"/>
        <v>0</v>
      </c>
      <c r="AB36" s="45"/>
      <c r="AC36" s="45"/>
      <c r="AD36" s="1202" t="str">
        <f t="shared" si="7"/>
        <v/>
      </c>
      <c r="AE36" s="1202" t="str">
        <f t="shared" si="8"/>
        <v/>
      </c>
      <c r="AF36" s="1202" t="str">
        <f t="shared" si="0"/>
        <v/>
      </c>
      <c r="AG36" s="1202" t="str">
        <f t="shared" si="1"/>
        <v/>
      </c>
      <c r="AH36" s="1202" t="str">
        <f t="shared" si="2"/>
        <v/>
      </c>
      <c r="AI36" s="1202" t="str">
        <f t="shared" si="3"/>
        <v/>
      </c>
      <c r="AJ36" s="1200" t="str">
        <f t="shared" si="9"/>
        <v/>
      </c>
      <c r="AK36" s="1200" t="str">
        <f t="shared" si="10"/>
        <v/>
      </c>
      <c r="AL36" s="1200" t="str">
        <f t="shared" si="11"/>
        <v/>
      </c>
      <c r="AM36" s="1200" t="str">
        <f t="shared" si="12"/>
        <v/>
      </c>
      <c r="AN36" s="1200" t="str">
        <f t="shared" si="13"/>
        <v/>
      </c>
      <c r="AO36" s="1200" t="str">
        <f t="shared" si="14"/>
        <v/>
      </c>
      <c r="IV36" s="786"/>
    </row>
    <row r="37" spans="1:256" s="52" customFormat="1" ht="30" customHeight="1">
      <c r="A37" s="222"/>
      <c r="B37" s="227">
        <f t="shared" si="4"/>
        <v>19</v>
      </c>
      <c r="C37" s="228" t="str">
        <f>IF('1_一般事項'!$C$8="","",'1_一般事項'!$C$8)</f>
        <v/>
      </c>
      <c r="D37" s="726" t="str">
        <f t="shared" si="5"/>
        <v/>
      </c>
      <c r="E37" s="1641"/>
      <c r="F37" s="1637"/>
      <c r="G37" s="221"/>
      <c r="H37" s="61"/>
      <c r="I37" s="753"/>
      <c r="J37" s="754"/>
      <c r="K37" s="755"/>
      <c r="L37" s="762"/>
      <c r="M37" s="753"/>
      <c r="N37" s="754"/>
      <c r="O37" s="755"/>
      <c r="P37" s="769"/>
      <c r="Q37" s="766"/>
      <c r="R37" s="754"/>
      <c r="S37" s="755"/>
      <c r="T37" s="762"/>
      <c r="U37" s="753"/>
      <c r="V37" s="754"/>
      <c r="W37" s="755"/>
      <c r="X37" s="762"/>
      <c r="Y37" s="804">
        <f t="shared" si="6"/>
        <v>0</v>
      </c>
      <c r="Z37" s="803">
        <f t="shared" si="6"/>
        <v>0</v>
      </c>
      <c r="AB37" s="3"/>
      <c r="AC37" s="45"/>
      <c r="AD37" s="1202" t="str">
        <f t="shared" si="7"/>
        <v/>
      </c>
      <c r="AE37" s="1202" t="str">
        <f t="shared" si="8"/>
        <v/>
      </c>
      <c r="AF37" s="1202" t="str">
        <f t="shared" si="0"/>
        <v/>
      </c>
      <c r="AG37" s="1202" t="str">
        <f t="shared" si="1"/>
        <v/>
      </c>
      <c r="AH37" s="1202" t="str">
        <f t="shared" si="2"/>
        <v/>
      </c>
      <c r="AI37" s="1202" t="str">
        <f t="shared" si="3"/>
        <v/>
      </c>
      <c r="AJ37" s="1200" t="str">
        <f t="shared" si="9"/>
        <v/>
      </c>
      <c r="AK37" s="1200" t="str">
        <f t="shared" si="10"/>
        <v/>
      </c>
      <c r="AL37" s="1200" t="str">
        <f t="shared" si="11"/>
        <v/>
      </c>
      <c r="AM37" s="1200" t="str">
        <f t="shared" si="12"/>
        <v/>
      </c>
      <c r="AN37" s="1200" t="str">
        <f t="shared" si="13"/>
        <v/>
      </c>
      <c r="AO37" s="1200" t="str">
        <f t="shared" si="14"/>
        <v/>
      </c>
      <c r="IV37" s="786"/>
    </row>
    <row r="38" spans="1:256" s="52" customFormat="1" ht="30" customHeight="1">
      <c r="A38" s="222"/>
      <c r="B38" s="227">
        <f t="shared" si="4"/>
        <v>20</v>
      </c>
      <c r="C38" s="228" t="str">
        <f>IF('1_一般事項'!$C$8="","",'1_一般事項'!$C$8)</f>
        <v/>
      </c>
      <c r="D38" s="726" t="str">
        <f t="shared" si="5"/>
        <v/>
      </c>
      <c r="E38" s="1641"/>
      <c r="F38" s="1637"/>
      <c r="G38" s="221"/>
      <c r="H38" s="61"/>
      <c r="I38" s="753"/>
      <c r="J38" s="754"/>
      <c r="K38" s="755"/>
      <c r="L38" s="762"/>
      <c r="M38" s="753"/>
      <c r="N38" s="754"/>
      <c r="O38" s="755"/>
      <c r="P38" s="769"/>
      <c r="Q38" s="766"/>
      <c r="R38" s="754"/>
      <c r="S38" s="755"/>
      <c r="T38" s="762"/>
      <c r="U38" s="753"/>
      <c r="V38" s="754"/>
      <c r="W38" s="755"/>
      <c r="X38" s="762"/>
      <c r="Y38" s="804">
        <f t="shared" si="6"/>
        <v>0</v>
      </c>
      <c r="Z38" s="803">
        <f t="shared" si="6"/>
        <v>0</v>
      </c>
      <c r="AB38" s="45"/>
      <c r="AC38" s="45"/>
      <c r="AD38" s="1202" t="str">
        <f t="shared" si="7"/>
        <v/>
      </c>
      <c r="AE38" s="1202" t="str">
        <f t="shared" si="8"/>
        <v/>
      </c>
      <c r="AF38" s="1202" t="str">
        <f t="shared" si="0"/>
        <v/>
      </c>
      <c r="AG38" s="1202" t="str">
        <f t="shared" si="1"/>
        <v/>
      </c>
      <c r="AH38" s="1202" t="str">
        <f t="shared" si="2"/>
        <v/>
      </c>
      <c r="AI38" s="1202" t="str">
        <f t="shared" si="3"/>
        <v/>
      </c>
      <c r="AJ38" s="1200" t="str">
        <f t="shared" si="9"/>
        <v/>
      </c>
      <c r="AK38" s="1200" t="str">
        <f t="shared" si="10"/>
        <v/>
      </c>
      <c r="AL38" s="1200" t="str">
        <f t="shared" si="11"/>
        <v/>
      </c>
      <c r="AM38" s="1200" t="str">
        <f t="shared" si="12"/>
        <v/>
      </c>
      <c r="AN38" s="1200" t="str">
        <f t="shared" si="13"/>
        <v/>
      </c>
      <c r="AO38" s="1200" t="str">
        <f t="shared" si="14"/>
        <v/>
      </c>
      <c r="IV38" s="786"/>
    </row>
    <row r="39" spans="1:256" s="52" customFormat="1" ht="30" customHeight="1">
      <c r="A39" s="222"/>
      <c r="B39" s="227">
        <f t="shared" si="4"/>
        <v>21</v>
      </c>
      <c r="C39" s="228" t="str">
        <f>IF('1_一般事項'!$C$8="","",'1_一般事項'!$C$8)</f>
        <v/>
      </c>
      <c r="D39" s="726" t="str">
        <f t="shared" si="5"/>
        <v/>
      </c>
      <c r="E39" s="1641"/>
      <c r="F39" s="1637"/>
      <c r="G39" s="221"/>
      <c r="H39" s="61"/>
      <c r="I39" s="753"/>
      <c r="J39" s="754"/>
      <c r="K39" s="755"/>
      <c r="L39" s="762"/>
      <c r="M39" s="753"/>
      <c r="N39" s="754"/>
      <c r="O39" s="755"/>
      <c r="P39" s="769"/>
      <c r="Q39" s="766"/>
      <c r="R39" s="754"/>
      <c r="S39" s="755"/>
      <c r="T39" s="762"/>
      <c r="U39" s="753"/>
      <c r="V39" s="754"/>
      <c r="W39" s="755"/>
      <c r="X39" s="762"/>
      <c r="Y39" s="804">
        <f t="shared" si="6"/>
        <v>0</v>
      </c>
      <c r="Z39" s="803">
        <f t="shared" si="6"/>
        <v>0</v>
      </c>
      <c r="AB39" s="45"/>
      <c r="AC39" s="45"/>
      <c r="AD39" s="1202" t="str">
        <f t="shared" si="7"/>
        <v/>
      </c>
      <c r="AE39" s="1202" t="str">
        <f t="shared" si="8"/>
        <v/>
      </c>
      <c r="AF39" s="1202" t="str">
        <f t="shared" si="0"/>
        <v/>
      </c>
      <c r="AG39" s="1202" t="str">
        <f t="shared" si="1"/>
        <v/>
      </c>
      <c r="AH39" s="1202" t="str">
        <f t="shared" si="2"/>
        <v/>
      </c>
      <c r="AI39" s="1202" t="str">
        <f t="shared" si="3"/>
        <v/>
      </c>
      <c r="AJ39" s="1200" t="str">
        <f t="shared" si="9"/>
        <v/>
      </c>
      <c r="AK39" s="1200" t="str">
        <f t="shared" si="10"/>
        <v/>
      </c>
      <c r="AL39" s="1200" t="str">
        <f t="shared" si="11"/>
        <v/>
      </c>
      <c r="AM39" s="1200" t="str">
        <f t="shared" si="12"/>
        <v/>
      </c>
      <c r="AN39" s="1200" t="str">
        <f t="shared" si="13"/>
        <v/>
      </c>
      <c r="AO39" s="1200" t="str">
        <f t="shared" si="14"/>
        <v/>
      </c>
      <c r="IV39" s="786"/>
    </row>
    <row r="40" spans="1:256" s="52" customFormat="1" ht="30" customHeight="1">
      <c r="A40" s="222"/>
      <c r="B40" s="227">
        <f t="shared" si="4"/>
        <v>22</v>
      </c>
      <c r="C40" s="228" t="str">
        <f>IF('1_一般事項'!$C$8="","",'1_一般事項'!$C$8)</f>
        <v/>
      </c>
      <c r="D40" s="726" t="str">
        <f t="shared" si="5"/>
        <v/>
      </c>
      <c r="E40" s="1641"/>
      <c r="F40" s="1637"/>
      <c r="G40" s="221"/>
      <c r="H40" s="61"/>
      <c r="I40" s="753"/>
      <c r="J40" s="754"/>
      <c r="K40" s="755"/>
      <c r="L40" s="762"/>
      <c r="M40" s="753"/>
      <c r="N40" s="754"/>
      <c r="O40" s="755"/>
      <c r="P40" s="769"/>
      <c r="Q40" s="766"/>
      <c r="R40" s="754"/>
      <c r="S40" s="755"/>
      <c r="T40" s="762"/>
      <c r="U40" s="753"/>
      <c r="V40" s="754"/>
      <c r="W40" s="755"/>
      <c r="X40" s="762"/>
      <c r="Y40" s="804">
        <f t="shared" si="6"/>
        <v>0</v>
      </c>
      <c r="Z40" s="803">
        <f t="shared" si="6"/>
        <v>0</v>
      </c>
      <c r="AB40" s="3"/>
      <c r="AC40" s="45"/>
      <c r="AD40" s="1202" t="str">
        <f t="shared" si="7"/>
        <v/>
      </c>
      <c r="AE40" s="1202" t="str">
        <f t="shared" si="8"/>
        <v/>
      </c>
      <c r="AF40" s="1202" t="str">
        <f t="shared" si="0"/>
        <v/>
      </c>
      <c r="AG40" s="1202" t="str">
        <f t="shared" si="1"/>
        <v/>
      </c>
      <c r="AH40" s="1202" t="str">
        <f t="shared" si="2"/>
        <v/>
      </c>
      <c r="AI40" s="1202" t="str">
        <f t="shared" si="3"/>
        <v/>
      </c>
      <c r="AJ40" s="1200" t="str">
        <f t="shared" si="9"/>
        <v/>
      </c>
      <c r="AK40" s="1200" t="str">
        <f t="shared" si="10"/>
        <v/>
      </c>
      <c r="AL40" s="1200" t="str">
        <f t="shared" si="11"/>
        <v/>
      </c>
      <c r="AM40" s="1200" t="str">
        <f t="shared" si="12"/>
        <v/>
      </c>
      <c r="AN40" s="1200" t="str">
        <f t="shared" si="13"/>
        <v/>
      </c>
      <c r="AO40" s="1200" t="str">
        <f t="shared" si="14"/>
        <v/>
      </c>
      <c r="IV40" s="786"/>
    </row>
    <row r="41" spans="1:256" s="52" customFormat="1" ht="30" customHeight="1">
      <c r="A41" s="222"/>
      <c r="B41" s="227">
        <f t="shared" si="4"/>
        <v>23</v>
      </c>
      <c r="C41" s="228" t="str">
        <f>IF('1_一般事項'!$C$8="","",'1_一般事項'!$C$8)</f>
        <v/>
      </c>
      <c r="D41" s="726" t="str">
        <f t="shared" si="5"/>
        <v/>
      </c>
      <c r="E41" s="1641"/>
      <c r="F41" s="1637"/>
      <c r="G41" s="221"/>
      <c r="H41" s="61"/>
      <c r="I41" s="753"/>
      <c r="J41" s="754"/>
      <c r="K41" s="755"/>
      <c r="L41" s="762"/>
      <c r="M41" s="753"/>
      <c r="N41" s="754"/>
      <c r="O41" s="755"/>
      <c r="P41" s="769"/>
      <c r="Q41" s="766"/>
      <c r="R41" s="754"/>
      <c r="S41" s="755"/>
      <c r="T41" s="762"/>
      <c r="U41" s="753"/>
      <c r="V41" s="754"/>
      <c r="W41" s="755"/>
      <c r="X41" s="762"/>
      <c r="Y41" s="804">
        <f t="shared" si="6"/>
        <v>0</v>
      </c>
      <c r="Z41" s="803">
        <f t="shared" si="6"/>
        <v>0</v>
      </c>
      <c r="AB41" s="45"/>
      <c r="AC41" s="45"/>
      <c r="AD41" s="1202" t="str">
        <f t="shared" si="7"/>
        <v/>
      </c>
      <c r="AE41" s="1202" t="str">
        <f t="shared" si="8"/>
        <v/>
      </c>
      <c r="AF41" s="1202" t="str">
        <f t="shared" si="0"/>
        <v/>
      </c>
      <c r="AG41" s="1202" t="str">
        <f t="shared" si="1"/>
        <v/>
      </c>
      <c r="AH41" s="1202" t="str">
        <f t="shared" si="2"/>
        <v/>
      </c>
      <c r="AI41" s="1202" t="str">
        <f t="shared" si="3"/>
        <v/>
      </c>
      <c r="AJ41" s="1200" t="str">
        <f t="shared" si="9"/>
        <v/>
      </c>
      <c r="AK41" s="1200" t="str">
        <f t="shared" si="10"/>
        <v/>
      </c>
      <c r="AL41" s="1200" t="str">
        <f t="shared" si="11"/>
        <v/>
      </c>
      <c r="AM41" s="1200" t="str">
        <f t="shared" si="12"/>
        <v/>
      </c>
      <c r="AN41" s="1200" t="str">
        <f t="shared" si="13"/>
        <v/>
      </c>
      <c r="AO41" s="1200" t="str">
        <f t="shared" si="14"/>
        <v/>
      </c>
      <c r="IV41" s="786"/>
    </row>
    <row r="42" spans="1:256" s="52" customFormat="1" ht="30" customHeight="1">
      <c r="A42" s="222"/>
      <c r="B42" s="227">
        <f t="shared" si="4"/>
        <v>24</v>
      </c>
      <c r="C42" s="228" t="str">
        <f>IF('1_一般事項'!$C$8="","",'1_一般事項'!$C$8)</f>
        <v/>
      </c>
      <c r="D42" s="726" t="str">
        <f t="shared" si="5"/>
        <v/>
      </c>
      <c r="E42" s="1641"/>
      <c r="F42" s="1637"/>
      <c r="G42" s="221"/>
      <c r="H42" s="61"/>
      <c r="I42" s="753"/>
      <c r="J42" s="754"/>
      <c r="K42" s="755"/>
      <c r="L42" s="762"/>
      <c r="M42" s="753"/>
      <c r="N42" s="754"/>
      <c r="O42" s="755"/>
      <c r="P42" s="769"/>
      <c r="Q42" s="766"/>
      <c r="R42" s="754"/>
      <c r="S42" s="755"/>
      <c r="T42" s="762"/>
      <c r="U42" s="753"/>
      <c r="V42" s="754"/>
      <c r="W42" s="755"/>
      <c r="X42" s="762"/>
      <c r="Y42" s="804">
        <f t="shared" si="6"/>
        <v>0</v>
      </c>
      <c r="Z42" s="803">
        <f t="shared" si="6"/>
        <v>0</v>
      </c>
      <c r="AB42" s="45"/>
      <c r="AC42" s="45"/>
      <c r="AD42" s="1202" t="str">
        <f t="shared" si="7"/>
        <v/>
      </c>
      <c r="AE42" s="1202" t="str">
        <f t="shared" si="8"/>
        <v/>
      </c>
      <c r="AF42" s="1202" t="str">
        <f t="shared" si="0"/>
        <v/>
      </c>
      <c r="AG42" s="1202" t="str">
        <f t="shared" si="1"/>
        <v/>
      </c>
      <c r="AH42" s="1202" t="str">
        <f t="shared" si="2"/>
        <v/>
      </c>
      <c r="AI42" s="1202" t="str">
        <f t="shared" si="3"/>
        <v/>
      </c>
      <c r="AJ42" s="1200" t="str">
        <f t="shared" si="9"/>
        <v/>
      </c>
      <c r="AK42" s="1200" t="str">
        <f t="shared" si="10"/>
        <v/>
      </c>
      <c r="AL42" s="1200" t="str">
        <f t="shared" si="11"/>
        <v/>
      </c>
      <c r="AM42" s="1200" t="str">
        <f t="shared" si="12"/>
        <v/>
      </c>
      <c r="AN42" s="1200" t="str">
        <f t="shared" si="13"/>
        <v/>
      </c>
      <c r="AO42" s="1200" t="str">
        <f t="shared" si="14"/>
        <v/>
      </c>
      <c r="IV42" s="786"/>
    </row>
    <row r="43" spans="1:256" s="52" customFormat="1" ht="30" customHeight="1">
      <c r="A43" s="222"/>
      <c r="B43" s="227">
        <f t="shared" si="4"/>
        <v>25</v>
      </c>
      <c r="C43" s="228" t="str">
        <f>IF('1_一般事項'!$C$8="","",'1_一般事項'!$C$8)</f>
        <v/>
      </c>
      <c r="D43" s="726" t="str">
        <f t="shared" si="5"/>
        <v/>
      </c>
      <c r="E43" s="1641"/>
      <c r="F43" s="1637"/>
      <c r="G43" s="221"/>
      <c r="H43" s="61"/>
      <c r="I43" s="753"/>
      <c r="J43" s="754"/>
      <c r="K43" s="755"/>
      <c r="L43" s="762"/>
      <c r="M43" s="753"/>
      <c r="N43" s="754"/>
      <c r="O43" s="755"/>
      <c r="P43" s="769"/>
      <c r="Q43" s="766"/>
      <c r="R43" s="754"/>
      <c r="S43" s="755"/>
      <c r="T43" s="762"/>
      <c r="U43" s="753"/>
      <c r="V43" s="754"/>
      <c r="W43" s="755"/>
      <c r="X43" s="762"/>
      <c r="Y43" s="804">
        <f t="shared" si="6"/>
        <v>0</v>
      </c>
      <c r="Z43" s="803">
        <f t="shared" si="6"/>
        <v>0</v>
      </c>
      <c r="AB43" s="3"/>
      <c r="AC43" s="45"/>
      <c r="AD43" s="1202" t="str">
        <f t="shared" si="7"/>
        <v/>
      </c>
      <c r="AE43" s="1202" t="str">
        <f t="shared" si="8"/>
        <v/>
      </c>
      <c r="AF43" s="1202" t="str">
        <f t="shared" si="0"/>
        <v/>
      </c>
      <c r="AG43" s="1202" t="str">
        <f t="shared" si="1"/>
        <v/>
      </c>
      <c r="AH43" s="1202" t="str">
        <f t="shared" si="2"/>
        <v/>
      </c>
      <c r="AI43" s="1202" t="str">
        <f t="shared" si="3"/>
        <v/>
      </c>
      <c r="AJ43" s="1200" t="str">
        <f t="shared" si="9"/>
        <v/>
      </c>
      <c r="AK43" s="1200" t="str">
        <f t="shared" si="10"/>
        <v/>
      </c>
      <c r="AL43" s="1200" t="str">
        <f t="shared" si="11"/>
        <v/>
      </c>
      <c r="AM43" s="1200" t="str">
        <f t="shared" si="12"/>
        <v/>
      </c>
      <c r="AN43" s="1200" t="str">
        <f t="shared" si="13"/>
        <v/>
      </c>
      <c r="AO43" s="1200" t="str">
        <f t="shared" si="14"/>
        <v/>
      </c>
      <c r="IV43" s="786"/>
    </row>
    <row r="44" spans="1:256" s="52" customFormat="1" ht="30" customHeight="1">
      <c r="A44" s="222"/>
      <c r="B44" s="227">
        <f t="shared" si="4"/>
        <v>26</v>
      </c>
      <c r="C44" s="228" t="str">
        <f>IF('1_一般事項'!$C$8="","",'1_一般事項'!$C$8)</f>
        <v/>
      </c>
      <c r="D44" s="726" t="str">
        <f t="shared" si="5"/>
        <v/>
      </c>
      <c r="E44" s="1641"/>
      <c r="F44" s="1637"/>
      <c r="G44" s="221"/>
      <c r="H44" s="61"/>
      <c r="I44" s="753"/>
      <c r="J44" s="754"/>
      <c r="K44" s="755"/>
      <c r="L44" s="762"/>
      <c r="M44" s="753"/>
      <c r="N44" s="754"/>
      <c r="O44" s="755"/>
      <c r="P44" s="769"/>
      <c r="Q44" s="766"/>
      <c r="R44" s="754"/>
      <c r="S44" s="755"/>
      <c r="T44" s="762"/>
      <c r="U44" s="753"/>
      <c r="V44" s="754"/>
      <c r="W44" s="755"/>
      <c r="X44" s="762"/>
      <c r="Y44" s="804">
        <f t="shared" si="6"/>
        <v>0</v>
      </c>
      <c r="Z44" s="803">
        <f t="shared" si="6"/>
        <v>0</v>
      </c>
      <c r="AB44" s="45"/>
      <c r="AC44" s="45"/>
      <c r="AD44" s="1202" t="str">
        <f t="shared" si="7"/>
        <v/>
      </c>
      <c r="AE44" s="1202" t="str">
        <f t="shared" si="8"/>
        <v/>
      </c>
      <c r="AF44" s="1202" t="str">
        <f t="shared" si="0"/>
        <v/>
      </c>
      <c r="AG44" s="1202" t="str">
        <f t="shared" si="1"/>
        <v/>
      </c>
      <c r="AH44" s="1202" t="str">
        <f t="shared" si="2"/>
        <v/>
      </c>
      <c r="AI44" s="1202" t="str">
        <f t="shared" si="3"/>
        <v/>
      </c>
      <c r="AJ44" s="1200" t="str">
        <f t="shared" si="9"/>
        <v/>
      </c>
      <c r="AK44" s="1200" t="str">
        <f t="shared" si="10"/>
        <v/>
      </c>
      <c r="AL44" s="1200" t="str">
        <f t="shared" si="11"/>
        <v/>
      </c>
      <c r="AM44" s="1200" t="str">
        <f t="shared" si="12"/>
        <v/>
      </c>
      <c r="AN44" s="1200" t="str">
        <f t="shared" si="13"/>
        <v/>
      </c>
      <c r="AO44" s="1200" t="str">
        <f t="shared" si="14"/>
        <v/>
      </c>
      <c r="IV44" s="786"/>
    </row>
    <row r="45" spans="1:256" s="52" customFormat="1" ht="30" customHeight="1">
      <c r="A45" s="222"/>
      <c r="B45" s="227">
        <f t="shared" si="4"/>
        <v>27</v>
      </c>
      <c r="C45" s="228" t="str">
        <f>IF('1_一般事項'!$C$8="","",'1_一般事項'!$C$8)</f>
        <v/>
      </c>
      <c r="D45" s="726" t="str">
        <f t="shared" si="5"/>
        <v/>
      </c>
      <c r="E45" s="1641"/>
      <c r="F45" s="1637"/>
      <c r="G45" s="221"/>
      <c r="H45" s="61"/>
      <c r="I45" s="753"/>
      <c r="J45" s="754"/>
      <c r="K45" s="755"/>
      <c r="L45" s="762"/>
      <c r="M45" s="753"/>
      <c r="N45" s="754"/>
      <c r="O45" s="755"/>
      <c r="P45" s="769"/>
      <c r="Q45" s="766"/>
      <c r="R45" s="754"/>
      <c r="S45" s="755"/>
      <c r="T45" s="762"/>
      <c r="U45" s="753"/>
      <c r="V45" s="754"/>
      <c r="W45" s="755"/>
      <c r="X45" s="762"/>
      <c r="Y45" s="804">
        <f t="shared" si="6"/>
        <v>0</v>
      </c>
      <c r="Z45" s="803">
        <f t="shared" si="6"/>
        <v>0</v>
      </c>
      <c r="AB45" s="3"/>
      <c r="AC45" s="45"/>
      <c r="AD45" s="1202" t="str">
        <f t="shared" si="7"/>
        <v/>
      </c>
      <c r="AE45" s="1202" t="str">
        <f t="shared" si="8"/>
        <v/>
      </c>
      <c r="AF45" s="1202" t="str">
        <f t="shared" si="0"/>
        <v/>
      </c>
      <c r="AG45" s="1202" t="str">
        <f t="shared" si="1"/>
        <v/>
      </c>
      <c r="AH45" s="1202" t="str">
        <f t="shared" si="2"/>
        <v/>
      </c>
      <c r="AI45" s="1202" t="str">
        <f t="shared" si="3"/>
        <v/>
      </c>
      <c r="AJ45" s="1200" t="str">
        <f t="shared" si="9"/>
        <v/>
      </c>
      <c r="AK45" s="1200" t="str">
        <f t="shared" si="10"/>
        <v/>
      </c>
      <c r="AL45" s="1200" t="str">
        <f t="shared" si="11"/>
        <v/>
      </c>
      <c r="AM45" s="1200" t="str">
        <f t="shared" si="12"/>
        <v/>
      </c>
      <c r="AN45" s="1200" t="str">
        <f t="shared" si="13"/>
        <v/>
      </c>
      <c r="AO45" s="1200" t="str">
        <f t="shared" si="14"/>
        <v/>
      </c>
      <c r="IV45" s="786"/>
    </row>
    <row r="46" spans="1:256" s="52" customFormat="1" ht="30" customHeight="1">
      <c r="A46" s="222"/>
      <c r="B46" s="227">
        <f t="shared" si="4"/>
        <v>28</v>
      </c>
      <c r="C46" s="228" t="str">
        <f>IF('1_一般事項'!$C$8="","",'1_一般事項'!$C$8)</f>
        <v/>
      </c>
      <c r="D46" s="726" t="str">
        <f t="shared" si="5"/>
        <v/>
      </c>
      <c r="E46" s="1641"/>
      <c r="F46" s="1637"/>
      <c r="G46" s="221"/>
      <c r="H46" s="61"/>
      <c r="I46" s="753"/>
      <c r="J46" s="754"/>
      <c r="K46" s="755"/>
      <c r="L46" s="762"/>
      <c r="M46" s="753"/>
      <c r="N46" s="754"/>
      <c r="O46" s="755"/>
      <c r="P46" s="769"/>
      <c r="Q46" s="766"/>
      <c r="R46" s="754"/>
      <c r="S46" s="755"/>
      <c r="T46" s="762"/>
      <c r="U46" s="753"/>
      <c r="V46" s="754"/>
      <c r="W46" s="755"/>
      <c r="X46" s="762"/>
      <c r="Y46" s="804">
        <f t="shared" si="6"/>
        <v>0</v>
      </c>
      <c r="Z46" s="803">
        <f t="shared" si="6"/>
        <v>0</v>
      </c>
      <c r="AB46" s="45"/>
      <c r="AC46" s="45"/>
      <c r="AD46" s="1202" t="str">
        <f t="shared" si="7"/>
        <v/>
      </c>
      <c r="AE46" s="1202" t="str">
        <f t="shared" si="8"/>
        <v/>
      </c>
      <c r="AF46" s="1202" t="str">
        <f t="shared" si="0"/>
        <v/>
      </c>
      <c r="AG46" s="1202" t="str">
        <f t="shared" si="1"/>
        <v/>
      </c>
      <c r="AH46" s="1202" t="str">
        <f t="shared" si="2"/>
        <v/>
      </c>
      <c r="AI46" s="1202" t="str">
        <f t="shared" si="3"/>
        <v/>
      </c>
      <c r="AJ46" s="1200" t="str">
        <f t="shared" si="9"/>
        <v/>
      </c>
      <c r="AK46" s="1200" t="str">
        <f t="shared" si="10"/>
        <v/>
      </c>
      <c r="AL46" s="1200" t="str">
        <f t="shared" si="11"/>
        <v/>
      </c>
      <c r="AM46" s="1200" t="str">
        <f t="shared" si="12"/>
        <v/>
      </c>
      <c r="AN46" s="1200" t="str">
        <f t="shared" si="13"/>
        <v/>
      </c>
      <c r="AO46" s="1200" t="str">
        <f t="shared" si="14"/>
        <v/>
      </c>
      <c r="IV46" s="786"/>
    </row>
    <row r="47" spans="1:256" s="52" customFormat="1" ht="30" customHeight="1">
      <c r="A47" s="222"/>
      <c r="B47" s="227">
        <f t="shared" si="4"/>
        <v>29</v>
      </c>
      <c r="C47" s="228" t="str">
        <f>IF('1_一般事項'!$C$8="","",'1_一般事項'!$C$8)</f>
        <v/>
      </c>
      <c r="D47" s="726" t="str">
        <f t="shared" si="5"/>
        <v/>
      </c>
      <c r="E47" s="1641"/>
      <c r="F47" s="1637"/>
      <c r="G47" s="221"/>
      <c r="H47" s="61"/>
      <c r="I47" s="753"/>
      <c r="J47" s="754"/>
      <c r="K47" s="755"/>
      <c r="L47" s="762"/>
      <c r="M47" s="753"/>
      <c r="N47" s="754"/>
      <c r="O47" s="755"/>
      <c r="P47" s="769"/>
      <c r="Q47" s="766"/>
      <c r="R47" s="754"/>
      <c r="S47" s="755"/>
      <c r="T47" s="762"/>
      <c r="U47" s="753"/>
      <c r="V47" s="754"/>
      <c r="W47" s="755"/>
      <c r="X47" s="762"/>
      <c r="Y47" s="804">
        <f t="shared" si="6"/>
        <v>0</v>
      </c>
      <c r="Z47" s="803">
        <f t="shared" si="6"/>
        <v>0</v>
      </c>
      <c r="AB47" s="45"/>
      <c r="AC47" s="45"/>
      <c r="AD47" s="1202" t="str">
        <f t="shared" si="7"/>
        <v/>
      </c>
      <c r="AE47" s="1202" t="str">
        <f t="shared" si="8"/>
        <v/>
      </c>
      <c r="AF47" s="1202" t="str">
        <f t="shared" si="0"/>
        <v/>
      </c>
      <c r="AG47" s="1202" t="str">
        <f t="shared" si="1"/>
        <v/>
      </c>
      <c r="AH47" s="1202" t="str">
        <f t="shared" si="2"/>
        <v/>
      </c>
      <c r="AI47" s="1202" t="str">
        <f t="shared" si="3"/>
        <v/>
      </c>
      <c r="AJ47" s="1200" t="str">
        <f t="shared" si="9"/>
        <v/>
      </c>
      <c r="AK47" s="1200" t="str">
        <f t="shared" si="10"/>
        <v/>
      </c>
      <c r="AL47" s="1200" t="str">
        <f t="shared" si="11"/>
        <v/>
      </c>
      <c r="AM47" s="1200" t="str">
        <f t="shared" si="12"/>
        <v/>
      </c>
      <c r="AN47" s="1200" t="str">
        <f t="shared" si="13"/>
        <v/>
      </c>
      <c r="AO47" s="1200" t="str">
        <f t="shared" si="14"/>
        <v/>
      </c>
      <c r="IV47" s="786"/>
    </row>
    <row r="48" spans="1:256" s="52" customFormat="1" ht="30" customHeight="1">
      <c r="A48" s="222"/>
      <c r="B48" s="227">
        <f t="shared" si="4"/>
        <v>30</v>
      </c>
      <c r="C48" s="228" t="str">
        <f>IF('1_一般事項'!$C$8="","",'1_一般事項'!$C$8)</f>
        <v/>
      </c>
      <c r="D48" s="726" t="str">
        <f t="shared" si="5"/>
        <v/>
      </c>
      <c r="E48" s="1641"/>
      <c r="F48" s="1637"/>
      <c r="G48" s="221"/>
      <c r="H48" s="61"/>
      <c r="I48" s="753"/>
      <c r="J48" s="754"/>
      <c r="K48" s="755"/>
      <c r="L48" s="762"/>
      <c r="M48" s="753"/>
      <c r="N48" s="754"/>
      <c r="O48" s="755"/>
      <c r="P48" s="769"/>
      <c r="Q48" s="766"/>
      <c r="R48" s="754"/>
      <c r="S48" s="755"/>
      <c r="T48" s="762"/>
      <c r="U48" s="753"/>
      <c r="V48" s="754"/>
      <c r="W48" s="755"/>
      <c r="X48" s="762"/>
      <c r="Y48" s="804">
        <f t="shared" si="6"/>
        <v>0</v>
      </c>
      <c r="Z48" s="803">
        <f t="shared" si="6"/>
        <v>0</v>
      </c>
      <c r="AB48" s="3"/>
      <c r="AC48" s="45"/>
      <c r="AD48" s="1202" t="str">
        <f t="shared" si="7"/>
        <v/>
      </c>
      <c r="AE48" s="1202" t="str">
        <f t="shared" si="8"/>
        <v/>
      </c>
      <c r="AF48" s="1202" t="str">
        <f t="shared" si="0"/>
        <v/>
      </c>
      <c r="AG48" s="1202" t="str">
        <f t="shared" si="1"/>
        <v/>
      </c>
      <c r="AH48" s="1202" t="str">
        <f t="shared" si="2"/>
        <v/>
      </c>
      <c r="AI48" s="1202" t="str">
        <f t="shared" si="3"/>
        <v/>
      </c>
      <c r="AJ48" s="1200" t="str">
        <f t="shared" si="9"/>
        <v/>
      </c>
      <c r="AK48" s="1200" t="str">
        <f t="shared" si="10"/>
        <v/>
      </c>
      <c r="AL48" s="1200" t="str">
        <f t="shared" si="11"/>
        <v/>
      </c>
      <c r="AM48" s="1200" t="str">
        <f t="shared" si="12"/>
        <v/>
      </c>
      <c r="AN48" s="1200" t="str">
        <f t="shared" si="13"/>
        <v/>
      </c>
      <c r="AO48" s="1200" t="str">
        <f t="shared" si="14"/>
        <v/>
      </c>
      <c r="IV48" s="786"/>
    </row>
    <row r="49" spans="1:256" s="52" customFormat="1" ht="30" customHeight="1">
      <c r="A49" s="222"/>
      <c r="B49" s="227">
        <f t="shared" si="4"/>
        <v>31</v>
      </c>
      <c r="C49" s="228" t="str">
        <f>IF('1_一般事項'!$C$8="","",'1_一般事項'!$C$8)</f>
        <v/>
      </c>
      <c r="D49" s="726" t="str">
        <f t="shared" si="5"/>
        <v/>
      </c>
      <c r="E49" s="1641"/>
      <c r="F49" s="1637"/>
      <c r="G49" s="221"/>
      <c r="H49" s="61"/>
      <c r="I49" s="753"/>
      <c r="J49" s="754"/>
      <c r="K49" s="755"/>
      <c r="L49" s="762"/>
      <c r="M49" s="753"/>
      <c r="N49" s="754"/>
      <c r="O49" s="755"/>
      <c r="P49" s="769"/>
      <c r="Q49" s="766"/>
      <c r="R49" s="754"/>
      <c r="S49" s="755"/>
      <c r="T49" s="762"/>
      <c r="U49" s="753"/>
      <c r="V49" s="754"/>
      <c r="W49" s="755"/>
      <c r="X49" s="762"/>
      <c r="Y49" s="804">
        <f t="shared" si="6"/>
        <v>0</v>
      </c>
      <c r="Z49" s="803">
        <f t="shared" si="6"/>
        <v>0</v>
      </c>
      <c r="AB49" s="45"/>
      <c r="AC49" s="45"/>
      <c r="AD49" s="1202" t="str">
        <f t="shared" si="7"/>
        <v/>
      </c>
      <c r="AE49" s="1202" t="str">
        <f t="shared" si="8"/>
        <v/>
      </c>
      <c r="AF49" s="1202" t="str">
        <f t="shared" si="0"/>
        <v/>
      </c>
      <c r="AG49" s="1202" t="str">
        <f t="shared" si="1"/>
        <v/>
      </c>
      <c r="AH49" s="1202" t="str">
        <f t="shared" si="2"/>
        <v/>
      </c>
      <c r="AI49" s="1202" t="str">
        <f t="shared" si="3"/>
        <v/>
      </c>
      <c r="AJ49" s="1200" t="str">
        <f t="shared" si="9"/>
        <v/>
      </c>
      <c r="AK49" s="1200" t="str">
        <f t="shared" si="10"/>
        <v/>
      </c>
      <c r="AL49" s="1200" t="str">
        <f t="shared" si="11"/>
        <v/>
      </c>
      <c r="AM49" s="1200" t="str">
        <f t="shared" si="12"/>
        <v/>
      </c>
      <c r="AN49" s="1200" t="str">
        <f t="shared" si="13"/>
        <v/>
      </c>
      <c r="AO49" s="1200" t="str">
        <f t="shared" si="14"/>
        <v/>
      </c>
      <c r="IV49" s="786"/>
    </row>
    <row r="50" spans="1:256" s="52" customFormat="1" ht="30" customHeight="1">
      <c r="A50" s="222"/>
      <c r="B50" s="227">
        <f t="shared" si="4"/>
        <v>32</v>
      </c>
      <c r="C50" s="228" t="str">
        <f>IF('1_一般事項'!$C$8="","",'1_一般事項'!$C$8)</f>
        <v/>
      </c>
      <c r="D50" s="726" t="str">
        <f t="shared" si="5"/>
        <v/>
      </c>
      <c r="E50" s="1641"/>
      <c r="F50" s="1637"/>
      <c r="G50" s="221"/>
      <c r="H50" s="61"/>
      <c r="I50" s="753"/>
      <c r="J50" s="754"/>
      <c r="K50" s="755"/>
      <c r="L50" s="762"/>
      <c r="M50" s="753"/>
      <c r="N50" s="754"/>
      <c r="O50" s="755"/>
      <c r="P50" s="769"/>
      <c r="Q50" s="766"/>
      <c r="R50" s="754"/>
      <c r="S50" s="755"/>
      <c r="T50" s="762"/>
      <c r="U50" s="753"/>
      <c r="V50" s="754"/>
      <c r="W50" s="755"/>
      <c r="X50" s="762"/>
      <c r="Y50" s="804">
        <f t="shared" si="6"/>
        <v>0</v>
      </c>
      <c r="Z50" s="803">
        <f t="shared" si="6"/>
        <v>0</v>
      </c>
      <c r="AB50" s="45"/>
      <c r="AC50" s="45"/>
      <c r="AD50" s="1202" t="str">
        <f t="shared" si="7"/>
        <v/>
      </c>
      <c r="AE50" s="1202" t="str">
        <f t="shared" si="8"/>
        <v/>
      </c>
      <c r="AF50" s="1202" t="str">
        <f t="shared" si="0"/>
        <v/>
      </c>
      <c r="AG50" s="1202" t="str">
        <f t="shared" si="1"/>
        <v/>
      </c>
      <c r="AH50" s="1202" t="str">
        <f t="shared" si="2"/>
        <v/>
      </c>
      <c r="AI50" s="1202" t="str">
        <f t="shared" si="3"/>
        <v/>
      </c>
      <c r="AJ50" s="1200" t="str">
        <f t="shared" si="9"/>
        <v/>
      </c>
      <c r="AK50" s="1200" t="str">
        <f t="shared" si="10"/>
        <v/>
      </c>
      <c r="AL50" s="1200" t="str">
        <f t="shared" si="11"/>
        <v/>
      </c>
      <c r="AM50" s="1200" t="str">
        <f t="shared" si="12"/>
        <v/>
      </c>
      <c r="AN50" s="1200" t="str">
        <f t="shared" si="13"/>
        <v/>
      </c>
      <c r="AO50" s="1200" t="str">
        <f t="shared" si="14"/>
        <v/>
      </c>
      <c r="IV50" s="786"/>
    </row>
    <row r="51" spans="1:256" s="52" customFormat="1" ht="30" customHeight="1">
      <c r="A51" s="222"/>
      <c r="B51" s="227">
        <f t="shared" si="4"/>
        <v>33</v>
      </c>
      <c r="C51" s="228" t="str">
        <f>IF('1_一般事項'!$C$8="","",'1_一般事項'!$C$8)</f>
        <v/>
      </c>
      <c r="D51" s="726" t="str">
        <f t="shared" si="5"/>
        <v/>
      </c>
      <c r="E51" s="1641"/>
      <c r="F51" s="1637"/>
      <c r="G51" s="221"/>
      <c r="H51" s="61"/>
      <c r="I51" s="753"/>
      <c r="J51" s="754"/>
      <c r="K51" s="755"/>
      <c r="L51" s="762"/>
      <c r="M51" s="753"/>
      <c r="N51" s="754"/>
      <c r="O51" s="755"/>
      <c r="P51" s="769"/>
      <c r="Q51" s="766"/>
      <c r="R51" s="754"/>
      <c r="S51" s="755"/>
      <c r="T51" s="762"/>
      <c r="U51" s="753"/>
      <c r="V51" s="754"/>
      <c r="W51" s="755"/>
      <c r="X51" s="762"/>
      <c r="Y51" s="804">
        <f t="shared" si="6"/>
        <v>0</v>
      </c>
      <c r="Z51" s="803">
        <f t="shared" si="6"/>
        <v>0</v>
      </c>
      <c r="AB51" s="3"/>
      <c r="AC51" s="45"/>
      <c r="AD51" s="1202" t="str">
        <f t="shared" si="7"/>
        <v/>
      </c>
      <c r="AE51" s="1202" t="str">
        <f t="shared" si="8"/>
        <v/>
      </c>
      <c r="AF51" s="1202" t="str">
        <f t="shared" ref="AF51:AF68" si="15">IF(E51&lt;&gt;"",IF(AND(I51="",M51="",Q51="",U51=""),"×",""),"")</f>
        <v/>
      </c>
      <c r="AG51" s="1202" t="str">
        <f t="shared" ref="AG51:AG68" si="16">IF(E51&lt;&gt;"",IF(AND(J51="",N51="",R51="",V51=""),"×",""),"")</f>
        <v/>
      </c>
      <c r="AH51" s="1202" t="str">
        <f t="shared" ref="AH51:AH68" si="17">IF(E51&lt;&gt;"",IF(AND(K51="",O51="",S51="",W51=""),"×",""),"")</f>
        <v/>
      </c>
      <c r="AI51" s="1202" t="str">
        <f t="shared" ref="AI51:AI68" si="18">IF(E51&lt;&gt;"",IF(AND(L51="",P51="",T51="",X51=""),"×",""),"")</f>
        <v/>
      </c>
      <c r="AJ51" s="1200" t="str">
        <f t="shared" si="9"/>
        <v/>
      </c>
      <c r="AK51" s="1200" t="str">
        <f t="shared" si="10"/>
        <v/>
      </c>
      <c r="AL51" s="1200" t="str">
        <f t="shared" si="11"/>
        <v/>
      </c>
      <c r="AM51" s="1200" t="str">
        <f t="shared" si="12"/>
        <v/>
      </c>
      <c r="AN51" s="1200" t="str">
        <f t="shared" si="13"/>
        <v/>
      </c>
      <c r="AO51" s="1200" t="str">
        <f t="shared" si="14"/>
        <v/>
      </c>
      <c r="IV51" s="786"/>
    </row>
    <row r="52" spans="1:256" s="52" customFormat="1" ht="30" customHeight="1">
      <c r="A52" s="222"/>
      <c r="B52" s="227">
        <f t="shared" si="4"/>
        <v>34</v>
      </c>
      <c r="C52" s="228" t="str">
        <f>IF('1_一般事項'!$C$8="","",'1_一般事項'!$C$8)</f>
        <v/>
      </c>
      <c r="D52" s="726" t="str">
        <f t="shared" si="5"/>
        <v/>
      </c>
      <c r="E52" s="1641"/>
      <c r="F52" s="1637"/>
      <c r="G52" s="221"/>
      <c r="H52" s="61"/>
      <c r="I52" s="753"/>
      <c r="J52" s="754"/>
      <c r="K52" s="755"/>
      <c r="L52" s="762"/>
      <c r="M52" s="753"/>
      <c r="N52" s="754"/>
      <c r="O52" s="755"/>
      <c r="P52" s="769"/>
      <c r="Q52" s="766"/>
      <c r="R52" s="754"/>
      <c r="S52" s="755"/>
      <c r="T52" s="762"/>
      <c r="U52" s="753"/>
      <c r="V52" s="754"/>
      <c r="W52" s="755"/>
      <c r="X52" s="762"/>
      <c r="Y52" s="804">
        <f t="shared" si="6"/>
        <v>0</v>
      </c>
      <c r="Z52" s="803">
        <f t="shared" si="6"/>
        <v>0</v>
      </c>
      <c r="AB52" s="45"/>
      <c r="AC52" s="45"/>
      <c r="AD52" s="1202" t="str">
        <f t="shared" si="7"/>
        <v/>
      </c>
      <c r="AE52" s="1202" t="str">
        <f t="shared" si="8"/>
        <v/>
      </c>
      <c r="AF52" s="1202" t="str">
        <f t="shared" si="15"/>
        <v/>
      </c>
      <c r="AG52" s="1202" t="str">
        <f t="shared" si="16"/>
        <v/>
      </c>
      <c r="AH52" s="1202" t="str">
        <f t="shared" si="17"/>
        <v/>
      </c>
      <c r="AI52" s="1202" t="str">
        <f t="shared" si="18"/>
        <v/>
      </c>
      <c r="AJ52" s="1200" t="str">
        <f t="shared" si="9"/>
        <v/>
      </c>
      <c r="AK52" s="1200" t="str">
        <f t="shared" si="10"/>
        <v/>
      </c>
      <c r="AL52" s="1200" t="str">
        <f t="shared" si="11"/>
        <v/>
      </c>
      <c r="AM52" s="1200" t="str">
        <f t="shared" si="12"/>
        <v/>
      </c>
      <c r="AN52" s="1200" t="str">
        <f t="shared" si="13"/>
        <v/>
      </c>
      <c r="AO52" s="1200" t="str">
        <f t="shared" si="14"/>
        <v/>
      </c>
      <c r="IV52" s="786"/>
    </row>
    <row r="53" spans="1:256" s="52" customFormat="1" ht="30" customHeight="1">
      <c r="A53" s="222"/>
      <c r="B53" s="227">
        <f t="shared" si="4"/>
        <v>35</v>
      </c>
      <c r="C53" s="228" t="str">
        <f>IF('1_一般事項'!$C$8="","",'1_一般事項'!$C$8)</f>
        <v/>
      </c>
      <c r="D53" s="726" t="str">
        <f t="shared" si="5"/>
        <v/>
      </c>
      <c r="E53" s="1641"/>
      <c r="F53" s="1637"/>
      <c r="G53" s="221"/>
      <c r="H53" s="61"/>
      <c r="I53" s="753"/>
      <c r="J53" s="754"/>
      <c r="K53" s="755"/>
      <c r="L53" s="762"/>
      <c r="M53" s="753"/>
      <c r="N53" s="754"/>
      <c r="O53" s="755"/>
      <c r="P53" s="769"/>
      <c r="Q53" s="766"/>
      <c r="R53" s="754"/>
      <c r="S53" s="755"/>
      <c r="T53" s="762"/>
      <c r="U53" s="753"/>
      <c r="V53" s="754"/>
      <c r="W53" s="755"/>
      <c r="X53" s="762"/>
      <c r="Y53" s="804">
        <f t="shared" si="6"/>
        <v>0</v>
      </c>
      <c r="Z53" s="803">
        <f t="shared" si="6"/>
        <v>0</v>
      </c>
      <c r="AB53" s="45"/>
      <c r="AC53" s="45"/>
      <c r="AD53" s="1202" t="str">
        <f t="shared" si="7"/>
        <v/>
      </c>
      <c r="AE53" s="1202" t="str">
        <f t="shared" si="8"/>
        <v/>
      </c>
      <c r="AF53" s="1202" t="str">
        <f t="shared" si="15"/>
        <v/>
      </c>
      <c r="AG53" s="1202" t="str">
        <f t="shared" si="16"/>
        <v/>
      </c>
      <c r="AH53" s="1202" t="str">
        <f t="shared" si="17"/>
        <v/>
      </c>
      <c r="AI53" s="1202" t="str">
        <f t="shared" si="18"/>
        <v/>
      </c>
      <c r="AJ53" s="1200" t="str">
        <f t="shared" si="9"/>
        <v/>
      </c>
      <c r="AK53" s="1200" t="str">
        <f t="shared" si="10"/>
        <v/>
      </c>
      <c r="AL53" s="1200" t="str">
        <f t="shared" si="11"/>
        <v/>
      </c>
      <c r="AM53" s="1200" t="str">
        <f t="shared" si="12"/>
        <v/>
      </c>
      <c r="AN53" s="1200" t="str">
        <f t="shared" si="13"/>
        <v/>
      </c>
      <c r="AO53" s="1200" t="str">
        <f t="shared" si="14"/>
        <v/>
      </c>
      <c r="IV53" s="786"/>
    </row>
    <row r="54" spans="1:256" s="52" customFormat="1" ht="30" customHeight="1">
      <c r="A54" s="222"/>
      <c r="B54" s="227">
        <f t="shared" si="4"/>
        <v>36</v>
      </c>
      <c r="C54" s="228" t="str">
        <f>IF('1_一般事項'!$C$8="","",'1_一般事項'!$C$8)</f>
        <v/>
      </c>
      <c r="D54" s="726" t="str">
        <f t="shared" si="5"/>
        <v/>
      </c>
      <c r="E54" s="1641"/>
      <c r="F54" s="1637"/>
      <c r="G54" s="221"/>
      <c r="H54" s="61"/>
      <c r="I54" s="753"/>
      <c r="J54" s="754"/>
      <c r="K54" s="755"/>
      <c r="L54" s="762"/>
      <c r="M54" s="753"/>
      <c r="N54" s="754"/>
      <c r="O54" s="755"/>
      <c r="P54" s="769"/>
      <c r="Q54" s="766"/>
      <c r="R54" s="754"/>
      <c r="S54" s="755"/>
      <c r="T54" s="762"/>
      <c r="U54" s="753"/>
      <c r="V54" s="754"/>
      <c r="W54" s="755"/>
      <c r="X54" s="762"/>
      <c r="Y54" s="804">
        <f t="shared" si="6"/>
        <v>0</v>
      </c>
      <c r="Z54" s="803">
        <f t="shared" si="6"/>
        <v>0</v>
      </c>
      <c r="AB54" s="3"/>
      <c r="AC54" s="45"/>
      <c r="AD54" s="1202" t="str">
        <f t="shared" si="7"/>
        <v/>
      </c>
      <c r="AE54" s="1202" t="str">
        <f t="shared" si="8"/>
        <v/>
      </c>
      <c r="AF54" s="1202" t="str">
        <f t="shared" si="15"/>
        <v/>
      </c>
      <c r="AG54" s="1202" t="str">
        <f t="shared" si="16"/>
        <v/>
      </c>
      <c r="AH54" s="1202" t="str">
        <f t="shared" si="17"/>
        <v/>
      </c>
      <c r="AI54" s="1202" t="str">
        <f t="shared" si="18"/>
        <v/>
      </c>
      <c r="AJ54" s="1200" t="str">
        <f t="shared" si="9"/>
        <v/>
      </c>
      <c r="AK54" s="1200" t="str">
        <f t="shared" si="10"/>
        <v/>
      </c>
      <c r="AL54" s="1200" t="str">
        <f t="shared" si="11"/>
        <v/>
      </c>
      <c r="AM54" s="1200" t="str">
        <f t="shared" si="12"/>
        <v/>
      </c>
      <c r="AN54" s="1200" t="str">
        <f t="shared" si="13"/>
        <v/>
      </c>
      <c r="AO54" s="1200" t="str">
        <f t="shared" si="14"/>
        <v/>
      </c>
      <c r="IV54" s="786"/>
    </row>
    <row r="55" spans="1:256" s="52" customFormat="1" ht="30" customHeight="1">
      <c r="A55" s="222"/>
      <c r="B55" s="227">
        <f t="shared" si="4"/>
        <v>37</v>
      </c>
      <c r="C55" s="228" t="str">
        <f>IF('1_一般事項'!$C$8="","",'1_一般事項'!$C$8)</f>
        <v/>
      </c>
      <c r="D55" s="726" t="str">
        <f t="shared" si="5"/>
        <v/>
      </c>
      <c r="E55" s="1641"/>
      <c r="F55" s="1637"/>
      <c r="G55" s="221"/>
      <c r="H55" s="61"/>
      <c r="I55" s="753"/>
      <c r="J55" s="754"/>
      <c r="K55" s="755"/>
      <c r="L55" s="762"/>
      <c r="M55" s="753"/>
      <c r="N55" s="754"/>
      <c r="O55" s="755"/>
      <c r="P55" s="769"/>
      <c r="Q55" s="766"/>
      <c r="R55" s="754"/>
      <c r="S55" s="755"/>
      <c r="T55" s="762"/>
      <c r="U55" s="753"/>
      <c r="V55" s="754"/>
      <c r="W55" s="755"/>
      <c r="X55" s="762"/>
      <c r="Y55" s="804">
        <f t="shared" si="6"/>
        <v>0</v>
      </c>
      <c r="Z55" s="803">
        <f t="shared" si="6"/>
        <v>0</v>
      </c>
      <c r="AB55" s="45"/>
      <c r="AC55" s="45"/>
      <c r="AD55" s="1202" t="str">
        <f t="shared" si="7"/>
        <v/>
      </c>
      <c r="AE55" s="1202" t="str">
        <f t="shared" si="8"/>
        <v/>
      </c>
      <c r="AF55" s="1202" t="str">
        <f t="shared" si="15"/>
        <v/>
      </c>
      <c r="AG55" s="1202" t="str">
        <f t="shared" si="16"/>
        <v/>
      </c>
      <c r="AH55" s="1202" t="str">
        <f t="shared" si="17"/>
        <v/>
      </c>
      <c r="AI55" s="1202" t="str">
        <f t="shared" si="18"/>
        <v/>
      </c>
      <c r="AJ55" s="1200" t="str">
        <f t="shared" si="9"/>
        <v/>
      </c>
      <c r="AK55" s="1200" t="str">
        <f t="shared" si="10"/>
        <v/>
      </c>
      <c r="AL55" s="1200" t="str">
        <f t="shared" si="11"/>
        <v/>
      </c>
      <c r="AM55" s="1200" t="str">
        <f t="shared" si="12"/>
        <v/>
      </c>
      <c r="AN55" s="1200" t="str">
        <f t="shared" si="13"/>
        <v/>
      </c>
      <c r="AO55" s="1200" t="str">
        <f t="shared" si="14"/>
        <v/>
      </c>
      <c r="IV55" s="786"/>
    </row>
    <row r="56" spans="1:256" s="52" customFormat="1" ht="30" customHeight="1">
      <c r="A56" s="222"/>
      <c r="B56" s="227">
        <f t="shared" si="4"/>
        <v>38</v>
      </c>
      <c r="C56" s="228" t="str">
        <f>IF('1_一般事項'!$C$8="","",'1_一般事項'!$C$8)</f>
        <v/>
      </c>
      <c r="D56" s="726" t="str">
        <f t="shared" si="5"/>
        <v/>
      </c>
      <c r="E56" s="1641"/>
      <c r="F56" s="1637"/>
      <c r="G56" s="221"/>
      <c r="H56" s="61"/>
      <c r="I56" s="753"/>
      <c r="J56" s="754"/>
      <c r="K56" s="755"/>
      <c r="L56" s="762"/>
      <c r="M56" s="753"/>
      <c r="N56" s="754"/>
      <c r="O56" s="755"/>
      <c r="P56" s="769"/>
      <c r="Q56" s="766"/>
      <c r="R56" s="754"/>
      <c r="S56" s="755"/>
      <c r="T56" s="762"/>
      <c r="U56" s="753"/>
      <c r="V56" s="754"/>
      <c r="W56" s="755"/>
      <c r="X56" s="762"/>
      <c r="Y56" s="804">
        <f t="shared" si="6"/>
        <v>0</v>
      </c>
      <c r="Z56" s="803">
        <f t="shared" si="6"/>
        <v>0</v>
      </c>
      <c r="AB56" s="3"/>
      <c r="AC56" s="45"/>
      <c r="AD56" s="1202" t="str">
        <f t="shared" si="7"/>
        <v/>
      </c>
      <c r="AE56" s="1202" t="str">
        <f t="shared" si="8"/>
        <v/>
      </c>
      <c r="AF56" s="1202" t="str">
        <f t="shared" si="15"/>
        <v/>
      </c>
      <c r="AG56" s="1202" t="str">
        <f t="shared" si="16"/>
        <v/>
      </c>
      <c r="AH56" s="1202" t="str">
        <f t="shared" si="17"/>
        <v/>
      </c>
      <c r="AI56" s="1202" t="str">
        <f t="shared" si="18"/>
        <v/>
      </c>
      <c r="AJ56" s="1200" t="str">
        <f t="shared" si="9"/>
        <v/>
      </c>
      <c r="AK56" s="1200" t="str">
        <f t="shared" si="10"/>
        <v/>
      </c>
      <c r="AL56" s="1200" t="str">
        <f t="shared" si="11"/>
        <v/>
      </c>
      <c r="AM56" s="1200" t="str">
        <f t="shared" si="12"/>
        <v/>
      </c>
      <c r="AN56" s="1200" t="str">
        <f t="shared" si="13"/>
        <v/>
      </c>
      <c r="AO56" s="1200" t="str">
        <f t="shared" si="14"/>
        <v/>
      </c>
      <c r="IV56" s="786"/>
    </row>
    <row r="57" spans="1:256" s="52" customFormat="1" ht="30" customHeight="1">
      <c r="A57" s="222"/>
      <c r="B57" s="227">
        <f t="shared" si="4"/>
        <v>39</v>
      </c>
      <c r="C57" s="228" t="str">
        <f>IF('1_一般事項'!$C$8="","",'1_一般事項'!$C$8)</f>
        <v/>
      </c>
      <c r="D57" s="726" t="str">
        <f t="shared" si="5"/>
        <v/>
      </c>
      <c r="E57" s="1641"/>
      <c r="F57" s="1637"/>
      <c r="G57" s="221"/>
      <c r="H57" s="61"/>
      <c r="I57" s="753"/>
      <c r="J57" s="754"/>
      <c r="K57" s="755"/>
      <c r="L57" s="762"/>
      <c r="M57" s="753"/>
      <c r="N57" s="754"/>
      <c r="O57" s="755"/>
      <c r="P57" s="769"/>
      <c r="Q57" s="766"/>
      <c r="R57" s="754"/>
      <c r="S57" s="755"/>
      <c r="T57" s="762"/>
      <c r="U57" s="753"/>
      <c r="V57" s="754"/>
      <c r="W57" s="755"/>
      <c r="X57" s="762"/>
      <c r="Y57" s="804">
        <f t="shared" si="6"/>
        <v>0</v>
      </c>
      <c r="Z57" s="803">
        <f t="shared" si="6"/>
        <v>0</v>
      </c>
      <c r="AB57" s="45"/>
      <c r="AC57" s="45"/>
      <c r="AD57" s="1202" t="str">
        <f t="shared" si="7"/>
        <v/>
      </c>
      <c r="AE57" s="1202" t="str">
        <f t="shared" si="8"/>
        <v/>
      </c>
      <c r="AF57" s="1202" t="str">
        <f t="shared" si="15"/>
        <v/>
      </c>
      <c r="AG57" s="1202" t="str">
        <f t="shared" si="16"/>
        <v/>
      </c>
      <c r="AH57" s="1202" t="str">
        <f t="shared" si="17"/>
        <v/>
      </c>
      <c r="AI57" s="1202" t="str">
        <f t="shared" si="18"/>
        <v/>
      </c>
      <c r="AJ57" s="1200" t="str">
        <f t="shared" si="9"/>
        <v/>
      </c>
      <c r="AK57" s="1200" t="str">
        <f t="shared" si="10"/>
        <v/>
      </c>
      <c r="AL57" s="1200" t="str">
        <f t="shared" si="11"/>
        <v/>
      </c>
      <c r="AM57" s="1200" t="str">
        <f t="shared" si="12"/>
        <v/>
      </c>
      <c r="AN57" s="1200" t="str">
        <f t="shared" si="13"/>
        <v/>
      </c>
      <c r="AO57" s="1200" t="str">
        <f t="shared" si="14"/>
        <v/>
      </c>
      <c r="IV57" s="786"/>
    </row>
    <row r="58" spans="1:256" s="52" customFormat="1" ht="30" customHeight="1">
      <c r="A58" s="222"/>
      <c r="B58" s="227">
        <f t="shared" si="4"/>
        <v>40</v>
      </c>
      <c r="C58" s="228" t="str">
        <f>IF('1_一般事項'!$C$8="","",'1_一般事項'!$C$8)</f>
        <v/>
      </c>
      <c r="D58" s="726" t="str">
        <f t="shared" si="5"/>
        <v/>
      </c>
      <c r="E58" s="1641"/>
      <c r="F58" s="1637"/>
      <c r="G58" s="221"/>
      <c r="H58" s="61"/>
      <c r="I58" s="753"/>
      <c r="J58" s="754"/>
      <c r="K58" s="755"/>
      <c r="L58" s="762"/>
      <c r="M58" s="753"/>
      <c r="N58" s="754"/>
      <c r="O58" s="755"/>
      <c r="P58" s="769"/>
      <c r="Q58" s="766"/>
      <c r="R58" s="754"/>
      <c r="S58" s="755"/>
      <c r="T58" s="762"/>
      <c r="U58" s="753"/>
      <c r="V58" s="754"/>
      <c r="W58" s="755"/>
      <c r="X58" s="762"/>
      <c r="Y58" s="804">
        <f t="shared" si="6"/>
        <v>0</v>
      </c>
      <c r="Z58" s="803">
        <f t="shared" si="6"/>
        <v>0</v>
      </c>
      <c r="AB58" s="45"/>
      <c r="AC58" s="45"/>
      <c r="AD58" s="1202" t="str">
        <f t="shared" si="7"/>
        <v/>
      </c>
      <c r="AE58" s="1202" t="str">
        <f t="shared" si="8"/>
        <v/>
      </c>
      <c r="AF58" s="1202" t="str">
        <f t="shared" si="15"/>
        <v/>
      </c>
      <c r="AG58" s="1202" t="str">
        <f t="shared" si="16"/>
        <v/>
      </c>
      <c r="AH58" s="1202" t="str">
        <f t="shared" si="17"/>
        <v/>
      </c>
      <c r="AI58" s="1202" t="str">
        <f t="shared" si="18"/>
        <v/>
      </c>
      <c r="AJ58" s="1200" t="str">
        <f t="shared" si="9"/>
        <v/>
      </c>
      <c r="AK58" s="1200" t="str">
        <f t="shared" si="10"/>
        <v/>
      </c>
      <c r="AL58" s="1200" t="str">
        <f t="shared" si="11"/>
        <v/>
      </c>
      <c r="AM58" s="1200" t="str">
        <f t="shared" si="12"/>
        <v/>
      </c>
      <c r="AN58" s="1200" t="str">
        <f t="shared" si="13"/>
        <v/>
      </c>
      <c r="AO58" s="1200" t="str">
        <f t="shared" si="14"/>
        <v/>
      </c>
      <c r="IV58" s="786"/>
    </row>
    <row r="59" spans="1:256" s="52" customFormat="1" ht="30" customHeight="1">
      <c r="A59" s="222"/>
      <c r="B59" s="227">
        <f t="shared" si="4"/>
        <v>41</v>
      </c>
      <c r="C59" s="228" t="str">
        <f>IF('1_一般事項'!$C$8="","",'1_一般事項'!$C$8)</f>
        <v/>
      </c>
      <c r="D59" s="726" t="str">
        <f t="shared" si="5"/>
        <v/>
      </c>
      <c r="E59" s="1641"/>
      <c r="F59" s="1637"/>
      <c r="G59" s="221"/>
      <c r="H59" s="61"/>
      <c r="I59" s="753"/>
      <c r="J59" s="754"/>
      <c r="K59" s="755"/>
      <c r="L59" s="762"/>
      <c r="M59" s="753"/>
      <c r="N59" s="754"/>
      <c r="O59" s="755"/>
      <c r="P59" s="769"/>
      <c r="Q59" s="766"/>
      <c r="R59" s="754"/>
      <c r="S59" s="755"/>
      <c r="T59" s="762"/>
      <c r="U59" s="753"/>
      <c r="V59" s="754"/>
      <c r="W59" s="755"/>
      <c r="X59" s="762"/>
      <c r="Y59" s="804">
        <f t="shared" si="6"/>
        <v>0</v>
      </c>
      <c r="Z59" s="803">
        <f t="shared" si="6"/>
        <v>0</v>
      </c>
      <c r="AB59" s="3"/>
      <c r="AC59" s="45"/>
      <c r="AD59" s="1202" t="str">
        <f t="shared" si="7"/>
        <v/>
      </c>
      <c r="AE59" s="1202" t="str">
        <f t="shared" si="8"/>
        <v/>
      </c>
      <c r="AF59" s="1202" t="str">
        <f t="shared" si="15"/>
        <v/>
      </c>
      <c r="AG59" s="1202" t="str">
        <f t="shared" si="16"/>
        <v/>
      </c>
      <c r="AH59" s="1202" t="str">
        <f t="shared" si="17"/>
        <v/>
      </c>
      <c r="AI59" s="1202" t="str">
        <f t="shared" si="18"/>
        <v/>
      </c>
      <c r="AJ59" s="1200" t="str">
        <f t="shared" si="9"/>
        <v/>
      </c>
      <c r="AK59" s="1200" t="str">
        <f t="shared" si="10"/>
        <v/>
      </c>
      <c r="AL59" s="1200" t="str">
        <f t="shared" si="11"/>
        <v/>
      </c>
      <c r="AM59" s="1200" t="str">
        <f t="shared" si="12"/>
        <v/>
      </c>
      <c r="AN59" s="1200" t="str">
        <f t="shared" si="13"/>
        <v/>
      </c>
      <c r="AO59" s="1200" t="str">
        <f t="shared" si="14"/>
        <v/>
      </c>
      <c r="IV59" s="786"/>
    </row>
    <row r="60" spans="1:256" s="52" customFormat="1" ht="30" customHeight="1">
      <c r="A60" s="222"/>
      <c r="B60" s="227">
        <f t="shared" si="4"/>
        <v>42</v>
      </c>
      <c r="C60" s="228" t="str">
        <f>IF('1_一般事項'!$C$8="","",'1_一般事項'!$C$8)</f>
        <v/>
      </c>
      <c r="D60" s="726" t="str">
        <f t="shared" si="5"/>
        <v/>
      </c>
      <c r="E60" s="1641"/>
      <c r="F60" s="1637"/>
      <c r="G60" s="221"/>
      <c r="H60" s="61"/>
      <c r="I60" s="753"/>
      <c r="J60" s="754"/>
      <c r="K60" s="755"/>
      <c r="L60" s="762"/>
      <c r="M60" s="753"/>
      <c r="N60" s="754"/>
      <c r="O60" s="755"/>
      <c r="P60" s="769"/>
      <c r="Q60" s="766"/>
      <c r="R60" s="754"/>
      <c r="S60" s="755"/>
      <c r="T60" s="762"/>
      <c r="U60" s="753"/>
      <c r="V60" s="754"/>
      <c r="W60" s="755"/>
      <c r="X60" s="762"/>
      <c r="Y60" s="804">
        <f t="shared" si="6"/>
        <v>0</v>
      </c>
      <c r="Z60" s="803">
        <f t="shared" si="6"/>
        <v>0</v>
      </c>
      <c r="AB60" s="45"/>
      <c r="AC60" s="45"/>
      <c r="AD60" s="1202" t="str">
        <f t="shared" si="7"/>
        <v/>
      </c>
      <c r="AE60" s="1202" t="str">
        <f t="shared" si="8"/>
        <v/>
      </c>
      <c r="AF60" s="1202" t="str">
        <f t="shared" si="15"/>
        <v/>
      </c>
      <c r="AG60" s="1202" t="str">
        <f t="shared" si="16"/>
        <v/>
      </c>
      <c r="AH60" s="1202" t="str">
        <f t="shared" si="17"/>
        <v/>
      </c>
      <c r="AI60" s="1202" t="str">
        <f t="shared" si="18"/>
        <v/>
      </c>
      <c r="AJ60" s="1200" t="str">
        <f t="shared" si="9"/>
        <v/>
      </c>
      <c r="AK60" s="1200" t="str">
        <f t="shared" si="10"/>
        <v/>
      </c>
      <c r="AL60" s="1200" t="str">
        <f t="shared" si="11"/>
        <v/>
      </c>
      <c r="AM60" s="1200" t="str">
        <f t="shared" si="12"/>
        <v/>
      </c>
      <c r="AN60" s="1200" t="str">
        <f t="shared" si="13"/>
        <v/>
      </c>
      <c r="AO60" s="1200" t="str">
        <f t="shared" si="14"/>
        <v/>
      </c>
      <c r="IV60" s="786"/>
    </row>
    <row r="61" spans="1:256" s="52" customFormat="1" ht="30" customHeight="1">
      <c r="A61" s="222"/>
      <c r="B61" s="227">
        <f t="shared" si="4"/>
        <v>43</v>
      </c>
      <c r="C61" s="228" t="str">
        <f>IF('1_一般事項'!$C$8="","",'1_一般事項'!$C$8)</f>
        <v/>
      </c>
      <c r="D61" s="726" t="str">
        <f t="shared" si="5"/>
        <v/>
      </c>
      <c r="E61" s="1641"/>
      <c r="F61" s="1637"/>
      <c r="G61" s="221"/>
      <c r="H61" s="61"/>
      <c r="I61" s="753"/>
      <c r="J61" s="754"/>
      <c r="K61" s="755"/>
      <c r="L61" s="762"/>
      <c r="M61" s="753"/>
      <c r="N61" s="754"/>
      <c r="O61" s="755"/>
      <c r="P61" s="769"/>
      <c r="Q61" s="766"/>
      <c r="R61" s="754"/>
      <c r="S61" s="755"/>
      <c r="T61" s="762"/>
      <c r="U61" s="753"/>
      <c r="V61" s="754"/>
      <c r="W61" s="755"/>
      <c r="X61" s="762"/>
      <c r="Y61" s="804">
        <f t="shared" si="6"/>
        <v>0</v>
      </c>
      <c r="Z61" s="803">
        <f t="shared" si="6"/>
        <v>0</v>
      </c>
      <c r="AB61" s="45"/>
      <c r="AC61" s="45"/>
      <c r="AD61" s="1202" t="str">
        <f t="shared" si="7"/>
        <v/>
      </c>
      <c r="AE61" s="1202" t="str">
        <f t="shared" si="8"/>
        <v/>
      </c>
      <c r="AF61" s="1202" t="str">
        <f t="shared" si="15"/>
        <v/>
      </c>
      <c r="AG61" s="1202" t="str">
        <f t="shared" si="16"/>
        <v/>
      </c>
      <c r="AH61" s="1202" t="str">
        <f t="shared" si="17"/>
        <v/>
      </c>
      <c r="AI61" s="1202" t="str">
        <f t="shared" si="18"/>
        <v/>
      </c>
      <c r="AJ61" s="1200" t="str">
        <f t="shared" si="9"/>
        <v/>
      </c>
      <c r="AK61" s="1200" t="str">
        <f t="shared" si="10"/>
        <v/>
      </c>
      <c r="AL61" s="1200" t="str">
        <f t="shared" si="11"/>
        <v/>
      </c>
      <c r="AM61" s="1200" t="str">
        <f t="shared" si="12"/>
        <v/>
      </c>
      <c r="AN61" s="1200" t="str">
        <f t="shared" si="13"/>
        <v/>
      </c>
      <c r="AO61" s="1200" t="str">
        <f t="shared" si="14"/>
        <v/>
      </c>
      <c r="IV61" s="786"/>
    </row>
    <row r="62" spans="1:256" s="52" customFormat="1" ht="30" customHeight="1">
      <c r="A62" s="222"/>
      <c r="B62" s="227">
        <f t="shared" si="4"/>
        <v>44</v>
      </c>
      <c r="C62" s="228" t="str">
        <f>IF('1_一般事項'!$C$8="","",'1_一般事項'!$C$8)</f>
        <v/>
      </c>
      <c r="D62" s="726" t="str">
        <f t="shared" si="5"/>
        <v/>
      </c>
      <c r="E62" s="1641"/>
      <c r="F62" s="1637"/>
      <c r="G62" s="221"/>
      <c r="H62" s="61"/>
      <c r="I62" s="753"/>
      <c r="J62" s="754"/>
      <c r="K62" s="755"/>
      <c r="L62" s="762"/>
      <c r="M62" s="753"/>
      <c r="N62" s="754"/>
      <c r="O62" s="755"/>
      <c r="P62" s="769"/>
      <c r="Q62" s="766"/>
      <c r="R62" s="754"/>
      <c r="S62" s="755"/>
      <c r="T62" s="762"/>
      <c r="U62" s="753"/>
      <c r="V62" s="754"/>
      <c r="W62" s="755"/>
      <c r="X62" s="762"/>
      <c r="Y62" s="804">
        <f t="shared" si="6"/>
        <v>0</v>
      </c>
      <c r="Z62" s="803">
        <f t="shared" si="6"/>
        <v>0</v>
      </c>
      <c r="AB62" s="3"/>
      <c r="AC62" s="45"/>
      <c r="AD62" s="1202" t="str">
        <f t="shared" si="7"/>
        <v/>
      </c>
      <c r="AE62" s="1202" t="str">
        <f t="shared" si="8"/>
        <v/>
      </c>
      <c r="AF62" s="1202" t="str">
        <f t="shared" si="15"/>
        <v/>
      </c>
      <c r="AG62" s="1202" t="str">
        <f t="shared" si="16"/>
        <v/>
      </c>
      <c r="AH62" s="1202" t="str">
        <f t="shared" si="17"/>
        <v/>
      </c>
      <c r="AI62" s="1202" t="str">
        <f t="shared" si="18"/>
        <v/>
      </c>
      <c r="AJ62" s="1200" t="str">
        <f t="shared" si="9"/>
        <v/>
      </c>
      <c r="AK62" s="1200" t="str">
        <f t="shared" si="10"/>
        <v/>
      </c>
      <c r="AL62" s="1200" t="str">
        <f t="shared" si="11"/>
        <v/>
      </c>
      <c r="AM62" s="1200" t="str">
        <f t="shared" si="12"/>
        <v/>
      </c>
      <c r="AN62" s="1200" t="str">
        <f t="shared" si="13"/>
        <v/>
      </c>
      <c r="AO62" s="1200" t="str">
        <f t="shared" si="14"/>
        <v/>
      </c>
      <c r="IV62" s="786"/>
    </row>
    <row r="63" spans="1:256" s="52" customFormat="1" ht="30" customHeight="1">
      <c r="A63" s="222"/>
      <c r="B63" s="227">
        <f t="shared" si="4"/>
        <v>45</v>
      </c>
      <c r="C63" s="228" t="str">
        <f>IF('1_一般事項'!$C$8="","",'1_一般事項'!$C$8)</f>
        <v/>
      </c>
      <c r="D63" s="726" t="str">
        <f t="shared" si="5"/>
        <v/>
      </c>
      <c r="E63" s="1641"/>
      <c r="F63" s="1637"/>
      <c r="G63" s="221"/>
      <c r="H63" s="61"/>
      <c r="I63" s="753"/>
      <c r="J63" s="754"/>
      <c r="K63" s="755"/>
      <c r="L63" s="762"/>
      <c r="M63" s="753"/>
      <c r="N63" s="754"/>
      <c r="O63" s="755"/>
      <c r="P63" s="769"/>
      <c r="Q63" s="766"/>
      <c r="R63" s="754"/>
      <c r="S63" s="755"/>
      <c r="T63" s="762"/>
      <c r="U63" s="753"/>
      <c r="V63" s="754"/>
      <c r="W63" s="755"/>
      <c r="X63" s="762"/>
      <c r="Y63" s="804">
        <f t="shared" si="6"/>
        <v>0</v>
      </c>
      <c r="Z63" s="803">
        <f t="shared" si="6"/>
        <v>0</v>
      </c>
      <c r="AB63" s="45"/>
      <c r="AC63" s="45"/>
      <c r="AD63" s="1202" t="str">
        <f t="shared" si="7"/>
        <v/>
      </c>
      <c r="AE63" s="1202" t="str">
        <f t="shared" si="8"/>
        <v/>
      </c>
      <c r="AF63" s="1202" t="str">
        <f t="shared" si="15"/>
        <v/>
      </c>
      <c r="AG63" s="1202" t="str">
        <f t="shared" si="16"/>
        <v/>
      </c>
      <c r="AH63" s="1202" t="str">
        <f t="shared" si="17"/>
        <v/>
      </c>
      <c r="AI63" s="1202" t="str">
        <f t="shared" si="18"/>
        <v/>
      </c>
      <c r="AJ63" s="1200" t="str">
        <f t="shared" si="9"/>
        <v/>
      </c>
      <c r="AK63" s="1200" t="str">
        <f t="shared" si="10"/>
        <v/>
      </c>
      <c r="AL63" s="1200" t="str">
        <f t="shared" si="11"/>
        <v/>
      </c>
      <c r="AM63" s="1200" t="str">
        <f t="shared" si="12"/>
        <v/>
      </c>
      <c r="AN63" s="1200" t="str">
        <f t="shared" si="13"/>
        <v/>
      </c>
      <c r="AO63" s="1200" t="str">
        <f t="shared" si="14"/>
        <v/>
      </c>
      <c r="IV63" s="786"/>
    </row>
    <row r="64" spans="1:256" s="52" customFormat="1" ht="30" customHeight="1">
      <c r="A64" s="222"/>
      <c r="B64" s="227">
        <f t="shared" si="4"/>
        <v>46</v>
      </c>
      <c r="C64" s="228" t="str">
        <f>IF('1_一般事項'!$C$8="","",'1_一般事項'!$C$8)</f>
        <v/>
      </c>
      <c r="D64" s="726" t="str">
        <f t="shared" si="5"/>
        <v/>
      </c>
      <c r="E64" s="1641"/>
      <c r="F64" s="1637"/>
      <c r="G64" s="221"/>
      <c r="H64" s="61"/>
      <c r="I64" s="753"/>
      <c r="J64" s="754"/>
      <c r="K64" s="755"/>
      <c r="L64" s="762"/>
      <c r="M64" s="753"/>
      <c r="N64" s="754"/>
      <c r="O64" s="755"/>
      <c r="P64" s="769"/>
      <c r="Q64" s="766"/>
      <c r="R64" s="754"/>
      <c r="S64" s="755"/>
      <c r="T64" s="762"/>
      <c r="U64" s="753"/>
      <c r="V64" s="754"/>
      <c r="W64" s="755"/>
      <c r="X64" s="762"/>
      <c r="Y64" s="804">
        <f t="shared" si="6"/>
        <v>0</v>
      </c>
      <c r="Z64" s="803">
        <f t="shared" si="6"/>
        <v>0</v>
      </c>
      <c r="AB64" s="45"/>
      <c r="AC64" s="45"/>
      <c r="AD64" s="1202" t="str">
        <f t="shared" si="7"/>
        <v/>
      </c>
      <c r="AE64" s="1202" t="str">
        <f t="shared" si="8"/>
        <v/>
      </c>
      <c r="AF64" s="1202" t="str">
        <f t="shared" si="15"/>
        <v/>
      </c>
      <c r="AG64" s="1202" t="str">
        <f t="shared" si="16"/>
        <v/>
      </c>
      <c r="AH64" s="1202" t="str">
        <f t="shared" si="17"/>
        <v/>
      </c>
      <c r="AI64" s="1202" t="str">
        <f t="shared" si="18"/>
        <v/>
      </c>
      <c r="AJ64" s="1200" t="str">
        <f t="shared" si="9"/>
        <v/>
      </c>
      <c r="AK64" s="1200" t="str">
        <f t="shared" si="10"/>
        <v/>
      </c>
      <c r="AL64" s="1200" t="str">
        <f t="shared" si="11"/>
        <v/>
      </c>
      <c r="AM64" s="1200" t="str">
        <f t="shared" si="12"/>
        <v/>
      </c>
      <c r="AN64" s="1200" t="str">
        <f t="shared" si="13"/>
        <v/>
      </c>
      <c r="AO64" s="1200" t="str">
        <f t="shared" si="14"/>
        <v/>
      </c>
      <c r="IV64" s="786"/>
    </row>
    <row r="65" spans="1:256" s="52" customFormat="1" ht="30" customHeight="1">
      <c r="A65" s="222"/>
      <c r="B65" s="227">
        <f t="shared" si="4"/>
        <v>47</v>
      </c>
      <c r="C65" s="228" t="str">
        <f>IF('1_一般事項'!$C$8="","",'1_一般事項'!$C$8)</f>
        <v/>
      </c>
      <c r="D65" s="726" t="str">
        <f t="shared" si="5"/>
        <v/>
      </c>
      <c r="E65" s="1641"/>
      <c r="F65" s="1637"/>
      <c r="G65" s="221"/>
      <c r="H65" s="61"/>
      <c r="I65" s="753"/>
      <c r="J65" s="754"/>
      <c r="K65" s="755"/>
      <c r="L65" s="762"/>
      <c r="M65" s="753"/>
      <c r="N65" s="754"/>
      <c r="O65" s="755"/>
      <c r="P65" s="769"/>
      <c r="Q65" s="766"/>
      <c r="R65" s="754"/>
      <c r="S65" s="755"/>
      <c r="T65" s="762"/>
      <c r="U65" s="753"/>
      <c r="V65" s="754"/>
      <c r="W65" s="755"/>
      <c r="X65" s="762"/>
      <c r="Y65" s="804">
        <f t="shared" si="6"/>
        <v>0</v>
      </c>
      <c r="Z65" s="803">
        <f t="shared" si="6"/>
        <v>0</v>
      </c>
      <c r="AB65" s="3"/>
      <c r="AC65" s="45"/>
      <c r="AD65" s="1202" t="str">
        <f t="shared" si="7"/>
        <v/>
      </c>
      <c r="AE65" s="1202" t="str">
        <f t="shared" si="8"/>
        <v/>
      </c>
      <c r="AF65" s="1202" t="str">
        <f t="shared" si="15"/>
        <v/>
      </c>
      <c r="AG65" s="1202" t="str">
        <f t="shared" si="16"/>
        <v/>
      </c>
      <c r="AH65" s="1202" t="str">
        <f t="shared" si="17"/>
        <v/>
      </c>
      <c r="AI65" s="1202" t="str">
        <f t="shared" si="18"/>
        <v/>
      </c>
      <c r="AJ65" s="1200" t="str">
        <f t="shared" si="9"/>
        <v/>
      </c>
      <c r="AK65" s="1200" t="str">
        <f t="shared" si="10"/>
        <v/>
      </c>
      <c r="AL65" s="1200" t="str">
        <f t="shared" si="11"/>
        <v/>
      </c>
      <c r="AM65" s="1200" t="str">
        <f t="shared" si="12"/>
        <v/>
      </c>
      <c r="AN65" s="1200" t="str">
        <f t="shared" si="13"/>
        <v/>
      </c>
      <c r="AO65" s="1200" t="str">
        <f t="shared" si="14"/>
        <v/>
      </c>
      <c r="IV65" s="786"/>
    </row>
    <row r="66" spans="1:256" s="52" customFormat="1" ht="30" customHeight="1">
      <c r="A66" s="222"/>
      <c r="B66" s="227">
        <f t="shared" si="4"/>
        <v>48</v>
      </c>
      <c r="C66" s="228" t="str">
        <f>IF('1_一般事項'!$C$8="","",'1_一般事項'!$C$8)</f>
        <v/>
      </c>
      <c r="D66" s="726" t="str">
        <f t="shared" si="5"/>
        <v/>
      </c>
      <c r="E66" s="1641"/>
      <c r="F66" s="1637"/>
      <c r="G66" s="221"/>
      <c r="H66" s="61"/>
      <c r="I66" s="753"/>
      <c r="J66" s="754"/>
      <c r="K66" s="755"/>
      <c r="L66" s="762"/>
      <c r="M66" s="753"/>
      <c r="N66" s="754"/>
      <c r="O66" s="755"/>
      <c r="P66" s="769"/>
      <c r="Q66" s="766"/>
      <c r="R66" s="754"/>
      <c r="S66" s="755"/>
      <c r="T66" s="762"/>
      <c r="U66" s="753"/>
      <c r="V66" s="754"/>
      <c r="W66" s="755"/>
      <c r="X66" s="762"/>
      <c r="Y66" s="804">
        <f t="shared" si="6"/>
        <v>0</v>
      </c>
      <c r="Z66" s="803">
        <f t="shared" si="6"/>
        <v>0</v>
      </c>
      <c r="AB66" s="45"/>
      <c r="AC66" s="45"/>
      <c r="AD66" s="1202" t="str">
        <f t="shared" si="7"/>
        <v/>
      </c>
      <c r="AE66" s="1202" t="str">
        <f t="shared" si="8"/>
        <v/>
      </c>
      <c r="AF66" s="1202" t="str">
        <f t="shared" si="15"/>
        <v/>
      </c>
      <c r="AG66" s="1202" t="str">
        <f t="shared" si="16"/>
        <v/>
      </c>
      <c r="AH66" s="1202" t="str">
        <f t="shared" si="17"/>
        <v/>
      </c>
      <c r="AI66" s="1202" t="str">
        <f t="shared" si="18"/>
        <v/>
      </c>
      <c r="AJ66" s="1200" t="str">
        <f t="shared" si="9"/>
        <v/>
      </c>
      <c r="AK66" s="1200" t="str">
        <f t="shared" si="10"/>
        <v/>
      </c>
      <c r="AL66" s="1200" t="str">
        <f t="shared" si="11"/>
        <v/>
      </c>
      <c r="AM66" s="1200" t="str">
        <f t="shared" si="12"/>
        <v/>
      </c>
      <c r="AN66" s="1200" t="str">
        <f t="shared" si="13"/>
        <v/>
      </c>
      <c r="AO66" s="1200" t="str">
        <f t="shared" si="14"/>
        <v/>
      </c>
      <c r="IV66" s="786"/>
    </row>
    <row r="67" spans="1:256" s="52" customFormat="1" ht="30" customHeight="1">
      <c r="A67" s="222"/>
      <c r="B67" s="227">
        <f t="shared" si="4"/>
        <v>49</v>
      </c>
      <c r="C67" s="228" t="str">
        <f>IF('1_一般事項'!$C$8="","",'1_一般事項'!$C$8)</f>
        <v/>
      </c>
      <c r="D67" s="726" t="str">
        <f t="shared" si="5"/>
        <v/>
      </c>
      <c r="E67" s="1641"/>
      <c r="F67" s="1637"/>
      <c r="G67" s="221"/>
      <c r="H67" s="61"/>
      <c r="I67" s="753"/>
      <c r="J67" s="754"/>
      <c r="K67" s="755"/>
      <c r="L67" s="762"/>
      <c r="M67" s="753"/>
      <c r="N67" s="754"/>
      <c r="O67" s="755"/>
      <c r="P67" s="769"/>
      <c r="Q67" s="766"/>
      <c r="R67" s="754"/>
      <c r="S67" s="755"/>
      <c r="T67" s="762"/>
      <c r="U67" s="753"/>
      <c r="V67" s="754"/>
      <c r="W67" s="755"/>
      <c r="X67" s="762"/>
      <c r="Y67" s="804">
        <f t="shared" si="6"/>
        <v>0</v>
      </c>
      <c r="Z67" s="803">
        <f t="shared" si="6"/>
        <v>0</v>
      </c>
      <c r="AB67" s="3"/>
      <c r="AC67" s="45"/>
      <c r="AD67" s="1202" t="str">
        <f t="shared" si="7"/>
        <v/>
      </c>
      <c r="AE67" s="1202" t="str">
        <f t="shared" si="8"/>
        <v/>
      </c>
      <c r="AF67" s="1202" t="str">
        <f t="shared" si="15"/>
        <v/>
      </c>
      <c r="AG67" s="1202" t="str">
        <f t="shared" si="16"/>
        <v/>
      </c>
      <c r="AH67" s="1202" t="str">
        <f t="shared" si="17"/>
        <v/>
      </c>
      <c r="AI67" s="1202" t="str">
        <f t="shared" si="18"/>
        <v/>
      </c>
      <c r="AJ67" s="1200" t="str">
        <f t="shared" si="9"/>
        <v/>
      </c>
      <c r="AK67" s="1200" t="str">
        <f t="shared" si="10"/>
        <v/>
      </c>
      <c r="AL67" s="1200" t="str">
        <f t="shared" si="11"/>
        <v/>
      </c>
      <c r="AM67" s="1200" t="str">
        <f t="shared" si="12"/>
        <v/>
      </c>
      <c r="AN67" s="1200" t="str">
        <f t="shared" si="13"/>
        <v/>
      </c>
      <c r="AO67" s="1200" t="str">
        <f t="shared" si="14"/>
        <v/>
      </c>
      <c r="IV67" s="786"/>
    </row>
    <row r="68" spans="1:256" s="52" customFormat="1" ht="30" customHeight="1" thickBot="1">
      <c r="A68" s="222"/>
      <c r="B68" s="227">
        <f t="shared" si="4"/>
        <v>50</v>
      </c>
      <c r="C68" s="228" t="str">
        <f>IF('1_一般事項'!$C$8="","",'1_一般事項'!$C$8)</f>
        <v/>
      </c>
      <c r="D68" s="726" t="str">
        <f t="shared" si="5"/>
        <v/>
      </c>
      <c r="E68" s="1641"/>
      <c r="F68" s="1637"/>
      <c r="G68" s="221"/>
      <c r="H68" s="61"/>
      <c r="I68" s="756"/>
      <c r="J68" s="757"/>
      <c r="K68" s="758"/>
      <c r="L68" s="763"/>
      <c r="M68" s="756"/>
      <c r="N68" s="757"/>
      <c r="O68" s="758"/>
      <c r="P68" s="770"/>
      <c r="Q68" s="767"/>
      <c r="R68" s="757"/>
      <c r="S68" s="758"/>
      <c r="T68" s="763"/>
      <c r="U68" s="756"/>
      <c r="V68" s="757"/>
      <c r="W68" s="758"/>
      <c r="X68" s="763"/>
      <c r="Y68" s="804">
        <f t="shared" si="6"/>
        <v>0</v>
      </c>
      <c r="Z68" s="803">
        <f t="shared" si="6"/>
        <v>0</v>
      </c>
      <c r="AB68" s="45"/>
      <c r="AC68" s="45"/>
      <c r="AD68" s="1202" t="str">
        <f t="shared" si="7"/>
        <v/>
      </c>
      <c r="AE68" s="1202" t="str">
        <f t="shared" si="8"/>
        <v/>
      </c>
      <c r="AF68" s="1202" t="str">
        <f t="shared" si="15"/>
        <v/>
      </c>
      <c r="AG68" s="1202" t="str">
        <f t="shared" si="16"/>
        <v/>
      </c>
      <c r="AH68" s="1202" t="str">
        <f t="shared" si="17"/>
        <v/>
      </c>
      <c r="AI68" s="1202" t="str">
        <f t="shared" si="18"/>
        <v/>
      </c>
      <c r="AJ68" s="1200" t="str">
        <f t="shared" si="9"/>
        <v/>
      </c>
      <c r="AK68" s="1200" t="str">
        <f t="shared" si="10"/>
        <v/>
      </c>
      <c r="AL68" s="1200" t="str">
        <f t="shared" si="11"/>
        <v/>
      </c>
      <c r="AM68" s="1200" t="str">
        <f t="shared" si="12"/>
        <v/>
      </c>
      <c r="AN68" s="1200" t="str">
        <f t="shared" si="13"/>
        <v/>
      </c>
      <c r="AO68" s="1200" t="str">
        <f t="shared" si="14"/>
        <v/>
      </c>
      <c r="IV68" s="786"/>
    </row>
    <row r="69" spans="1:256" s="52" customFormat="1" ht="30" customHeight="1" thickBot="1">
      <c r="A69" s="1346"/>
      <c r="B69" s="1347"/>
      <c r="C69" s="1348"/>
      <c r="D69" s="1349"/>
      <c r="E69" s="1642"/>
      <c r="F69" s="1327"/>
      <c r="G69" s="1340" t="str">
        <f>A19&amp;"次下請負業者計"</f>
        <v>0次下請負業者計</v>
      </c>
      <c r="H69" s="1341"/>
      <c r="I69" s="1342">
        <f>SUM(I19:I68)</f>
        <v>0</v>
      </c>
      <c r="J69" s="1343">
        <f t="shared" ref="J69:X69" si="19">SUM(J19:J68)</f>
        <v>0</v>
      </c>
      <c r="K69" s="1344">
        <f t="shared" si="19"/>
        <v>0</v>
      </c>
      <c r="L69" s="1345">
        <f t="shared" si="19"/>
        <v>0</v>
      </c>
      <c r="M69" s="1342">
        <f t="shared" si="19"/>
        <v>0</v>
      </c>
      <c r="N69" s="1343">
        <f t="shared" si="19"/>
        <v>0</v>
      </c>
      <c r="O69" s="1344">
        <f t="shared" si="19"/>
        <v>0</v>
      </c>
      <c r="P69" s="1345">
        <f t="shared" si="19"/>
        <v>0</v>
      </c>
      <c r="Q69" s="1342">
        <f t="shared" si="19"/>
        <v>0</v>
      </c>
      <c r="R69" s="1343">
        <f t="shared" si="19"/>
        <v>0</v>
      </c>
      <c r="S69" s="1344">
        <f t="shared" si="19"/>
        <v>0</v>
      </c>
      <c r="T69" s="1345">
        <f t="shared" si="19"/>
        <v>0</v>
      </c>
      <c r="U69" s="1342">
        <f t="shared" si="19"/>
        <v>0</v>
      </c>
      <c r="V69" s="1343">
        <f t="shared" si="19"/>
        <v>0</v>
      </c>
      <c r="W69" s="1344">
        <f t="shared" si="19"/>
        <v>0</v>
      </c>
      <c r="X69" s="1345">
        <f t="shared" si="19"/>
        <v>0</v>
      </c>
      <c r="Y69" s="1335">
        <f>SUM(Y19:Y68)</f>
        <v>0</v>
      </c>
      <c r="Z69" s="852">
        <f>SUM(Z19:Z68)</f>
        <v>0</v>
      </c>
      <c r="AD69" s="1259"/>
      <c r="AE69" s="1259"/>
      <c r="AF69" s="1259"/>
      <c r="AG69" s="1259"/>
      <c r="AH69" s="1259"/>
      <c r="AI69" s="1259"/>
      <c r="AJ69" s="1260"/>
    </row>
    <row r="70" spans="1:256" s="52" customFormat="1" ht="30" customHeight="1">
      <c r="A70" s="1912" t="str">
        <f>'1_一般事項'!C9+1&amp;"次下請"</f>
        <v>1次下請</v>
      </c>
      <c r="B70" s="1398">
        <f>IF(AND(C70="",E70&lt;&gt;""),"会社名入力→",ROW(C70)-69)</f>
        <v>1</v>
      </c>
      <c r="C70" s="819"/>
      <c r="D70" s="820" t="str">
        <f t="shared" si="5"/>
        <v/>
      </c>
      <c r="E70" s="1640"/>
      <c r="F70" s="1636"/>
      <c r="G70" s="292"/>
      <c r="H70" s="61"/>
      <c r="I70" s="1328"/>
      <c r="J70" s="1329"/>
      <c r="K70" s="1330"/>
      <c r="L70" s="1331"/>
      <c r="M70" s="1328"/>
      <c r="N70" s="1329"/>
      <c r="O70" s="1330"/>
      <c r="P70" s="1332"/>
      <c r="Q70" s="1333"/>
      <c r="R70" s="1329"/>
      <c r="S70" s="1330"/>
      <c r="T70" s="1331"/>
      <c r="U70" s="1328"/>
      <c r="V70" s="1329"/>
      <c r="W70" s="1330"/>
      <c r="X70" s="1334"/>
      <c r="Y70" s="806">
        <f>SUM(I70,M70,Q70,U70)</f>
        <v>0</v>
      </c>
      <c r="Z70" s="807">
        <f>SUM(J70,N70,R70,V70)</f>
        <v>0</v>
      </c>
      <c r="AD70" s="1202" t="str">
        <f t="shared" ref="AD70:AD119" si="20">IF(E70&lt;&gt;"",IF(G70&lt;&gt;"","","×"),"")</f>
        <v/>
      </c>
      <c r="AE70" s="1202" t="str">
        <f t="shared" ref="AE70:AE119" si="21">IF(E70&lt;&gt;"",IF(H70&lt;&gt;"","","×"),"")</f>
        <v/>
      </c>
      <c r="AF70" s="1202" t="str">
        <f t="shared" ref="AF70:AF101" si="22">IF(E70&lt;&gt;"",IF(AND(I70="",M70="",Q70="",U70=""),"×",""),"")</f>
        <v/>
      </c>
      <c r="AG70" s="1202" t="str">
        <f t="shared" ref="AG70:AG101" si="23">IF(E70&lt;&gt;"",IF(AND(J70="",N70="",R70="",V70=""),"×",""),"")</f>
        <v/>
      </c>
      <c r="AH70" s="1202" t="str">
        <f t="shared" ref="AH70:AH101" si="24">IF(E70&lt;&gt;"",IF(AND(K70="",O70="",S70="",W70=""),"×",""),"")</f>
        <v/>
      </c>
      <c r="AI70" s="1202" t="str">
        <f t="shared" ref="AI70:AI101" si="25">IF(E70&lt;&gt;"",IF(AND(L70="",P70="",T70="",X70=""),"×",""),"")</f>
        <v/>
      </c>
      <c r="AJ70" s="1200" t="str">
        <f t="shared" ref="AJ70:AJ119" si="26">IF(AD70="×","規格を入力してください","")</f>
        <v/>
      </c>
      <c r="AK70" s="1200" t="str">
        <f t="shared" ref="AK70:AK119" si="27">IF(AND(AJ70="",AE70="×"),"機械本体重量を入力してください","")</f>
        <v/>
      </c>
      <c r="AL70" s="1200" t="str">
        <f t="shared" ref="AL70:AL119" si="28">IF(AND(AJ70&amp;AK70="",AF70="×"),"運搬費を入力してください","")</f>
        <v/>
      </c>
      <c r="AM70" s="1200" t="str">
        <f t="shared" ref="AM70:AM119" si="29">IF(AND(AJ70&amp;AK70&amp;AL70="",AG70="×"),"内分解組立費を入力してください","")</f>
        <v/>
      </c>
      <c r="AN70" s="1200" t="str">
        <f t="shared" ref="AN70:AN119" si="30">IF(AND(AJ70&amp;AK70&amp;AL70&amp;AM70="",AH70="×"),"運搬距離を入力してください","")</f>
        <v/>
      </c>
      <c r="AO70" s="1200" t="str">
        <f t="shared" ref="AO70:AO119" si="31">IF(AND(AJ70&amp;AK70&amp;AL70&amp;AM70&amp;AN70="",AI70="×"),"運搬回数を入力してください","")</f>
        <v/>
      </c>
    </row>
    <row r="71" spans="1:256" s="52" customFormat="1" ht="30" customHeight="1">
      <c r="A71" s="1913"/>
      <c r="B71" s="1399">
        <f t="shared" ref="B71:B119" si="32">IF(AND(C71="",E71&lt;&gt;""),"会社名入力→",ROW(C71)-69)</f>
        <v>2</v>
      </c>
      <c r="C71" s="291"/>
      <c r="D71" s="726" t="str">
        <f t="shared" si="5"/>
        <v/>
      </c>
      <c r="E71" s="1641"/>
      <c r="F71" s="1637"/>
      <c r="G71" s="292"/>
      <c r="H71" s="62"/>
      <c r="I71" s="753"/>
      <c r="J71" s="754"/>
      <c r="K71" s="755"/>
      <c r="L71" s="762"/>
      <c r="M71" s="753"/>
      <c r="N71" s="754"/>
      <c r="O71" s="755"/>
      <c r="P71" s="762"/>
      <c r="Q71" s="753"/>
      <c r="R71" s="754"/>
      <c r="S71" s="755"/>
      <c r="T71" s="762"/>
      <c r="U71" s="753"/>
      <c r="V71" s="754"/>
      <c r="W71" s="755"/>
      <c r="X71" s="762"/>
      <c r="Y71" s="804">
        <f t="shared" ref="Y71:Z119" si="33">SUM(I71,M71,Q71,U71)</f>
        <v>0</v>
      </c>
      <c r="Z71" s="803">
        <f t="shared" si="33"/>
        <v>0</v>
      </c>
      <c r="AD71" s="1202" t="str">
        <f t="shared" si="20"/>
        <v/>
      </c>
      <c r="AE71" s="1202" t="str">
        <f t="shared" si="21"/>
        <v/>
      </c>
      <c r="AF71" s="1202" t="str">
        <f t="shared" si="22"/>
        <v/>
      </c>
      <c r="AG71" s="1202" t="str">
        <f t="shared" si="23"/>
        <v/>
      </c>
      <c r="AH71" s="1202" t="str">
        <f t="shared" si="24"/>
        <v/>
      </c>
      <c r="AI71" s="1202" t="str">
        <f t="shared" si="25"/>
        <v/>
      </c>
      <c r="AJ71" s="1200" t="str">
        <f t="shared" si="26"/>
        <v/>
      </c>
      <c r="AK71" s="1200" t="str">
        <f t="shared" si="27"/>
        <v/>
      </c>
      <c r="AL71" s="1200" t="str">
        <f t="shared" si="28"/>
        <v/>
      </c>
      <c r="AM71" s="1200" t="str">
        <f t="shared" si="29"/>
        <v/>
      </c>
      <c r="AN71" s="1200" t="str">
        <f t="shared" si="30"/>
        <v/>
      </c>
      <c r="AO71" s="1200" t="str">
        <f t="shared" si="31"/>
        <v/>
      </c>
    </row>
    <row r="72" spans="1:256" s="52" customFormat="1" ht="30" customHeight="1">
      <c r="A72" s="1913"/>
      <c r="B72" s="1399">
        <f t="shared" si="32"/>
        <v>3</v>
      </c>
      <c r="C72" s="291"/>
      <c r="D72" s="726" t="str">
        <f t="shared" si="5"/>
        <v/>
      </c>
      <c r="E72" s="1641"/>
      <c r="F72" s="1637"/>
      <c r="G72" s="292"/>
      <c r="H72" s="62"/>
      <c r="I72" s="753"/>
      <c r="J72" s="754"/>
      <c r="K72" s="755"/>
      <c r="L72" s="762"/>
      <c r="M72" s="753"/>
      <c r="N72" s="754"/>
      <c r="O72" s="755"/>
      <c r="P72" s="762"/>
      <c r="Q72" s="753"/>
      <c r="R72" s="754"/>
      <c r="S72" s="755"/>
      <c r="T72" s="762"/>
      <c r="U72" s="753"/>
      <c r="V72" s="754"/>
      <c r="W72" s="755"/>
      <c r="X72" s="762"/>
      <c r="Y72" s="804">
        <f t="shared" si="33"/>
        <v>0</v>
      </c>
      <c r="Z72" s="803">
        <f t="shared" si="33"/>
        <v>0</v>
      </c>
      <c r="AD72" s="1202" t="str">
        <f t="shared" si="20"/>
        <v/>
      </c>
      <c r="AE72" s="1202" t="str">
        <f t="shared" si="21"/>
        <v/>
      </c>
      <c r="AF72" s="1202" t="str">
        <f t="shared" si="22"/>
        <v/>
      </c>
      <c r="AG72" s="1202" t="str">
        <f t="shared" si="23"/>
        <v/>
      </c>
      <c r="AH72" s="1202" t="str">
        <f t="shared" si="24"/>
        <v/>
      </c>
      <c r="AI72" s="1202" t="str">
        <f t="shared" si="25"/>
        <v/>
      </c>
      <c r="AJ72" s="1200" t="str">
        <f t="shared" si="26"/>
        <v/>
      </c>
      <c r="AK72" s="1200" t="str">
        <f t="shared" si="27"/>
        <v/>
      </c>
      <c r="AL72" s="1200" t="str">
        <f t="shared" si="28"/>
        <v/>
      </c>
      <c r="AM72" s="1200" t="str">
        <f t="shared" si="29"/>
        <v/>
      </c>
      <c r="AN72" s="1200" t="str">
        <f t="shared" si="30"/>
        <v/>
      </c>
      <c r="AO72" s="1200" t="str">
        <f t="shared" si="31"/>
        <v/>
      </c>
    </row>
    <row r="73" spans="1:256" s="52" customFormat="1" ht="30" customHeight="1">
      <c r="A73" s="1913"/>
      <c r="B73" s="1399">
        <f t="shared" si="32"/>
        <v>4</v>
      </c>
      <c r="C73" s="291"/>
      <c r="D73" s="726" t="str">
        <f t="shared" si="5"/>
        <v/>
      </c>
      <c r="E73" s="1641"/>
      <c r="F73" s="1637"/>
      <c r="G73" s="292"/>
      <c r="H73" s="62"/>
      <c r="I73" s="753"/>
      <c r="J73" s="754"/>
      <c r="K73" s="755"/>
      <c r="L73" s="762"/>
      <c r="M73" s="753"/>
      <c r="N73" s="754"/>
      <c r="O73" s="755"/>
      <c r="P73" s="762"/>
      <c r="Q73" s="753"/>
      <c r="R73" s="754"/>
      <c r="S73" s="755"/>
      <c r="T73" s="762"/>
      <c r="U73" s="753"/>
      <c r="V73" s="754"/>
      <c r="W73" s="755"/>
      <c r="X73" s="762"/>
      <c r="Y73" s="804">
        <f t="shared" si="33"/>
        <v>0</v>
      </c>
      <c r="Z73" s="803">
        <f t="shared" si="33"/>
        <v>0</v>
      </c>
      <c r="AD73" s="1202" t="str">
        <f t="shared" si="20"/>
        <v/>
      </c>
      <c r="AE73" s="1202" t="str">
        <f t="shared" si="21"/>
        <v/>
      </c>
      <c r="AF73" s="1202" t="str">
        <f t="shared" si="22"/>
        <v/>
      </c>
      <c r="AG73" s="1202" t="str">
        <f t="shared" si="23"/>
        <v/>
      </c>
      <c r="AH73" s="1202" t="str">
        <f t="shared" si="24"/>
        <v/>
      </c>
      <c r="AI73" s="1202" t="str">
        <f t="shared" si="25"/>
        <v/>
      </c>
      <c r="AJ73" s="1200" t="str">
        <f t="shared" si="26"/>
        <v/>
      </c>
      <c r="AK73" s="1200" t="str">
        <f t="shared" si="27"/>
        <v/>
      </c>
      <c r="AL73" s="1200" t="str">
        <f t="shared" si="28"/>
        <v/>
      </c>
      <c r="AM73" s="1200" t="str">
        <f t="shared" si="29"/>
        <v/>
      </c>
      <c r="AN73" s="1200" t="str">
        <f t="shared" si="30"/>
        <v/>
      </c>
      <c r="AO73" s="1200" t="str">
        <f t="shared" si="31"/>
        <v/>
      </c>
      <c r="IV73" s="786"/>
    </row>
    <row r="74" spans="1:256" s="52" customFormat="1" ht="30" customHeight="1">
      <c r="A74" s="1913"/>
      <c r="B74" s="1399">
        <f t="shared" si="32"/>
        <v>5</v>
      </c>
      <c r="C74" s="291"/>
      <c r="D74" s="726" t="str">
        <f t="shared" si="5"/>
        <v/>
      </c>
      <c r="E74" s="1641"/>
      <c r="F74" s="1637"/>
      <c r="G74" s="292"/>
      <c r="H74" s="62"/>
      <c r="I74" s="753"/>
      <c r="J74" s="754"/>
      <c r="K74" s="755"/>
      <c r="L74" s="762"/>
      <c r="M74" s="753"/>
      <c r="N74" s="754"/>
      <c r="O74" s="755"/>
      <c r="P74" s="762"/>
      <c r="Q74" s="753"/>
      <c r="R74" s="754"/>
      <c r="S74" s="755"/>
      <c r="T74" s="762"/>
      <c r="U74" s="753"/>
      <c r="V74" s="754"/>
      <c r="W74" s="755"/>
      <c r="X74" s="762"/>
      <c r="Y74" s="804">
        <f t="shared" si="33"/>
        <v>0</v>
      </c>
      <c r="Z74" s="803">
        <f t="shared" si="33"/>
        <v>0</v>
      </c>
      <c r="AD74" s="1202" t="str">
        <f t="shared" si="20"/>
        <v/>
      </c>
      <c r="AE74" s="1202" t="str">
        <f t="shared" si="21"/>
        <v/>
      </c>
      <c r="AF74" s="1202" t="str">
        <f t="shared" si="22"/>
        <v/>
      </c>
      <c r="AG74" s="1202" t="str">
        <f t="shared" si="23"/>
        <v/>
      </c>
      <c r="AH74" s="1202" t="str">
        <f t="shared" si="24"/>
        <v/>
      </c>
      <c r="AI74" s="1202" t="str">
        <f t="shared" si="25"/>
        <v/>
      </c>
      <c r="AJ74" s="1200" t="str">
        <f t="shared" si="26"/>
        <v/>
      </c>
      <c r="AK74" s="1200" t="str">
        <f t="shared" si="27"/>
        <v/>
      </c>
      <c r="AL74" s="1200" t="str">
        <f t="shared" si="28"/>
        <v/>
      </c>
      <c r="AM74" s="1200" t="str">
        <f t="shared" si="29"/>
        <v/>
      </c>
      <c r="AN74" s="1200" t="str">
        <f t="shared" si="30"/>
        <v/>
      </c>
      <c r="AO74" s="1200" t="str">
        <f t="shared" si="31"/>
        <v/>
      </c>
      <c r="IV74" s="786"/>
    </row>
    <row r="75" spans="1:256" s="52" customFormat="1" ht="30" customHeight="1">
      <c r="A75" s="1913"/>
      <c r="B75" s="1399">
        <f t="shared" si="32"/>
        <v>6</v>
      </c>
      <c r="C75" s="291"/>
      <c r="D75" s="726" t="str">
        <f t="shared" si="5"/>
        <v/>
      </c>
      <c r="E75" s="1641"/>
      <c r="F75" s="1637"/>
      <c r="G75" s="292"/>
      <c r="H75" s="62"/>
      <c r="I75" s="753"/>
      <c r="J75" s="754"/>
      <c r="K75" s="755"/>
      <c r="L75" s="762"/>
      <c r="M75" s="753"/>
      <c r="N75" s="754"/>
      <c r="O75" s="755"/>
      <c r="P75" s="762"/>
      <c r="Q75" s="753"/>
      <c r="R75" s="754"/>
      <c r="S75" s="755"/>
      <c r="T75" s="762"/>
      <c r="U75" s="753"/>
      <c r="V75" s="754"/>
      <c r="W75" s="755"/>
      <c r="X75" s="762"/>
      <c r="Y75" s="804">
        <f t="shared" si="33"/>
        <v>0</v>
      </c>
      <c r="Z75" s="803">
        <f t="shared" si="33"/>
        <v>0</v>
      </c>
      <c r="AD75" s="1202" t="str">
        <f t="shared" si="20"/>
        <v/>
      </c>
      <c r="AE75" s="1202" t="str">
        <f t="shared" si="21"/>
        <v/>
      </c>
      <c r="AF75" s="1202" t="str">
        <f t="shared" si="22"/>
        <v/>
      </c>
      <c r="AG75" s="1202" t="str">
        <f t="shared" si="23"/>
        <v/>
      </c>
      <c r="AH75" s="1202" t="str">
        <f t="shared" si="24"/>
        <v/>
      </c>
      <c r="AI75" s="1202" t="str">
        <f t="shared" si="25"/>
        <v/>
      </c>
      <c r="AJ75" s="1200" t="str">
        <f t="shared" si="26"/>
        <v/>
      </c>
      <c r="AK75" s="1200" t="str">
        <f t="shared" si="27"/>
        <v/>
      </c>
      <c r="AL75" s="1200" t="str">
        <f t="shared" si="28"/>
        <v/>
      </c>
      <c r="AM75" s="1200" t="str">
        <f t="shared" si="29"/>
        <v/>
      </c>
      <c r="AN75" s="1200" t="str">
        <f t="shared" si="30"/>
        <v/>
      </c>
      <c r="AO75" s="1200" t="str">
        <f t="shared" si="31"/>
        <v/>
      </c>
      <c r="IV75" s="786"/>
    </row>
    <row r="76" spans="1:256" s="52" customFormat="1" ht="30" customHeight="1">
      <c r="A76" s="1913"/>
      <c r="B76" s="1399">
        <f t="shared" si="32"/>
        <v>7</v>
      </c>
      <c r="C76" s="291"/>
      <c r="D76" s="726" t="str">
        <f t="shared" si="5"/>
        <v/>
      </c>
      <c r="E76" s="1641"/>
      <c r="F76" s="1637"/>
      <c r="G76" s="292"/>
      <c r="H76" s="62"/>
      <c r="I76" s="753"/>
      <c r="J76" s="754"/>
      <c r="K76" s="755"/>
      <c r="L76" s="762"/>
      <c r="M76" s="753"/>
      <c r="N76" s="754"/>
      <c r="O76" s="755"/>
      <c r="P76" s="762"/>
      <c r="Q76" s="753"/>
      <c r="R76" s="754"/>
      <c r="S76" s="755"/>
      <c r="T76" s="762"/>
      <c r="U76" s="753"/>
      <c r="V76" s="754"/>
      <c r="W76" s="755"/>
      <c r="X76" s="762"/>
      <c r="Y76" s="804">
        <f t="shared" si="33"/>
        <v>0</v>
      </c>
      <c r="Z76" s="803">
        <f t="shared" si="33"/>
        <v>0</v>
      </c>
      <c r="AD76" s="1202" t="str">
        <f t="shared" si="20"/>
        <v/>
      </c>
      <c r="AE76" s="1202" t="str">
        <f t="shared" si="21"/>
        <v/>
      </c>
      <c r="AF76" s="1202" t="str">
        <f t="shared" si="22"/>
        <v/>
      </c>
      <c r="AG76" s="1202" t="str">
        <f t="shared" si="23"/>
        <v/>
      </c>
      <c r="AH76" s="1202" t="str">
        <f t="shared" si="24"/>
        <v/>
      </c>
      <c r="AI76" s="1202" t="str">
        <f t="shared" si="25"/>
        <v/>
      </c>
      <c r="AJ76" s="1200" t="str">
        <f t="shared" si="26"/>
        <v/>
      </c>
      <c r="AK76" s="1200" t="str">
        <f t="shared" si="27"/>
        <v/>
      </c>
      <c r="AL76" s="1200" t="str">
        <f t="shared" si="28"/>
        <v/>
      </c>
      <c r="AM76" s="1200" t="str">
        <f t="shared" si="29"/>
        <v/>
      </c>
      <c r="AN76" s="1200" t="str">
        <f t="shared" si="30"/>
        <v/>
      </c>
      <c r="AO76" s="1200" t="str">
        <f t="shared" si="31"/>
        <v/>
      </c>
      <c r="IV76" s="786"/>
    </row>
    <row r="77" spans="1:256" s="52" customFormat="1" ht="30" customHeight="1">
      <c r="A77" s="1913"/>
      <c r="B77" s="1399">
        <f t="shared" si="32"/>
        <v>8</v>
      </c>
      <c r="C77" s="291"/>
      <c r="D77" s="726" t="str">
        <f t="shared" si="5"/>
        <v/>
      </c>
      <c r="E77" s="1641"/>
      <c r="F77" s="1637"/>
      <c r="G77" s="292"/>
      <c r="H77" s="62"/>
      <c r="I77" s="753"/>
      <c r="J77" s="754"/>
      <c r="K77" s="755"/>
      <c r="L77" s="762"/>
      <c r="M77" s="753"/>
      <c r="N77" s="754"/>
      <c r="O77" s="755"/>
      <c r="P77" s="762"/>
      <c r="Q77" s="753"/>
      <c r="R77" s="754"/>
      <c r="S77" s="755"/>
      <c r="T77" s="762"/>
      <c r="U77" s="753"/>
      <c r="V77" s="754"/>
      <c r="W77" s="755"/>
      <c r="X77" s="762"/>
      <c r="Y77" s="804">
        <f t="shared" si="33"/>
        <v>0</v>
      </c>
      <c r="Z77" s="803">
        <f t="shared" si="33"/>
        <v>0</v>
      </c>
      <c r="AD77" s="1202" t="str">
        <f t="shared" si="20"/>
        <v/>
      </c>
      <c r="AE77" s="1202" t="str">
        <f t="shared" si="21"/>
        <v/>
      </c>
      <c r="AF77" s="1202" t="str">
        <f t="shared" si="22"/>
        <v/>
      </c>
      <c r="AG77" s="1202" t="str">
        <f t="shared" si="23"/>
        <v/>
      </c>
      <c r="AH77" s="1202" t="str">
        <f t="shared" si="24"/>
        <v/>
      </c>
      <c r="AI77" s="1202" t="str">
        <f t="shared" si="25"/>
        <v/>
      </c>
      <c r="AJ77" s="1200" t="str">
        <f t="shared" si="26"/>
        <v/>
      </c>
      <c r="AK77" s="1200" t="str">
        <f t="shared" si="27"/>
        <v/>
      </c>
      <c r="AL77" s="1200" t="str">
        <f t="shared" si="28"/>
        <v/>
      </c>
      <c r="AM77" s="1200" t="str">
        <f t="shared" si="29"/>
        <v/>
      </c>
      <c r="AN77" s="1200" t="str">
        <f t="shared" si="30"/>
        <v/>
      </c>
      <c r="AO77" s="1200" t="str">
        <f t="shared" si="31"/>
        <v/>
      </c>
      <c r="IV77" s="786"/>
    </row>
    <row r="78" spans="1:256" s="52" customFormat="1" ht="30" customHeight="1">
      <c r="A78" s="1913"/>
      <c r="B78" s="1399">
        <f t="shared" si="32"/>
        <v>9</v>
      </c>
      <c r="C78" s="291"/>
      <c r="D78" s="726" t="str">
        <f t="shared" si="5"/>
        <v/>
      </c>
      <c r="E78" s="1641"/>
      <c r="F78" s="1637"/>
      <c r="G78" s="292"/>
      <c r="H78" s="62"/>
      <c r="I78" s="753"/>
      <c r="J78" s="754"/>
      <c r="K78" s="755"/>
      <c r="L78" s="762"/>
      <c r="M78" s="753"/>
      <c r="N78" s="754"/>
      <c r="O78" s="755"/>
      <c r="P78" s="762"/>
      <c r="Q78" s="753"/>
      <c r="R78" s="754"/>
      <c r="S78" s="755"/>
      <c r="T78" s="762"/>
      <c r="U78" s="753"/>
      <c r="V78" s="754"/>
      <c r="W78" s="755"/>
      <c r="X78" s="762"/>
      <c r="Y78" s="804">
        <f t="shared" si="33"/>
        <v>0</v>
      </c>
      <c r="Z78" s="803">
        <f t="shared" si="33"/>
        <v>0</v>
      </c>
      <c r="AD78" s="1202" t="str">
        <f t="shared" si="20"/>
        <v/>
      </c>
      <c r="AE78" s="1202" t="str">
        <f t="shared" si="21"/>
        <v/>
      </c>
      <c r="AF78" s="1202" t="str">
        <f t="shared" si="22"/>
        <v/>
      </c>
      <c r="AG78" s="1202" t="str">
        <f t="shared" si="23"/>
        <v/>
      </c>
      <c r="AH78" s="1202" t="str">
        <f t="shared" si="24"/>
        <v/>
      </c>
      <c r="AI78" s="1202" t="str">
        <f t="shared" si="25"/>
        <v/>
      </c>
      <c r="AJ78" s="1200" t="str">
        <f t="shared" si="26"/>
        <v/>
      </c>
      <c r="AK78" s="1200" t="str">
        <f t="shared" si="27"/>
        <v/>
      </c>
      <c r="AL78" s="1200" t="str">
        <f t="shared" si="28"/>
        <v/>
      </c>
      <c r="AM78" s="1200" t="str">
        <f t="shared" si="29"/>
        <v/>
      </c>
      <c r="AN78" s="1200" t="str">
        <f t="shared" si="30"/>
        <v/>
      </c>
      <c r="AO78" s="1200" t="str">
        <f t="shared" si="31"/>
        <v/>
      </c>
      <c r="IV78" s="786"/>
    </row>
    <row r="79" spans="1:256" s="52" customFormat="1" ht="30" customHeight="1">
      <c r="A79" s="1913"/>
      <c r="B79" s="1399">
        <f t="shared" si="32"/>
        <v>10</v>
      </c>
      <c r="C79" s="291"/>
      <c r="D79" s="726" t="str">
        <f t="shared" si="5"/>
        <v/>
      </c>
      <c r="E79" s="1641"/>
      <c r="F79" s="1637"/>
      <c r="G79" s="292"/>
      <c r="H79" s="62"/>
      <c r="I79" s="753"/>
      <c r="J79" s="754"/>
      <c r="K79" s="755"/>
      <c r="L79" s="762"/>
      <c r="M79" s="753"/>
      <c r="N79" s="754"/>
      <c r="O79" s="755"/>
      <c r="P79" s="762"/>
      <c r="Q79" s="753"/>
      <c r="R79" s="754"/>
      <c r="S79" s="755"/>
      <c r="T79" s="762"/>
      <c r="U79" s="753"/>
      <c r="V79" s="754"/>
      <c r="W79" s="755"/>
      <c r="X79" s="762"/>
      <c r="Y79" s="804">
        <f t="shared" si="33"/>
        <v>0</v>
      </c>
      <c r="Z79" s="803">
        <f t="shared" si="33"/>
        <v>0</v>
      </c>
      <c r="AD79" s="1202" t="str">
        <f t="shared" si="20"/>
        <v/>
      </c>
      <c r="AE79" s="1202" t="str">
        <f t="shared" si="21"/>
        <v/>
      </c>
      <c r="AF79" s="1202" t="str">
        <f t="shared" si="22"/>
        <v/>
      </c>
      <c r="AG79" s="1202" t="str">
        <f t="shared" si="23"/>
        <v/>
      </c>
      <c r="AH79" s="1202" t="str">
        <f t="shared" si="24"/>
        <v/>
      </c>
      <c r="AI79" s="1202" t="str">
        <f t="shared" si="25"/>
        <v/>
      </c>
      <c r="AJ79" s="1200" t="str">
        <f t="shared" si="26"/>
        <v/>
      </c>
      <c r="AK79" s="1200" t="str">
        <f t="shared" si="27"/>
        <v/>
      </c>
      <c r="AL79" s="1200" t="str">
        <f t="shared" si="28"/>
        <v/>
      </c>
      <c r="AM79" s="1200" t="str">
        <f t="shared" si="29"/>
        <v/>
      </c>
      <c r="AN79" s="1200" t="str">
        <f t="shared" si="30"/>
        <v/>
      </c>
      <c r="AO79" s="1200" t="str">
        <f t="shared" si="31"/>
        <v/>
      </c>
      <c r="IV79" s="786"/>
    </row>
    <row r="80" spans="1:256" s="52" customFormat="1" ht="30" customHeight="1">
      <c r="A80" s="1913"/>
      <c r="B80" s="1399">
        <f t="shared" si="32"/>
        <v>11</v>
      </c>
      <c r="C80" s="291"/>
      <c r="D80" s="726" t="str">
        <f t="shared" si="5"/>
        <v/>
      </c>
      <c r="E80" s="1641"/>
      <c r="F80" s="1637"/>
      <c r="G80" s="292"/>
      <c r="H80" s="62"/>
      <c r="I80" s="753"/>
      <c r="J80" s="754"/>
      <c r="K80" s="755"/>
      <c r="L80" s="762"/>
      <c r="M80" s="753"/>
      <c r="N80" s="754"/>
      <c r="O80" s="755"/>
      <c r="P80" s="762"/>
      <c r="Q80" s="753"/>
      <c r="R80" s="754"/>
      <c r="S80" s="755"/>
      <c r="T80" s="762"/>
      <c r="U80" s="753"/>
      <c r="V80" s="754"/>
      <c r="W80" s="755"/>
      <c r="X80" s="762"/>
      <c r="Y80" s="804">
        <f t="shared" si="33"/>
        <v>0</v>
      </c>
      <c r="Z80" s="803">
        <f t="shared" si="33"/>
        <v>0</v>
      </c>
      <c r="AD80" s="1202" t="str">
        <f t="shared" si="20"/>
        <v/>
      </c>
      <c r="AE80" s="1202" t="str">
        <f t="shared" si="21"/>
        <v/>
      </c>
      <c r="AF80" s="1202" t="str">
        <f t="shared" si="22"/>
        <v/>
      </c>
      <c r="AG80" s="1202" t="str">
        <f t="shared" si="23"/>
        <v/>
      </c>
      <c r="AH80" s="1202" t="str">
        <f t="shared" si="24"/>
        <v/>
      </c>
      <c r="AI80" s="1202" t="str">
        <f t="shared" si="25"/>
        <v/>
      </c>
      <c r="AJ80" s="1200" t="str">
        <f t="shared" si="26"/>
        <v/>
      </c>
      <c r="AK80" s="1200" t="str">
        <f t="shared" si="27"/>
        <v/>
      </c>
      <c r="AL80" s="1200" t="str">
        <f t="shared" si="28"/>
        <v/>
      </c>
      <c r="AM80" s="1200" t="str">
        <f t="shared" si="29"/>
        <v/>
      </c>
      <c r="AN80" s="1200" t="str">
        <f t="shared" si="30"/>
        <v/>
      </c>
      <c r="AO80" s="1200" t="str">
        <f t="shared" si="31"/>
        <v/>
      </c>
      <c r="IV80" s="786"/>
    </row>
    <row r="81" spans="1:256" s="52" customFormat="1" ht="30" customHeight="1">
      <c r="A81" s="1913"/>
      <c r="B81" s="1399">
        <f t="shared" si="32"/>
        <v>12</v>
      </c>
      <c r="C81" s="291"/>
      <c r="D81" s="726" t="str">
        <f t="shared" si="5"/>
        <v/>
      </c>
      <c r="E81" s="1641"/>
      <c r="F81" s="1637"/>
      <c r="G81" s="292"/>
      <c r="H81" s="62"/>
      <c r="I81" s="753"/>
      <c r="J81" s="754"/>
      <c r="K81" s="755"/>
      <c r="L81" s="762"/>
      <c r="M81" s="753"/>
      <c r="N81" s="754"/>
      <c r="O81" s="755"/>
      <c r="P81" s="762"/>
      <c r="Q81" s="753"/>
      <c r="R81" s="754"/>
      <c r="S81" s="755"/>
      <c r="T81" s="762"/>
      <c r="U81" s="753"/>
      <c r="V81" s="754"/>
      <c r="W81" s="755"/>
      <c r="X81" s="762"/>
      <c r="Y81" s="804">
        <f t="shared" si="33"/>
        <v>0</v>
      </c>
      <c r="Z81" s="803">
        <f t="shared" si="33"/>
        <v>0</v>
      </c>
      <c r="AD81" s="1202" t="str">
        <f t="shared" si="20"/>
        <v/>
      </c>
      <c r="AE81" s="1202" t="str">
        <f t="shared" si="21"/>
        <v/>
      </c>
      <c r="AF81" s="1202" t="str">
        <f t="shared" si="22"/>
        <v/>
      </c>
      <c r="AG81" s="1202" t="str">
        <f t="shared" si="23"/>
        <v/>
      </c>
      <c r="AH81" s="1202" t="str">
        <f t="shared" si="24"/>
        <v/>
      </c>
      <c r="AI81" s="1202" t="str">
        <f t="shared" si="25"/>
        <v/>
      </c>
      <c r="AJ81" s="1200" t="str">
        <f t="shared" si="26"/>
        <v/>
      </c>
      <c r="AK81" s="1200" t="str">
        <f t="shared" si="27"/>
        <v/>
      </c>
      <c r="AL81" s="1200" t="str">
        <f t="shared" si="28"/>
        <v/>
      </c>
      <c r="AM81" s="1200" t="str">
        <f t="shared" si="29"/>
        <v/>
      </c>
      <c r="AN81" s="1200" t="str">
        <f t="shared" si="30"/>
        <v/>
      </c>
      <c r="AO81" s="1200" t="str">
        <f t="shared" si="31"/>
        <v/>
      </c>
      <c r="IV81" s="786"/>
    </row>
    <row r="82" spans="1:256" s="52" customFormat="1" ht="30" customHeight="1">
      <c r="A82" s="1913"/>
      <c r="B82" s="1399">
        <f t="shared" si="32"/>
        <v>13</v>
      </c>
      <c r="C82" s="291"/>
      <c r="D82" s="726" t="str">
        <f t="shared" si="5"/>
        <v/>
      </c>
      <c r="E82" s="1641"/>
      <c r="F82" s="1637"/>
      <c r="G82" s="292"/>
      <c r="H82" s="62"/>
      <c r="I82" s="753"/>
      <c r="J82" s="754"/>
      <c r="K82" s="755"/>
      <c r="L82" s="762"/>
      <c r="M82" s="753"/>
      <c r="N82" s="754"/>
      <c r="O82" s="755"/>
      <c r="P82" s="762"/>
      <c r="Q82" s="753"/>
      <c r="R82" s="754"/>
      <c r="S82" s="755"/>
      <c r="T82" s="762"/>
      <c r="U82" s="753"/>
      <c r="V82" s="754"/>
      <c r="W82" s="755"/>
      <c r="X82" s="762"/>
      <c r="Y82" s="804">
        <f t="shared" si="33"/>
        <v>0</v>
      </c>
      <c r="Z82" s="803">
        <f t="shared" si="33"/>
        <v>0</v>
      </c>
      <c r="AD82" s="1202" t="str">
        <f t="shared" si="20"/>
        <v/>
      </c>
      <c r="AE82" s="1202" t="str">
        <f t="shared" si="21"/>
        <v/>
      </c>
      <c r="AF82" s="1202" t="str">
        <f t="shared" si="22"/>
        <v/>
      </c>
      <c r="AG82" s="1202" t="str">
        <f t="shared" si="23"/>
        <v/>
      </c>
      <c r="AH82" s="1202" t="str">
        <f t="shared" si="24"/>
        <v/>
      </c>
      <c r="AI82" s="1202" t="str">
        <f t="shared" si="25"/>
        <v/>
      </c>
      <c r="AJ82" s="1200" t="str">
        <f t="shared" si="26"/>
        <v/>
      </c>
      <c r="AK82" s="1200" t="str">
        <f t="shared" si="27"/>
        <v/>
      </c>
      <c r="AL82" s="1200" t="str">
        <f t="shared" si="28"/>
        <v/>
      </c>
      <c r="AM82" s="1200" t="str">
        <f t="shared" si="29"/>
        <v/>
      </c>
      <c r="AN82" s="1200" t="str">
        <f t="shared" si="30"/>
        <v/>
      </c>
      <c r="AO82" s="1200" t="str">
        <f t="shared" si="31"/>
        <v/>
      </c>
      <c r="IV82" s="786"/>
    </row>
    <row r="83" spans="1:256" s="52" customFormat="1" ht="30" customHeight="1">
      <c r="A83" s="1913"/>
      <c r="B83" s="1399">
        <f t="shared" si="32"/>
        <v>14</v>
      </c>
      <c r="C83" s="291"/>
      <c r="D83" s="726" t="str">
        <f t="shared" si="5"/>
        <v/>
      </c>
      <c r="E83" s="1641"/>
      <c r="F83" s="1637"/>
      <c r="G83" s="292"/>
      <c r="H83" s="62"/>
      <c r="I83" s="753"/>
      <c r="J83" s="754"/>
      <c r="K83" s="755"/>
      <c r="L83" s="762"/>
      <c r="M83" s="753"/>
      <c r="N83" s="754"/>
      <c r="O83" s="755"/>
      <c r="P83" s="762"/>
      <c r="Q83" s="753"/>
      <c r="R83" s="754"/>
      <c r="S83" s="755"/>
      <c r="T83" s="762"/>
      <c r="U83" s="753"/>
      <c r="V83" s="754"/>
      <c r="W83" s="755"/>
      <c r="X83" s="762"/>
      <c r="Y83" s="804">
        <f t="shared" si="33"/>
        <v>0</v>
      </c>
      <c r="Z83" s="803">
        <f t="shared" si="33"/>
        <v>0</v>
      </c>
      <c r="AD83" s="1202" t="str">
        <f t="shared" si="20"/>
        <v/>
      </c>
      <c r="AE83" s="1202" t="str">
        <f t="shared" si="21"/>
        <v/>
      </c>
      <c r="AF83" s="1202" t="str">
        <f t="shared" si="22"/>
        <v/>
      </c>
      <c r="AG83" s="1202" t="str">
        <f t="shared" si="23"/>
        <v/>
      </c>
      <c r="AH83" s="1202" t="str">
        <f t="shared" si="24"/>
        <v/>
      </c>
      <c r="AI83" s="1202" t="str">
        <f t="shared" si="25"/>
        <v/>
      </c>
      <c r="AJ83" s="1200" t="str">
        <f t="shared" si="26"/>
        <v/>
      </c>
      <c r="AK83" s="1200" t="str">
        <f t="shared" si="27"/>
        <v/>
      </c>
      <c r="AL83" s="1200" t="str">
        <f t="shared" si="28"/>
        <v/>
      </c>
      <c r="AM83" s="1200" t="str">
        <f t="shared" si="29"/>
        <v/>
      </c>
      <c r="AN83" s="1200" t="str">
        <f t="shared" si="30"/>
        <v/>
      </c>
      <c r="AO83" s="1200" t="str">
        <f t="shared" si="31"/>
        <v/>
      </c>
      <c r="IV83" s="786"/>
    </row>
    <row r="84" spans="1:256" s="52" customFormat="1" ht="30" customHeight="1">
      <c r="A84" s="1913"/>
      <c r="B84" s="1399">
        <f t="shared" si="32"/>
        <v>15</v>
      </c>
      <c r="C84" s="291"/>
      <c r="D84" s="726" t="str">
        <f t="shared" ref="D84:D119" si="34">AJ84&amp;AK84&amp;AL84&amp;AM84&amp;AN84&amp;AO84</f>
        <v/>
      </c>
      <c r="E84" s="1641"/>
      <c r="F84" s="1637"/>
      <c r="G84" s="292"/>
      <c r="H84" s="62"/>
      <c r="I84" s="753"/>
      <c r="J84" s="754"/>
      <c r="K84" s="755"/>
      <c r="L84" s="762"/>
      <c r="M84" s="753"/>
      <c r="N84" s="754"/>
      <c r="O84" s="755"/>
      <c r="P84" s="762"/>
      <c r="Q84" s="753"/>
      <c r="R84" s="754"/>
      <c r="S84" s="755"/>
      <c r="T84" s="762"/>
      <c r="U84" s="753"/>
      <c r="V84" s="754"/>
      <c r="W84" s="755"/>
      <c r="X84" s="762"/>
      <c r="Y84" s="804">
        <f t="shared" si="33"/>
        <v>0</v>
      </c>
      <c r="Z84" s="803">
        <f t="shared" si="33"/>
        <v>0</v>
      </c>
      <c r="AD84" s="1202" t="str">
        <f t="shared" si="20"/>
        <v/>
      </c>
      <c r="AE84" s="1202" t="str">
        <f t="shared" si="21"/>
        <v/>
      </c>
      <c r="AF84" s="1202" t="str">
        <f t="shared" si="22"/>
        <v/>
      </c>
      <c r="AG84" s="1202" t="str">
        <f t="shared" si="23"/>
        <v/>
      </c>
      <c r="AH84" s="1202" t="str">
        <f t="shared" si="24"/>
        <v/>
      </c>
      <c r="AI84" s="1202" t="str">
        <f t="shared" si="25"/>
        <v/>
      </c>
      <c r="AJ84" s="1200" t="str">
        <f t="shared" si="26"/>
        <v/>
      </c>
      <c r="AK84" s="1200" t="str">
        <f t="shared" si="27"/>
        <v/>
      </c>
      <c r="AL84" s="1200" t="str">
        <f t="shared" si="28"/>
        <v/>
      </c>
      <c r="AM84" s="1200" t="str">
        <f t="shared" si="29"/>
        <v/>
      </c>
      <c r="AN84" s="1200" t="str">
        <f t="shared" si="30"/>
        <v/>
      </c>
      <c r="AO84" s="1200" t="str">
        <f t="shared" si="31"/>
        <v/>
      </c>
      <c r="IV84" s="786"/>
    </row>
    <row r="85" spans="1:256" s="52" customFormat="1" ht="30" customHeight="1">
      <c r="A85" s="1913"/>
      <c r="B85" s="1399">
        <f t="shared" si="32"/>
        <v>16</v>
      </c>
      <c r="C85" s="291"/>
      <c r="D85" s="726" t="str">
        <f t="shared" si="34"/>
        <v/>
      </c>
      <c r="E85" s="1641"/>
      <c r="F85" s="1637"/>
      <c r="G85" s="292"/>
      <c r="H85" s="62"/>
      <c r="I85" s="753"/>
      <c r="J85" s="754"/>
      <c r="K85" s="755"/>
      <c r="L85" s="762"/>
      <c r="M85" s="753"/>
      <c r="N85" s="754"/>
      <c r="O85" s="755"/>
      <c r="P85" s="762"/>
      <c r="Q85" s="753"/>
      <c r="R85" s="754"/>
      <c r="S85" s="755"/>
      <c r="T85" s="762"/>
      <c r="U85" s="753"/>
      <c r="V85" s="754"/>
      <c r="W85" s="755"/>
      <c r="X85" s="762"/>
      <c r="Y85" s="804">
        <f t="shared" si="33"/>
        <v>0</v>
      </c>
      <c r="Z85" s="803">
        <f t="shared" si="33"/>
        <v>0</v>
      </c>
      <c r="AD85" s="1202" t="str">
        <f t="shared" si="20"/>
        <v/>
      </c>
      <c r="AE85" s="1202" t="str">
        <f t="shared" si="21"/>
        <v/>
      </c>
      <c r="AF85" s="1202" t="str">
        <f t="shared" si="22"/>
        <v/>
      </c>
      <c r="AG85" s="1202" t="str">
        <f t="shared" si="23"/>
        <v/>
      </c>
      <c r="AH85" s="1202" t="str">
        <f t="shared" si="24"/>
        <v/>
      </c>
      <c r="AI85" s="1202" t="str">
        <f t="shared" si="25"/>
        <v/>
      </c>
      <c r="AJ85" s="1200" t="str">
        <f t="shared" si="26"/>
        <v/>
      </c>
      <c r="AK85" s="1200" t="str">
        <f t="shared" si="27"/>
        <v/>
      </c>
      <c r="AL85" s="1200" t="str">
        <f t="shared" si="28"/>
        <v/>
      </c>
      <c r="AM85" s="1200" t="str">
        <f t="shared" si="29"/>
        <v/>
      </c>
      <c r="AN85" s="1200" t="str">
        <f t="shared" si="30"/>
        <v/>
      </c>
      <c r="AO85" s="1200" t="str">
        <f t="shared" si="31"/>
        <v/>
      </c>
      <c r="IV85" s="786"/>
    </row>
    <row r="86" spans="1:256" s="52" customFormat="1" ht="30" customHeight="1">
      <c r="A86" s="1913"/>
      <c r="B86" s="1399">
        <f t="shared" si="32"/>
        <v>17</v>
      </c>
      <c r="C86" s="291"/>
      <c r="D86" s="726" t="str">
        <f t="shared" si="34"/>
        <v/>
      </c>
      <c r="E86" s="1641"/>
      <c r="F86" s="1637"/>
      <c r="G86" s="292"/>
      <c r="H86" s="62"/>
      <c r="I86" s="753"/>
      <c r="J86" s="754"/>
      <c r="K86" s="755"/>
      <c r="L86" s="762"/>
      <c r="M86" s="753"/>
      <c r="N86" s="754"/>
      <c r="O86" s="755"/>
      <c r="P86" s="762"/>
      <c r="Q86" s="753"/>
      <c r="R86" s="754"/>
      <c r="S86" s="755"/>
      <c r="T86" s="762"/>
      <c r="U86" s="753"/>
      <c r="V86" s="754"/>
      <c r="W86" s="755"/>
      <c r="X86" s="762"/>
      <c r="Y86" s="804">
        <f t="shared" si="33"/>
        <v>0</v>
      </c>
      <c r="Z86" s="803">
        <f t="shared" si="33"/>
        <v>0</v>
      </c>
      <c r="AD86" s="1202" t="str">
        <f t="shared" si="20"/>
        <v/>
      </c>
      <c r="AE86" s="1202" t="str">
        <f t="shared" si="21"/>
        <v/>
      </c>
      <c r="AF86" s="1202" t="str">
        <f t="shared" si="22"/>
        <v/>
      </c>
      <c r="AG86" s="1202" t="str">
        <f t="shared" si="23"/>
        <v/>
      </c>
      <c r="AH86" s="1202" t="str">
        <f t="shared" si="24"/>
        <v/>
      </c>
      <c r="AI86" s="1202" t="str">
        <f t="shared" si="25"/>
        <v/>
      </c>
      <c r="AJ86" s="1200" t="str">
        <f t="shared" si="26"/>
        <v/>
      </c>
      <c r="AK86" s="1200" t="str">
        <f t="shared" si="27"/>
        <v/>
      </c>
      <c r="AL86" s="1200" t="str">
        <f t="shared" si="28"/>
        <v/>
      </c>
      <c r="AM86" s="1200" t="str">
        <f t="shared" si="29"/>
        <v/>
      </c>
      <c r="AN86" s="1200" t="str">
        <f t="shared" si="30"/>
        <v/>
      </c>
      <c r="AO86" s="1200" t="str">
        <f t="shared" si="31"/>
        <v/>
      </c>
      <c r="IV86" s="786"/>
    </row>
    <row r="87" spans="1:256" s="52" customFormat="1" ht="30" customHeight="1">
      <c r="A87" s="1913"/>
      <c r="B87" s="1399">
        <f t="shared" si="32"/>
        <v>18</v>
      </c>
      <c r="C87" s="291"/>
      <c r="D87" s="726" t="str">
        <f t="shared" si="34"/>
        <v/>
      </c>
      <c r="E87" s="1641"/>
      <c r="F87" s="1637"/>
      <c r="G87" s="292"/>
      <c r="H87" s="62"/>
      <c r="I87" s="753"/>
      <c r="J87" s="754"/>
      <c r="K87" s="755"/>
      <c r="L87" s="762"/>
      <c r="M87" s="753"/>
      <c r="N87" s="754"/>
      <c r="O87" s="755"/>
      <c r="P87" s="762"/>
      <c r="Q87" s="753"/>
      <c r="R87" s="754"/>
      <c r="S87" s="755"/>
      <c r="T87" s="762"/>
      <c r="U87" s="753"/>
      <c r="V87" s="754"/>
      <c r="W87" s="755"/>
      <c r="X87" s="762"/>
      <c r="Y87" s="804">
        <f t="shared" si="33"/>
        <v>0</v>
      </c>
      <c r="Z87" s="803">
        <f t="shared" si="33"/>
        <v>0</v>
      </c>
      <c r="AD87" s="1202" t="str">
        <f t="shared" si="20"/>
        <v/>
      </c>
      <c r="AE87" s="1202" t="str">
        <f t="shared" si="21"/>
        <v/>
      </c>
      <c r="AF87" s="1202" t="str">
        <f t="shared" si="22"/>
        <v/>
      </c>
      <c r="AG87" s="1202" t="str">
        <f t="shared" si="23"/>
        <v/>
      </c>
      <c r="AH87" s="1202" t="str">
        <f t="shared" si="24"/>
        <v/>
      </c>
      <c r="AI87" s="1202" t="str">
        <f t="shared" si="25"/>
        <v/>
      </c>
      <c r="AJ87" s="1200" t="str">
        <f t="shared" si="26"/>
        <v/>
      </c>
      <c r="AK87" s="1200" t="str">
        <f t="shared" si="27"/>
        <v/>
      </c>
      <c r="AL87" s="1200" t="str">
        <f t="shared" si="28"/>
        <v/>
      </c>
      <c r="AM87" s="1200" t="str">
        <f t="shared" si="29"/>
        <v/>
      </c>
      <c r="AN87" s="1200" t="str">
        <f t="shared" si="30"/>
        <v/>
      </c>
      <c r="AO87" s="1200" t="str">
        <f t="shared" si="31"/>
        <v/>
      </c>
      <c r="IV87" s="786"/>
    </row>
    <row r="88" spans="1:256" s="52" customFormat="1" ht="30" customHeight="1">
      <c r="A88" s="1913"/>
      <c r="B88" s="1399">
        <f t="shared" si="32"/>
        <v>19</v>
      </c>
      <c r="C88" s="291"/>
      <c r="D88" s="726" t="str">
        <f t="shared" si="34"/>
        <v/>
      </c>
      <c r="E88" s="1641"/>
      <c r="F88" s="1637"/>
      <c r="G88" s="292"/>
      <c r="H88" s="62"/>
      <c r="I88" s="753"/>
      <c r="J88" s="754"/>
      <c r="K88" s="755"/>
      <c r="L88" s="762"/>
      <c r="M88" s="753"/>
      <c r="N88" s="754"/>
      <c r="O88" s="755"/>
      <c r="P88" s="762"/>
      <c r="Q88" s="753"/>
      <c r="R88" s="754"/>
      <c r="S88" s="755"/>
      <c r="T88" s="762"/>
      <c r="U88" s="753"/>
      <c r="V88" s="754"/>
      <c r="W88" s="755"/>
      <c r="X88" s="762"/>
      <c r="Y88" s="804">
        <f t="shared" si="33"/>
        <v>0</v>
      </c>
      <c r="Z88" s="803">
        <f t="shared" si="33"/>
        <v>0</v>
      </c>
      <c r="AD88" s="1202" t="str">
        <f t="shared" si="20"/>
        <v/>
      </c>
      <c r="AE88" s="1202" t="str">
        <f t="shared" si="21"/>
        <v/>
      </c>
      <c r="AF88" s="1202" t="str">
        <f t="shared" si="22"/>
        <v/>
      </c>
      <c r="AG88" s="1202" t="str">
        <f t="shared" si="23"/>
        <v/>
      </c>
      <c r="AH88" s="1202" t="str">
        <f t="shared" si="24"/>
        <v/>
      </c>
      <c r="AI88" s="1202" t="str">
        <f t="shared" si="25"/>
        <v/>
      </c>
      <c r="AJ88" s="1200" t="str">
        <f t="shared" si="26"/>
        <v/>
      </c>
      <c r="AK88" s="1200" t="str">
        <f t="shared" si="27"/>
        <v/>
      </c>
      <c r="AL88" s="1200" t="str">
        <f t="shared" si="28"/>
        <v/>
      </c>
      <c r="AM88" s="1200" t="str">
        <f t="shared" si="29"/>
        <v/>
      </c>
      <c r="AN88" s="1200" t="str">
        <f t="shared" si="30"/>
        <v/>
      </c>
      <c r="AO88" s="1200" t="str">
        <f t="shared" si="31"/>
        <v/>
      </c>
      <c r="IV88" s="786"/>
    </row>
    <row r="89" spans="1:256" s="52" customFormat="1" ht="30" customHeight="1">
      <c r="A89" s="1913"/>
      <c r="B89" s="1399">
        <f t="shared" si="32"/>
        <v>20</v>
      </c>
      <c r="C89" s="291"/>
      <c r="D89" s="726" t="str">
        <f t="shared" si="34"/>
        <v/>
      </c>
      <c r="E89" s="1641"/>
      <c r="F89" s="1637"/>
      <c r="G89" s="292"/>
      <c r="H89" s="62"/>
      <c r="I89" s="753"/>
      <c r="J89" s="754"/>
      <c r="K89" s="755"/>
      <c r="L89" s="762"/>
      <c r="M89" s="753"/>
      <c r="N89" s="754"/>
      <c r="O89" s="755"/>
      <c r="P89" s="762"/>
      <c r="Q89" s="753"/>
      <c r="R89" s="754"/>
      <c r="S89" s="755"/>
      <c r="T89" s="762"/>
      <c r="U89" s="753"/>
      <c r="V89" s="754"/>
      <c r="W89" s="755"/>
      <c r="X89" s="762"/>
      <c r="Y89" s="804">
        <f t="shared" si="33"/>
        <v>0</v>
      </c>
      <c r="Z89" s="803">
        <f t="shared" si="33"/>
        <v>0</v>
      </c>
      <c r="AD89" s="1202" t="str">
        <f t="shared" si="20"/>
        <v/>
      </c>
      <c r="AE89" s="1202" t="str">
        <f t="shared" si="21"/>
        <v/>
      </c>
      <c r="AF89" s="1202" t="str">
        <f t="shared" si="22"/>
        <v/>
      </c>
      <c r="AG89" s="1202" t="str">
        <f t="shared" si="23"/>
        <v/>
      </c>
      <c r="AH89" s="1202" t="str">
        <f t="shared" si="24"/>
        <v/>
      </c>
      <c r="AI89" s="1202" t="str">
        <f t="shared" si="25"/>
        <v/>
      </c>
      <c r="AJ89" s="1200" t="str">
        <f t="shared" si="26"/>
        <v/>
      </c>
      <c r="AK89" s="1200" t="str">
        <f t="shared" si="27"/>
        <v/>
      </c>
      <c r="AL89" s="1200" t="str">
        <f t="shared" si="28"/>
        <v/>
      </c>
      <c r="AM89" s="1200" t="str">
        <f t="shared" si="29"/>
        <v/>
      </c>
      <c r="AN89" s="1200" t="str">
        <f t="shared" si="30"/>
        <v/>
      </c>
      <c r="AO89" s="1200" t="str">
        <f t="shared" si="31"/>
        <v/>
      </c>
      <c r="IV89" s="786"/>
    </row>
    <row r="90" spans="1:256" s="52" customFormat="1" ht="30" customHeight="1">
      <c r="A90" s="1913"/>
      <c r="B90" s="1399">
        <f t="shared" si="32"/>
        <v>21</v>
      </c>
      <c r="C90" s="291"/>
      <c r="D90" s="726" t="str">
        <f t="shared" si="34"/>
        <v/>
      </c>
      <c r="E90" s="1641"/>
      <c r="F90" s="1637"/>
      <c r="G90" s="292"/>
      <c r="H90" s="62"/>
      <c r="I90" s="753"/>
      <c r="J90" s="754"/>
      <c r="K90" s="755"/>
      <c r="L90" s="762"/>
      <c r="M90" s="753"/>
      <c r="N90" s="754"/>
      <c r="O90" s="755"/>
      <c r="P90" s="762"/>
      <c r="Q90" s="753"/>
      <c r="R90" s="754"/>
      <c r="S90" s="755"/>
      <c r="T90" s="762"/>
      <c r="U90" s="753"/>
      <c r="V90" s="754"/>
      <c r="W90" s="755"/>
      <c r="X90" s="762"/>
      <c r="Y90" s="804">
        <f t="shared" si="33"/>
        <v>0</v>
      </c>
      <c r="Z90" s="803">
        <f t="shared" si="33"/>
        <v>0</v>
      </c>
      <c r="AD90" s="1202" t="str">
        <f t="shared" si="20"/>
        <v/>
      </c>
      <c r="AE90" s="1202" t="str">
        <f t="shared" si="21"/>
        <v/>
      </c>
      <c r="AF90" s="1202" t="str">
        <f t="shared" si="22"/>
        <v/>
      </c>
      <c r="AG90" s="1202" t="str">
        <f t="shared" si="23"/>
        <v/>
      </c>
      <c r="AH90" s="1202" t="str">
        <f t="shared" si="24"/>
        <v/>
      </c>
      <c r="AI90" s="1202" t="str">
        <f t="shared" si="25"/>
        <v/>
      </c>
      <c r="AJ90" s="1200" t="str">
        <f t="shared" si="26"/>
        <v/>
      </c>
      <c r="AK90" s="1200" t="str">
        <f t="shared" si="27"/>
        <v/>
      </c>
      <c r="AL90" s="1200" t="str">
        <f t="shared" si="28"/>
        <v/>
      </c>
      <c r="AM90" s="1200" t="str">
        <f t="shared" si="29"/>
        <v/>
      </c>
      <c r="AN90" s="1200" t="str">
        <f t="shared" si="30"/>
        <v/>
      </c>
      <c r="AO90" s="1200" t="str">
        <f t="shared" si="31"/>
        <v/>
      </c>
      <c r="IV90" s="786"/>
    </row>
    <row r="91" spans="1:256" s="52" customFormat="1" ht="30" customHeight="1">
      <c r="A91" s="1913"/>
      <c r="B91" s="1399">
        <f t="shared" si="32"/>
        <v>22</v>
      </c>
      <c r="C91" s="291"/>
      <c r="D91" s="726" t="str">
        <f t="shared" si="34"/>
        <v/>
      </c>
      <c r="E91" s="1641"/>
      <c r="F91" s="1637"/>
      <c r="G91" s="292"/>
      <c r="H91" s="62"/>
      <c r="I91" s="753"/>
      <c r="J91" s="754"/>
      <c r="K91" s="755"/>
      <c r="L91" s="762"/>
      <c r="M91" s="753"/>
      <c r="N91" s="754"/>
      <c r="O91" s="755"/>
      <c r="P91" s="762"/>
      <c r="Q91" s="753"/>
      <c r="R91" s="754"/>
      <c r="S91" s="755"/>
      <c r="T91" s="762"/>
      <c r="U91" s="753"/>
      <c r="V91" s="754"/>
      <c r="W91" s="755"/>
      <c r="X91" s="762"/>
      <c r="Y91" s="804">
        <f t="shared" si="33"/>
        <v>0</v>
      </c>
      <c r="Z91" s="803">
        <f t="shared" si="33"/>
        <v>0</v>
      </c>
      <c r="AD91" s="1202" t="str">
        <f t="shared" si="20"/>
        <v/>
      </c>
      <c r="AE91" s="1202" t="str">
        <f t="shared" si="21"/>
        <v/>
      </c>
      <c r="AF91" s="1202" t="str">
        <f t="shared" si="22"/>
        <v/>
      </c>
      <c r="AG91" s="1202" t="str">
        <f t="shared" si="23"/>
        <v/>
      </c>
      <c r="AH91" s="1202" t="str">
        <f t="shared" si="24"/>
        <v/>
      </c>
      <c r="AI91" s="1202" t="str">
        <f t="shared" si="25"/>
        <v/>
      </c>
      <c r="AJ91" s="1200" t="str">
        <f t="shared" si="26"/>
        <v/>
      </c>
      <c r="AK91" s="1200" t="str">
        <f t="shared" si="27"/>
        <v/>
      </c>
      <c r="AL91" s="1200" t="str">
        <f t="shared" si="28"/>
        <v/>
      </c>
      <c r="AM91" s="1200" t="str">
        <f t="shared" si="29"/>
        <v/>
      </c>
      <c r="AN91" s="1200" t="str">
        <f t="shared" si="30"/>
        <v/>
      </c>
      <c r="AO91" s="1200" t="str">
        <f t="shared" si="31"/>
        <v/>
      </c>
      <c r="IV91" s="786"/>
    </row>
    <row r="92" spans="1:256" s="52" customFormat="1" ht="30" customHeight="1">
      <c r="A92" s="1913"/>
      <c r="B92" s="1399">
        <f t="shared" si="32"/>
        <v>23</v>
      </c>
      <c r="C92" s="291"/>
      <c r="D92" s="726" t="str">
        <f t="shared" si="34"/>
        <v/>
      </c>
      <c r="E92" s="1641"/>
      <c r="F92" s="1637"/>
      <c r="G92" s="292"/>
      <c r="H92" s="62"/>
      <c r="I92" s="753"/>
      <c r="J92" s="754"/>
      <c r="K92" s="755"/>
      <c r="L92" s="762"/>
      <c r="M92" s="753"/>
      <c r="N92" s="754"/>
      <c r="O92" s="755"/>
      <c r="P92" s="762"/>
      <c r="Q92" s="753"/>
      <c r="R92" s="754"/>
      <c r="S92" s="755"/>
      <c r="T92" s="762"/>
      <c r="U92" s="753"/>
      <c r="V92" s="754"/>
      <c r="W92" s="755"/>
      <c r="X92" s="762"/>
      <c r="Y92" s="804">
        <f t="shared" si="33"/>
        <v>0</v>
      </c>
      <c r="Z92" s="803">
        <f t="shared" si="33"/>
        <v>0</v>
      </c>
      <c r="AD92" s="1202" t="str">
        <f t="shared" si="20"/>
        <v/>
      </c>
      <c r="AE92" s="1202" t="str">
        <f t="shared" si="21"/>
        <v/>
      </c>
      <c r="AF92" s="1202" t="str">
        <f t="shared" si="22"/>
        <v/>
      </c>
      <c r="AG92" s="1202" t="str">
        <f t="shared" si="23"/>
        <v/>
      </c>
      <c r="AH92" s="1202" t="str">
        <f t="shared" si="24"/>
        <v/>
      </c>
      <c r="AI92" s="1202" t="str">
        <f t="shared" si="25"/>
        <v/>
      </c>
      <c r="AJ92" s="1200" t="str">
        <f t="shared" si="26"/>
        <v/>
      </c>
      <c r="AK92" s="1200" t="str">
        <f t="shared" si="27"/>
        <v/>
      </c>
      <c r="AL92" s="1200" t="str">
        <f t="shared" si="28"/>
        <v/>
      </c>
      <c r="AM92" s="1200" t="str">
        <f t="shared" si="29"/>
        <v/>
      </c>
      <c r="AN92" s="1200" t="str">
        <f t="shared" si="30"/>
        <v/>
      </c>
      <c r="AO92" s="1200" t="str">
        <f t="shared" si="31"/>
        <v/>
      </c>
      <c r="IV92" s="786"/>
    </row>
    <row r="93" spans="1:256" s="52" customFormat="1" ht="30" customHeight="1">
      <c r="A93" s="1913"/>
      <c r="B93" s="1399">
        <f t="shared" si="32"/>
        <v>24</v>
      </c>
      <c r="C93" s="291"/>
      <c r="D93" s="726" t="str">
        <f t="shared" si="34"/>
        <v/>
      </c>
      <c r="E93" s="1641"/>
      <c r="F93" s="1637"/>
      <c r="G93" s="292"/>
      <c r="H93" s="62"/>
      <c r="I93" s="753"/>
      <c r="J93" s="754"/>
      <c r="K93" s="755"/>
      <c r="L93" s="762"/>
      <c r="M93" s="753"/>
      <c r="N93" s="754"/>
      <c r="O93" s="755"/>
      <c r="P93" s="762"/>
      <c r="Q93" s="753"/>
      <c r="R93" s="754"/>
      <c r="S93" s="755"/>
      <c r="T93" s="762"/>
      <c r="U93" s="753"/>
      <c r="V93" s="754"/>
      <c r="W93" s="755"/>
      <c r="X93" s="762"/>
      <c r="Y93" s="804">
        <f t="shared" si="33"/>
        <v>0</v>
      </c>
      <c r="Z93" s="803">
        <f t="shared" si="33"/>
        <v>0</v>
      </c>
      <c r="AD93" s="1202" t="str">
        <f t="shared" si="20"/>
        <v/>
      </c>
      <c r="AE93" s="1202" t="str">
        <f t="shared" si="21"/>
        <v/>
      </c>
      <c r="AF93" s="1202" t="str">
        <f t="shared" si="22"/>
        <v/>
      </c>
      <c r="AG93" s="1202" t="str">
        <f t="shared" si="23"/>
        <v/>
      </c>
      <c r="AH93" s="1202" t="str">
        <f t="shared" si="24"/>
        <v/>
      </c>
      <c r="AI93" s="1202" t="str">
        <f t="shared" si="25"/>
        <v/>
      </c>
      <c r="AJ93" s="1200" t="str">
        <f t="shared" si="26"/>
        <v/>
      </c>
      <c r="AK93" s="1200" t="str">
        <f t="shared" si="27"/>
        <v/>
      </c>
      <c r="AL93" s="1200" t="str">
        <f t="shared" si="28"/>
        <v/>
      </c>
      <c r="AM93" s="1200" t="str">
        <f t="shared" si="29"/>
        <v/>
      </c>
      <c r="AN93" s="1200" t="str">
        <f t="shared" si="30"/>
        <v/>
      </c>
      <c r="AO93" s="1200" t="str">
        <f t="shared" si="31"/>
        <v/>
      </c>
      <c r="IV93" s="786"/>
    </row>
    <row r="94" spans="1:256" s="52" customFormat="1" ht="30" customHeight="1">
      <c r="A94" s="1913"/>
      <c r="B94" s="1399">
        <f t="shared" si="32"/>
        <v>25</v>
      </c>
      <c r="C94" s="291"/>
      <c r="D94" s="726" t="str">
        <f t="shared" si="34"/>
        <v/>
      </c>
      <c r="E94" s="1641"/>
      <c r="F94" s="1637"/>
      <c r="G94" s="292"/>
      <c r="H94" s="62"/>
      <c r="I94" s="753"/>
      <c r="J94" s="754"/>
      <c r="K94" s="755"/>
      <c r="L94" s="762"/>
      <c r="M94" s="753"/>
      <c r="N94" s="754"/>
      <c r="O94" s="755"/>
      <c r="P94" s="762"/>
      <c r="Q94" s="753"/>
      <c r="R94" s="754"/>
      <c r="S94" s="755"/>
      <c r="T94" s="762"/>
      <c r="U94" s="753"/>
      <c r="V94" s="754"/>
      <c r="W94" s="755"/>
      <c r="X94" s="762"/>
      <c r="Y94" s="804">
        <f t="shared" si="33"/>
        <v>0</v>
      </c>
      <c r="Z94" s="803">
        <f t="shared" si="33"/>
        <v>0</v>
      </c>
      <c r="AD94" s="1202" t="str">
        <f t="shared" si="20"/>
        <v/>
      </c>
      <c r="AE94" s="1202" t="str">
        <f t="shared" si="21"/>
        <v/>
      </c>
      <c r="AF94" s="1202" t="str">
        <f t="shared" si="22"/>
        <v/>
      </c>
      <c r="AG94" s="1202" t="str">
        <f t="shared" si="23"/>
        <v/>
      </c>
      <c r="AH94" s="1202" t="str">
        <f t="shared" si="24"/>
        <v/>
      </c>
      <c r="AI94" s="1202" t="str">
        <f t="shared" si="25"/>
        <v/>
      </c>
      <c r="AJ94" s="1200" t="str">
        <f t="shared" si="26"/>
        <v/>
      </c>
      <c r="AK94" s="1200" t="str">
        <f t="shared" si="27"/>
        <v/>
      </c>
      <c r="AL94" s="1200" t="str">
        <f t="shared" si="28"/>
        <v/>
      </c>
      <c r="AM94" s="1200" t="str">
        <f t="shared" si="29"/>
        <v/>
      </c>
      <c r="AN94" s="1200" t="str">
        <f t="shared" si="30"/>
        <v/>
      </c>
      <c r="AO94" s="1200" t="str">
        <f t="shared" si="31"/>
        <v/>
      </c>
      <c r="IV94" s="786"/>
    </row>
    <row r="95" spans="1:256" s="52" customFormat="1" ht="30" customHeight="1">
      <c r="A95" s="1913"/>
      <c r="B95" s="1399">
        <f t="shared" si="32"/>
        <v>26</v>
      </c>
      <c r="C95" s="291"/>
      <c r="D95" s="726" t="str">
        <f t="shared" si="34"/>
        <v/>
      </c>
      <c r="E95" s="1641"/>
      <c r="F95" s="1637"/>
      <c r="G95" s="292"/>
      <c r="H95" s="62"/>
      <c r="I95" s="753"/>
      <c r="J95" s="754"/>
      <c r="K95" s="755"/>
      <c r="L95" s="762"/>
      <c r="M95" s="753"/>
      <c r="N95" s="754"/>
      <c r="O95" s="755"/>
      <c r="P95" s="762"/>
      <c r="Q95" s="753"/>
      <c r="R95" s="754"/>
      <c r="S95" s="755"/>
      <c r="T95" s="762"/>
      <c r="U95" s="753"/>
      <c r="V95" s="754"/>
      <c r="W95" s="755"/>
      <c r="X95" s="762"/>
      <c r="Y95" s="804">
        <f t="shared" si="33"/>
        <v>0</v>
      </c>
      <c r="Z95" s="803">
        <f t="shared" si="33"/>
        <v>0</v>
      </c>
      <c r="AD95" s="1202" t="str">
        <f t="shared" si="20"/>
        <v/>
      </c>
      <c r="AE95" s="1202" t="str">
        <f t="shared" si="21"/>
        <v/>
      </c>
      <c r="AF95" s="1202" t="str">
        <f t="shared" si="22"/>
        <v/>
      </c>
      <c r="AG95" s="1202" t="str">
        <f t="shared" si="23"/>
        <v/>
      </c>
      <c r="AH95" s="1202" t="str">
        <f t="shared" si="24"/>
        <v/>
      </c>
      <c r="AI95" s="1202" t="str">
        <f t="shared" si="25"/>
        <v/>
      </c>
      <c r="AJ95" s="1200" t="str">
        <f t="shared" si="26"/>
        <v/>
      </c>
      <c r="AK95" s="1200" t="str">
        <f t="shared" si="27"/>
        <v/>
      </c>
      <c r="AL95" s="1200" t="str">
        <f t="shared" si="28"/>
        <v/>
      </c>
      <c r="AM95" s="1200" t="str">
        <f t="shared" si="29"/>
        <v/>
      </c>
      <c r="AN95" s="1200" t="str">
        <f t="shared" si="30"/>
        <v/>
      </c>
      <c r="AO95" s="1200" t="str">
        <f t="shared" si="31"/>
        <v/>
      </c>
      <c r="IV95" s="786"/>
    </row>
    <row r="96" spans="1:256" s="52" customFormat="1" ht="30" customHeight="1">
      <c r="A96" s="1913"/>
      <c r="B96" s="1399">
        <f t="shared" si="32"/>
        <v>27</v>
      </c>
      <c r="C96" s="291"/>
      <c r="D96" s="726" t="str">
        <f t="shared" si="34"/>
        <v/>
      </c>
      <c r="E96" s="1641"/>
      <c r="F96" s="1637"/>
      <c r="G96" s="292"/>
      <c r="H96" s="62"/>
      <c r="I96" s="753"/>
      <c r="J96" s="754"/>
      <c r="K96" s="755"/>
      <c r="L96" s="762"/>
      <c r="M96" s="753"/>
      <c r="N96" s="754"/>
      <c r="O96" s="755"/>
      <c r="P96" s="762"/>
      <c r="Q96" s="753"/>
      <c r="R96" s="754"/>
      <c r="S96" s="755"/>
      <c r="T96" s="762"/>
      <c r="U96" s="753"/>
      <c r="V96" s="754"/>
      <c r="W96" s="755"/>
      <c r="X96" s="762"/>
      <c r="Y96" s="804">
        <f t="shared" si="33"/>
        <v>0</v>
      </c>
      <c r="Z96" s="803">
        <f t="shared" si="33"/>
        <v>0</v>
      </c>
      <c r="AD96" s="1202" t="str">
        <f t="shared" si="20"/>
        <v/>
      </c>
      <c r="AE96" s="1202" t="str">
        <f t="shared" si="21"/>
        <v/>
      </c>
      <c r="AF96" s="1202" t="str">
        <f t="shared" si="22"/>
        <v/>
      </c>
      <c r="AG96" s="1202" t="str">
        <f t="shared" si="23"/>
        <v/>
      </c>
      <c r="AH96" s="1202" t="str">
        <f t="shared" si="24"/>
        <v/>
      </c>
      <c r="AI96" s="1202" t="str">
        <f t="shared" si="25"/>
        <v/>
      </c>
      <c r="AJ96" s="1200" t="str">
        <f t="shared" si="26"/>
        <v/>
      </c>
      <c r="AK96" s="1200" t="str">
        <f t="shared" si="27"/>
        <v/>
      </c>
      <c r="AL96" s="1200" t="str">
        <f t="shared" si="28"/>
        <v/>
      </c>
      <c r="AM96" s="1200" t="str">
        <f t="shared" si="29"/>
        <v/>
      </c>
      <c r="AN96" s="1200" t="str">
        <f t="shared" si="30"/>
        <v/>
      </c>
      <c r="AO96" s="1200" t="str">
        <f t="shared" si="31"/>
        <v/>
      </c>
      <c r="IV96" s="786"/>
    </row>
    <row r="97" spans="1:256" s="52" customFormat="1" ht="30" customHeight="1">
      <c r="A97" s="1913"/>
      <c r="B97" s="1399">
        <f t="shared" si="32"/>
        <v>28</v>
      </c>
      <c r="C97" s="291"/>
      <c r="D97" s="726" t="str">
        <f t="shared" si="34"/>
        <v/>
      </c>
      <c r="E97" s="1641"/>
      <c r="F97" s="1637"/>
      <c r="G97" s="292"/>
      <c r="H97" s="62"/>
      <c r="I97" s="753"/>
      <c r="J97" s="754"/>
      <c r="K97" s="755"/>
      <c r="L97" s="762"/>
      <c r="M97" s="753"/>
      <c r="N97" s="754"/>
      <c r="O97" s="755"/>
      <c r="P97" s="762"/>
      <c r="Q97" s="753"/>
      <c r="R97" s="754"/>
      <c r="S97" s="755"/>
      <c r="T97" s="762"/>
      <c r="U97" s="753"/>
      <c r="V97" s="754"/>
      <c r="W97" s="755"/>
      <c r="X97" s="762"/>
      <c r="Y97" s="804">
        <f t="shared" si="33"/>
        <v>0</v>
      </c>
      <c r="Z97" s="803">
        <f t="shared" si="33"/>
        <v>0</v>
      </c>
      <c r="AD97" s="1202" t="str">
        <f t="shared" si="20"/>
        <v/>
      </c>
      <c r="AE97" s="1202" t="str">
        <f t="shared" si="21"/>
        <v/>
      </c>
      <c r="AF97" s="1202" t="str">
        <f t="shared" si="22"/>
        <v/>
      </c>
      <c r="AG97" s="1202" t="str">
        <f t="shared" si="23"/>
        <v/>
      </c>
      <c r="AH97" s="1202" t="str">
        <f t="shared" si="24"/>
        <v/>
      </c>
      <c r="AI97" s="1202" t="str">
        <f t="shared" si="25"/>
        <v/>
      </c>
      <c r="AJ97" s="1200" t="str">
        <f t="shared" si="26"/>
        <v/>
      </c>
      <c r="AK97" s="1200" t="str">
        <f t="shared" si="27"/>
        <v/>
      </c>
      <c r="AL97" s="1200" t="str">
        <f t="shared" si="28"/>
        <v/>
      </c>
      <c r="AM97" s="1200" t="str">
        <f t="shared" si="29"/>
        <v/>
      </c>
      <c r="AN97" s="1200" t="str">
        <f t="shared" si="30"/>
        <v/>
      </c>
      <c r="AO97" s="1200" t="str">
        <f t="shared" si="31"/>
        <v/>
      </c>
      <c r="IV97" s="786"/>
    </row>
    <row r="98" spans="1:256" s="52" customFormat="1" ht="30" customHeight="1">
      <c r="A98" s="1913"/>
      <c r="B98" s="1399">
        <f t="shared" si="32"/>
        <v>29</v>
      </c>
      <c r="C98" s="291"/>
      <c r="D98" s="726" t="str">
        <f t="shared" si="34"/>
        <v/>
      </c>
      <c r="E98" s="1641"/>
      <c r="F98" s="1637"/>
      <c r="G98" s="292"/>
      <c r="H98" s="62"/>
      <c r="I98" s="753"/>
      <c r="J98" s="754"/>
      <c r="K98" s="755"/>
      <c r="L98" s="762"/>
      <c r="M98" s="753"/>
      <c r="N98" s="754"/>
      <c r="O98" s="755"/>
      <c r="P98" s="762"/>
      <c r="Q98" s="753"/>
      <c r="R98" s="754"/>
      <c r="S98" s="755"/>
      <c r="T98" s="762"/>
      <c r="U98" s="753"/>
      <c r="V98" s="754"/>
      <c r="W98" s="755"/>
      <c r="X98" s="762"/>
      <c r="Y98" s="804">
        <f t="shared" si="33"/>
        <v>0</v>
      </c>
      <c r="Z98" s="803">
        <f t="shared" si="33"/>
        <v>0</v>
      </c>
      <c r="AD98" s="1202" t="str">
        <f t="shared" si="20"/>
        <v/>
      </c>
      <c r="AE98" s="1202" t="str">
        <f t="shared" si="21"/>
        <v/>
      </c>
      <c r="AF98" s="1202" t="str">
        <f t="shared" si="22"/>
        <v/>
      </c>
      <c r="AG98" s="1202" t="str">
        <f t="shared" si="23"/>
        <v/>
      </c>
      <c r="AH98" s="1202" t="str">
        <f t="shared" si="24"/>
        <v/>
      </c>
      <c r="AI98" s="1202" t="str">
        <f t="shared" si="25"/>
        <v/>
      </c>
      <c r="AJ98" s="1200" t="str">
        <f t="shared" si="26"/>
        <v/>
      </c>
      <c r="AK98" s="1200" t="str">
        <f t="shared" si="27"/>
        <v/>
      </c>
      <c r="AL98" s="1200" t="str">
        <f t="shared" si="28"/>
        <v/>
      </c>
      <c r="AM98" s="1200" t="str">
        <f t="shared" si="29"/>
        <v/>
      </c>
      <c r="AN98" s="1200" t="str">
        <f t="shared" si="30"/>
        <v/>
      </c>
      <c r="AO98" s="1200" t="str">
        <f t="shared" si="31"/>
        <v/>
      </c>
      <c r="IV98" s="786"/>
    </row>
    <row r="99" spans="1:256" s="52" customFormat="1" ht="30" customHeight="1">
      <c r="A99" s="1913"/>
      <c r="B99" s="1399">
        <f t="shared" si="32"/>
        <v>30</v>
      </c>
      <c r="C99" s="291"/>
      <c r="D99" s="726" t="str">
        <f t="shared" si="34"/>
        <v/>
      </c>
      <c r="E99" s="1641"/>
      <c r="F99" s="1637"/>
      <c r="G99" s="292"/>
      <c r="H99" s="62"/>
      <c r="I99" s="753"/>
      <c r="J99" s="754"/>
      <c r="K99" s="755"/>
      <c r="L99" s="762"/>
      <c r="M99" s="753"/>
      <c r="N99" s="754"/>
      <c r="O99" s="755"/>
      <c r="P99" s="762"/>
      <c r="Q99" s="753"/>
      <c r="R99" s="754"/>
      <c r="S99" s="755"/>
      <c r="T99" s="762"/>
      <c r="U99" s="753"/>
      <c r="V99" s="754"/>
      <c r="W99" s="755"/>
      <c r="X99" s="762"/>
      <c r="Y99" s="804">
        <f t="shared" si="33"/>
        <v>0</v>
      </c>
      <c r="Z99" s="803">
        <f t="shared" si="33"/>
        <v>0</v>
      </c>
      <c r="AD99" s="1202" t="str">
        <f t="shared" si="20"/>
        <v/>
      </c>
      <c r="AE99" s="1202" t="str">
        <f t="shared" si="21"/>
        <v/>
      </c>
      <c r="AF99" s="1202" t="str">
        <f t="shared" si="22"/>
        <v/>
      </c>
      <c r="AG99" s="1202" t="str">
        <f t="shared" si="23"/>
        <v/>
      </c>
      <c r="AH99" s="1202" t="str">
        <f t="shared" si="24"/>
        <v/>
      </c>
      <c r="AI99" s="1202" t="str">
        <f t="shared" si="25"/>
        <v/>
      </c>
      <c r="AJ99" s="1200" t="str">
        <f t="shared" si="26"/>
        <v/>
      </c>
      <c r="AK99" s="1200" t="str">
        <f t="shared" si="27"/>
        <v/>
      </c>
      <c r="AL99" s="1200" t="str">
        <f t="shared" si="28"/>
        <v/>
      </c>
      <c r="AM99" s="1200" t="str">
        <f t="shared" si="29"/>
        <v/>
      </c>
      <c r="AN99" s="1200" t="str">
        <f t="shared" si="30"/>
        <v/>
      </c>
      <c r="AO99" s="1200" t="str">
        <f t="shared" si="31"/>
        <v/>
      </c>
      <c r="IV99" s="786"/>
    </row>
    <row r="100" spans="1:256" s="52" customFormat="1" ht="30" customHeight="1">
      <c r="A100" s="1913"/>
      <c r="B100" s="1399">
        <f t="shared" si="32"/>
        <v>31</v>
      </c>
      <c r="C100" s="291"/>
      <c r="D100" s="726" t="str">
        <f t="shared" si="34"/>
        <v/>
      </c>
      <c r="E100" s="1641"/>
      <c r="F100" s="1637"/>
      <c r="G100" s="292"/>
      <c r="H100" s="62"/>
      <c r="I100" s="753"/>
      <c r="J100" s="754"/>
      <c r="K100" s="755"/>
      <c r="L100" s="762"/>
      <c r="M100" s="753"/>
      <c r="N100" s="754"/>
      <c r="O100" s="755"/>
      <c r="P100" s="762"/>
      <c r="Q100" s="753"/>
      <c r="R100" s="754"/>
      <c r="S100" s="755"/>
      <c r="T100" s="762"/>
      <c r="U100" s="753"/>
      <c r="V100" s="754"/>
      <c r="W100" s="755"/>
      <c r="X100" s="762"/>
      <c r="Y100" s="804">
        <f t="shared" si="33"/>
        <v>0</v>
      </c>
      <c r="Z100" s="803">
        <f t="shared" si="33"/>
        <v>0</v>
      </c>
      <c r="AD100" s="1202" t="str">
        <f t="shared" si="20"/>
        <v/>
      </c>
      <c r="AE100" s="1202" t="str">
        <f t="shared" si="21"/>
        <v/>
      </c>
      <c r="AF100" s="1202" t="str">
        <f t="shared" si="22"/>
        <v/>
      </c>
      <c r="AG100" s="1202" t="str">
        <f t="shared" si="23"/>
        <v/>
      </c>
      <c r="AH100" s="1202" t="str">
        <f t="shared" si="24"/>
        <v/>
      </c>
      <c r="AI100" s="1202" t="str">
        <f t="shared" si="25"/>
        <v/>
      </c>
      <c r="AJ100" s="1200" t="str">
        <f t="shared" si="26"/>
        <v/>
      </c>
      <c r="AK100" s="1200" t="str">
        <f t="shared" si="27"/>
        <v/>
      </c>
      <c r="AL100" s="1200" t="str">
        <f t="shared" si="28"/>
        <v/>
      </c>
      <c r="AM100" s="1200" t="str">
        <f t="shared" si="29"/>
        <v/>
      </c>
      <c r="AN100" s="1200" t="str">
        <f t="shared" si="30"/>
        <v/>
      </c>
      <c r="AO100" s="1200" t="str">
        <f t="shared" si="31"/>
        <v/>
      </c>
      <c r="IV100" s="786"/>
    </row>
    <row r="101" spans="1:256" s="52" customFormat="1" ht="30" customHeight="1">
      <c r="A101" s="1913"/>
      <c r="B101" s="1399">
        <f t="shared" si="32"/>
        <v>32</v>
      </c>
      <c r="C101" s="291"/>
      <c r="D101" s="726" t="str">
        <f t="shared" si="34"/>
        <v/>
      </c>
      <c r="E101" s="1641"/>
      <c r="F101" s="1637"/>
      <c r="G101" s="292"/>
      <c r="H101" s="62"/>
      <c r="I101" s="753"/>
      <c r="J101" s="754"/>
      <c r="K101" s="755"/>
      <c r="L101" s="762"/>
      <c r="M101" s="753"/>
      <c r="N101" s="754"/>
      <c r="O101" s="755"/>
      <c r="P101" s="762"/>
      <c r="Q101" s="753"/>
      <c r="R101" s="754"/>
      <c r="S101" s="755"/>
      <c r="T101" s="762"/>
      <c r="U101" s="753"/>
      <c r="V101" s="754"/>
      <c r="W101" s="755"/>
      <c r="X101" s="762"/>
      <c r="Y101" s="804">
        <f t="shared" si="33"/>
        <v>0</v>
      </c>
      <c r="Z101" s="803">
        <f t="shared" si="33"/>
        <v>0</v>
      </c>
      <c r="AD101" s="1202" t="str">
        <f t="shared" si="20"/>
        <v/>
      </c>
      <c r="AE101" s="1202" t="str">
        <f t="shared" si="21"/>
        <v/>
      </c>
      <c r="AF101" s="1202" t="str">
        <f t="shared" si="22"/>
        <v/>
      </c>
      <c r="AG101" s="1202" t="str">
        <f t="shared" si="23"/>
        <v/>
      </c>
      <c r="AH101" s="1202" t="str">
        <f t="shared" si="24"/>
        <v/>
      </c>
      <c r="AI101" s="1202" t="str">
        <f t="shared" si="25"/>
        <v/>
      </c>
      <c r="AJ101" s="1200" t="str">
        <f t="shared" si="26"/>
        <v/>
      </c>
      <c r="AK101" s="1200" t="str">
        <f t="shared" si="27"/>
        <v/>
      </c>
      <c r="AL101" s="1200" t="str">
        <f t="shared" si="28"/>
        <v/>
      </c>
      <c r="AM101" s="1200" t="str">
        <f t="shared" si="29"/>
        <v/>
      </c>
      <c r="AN101" s="1200" t="str">
        <f t="shared" si="30"/>
        <v/>
      </c>
      <c r="AO101" s="1200" t="str">
        <f t="shared" si="31"/>
        <v/>
      </c>
      <c r="IV101" s="786"/>
    </row>
    <row r="102" spans="1:256" s="52" customFormat="1" ht="30" customHeight="1">
      <c r="A102" s="1913"/>
      <c r="B102" s="1399">
        <f t="shared" si="32"/>
        <v>33</v>
      </c>
      <c r="C102" s="291"/>
      <c r="D102" s="726" t="str">
        <f t="shared" si="34"/>
        <v/>
      </c>
      <c r="E102" s="1641"/>
      <c r="F102" s="1637"/>
      <c r="G102" s="292"/>
      <c r="H102" s="62"/>
      <c r="I102" s="753"/>
      <c r="J102" s="754"/>
      <c r="K102" s="755"/>
      <c r="L102" s="762"/>
      <c r="M102" s="753"/>
      <c r="N102" s="754"/>
      <c r="O102" s="755"/>
      <c r="P102" s="762"/>
      <c r="Q102" s="753"/>
      <c r="R102" s="754"/>
      <c r="S102" s="755"/>
      <c r="T102" s="762"/>
      <c r="U102" s="753"/>
      <c r="V102" s="754"/>
      <c r="W102" s="755"/>
      <c r="X102" s="762"/>
      <c r="Y102" s="804">
        <f t="shared" si="33"/>
        <v>0</v>
      </c>
      <c r="Z102" s="803">
        <f t="shared" si="33"/>
        <v>0</v>
      </c>
      <c r="AD102" s="1202" t="str">
        <f t="shared" si="20"/>
        <v/>
      </c>
      <c r="AE102" s="1202" t="str">
        <f t="shared" si="21"/>
        <v/>
      </c>
      <c r="AF102" s="1202" t="str">
        <f t="shared" ref="AF102:AF119" si="35">IF(E102&lt;&gt;"",IF(AND(I102="",M102="",Q102="",U102=""),"×",""),"")</f>
        <v/>
      </c>
      <c r="AG102" s="1202" t="str">
        <f t="shared" ref="AG102:AG119" si="36">IF(E102&lt;&gt;"",IF(AND(J102="",N102="",R102="",V102=""),"×",""),"")</f>
        <v/>
      </c>
      <c r="AH102" s="1202" t="str">
        <f t="shared" ref="AH102:AH119" si="37">IF(E102&lt;&gt;"",IF(AND(K102="",O102="",S102="",W102=""),"×",""),"")</f>
        <v/>
      </c>
      <c r="AI102" s="1202" t="str">
        <f t="shared" ref="AI102:AI119" si="38">IF(E102&lt;&gt;"",IF(AND(L102="",P102="",T102="",X102=""),"×",""),"")</f>
        <v/>
      </c>
      <c r="AJ102" s="1200" t="str">
        <f t="shared" si="26"/>
        <v/>
      </c>
      <c r="AK102" s="1200" t="str">
        <f t="shared" si="27"/>
        <v/>
      </c>
      <c r="AL102" s="1200" t="str">
        <f t="shared" si="28"/>
        <v/>
      </c>
      <c r="AM102" s="1200" t="str">
        <f t="shared" si="29"/>
        <v/>
      </c>
      <c r="AN102" s="1200" t="str">
        <f t="shared" si="30"/>
        <v/>
      </c>
      <c r="AO102" s="1200" t="str">
        <f t="shared" si="31"/>
        <v/>
      </c>
      <c r="IV102" s="786"/>
    </row>
    <row r="103" spans="1:256" s="52" customFormat="1" ht="30" customHeight="1">
      <c r="A103" s="1913"/>
      <c r="B103" s="1399">
        <f t="shared" si="32"/>
        <v>34</v>
      </c>
      <c r="C103" s="291"/>
      <c r="D103" s="726" t="str">
        <f t="shared" si="34"/>
        <v/>
      </c>
      <c r="E103" s="1641"/>
      <c r="F103" s="1637"/>
      <c r="G103" s="292"/>
      <c r="H103" s="62"/>
      <c r="I103" s="753"/>
      <c r="J103" s="754"/>
      <c r="K103" s="755"/>
      <c r="L103" s="762"/>
      <c r="M103" s="753"/>
      <c r="N103" s="754"/>
      <c r="O103" s="755"/>
      <c r="P103" s="762"/>
      <c r="Q103" s="753"/>
      <c r="R103" s="754"/>
      <c r="S103" s="755"/>
      <c r="T103" s="762"/>
      <c r="U103" s="753"/>
      <c r="V103" s="754"/>
      <c r="W103" s="755"/>
      <c r="X103" s="762"/>
      <c r="Y103" s="804">
        <f t="shared" si="33"/>
        <v>0</v>
      </c>
      <c r="Z103" s="803">
        <f t="shared" si="33"/>
        <v>0</v>
      </c>
      <c r="AD103" s="1202" t="str">
        <f t="shared" si="20"/>
        <v/>
      </c>
      <c r="AE103" s="1202" t="str">
        <f t="shared" si="21"/>
        <v/>
      </c>
      <c r="AF103" s="1202" t="str">
        <f t="shared" si="35"/>
        <v/>
      </c>
      <c r="AG103" s="1202" t="str">
        <f t="shared" si="36"/>
        <v/>
      </c>
      <c r="AH103" s="1202" t="str">
        <f t="shared" si="37"/>
        <v/>
      </c>
      <c r="AI103" s="1202" t="str">
        <f t="shared" si="38"/>
        <v/>
      </c>
      <c r="AJ103" s="1200" t="str">
        <f t="shared" si="26"/>
        <v/>
      </c>
      <c r="AK103" s="1200" t="str">
        <f t="shared" si="27"/>
        <v/>
      </c>
      <c r="AL103" s="1200" t="str">
        <f t="shared" si="28"/>
        <v/>
      </c>
      <c r="AM103" s="1200" t="str">
        <f t="shared" si="29"/>
        <v/>
      </c>
      <c r="AN103" s="1200" t="str">
        <f t="shared" si="30"/>
        <v/>
      </c>
      <c r="AO103" s="1200" t="str">
        <f t="shared" si="31"/>
        <v/>
      </c>
      <c r="IV103" s="786"/>
    </row>
    <row r="104" spans="1:256" s="52" customFormat="1" ht="30" customHeight="1">
      <c r="A104" s="1913"/>
      <c r="B104" s="1399">
        <f t="shared" si="32"/>
        <v>35</v>
      </c>
      <c r="C104" s="291"/>
      <c r="D104" s="726" t="str">
        <f t="shared" si="34"/>
        <v/>
      </c>
      <c r="E104" s="1641"/>
      <c r="F104" s="1637"/>
      <c r="G104" s="292"/>
      <c r="H104" s="62"/>
      <c r="I104" s="753"/>
      <c r="J104" s="754"/>
      <c r="K104" s="755"/>
      <c r="L104" s="762"/>
      <c r="M104" s="753"/>
      <c r="N104" s="754"/>
      <c r="O104" s="755"/>
      <c r="P104" s="762"/>
      <c r="Q104" s="753"/>
      <c r="R104" s="754"/>
      <c r="S104" s="755"/>
      <c r="T104" s="762"/>
      <c r="U104" s="753"/>
      <c r="V104" s="754"/>
      <c r="W104" s="755"/>
      <c r="X104" s="762"/>
      <c r="Y104" s="804">
        <f t="shared" si="33"/>
        <v>0</v>
      </c>
      <c r="Z104" s="803">
        <f t="shared" si="33"/>
        <v>0</v>
      </c>
      <c r="AD104" s="1202" t="str">
        <f t="shared" si="20"/>
        <v/>
      </c>
      <c r="AE104" s="1202" t="str">
        <f t="shared" si="21"/>
        <v/>
      </c>
      <c r="AF104" s="1202" t="str">
        <f t="shared" si="35"/>
        <v/>
      </c>
      <c r="AG104" s="1202" t="str">
        <f t="shared" si="36"/>
        <v/>
      </c>
      <c r="AH104" s="1202" t="str">
        <f t="shared" si="37"/>
        <v/>
      </c>
      <c r="AI104" s="1202" t="str">
        <f t="shared" si="38"/>
        <v/>
      </c>
      <c r="AJ104" s="1200" t="str">
        <f t="shared" si="26"/>
        <v/>
      </c>
      <c r="AK104" s="1200" t="str">
        <f t="shared" si="27"/>
        <v/>
      </c>
      <c r="AL104" s="1200" t="str">
        <f t="shared" si="28"/>
        <v/>
      </c>
      <c r="AM104" s="1200" t="str">
        <f t="shared" si="29"/>
        <v/>
      </c>
      <c r="AN104" s="1200" t="str">
        <f t="shared" si="30"/>
        <v/>
      </c>
      <c r="AO104" s="1200" t="str">
        <f t="shared" si="31"/>
        <v/>
      </c>
      <c r="IV104" s="786"/>
    </row>
    <row r="105" spans="1:256" s="52" customFormat="1" ht="30" customHeight="1">
      <c r="A105" s="1913"/>
      <c r="B105" s="1399">
        <f t="shared" si="32"/>
        <v>36</v>
      </c>
      <c r="C105" s="291"/>
      <c r="D105" s="726" t="str">
        <f t="shared" si="34"/>
        <v/>
      </c>
      <c r="E105" s="1641"/>
      <c r="F105" s="1637"/>
      <c r="G105" s="292"/>
      <c r="H105" s="62"/>
      <c r="I105" s="753"/>
      <c r="J105" s="754"/>
      <c r="K105" s="755"/>
      <c r="L105" s="762"/>
      <c r="M105" s="753"/>
      <c r="N105" s="754"/>
      <c r="O105" s="755"/>
      <c r="P105" s="762"/>
      <c r="Q105" s="753"/>
      <c r="R105" s="754"/>
      <c r="S105" s="755"/>
      <c r="T105" s="762"/>
      <c r="U105" s="753"/>
      <c r="V105" s="754"/>
      <c r="W105" s="755"/>
      <c r="X105" s="762"/>
      <c r="Y105" s="804">
        <f t="shared" si="33"/>
        <v>0</v>
      </c>
      <c r="Z105" s="803">
        <f t="shared" si="33"/>
        <v>0</v>
      </c>
      <c r="AD105" s="1202" t="str">
        <f t="shared" si="20"/>
        <v/>
      </c>
      <c r="AE105" s="1202" t="str">
        <f t="shared" si="21"/>
        <v/>
      </c>
      <c r="AF105" s="1202" t="str">
        <f t="shared" si="35"/>
        <v/>
      </c>
      <c r="AG105" s="1202" t="str">
        <f t="shared" si="36"/>
        <v/>
      </c>
      <c r="AH105" s="1202" t="str">
        <f t="shared" si="37"/>
        <v/>
      </c>
      <c r="AI105" s="1202" t="str">
        <f t="shared" si="38"/>
        <v/>
      </c>
      <c r="AJ105" s="1200" t="str">
        <f t="shared" si="26"/>
        <v/>
      </c>
      <c r="AK105" s="1200" t="str">
        <f t="shared" si="27"/>
        <v/>
      </c>
      <c r="AL105" s="1200" t="str">
        <f t="shared" si="28"/>
        <v/>
      </c>
      <c r="AM105" s="1200" t="str">
        <f t="shared" si="29"/>
        <v/>
      </c>
      <c r="AN105" s="1200" t="str">
        <f t="shared" si="30"/>
        <v/>
      </c>
      <c r="AO105" s="1200" t="str">
        <f t="shared" si="31"/>
        <v/>
      </c>
      <c r="IV105" s="786"/>
    </row>
    <row r="106" spans="1:256" s="52" customFormat="1" ht="30" customHeight="1">
      <c r="A106" s="1913"/>
      <c r="B106" s="1399">
        <f t="shared" si="32"/>
        <v>37</v>
      </c>
      <c r="C106" s="291"/>
      <c r="D106" s="726" t="str">
        <f t="shared" si="34"/>
        <v/>
      </c>
      <c r="E106" s="1641"/>
      <c r="F106" s="1637"/>
      <c r="G106" s="292"/>
      <c r="H106" s="62"/>
      <c r="I106" s="753"/>
      <c r="J106" s="754"/>
      <c r="K106" s="755"/>
      <c r="L106" s="762"/>
      <c r="M106" s="753"/>
      <c r="N106" s="754"/>
      <c r="O106" s="755"/>
      <c r="P106" s="762"/>
      <c r="Q106" s="753"/>
      <c r="R106" s="754"/>
      <c r="S106" s="755"/>
      <c r="T106" s="762"/>
      <c r="U106" s="753"/>
      <c r="V106" s="754"/>
      <c r="W106" s="755"/>
      <c r="X106" s="762"/>
      <c r="Y106" s="804">
        <f t="shared" si="33"/>
        <v>0</v>
      </c>
      <c r="Z106" s="803">
        <f t="shared" si="33"/>
        <v>0</v>
      </c>
      <c r="AD106" s="1202" t="str">
        <f t="shared" si="20"/>
        <v/>
      </c>
      <c r="AE106" s="1202" t="str">
        <f t="shared" si="21"/>
        <v/>
      </c>
      <c r="AF106" s="1202" t="str">
        <f t="shared" si="35"/>
        <v/>
      </c>
      <c r="AG106" s="1202" t="str">
        <f t="shared" si="36"/>
        <v/>
      </c>
      <c r="AH106" s="1202" t="str">
        <f t="shared" si="37"/>
        <v/>
      </c>
      <c r="AI106" s="1202" t="str">
        <f t="shared" si="38"/>
        <v/>
      </c>
      <c r="AJ106" s="1200" t="str">
        <f t="shared" si="26"/>
        <v/>
      </c>
      <c r="AK106" s="1200" t="str">
        <f t="shared" si="27"/>
        <v/>
      </c>
      <c r="AL106" s="1200" t="str">
        <f t="shared" si="28"/>
        <v/>
      </c>
      <c r="AM106" s="1200" t="str">
        <f t="shared" si="29"/>
        <v/>
      </c>
      <c r="AN106" s="1200" t="str">
        <f t="shared" si="30"/>
        <v/>
      </c>
      <c r="AO106" s="1200" t="str">
        <f t="shared" si="31"/>
        <v/>
      </c>
      <c r="IV106" s="786"/>
    </row>
    <row r="107" spans="1:256" s="52" customFormat="1" ht="30" customHeight="1">
      <c r="A107" s="1913"/>
      <c r="B107" s="1399">
        <f t="shared" si="32"/>
        <v>38</v>
      </c>
      <c r="C107" s="291"/>
      <c r="D107" s="726" t="str">
        <f t="shared" si="34"/>
        <v/>
      </c>
      <c r="E107" s="1641"/>
      <c r="F107" s="1637"/>
      <c r="G107" s="292"/>
      <c r="H107" s="62"/>
      <c r="I107" s="753"/>
      <c r="J107" s="754"/>
      <c r="K107" s="755"/>
      <c r="L107" s="762"/>
      <c r="M107" s="753"/>
      <c r="N107" s="754"/>
      <c r="O107" s="755"/>
      <c r="P107" s="762"/>
      <c r="Q107" s="753"/>
      <c r="R107" s="754"/>
      <c r="S107" s="755"/>
      <c r="T107" s="762"/>
      <c r="U107" s="753"/>
      <c r="V107" s="754"/>
      <c r="W107" s="755"/>
      <c r="X107" s="762"/>
      <c r="Y107" s="804">
        <f t="shared" si="33"/>
        <v>0</v>
      </c>
      <c r="Z107" s="803">
        <f t="shared" si="33"/>
        <v>0</v>
      </c>
      <c r="AD107" s="1202" t="str">
        <f t="shared" si="20"/>
        <v/>
      </c>
      <c r="AE107" s="1202" t="str">
        <f t="shared" si="21"/>
        <v/>
      </c>
      <c r="AF107" s="1202" t="str">
        <f t="shared" si="35"/>
        <v/>
      </c>
      <c r="AG107" s="1202" t="str">
        <f t="shared" si="36"/>
        <v/>
      </c>
      <c r="AH107" s="1202" t="str">
        <f t="shared" si="37"/>
        <v/>
      </c>
      <c r="AI107" s="1202" t="str">
        <f t="shared" si="38"/>
        <v/>
      </c>
      <c r="AJ107" s="1200" t="str">
        <f t="shared" si="26"/>
        <v/>
      </c>
      <c r="AK107" s="1200" t="str">
        <f t="shared" si="27"/>
        <v/>
      </c>
      <c r="AL107" s="1200" t="str">
        <f t="shared" si="28"/>
        <v/>
      </c>
      <c r="AM107" s="1200" t="str">
        <f t="shared" si="29"/>
        <v/>
      </c>
      <c r="AN107" s="1200" t="str">
        <f t="shared" si="30"/>
        <v/>
      </c>
      <c r="AO107" s="1200" t="str">
        <f t="shared" si="31"/>
        <v/>
      </c>
      <c r="IV107" s="786"/>
    </row>
    <row r="108" spans="1:256" s="52" customFormat="1" ht="30" customHeight="1">
      <c r="A108" s="1913"/>
      <c r="B108" s="1399">
        <f t="shared" si="32"/>
        <v>39</v>
      </c>
      <c r="C108" s="291"/>
      <c r="D108" s="726" t="str">
        <f t="shared" si="34"/>
        <v/>
      </c>
      <c r="E108" s="1641"/>
      <c r="F108" s="1637"/>
      <c r="G108" s="292"/>
      <c r="H108" s="62"/>
      <c r="I108" s="753"/>
      <c r="J108" s="754"/>
      <c r="K108" s="755"/>
      <c r="L108" s="762"/>
      <c r="M108" s="753"/>
      <c r="N108" s="754"/>
      <c r="O108" s="755"/>
      <c r="P108" s="762"/>
      <c r="Q108" s="753"/>
      <c r="R108" s="754"/>
      <c r="S108" s="755"/>
      <c r="T108" s="762"/>
      <c r="U108" s="753"/>
      <c r="V108" s="754"/>
      <c r="W108" s="755"/>
      <c r="X108" s="762"/>
      <c r="Y108" s="804">
        <f t="shared" si="33"/>
        <v>0</v>
      </c>
      <c r="Z108" s="803">
        <f t="shared" si="33"/>
        <v>0</v>
      </c>
      <c r="AD108" s="1202" t="str">
        <f t="shared" si="20"/>
        <v/>
      </c>
      <c r="AE108" s="1202" t="str">
        <f t="shared" si="21"/>
        <v/>
      </c>
      <c r="AF108" s="1202" t="str">
        <f t="shared" si="35"/>
        <v/>
      </c>
      <c r="AG108" s="1202" t="str">
        <f t="shared" si="36"/>
        <v/>
      </c>
      <c r="AH108" s="1202" t="str">
        <f t="shared" si="37"/>
        <v/>
      </c>
      <c r="AI108" s="1202" t="str">
        <f t="shared" si="38"/>
        <v/>
      </c>
      <c r="AJ108" s="1200" t="str">
        <f t="shared" si="26"/>
        <v/>
      </c>
      <c r="AK108" s="1200" t="str">
        <f t="shared" si="27"/>
        <v/>
      </c>
      <c r="AL108" s="1200" t="str">
        <f t="shared" si="28"/>
        <v/>
      </c>
      <c r="AM108" s="1200" t="str">
        <f t="shared" si="29"/>
        <v/>
      </c>
      <c r="AN108" s="1200" t="str">
        <f t="shared" si="30"/>
        <v/>
      </c>
      <c r="AO108" s="1200" t="str">
        <f t="shared" si="31"/>
        <v/>
      </c>
      <c r="IV108" s="786"/>
    </row>
    <row r="109" spans="1:256" s="52" customFormat="1" ht="30" customHeight="1">
      <c r="A109" s="1913"/>
      <c r="B109" s="1399">
        <f t="shared" si="32"/>
        <v>40</v>
      </c>
      <c r="C109" s="291"/>
      <c r="D109" s="726" t="str">
        <f t="shared" si="34"/>
        <v/>
      </c>
      <c r="E109" s="1641"/>
      <c r="F109" s="1637"/>
      <c r="G109" s="292"/>
      <c r="H109" s="62"/>
      <c r="I109" s="753"/>
      <c r="J109" s="754"/>
      <c r="K109" s="755"/>
      <c r="L109" s="762"/>
      <c r="M109" s="753"/>
      <c r="N109" s="754"/>
      <c r="O109" s="755"/>
      <c r="P109" s="762"/>
      <c r="Q109" s="753"/>
      <c r="R109" s="754"/>
      <c r="S109" s="755"/>
      <c r="T109" s="762"/>
      <c r="U109" s="753"/>
      <c r="V109" s="754"/>
      <c r="W109" s="755"/>
      <c r="X109" s="762"/>
      <c r="Y109" s="804">
        <f t="shared" si="33"/>
        <v>0</v>
      </c>
      <c r="Z109" s="803">
        <f t="shared" si="33"/>
        <v>0</v>
      </c>
      <c r="AD109" s="1202" t="str">
        <f t="shared" si="20"/>
        <v/>
      </c>
      <c r="AE109" s="1202" t="str">
        <f t="shared" si="21"/>
        <v/>
      </c>
      <c r="AF109" s="1202" t="str">
        <f t="shared" si="35"/>
        <v/>
      </c>
      <c r="AG109" s="1202" t="str">
        <f t="shared" si="36"/>
        <v/>
      </c>
      <c r="AH109" s="1202" t="str">
        <f t="shared" si="37"/>
        <v/>
      </c>
      <c r="AI109" s="1202" t="str">
        <f t="shared" si="38"/>
        <v/>
      </c>
      <c r="AJ109" s="1200" t="str">
        <f t="shared" si="26"/>
        <v/>
      </c>
      <c r="AK109" s="1200" t="str">
        <f t="shared" si="27"/>
        <v/>
      </c>
      <c r="AL109" s="1200" t="str">
        <f t="shared" si="28"/>
        <v/>
      </c>
      <c r="AM109" s="1200" t="str">
        <f t="shared" si="29"/>
        <v/>
      </c>
      <c r="AN109" s="1200" t="str">
        <f t="shared" si="30"/>
        <v/>
      </c>
      <c r="AO109" s="1200" t="str">
        <f t="shared" si="31"/>
        <v/>
      </c>
      <c r="IV109" s="786"/>
    </row>
    <row r="110" spans="1:256" s="52" customFormat="1" ht="30" customHeight="1">
      <c r="A110" s="1913"/>
      <c r="B110" s="1399">
        <f t="shared" si="32"/>
        <v>41</v>
      </c>
      <c r="C110" s="291"/>
      <c r="D110" s="726" t="str">
        <f t="shared" si="34"/>
        <v/>
      </c>
      <c r="E110" s="1641"/>
      <c r="F110" s="1637"/>
      <c r="G110" s="292"/>
      <c r="H110" s="62"/>
      <c r="I110" s="753"/>
      <c r="J110" s="754"/>
      <c r="K110" s="755"/>
      <c r="L110" s="762"/>
      <c r="M110" s="753"/>
      <c r="N110" s="754"/>
      <c r="O110" s="755"/>
      <c r="P110" s="762"/>
      <c r="Q110" s="753"/>
      <c r="R110" s="754"/>
      <c r="S110" s="755"/>
      <c r="T110" s="762"/>
      <c r="U110" s="753"/>
      <c r="V110" s="754"/>
      <c r="W110" s="755"/>
      <c r="X110" s="762"/>
      <c r="Y110" s="804">
        <f t="shared" si="33"/>
        <v>0</v>
      </c>
      <c r="Z110" s="803">
        <f t="shared" si="33"/>
        <v>0</v>
      </c>
      <c r="AD110" s="1202" t="str">
        <f t="shared" si="20"/>
        <v/>
      </c>
      <c r="AE110" s="1202" t="str">
        <f t="shared" si="21"/>
        <v/>
      </c>
      <c r="AF110" s="1202" t="str">
        <f t="shared" si="35"/>
        <v/>
      </c>
      <c r="AG110" s="1202" t="str">
        <f t="shared" si="36"/>
        <v/>
      </c>
      <c r="AH110" s="1202" t="str">
        <f t="shared" si="37"/>
        <v/>
      </c>
      <c r="AI110" s="1202" t="str">
        <f t="shared" si="38"/>
        <v/>
      </c>
      <c r="AJ110" s="1200" t="str">
        <f t="shared" si="26"/>
        <v/>
      </c>
      <c r="AK110" s="1200" t="str">
        <f t="shared" si="27"/>
        <v/>
      </c>
      <c r="AL110" s="1200" t="str">
        <f t="shared" si="28"/>
        <v/>
      </c>
      <c r="AM110" s="1200" t="str">
        <f t="shared" si="29"/>
        <v/>
      </c>
      <c r="AN110" s="1200" t="str">
        <f t="shared" si="30"/>
        <v/>
      </c>
      <c r="AO110" s="1200" t="str">
        <f t="shared" si="31"/>
        <v/>
      </c>
      <c r="IV110" s="786"/>
    </row>
    <row r="111" spans="1:256" s="52" customFormat="1" ht="30" customHeight="1">
      <c r="A111" s="1913"/>
      <c r="B111" s="1399">
        <f t="shared" si="32"/>
        <v>42</v>
      </c>
      <c r="C111" s="291"/>
      <c r="D111" s="726" t="str">
        <f t="shared" si="34"/>
        <v/>
      </c>
      <c r="E111" s="1641"/>
      <c r="F111" s="1637"/>
      <c r="G111" s="292"/>
      <c r="H111" s="62"/>
      <c r="I111" s="753"/>
      <c r="J111" s="754"/>
      <c r="K111" s="755"/>
      <c r="L111" s="762"/>
      <c r="M111" s="753"/>
      <c r="N111" s="754"/>
      <c r="O111" s="755"/>
      <c r="P111" s="762"/>
      <c r="Q111" s="753"/>
      <c r="R111" s="754"/>
      <c r="S111" s="755"/>
      <c r="T111" s="762"/>
      <c r="U111" s="753"/>
      <c r="V111" s="754"/>
      <c r="W111" s="755"/>
      <c r="X111" s="762"/>
      <c r="Y111" s="804">
        <f t="shared" si="33"/>
        <v>0</v>
      </c>
      <c r="Z111" s="803">
        <f t="shared" si="33"/>
        <v>0</v>
      </c>
      <c r="AD111" s="1202" t="str">
        <f t="shared" si="20"/>
        <v/>
      </c>
      <c r="AE111" s="1202" t="str">
        <f t="shared" si="21"/>
        <v/>
      </c>
      <c r="AF111" s="1202" t="str">
        <f t="shared" si="35"/>
        <v/>
      </c>
      <c r="AG111" s="1202" t="str">
        <f t="shared" si="36"/>
        <v/>
      </c>
      <c r="AH111" s="1202" t="str">
        <f t="shared" si="37"/>
        <v/>
      </c>
      <c r="AI111" s="1202" t="str">
        <f t="shared" si="38"/>
        <v/>
      </c>
      <c r="AJ111" s="1200" t="str">
        <f t="shared" si="26"/>
        <v/>
      </c>
      <c r="AK111" s="1200" t="str">
        <f t="shared" si="27"/>
        <v/>
      </c>
      <c r="AL111" s="1200" t="str">
        <f t="shared" si="28"/>
        <v/>
      </c>
      <c r="AM111" s="1200" t="str">
        <f t="shared" si="29"/>
        <v/>
      </c>
      <c r="AN111" s="1200" t="str">
        <f t="shared" si="30"/>
        <v/>
      </c>
      <c r="AO111" s="1200" t="str">
        <f t="shared" si="31"/>
        <v/>
      </c>
      <c r="IV111" s="786"/>
    </row>
    <row r="112" spans="1:256" s="52" customFormat="1" ht="30" customHeight="1">
      <c r="A112" s="1913"/>
      <c r="B112" s="1399">
        <f t="shared" si="32"/>
        <v>43</v>
      </c>
      <c r="C112" s="291"/>
      <c r="D112" s="726" t="str">
        <f t="shared" si="34"/>
        <v/>
      </c>
      <c r="E112" s="1641"/>
      <c r="F112" s="1637"/>
      <c r="G112" s="292"/>
      <c r="H112" s="62"/>
      <c r="I112" s="753"/>
      <c r="J112" s="754"/>
      <c r="K112" s="755"/>
      <c r="L112" s="762"/>
      <c r="M112" s="753"/>
      <c r="N112" s="754"/>
      <c r="O112" s="755"/>
      <c r="P112" s="762"/>
      <c r="Q112" s="753"/>
      <c r="R112" s="754"/>
      <c r="S112" s="755"/>
      <c r="T112" s="762"/>
      <c r="U112" s="753"/>
      <c r="V112" s="754"/>
      <c r="W112" s="755"/>
      <c r="X112" s="762"/>
      <c r="Y112" s="804">
        <f t="shared" si="33"/>
        <v>0</v>
      </c>
      <c r="Z112" s="803">
        <f t="shared" si="33"/>
        <v>0</v>
      </c>
      <c r="AD112" s="1202" t="str">
        <f t="shared" si="20"/>
        <v/>
      </c>
      <c r="AE112" s="1202" t="str">
        <f t="shared" si="21"/>
        <v/>
      </c>
      <c r="AF112" s="1202" t="str">
        <f t="shared" si="35"/>
        <v/>
      </c>
      <c r="AG112" s="1202" t="str">
        <f t="shared" si="36"/>
        <v/>
      </c>
      <c r="AH112" s="1202" t="str">
        <f t="shared" si="37"/>
        <v/>
      </c>
      <c r="AI112" s="1202" t="str">
        <f t="shared" si="38"/>
        <v/>
      </c>
      <c r="AJ112" s="1200" t="str">
        <f t="shared" si="26"/>
        <v/>
      </c>
      <c r="AK112" s="1200" t="str">
        <f t="shared" si="27"/>
        <v/>
      </c>
      <c r="AL112" s="1200" t="str">
        <f t="shared" si="28"/>
        <v/>
      </c>
      <c r="AM112" s="1200" t="str">
        <f t="shared" si="29"/>
        <v/>
      </c>
      <c r="AN112" s="1200" t="str">
        <f t="shared" si="30"/>
        <v/>
      </c>
      <c r="AO112" s="1200" t="str">
        <f t="shared" si="31"/>
        <v/>
      </c>
      <c r="IV112" s="786"/>
    </row>
    <row r="113" spans="1:256" s="52" customFormat="1" ht="30" customHeight="1">
      <c r="A113" s="1913"/>
      <c r="B113" s="1399">
        <f t="shared" si="32"/>
        <v>44</v>
      </c>
      <c r="C113" s="291"/>
      <c r="D113" s="726" t="str">
        <f t="shared" si="34"/>
        <v/>
      </c>
      <c r="E113" s="1641"/>
      <c r="F113" s="1637"/>
      <c r="G113" s="292"/>
      <c r="H113" s="62"/>
      <c r="I113" s="753"/>
      <c r="J113" s="754"/>
      <c r="K113" s="755"/>
      <c r="L113" s="762"/>
      <c r="M113" s="753"/>
      <c r="N113" s="754"/>
      <c r="O113" s="755"/>
      <c r="P113" s="762"/>
      <c r="Q113" s="753"/>
      <c r="R113" s="754"/>
      <c r="S113" s="755"/>
      <c r="T113" s="762"/>
      <c r="U113" s="753"/>
      <c r="V113" s="754"/>
      <c r="W113" s="755"/>
      <c r="X113" s="762"/>
      <c r="Y113" s="804">
        <f t="shared" si="33"/>
        <v>0</v>
      </c>
      <c r="Z113" s="803">
        <f t="shared" si="33"/>
        <v>0</v>
      </c>
      <c r="AD113" s="1202" t="str">
        <f t="shared" si="20"/>
        <v/>
      </c>
      <c r="AE113" s="1202" t="str">
        <f t="shared" si="21"/>
        <v/>
      </c>
      <c r="AF113" s="1202" t="str">
        <f t="shared" si="35"/>
        <v/>
      </c>
      <c r="AG113" s="1202" t="str">
        <f t="shared" si="36"/>
        <v/>
      </c>
      <c r="AH113" s="1202" t="str">
        <f t="shared" si="37"/>
        <v/>
      </c>
      <c r="AI113" s="1202" t="str">
        <f t="shared" si="38"/>
        <v/>
      </c>
      <c r="AJ113" s="1200" t="str">
        <f t="shared" si="26"/>
        <v/>
      </c>
      <c r="AK113" s="1200" t="str">
        <f t="shared" si="27"/>
        <v/>
      </c>
      <c r="AL113" s="1200" t="str">
        <f t="shared" si="28"/>
        <v/>
      </c>
      <c r="AM113" s="1200" t="str">
        <f t="shared" si="29"/>
        <v/>
      </c>
      <c r="AN113" s="1200" t="str">
        <f t="shared" si="30"/>
        <v/>
      </c>
      <c r="AO113" s="1200" t="str">
        <f t="shared" si="31"/>
        <v/>
      </c>
      <c r="IV113" s="786"/>
    </row>
    <row r="114" spans="1:256" s="52" customFormat="1" ht="30" customHeight="1">
      <c r="A114" s="1913"/>
      <c r="B114" s="1399">
        <f t="shared" si="32"/>
        <v>45</v>
      </c>
      <c r="C114" s="291"/>
      <c r="D114" s="726" t="str">
        <f t="shared" si="34"/>
        <v/>
      </c>
      <c r="E114" s="1641"/>
      <c r="F114" s="1637"/>
      <c r="G114" s="292"/>
      <c r="H114" s="62"/>
      <c r="I114" s="753"/>
      <c r="J114" s="754"/>
      <c r="K114" s="755"/>
      <c r="L114" s="762"/>
      <c r="M114" s="753"/>
      <c r="N114" s="754"/>
      <c r="O114" s="755"/>
      <c r="P114" s="762"/>
      <c r="Q114" s="753"/>
      <c r="R114" s="754"/>
      <c r="S114" s="755"/>
      <c r="T114" s="762"/>
      <c r="U114" s="753"/>
      <c r="V114" s="754"/>
      <c r="W114" s="755"/>
      <c r="X114" s="762"/>
      <c r="Y114" s="804">
        <f t="shared" si="33"/>
        <v>0</v>
      </c>
      <c r="Z114" s="803">
        <f t="shared" si="33"/>
        <v>0</v>
      </c>
      <c r="AD114" s="1202" t="str">
        <f t="shared" si="20"/>
        <v/>
      </c>
      <c r="AE114" s="1202" t="str">
        <f t="shared" si="21"/>
        <v/>
      </c>
      <c r="AF114" s="1202" t="str">
        <f t="shared" si="35"/>
        <v/>
      </c>
      <c r="AG114" s="1202" t="str">
        <f t="shared" si="36"/>
        <v/>
      </c>
      <c r="AH114" s="1202" t="str">
        <f t="shared" si="37"/>
        <v/>
      </c>
      <c r="AI114" s="1202" t="str">
        <f t="shared" si="38"/>
        <v/>
      </c>
      <c r="AJ114" s="1200" t="str">
        <f t="shared" si="26"/>
        <v/>
      </c>
      <c r="AK114" s="1200" t="str">
        <f t="shared" si="27"/>
        <v/>
      </c>
      <c r="AL114" s="1200" t="str">
        <f t="shared" si="28"/>
        <v/>
      </c>
      <c r="AM114" s="1200" t="str">
        <f t="shared" si="29"/>
        <v/>
      </c>
      <c r="AN114" s="1200" t="str">
        <f t="shared" si="30"/>
        <v/>
      </c>
      <c r="AO114" s="1200" t="str">
        <f t="shared" si="31"/>
        <v/>
      </c>
      <c r="IV114" s="786"/>
    </row>
    <row r="115" spans="1:256" s="52" customFormat="1" ht="30" customHeight="1">
      <c r="A115" s="1913"/>
      <c r="B115" s="1399">
        <f t="shared" si="32"/>
        <v>46</v>
      </c>
      <c r="C115" s="291"/>
      <c r="D115" s="726" t="str">
        <f t="shared" si="34"/>
        <v/>
      </c>
      <c r="E115" s="1641"/>
      <c r="F115" s="1637"/>
      <c r="G115" s="292"/>
      <c r="H115" s="62"/>
      <c r="I115" s="753"/>
      <c r="J115" s="754"/>
      <c r="K115" s="755"/>
      <c r="L115" s="762"/>
      <c r="M115" s="753"/>
      <c r="N115" s="754"/>
      <c r="O115" s="755"/>
      <c r="P115" s="762"/>
      <c r="Q115" s="753"/>
      <c r="R115" s="754"/>
      <c r="S115" s="755"/>
      <c r="T115" s="762"/>
      <c r="U115" s="753"/>
      <c r="V115" s="754"/>
      <c r="W115" s="755"/>
      <c r="X115" s="762"/>
      <c r="Y115" s="804">
        <f t="shared" si="33"/>
        <v>0</v>
      </c>
      <c r="Z115" s="803">
        <f t="shared" si="33"/>
        <v>0</v>
      </c>
      <c r="AD115" s="1202" t="str">
        <f t="shared" si="20"/>
        <v/>
      </c>
      <c r="AE115" s="1202" t="str">
        <f t="shared" si="21"/>
        <v/>
      </c>
      <c r="AF115" s="1202" t="str">
        <f t="shared" si="35"/>
        <v/>
      </c>
      <c r="AG115" s="1202" t="str">
        <f t="shared" si="36"/>
        <v/>
      </c>
      <c r="AH115" s="1202" t="str">
        <f t="shared" si="37"/>
        <v/>
      </c>
      <c r="AI115" s="1202" t="str">
        <f t="shared" si="38"/>
        <v/>
      </c>
      <c r="AJ115" s="1200" t="str">
        <f t="shared" si="26"/>
        <v/>
      </c>
      <c r="AK115" s="1200" t="str">
        <f t="shared" si="27"/>
        <v/>
      </c>
      <c r="AL115" s="1200" t="str">
        <f t="shared" si="28"/>
        <v/>
      </c>
      <c r="AM115" s="1200" t="str">
        <f t="shared" si="29"/>
        <v/>
      </c>
      <c r="AN115" s="1200" t="str">
        <f t="shared" si="30"/>
        <v/>
      </c>
      <c r="AO115" s="1200" t="str">
        <f t="shared" si="31"/>
        <v/>
      </c>
      <c r="IV115" s="786"/>
    </row>
    <row r="116" spans="1:256" s="52" customFormat="1" ht="30" customHeight="1">
      <c r="A116" s="1913"/>
      <c r="B116" s="1399">
        <f t="shared" si="32"/>
        <v>47</v>
      </c>
      <c r="C116" s="291"/>
      <c r="D116" s="726" t="str">
        <f t="shared" si="34"/>
        <v/>
      </c>
      <c r="E116" s="1641"/>
      <c r="F116" s="1637"/>
      <c r="G116" s="292"/>
      <c r="H116" s="62"/>
      <c r="I116" s="753"/>
      <c r="J116" s="754"/>
      <c r="K116" s="755"/>
      <c r="L116" s="762"/>
      <c r="M116" s="753"/>
      <c r="N116" s="754"/>
      <c r="O116" s="755"/>
      <c r="P116" s="762"/>
      <c r="Q116" s="753"/>
      <c r="R116" s="754"/>
      <c r="S116" s="755"/>
      <c r="T116" s="762"/>
      <c r="U116" s="753"/>
      <c r="V116" s="754"/>
      <c r="W116" s="755"/>
      <c r="X116" s="762"/>
      <c r="Y116" s="804">
        <f t="shared" si="33"/>
        <v>0</v>
      </c>
      <c r="Z116" s="803">
        <f t="shared" si="33"/>
        <v>0</v>
      </c>
      <c r="AD116" s="1202" t="str">
        <f t="shared" si="20"/>
        <v/>
      </c>
      <c r="AE116" s="1202" t="str">
        <f t="shared" si="21"/>
        <v/>
      </c>
      <c r="AF116" s="1202" t="str">
        <f t="shared" si="35"/>
        <v/>
      </c>
      <c r="AG116" s="1202" t="str">
        <f t="shared" si="36"/>
        <v/>
      </c>
      <c r="AH116" s="1202" t="str">
        <f t="shared" si="37"/>
        <v/>
      </c>
      <c r="AI116" s="1202" t="str">
        <f t="shared" si="38"/>
        <v/>
      </c>
      <c r="AJ116" s="1200" t="str">
        <f t="shared" si="26"/>
        <v/>
      </c>
      <c r="AK116" s="1200" t="str">
        <f t="shared" si="27"/>
        <v/>
      </c>
      <c r="AL116" s="1200" t="str">
        <f t="shared" si="28"/>
        <v/>
      </c>
      <c r="AM116" s="1200" t="str">
        <f t="shared" si="29"/>
        <v/>
      </c>
      <c r="AN116" s="1200" t="str">
        <f t="shared" si="30"/>
        <v/>
      </c>
      <c r="AO116" s="1200" t="str">
        <f t="shared" si="31"/>
        <v/>
      </c>
      <c r="IV116" s="786"/>
    </row>
    <row r="117" spans="1:256" s="52" customFormat="1" ht="30" customHeight="1">
      <c r="A117" s="1913"/>
      <c r="B117" s="1399">
        <f t="shared" si="32"/>
        <v>48</v>
      </c>
      <c r="C117" s="291"/>
      <c r="D117" s="726" t="str">
        <f t="shared" si="34"/>
        <v/>
      </c>
      <c r="E117" s="1641"/>
      <c r="F117" s="1637"/>
      <c r="G117" s="292"/>
      <c r="H117" s="62"/>
      <c r="I117" s="753"/>
      <c r="J117" s="754"/>
      <c r="K117" s="755"/>
      <c r="L117" s="762"/>
      <c r="M117" s="753"/>
      <c r="N117" s="754"/>
      <c r="O117" s="755"/>
      <c r="P117" s="762"/>
      <c r="Q117" s="753"/>
      <c r="R117" s="754"/>
      <c r="S117" s="755"/>
      <c r="T117" s="762"/>
      <c r="U117" s="753"/>
      <c r="V117" s="754"/>
      <c r="W117" s="755"/>
      <c r="X117" s="762"/>
      <c r="Y117" s="804">
        <f t="shared" si="33"/>
        <v>0</v>
      </c>
      <c r="Z117" s="803">
        <f t="shared" si="33"/>
        <v>0</v>
      </c>
      <c r="AD117" s="1202" t="str">
        <f t="shared" si="20"/>
        <v/>
      </c>
      <c r="AE117" s="1202" t="str">
        <f t="shared" si="21"/>
        <v/>
      </c>
      <c r="AF117" s="1202" t="str">
        <f t="shared" si="35"/>
        <v/>
      </c>
      <c r="AG117" s="1202" t="str">
        <f t="shared" si="36"/>
        <v/>
      </c>
      <c r="AH117" s="1202" t="str">
        <f t="shared" si="37"/>
        <v/>
      </c>
      <c r="AI117" s="1202" t="str">
        <f t="shared" si="38"/>
        <v/>
      </c>
      <c r="AJ117" s="1200" t="str">
        <f t="shared" si="26"/>
        <v/>
      </c>
      <c r="AK117" s="1200" t="str">
        <f t="shared" si="27"/>
        <v/>
      </c>
      <c r="AL117" s="1200" t="str">
        <f t="shared" si="28"/>
        <v/>
      </c>
      <c r="AM117" s="1200" t="str">
        <f t="shared" si="29"/>
        <v/>
      </c>
      <c r="AN117" s="1200" t="str">
        <f t="shared" si="30"/>
        <v/>
      </c>
      <c r="AO117" s="1200" t="str">
        <f t="shared" si="31"/>
        <v/>
      </c>
      <c r="IV117" s="786"/>
    </row>
    <row r="118" spans="1:256" s="52" customFormat="1" ht="30" customHeight="1">
      <c r="A118" s="1913"/>
      <c r="B118" s="1399">
        <f t="shared" si="32"/>
        <v>49</v>
      </c>
      <c r="C118" s="291"/>
      <c r="D118" s="726" t="str">
        <f t="shared" si="34"/>
        <v/>
      </c>
      <c r="E118" s="1641"/>
      <c r="F118" s="1637"/>
      <c r="G118" s="292"/>
      <c r="H118" s="62"/>
      <c r="I118" s="753"/>
      <c r="J118" s="754"/>
      <c r="K118" s="755"/>
      <c r="L118" s="762"/>
      <c r="M118" s="753"/>
      <c r="N118" s="754"/>
      <c r="O118" s="755"/>
      <c r="P118" s="762"/>
      <c r="Q118" s="753"/>
      <c r="R118" s="754"/>
      <c r="S118" s="755"/>
      <c r="T118" s="762"/>
      <c r="U118" s="753"/>
      <c r="V118" s="754"/>
      <c r="W118" s="755"/>
      <c r="X118" s="762"/>
      <c r="Y118" s="804">
        <f t="shared" si="33"/>
        <v>0</v>
      </c>
      <c r="Z118" s="803">
        <f t="shared" si="33"/>
        <v>0</v>
      </c>
      <c r="AD118" s="1202" t="str">
        <f t="shared" si="20"/>
        <v/>
      </c>
      <c r="AE118" s="1202" t="str">
        <f t="shared" si="21"/>
        <v/>
      </c>
      <c r="AF118" s="1202" t="str">
        <f t="shared" si="35"/>
        <v/>
      </c>
      <c r="AG118" s="1202" t="str">
        <f t="shared" si="36"/>
        <v/>
      </c>
      <c r="AH118" s="1202" t="str">
        <f t="shared" si="37"/>
        <v/>
      </c>
      <c r="AI118" s="1202" t="str">
        <f t="shared" si="38"/>
        <v/>
      </c>
      <c r="AJ118" s="1200" t="str">
        <f t="shared" si="26"/>
        <v/>
      </c>
      <c r="AK118" s="1200" t="str">
        <f t="shared" si="27"/>
        <v/>
      </c>
      <c r="AL118" s="1200" t="str">
        <f t="shared" si="28"/>
        <v/>
      </c>
      <c r="AM118" s="1200" t="str">
        <f t="shared" si="29"/>
        <v/>
      </c>
      <c r="AN118" s="1200" t="str">
        <f t="shared" si="30"/>
        <v/>
      </c>
      <c r="AO118" s="1200" t="str">
        <f t="shared" si="31"/>
        <v/>
      </c>
      <c r="IV118" s="786"/>
    </row>
    <row r="119" spans="1:256" s="52" customFormat="1" ht="30" customHeight="1" thickBot="1">
      <c r="A119" s="1914"/>
      <c r="B119" s="1399">
        <f t="shared" si="32"/>
        <v>50</v>
      </c>
      <c r="C119" s="291"/>
      <c r="D119" s="726" t="str">
        <f t="shared" si="34"/>
        <v/>
      </c>
      <c r="E119" s="1641"/>
      <c r="F119" s="1637"/>
      <c r="G119" s="292"/>
      <c r="H119" s="62"/>
      <c r="I119" s="753"/>
      <c r="J119" s="754"/>
      <c r="K119" s="755"/>
      <c r="L119" s="762"/>
      <c r="M119" s="753"/>
      <c r="N119" s="754"/>
      <c r="O119" s="755"/>
      <c r="P119" s="769"/>
      <c r="Q119" s="766"/>
      <c r="R119" s="754"/>
      <c r="S119" s="755"/>
      <c r="T119" s="762"/>
      <c r="U119" s="753"/>
      <c r="V119" s="754"/>
      <c r="W119" s="755"/>
      <c r="X119" s="762"/>
      <c r="Y119" s="804">
        <f t="shared" si="33"/>
        <v>0</v>
      </c>
      <c r="Z119" s="803">
        <f t="shared" si="33"/>
        <v>0</v>
      </c>
      <c r="AD119" s="1202" t="str">
        <f t="shared" si="20"/>
        <v/>
      </c>
      <c r="AE119" s="1202" t="str">
        <f t="shared" si="21"/>
        <v/>
      </c>
      <c r="AF119" s="1202" t="str">
        <f t="shared" si="35"/>
        <v/>
      </c>
      <c r="AG119" s="1202" t="str">
        <f t="shared" si="36"/>
        <v/>
      </c>
      <c r="AH119" s="1202" t="str">
        <f t="shared" si="37"/>
        <v/>
      </c>
      <c r="AI119" s="1202" t="str">
        <f t="shared" si="38"/>
        <v/>
      </c>
      <c r="AJ119" s="1200" t="str">
        <f t="shared" si="26"/>
        <v/>
      </c>
      <c r="AK119" s="1200" t="str">
        <f t="shared" si="27"/>
        <v/>
      </c>
      <c r="AL119" s="1200" t="str">
        <f t="shared" si="28"/>
        <v/>
      </c>
      <c r="AM119" s="1200" t="str">
        <f t="shared" si="29"/>
        <v/>
      </c>
      <c r="AN119" s="1200" t="str">
        <f t="shared" si="30"/>
        <v/>
      </c>
      <c r="AO119" s="1200" t="str">
        <f t="shared" si="31"/>
        <v/>
      </c>
      <c r="IV119" s="786"/>
    </row>
    <row r="120" spans="1:256" s="52" customFormat="1" ht="30" customHeight="1">
      <c r="A120" s="1310"/>
      <c r="B120" s="53"/>
      <c r="C120" s="224"/>
      <c r="D120" s="250"/>
      <c r="E120" s="202"/>
      <c r="F120" s="225"/>
      <c r="G120" s="787" t="str">
        <f>'1_一般事項'!C9+1&amp;"次下請負業者計"</f>
        <v>1次下請負業者計</v>
      </c>
      <c r="H120" s="788"/>
      <c r="I120" s="789">
        <f t="shared" ref="I120:Z120" si="39">SUM(I70:I119)</f>
        <v>0</v>
      </c>
      <c r="J120" s="790">
        <f t="shared" si="39"/>
        <v>0</v>
      </c>
      <c r="K120" s="791">
        <f t="shared" si="39"/>
        <v>0</v>
      </c>
      <c r="L120" s="792">
        <f t="shared" si="39"/>
        <v>0</v>
      </c>
      <c r="M120" s="789">
        <f t="shared" si="39"/>
        <v>0</v>
      </c>
      <c r="N120" s="790">
        <f t="shared" si="39"/>
        <v>0</v>
      </c>
      <c r="O120" s="791">
        <f t="shared" si="39"/>
        <v>0</v>
      </c>
      <c r="P120" s="792">
        <f t="shared" si="39"/>
        <v>0</v>
      </c>
      <c r="Q120" s="789">
        <f t="shared" si="39"/>
        <v>0</v>
      </c>
      <c r="R120" s="790">
        <f t="shared" si="39"/>
        <v>0</v>
      </c>
      <c r="S120" s="791">
        <f t="shared" si="39"/>
        <v>0</v>
      </c>
      <c r="T120" s="792">
        <f t="shared" si="39"/>
        <v>0</v>
      </c>
      <c r="U120" s="789">
        <f t="shared" si="39"/>
        <v>0</v>
      </c>
      <c r="V120" s="790">
        <f t="shared" si="39"/>
        <v>0</v>
      </c>
      <c r="W120" s="791">
        <f t="shared" si="39"/>
        <v>0</v>
      </c>
      <c r="X120" s="792">
        <f t="shared" si="39"/>
        <v>0</v>
      </c>
      <c r="Y120" s="751">
        <f t="shared" si="39"/>
        <v>0</v>
      </c>
      <c r="Z120" s="805">
        <f t="shared" si="39"/>
        <v>0</v>
      </c>
      <c r="AD120" s="1262"/>
      <c r="AE120" s="1262"/>
      <c r="AF120" s="1262"/>
      <c r="AG120" s="1262"/>
      <c r="AH120" s="1262"/>
      <c r="AI120" s="1262"/>
      <c r="AJ120" s="817"/>
    </row>
    <row r="121" spans="1:256" s="52" customFormat="1" ht="30.6" customHeight="1">
      <c r="A121" s="793"/>
      <c r="B121" s="794"/>
      <c r="C121" s="794"/>
      <c r="D121" s="795"/>
      <c r="E121" s="223"/>
      <c r="F121" s="223"/>
      <c r="G121" s="205" t="s">
        <v>73</v>
      </c>
      <c r="H121" s="206"/>
      <c r="I121" s="746">
        <f>I69+I120</f>
        <v>0</v>
      </c>
      <c r="J121" s="747">
        <f>J69+J120</f>
        <v>0</v>
      </c>
      <c r="M121" s="746">
        <f>M69+M120</f>
        <v>0</v>
      </c>
      <c r="N121" s="747">
        <f>N69+N120</f>
        <v>0</v>
      </c>
      <c r="Q121" s="746">
        <f>Q69+Q120</f>
        <v>0</v>
      </c>
      <c r="R121" s="747">
        <f>R69+R120</f>
        <v>0</v>
      </c>
      <c r="U121" s="746">
        <f>U69+U120</f>
        <v>0</v>
      </c>
      <c r="V121" s="747">
        <f>V69+V120</f>
        <v>0</v>
      </c>
      <c r="Y121" s="746">
        <f>Y69+Y120</f>
        <v>0</v>
      </c>
      <c r="Z121" s="747">
        <f>Z69+Z120</f>
        <v>0</v>
      </c>
      <c r="AD121" s="1263"/>
      <c r="AE121" s="1263"/>
      <c r="AF121" s="1263"/>
      <c r="AG121" s="1263"/>
      <c r="AH121" s="1263"/>
      <c r="AI121" s="1263"/>
      <c r="AJ121" s="1264"/>
    </row>
    <row r="122" spans="1:256" ht="21">
      <c r="B122" s="704"/>
      <c r="E122" s="56"/>
      <c r="F122" s="56"/>
      <c r="G122" s="24"/>
      <c r="H122" s="24"/>
      <c r="O122" s="52"/>
      <c r="P122" s="52"/>
      <c r="AD122" s="1265"/>
      <c r="AE122" s="1265"/>
      <c r="AF122" s="1265"/>
      <c r="AG122" s="1265"/>
      <c r="AH122" s="1265"/>
      <c r="AI122" s="1265"/>
      <c r="AJ122" s="740"/>
    </row>
    <row r="123" spans="1:256" ht="20.100000000000001" customHeight="1">
      <c r="A123" s="195" t="s">
        <v>288</v>
      </c>
      <c r="D123" s="25"/>
      <c r="E123" s="25"/>
      <c r="F123" s="25"/>
      <c r="G123" s="511"/>
      <c r="H123" s="25"/>
      <c r="I123" s="25"/>
      <c r="J123" s="25"/>
      <c r="K123" s="25"/>
      <c r="L123" s="25"/>
      <c r="M123" s="25"/>
      <c r="N123" s="25"/>
      <c r="O123" s="25"/>
      <c r="P123" s="25"/>
      <c r="Q123" s="25"/>
      <c r="R123" s="25"/>
      <c r="S123" s="25"/>
      <c r="T123" s="25"/>
      <c r="U123" s="25"/>
      <c r="V123" s="25"/>
      <c r="W123" s="25"/>
      <c r="X123" s="25"/>
      <c r="Y123" s="25"/>
      <c r="Z123" s="25"/>
      <c r="AA123" s="25"/>
      <c r="AB123" s="25"/>
      <c r="AC123" s="25"/>
      <c r="AD123" s="1265"/>
      <c r="AE123" s="1265"/>
      <c r="AF123" s="1265"/>
      <c r="AG123" s="1265"/>
      <c r="AH123" s="1265"/>
      <c r="AI123" s="1265"/>
      <c r="AJ123" s="740"/>
    </row>
    <row r="124" spans="1:256" ht="20.100000000000001" customHeight="1">
      <c r="A124" s="195" t="s">
        <v>1529</v>
      </c>
      <c r="D124" s="25"/>
      <c r="E124" s="25"/>
      <c r="F124" s="25"/>
      <c r="G124" s="511"/>
      <c r="H124" s="25"/>
      <c r="I124" s="25"/>
      <c r="J124" s="25"/>
      <c r="K124" s="25"/>
      <c r="L124" s="25"/>
      <c r="M124" s="25"/>
      <c r="N124" s="25"/>
      <c r="O124" s="25"/>
      <c r="P124" s="25"/>
      <c r="Q124" s="25"/>
      <c r="R124" s="25"/>
      <c r="S124" s="25"/>
      <c r="T124" s="25"/>
      <c r="U124" s="25"/>
      <c r="V124" s="25"/>
      <c r="W124" s="25"/>
      <c r="X124" s="25"/>
      <c r="Y124" s="25"/>
      <c r="Z124" s="25"/>
      <c r="AA124" s="25"/>
      <c r="AB124" s="25"/>
      <c r="AC124" s="25"/>
      <c r="AD124" s="1265"/>
      <c r="AE124" s="1265"/>
      <c r="AF124" s="1265"/>
      <c r="AG124" s="1265"/>
      <c r="AH124" s="1265"/>
      <c r="AI124" s="1265"/>
      <c r="AJ124" s="740"/>
    </row>
    <row r="125" spans="1:256" ht="20.100000000000001" hidden="1" customHeight="1">
      <c r="A125" s="195"/>
      <c r="D125" s="25"/>
      <c r="E125" s="25"/>
      <c r="F125" s="25"/>
      <c r="G125" s="511"/>
      <c r="H125" s="25"/>
      <c r="I125" s="25"/>
      <c r="J125" s="25"/>
      <c r="K125" s="25"/>
      <c r="L125" s="25"/>
      <c r="M125" s="25"/>
      <c r="N125" s="25"/>
      <c r="O125" s="25"/>
      <c r="P125" s="25"/>
      <c r="Q125" s="25"/>
      <c r="R125" s="25"/>
      <c r="S125" s="25"/>
      <c r="T125" s="25"/>
      <c r="U125" s="25"/>
      <c r="V125" s="25"/>
      <c r="W125" s="25"/>
      <c r="X125" s="25"/>
      <c r="Y125" s="25"/>
      <c r="Z125" s="25"/>
      <c r="AA125" s="25"/>
      <c r="AB125" s="25"/>
      <c r="AC125" s="25"/>
      <c r="AD125" s="1265"/>
      <c r="AE125" s="1265"/>
      <c r="AF125" s="1265"/>
      <c r="AG125" s="1265"/>
      <c r="AH125" s="1265"/>
      <c r="AI125" s="1265"/>
      <c r="AJ125" s="740"/>
    </row>
    <row r="126" spans="1:256" ht="20.100000000000001" hidden="1" customHeight="1">
      <c r="A126" s="829"/>
      <c r="D126" s="25"/>
      <c r="E126" s="25"/>
      <c r="F126" s="25"/>
      <c r="G126" s="830"/>
      <c r="H126" s="25"/>
      <c r="I126" s="25"/>
      <c r="J126" s="25"/>
      <c r="K126" s="25"/>
      <c r="L126" s="25"/>
      <c r="M126" s="25"/>
      <c r="N126" s="25"/>
      <c r="O126" s="25"/>
      <c r="P126" s="25"/>
      <c r="Q126" s="25"/>
      <c r="R126" s="25"/>
      <c r="S126" s="25"/>
      <c r="T126" s="25"/>
      <c r="U126" s="25"/>
      <c r="V126" s="25"/>
      <c r="W126" s="25"/>
      <c r="X126" s="25"/>
      <c r="Y126" s="25"/>
      <c r="Z126" s="25"/>
      <c r="AA126" s="25"/>
      <c r="AB126" s="25"/>
      <c r="AC126" s="25"/>
      <c r="AD126" s="1265"/>
      <c r="AE126" s="1265"/>
      <c r="AF126" s="1265"/>
      <c r="AG126" s="1265"/>
      <c r="AH126" s="1265"/>
      <c r="AI126" s="1265"/>
      <c r="AJ126" s="740"/>
      <c r="IV126" s="708"/>
    </row>
    <row r="127" spans="1:256" ht="20.100000000000001" hidden="1" customHeight="1">
      <c r="A127" s="195"/>
      <c r="D127" s="25"/>
      <c r="E127" s="25"/>
      <c r="F127" s="25"/>
      <c r="G127" s="511"/>
      <c r="H127" s="25"/>
      <c r="I127" s="25"/>
      <c r="J127" s="25"/>
      <c r="K127" s="25"/>
      <c r="L127" s="25"/>
      <c r="M127" s="25"/>
      <c r="N127" s="25"/>
      <c r="O127" s="25"/>
      <c r="P127" s="25"/>
      <c r="Q127" s="25"/>
      <c r="R127" s="25"/>
      <c r="S127" s="25"/>
      <c r="T127" s="25"/>
      <c r="U127" s="25"/>
      <c r="V127" s="25"/>
      <c r="W127" s="25"/>
      <c r="X127" s="25"/>
      <c r="Y127" s="25"/>
      <c r="Z127" s="25"/>
      <c r="AA127" s="25"/>
      <c r="AB127" s="25"/>
      <c r="AC127" s="25"/>
      <c r="AD127" s="1265"/>
      <c r="AE127" s="1265"/>
      <c r="AF127" s="1265"/>
      <c r="AG127" s="1265"/>
      <c r="AH127" s="1265"/>
      <c r="AI127" s="1265"/>
      <c r="AJ127" s="740"/>
      <c r="IV127" s="708"/>
    </row>
    <row r="128" spans="1:256" ht="20.100000000000001" hidden="1" customHeight="1">
      <c r="A128" s="195"/>
      <c r="D128" s="25"/>
      <c r="E128" s="25"/>
      <c r="F128" s="25"/>
      <c r="G128" s="511"/>
      <c r="H128" s="25"/>
      <c r="I128" s="25"/>
      <c r="J128" s="25"/>
      <c r="K128" s="25"/>
      <c r="L128" s="25"/>
      <c r="M128" s="25"/>
      <c r="N128" s="25"/>
      <c r="O128" s="25"/>
      <c r="P128" s="25"/>
      <c r="Q128" s="25"/>
      <c r="R128" s="25"/>
      <c r="S128" s="25"/>
      <c r="T128" s="25"/>
      <c r="U128" s="25"/>
      <c r="V128" s="25"/>
      <c r="W128" s="25"/>
      <c r="X128" s="25"/>
      <c r="Y128" s="25"/>
      <c r="Z128" s="25"/>
      <c r="AA128" s="25"/>
      <c r="AB128" s="25"/>
      <c r="AC128" s="25"/>
      <c r="AD128" s="1265"/>
      <c r="AE128" s="1265"/>
      <c r="AF128" s="1265"/>
      <c r="AG128" s="1265"/>
      <c r="AH128" s="1265"/>
      <c r="AI128" s="1265"/>
      <c r="AJ128" s="740"/>
      <c r="IV128" s="708"/>
    </row>
    <row r="129" spans="1:256" ht="20.100000000000001" hidden="1" customHeight="1">
      <c r="A129" s="195"/>
      <c r="D129" s="25"/>
      <c r="E129" s="25"/>
      <c r="F129" s="25"/>
      <c r="G129" s="511"/>
      <c r="H129" s="25"/>
      <c r="I129" s="25"/>
      <c r="J129" s="25"/>
      <c r="K129" s="25"/>
      <c r="L129" s="25"/>
      <c r="M129" s="25"/>
      <c r="N129" s="25"/>
      <c r="O129" s="25"/>
      <c r="P129" s="25"/>
      <c r="Q129" s="25"/>
      <c r="R129" s="25"/>
      <c r="S129" s="25"/>
      <c r="T129" s="25"/>
      <c r="U129" s="25"/>
      <c r="V129" s="25"/>
      <c r="W129" s="25"/>
      <c r="X129" s="25"/>
      <c r="Y129" s="25"/>
      <c r="Z129" s="25"/>
      <c r="AA129" s="25"/>
      <c r="AB129" s="25"/>
      <c r="AC129" s="25"/>
      <c r="AD129" s="1265"/>
      <c r="AE129" s="1265"/>
      <c r="AF129" s="1265"/>
      <c r="AG129" s="1265"/>
      <c r="AH129" s="1265"/>
      <c r="AI129" s="1265"/>
      <c r="AJ129" s="740"/>
      <c r="IV129" s="708"/>
    </row>
    <row r="130" spans="1:256" ht="20.100000000000001" hidden="1" customHeight="1">
      <c r="A130" s="195"/>
      <c r="D130" s="25"/>
      <c r="E130" s="25"/>
      <c r="F130" s="25"/>
      <c r="G130" s="511"/>
      <c r="H130" s="25"/>
      <c r="I130" s="25"/>
      <c r="J130" s="25"/>
      <c r="K130" s="25"/>
      <c r="L130" s="25"/>
      <c r="M130" s="25"/>
      <c r="N130" s="25"/>
      <c r="O130" s="25"/>
      <c r="P130" s="25"/>
      <c r="Q130" s="25"/>
      <c r="R130" s="25"/>
      <c r="S130" s="25"/>
      <c r="T130" s="25"/>
      <c r="U130" s="25"/>
      <c r="V130" s="25"/>
      <c r="W130" s="25"/>
      <c r="X130" s="25"/>
      <c r="Y130" s="25"/>
      <c r="Z130" s="25"/>
      <c r="AA130" s="25"/>
      <c r="AB130" s="25"/>
      <c r="AC130" s="25"/>
      <c r="AD130" s="1266"/>
      <c r="AE130" s="1266"/>
      <c r="AF130" s="1266"/>
      <c r="AG130" s="1266"/>
      <c r="AH130" s="1266"/>
      <c r="AI130" s="1266"/>
      <c r="AJ130" s="1267"/>
      <c r="IV130" s="708"/>
    </row>
    <row r="131" spans="1:256" s="18" customFormat="1" ht="27.75" customHeight="1">
      <c r="A131" s="1920" t="s">
        <v>744</v>
      </c>
      <c r="B131" s="1921"/>
      <c r="C131" s="1921"/>
      <c r="D131" s="1922"/>
      <c r="E131" s="197" t="s">
        <v>185</v>
      </c>
      <c r="F131" s="215"/>
      <c r="G131" s="198"/>
      <c r="H131" s="1926" t="s">
        <v>1186</v>
      </c>
      <c r="I131" s="1915" t="s">
        <v>113</v>
      </c>
      <c r="J131" s="1916"/>
      <c r="K131" s="1916"/>
      <c r="L131" s="1916"/>
      <c r="M131" s="1915" t="s">
        <v>1187</v>
      </c>
      <c r="N131" s="1916"/>
      <c r="O131" s="1916"/>
      <c r="P131" s="1917"/>
      <c r="Q131" s="1916" t="s">
        <v>71</v>
      </c>
      <c r="R131" s="1916"/>
      <c r="S131" s="1916"/>
      <c r="T131" s="1916"/>
      <c r="U131" s="1915" t="s">
        <v>72</v>
      </c>
      <c r="V131" s="1916"/>
      <c r="W131" s="1916"/>
      <c r="X131" s="1917"/>
      <c r="Y131" s="1916" t="s">
        <v>74</v>
      </c>
      <c r="Z131" s="1917"/>
      <c r="AD131" s="1261" t="s">
        <v>1343</v>
      </c>
      <c r="AE131" s="1261"/>
      <c r="AF131" s="1261"/>
      <c r="AG131" s="1261"/>
      <c r="AH131" s="1261"/>
      <c r="AI131" s="1261"/>
      <c r="AJ131" s="1261"/>
      <c r="AK131" s="1261"/>
      <c r="AL131" s="1261"/>
      <c r="AM131" s="1261"/>
      <c r="AN131" s="1261"/>
      <c r="AO131" s="1261"/>
    </row>
    <row r="132" spans="1:256" s="18" customFormat="1" ht="30" customHeight="1" thickBot="1">
      <c r="A132" s="1923"/>
      <c r="B132" s="1924"/>
      <c r="C132" s="1924"/>
      <c r="D132" s="1925"/>
      <c r="E132" s="1928" t="s">
        <v>670</v>
      </c>
      <c r="F132" s="1929"/>
      <c r="G132" s="1618" t="s">
        <v>676</v>
      </c>
      <c r="H132" s="1927"/>
      <c r="I132" s="741" t="s">
        <v>1077</v>
      </c>
      <c r="J132" s="743" t="s">
        <v>114</v>
      </c>
      <c r="K132" s="744" t="s">
        <v>111</v>
      </c>
      <c r="L132" s="760" t="s">
        <v>112</v>
      </c>
      <c r="M132" s="741" t="s">
        <v>1077</v>
      </c>
      <c r="N132" s="745" t="s">
        <v>114</v>
      </c>
      <c r="O132" s="744" t="s">
        <v>111</v>
      </c>
      <c r="P132" s="742" t="s">
        <v>112</v>
      </c>
      <c r="Q132" s="764" t="s">
        <v>1077</v>
      </c>
      <c r="R132" s="745" t="s">
        <v>114</v>
      </c>
      <c r="S132" s="744" t="s">
        <v>111</v>
      </c>
      <c r="T132" s="760" t="s">
        <v>112</v>
      </c>
      <c r="U132" s="741" t="s">
        <v>1077</v>
      </c>
      <c r="V132" s="745" t="s">
        <v>114</v>
      </c>
      <c r="W132" s="744" t="s">
        <v>111</v>
      </c>
      <c r="X132" s="742" t="s">
        <v>112</v>
      </c>
      <c r="Y132" s="764" t="s">
        <v>1077</v>
      </c>
      <c r="Z132" s="802" t="s">
        <v>114</v>
      </c>
      <c r="AD132" s="1201" t="s">
        <v>1344</v>
      </c>
      <c r="AE132" s="1201" t="s">
        <v>1345</v>
      </c>
      <c r="AF132" s="1201" t="s">
        <v>1346</v>
      </c>
      <c r="AG132" s="1203" t="s">
        <v>1349</v>
      </c>
      <c r="AH132" s="1201" t="s">
        <v>1347</v>
      </c>
      <c r="AI132" s="1201" t="s">
        <v>1348</v>
      </c>
      <c r="AJ132" s="1258" t="s">
        <v>1465</v>
      </c>
      <c r="AK132" s="1258" t="s">
        <v>1466</v>
      </c>
      <c r="AL132" s="1258" t="s">
        <v>1467</v>
      </c>
      <c r="AM132" s="1258" t="s">
        <v>1468</v>
      </c>
      <c r="AN132" s="1258" t="s">
        <v>1470</v>
      </c>
      <c r="AO132" s="1258" t="s">
        <v>1469</v>
      </c>
    </row>
    <row r="133" spans="1:256" s="52" customFormat="1" ht="30" customHeight="1">
      <c r="A133" s="1082">
        <f>'1_一般事項'!$C$9</f>
        <v>0</v>
      </c>
      <c r="B133" s="226">
        <v>1</v>
      </c>
      <c r="C133" s="228" t="str">
        <f>IF('1_一般事項'!$C$8="","",'1_一般事項'!$C$8)</f>
        <v/>
      </c>
      <c r="D133" s="726" t="str">
        <f t="shared" ref="D133:D182" si="40">AJ133&amp;AK133&amp;AL133&amp;AM133&amp;AN133&amp;AO133</f>
        <v/>
      </c>
      <c r="E133" s="1640"/>
      <c r="F133" s="1636"/>
      <c r="G133" s="219"/>
      <c r="H133" s="199"/>
      <c r="I133" s="774"/>
      <c r="J133" s="775"/>
      <c r="K133" s="776"/>
      <c r="L133" s="777"/>
      <c r="M133" s="759"/>
      <c r="N133" s="748"/>
      <c r="O133" s="749"/>
      <c r="P133" s="768"/>
      <c r="Q133" s="765"/>
      <c r="R133" s="748"/>
      <c r="S133" s="749"/>
      <c r="T133" s="761"/>
      <c r="U133" s="759"/>
      <c r="V133" s="748"/>
      <c r="W133" s="749"/>
      <c r="X133" s="761"/>
      <c r="Y133" s="804">
        <f>SUM(I133,M133,Q133,U133)</f>
        <v>0</v>
      </c>
      <c r="Z133" s="803">
        <f>SUM(J133,N133,R133,V133)</f>
        <v>0</v>
      </c>
      <c r="AB133" s="18"/>
      <c r="AC133" s="18"/>
      <c r="AD133" s="1202" t="str">
        <f>IF(E133&lt;&gt;"",IF(G133&lt;&gt;"","","×"),"")</f>
        <v/>
      </c>
      <c r="AE133" s="1202" t="str">
        <f>IF(E133&lt;&gt;"",IF(H133&lt;&gt;"","","×"),"")</f>
        <v/>
      </c>
      <c r="AF133" s="1202" t="str">
        <f t="shared" ref="AF133:AF164" si="41">IF(E133&lt;&gt;"",IF(AND(I133="",M133="",Q133="",U133=""),"×",""),"")</f>
        <v/>
      </c>
      <c r="AG133" s="1202" t="str">
        <f t="shared" ref="AG133:AG164" si="42">IF(E133&lt;&gt;"",IF(AND(J133="",N133="",R133="",V133=""),"×",""),"")</f>
        <v/>
      </c>
      <c r="AH133" s="1202" t="str">
        <f t="shared" ref="AH133:AH164" si="43">IF(E133&lt;&gt;"",IF(AND(K133="",O133="",S133="",W133=""),"×",""),"")</f>
        <v/>
      </c>
      <c r="AI133" s="1202" t="str">
        <f t="shared" ref="AI133:AI164" si="44">IF(E133&lt;&gt;"",IF(AND(L133="",P133="",T133="",X133=""),"×",""),"")</f>
        <v/>
      </c>
      <c r="AJ133" s="1200" t="str">
        <f>IF(AD133="×","規格を入力してください","")</f>
        <v/>
      </c>
      <c r="AK133" s="1200" t="str">
        <f>IF(AND(AJ133="",AE133="×"),"機械本体重量を入力してください","")</f>
        <v/>
      </c>
      <c r="AL133" s="1200" t="str">
        <f>IF(AND(AJ133&amp;AK133="",AF133="×"),"運搬費を入力してください","")</f>
        <v/>
      </c>
      <c r="AM133" s="1200" t="str">
        <f>IF(AND(AJ133&amp;AK133&amp;AL133="",AG133="×"),"内分解組立費を入力してください","")</f>
        <v/>
      </c>
      <c r="AN133" s="1200" t="str">
        <f>IF(AND(AJ133&amp;AK133&amp;AL133&amp;AM133="",AH133="×"),"運搬距離を入力してください","")</f>
        <v/>
      </c>
      <c r="AO133" s="1200" t="str">
        <f>IF(AND(AJ133&amp;AK133&amp;AL133&amp;AM133&amp;AN133="",AI133="×"),"運搬回数を入力してください","")</f>
        <v/>
      </c>
    </row>
    <row r="134" spans="1:256" s="52" customFormat="1" ht="30" customHeight="1">
      <c r="A134" s="1918" t="s">
        <v>633</v>
      </c>
      <c r="B134" s="227">
        <f t="shared" ref="B134:B182" si="45">B133+1</f>
        <v>2</v>
      </c>
      <c r="C134" s="228" t="str">
        <f>IF('1_一般事項'!$C$8="","",'1_一般事項'!$C$8)</f>
        <v/>
      </c>
      <c r="D134" s="726" t="str">
        <f t="shared" si="40"/>
        <v/>
      </c>
      <c r="E134" s="1641"/>
      <c r="F134" s="1637"/>
      <c r="G134" s="221"/>
      <c r="H134" s="61"/>
      <c r="I134" s="778"/>
      <c r="J134" s="779"/>
      <c r="K134" s="780"/>
      <c r="L134" s="781"/>
      <c r="M134" s="753"/>
      <c r="N134" s="754"/>
      <c r="O134" s="755"/>
      <c r="P134" s="769"/>
      <c r="Q134" s="766"/>
      <c r="R134" s="754"/>
      <c r="S134" s="755"/>
      <c r="T134" s="762"/>
      <c r="U134" s="753"/>
      <c r="V134" s="754"/>
      <c r="W134" s="755"/>
      <c r="X134" s="762"/>
      <c r="Y134" s="804">
        <f t="shared" ref="Y134:Z182" si="46">SUM(I134,M134,Q134,U134)</f>
        <v>0</v>
      </c>
      <c r="Z134" s="803">
        <f t="shared" si="46"/>
        <v>0</v>
      </c>
      <c r="AB134" s="18"/>
      <c r="AC134" s="18"/>
      <c r="AD134" s="1202" t="str">
        <f t="shared" ref="AD134:AD182" si="47">IF(E134&lt;&gt;"",IF(G134&lt;&gt;"","","×"),"")</f>
        <v/>
      </c>
      <c r="AE134" s="1202" t="str">
        <f t="shared" ref="AE134:AE182" si="48">IF(E134&lt;&gt;"",IF(H134&lt;&gt;"","","×"),"")</f>
        <v/>
      </c>
      <c r="AF134" s="1202" t="str">
        <f t="shared" si="41"/>
        <v/>
      </c>
      <c r="AG134" s="1202" t="str">
        <f t="shared" si="42"/>
        <v/>
      </c>
      <c r="AH134" s="1202" t="str">
        <f t="shared" si="43"/>
        <v/>
      </c>
      <c r="AI134" s="1202" t="str">
        <f t="shared" si="44"/>
        <v/>
      </c>
      <c r="AJ134" s="1200" t="str">
        <f t="shared" ref="AJ134:AJ182" si="49">IF(AD134="×","規格を入力してください","")</f>
        <v/>
      </c>
      <c r="AK134" s="1200" t="str">
        <f t="shared" ref="AK134:AK182" si="50">IF(AND(AJ134="",AE134="×"),"機械本体重量を入力してください","")</f>
        <v/>
      </c>
      <c r="AL134" s="1200" t="str">
        <f t="shared" ref="AL134:AL182" si="51">IF(AND(AJ134&amp;AK134="",AF134="×"),"運搬費を入力してください","")</f>
        <v/>
      </c>
      <c r="AM134" s="1200" t="str">
        <f t="shared" ref="AM134:AM182" si="52">IF(AND(AJ134&amp;AK134&amp;AL134="",AG134="×"),"内分解組立費を入力してください","")</f>
        <v/>
      </c>
      <c r="AN134" s="1200" t="str">
        <f t="shared" ref="AN134:AN182" si="53">IF(AND(AJ134&amp;AK134&amp;AL134&amp;AM134="",AH134="×"),"運搬距離を入力してください","")</f>
        <v/>
      </c>
      <c r="AO134" s="1200" t="str">
        <f t="shared" ref="AO134:AO182" si="54">IF(AND(AJ134&amp;AK134&amp;AL134&amp;AM134&amp;AN134="",AI134="×"),"運搬回数を入力してください","")</f>
        <v/>
      </c>
    </row>
    <row r="135" spans="1:256" s="52" customFormat="1" ht="30" customHeight="1">
      <c r="A135" s="1919"/>
      <c r="B135" s="227">
        <f t="shared" si="45"/>
        <v>3</v>
      </c>
      <c r="C135" s="228" t="str">
        <f>IF('1_一般事項'!$C$8="","",'1_一般事項'!$C$8)</f>
        <v/>
      </c>
      <c r="D135" s="726" t="str">
        <f t="shared" si="40"/>
        <v/>
      </c>
      <c r="E135" s="1641"/>
      <c r="F135" s="1637"/>
      <c r="G135" s="221"/>
      <c r="H135" s="61"/>
      <c r="I135" s="778"/>
      <c r="J135" s="779"/>
      <c r="K135" s="780"/>
      <c r="L135" s="781"/>
      <c r="M135" s="753"/>
      <c r="N135" s="754"/>
      <c r="O135" s="755"/>
      <c r="P135" s="769"/>
      <c r="Q135" s="766"/>
      <c r="R135" s="754"/>
      <c r="S135" s="755"/>
      <c r="T135" s="762"/>
      <c r="U135" s="753"/>
      <c r="V135" s="754"/>
      <c r="W135" s="755"/>
      <c r="X135" s="762"/>
      <c r="Y135" s="804">
        <f t="shared" si="46"/>
        <v>0</v>
      </c>
      <c r="Z135" s="803">
        <f t="shared" si="46"/>
        <v>0</v>
      </c>
      <c r="AB135" s="3"/>
      <c r="AC135" s="3"/>
      <c r="AD135" s="1202" t="str">
        <f t="shared" si="47"/>
        <v/>
      </c>
      <c r="AE135" s="1202" t="str">
        <f t="shared" si="48"/>
        <v/>
      </c>
      <c r="AF135" s="1202" t="str">
        <f t="shared" si="41"/>
        <v/>
      </c>
      <c r="AG135" s="1202" t="str">
        <f t="shared" si="42"/>
        <v/>
      </c>
      <c r="AH135" s="1202" t="str">
        <f t="shared" si="43"/>
        <v/>
      </c>
      <c r="AI135" s="1202" t="str">
        <f t="shared" si="44"/>
        <v/>
      </c>
      <c r="AJ135" s="1200" t="str">
        <f t="shared" si="49"/>
        <v/>
      </c>
      <c r="AK135" s="1200" t="str">
        <f t="shared" si="50"/>
        <v/>
      </c>
      <c r="AL135" s="1200" t="str">
        <f t="shared" si="51"/>
        <v/>
      </c>
      <c r="AM135" s="1200" t="str">
        <f t="shared" si="52"/>
        <v/>
      </c>
      <c r="AN135" s="1200" t="str">
        <f t="shared" si="53"/>
        <v/>
      </c>
      <c r="AO135" s="1200" t="str">
        <f t="shared" si="54"/>
        <v/>
      </c>
    </row>
    <row r="136" spans="1:256" s="52" customFormat="1" ht="30" customHeight="1">
      <c r="A136" s="1919"/>
      <c r="B136" s="227">
        <f t="shared" si="45"/>
        <v>4</v>
      </c>
      <c r="C136" s="228" t="str">
        <f>IF('1_一般事項'!$C$8="","",'1_一般事項'!$C$8)</f>
        <v/>
      </c>
      <c r="D136" s="726" t="str">
        <f t="shared" si="40"/>
        <v/>
      </c>
      <c r="E136" s="1641"/>
      <c r="F136" s="1637"/>
      <c r="G136" s="221"/>
      <c r="H136" s="61"/>
      <c r="I136" s="778"/>
      <c r="J136" s="779"/>
      <c r="K136" s="780"/>
      <c r="L136" s="781"/>
      <c r="M136" s="753"/>
      <c r="N136" s="754"/>
      <c r="O136" s="755"/>
      <c r="P136" s="769"/>
      <c r="Q136" s="766"/>
      <c r="R136" s="754"/>
      <c r="S136" s="755"/>
      <c r="T136" s="762"/>
      <c r="U136" s="753"/>
      <c r="V136" s="754"/>
      <c r="W136" s="755"/>
      <c r="X136" s="762"/>
      <c r="Y136" s="804">
        <f t="shared" si="46"/>
        <v>0</v>
      </c>
      <c r="Z136" s="803">
        <f t="shared" si="46"/>
        <v>0</v>
      </c>
      <c r="AB136" s="3"/>
      <c r="AC136" s="3"/>
      <c r="AD136" s="1202" t="str">
        <f t="shared" si="47"/>
        <v/>
      </c>
      <c r="AE136" s="1202" t="str">
        <f t="shared" si="48"/>
        <v/>
      </c>
      <c r="AF136" s="1202" t="str">
        <f t="shared" si="41"/>
        <v/>
      </c>
      <c r="AG136" s="1202" t="str">
        <f t="shared" si="42"/>
        <v/>
      </c>
      <c r="AH136" s="1202" t="str">
        <f t="shared" si="43"/>
        <v/>
      </c>
      <c r="AI136" s="1202" t="str">
        <f t="shared" si="44"/>
        <v/>
      </c>
      <c r="AJ136" s="1200" t="str">
        <f t="shared" si="49"/>
        <v/>
      </c>
      <c r="AK136" s="1200" t="str">
        <f t="shared" si="50"/>
        <v/>
      </c>
      <c r="AL136" s="1200" t="str">
        <f t="shared" si="51"/>
        <v/>
      </c>
      <c r="AM136" s="1200" t="str">
        <f t="shared" si="52"/>
        <v/>
      </c>
      <c r="AN136" s="1200" t="str">
        <f t="shared" si="53"/>
        <v/>
      </c>
      <c r="AO136" s="1200" t="str">
        <f t="shared" si="54"/>
        <v/>
      </c>
      <c r="IV136" s="786"/>
    </row>
    <row r="137" spans="1:256" s="52" customFormat="1" ht="30" customHeight="1">
      <c r="A137" s="1919"/>
      <c r="B137" s="227">
        <f t="shared" si="45"/>
        <v>5</v>
      </c>
      <c r="C137" s="228" t="str">
        <f>IF('1_一般事項'!$C$8="","",'1_一般事項'!$C$8)</f>
        <v/>
      </c>
      <c r="D137" s="726" t="str">
        <f t="shared" si="40"/>
        <v/>
      </c>
      <c r="E137" s="1641"/>
      <c r="F137" s="1637"/>
      <c r="G137" s="221"/>
      <c r="H137" s="61"/>
      <c r="I137" s="778"/>
      <c r="J137" s="779"/>
      <c r="K137" s="780"/>
      <c r="L137" s="781"/>
      <c r="M137" s="753"/>
      <c r="N137" s="754"/>
      <c r="O137" s="755"/>
      <c r="P137" s="769"/>
      <c r="Q137" s="766"/>
      <c r="R137" s="754"/>
      <c r="S137" s="755"/>
      <c r="T137" s="762"/>
      <c r="U137" s="753"/>
      <c r="V137" s="754"/>
      <c r="W137" s="755"/>
      <c r="X137" s="762"/>
      <c r="Y137" s="804">
        <f t="shared" si="46"/>
        <v>0</v>
      </c>
      <c r="Z137" s="803">
        <f t="shared" si="46"/>
        <v>0</v>
      </c>
      <c r="AB137" s="3"/>
      <c r="AC137" s="3"/>
      <c r="AD137" s="1202" t="str">
        <f t="shared" si="47"/>
        <v/>
      </c>
      <c r="AE137" s="1202" t="str">
        <f t="shared" si="48"/>
        <v/>
      </c>
      <c r="AF137" s="1202" t="str">
        <f t="shared" si="41"/>
        <v/>
      </c>
      <c r="AG137" s="1202" t="str">
        <f t="shared" si="42"/>
        <v/>
      </c>
      <c r="AH137" s="1202" t="str">
        <f t="shared" si="43"/>
        <v/>
      </c>
      <c r="AI137" s="1202" t="str">
        <f t="shared" si="44"/>
        <v/>
      </c>
      <c r="AJ137" s="1200" t="str">
        <f t="shared" si="49"/>
        <v/>
      </c>
      <c r="AK137" s="1200" t="str">
        <f t="shared" si="50"/>
        <v/>
      </c>
      <c r="AL137" s="1200" t="str">
        <f t="shared" si="51"/>
        <v/>
      </c>
      <c r="AM137" s="1200" t="str">
        <f t="shared" si="52"/>
        <v/>
      </c>
      <c r="AN137" s="1200" t="str">
        <f t="shared" si="53"/>
        <v/>
      </c>
      <c r="AO137" s="1200" t="str">
        <f t="shared" si="54"/>
        <v/>
      </c>
      <c r="IV137" s="786"/>
    </row>
    <row r="138" spans="1:256" s="52" customFormat="1" ht="30" customHeight="1">
      <c r="A138" s="1919"/>
      <c r="B138" s="227">
        <f t="shared" si="45"/>
        <v>6</v>
      </c>
      <c r="C138" s="228" t="str">
        <f>IF('1_一般事項'!$C$8="","",'1_一般事項'!$C$8)</f>
        <v/>
      </c>
      <c r="D138" s="726" t="str">
        <f t="shared" si="40"/>
        <v/>
      </c>
      <c r="E138" s="1641"/>
      <c r="F138" s="1637"/>
      <c r="G138" s="221"/>
      <c r="H138" s="61"/>
      <c r="I138" s="778"/>
      <c r="J138" s="779"/>
      <c r="K138" s="780"/>
      <c r="L138" s="781"/>
      <c r="M138" s="753"/>
      <c r="N138" s="754"/>
      <c r="O138" s="755"/>
      <c r="P138" s="769"/>
      <c r="Q138" s="766"/>
      <c r="R138" s="754"/>
      <c r="S138" s="755"/>
      <c r="T138" s="762"/>
      <c r="U138" s="753"/>
      <c r="V138" s="754"/>
      <c r="W138" s="755"/>
      <c r="X138" s="762"/>
      <c r="Y138" s="804">
        <f t="shared" si="46"/>
        <v>0</v>
      </c>
      <c r="Z138" s="803">
        <f t="shared" si="46"/>
        <v>0</v>
      </c>
      <c r="AB138" s="3"/>
      <c r="AC138" s="3"/>
      <c r="AD138" s="1202" t="str">
        <f t="shared" si="47"/>
        <v/>
      </c>
      <c r="AE138" s="1202" t="str">
        <f t="shared" si="48"/>
        <v/>
      </c>
      <c r="AF138" s="1202" t="str">
        <f t="shared" si="41"/>
        <v/>
      </c>
      <c r="AG138" s="1202" t="str">
        <f t="shared" si="42"/>
        <v/>
      </c>
      <c r="AH138" s="1202" t="str">
        <f t="shared" si="43"/>
        <v/>
      </c>
      <c r="AI138" s="1202" t="str">
        <f t="shared" si="44"/>
        <v/>
      </c>
      <c r="AJ138" s="1200" t="str">
        <f t="shared" si="49"/>
        <v/>
      </c>
      <c r="AK138" s="1200" t="str">
        <f t="shared" si="50"/>
        <v/>
      </c>
      <c r="AL138" s="1200" t="str">
        <f t="shared" si="51"/>
        <v/>
      </c>
      <c r="AM138" s="1200" t="str">
        <f t="shared" si="52"/>
        <v/>
      </c>
      <c r="AN138" s="1200" t="str">
        <f t="shared" si="53"/>
        <v/>
      </c>
      <c r="AO138" s="1200" t="str">
        <f t="shared" si="54"/>
        <v/>
      </c>
      <c r="IV138" s="786"/>
    </row>
    <row r="139" spans="1:256" s="52" customFormat="1" ht="30" customHeight="1">
      <c r="A139" s="1919"/>
      <c r="B139" s="227">
        <f t="shared" si="45"/>
        <v>7</v>
      </c>
      <c r="C139" s="228" t="str">
        <f>IF('1_一般事項'!$C$8="","",'1_一般事項'!$C$8)</f>
        <v/>
      </c>
      <c r="D139" s="726" t="str">
        <f t="shared" si="40"/>
        <v/>
      </c>
      <c r="E139" s="1641"/>
      <c r="F139" s="1637"/>
      <c r="G139" s="221"/>
      <c r="H139" s="61"/>
      <c r="I139" s="778"/>
      <c r="J139" s="779"/>
      <c r="K139" s="780"/>
      <c r="L139" s="781"/>
      <c r="M139" s="753"/>
      <c r="N139" s="754"/>
      <c r="O139" s="755"/>
      <c r="P139" s="769"/>
      <c r="Q139" s="766"/>
      <c r="R139" s="754"/>
      <c r="S139" s="755"/>
      <c r="T139" s="762"/>
      <c r="U139" s="753"/>
      <c r="V139" s="754"/>
      <c r="W139" s="755"/>
      <c r="X139" s="762"/>
      <c r="Y139" s="804">
        <f t="shared" si="46"/>
        <v>0</v>
      </c>
      <c r="Z139" s="803">
        <f t="shared" si="46"/>
        <v>0</v>
      </c>
      <c r="AB139" s="3"/>
      <c r="AC139" s="3"/>
      <c r="AD139" s="1202" t="str">
        <f t="shared" si="47"/>
        <v/>
      </c>
      <c r="AE139" s="1202" t="str">
        <f t="shared" si="48"/>
        <v/>
      </c>
      <c r="AF139" s="1202" t="str">
        <f t="shared" si="41"/>
        <v/>
      </c>
      <c r="AG139" s="1202" t="str">
        <f t="shared" si="42"/>
        <v/>
      </c>
      <c r="AH139" s="1202" t="str">
        <f t="shared" si="43"/>
        <v/>
      </c>
      <c r="AI139" s="1202" t="str">
        <f t="shared" si="44"/>
        <v/>
      </c>
      <c r="AJ139" s="1200" t="str">
        <f t="shared" si="49"/>
        <v/>
      </c>
      <c r="AK139" s="1200" t="str">
        <f t="shared" si="50"/>
        <v/>
      </c>
      <c r="AL139" s="1200" t="str">
        <f t="shared" si="51"/>
        <v/>
      </c>
      <c r="AM139" s="1200" t="str">
        <f t="shared" si="52"/>
        <v/>
      </c>
      <c r="AN139" s="1200" t="str">
        <f t="shared" si="53"/>
        <v/>
      </c>
      <c r="AO139" s="1200" t="str">
        <f t="shared" si="54"/>
        <v/>
      </c>
      <c r="IV139" s="786"/>
    </row>
    <row r="140" spans="1:256" s="52" customFormat="1" ht="30" customHeight="1">
      <c r="A140" s="1919"/>
      <c r="B140" s="227">
        <f t="shared" si="45"/>
        <v>8</v>
      </c>
      <c r="C140" s="228" t="str">
        <f>IF('1_一般事項'!$C$8="","",'1_一般事項'!$C$8)</f>
        <v/>
      </c>
      <c r="D140" s="726" t="str">
        <f t="shared" si="40"/>
        <v/>
      </c>
      <c r="E140" s="1641"/>
      <c r="F140" s="1637"/>
      <c r="G140" s="221"/>
      <c r="H140" s="61"/>
      <c r="I140" s="778"/>
      <c r="J140" s="779"/>
      <c r="K140" s="780"/>
      <c r="L140" s="781"/>
      <c r="M140" s="753"/>
      <c r="N140" s="754"/>
      <c r="O140" s="755"/>
      <c r="P140" s="769"/>
      <c r="Q140" s="766"/>
      <c r="R140" s="754"/>
      <c r="S140" s="755"/>
      <c r="T140" s="762"/>
      <c r="U140" s="753"/>
      <c r="V140" s="754"/>
      <c r="W140" s="755"/>
      <c r="X140" s="762"/>
      <c r="Y140" s="804">
        <f t="shared" si="46"/>
        <v>0</v>
      </c>
      <c r="Z140" s="803">
        <f t="shared" si="46"/>
        <v>0</v>
      </c>
      <c r="AB140" s="3"/>
      <c r="AC140" s="45"/>
      <c r="AD140" s="1202" t="str">
        <f t="shared" si="47"/>
        <v/>
      </c>
      <c r="AE140" s="1202" t="str">
        <f t="shared" si="48"/>
        <v/>
      </c>
      <c r="AF140" s="1202" t="str">
        <f t="shared" si="41"/>
        <v/>
      </c>
      <c r="AG140" s="1202" t="str">
        <f t="shared" si="42"/>
        <v/>
      </c>
      <c r="AH140" s="1202" t="str">
        <f t="shared" si="43"/>
        <v/>
      </c>
      <c r="AI140" s="1202" t="str">
        <f t="shared" si="44"/>
        <v/>
      </c>
      <c r="AJ140" s="1200" t="str">
        <f t="shared" si="49"/>
        <v/>
      </c>
      <c r="AK140" s="1200" t="str">
        <f t="shared" si="50"/>
        <v/>
      </c>
      <c r="AL140" s="1200" t="str">
        <f t="shared" si="51"/>
        <v/>
      </c>
      <c r="AM140" s="1200" t="str">
        <f t="shared" si="52"/>
        <v/>
      </c>
      <c r="AN140" s="1200" t="str">
        <f t="shared" si="53"/>
        <v/>
      </c>
      <c r="AO140" s="1200" t="str">
        <f t="shared" si="54"/>
        <v/>
      </c>
      <c r="IV140" s="786"/>
    </row>
    <row r="141" spans="1:256" s="52" customFormat="1" ht="30" customHeight="1">
      <c r="A141" s="1919"/>
      <c r="B141" s="227">
        <f t="shared" si="45"/>
        <v>9</v>
      </c>
      <c r="C141" s="228" t="str">
        <f>IF('1_一般事項'!$C$8="","",'1_一般事項'!$C$8)</f>
        <v/>
      </c>
      <c r="D141" s="726" t="str">
        <f t="shared" si="40"/>
        <v/>
      </c>
      <c r="E141" s="1641"/>
      <c r="F141" s="1637"/>
      <c r="G141" s="221"/>
      <c r="H141" s="61"/>
      <c r="I141" s="778"/>
      <c r="J141" s="779"/>
      <c r="K141" s="780"/>
      <c r="L141" s="781"/>
      <c r="M141" s="753"/>
      <c r="N141" s="754"/>
      <c r="O141" s="755"/>
      <c r="P141" s="769"/>
      <c r="Q141" s="766"/>
      <c r="R141" s="754"/>
      <c r="S141" s="755"/>
      <c r="T141" s="762"/>
      <c r="U141" s="753"/>
      <c r="V141" s="754"/>
      <c r="W141" s="755"/>
      <c r="X141" s="762"/>
      <c r="Y141" s="804">
        <f t="shared" si="46"/>
        <v>0</v>
      </c>
      <c r="Z141" s="803">
        <f t="shared" si="46"/>
        <v>0</v>
      </c>
      <c r="AB141" s="45"/>
      <c r="AC141" s="45"/>
      <c r="AD141" s="1202" t="str">
        <f t="shared" si="47"/>
        <v/>
      </c>
      <c r="AE141" s="1202" t="str">
        <f t="shared" si="48"/>
        <v/>
      </c>
      <c r="AF141" s="1202" t="str">
        <f t="shared" si="41"/>
        <v/>
      </c>
      <c r="AG141" s="1202" t="str">
        <f t="shared" si="42"/>
        <v/>
      </c>
      <c r="AH141" s="1202" t="str">
        <f t="shared" si="43"/>
        <v/>
      </c>
      <c r="AI141" s="1202" t="str">
        <f t="shared" si="44"/>
        <v/>
      </c>
      <c r="AJ141" s="1200" t="str">
        <f t="shared" si="49"/>
        <v/>
      </c>
      <c r="AK141" s="1200" t="str">
        <f t="shared" si="50"/>
        <v/>
      </c>
      <c r="AL141" s="1200" t="str">
        <f t="shared" si="51"/>
        <v/>
      </c>
      <c r="AM141" s="1200" t="str">
        <f t="shared" si="52"/>
        <v/>
      </c>
      <c r="AN141" s="1200" t="str">
        <f t="shared" si="53"/>
        <v/>
      </c>
      <c r="AO141" s="1200" t="str">
        <f t="shared" si="54"/>
        <v/>
      </c>
      <c r="IV141" s="786"/>
    </row>
    <row r="142" spans="1:256" s="52" customFormat="1" ht="30" customHeight="1">
      <c r="A142" s="1919"/>
      <c r="B142" s="227">
        <f t="shared" si="45"/>
        <v>10</v>
      </c>
      <c r="C142" s="228" t="str">
        <f>IF('1_一般事項'!$C$8="","",'1_一般事項'!$C$8)</f>
        <v/>
      </c>
      <c r="D142" s="726" t="str">
        <f t="shared" si="40"/>
        <v/>
      </c>
      <c r="E142" s="1641"/>
      <c r="F142" s="1637"/>
      <c r="G142" s="221"/>
      <c r="H142" s="61"/>
      <c r="I142" s="778"/>
      <c r="J142" s="779"/>
      <c r="K142" s="780"/>
      <c r="L142" s="781"/>
      <c r="M142" s="753"/>
      <c r="N142" s="754"/>
      <c r="O142" s="755"/>
      <c r="P142" s="769"/>
      <c r="Q142" s="766"/>
      <c r="R142" s="754"/>
      <c r="S142" s="755"/>
      <c r="T142" s="762"/>
      <c r="U142" s="753"/>
      <c r="V142" s="754"/>
      <c r="W142" s="755"/>
      <c r="X142" s="762"/>
      <c r="Y142" s="804">
        <f t="shared" si="46"/>
        <v>0</v>
      </c>
      <c r="Z142" s="803">
        <f t="shared" si="46"/>
        <v>0</v>
      </c>
      <c r="AB142" s="45"/>
      <c r="AC142" s="45"/>
      <c r="AD142" s="1202" t="str">
        <f t="shared" si="47"/>
        <v/>
      </c>
      <c r="AE142" s="1202" t="str">
        <f t="shared" si="48"/>
        <v/>
      </c>
      <c r="AF142" s="1202" t="str">
        <f t="shared" si="41"/>
        <v/>
      </c>
      <c r="AG142" s="1202" t="str">
        <f t="shared" si="42"/>
        <v/>
      </c>
      <c r="AH142" s="1202" t="str">
        <f t="shared" si="43"/>
        <v/>
      </c>
      <c r="AI142" s="1202" t="str">
        <f t="shared" si="44"/>
        <v/>
      </c>
      <c r="AJ142" s="1200" t="str">
        <f t="shared" si="49"/>
        <v/>
      </c>
      <c r="AK142" s="1200" t="str">
        <f t="shared" si="50"/>
        <v/>
      </c>
      <c r="AL142" s="1200" t="str">
        <f t="shared" si="51"/>
        <v/>
      </c>
      <c r="AM142" s="1200" t="str">
        <f t="shared" si="52"/>
        <v/>
      </c>
      <c r="AN142" s="1200" t="str">
        <f t="shared" si="53"/>
        <v/>
      </c>
      <c r="AO142" s="1200" t="str">
        <f t="shared" si="54"/>
        <v/>
      </c>
      <c r="IV142" s="786"/>
    </row>
    <row r="143" spans="1:256" s="52" customFormat="1" ht="30" customHeight="1">
      <c r="A143" s="222"/>
      <c r="B143" s="227">
        <f t="shared" si="45"/>
        <v>11</v>
      </c>
      <c r="C143" s="228" t="str">
        <f>IF('1_一般事項'!$C$8="","",'1_一般事項'!$C$8)</f>
        <v/>
      </c>
      <c r="D143" s="726" t="str">
        <f t="shared" si="40"/>
        <v/>
      </c>
      <c r="E143" s="1641"/>
      <c r="F143" s="1637"/>
      <c r="G143" s="221"/>
      <c r="H143" s="61"/>
      <c r="I143" s="778"/>
      <c r="J143" s="779"/>
      <c r="K143" s="780"/>
      <c r="L143" s="781"/>
      <c r="M143" s="753"/>
      <c r="N143" s="754"/>
      <c r="O143" s="755"/>
      <c r="P143" s="769"/>
      <c r="Q143" s="766"/>
      <c r="R143" s="754"/>
      <c r="S143" s="755"/>
      <c r="T143" s="762"/>
      <c r="U143" s="753"/>
      <c r="V143" s="754"/>
      <c r="W143" s="755"/>
      <c r="X143" s="762"/>
      <c r="Y143" s="804">
        <f t="shared" si="46"/>
        <v>0</v>
      </c>
      <c r="Z143" s="803">
        <f t="shared" si="46"/>
        <v>0</v>
      </c>
      <c r="AB143" s="3"/>
      <c r="AC143" s="45"/>
      <c r="AD143" s="1202" t="str">
        <f t="shared" si="47"/>
        <v/>
      </c>
      <c r="AE143" s="1202" t="str">
        <f t="shared" si="48"/>
        <v/>
      </c>
      <c r="AF143" s="1202" t="str">
        <f t="shared" si="41"/>
        <v/>
      </c>
      <c r="AG143" s="1202" t="str">
        <f t="shared" si="42"/>
        <v/>
      </c>
      <c r="AH143" s="1202" t="str">
        <f t="shared" si="43"/>
        <v/>
      </c>
      <c r="AI143" s="1202" t="str">
        <f t="shared" si="44"/>
        <v/>
      </c>
      <c r="AJ143" s="1200" t="str">
        <f t="shared" si="49"/>
        <v/>
      </c>
      <c r="AK143" s="1200" t="str">
        <f t="shared" si="50"/>
        <v/>
      </c>
      <c r="AL143" s="1200" t="str">
        <f t="shared" si="51"/>
        <v/>
      </c>
      <c r="AM143" s="1200" t="str">
        <f t="shared" si="52"/>
        <v/>
      </c>
      <c r="AN143" s="1200" t="str">
        <f t="shared" si="53"/>
        <v/>
      </c>
      <c r="AO143" s="1200" t="str">
        <f t="shared" si="54"/>
        <v/>
      </c>
      <c r="IV143" s="786"/>
    </row>
    <row r="144" spans="1:256" s="52" customFormat="1" ht="30" customHeight="1">
      <c r="A144" s="222"/>
      <c r="B144" s="227">
        <f t="shared" si="45"/>
        <v>12</v>
      </c>
      <c r="C144" s="228" t="str">
        <f>IF('1_一般事項'!$C$8="","",'1_一般事項'!$C$8)</f>
        <v/>
      </c>
      <c r="D144" s="726" t="str">
        <f t="shared" si="40"/>
        <v/>
      </c>
      <c r="E144" s="1641"/>
      <c r="F144" s="1637"/>
      <c r="G144" s="221"/>
      <c r="H144" s="61"/>
      <c r="I144" s="778"/>
      <c r="J144" s="779"/>
      <c r="K144" s="780"/>
      <c r="L144" s="781"/>
      <c r="M144" s="753"/>
      <c r="N144" s="754"/>
      <c r="O144" s="755"/>
      <c r="P144" s="769"/>
      <c r="Q144" s="766"/>
      <c r="R144" s="754"/>
      <c r="S144" s="755"/>
      <c r="T144" s="762"/>
      <c r="U144" s="753"/>
      <c r="V144" s="754"/>
      <c r="W144" s="755"/>
      <c r="X144" s="762"/>
      <c r="Y144" s="804">
        <f t="shared" si="46"/>
        <v>0</v>
      </c>
      <c r="Z144" s="803">
        <f t="shared" si="46"/>
        <v>0</v>
      </c>
      <c r="AB144" s="45"/>
      <c r="AC144" s="45"/>
      <c r="AD144" s="1202" t="str">
        <f t="shared" si="47"/>
        <v/>
      </c>
      <c r="AE144" s="1202" t="str">
        <f t="shared" si="48"/>
        <v/>
      </c>
      <c r="AF144" s="1202" t="str">
        <f t="shared" si="41"/>
        <v/>
      </c>
      <c r="AG144" s="1202" t="str">
        <f t="shared" si="42"/>
        <v/>
      </c>
      <c r="AH144" s="1202" t="str">
        <f t="shared" si="43"/>
        <v/>
      </c>
      <c r="AI144" s="1202" t="str">
        <f t="shared" si="44"/>
        <v/>
      </c>
      <c r="AJ144" s="1200" t="str">
        <f t="shared" si="49"/>
        <v/>
      </c>
      <c r="AK144" s="1200" t="str">
        <f t="shared" si="50"/>
        <v/>
      </c>
      <c r="AL144" s="1200" t="str">
        <f t="shared" si="51"/>
        <v/>
      </c>
      <c r="AM144" s="1200" t="str">
        <f t="shared" si="52"/>
        <v/>
      </c>
      <c r="AN144" s="1200" t="str">
        <f t="shared" si="53"/>
        <v/>
      </c>
      <c r="AO144" s="1200" t="str">
        <f t="shared" si="54"/>
        <v/>
      </c>
      <c r="IV144" s="786"/>
    </row>
    <row r="145" spans="1:256" s="52" customFormat="1" ht="30" customHeight="1">
      <c r="A145" s="222"/>
      <c r="B145" s="227">
        <f t="shared" si="45"/>
        <v>13</v>
      </c>
      <c r="C145" s="228" t="str">
        <f>IF('1_一般事項'!$C$8="","",'1_一般事項'!$C$8)</f>
        <v/>
      </c>
      <c r="D145" s="726" t="str">
        <f t="shared" si="40"/>
        <v/>
      </c>
      <c r="E145" s="1641"/>
      <c r="F145" s="1637"/>
      <c r="G145" s="221"/>
      <c r="H145" s="61"/>
      <c r="I145" s="778"/>
      <c r="J145" s="779"/>
      <c r="K145" s="780"/>
      <c r="L145" s="781"/>
      <c r="M145" s="753"/>
      <c r="N145" s="754"/>
      <c r="O145" s="755"/>
      <c r="P145" s="769"/>
      <c r="Q145" s="766"/>
      <c r="R145" s="754"/>
      <c r="S145" s="755"/>
      <c r="T145" s="762"/>
      <c r="U145" s="753"/>
      <c r="V145" s="754"/>
      <c r="W145" s="755"/>
      <c r="X145" s="762"/>
      <c r="Y145" s="804">
        <f t="shared" si="46"/>
        <v>0</v>
      </c>
      <c r="Z145" s="803">
        <f t="shared" si="46"/>
        <v>0</v>
      </c>
      <c r="AB145" s="45"/>
      <c r="AC145" s="45"/>
      <c r="AD145" s="1202" t="str">
        <f t="shared" si="47"/>
        <v/>
      </c>
      <c r="AE145" s="1202" t="str">
        <f t="shared" si="48"/>
        <v/>
      </c>
      <c r="AF145" s="1202" t="str">
        <f t="shared" si="41"/>
        <v/>
      </c>
      <c r="AG145" s="1202" t="str">
        <f t="shared" si="42"/>
        <v/>
      </c>
      <c r="AH145" s="1202" t="str">
        <f t="shared" si="43"/>
        <v/>
      </c>
      <c r="AI145" s="1202" t="str">
        <f t="shared" si="44"/>
        <v/>
      </c>
      <c r="AJ145" s="1200" t="str">
        <f t="shared" si="49"/>
        <v/>
      </c>
      <c r="AK145" s="1200" t="str">
        <f t="shared" si="50"/>
        <v/>
      </c>
      <c r="AL145" s="1200" t="str">
        <f t="shared" si="51"/>
        <v/>
      </c>
      <c r="AM145" s="1200" t="str">
        <f t="shared" si="52"/>
        <v/>
      </c>
      <c r="AN145" s="1200" t="str">
        <f t="shared" si="53"/>
        <v/>
      </c>
      <c r="AO145" s="1200" t="str">
        <f t="shared" si="54"/>
        <v/>
      </c>
      <c r="IV145" s="786"/>
    </row>
    <row r="146" spans="1:256" s="52" customFormat="1" ht="30" customHeight="1">
      <c r="A146" s="222"/>
      <c r="B146" s="227">
        <f t="shared" si="45"/>
        <v>14</v>
      </c>
      <c r="C146" s="228" t="str">
        <f>IF('1_一般事項'!$C$8="","",'1_一般事項'!$C$8)</f>
        <v/>
      </c>
      <c r="D146" s="726" t="str">
        <f t="shared" si="40"/>
        <v/>
      </c>
      <c r="E146" s="1641"/>
      <c r="F146" s="1637"/>
      <c r="G146" s="221"/>
      <c r="H146" s="61"/>
      <c r="I146" s="778"/>
      <c r="J146" s="779"/>
      <c r="K146" s="780"/>
      <c r="L146" s="781"/>
      <c r="M146" s="753"/>
      <c r="N146" s="754"/>
      <c r="O146" s="755"/>
      <c r="P146" s="769"/>
      <c r="Q146" s="766"/>
      <c r="R146" s="754"/>
      <c r="S146" s="755"/>
      <c r="T146" s="762"/>
      <c r="U146" s="753"/>
      <c r="V146" s="754"/>
      <c r="W146" s="755"/>
      <c r="X146" s="762"/>
      <c r="Y146" s="804">
        <f t="shared" si="46"/>
        <v>0</v>
      </c>
      <c r="Z146" s="803">
        <f t="shared" si="46"/>
        <v>0</v>
      </c>
      <c r="AB146" s="3"/>
      <c r="AC146" s="45"/>
      <c r="AD146" s="1202" t="str">
        <f t="shared" si="47"/>
        <v/>
      </c>
      <c r="AE146" s="1202" t="str">
        <f t="shared" si="48"/>
        <v/>
      </c>
      <c r="AF146" s="1202" t="str">
        <f t="shared" si="41"/>
        <v/>
      </c>
      <c r="AG146" s="1202" t="str">
        <f t="shared" si="42"/>
        <v/>
      </c>
      <c r="AH146" s="1202" t="str">
        <f t="shared" si="43"/>
        <v/>
      </c>
      <c r="AI146" s="1202" t="str">
        <f t="shared" si="44"/>
        <v/>
      </c>
      <c r="AJ146" s="1200" t="str">
        <f t="shared" si="49"/>
        <v/>
      </c>
      <c r="AK146" s="1200" t="str">
        <f t="shared" si="50"/>
        <v/>
      </c>
      <c r="AL146" s="1200" t="str">
        <f t="shared" si="51"/>
        <v/>
      </c>
      <c r="AM146" s="1200" t="str">
        <f t="shared" si="52"/>
        <v/>
      </c>
      <c r="AN146" s="1200" t="str">
        <f t="shared" si="53"/>
        <v/>
      </c>
      <c r="AO146" s="1200" t="str">
        <f t="shared" si="54"/>
        <v/>
      </c>
      <c r="IV146" s="786"/>
    </row>
    <row r="147" spans="1:256" s="52" customFormat="1" ht="30" customHeight="1">
      <c r="A147" s="222"/>
      <c r="B147" s="227">
        <f t="shared" si="45"/>
        <v>15</v>
      </c>
      <c r="C147" s="228" t="str">
        <f>IF('1_一般事項'!$C$8="","",'1_一般事項'!$C$8)</f>
        <v/>
      </c>
      <c r="D147" s="726" t="str">
        <f t="shared" si="40"/>
        <v/>
      </c>
      <c r="E147" s="1641"/>
      <c r="F147" s="1637"/>
      <c r="G147" s="221"/>
      <c r="H147" s="61"/>
      <c r="I147" s="778"/>
      <c r="J147" s="779"/>
      <c r="K147" s="780"/>
      <c r="L147" s="781"/>
      <c r="M147" s="753"/>
      <c r="N147" s="754"/>
      <c r="O147" s="755"/>
      <c r="P147" s="769"/>
      <c r="Q147" s="766"/>
      <c r="R147" s="754"/>
      <c r="S147" s="755"/>
      <c r="T147" s="762"/>
      <c r="U147" s="753"/>
      <c r="V147" s="754"/>
      <c r="W147" s="755"/>
      <c r="X147" s="762"/>
      <c r="Y147" s="804">
        <f t="shared" si="46"/>
        <v>0</v>
      </c>
      <c r="Z147" s="803">
        <f t="shared" si="46"/>
        <v>0</v>
      </c>
      <c r="AB147" s="45"/>
      <c r="AC147" s="45"/>
      <c r="AD147" s="1202" t="str">
        <f t="shared" si="47"/>
        <v/>
      </c>
      <c r="AE147" s="1202" t="str">
        <f t="shared" si="48"/>
        <v/>
      </c>
      <c r="AF147" s="1202" t="str">
        <f t="shared" si="41"/>
        <v/>
      </c>
      <c r="AG147" s="1202" t="str">
        <f t="shared" si="42"/>
        <v/>
      </c>
      <c r="AH147" s="1202" t="str">
        <f t="shared" si="43"/>
        <v/>
      </c>
      <c r="AI147" s="1202" t="str">
        <f t="shared" si="44"/>
        <v/>
      </c>
      <c r="AJ147" s="1200" t="str">
        <f t="shared" si="49"/>
        <v/>
      </c>
      <c r="AK147" s="1200" t="str">
        <f t="shared" si="50"/>
        <v/>
      </c>
      <c r="AL147" s="1200" t="str">
        <f t="shared" si="51"/>
        <v/>
      </c>
      <c r="AM147" s="1200" t="str">
        <f t="shared" si="52"/>
        <v/>
      </c>
      <c r="AN147" s="1200" t="str">
        <f t="shared" si="53"/>
        <v/>
      </c>
      <c r="AO147" s="1200" t="str">
        <f t="shared" si="54"/>
        <v/>
      </c>
      <c r="IV147" s="786"/>
    </row>
    <row r="148" spans="1:256" s="52" customFormat="1" ht="30" customHeight="1">
      <c r="A148" s="222"/>
      <c r="B148" s="227">
        <f t="shared" si="45"/>
        <v>16</v>
      </c>
      <c r="C148" s="228" t="str">
        <f>IF('1_一般事項'!$C$8="","",'1_一般事項'!$C$8)</f>
        <v/>
      </c>
      <c r="D148" s="726" t="str">
        <f t="shared" si="40"/>
        <v/>
      </c>
      <c r="E148" s="1641"/>
      <c r="F148" s="1637"/>
      <c r="G148" s="221"/>
      <c r="H148" s="61"/>
      <c r="I148" s="778"/>
      <c r="J148" s="779"/>
      <c r="K148" s="780"/>
      <c r="L148" s="781"/>
      <c r="M148" s="753"/>
      <c r="N148" s="754"/>
      <c r="O148" s="755"/>
      <c r="P148" s="769"/>
      <c r="Q148" s="766"/>
      <c r="R148" s="754"/>
      <c r="S148" s="755"/>
      <c r="T148" s="762"/>
      <c r="U148" s="753"/>
      <c r="V148" s="754"/>
      <c r="W148" s="755"/>
      <c r="X148" s="762"/>
      <c r="Y148" s="804">
        <f t="shared" si="46"/>
        <v>0</v>
      </c>
      <c r="Z148" s="803">
        <f t="shared" si="46"/>
        <v>0</v>
      </c>
      <c r="AB148" s="3"/>
      <c r="AC148" s="45"/>
      <c r="AD148" s="1202" t="str">
        <f t="shared" si="47"/>
        <v/>
      </c>
      <c r="AE148" s="1202" t="str">
        <f t="shared" si="48"/>
        <v/>
      </c>
      <c r="AF148" s="1202" t="str">
        <f t="shared" si="41"/>
        <v/>
      </c>
      <c r="AG148" s="1202" t="str">
        <f t="shared" si="42"/>
        <v/>
      </c>
      <c r="AH148" s="1202" t="str">
        <f t="shared" si="43"/>
        <v/>
      </c>
      <c r="AI148" s="1202" t="str">
        <f t="shared" si="44"/>
        <v/>
      </c>
      <c r="AJ148" s="1200" t="str">
        <f t="shared" si="49"/>
        <v/>
      </c>
      <c r="AK148" s="1200" t="str">
        <f t="shared" si="50"/>
        <v/>
      </c>
      <c r="AL148" s="1200" t="str">
        <f t="shared" si="51"/>
        <v/>
      </c>
      <c r="AM148" s="1200" t="str">
        <f t="shared" si="52"/>
        <v/>
      </c>
      <c r="AN148" s="1200" t="str">
        <f t="shared" si="53"/>
        <v/>
      </c>
      <c r="AO148" s="1200" t="str">
        <f t="shared" si="54"/>
        <v/>
      </c>
      <c r="IV148" s="786"/>
    </row>
    <row r="149" spans="1:256" s="52" customFormat="1" ht="30" customHeight="1">
      <c r="A149" s="222"/>
      <c r="B149" s="227">
        <f t="shared" si="45"/>
        <v>17</v>
      </c>
      <c r="C149" s="228" t="str">
        <f>IF('1_一般事項'!$C$8="","",'1_一般事項'!$C$8)</f>
        <v/>
      </c>
      <c r="D149" s="726" t="str">
        <f t="shared" si="40"/>
        <v/>
      </c>
      <c r="E149" s="1641"/>
      <c r="F149" s="1637"/>
      <c r="G149" s="221"/>
      <c r="H149" s="61"/>
      <c r="I149" s="778"/>
      <c r="J149" s="779"/>
      <c r="K149" s="780"/>
      <c r="L149" s="781"/>
      <c r="M149" s="753"/>
      <c r="N149" s="754"/>
      <c r="O149" s="755"/>
      <c r="P149" s="769"/>
      <c r="Q149" s="766"/>
      <c r="R149" s="754"/>
      <c r="S149" s="755"/>
      <c r="T149" s="762"/>
      <c r="U149" s="753"/>
      <c r="V149" s="754"/>
      <c r="W149" s="755"/>
      <c r="X149" s="762"/>
      <c r="Y149" s="804">
        <f t="shared" si="46"/>
        <v>0</v>
      </c>
      <c r="Z149" s="803">
        <f t="shared" si="46"/>
        <v>0</v>
      </c>
      <c r="AB149" s="45"/>
      <c r="AC149" s="45"/>
      <c r="AD149" s="1202" t="str">
        <f t="shared" si="47"/>
        <v/>
      </c>
      <c r="AE149" s="1202" t="str">
        <f t="shared" si="48"/>
        <v/>
      </c>
      <c r="AF149" s="1202" t="str">
        <f t="shared" si="41"/>
        <v/>
      </c>
      <c r="AG149" s="1202" t="str">
        <f t="shared" si="42"/>
        <v/>
      </c>
      <c r="AH149" s="1202" t="str">
        <f t="shared" si="43"/>
        <v/>
      </c>
      <c r="AI149" s="1202" t="str">
        <f t="shared" si="44"/>
        <v/>
      </c>
      <c r="AJ149" s="1200" t="str">
        <f t="shared" si="49"/>
        <v/>
      </c>
      <c r="AK149" s="1200" t="str">
        <f t="shared" si="50"/>
        <v/>
      </c>
      <c r="AL149" s="1200" t="str">
        <f t="shared" si="51"/>
        <v/>
      </c>
      <c r="AM149" s="1200" t="str">
        <f t="shared" si="52"/>
        <v/>
      </c>
      <c r="AN149" s="1200" t="str">
        <f t="shared" si="53"/>
        <v/>
      </c>
      <c r="AO149" s="1200" t="str">
        <f t="shared" si="54"/>
        <v/>
      </c>
      <c r="IV149" s="786"/>
    </row>
    <row r="150" spans="1:256" s="52" customFormat="1" ht="30" customHeight="1">
      <c r="A150" s="222"/>
      <c r="B150" s="227">
        <f t="shared" si="45"/>
        <v>18</v>
      </c>
      <c r="C150" s="228" t="str">
        <f>IF('1_一般事項'!$C$8="","",'1_一般事項'!$C$8)</f>
        <v/>
      </c>
      <c r="D150" s="726" t="str">
        <f t="shared" si="40"/>
        <v/>
      </c>
      <c r="E150" s="1641"/>
      <c r="F150" s="1637"/>
      <c r="G150" s="221"/>
      <c r="H150" s="61"/>
      <c r="I150" s="778"/>
      <c r="J150" s="779"/>
      <c r="K150" s="780"/>
      <c r="L150" s="781"/>
      <c r="M150" s="753"/>
      <c r="N150" s="754"/>
      <c r="O150" s="755"/>
      <c r="P150" s="769"/>
      <c r="Q150" s="766"/>
      <c r="R150" s="754"/>
      <c r="S150" s="755"/>
      <c r="T150" s="762"/>
      <c r="U150" s="753"/>
      <c r="V150" s="754"/>
      <c r="W150" s="755"/>
      <c r="X150" s="762"/>
      <c r="Y150" s="804">
        <f t="shared" si="46"/>
        <v>0</v>
      </c>
      <c r="Z150" s="803">
        <f t="shared" si="46"/>
        <v>0</v>
      </c>
      <c r="AB150" s="45"/>
      <c r="AC150" s="45"/>
      <c r="AD150" s="1202" t="str">
        <f t="shared" si="47"/>
        <v/>
      </c>
      <c r="AE150" s="1202" t="str">
        <f t="shared" si="48"/>
        <v/>
      </c>
      <c r="AF150" s="1202" t="str">
        <f t="shared" si="41"/>
        <v/>
      </c>
      <c r="AG150" s="1202" t="str">
        <f t="shared" si="42"/>
        <v/>
      </c>
      <c r="AH150" s="1202" t="str">
        <f t="shared" si="43"/>
        <v/>
      </c>
      <c r="AI150" s="1202" t="str">
        <f t="shared" si="44"/>
        <v/>
      </c>
      <c r="AJ150" s="1200" t="str">
        <f t="shared" si="49"/>
        <v/>
      </c>
      <c r="AK150" s="1200" t="str">
        <f t="shared" si="50"/>
        <v/>
      </c>
      <c r="AL150" s="1200" t="str">
        <f t="shared" si="51"/>
        <v/>
      </c>
      <c r="AM150" s="1200" t="str">
        <f t="shared" si="52"/>
        <v/>
      </c>
      <c r="AN150" s="1200" t="str">
        <f t="shared" si="53"/>
        <v/>
      </c>
      <c r="AO150" s="1200" t="str">
        <f t="shared" si="54"/>
        <v/>
      </c>
      <c r="IV150" s="786"/>
    </row>
    <row r="151" spans="1:256" s="52" customFormat="1" ht="30" customHeight="1">
      <c r="A151" s="222"/>
      <c r="B151" s="227">
        <f t="shared" si="45"/>
        <v>19</v>
      </c>
      <c r="C151" s="228" t="str">
        <f>IF('1_一般事項'!$C$8="","",'1_一般事項'!$C$8)</f>
        <v/>
      </c>
      <c r="D151" s="726" t="str">
        <f t="shared" si="40"/>
        <v/>
      </c>
      <c r="E151" s="1641"/>
      <c r="F151" s="1637"/>
      <c r="G151" s="221"/>
      <c r="H151" s="61"/>
      <c r="I151" s="778"/>
      <c r="J151" s="779"/>
      <c r="K151" s="780"/>
      <c r="L151" s="781"/>
      <c r="M151" s="753"/>
      <c r="N151" s="754"/>
      <c r="O151" s="755"/>
      <c r="P151" s="769"/>
      <c r="Q151" s="766"/>
      <c r="R151" s="754"/>
      <c r="S151" s="755"/>
      <c r="T151" s="762"/>
      <c r="U151" s="753"/>
      <c r="V151" s="754"/>
      <c r="W151" s="755"/>
      <c r="X151" s="762"/>
      <c r="Y151" s="804">
        <f t="shared" si="46"/>
        <v>0</v>
      </c>
      <c r="Z151" s="803">
        <f t="shared" si="46"/>
        <v>0</v>
      </c>
      <c r="AB151" s="3"/>
      <c r="AC151" s="45"/>
      <c r="AD151" s="1202" t="str">
        <f t="shared" si="47"/>
        <v/>
      </c>
      <c r="AE151" s="1202" t="str">
        <f t="shared" si="48"/>
        <v/>
      </c>
      <c r="AF151" s="1202" t="str">
        <f t="shared" si="41"/>
        <v/>
      </c>
      <c r="AG151" s="1202" t="str">
        <f t="shared" si="42"/>
        <v/>
      </c>
      <c r="AH151" s="1202" t="str">
        <f t="shared" si="43"/>
        <v/>
      </c>
      <c r="AI151" s="1202" t="str">
        <f t="shared" si="44"/>
        <v/>
      </c>
      <c r="AJ151" s="1200" t="str">
        <f t="shared" si="49"/>
        <v/>
      </c>
      <c r="AK151" s="1200" t="str">
        <f t="shared" si="50"/>
        <v/>
      </c>
      <c r="AL151" s="1200" t="str">
        <f t="shared" si="51"/>
        <v/>
      </c>
      <c r="AM151" s="1200" t="str">
        <f t="shared" si="52"/>
        <v/>
      </c>
      <c r="AN151" s="1200" t="str">
        <f t="shared" si="53"/>
        <v/>
      </c>
      <c r="AO151" s="1200" t="str">
        <f t="shared" si="54"/>
        <v/>
      </c>
      <c r="IV151" s="786"/>
    </row>
    <row r="152" spans="1:256" s="52" customFormat="1" ht="30" customHeight="1">
      <c r="A152" s="222"/>
      <c r="B152" s="227">
        <f t="shared" si="45"/>
        <v>20</v>
      </c>
      <c r="C152" s="228" t="str">
        <f>IF('1_一般事項'!$C$8="","",'1_一般事項'!$C$8)</f>
        <v/>
      </c>
      <c r="D152" s="726" t="str">
        <f t="shared" si="40"/>
        <v/>
      </c>
      <c r="E152" s="1641"/>
      <c r="F152" s="1637"/>
      <c r="G152" s="221"/>
      <c r="H152" s="61"/>
      <c r="I152" s="778"/>
      <c r="J152" s="779"/>
      <c r="K152" s="780"/>
      <c r="L152" s="781"/>
      <c r="M152" s="753"/>
      <c r="N152" s="754"/>
      <c r="O152" s="755"/>
      <c r="P152" s="769"/>
      <c r="Q152" s="766"/>
      <c r="R152" s="754"/>
      <c r="S152" s="755"/>
      <c r="T152" s="762"/>
      <c r="U152" s="753"/>
      <c r="V152" s="754"/>
      <c r="W152" s="755"/>
      <c r="X152" s="762"/>
      <c r="Y152" s="804">
        <f t="shared" si="46"/>
        <v>0</v>
      </c>
      <c r="Z152" s="803">
        <f t="shared" si="46"/>
        <v>0</v>
      </c>
      <c r="AB152" s="45"/>
      <c r="AC152" s="45"/>
      <c r="AD152" s="1202" t="str">
        <f t="shared" si="47"/>
        <v/>
      </c>
      <c r="AE152" s="1202" t="str">
        <f t="shared" si="48"/>
        <v/>
      </c>
      <c r="AF152" s="1202" t="str">
        <f t="shared" si="41"/>
        <v/>
      </c>
      <c r="AG152" s="1202" t="str">
        <f t="shared" si="42"/>
        <v/>
      </c>
      <c r="AH152" s="1202" t="str">
        <f t="shared" si="43"/>
        <v/>
      </c>
      <c r="AI152" s="1202" t="str">
        <f t="shared" si="44"/>
        <v/>
      </c>
      <c r="AJ152" s="1200" t="str">
        <f t="shared" si="49"/>
        <v/>
      </c>
      <c r="AK152" s="1200" t="str">
        <f t="shared" si="50"/>
        <v/>
      </c>
      <c r="AL152" s="1200" t="str">
        <f t="shared" si="51"/>
        <v/>
      </c>
      <c r="AM152" s="1200" t="str">
        <f t="shared" si="52"/>
        <v/>
      </c>
      <c r="AN152" s="1200" t="str">
        <f t="shared" si="53"/>
        <v/>
      </c>
      <c r="AO152" s="1200" t="str">
        <f t="shared" si="54"/>
        <v/>
      </c>
      <c r="IV152" s="786"/>
    </row>
    <row r="153" spans="1:256" s="52" customFormat="1" ht="30" customHeight="1">
      <c r="A153" s="222"/>
      <c r="B153" s="227">
        <f t="shared" si="45"/>
        <v>21</v>
      </c>
      <c r="C153" s="228" t="str">
        <f>IF('1_一般事項'!$C$8="","",'1_一般事項'!$C$8)</f>
        <v/>
      </c>
      <c r="D153" s="726" t="str">
        <f t="shared" si="40"/>
        <v/>
      </c>
      <c r="E153" s="1641"/>
      <c r="F153" s="1637"/>
      <c r="G153" s="221"/>
      <c r="H153" s="61"/>
      <c r="I153" s="778"/>
      <c r="J153" s="779"/>
      <c r="K153" s="780"/>
      <c r="L153" s="781"/>
      <c r="M153" s="753"/>
      <c r="N153" s="754"/>
      <c r="O153" s="755"/>
      <c r="P153" s="769"/>
      <c r="Q153" s="766"/>
      <c r="R153" s="754"/>
      <c r="S153" s="755"/>
      <c r="T153" s="762"/>
      <c r="U153" s="753"/>
      <c r="V153" s="754"/>
      <c r="W153" s="755"/>
      <c r="X153" s="762"/>
      <c r="Y153" s="804">
        <f t="shared" si="46"/>
        <v>0</v>
      </c>
      <c r="Z153" s="803">
        <f t="shared" si="46"/>
        <v>0</v>
      </c>
      <c r="AB153" s="45"/>
      <c r="AC153" s="45"/>
      <c r="AD153" s="1202" t="str">
        <f t="shared" si="47"/>
        <v/>
      </c>
      <c r="AE153" s="1202" t="str">
        <f t="shared" si="48"/>
        <v/>
      </c>
      <c r="AF153" s="1202" t="str">
        <f t="shared" si="41"/>
        <v/>
      </c>
      <c r="AG153" s="1202" t="str">
        <f t="shared" si="42"/>
        <v/>
      </c>
      <c r="AH153" s="1202" t="str">
        <f t="shared" si="43"/>
        <v/>
      </c>
      <c r="AI153" s="1202" t="str">
        <f t="shared" si="44"/>
        <v/>
      </c>
      <c r="AJ153" s="1200" t="str">
        <f t="shared" si="49"/>
        <v/>
      </c>
      <c r="AK153" s="1200" t="str">
        <f t="shared" si="50"/>
        <v/>
      </c>
      <c r="AL153" s="1200" t="str">
        <f t="shared" si="51"/>
        <v/>
      </c>
      <c r="AM153" s="1200" t="str">
        <f t="shared" si="52"/>
        <v/>
      </c>
      <c r="AN153" s="1200" t="str">
        <f t="shared" si="53"/>
        <v/>
      </c>
      <c r="AO153" s="1200" t="str">
        <f t="shared" si="54"/>
        <v/>
      </c>
      <c r="IV153" s="786"/>
    </row>
    <row r="154" spans="1:256" s="52" customFormat="1" ht="30" customHeight="1">
      <c r="A154" s="222"/>
      <c r="B154" s="227">
        <f t="shared" si="45"/>
        <v>22</v>
      </c>
      <c r="C154" s="228" t="str">
        <f>IF('1_一般事項'!$C$8="","",'1_一般事項'!$C$8)</f>
        <v/>
      </c>
      <c r="D154" s="726" t="str">
        <f t="shared" si="40"/>
        <v/>
      </c>
      <c r="E154" s="1641"/>
      <c r="F154" s="1637"/>
      <c r="G154" s="221"/>
      <c r="H154" s="61"/>
      <c r="I154" s="778"/>
      <c r="J154" s="779"/>
      <c r="K154" s="780"/>
      <c r="L154" s="781"/>
      <c r="M154" s="753"/>
      <c r="N154" s="754"/>
      <c r="O154" s="755"/>
      <c r="P154" s="769"/>
      <c r="Q154" s="766"/>
      <c r="R154" s="754"/>
      <c r="S154" s="755"/>
      <c r="T154" s="762"/>
      <c r="U154" s="753"/>
      <c r="V154" s="754"/>
      <c r="W154" s="755"/>
      <c r="X154" s="762"/>
      <c r="Y154" s="804">
        <f t="shared" si="46"/>
        <v>0</v>
      </c>
      <c r="Z154" s="803">
        <f t="shared" si="46"/>
        <v>0</v>
      </c>
      <c r="AB154" s="3"/>
      <c r="AC154" s="45"/>
      <c r="AD154" s="1202" t="str">
        <f t="shared" si="47"/>
        <v/>
      </c>
      <c r="AE154" s="1202" t="str">
        <f t="shared" si="48"/>
        <v/>
      </c>
      <c r="AF154" s="1202" t="str">
        <f t="shared" si="41"/>
        <v/>
      </c>
      <c r="AG154" s="1202" t="str">
        <f t="shared" si="42"/>
        <v/>
      </c>
      <c r="AH154" s="1202" t="str">
        <f t="shared" si="43"/>
        <v/>
      </c>
      <c r="AI154" s="1202" t="str">
        <f t="shared" si="44"/>
        <v/>
      </c>
      <c r="AJ154" s="1200" t="str">
        <f t="shared" si="49"/>
        <v/>
      </c>
      <c r="AK154" s="1200" t="str">
        <f t="shared" si="50"/>
        <v/>
      </c>
      <c r="AL154" s="1200" t="str">
        <f t="shared" si="51"/>
        <v/>
      </c>
      <c r="AM154" s="1200" t="str">
        <f t="shared" si="52"/>
        <v/>
      </c>
      <c r="AN154" s="1200" t="str">
        <f t="shared" si="53"/>
        <v/>
      </c>
      <c r="AO154" s="1200" t="str">
        <f t="shared" si="54"/>
        <v/>
      </c>
      <c r="IV154" s="786"/>
    </row>
    <row r="155" spans="1:256" s="52" customFormat="1" ht="30" customHeight="1">
      <c r="A155" s="222"/>
      <c r="B155" s="227">
        <f t="shared" si="45"/>
        <v>23</v>
      </c>
      <c r="C155" s="228" t="str">
        <f>IF('1_一般事項'!$C$8="","",'1_一般事項'!$C$8)</f>
        <v/>
      </c>
      <c r="D155" s="726" t="str">
        <f t="shared" si="40"/>
        <v/>
      </c>
      <c r="E155" s="1641"/>
      <c r="F155" s="1637"/>
      <c r="G155" s="221"/>
      <c r="H155" s="61"/>
      <c r="I155" s="778"/>
      <c r="J155" s="779"/>
      <c r="K155" s="780"/>
      <c r="L155" s="781"/>
      <c r="M155" s="753"/>
      <c r="N155" s="754"/>
      <c r="O155" s="755"/>
      <c r="P155" s="769"/>
      <c r="Q155" s="766"/>
      <c r="R155" s="754"/>
      <c r="S155" s="755"/>
      <c r="T155" s="762"/>
      <c r="U155" s="753"/>
      <c r="V155" s="754"/>
      <c r="W155" s="755"/>
      <c r="X155" s="762"/>
      <c r="Y155" s="804">
        <f t="shared" si="46"/>
        <v>0</v>
      </c>
      <c r="Z155" s="803">
        <f t="shared" si="46"/>
        <v>0</v>
      </c>
      <c r="AB155" s="45"/>
      <c r="AC155" s="45"/>
      <c r="AD155" s="1202" t="str">
        <f t="shared" si="47"/>
        <v/>
      </c>
      <c r="AE155" s="1202" t="str">
        <f t="shared" si="48"/>
        <v/>
      </c>
      <c r="AF155" s="1202" t="str">
        <f t="shared" si="41"/>
        <v/>
      </c>
      <c r="AG155" s="1202" t="str">
        <f t="shared" si="42"/>
        <v/>
      </c>
      <c r="AH155" s="1202" t="str">
        <f t="shared" si="43"/>
        <v/>
      </c>
      <c r="AI155" s="1202" t="str">
        <f t="shared" si="44"/>
        <v/>
      </c>
      <c r="AJ155" s="1200" t="str">
        <f t="shared" si="49"/>
        <v/>
      </c>
      <c r="AK155" s="1200" t="str">
        <f t="shared" si="50"/>
        <v/>
      </c>
      <c r="AL155" s="1200" t="str">
        <f t="shared" si="51"/>
        <v/>
      </c>
      <c r="AM155" s="1200" t="str">
        <f t="shared" si="52"/>
        <v/>
      </c>
      <c r="AN155" s="1200" t="str">
        <f t="shared" si="53"/>
        <v/>
      </c>
      <c r="AO155" s="1200" t="str">
        <f t="shared" si="54"/>
        <v/>
      </c>
      <c r="IV155" s="786"/>
    </row>
    <row r="156" spans="1:256" s="52" customFormat="1" ht="30" customHeight="1">
      <c r="A156" s="222"/>
      <c r="B156" s="227">
        <f t="shared" si="45"/>
        <v>24</v>
      </c>
      <c r="C156" s="228" t="str">
        <f>IF('1_一般事項'!$C$8="","",'1_一般事項'!$C$8)</f>
        <v/>
      </c>
      <c r="D156" s="726" t="str">
        <f t="shared" si="40"/>
        <v/>
      </c>
      <c r="E156" s="1641"/>
      <c r="F156" s="1637"/>
      <c r="G156" s="221"/>
      <c r="H156" s="61"/>
      <c r="I156" s="778"/>
      <c r="J156" s="779"/>
      <c r="K156" s="780"/>
      <c r="L156" s="781"/>
      <c r="M156" s="753"/>
      <c r="N156" s="754"/>
      <c r="O156" s="755"/>
      <c r="P156" s="769"/>
      <c r="Q156" s="766"/>
      <c r="R156" s="754"/>
      <c r="S156" s="755"/>
      <c r="T156" s="762"/>
      <c r="U156" s="753"/>
      <c r="V156" s="754"/>
      <c r="W156" s="755"/>
      <c r="X156" s="762"/>
      <c r="Y156" s="804">
        <f t="shared" si="46"/>
        <v>0</v>
      </c>
      <c r="Z156" s="803">
        <f t="shared" si="46"/>
        <v>0</v>
      </c>
      <c r="AB156" s="45"/>
      <c r="AC156" s="45"/>
      <c r="AD156" s="1202" t="str">
        <f t="shared" si="47"/>
        <v/>
      </c>
      <c r="AE156" s="1202" t="str">
        <f t="shared" si="48"/>
        <v/>
      </c>
      <c r="AF156" s="1202" t="str">
        <f t="shared" si="41"/>
        <v/>
      </c>
      <c r="AG156" s="1202" t="str">
        <f t="shared" si="42"/>
        <v/>
      </c>
      <c r="AH156" s="1202" t="str">
        <f t="shared" si="43"/>
        <v/>
      </c>
      <c r="AI156" s="1202" t="str">
        <f t="shared" si="44"/>
        <v/>
      </c>
      <c r="AJ156" s="1200" t="str">
        <f t="shared" si="49"/>
        <v/>
      </c>
      <c r="AK156" s="1200" t="str">
        <f t="shared" si="50"/>
        <v/>
      </c>
      <c r="AL156" s="1200" t="str">
        <f t="shared" si="51"/>
        <v/>
      </c>
      <c r="AM156" s="1200" t="str">
        <f t="shared" si="52"/>
        <v/>
      </c>
      <c r="AN156" s="1200" t="str">
        <f t="shared" si="53"/>
        <v/>
      </c>
      <c r="AO156" s="1200" t="str">
        <f t="shared" si="54"/>
        <v/>
      </c>
      <c r="IV156" s="786"/>
    </row>
    <row r="157" spans="1:256" s="52" customFormat="1" ht="30" customHeight="1">
      <c r="A157" s="222"/>
      <c r="B157" s="227">
        <f t="shared" si="45"/>
        <v>25</v>
      </c>
      <c r="C157" s="228" t="str">
        <f>IF('1_一般事項'!$C$8="","",'1_一般事項'!$C$8)</f>
        <v/>
      </c>
      <c r="D157" s="726" t="str">
        <f t="shared" si="40"/>
        <v/>
      </c>
      <c r="E157" s="1641"/>
      <c r="F157" s="1637"/>
      <c r="G157" s="221"/>
      <c r="H157" s="61"/>
      <c r="I157" s="778"/>
      <c r="J157" s="779"/>
      <c r="K157" s="780"/>
      <c r="L157" s="781"/>
      <c r="M157" s="753"/>
      <c r="N157" s="754"/>
      <c r="O157" s="755"/>
      <c r="P157" s="769"/>
      <c r="Q157" s="766"/>
      <c r="R157" s="754"/>
      <c r="S157" s="755"/>
      <c r="T157" s="762"/>
      <c r="U157" s="753"/>
      <c r="V157" s="754"/>
      <c r="W157" s="755"/>
      <c r="X157" s="762"/>
      <c r="Y157" s="804">
        <f t="shared" si="46"/>
        <v>0</v>
      </c>
      <c r="Z157" s="803">
        <f t="shared" si="46"/>
        <v>0</v>
      </c>
      <c r="AB157" s="3"/>
      <c r="AC157" s="45"/>
      <c r="AD157" s="1202" t="str">
        <f t="shared" si="47"/>
        <v/>
      </c>
      <c r="AE157" s="1202" t="str">
        <f t="shared" si="48"/>
        <v/>
      </c>
      <c r="AF157" s="1202" t="str">
        <f t="shared" si="41"/>
        <v/>
      </c>
      <c r="AG157" s="1202" t="str">
        <f t="shared" si="42"/>
        <v/>
      </c>
      <c r="AH157" s="1202" t="str">
        <f t="shared" si="43"/>
        <v/>
      </c>
      <c r="AI157" s="1202" t="str">
        <f t="shared" si="44"/>
        <v/>
      </c>
      <c r="AJ157" s="1200" t="str">
        <f t="shared" si="49"/>
        <v/>
      </c>
      <c r="AK157" s="1200" t="str">
        <f t="shared" si="50"/>
        <v/>
      </c>
      <c r="AL157" s="1200" t="str">
        <f t="shared" si="51"/>
        <v/>
      </c>
      <c r="AM157" s="1200" t="str">
        <f t="shared" si="52"/>
        <v/>
      </c>
      <c r="AN157" s="1200" t="str">
        <f t="shared" si="53"/>
        <v/>
      </c>
      <c r="AO157" s="1200" t="str">
        <f t="shared" si="54"/>
        <v/>
      </c>
      <c r="IV157" s="786"/>
    </row>
    <row r="158" spans="1:256" s="52" customFormat="1" ht="30" customHeight="1">
      <c r="A158" s="222"/>
      <c r="B158" s="227">
        <f t="shared" si="45"/>
        <v>26</v>
      </c>
      <c r="C158" s="228" t="str">
        <f>IF('1_一般事項'!$C$8="","",'1_一般事項'!$C$8)</f>
        <v/>
      </c>
      <c r="D158" s="726" t="str">
        <f t="shared" si="40"/>
        <v/>
      </c>
      <c r="E158" s="1641"/>
      <c r="F158" s="1637"/>
      <c r="G158" s="221"/>
      <c r="H158" s="61"/>
      <c r="I158" s="778"/>
      <c r="J158" s="779"/>
      <c r="K158" s="780"/>
      <c r="L158" s="781"/>
      <c r="M158" s="753"/>
      <c r="N158" s="754"/>
      <c r="O158" s="755"/>
      <c r="P158" s="769"/>
      <c r="Q158" s="766"/>
      <c r="R158" s="754"/>
      <c r="S158" s="755"/>
      <c r="T158" s="762"/>
      <c r="U158" s="753"/>
      <c r="V158" s="754"/>
      <c r="W158" s="755"/>
      <c r="X158" s="762"/>
      <c r="Y158" s="804">
        <f t="shared" si="46"/>
        <v>0</v>
      </c>
      <c r="Z158" s="803">
        <f t="shared" si="46"/>
        <v>0</v>
      </c>
      <c r="AB158" s="45"/>
      <c r="AC158" s="45"/>
      <c r="AD158" s="1202" t="str">
        <f t="shared" si="47"/>
        <v/>
      </c>
      <c r="AE158" s="1202" t="str">
        <f t="shared" si="48"/>
        <v/>
      </c>
      <c r="AF158" s="1202" t="str">
        <f t="shared" si="41"/>
        <v/>
      </c>
      <c r="AG158" s="1202" t="str">
        <f t="shared" si="42"/>
        <v/>
      </c>
      <c r="AH158" s="1202" t="str">
        <f t="shared" si="43"/>
        <v/>
      </c>
      <c r="AI158" s="1202" t="str">
        <f t="shared" si="44"/>
        <v/>
      </c>
      <c r="AJ158" s="1200" t="str">
        <f t="shared" si="49"/>
        <v/>
      </c>
      <c r="AK158" s="1200" t="str">
        <f t="shared" si="50"/>
        <v/>
      </c>
      <c r="AL158" s="1200" t="str">
        <f t="shared" si="51"/>
        <v/>
      </c>
      <c r="AM158" s="1200" t="str">
        <f t="shared" si="52"/>
        <v/>
      </c>
      <c r="AN158" s="1200" t="str">
        <f t="shared" si="53"/>
        <v/>
      </c>
      <c r="AO158" s="1200" t="str">
        <f t="shared" si="54"/>
        <v/>
      </c>
      <c r="IV158" s="786"/>
    </row>
    <row r="159" spans="1:256" s="52" customFormat="1" ht="30" customHeight="1">
      <c r="A159" s="222"/>
      <c r="B159" s="227">
        <f t="shared" si="45"/>
        <v>27</v>
      </c>
      <c r="C159" s="228" t="str">
        <f>IF('1_一般事項'!$C$8="","",'1_一般事項'!$C$8)</f>
        <v/>
      </c>
      <c r="D159" s="726" t="str">
        <f t="shared" si="40"/>
        <v/>
      </c>
      <c r="E159" s="1641"/>
      <c r="F159" s="1637"/>
      <c r="G159" s="221"/>
      <c r="H159" s="61"/>
      <c r="I159" s="778"/>
      <c r="J159" s="779"/>
      <c r="K159" s="780"/>
      <c r="L159" s="781"/>
      <c r="M159" s="753"/>
      <c r="N159" s="754"/>
      <c r="O159" s="755"/>
      <c r="P159" s="769"/>
      <c r="Q159" s="766"/>
      <c r="R159" s="754"/>
      <c r="S159" s="755"/>
      <c r="T159" s="762"/>
      <c r="U159" s="753"/>
      <c r="V159" s="754"/>
      <c r="W159" s="755"/>
      <c r="X159" s="762"/>
      <c r="Y159" s="804">
        <f t="shared" si="46"/>
        <v>0</v>
      </c>
      <c r="Z159" s="803">
        <f t="shared" si="46"/>
        <v>0</v>
      </c>
      <c r="AB159" s="3"/>
      <c r="AC159" s="45"/>
      <c r="AD159" s="1202" t="str">
        <f t="shared" si="47"/>
        <v/>
      </c>
      <c r="AE159" s="1202" t="str">
        <f t="shared" si="48"/>
        <v/>
      </c>
      <c r="AF159" s="1202" t="str">
        <f t="shared" si="41"/>
        <v/>
      </c>
      <c r="AG159" s="1202" t="str">
        <f t="shared" si="42"/>
        <v/>
      </c>
      <c r="AH159" s="1202" t="str">
        <f t="shared" si="43"/>
        <v/>
      </c>
      <c r="AI159" s="1202" t="str">
        <f t="shared" si="44"/>
        <v/>
      </c>
      <c r="AJ159" s="1200" t="str">
        <f t="shared" si="49"/>
        <v/>
      </c>
      <c r="AK159" s="1200" t="str">
        <f t="shared" si="50"/>
        <v/>
      </c>
      <c r="AL159" s="1200" t="str">
        <f t="shared" si="51"/>
        <v/>
      </c>
      <c r="AM159" s="1200" t="str">
        <f t="shared" si="52"/>
        <v/>
      </c>
      <c r="AN159" s="1200" t="str">
        <f t="shared" si="53"/>
        <v/>
      </c>
      <c r="AO159" s="1200" t="str">
        <f t="shared" si="54"/>
        <v/>
      </c>
      <c r="IV159" s="786"/>
    </row>
    <row r="160" spans="1:256" s="52" customFormat="1" ht="30" customHeight="1">
      <c r="A160" s="222"/>
      <c r="B160" s="227">
        <f t="shared" si="45"/>
        <v>28</v>
      </c>
      <c r="C160" s="228" t="str">
        <f>IF('1_一般事項'!$C$8="","",'1_一般事項'!$C$8)</f>
        <v/>
      </c>
      <c r="D160" s="726" t="str">
        <f t="shared" si="40"/>
        <v/>
      </c>
      <c r="E160" s="1641"/>
      <c r="F160" s="1637"/>
      <c r="G160" s="221"/>
      <c r="H160" s="61"/>
      <c r="I160" s="778"/>
      <c r="J160" s="779"/>
      <c r="K160" s="780"/>
      <c r="L160" s="781"/>
      <c r="M160" s="753"/>
      <c r="N160" s="754"/>
      <c r="O160" s="755"/>
      <c r="P160" s="769"/>
      <c r="Q160" s="766"/>
      <c r="R160" s="754"/>
      <c r="S160" s="755"/>
      <c r="T160" s="762"/>
      <c r="U160" s="753"/>
      <c r="V160" s="754"/>
      <c r="W160" s="755"/>
      <c r="X160" s="762"/>
      <c r="Y160" s="804">
        <f t="shared" si="46"/>
        <v>0</v>
      </c>
      <c r="Z160" s="803">
        <f t="shared" si="46"/>
        <v>0</v>
      </c>
      <c r="AB160" s="45"/>
      <c r="AC160" s="45"/>
      <c r="AD160" s="1202" t="str">
        <f t="shared" si="47"/>
        <v/>
      </c>
      <c r="AE160" s="1202" t="str">
        <f t="shared" si="48"/>
        <v/>
      </c>
      <c r="AF160" s="1202" t="str">
        <f t="shared" si="41"/>
        <v/>
      </c>
      <c r="AG160" s="1202" t="str">
        <f t="shared" si="42"/>
        <v/>
      </c>
      <c r="AH160" s="1202" t="str">
        <f t="shared" si="43"/>
        <v/>
      </c>
      <c r="AI160" s="1202" t="str">
        <f t="shared" si="44"/>
        <v/>
      </c>
      <c r="AJ160" s="1200" t="str">
        <f t="shared" si="49"/>
        <v/>
      </c>
      <c r="AK160" s="1200" t="str">
        <f t="shared" si="50"/>
        <v/>
      </c>
      <c r="AL160" s="1200" t="str">
        <f t="shared" si="51"/>
        <v/>
      </c>
      <c r="AM160" s="1200" t="str">
        <f t="shared" si="52"/>
        <v/>
      </c>
      <c r="AN160" s="1200" t="str">
        <f t="shared" si="53"/>
        <v/>
      </c>
      <c r="AO160" s="1200" t="str">
        <f t="shared" si="54"/>
        <v/>
      </c>
      <c r="IV160" s="786"/>
    </row>
    <row r="161" spans="1:256" s="52" customFormat="1" ht="30" customHeight="1">
      <c r="A161" s="222"/>
      <c r="B161" s="227">
        <f t="shared" si="45"/>
        <v>29</v>
      </c>
      <c r="C161" s="228" t="str">
        <f>IF('1_一般事項'!$C$8="","",'1_一般事項'!$C$8)</f>
        <v/>
      </c>
      <c r="D161" s="726" t="str">
        <f t="shared" si="40"/>
        <v/>
      </c>
      <c r="E161" s="1641"/>
      <c r="F161" s="1637"/>
      <c r="G161" s="221"/>
      <c r="H161" s="61"/>
      <c r="I161" s="778"/>
      <c r="J161" s="779"/>
      <c r="K161" s="780"/>
      <c r="L161" s="781"/>
      <c r="M161" s="753"/>
      <c r="N161" s="754"/>
      <c r="O161" s="755"/>
      <c r="P161" s="769"/>
      <c r="Q161" s="766"/>
      <c r="R161" s="754"/>
      <c r="S161" s="755"/>
      <c r="T161" s="762"/>
      <c r="U161" s="753"/>
      <c r="V161" s="754"/>
      <c r="W161" s="755"/>
      <c r="X161" s="762"/>
      <c r="Y161" s="804">
        <f t="shared" si="46"/>
        <v>0</v>
      </c>
      <c r="Z161" s="803">
        <f t="shared" si="46"/>
        <v>0</v>
      </c>
      <c r="AB161" s="45"/>
      <c r="AC161" s="45"/>
      <c r="AD161" s="1202" t="str">
        <f t="shared" si="47"/>
        <v/>
      </c>
      <c r="AE161" s="1202" t="str">
        <f t="shared" si="48"/>
        <v/>
      </c>
      <c r="AF161" s="1202" t="str">
        <f t="shared" si="41"/>
        <v/>
      </c>
      <c r="AG161" s="1202" t="str">
        <f t="shared" si="42"/>
        <v/>
      </c>
      <c r="AH161" s="1202" t="str">
        <f t="shared" si="43"/>
        <v/>
      </c>
      <c r="AI161" s="1202" t="str">
        <f t="shared" si="44"/>
        <v/>
      </c>
      <c r="AJ161" s="1200" t="str">
        <f t="shared" si="49"/>
        <v/>
      </c>
      <c r="AK161" s="1200" t="str">
        <f t="shared" si="50"/>
        <v/>
      </c>
      <c r="AL161" s="1200" t="str">
        <f t="shared" si="51"/>
        <v/>
      </c>
      <c r="AM161" s="1200" t="str">
        <f t="shared" si="52"/>
        <v/>
      </c>
      <c r="AN161" s="1200" t="str">
        <f t="shared" si="53"/>
        <v/>
      </c>
      <c r="AO161" s="1200" t="str">
        <f t="shared" si="54"/>
        <v/>
      </c>
      <c r="IV161" s="786"/>
    </row>
    <row r="162" spans="1:256" s="52" customFormat="1" ht="30" customHeight="1">
      <c r="A162" s="222"/>
      <c r="B162" s="227">
        <f t="shared" si="45"/>
        <v>30</v>
      </c>
      <c r="C162" s="228" t="str">
        <f>IF('1_一般事項'!$C$8="","",'1_一般事項'!$C$8)</f>
        <v/>
      </c>
      <c r="D162" s="726" t="str">
        <f t="shared" si="40"/>
        <v/>
      </c>
      <c r="E162" s="1641"/>
      <c r="F162" s="1637"/>
      <c r="G162" s="221"/>
      <c r="H162" s="61"/>
      <c r="I162" s="778"/>
      <c r="J162" s="779"/>
      <c r="K162" s="780"/>
      <c r="L162" s="781"/>
      <c r="M162" s="753"/>
      <c r="N162" s="754"/>
      <c r="O162" s="755"/>
      <c r="P162" s="769"/>
      <c r="Q162" s="766"/>
      <c r="R162" s="754"/>
      <c r="S162" s="755"/>
      <c r="T162" s="762"/>
      <c r="U162" s="753"/>
      <c r="V162" s="754"/>
      <c r="W162" s="755"/>
      <c r="X162" s="762"/>
      <c r="Y162" s="804">
        <f t="shared" si="46"/>
        <v>0</v>
      </c>
      <c r="Z162" s="803">
        <f t="shared" si="46"/>
        <v>0</v>
      </c>
      <c r="AB162" s="3"/>
      <c r="AC162" s="45"/>
      <c r="AD162" s="1202" t="str">
        <f t="shared" si="47"/>
        <v/>
      </c>
      <c r="AE162" s="1202" t="str">
        <f t="shared" si="48"/>
        <v/>
      </c>
      <c r="AF162" s="1202" t="str">
        <f t="shared" si="41"/>
        <v/>
      </c>
      <c r="AG162" s="1202" t="str">
        <f t="shared" si="42"/>
        <v/>
      </c>
      <c r="AH162" s="1202" t="str">
        <f t="shared" si="43"/>
        <v/>
      </c>
      <c r="AI162" s="1202" t="str">
        <f t="shared" si="44"/>
        <v/>
      </c>
      <c r="AJ162" s="1200" t="str">
        <f t="shared" si="49"/>
        <v/>
      </c>
      <c r="AK162" s="1200" t="str">
        <f t="shared" si="50"/>
        <v/>
      </c>
      <c r="AL162" s="1200" t="str">
        <f t="shared" si="51"/>
        <v/>
      </c>
      <c r="AM162" s="1200" t="str">
        <f t="shared" si="52"/>
        <v/>
      </c>
      <c r="AN162" s="1200" t="str">
        <f t="shared" si="53"/>
        <v/>
      </c>
      <c r="AO162" s="1200" t="str">
        <f t="shared" si="54"/>
        <v/>
      </c>
      <c r="IV162" s="786"/>
    </row>
    <row r="163" spans="1:256" s="52" customFormat="1" ht="30" customHeight="1">
      <c r="A163" s="222"/>
      <c r="B163" s="227">
        <f t="shared" si="45"/>
        <v>31</v>
      </c>
      <c r="C163" s="228" t="str">
        <f>IF('1_一般事項'!$C$8="","",'1_一般事項'!$C$8)</f>
        <v/>
      </c>
      <c r="D163" s="726" t="str">
        <f t="shared" si="40"/>
        <v/>
      </c>
      <c r="E163" s="1641"/>
      <c r="F163" s="1637"/>
      <c r="G163" s="221"/>
      <c r="H163" s="61"/>
      <c r="I163" s="778"/>
      <c r="J163" s="779"/>
      <c r="K163" s="780"/>
      <c r="L163" s="781"/>
      <c r="M163" s="753"/>
      <c r="N163" s="754"/>
      <c r="O163" s="755"/>
      <c r="P163" s="769"/>
      <c r="Q163" s="766"/>
      <c r="R163" s="754"/>
      <c r="S163" s="755"/>
      <c r="T163" s="762"/>
      <c r="U163" s="753"/>
      <c r="V163" s="754"/>
      <c r="W163" s="755"/>
      <c r="X163" s="762"/>
      <c r="Y163" s="804">
        <f t="shared" si="46"/>
        <v>0</v>
      </c>
      <c r="Z163" s="803">
        <f t="shared" si="46"/>
        <v>0</v>
      </c>
      <c r="AB163" s="45"/>
      <c r="AC163" s="45"/>
      <c r="AD163" s="1202" t="str">
        <f t="shared" si="47"/>
        <v/>
      </c>
      <c r="AE163" s="1202" t="str">
        <f t="shared" si="48"/>
        <v/>
      </c>
      <c r="AF163" s="1202" t="str">
        <f t="shared" si="41"/>
        <v/>
      </c>
      <c r="AG163" s="1202" t="str">
        <f t="shared" si="42"/>
        <v/>
      </c>
      <c r="AH163" s="1202" t="str">
        <f t="shared" si="43"/>
        <v/>
      </c>
      <c r="AI163" s="1202" t="str">
        <f t="shared" si="44"/>
        <v/>
      </c>
      <c r="AJ163" s="1200" t="str">
        <f t="shared" si="49"/>
        <v/>
      </c>
      <c r="AK163" s="1200" t="str">
        <f t="shared" si="50"/>
        <v/>
      </c>
      <c r="AL163" s="1200" t="str">
        <f t="shared" si="51"/>
        <v/>
      </c>
      <c r="AM163" s="1200" t="str">
        <f t="shared" si="52"/>
        <v/>
      </c>
      <c r="AN163" s="1200" t="str">
        <f t="shared" si="53"/>
        <v/>
      </c>
      <c r="AO163" s="1200" t="str">
        <f t="shared" si="54"/>
        <v/>
      </c>
      <c r="IV163" s="786"/>
    </row>
    <row r="164" spans="1:256" s="52" customFormat="1" ht="30" customHeight="1">
      <c r="A164" s="222"/>
      <c r="B164" s="227">
        <f t="shared" si="45"/>
        <v>32</v>
      </c>
      <c r="C164" s="228" t="str">
        <f>IF('1_一般事項'!$C$8="","",'1_一般事項'!$C$8)</f>
        <v/>
      </c>
      <c r="D164" s="726" t="str">
        <f t="shared" si="40"/>
        <v/>
      </c>
      <c r="E164" s="1641"/>
      <c r="F164" s="1637"/>
      <c r="G164" s="221"/>
      <c r="H164" s="61"/>
      <c r="I164" s="778"/>
      <c r="J164" s="779"/>
      <c r="K164" s="780"/>
      <c r="L164" s="781"/>
      <c r="M164" s="753"/>
      <c r="N164" s="754"/>
      <c r="O164" s="755"/>
      <c r="P164" s="769"/>
      <c r="Q164" s="766"/>
      <c r="R164" s="754"/>
      <c r="S164" s="755"/>
      <c r="T164" s="762"/>
      <c r="U164" s="753"/>
      <c r="V164" s="754"/>
      <c r="W164" s="755"/>
      <c r="X164" s="762"/>
      <c r="Y164" s="804">
        <f t="shared" si="46"/>
        <v>0</v>
      </c>
      <c r="Z164" s="803">
        <f t="shared" si="46"/>
        <v>0</v>
      </c>
      <c r="AB164" s="45"/>
      <c r="AC164" s="45"/>
      <c r="AD164" s="1202" t="str">
        <f t="shared" si="47"/>
        <v/>
      </c>
      <c r="AE164" s="1202" t="str">
        <f t="shared" si="48"/>
        <v/>
      </c>
      <c r="AF164" s="1202" t="str">
        <f t="shared" si="41"/>
        <v/>
      </c>
      <c r="AG164" s="1202" t="str">
        <f t="shared" si="42"/>
        <v/>
      </c>
      <c r="AH164" s="1202" t="str">
        <f t="shared" si="43"/>
        <v/>
      </c>
      <c r="AI164" s="1202" t="str">
        <f t="shared" si="44"/>
        <v/>
      </c>
      <c r="AJ164" s="1200" t="str">
        <f t="shared" si="49"/>
        <v/>
      </c>
      <c r="AK164" s="1200" t="str">
        <f t="shared" si="50"/>
        <v/>
      </c>
      <c r="AL164" s="1200" t="str">
        <f t="shared" si="51"/>
        <v/>
      </c>
      <c r="AM164" s="1200" t="str">
        <f t="shared" si="52"/>
        <v/>
      </c>
      <c r="AN164" s="1200" t="str">
        <f t="shared" si="53"/>
        <v/>
      </c>
      <c r="AO164" s="1200" t="str">
        <f t="shared" si="54"/>
        <v/>
      </c>
      <c r="IV164" s="786"/>
    </row>
    <row r="165" spans="1:256" s="52" customFormat="1" ht="30" customHeight="1">
      <c r="A165" s="222"/>
      <c r="B165" s="227">
        <f t="shared" si="45"/>
        <v>33</v>
      </c>
      <c r="C165" s="228" t="str">
        <f>IF('1_一般事項'!$C$8="","",'1_一般事項'!$C$8)</f>
        <v/>
      </c>
      <c r="D165" s="726" t="str">
        <f t="shared" si="40"/>
        <v/>
      </c>
      <c r="E165" s="1641"/>
      <c r="F165" s="1637"/>
      <c r="G165" s="221"/>
      <c r="H165" s="61"/>
      <c r="I165" s="778"/>
      <c r="J165" s="779"/>
      <c r="K165" s="780"/>
      <c r="L165" s="781"/>
      <c r="M165" s="753"/>
      <c r="N165" s="754"/>
      <c r="O165" s="755"/>
      <c r="P165" s="769"/>
      <c r="Q165" s="766"/>
      <c r="R165" s="754"/>
      <c r="S165" s="755"/>
      <c r="T165" s="762"/>
      <c r="U165" s="753"/>
      <c r="V165" s="754"/>
      <c r="W165" s="755"/>
      <c r="X165" s="762"/>
      <c r="Y165" s="804">
        <f t="shared" si="46"/>
        <v>0</v>
      </c>
      <c r="Z165" s="803">
        <f t="shared" si="46"/>
        <v>0</v>
      </c>
      <c r="AB165" s="3"/>
      <c r="AC165" s="45"/>
      <c r="AD165" s="1202" t="str">
        <f t="shared" si="47"/>
        <v/>
      </c>
      <c r="AE165" s="1202" t="str">
        <f t="shared" si="48"/>
        <v/>
      </c>
      <c r="AF165" s="1202" t="str">
        <f t="shared" ref="AF165:AF182" si="55">IF(E165&lt;&gt;"",IF(AND(I165="",M165="",Q165="",U165=""),"×",""),"")</f>
        <v/>
      </c>
      <c r="AG165" s="1202" t="str">
        <f t="shared" ref="AG165:AG182" si="56">IF(E165&lt;&gt;"",IF(AND(J165="",N165="",R165="",V165=""),"×",""),"")</f>
        <v/>
      </c>
      <c r="AH165" s="1202" t="str">
        <f t="shared" ref="AH165:AH182" si="57">IF(E165&lt;&gt;"",IF(AND(K165="",O165="",S165="",W165=""),"×",""),"")</f>
        <v/>
      </c>
      <c r="AI165" s="1202" t="str">
        <f t="shared" ref="AI165:AI182" si="58">IF(E165&lt;&gt;"",IF(AND(L165="",P165="",T165="",X165=""),"×",""),"")</f>
        <v/>
      </c>
      <c r="AJ165" s="1200" t="str">
        <f t="shared" si="49"/>
        <v/>
      </c>
      <c r="AK165" s="1200" t="str">
        <f t="shared" si="50"/>
        <v/>
      </c>
      <c r="AL165" s="1200" t="str">
        <f t="shared" si="51"/>
        <v/>
      </c>
      <c r="AM165" s="1200" t="str">
        <f t="shared" si="52"/>
        <v/>
      </c>
      <c r="AN165" s="1200" t="str">
        <f t="shared" si="53"/>
        <v/>
      </c>
      <c r="AO165" s="1200" t="str">
        <f t="shared" si="54"/>
        <v/>
      </c>
      <c r="IV165" s="786"/>
    </row>
    <row r="166" spans="1:256" s="52" customFormat="1" ht="30" customHeight="1">
      <c r="A166" s="222"/>
      <c r="B166" s="227">
        <f t="shared" si="45"/>
        <v>34</v>
      </c>
      <c r="C166" s="228" t="str">
        <f>IF('1_一般事項'!$C$8="","",'1_一般事項'!$C$8)</f>
        <v/>
      </c>
      <c r="D166" s="726" t="str">
        <f t="shared" si="40"/>
        <v/>
      </c>
      <c r="E166" s="1641"/>
      <c r="F166" s="1637"/>
      <c r="G166" s="221"/>
      <c r="H166" s="61"/>
      <c r="I166" s="778"/>
      <c r="J166" s="779"/>
      <c r="K166" s="780"/>
      <c r="L166" s="781"/>
      <c r="M166" s="753"/>
      <c r="N166" s="754"/>
      <c r="O166" s="755"/>
      <c r="P166" s="769"/>
      <c r="Q166" s="766"/>
      <c r="R166" s="754"/>
      <c r="S166" s="755"/>
      <c r="T166" s="762"/>
      <c r="U166" s="753"/>
      <c r="V166" s="754"/>
      <c r="W166" s="755"/>
      <c r="X166" s="762"/>
      <c r="Y166" s="804">
        <f t="shared" si="46"/>
        <v>0</v>
      </c>
      <c r="Z166" s="803">
        <f t="shared" si="46"/>
        <v>0</v>
      </c>
      <c r="AB166" s="45"/>
      <c r="AC166" s="45"/>
      <c r="AD166" s="1202" t="str">
        <f t="shared" si="47"/>
        <v/>
      </c>
      <c r="AE166" s="1202" t="str">
        <f t="shared" si="48"/>
        <v/>
      </c>
      <c r="AF166" s="1202" t="str">
        <f t="shared" si="55"/>
        <v/>
      </c>
      <c r="AG166" s="1202" t="str">
        <f t="shared" si="56"/>
        <v/>
      </c>
      <c r="AH166" s="1202" t="str">
        <f t="shared" si="57"/>
        <v/>
      </c>
      <c r="AI166" s="1202" t="str">
        <f t="shared" si="58"/>
        <v/>
      </c>
      <c r="AJ166" s="1200" t="str">
        <f t="shared" si="49"/>
        <v/>
      </c>
      <c r="AK166" s="1200" t="str">
        <f t="shared" si="50"/>
        <v/>
      </c>
      <c r="AL166" s="1200" t="str">
        <f t="shared" si="51"/>
        <v/>
      </c>
      <c r="AM166" s="1200" t="str">
        <f t="shared" si="52"/>
        <v/>
      </c>
      <c r="AN166" s="1200" t="str">
        <f t="shared" si="53"/>
        <v/>
      </c>
      <c r="AO166" s="1200" t="str">
        <f t="shared" si="54"/>
        <v/>
      </c>
      <c r="IV166" s="786"/>
    </row>
    <row r="167" spans="1:256" s="52" customFormat="1" ht="30" customHeight="1">
      <c r="A167" s="222"/>
      <c r="B167" s="227">
        <f t="shared" si="45"/>
        <v>35</v>
      </c>
      <c r="C167" s="228" t="str">
        <f>IF('1_一般事項'!$C$8="","",'1_一般事項'!$C$8)</f>
        <v/>
      </c>
      <c r="D167" s="726" t="str">
        <f t="shared" si="40"/>
        <v/>
      </c>
      <c r="E167" s="1641"/>
      <c r="F167" s="1637"/>
      <c r="G167" s="221"/>
      <c r="H167" s="61"/>
      <c r="I167" s="778"/>
      <c r="J167" s="779"/>
      <c r="K167" s="780"/>
      <c r="L167" s="781"/>
      <c r="M167" s="753"/>
      <c r="N167" s="754"/>
      <c r="O167" s="755"/>
      <c r="P167" s="769"/>
      <c r="Q167" s="766"/>
      <c r="R167" s="754"/>
      <c r="S167" s="755"/>
      <c r="T167" s="762"/>
      <c r="U167" s="753"/>
      <c r="V167" s="754"/>
      <c r="W167" s="755"/>
      <c r="X167" s="762"/>
      <c r="Y167" s="804">
        <f t="shared" si="46"/>
        <v>0</v>
      </c>
      <c r="Z167" s="803">
        <f t="shared" si="46"/>
        <v>0</v>
      </c>
      <c r="AB167" s="45"/>
      <c r="AC167" s="45"/>
      <c r="AD167" s="1202" t="str">
        <f t="shared" si="47"/>
        <v/>
      </c>
      <c r="AE167" s="1202" t="str">
        <f t="shared" si="48"/>
        <v/>
      </c>
      <c r="AF167" s="1202" t="str">
        <f t="shared" si="55"/>
        <v/>
      </c>
      <c r="AG167" s="1202" t="str">
        <f t="shared" si="56"/>
        <v/>
      </c>
      <c r="AH167" s="1202" t="str">
        <f t="shared" si="57"/>
        <v/>
      </c>
      <c r="AI167" s="1202" t="str">
        <f t="shared" si="58"/>
        <v/>
      </c>
      <c r="AJ167" s="1200" t="str">
        <f t="shared" si="49"/>
        <v/>
      </c>
      <c r="AK167" s="1200" t="str">
        <f t="shared" si="50"/>
        <v/>
      </c>
      <c r="AL167" s="1200" t="str">
        <f t="shared" si="51"/>
        <v/>
      </c>
      <c r="AM167" s="1200" t="str">
        <f t="shared" si="52"/>
        <v/>
      </c>
      <c r="AN167" s="1200" t="str">
        <f t="shared" si="53"/>
        <v/>
      </c>
      <c r="AO167" s="1200" t="str">
        <f t="shared" si="54"/>
        <v/>
      </c>
      <c r="IV167" s="786"/>
    </row>
    <row r="168" spans="1:256" s="52" customFormat="1" ht="30" customHeight="1">
      <c r="A168" s="222"/>
      <c r="B168" s="227">
        <f t="shared" si="45"/>
        <v>36</v>
      </c>
      <c r="C168" s="228" t="str">
        <f>IF('1_一般事項'!$C$8="","",'1_一般事項'!$C$8)</f>
        <v/>
      </c>
      <c r="D168" s="726" t="str">
        <f t="shared" si="40"/>
        <v/>
      </c>
      <c r="E168" s="1641"/>
      <c r="F168" s="1637"/>
      <c r="G168" s="221"/>
      <c r="H168" s="61"/>
      <c r="I168" s="778"/>
      <c r="J168" s="779"/>
      <c r="K168" s="780"/>
      <c r="L168" s="781"/>
      <c r="M168" s="753"/>
      <c r="N168" s="754"/>
      <c r="O168" s="755"/>
      <c r="P168" s="769"/>
      <c r="Q168" s="766"/>
      <c r="R168" s="754"/>
      <c r="S168" s="755"/>
      <c r="T168" s="762"/>
      <c r="U168" s="753"/>
      <c r="V168" s="754"/>
      <c r="W168" s="755"/>
      <c r="X168" s="762"/>
      <c r="Y168" s="804">
        <f t="shared" si="46"/>
        <v>0</v>
      </c>
      <c r="Z168" s="803">
        <f t="shared" si="46"/>
        <v>0</v>
      </c>
      <c r="AB168" s="3"/>
      <c r="AC168" s="45"/>
      <c r="AD168" s="1202" t="str">
        <f t="shared" si="47"/>
        <v/>
      </c>
      <c r="AE168" s="1202" t="str">
        <f t="shared" si="48"/>
        <v/>
      </c>
      <c r="AF168" s="1202" t="str">
        <f t="shared" si="55"/>
        <v/>
      </c>
      <c r="AG168" s="1202" t="str">
        <f t="shared" si="56"/>
        <v/>
      </c>
      <c r="AH168" s="1202" t="str">
        <f t="shared" si="57"/>
        <v/>
      </c>
      <c r="AI168" s="1202" t="str">
        <f t="shared" si="58"/>
        <v/>
      </c>
      <c r="AJ168" s="1200" t="str">
        <f t="shared" si="49"/>
        <v/>
      </c>
      <c r="AK168" s="1200" t="str">
        <f t="shared" si="50"/>
        <v/>
      </c>
      <c r="AL168" s="1200" t="str">
        <f t="shared" si="51"/>
        <v/>
      </c>
      <c r="AM168" s="1200" t="str">
        <f t="shared" si="52"/>
        <v/>
      </c>
      <c r="AN168" s="1200" t="str">
        <f t="shared" si="53"/>
        <v/>
      </c>
      <c r="AO168" s="1200" t="str">
        <f t="shared" si="54"/>
        <v/>
      </c>
      <c r="IV168" s="786"/>
    </row>
    <row r="169" spans="1:256" s="52" customFormat="1" ht="30" customHeight="1">
      <c r="A169" s="222"/>
      <c r="B169" s="227">
        <f t="shared" si="45"/>
        <v>37</v>
      </c>
      <c r="C169" s="228" t="str">
        <f>IF('1_一般事項'!$C$8="","",'1_一般事項'!$C$8)</f>
        <v/>
      </c>
      <c r="D169" s="726" t="str">
        <f t="shared" si="40"/>
        <v/>
      </c>
      <c r="E169" s="1641"/>
      <c r="F169" s="1637"/>
      <c r="G169" s="221"/>
      <c r="H169" s="61"/>
      <c r="I169" s="778"/>
      <c r="J169" s="779"/>
      <c r="K169" s="780"/>
      <c r="L169" s="781"/>
      <c r="M169" s="753"/>
      <c r="N169" s="754"/>
      <c r="O169" s="755"/>
      <c r="P169" s="769"/>
      <c r="Q169" s="766"/>
      <c r="R169" s="754"/>
      <c r="S169" s="755"/>
      <c r="T169" s="762"/>
      <c r="U169" s="753"/>
      <c r="V169" s="754"/>
      <c r="W169" s="755"/>
      <c r="X169" s="762"/>
      <c r="Y169" s="804">
        <f t="shared" si="46"/>
        <v>0</v>
      </c>
      <c r="Z169" s="803">
        <f t="shared" si="46"/>
        <v>0</v>
      </c>
      <c r="AB169" s="45"/>
      <c r="AC169" s="45"/>
      <c r="AD169" s="1202" t="str">
        <f t="shared" si="47"/>
        <v/>
      </c>
      <c r="AE169" s="1202" t="str">
        <f t="shared" si="48"/>
        <v/>
      </c>
      <c r="AF169" s="1202" t="str">
        <f t="shared" si="55"/>
        <v/>
      </c>
      <c r="AG169" s="1202" t="str">
        <f t="shared" si="56"/>
        <v/>
      </c>
      <c r="AH169" s="1202" t="str">
        <f t="shared" si="57"/>
        <v/>
      </c>
      <c r="AI169" s="1202" t="str">
        <f t="shared" si="58"/>
        <v/>
      </c>
      <c r="AJ169" s="1200" t="str">
        <f t="shared" si="49"/>
        <v/>
      </c>
      <c r="AK169" s="1200" t="str">
        <f t="shared" si="50"/>
        <v/>
      </c>
      <c r="AL169" s="1200" t="str">
        <f t="shared" si="51"/>
        <v/>
      </c>
      <c r="AM169" s="1200" t="str">
        <f t="shared" si="52"/>
        <v/>
      </c>
      <c r="AN169" s="1200" t="str">
        <f t="shared" si="53"/>
        <v/>
      </c>
      <c r="AO169" s="1200" t="str">
        <f t="shared" si="54"/>
        <v/>
      </c>
      <c r="IV169" s="786"/>
    </row>
    <row r="170" spans="1:256" s="52" customFormat="1" ht="30" customHeight="1">
      <c r="A170" s="222"/>
      <c r="B170" s="227">
        <f t="shared" si="45"/>
        <v>38</v>
      </c>
      <c r="C170" s="228" t="str">
        <f>IF('1_一般事項'!$C$8="","",'1_一般事項'!$C$8)</f>
        <v/>
      </c>
      <c r="D170" s="726" t="str">
        <f t="shared" si="40"/>
        <v/>
      </c>
      <c r="E170" s="1641"/>
      <c r="F170" s="1637"/>
      <c r="G170" s="221"/>
      <c r="H170" s="61"/>
      <c r="I170" s="778"/>
      <c r="J170" s="779"/>
      <c r="K170" s="780"/>
      <c r="L170" s="781"/>
      <c r="M170" s="753"/>
      <c r="N170" s="754"/>
      <c r="O170" s="755"/>
      <c r="P170" s="769"/>
      <c r="Q170" s="766"/>
      <c r="R170" s="754"/>
      <c r="S170" s="755"/>
      <c r="T170" s="762"/>
      <c r="U170" s="753"/>
      <c r="V170" s="754"/>
      <c r="W170" s="755"/>
      <c r="X170" s="762"/>
      <c r="Y170" s="804">
        <f t="shared" si="46"/>
        <v>0</v>
      </c>
      <c r="Z170" s="803">
        <f t="shared" si="46"/>
        <v>0</v>
      </c>
      <c r="AB170" s="3"/>
      <c r="AC170" s="45"/>
      <c r="AD170" s="1202" t="str">
        <f t="shared" si="47"/>
        <v/>
      </c>
      <c r="AE170" s="1202" t="str">
        <f t="shared" si="48"/>
        <v/>
      </c>
      <c r="AF170" s="1202" t="str">
        <f t="shared" si="55"/>
        <v/>
      </c>
      <c r="AG170" s="1202" t="str">
        <f t="shared" si="56"/>
        <v/>
      </c>
      <c r="AH170" s="1202" t="str">
        <f t="shared" si="57"/>
        <v/>
      </c>
      <c r="AI170" s="1202" t="str">
        <f t="shared" si="58"/>
        <v/>
      </c>
      <c r="AJ170" s="1200" t="str">
        <f t="shared" si="49"/>
        <v/>
      </c>
      <c r="AK170" s="1200" t="str">
        <f t="shared" si="50"/>
        <v/>
      </c>
      <c r="AL170" s="1200" t="str">
        <f t="shared" si="51"/>
        <v/>
      </c>
      <c r="AM170" s="1200" t="str">
        <f t="shared" si="52"/>
        <v/>
      </c>
      <c r="AN170" s="1200" t="str">
        <f t="shared" si="53"/>
        <v/>
      </c>
      <c r="AO170" s="1200" t="str">
        <f t="shared" si="54"/>
        <v/>
      </c>
      <c r="IV170" s="786"/>
    </row>
    <row r="171" spans="1:256" s="52" customFormat="1" ht="30" customHeight="1">
      <c r="A171" s="222"/>
      <c r="B171" s="227">
        <f t="shared" si="45"/>
        <v>39</v>
      </c>
      <c r="C171" s="228" t="str">
        <f>IF('1_一般事項'!$C$8="","",'1_一般事項'!$C$8)</f>
        <v/>
      </c>
      <c r="D171" s="726" t="str">
        <f t="shared" si="40"/>
        <v/>
      </c>
      <c r="E171" s="1641"/>
      <c r="F171" s="1637"/>
      <c r="G171" s="221"/>
      <c r="H171" s="61"/>
      <c r="I171" s="778"/>
      <c r="J171" s="779"/>
      <c r="K171" s="780"/>
      <c r="L171" s="781"/>
      <c r="M171" s="753"/>
      <c r="N171" s="754"/>
      <c r="O171" s="755"/>
      <c r="P171" s="769"/>
      <c r="Q171" s="766"/>
      <c r="R171" s="754"/>
      <c r="S171" s="755"/>
      <c r="T171" s="762"/>
      <c r="U171" s="753"/>
      <c r="V171" s="754"/>
      <c r="W171" s="755"/>
      <c r="X171" s="762"/>
      <c r="Y171" s="804">
        <f t="shared" si="46"/>
        <v>0</v>
      </c>
      <c r="Z171" s="803">
        <f t="shared" si="46"/>
        <v>0</v>
      </c>
      <c r="AB171" s="45"/>
      <c r="AC171" s="45"/>
      <c r="AD171" s="1202" t="str">
        <f t="shared" si="47"/>
        <v/>
      </c>
      <c r="AE171" s="1202" t="str">
        <f t="shared" si="48"/>
        <v/>
      </c>
      <c r="AF171" s="1202" t="str">
        <f t="shared" si="55"/>
        <v/>
      </c>
      <c r="AG171" s="1202" t="str">
        <f t="shared" si="56"/>
        <v/>
      </c>
      <c r="AH171" s="1202" t="str">
        <f t="shared" si="57"/>
        <v/>
      </c>
      <c r="AI171" s="1202" t="str">
        <f t="shared" si="58"/>
        <v/>
      </c>
      <c r="AJ171" s="1200" t="str">
        <f t="shared" si="49"/>
        <v/>
      </c>
      <c r="AK171" s="1200" t="str">
        <f t="shared" si="50"/>
        <v/>
      </c>
      <c r="AL171" s="1200" t="str">
        <f t="shared" si="51"/>
        <v/>
      </c>
      <c r="AM171" s="1200" t="str">
        <f t="shared" si="52"/>
        <v/>
      </c>
      <c r="AN171" s="1200" t="str">
        <f t="shared" si="53"/>
        <v/>
      </c>
      <c r="AO171" s="1200" t="str">
        <f t="shared" si="54"/>
        <v/>
      </c>
      <c r="IV171" s="786"/>
    </row>
    <row r="172" spans="1:256" s="52" customFormat="1" ht="30" customHeight="1">
      <c r="A172" s="222"/>
      <c r="B172" s="227">
        <f t="shared" si="45"/>
        <v>40</v>
      </c>
      <c r="C172" s="228" t="str">
        <f>IF('1_一般事項'!$C$8="","",'1_一般事項'!$C$8)</f>
        <v/>
      </c>
      <c r="D172" s="726" t="str">
        <f t="shared" si="40"/>
        <v/>
      </c>
      <c r="E172" s="1641"/>
      <c r="F172" s="1637"/>
      <c r="G172" s="221"/>
      <c r="H172" s="61"/>
      <c r="I172" s="778"/>
      <c r="J172" s="779"/>
      <c r="K172" s="780"/>
      <c r="L172" s="781"/>
      <c r="M172" s="753"/>
      <c r="N172" s="754"/>
      <c r="O172" s="755"/>
      <c r="P172" s="769"/>
      <c r="Q172" s="766"/>
      <c r="R172" s="754"/>
      <c r="S172" s="755"/>
      <c r="T172" s="762"/>
      <c r="U172" s="753"/>
      <c r="V172" s="754"/>
      <c r="W172" s="755"/>
      <c r="X172" s="762"/>
      <c r="Y172" s="804">
        <f t="shared" si="46"/>
        <v>0</v>
      </c>
      <c r="Z172" s="803">
        <f t="shared" si="46"/>
        <v>0</v>
      </c>
      <c r="AB172" s="45"/>
      <c r="AC172" s="45"/>
      <c r="AD172" s="1202" t="str">
        <f t="shared" si="47"/>
        <v/>
      </c>
      <c r="AE172" s="1202" t="str">
        <f t="shared" si="48"/>
        <v/>
      </c>
      <c r="AF172" s="1202" t="str">
        <f t="shared" si="55"/>
        <v/>
      </c>
      <c r="AG172" s="1202" t="str">
        <f t="shared" si="56"/>
        <v/>
      </c>
      <c r="AH172" s="1202" t="str">
        <f t="shared" si="57"/>
        <v/>
      </c>
      <c r="AI172" s="1202" t="str">
        <f t="shared" si="58"/>
        <v/>
      </c>
      <c r="AJ172" s="1200" t="str">
        <f t="shared" si="49"/>
        <v/>
      </c>
      <c r="AK172" s="1200" t="str">
        <f t="shared" si="50"/>
        <v/>
      </c>
      <c r="AL172" s="1200" t="str">
        <f t="shared" si="51"/>
        <v/>
      </c>
      <c r="AM172" s="1200" t="str">
        <f t="shared" si="52"/>
        <v/>
      </c>
      <c r="AN172" s="1200" t="str">
        <f t="shared" si="53"/>
        <v/>
      </c>
      <c r="AO172" s="1200" t="str">
        <f t="shared" si="54"/>
        <v/>
      </c>
      <c r="IV172" s="786"/>
    </row>
    <row r="173" spans="1:256" s="52" customFormat="1" ht="30" customHeight="1">
      <c r="A173" s="222"/>
      <c r="B173" s="227">
        <f t="shared" si="45"/>
        <v>41</v>
      </c>
      <c r="C173" s="228" t="str">
        <f>IF('1_一般事項'!$C$8="","",'1_一般事項'!$C$8)</f>
        <v/>
      </c>
      <c r="D173" s="726" t="str">
        <f t="shared" si="40"/>
        <v/>
      </c>
      <c r="E173" s="1641"/>
      <c r="F173" s="1637"/>
      <c r="G173" s="221"/>
      <c r="H173" s="61"/>
      <c r="I173" s="778"/>
      <c r="J173" s="779"/>
      <c r="K173" s="780"/>
      <c r="L173" s="781"/>
      <c r="M173" s="753"/>
      <c r="N173" s="754"/>
      <c r="O173" s="755"/>
      <c r="P173" s="769"/>
      <c r="Q173" s="766"/>
      <c r="R173" s="754"/>
      <c r="S173" s="755"/>
      <c r="T173" s="762"/>
      <c r="U173" s="753"/>
      <c r="V173" s="754"/>
      <c r="W173" s="755"/>
      <c r="X173" s="762"/>
      <c r="Y173" s="804">
        <f t="shared" si="46"/>
        <v>0</v>
      </c>
      <c r="Z173" s="803">
        <f t="shared" si="46"/>
        <v>0</v>
      </c>
      <c r="AB173" s="3"/>
      <c r="AC173" s="45"/>
      <c r="AD173" s="1202" t="str">
        <f t="shared" si="47"/>
        <v/>
      </c>
      <c r="AE173" s="1202" t="str">
        <f t="shared" si="48"/>
        <v/>
      </c>
      <c r="AF173" s="1202" t="str">
        <f t="shared" si="55"/>
        <v/>
      </c>
      <c r="AG173" s="1202" t="str">
        <f t="shared" si="56"/>
        <v/>
      </c>
      <c r="AH173" s="1202" t="str">
        <f t="shared" si="57"/>
        <v/>
      </c>
      <c r="AI173" s="1202" t="str">
        <f t="shared" si="58"/>
        <v/>
      </c>
      <c r="AJ173" s="1200" t="str">
        <f t="shared" si="49"/>
        <v/>
      </c>
      <c r="AK173" s="1200" t="str">
        <f t="shared" si="50"/>
        <v/>
      </c>
      <c r="AL173" s="1200" t="str">
        <f t="shared" si="51"/>
        <v/>
      </c>
      <c r="AM173" s="1200" t="str">
        <f t="shared" si="52"/>
        <v/>
      </c>
      <c r="AN173" s="1200" t="str">
        <f t="shared" si="53"/>
        <v/>
      </c>
      <c r="AO173" s="1200" t="str">
        <f t="shared" si="54"/>
        <v/>
      </c>
      <c r="IV173" s="786"/>
    </row>
    <row r="174" spans="1:256" s="52" customFormat="1" ht="30" customHeight="1">
      <c r="A174" s="222"/>
      <c r="B174" s="227">
        <f t="shared" si="45"/>
        <v>42</v>
      </c>
      <c r="C174" s="228" t="str">
        <f>IF('1_一般事項'!$C$8="","",'1_一般事項'!$C$8)</f>
        <v/>
      </c>
      <c r="D174" s="726" t="str">
        <f t="shared" si="40"/>
        <v/>
      </c>
      <c r="E174" s="1641"/>
      <c r="F174" s="1637"/>
      <c r="G174" s="221"/>
      <c r="H174" s="61"/>
      <c r="I174" s="778"/>
      <c r="J174" s="779"/>
      <c r="K174" s="780"/>
      <c r="L174" s="781"/>
      <c r="M174" s="753"/>
      <c r="N174" s="754"/>
      <c r="O174" s="755"/>
      <c r="P174" s="769"/>
      <c r="Q174" s="766"/>
      <c r="R174" s="754"/>
      <c r="S174" s="755"/>
      <c r="T174" s="762"/>
      <c r="U174" s="753"/>
      <c r="V174" s="754"/>
      <c r="W174" s="755"/>
      <c r="X174" s="762"/>
      <c r="Y174" s="804">
        <f t="shared" si="46"/>
        <v>0</v>
      </c>
      <c r="Z174" s="803">
        <f t="shared" si="46"/>
        <v>0</v>
      </c>
      <c r="AB174" s="45"/>
      <c r="AC174" s="45"/>
      <c r="AD174" s="1202" t="str">
        <f t="shared" si="47"/>
        <v/>
      </c>
      <c r="AE174" s="1202" t="str">
        <f t="shared" si="48"/>
        <v/>
      </c>
      <c r="AF174" s="1202" t="str">
        <f t="shared" si="55"/>
        <v/>
      </c>
      <c r="AG174" s="1202" t="str">
        <f t="shared" si="56"/>
        <v/>
      </c>
      <c r="AH174" s="1202" t="str">
        <f t="shared" si="57"/>
        <v/>
      </c>
      <c r="AI174" s="1202" t="str">
        <f t="shared" si="58"/>
        <v/>
      </c>
      <c r="AJ174" s="1200" t="str">
        <f t="shared" si="49"/>
        <v/>
      </c>
      <c r="AK174" s="1200" t="str">
        <f t="shared" si="50"/>
        <v/>
      </c>
      <c r="AL174" s="1200" t="str">
        <f t="shared" si="51"/>
        <v/>
      </c>
      <c r="AM174" s="1200" t="str">
        <f t="shared" si="52"/>
        <v/>
      </c>
      <c r="AN174" s="1200" t="str">
        <f t="shared" si="53"/>
        <v/>
      </c>
      <c r="AO174" s="1200" t="str">
        <f t="shared" si="54"/>
        <v/>
      </c>
      <c r="IV174" s="786"/>
    </row>
    <row r="175" spans="1:256" s="52" customFormat="1" ht="30" customHeight="1">
      <c r="A175" s="222"/>
      <c r="B175" s="227">
        <f t="shared" si="45"/>
        <v>43</v>
      </c>
      <c r="C175" s="228" t="str">
        <f>IF('1_一般事項'!$C$8="","",'1_一般事項'!$C$8)</f>
        <v/>
      </c>
      <c r="D175" s="726" t="str">
        <f t="shared" si="40"/>
        <v/>
      </c>
      <c r="E175" s="1641"/>
      <c r="F175" s="1637"/>
      <c r="G175" s="221"/>
      <c r="H175" s="61"/>
      <c r="I175" s="778"/>
      <c r="J175" s="779"/>
      <c r="K175" s="780"/>
      <c r="L175" s="781"/>
      <c r="M175" s="753"/>
      <c r="N175" s="754"/>
      <c r="O175" s="755"/>
      <c r="P175" s="769"/>
      <c r="Q175" s="766"/>
      <c r="R175" s="754"/>
      <c r="S175" s="755"/>
      <c r="T175" s="762"/>
      <c r="U175" s="753"/>
      <c r="V175" s="754"/>
      <c r="W175" s="755"/>
      <c r="X175" s="762"/>
      <c r="Y175" s="804">
        <f t="shared" si="46"/>
        <v>0</v>
      </c>
      <c r="Z175" s="803">
        <f t="shared" si="46"/>
        <v>0</v>
      </c>
      <c r="AB175" s="45"/>
      <c r="AC175" s="45"/>
      <c r="AD175" s="1202" t="str">
        <f t="shared" si="47"/>
        <v/>
      </c>
      <c r="AE175" s="1202" t="str">
        <f t="shared" si="48"/>
        <v/>
      </c>
      <c r="AF175" s="1202" t="str">
        <f t="shared" si="55"/>
        <v/>
      </c>
      <c r="AG175" s="1202" t="str">
        <f t="shared" si="56"/>
        <v/>
      </c>
      <c r="AH175" s="1202" t="str">
        <f t="shared" si="57"/>
        <v/>
      </c>
      <c r="AI175" s="1202" t="str">
        <f t="shared" si="58"/>
        <v/>
      </c>
      <c r="AJ175" s="1200" t="str">
        <f t="shared" si="49"/>
        <v/>
      </c>
      <c r="AK175" s="1200" t="str">
        <f t="shared" si="50"/>
        <v/>
      </c>
      <c r="AL175" s="1200" t="str">
        <f t="shared" si="51"/>
        <v/>
      </c>
      <c r="AM175" s="1200" t="str">
        <f t="shared" si="52"/>
        <v/>
      </c>
      <c r="AN175" s="1200" t="str">
        <f t="shared" si="53"/>
        <v/>
      </c>
      <c r="AO175" s="1200" t="str">
        <f t="shared" si="54"/>
        <v/>
      </c>
      <c r="IV175" s="786"/>
    </row>
    <row r="176" spans="1:256" s="52" customFormat="1" ht="30" customHeight="1">
      <c r="A176" s="222"/>
      <c r="B176" s="227">
        <f t="shared" si="45"/>
        <v>44</v>
      </c>
      <c r="C176" s="228" t="str">
        <f>IF('1_一般事項'!$C$8="","",'1_一般事項'!$C$8)</f>
        <v/>
      </c>
      <c r="D176" s="726" t="str">
        <f t="shared" si="40"/>
        <v/>
      </c>
      <c r="E176" s="1641"/>
      <c r="F176" s="1637"/>
      <c r="G176" s="221"/>
      <c r="H176" s="61"/>
      <c r="I176" s="778"/>
      <c r="J176" s="779"/>
      <c r="K176" s="780"/>
      <c r="L176" s="781"/>
      <c r="M176" s="753"/>
      <c r="N176" s="754"/>
      <c r="O176" s="755"/>
      <c r="P176" s="769"/>
      <c r="Q176" s="766"/>
      <c r="R176" s="754"/>
      <c r="S176" s="755"/>
      <c r="T176" s="762"/>
      <c r="U176" s="753"/>
      <c r="V176" s="754"/>
      <c r="W176" s="755"/>
      <c r="X176" s="762"/>
      <c r="Y176" s="804">
        <f t="shared" si="46"/>
        <v>0</v>
      </c>
      <c r="Z176" s="803">
        <f t="shared" si="46"/>
        <v>0</v>
      </c>
      <c r="AB176" s="3"/>
      <c r="AC176" s="45"/>
      <c r="AD176" s="1202" t="str">
        <f t="shared" si="47"/>
        <v/>
      </c>
      <c r="AE176" s="1202" t="str">
        <f t="shared" si="48"/>
        <v/>
      </c>
      <c r="AF176" s="1202" t="str">
        <f t="shared" si="55"/>
        <v/>
      </c>
      <c r="AG176" s="1202" t="str">
        <f t="shared" si="56"/>
        <v/>
      </c>
      <c r="AH176" s="1202" t="str">
        <f t="shared" si="57"/>
        <v/>
      </c>
      <c r="AI176" s="1202" t="str">
        <f t="shared" si="58"/>
        <v/>
      </c>
      <c r="AJ176" s="1200" t="str">
        <f t="shared" si="49"/>
        <v/>
      </c>
      <c r="AK176" s="1200" t="str">
        <f t="shared" si="50"/>
        <v/>
      </c>
      <c r="AL176" s="1200" t="str">
        <f t="shared" si="51"/>
        <v/>
      </c>
      <c r="AM176" s="1200" t="str">
        <f t="shared" si="52"/>
        <v/>
      </c>
      <c r="AN176" s="1200" t="str">
        <f t="shared" si="53"/>
        <v/>
      </c>
      <c r="AO176" s="1200" t="str">
        <f t="shared" si="54"/>
        <v/>
      </c>
      <c r="IV176" s="786"/>
    </row>
    <row r="177" spans="1:256" s="52" customFormat="1" ht="30" customHeight="1">
      <c r="A177" s="222"/>
      <c r="B177" s="227">
        <f t="shared" si="45"/>
        <v>45</v>
      </c>
      <c r="C177" s="228" t="str">
        <f>IF('1_一般事項'!$C$8="","",'1_一般事項'!$C$8)</f>
        <v/>
      </c>
      <c r="D177" s="726" t="str">
        <f t="shared" si="40"/>
        <v/>
      </c>
      <c r="E177" s="1641"/>
      <c r="F177" s="1637"/>
      <c r="G177" s="221"/>
      <c r="H177" s="61"/>
      <c r="I177" s="778"/>
      <c r="J177" s="779"/>
      <c r="K177" s="780"/>
      <c r="L177" s="781"/>
      <c r="M177" s="753"/>
      <c r="N177" s="754"/>
      <c r="O177" s="755"/>
      <c r="P177" s="769"/>
      <c r="Q177" s="766"/>
      <c r="R177" s="754"/>
      <c r="S177" s="755"/>
      <c r="T177" s="762"/>
      <c r="U177" s="753"/>
      <c r="V177" s="754"/>
      <c r="W177" s="755"/>
      <c r="X177" s="762"/>
      <c r="Y177" s="804">
        <f t="shared" si="46"/>
        <v>0</v>
      </c>
      <c r="Z177" s="803">
        <f t="shared" si="46"/>
        <v>0</v>
      </c>
      <c r="AB177" s="45"/>
      <c r="AC177" s="45"/>
      <c r="AD177" s="1202" t="str">
        <f t="shared" si="47"/>
        <v/>
      </c>
      <c r="AE177" s="1202" t="str">
        <f t="shared" si="48"/>
        <v/>
      </c>
      <c r="AF177" s="1202" t="str">
        <f t="shared" si="55"/>
        <v/>
      </c>
      <c r="AG177" s="1202" t="str">
        <f t="shared" si="56"/>
        <v/>
      </c>
      <c r="AH177" s="1202" t="str">
        <f t="shared" si="57"/>
        <v/>
      </c>
      <c r="AI177" s="1202" t="str">
        <f t="shared" si="58"/>
        <v/>
      </c>
      <c r="AJ177" s="1200" t="str">
        <f t="shared" si="49"/>
        <v/>
      </c>
      <c r="AK177" s="1200" t="str">
        <f t="shared" si="50"/>
        <v/>
      </c>
      <c r="AL177" s="1200" t="str">
        <f t="shared" si="51"/>
        <v/>
      </c>
      <c r="AM177" s="1200" t="str">
        <f t="shared" si="52"/>
        <v/>
      </c>
      <c r="AN177" s="1200" t="str">
        <f t="shared" si="53"/>
        <v/>
      </c>
      <c r="AO177" s="1200" t="str">
        <f t="shared" si="54"/>
        <v/>
      </c>
      <c r="IV177" s="786"/>
    </row>
    <row r="178" spans="1:256" s="52" customFormat="1" ht="30" customHeight="1">
      <c r="A178" s="222"/>
      <c r="B178" s="227">
        <f t="shared" si="45"/>
        <v>46</v>
      </c>
      <c r="C178" s="228" t="str">
        <f>IF('1_一般事項'!$C$8="","",'1_一般事項'!$C$8)</f>
        <v/>
      </c>
      <c r="D178" s="726" t="str">
        <f t="shared" si="40"/>
        <v/>
      </c>
      <c r="E178" s="1641"/>
      <c r="F178" s="1637"/>
      <c r="G178" s="221"/>
      <c r="H178" s="61"/>
      <c r="I178" s="778"/>
      <c r="J178" s="779"/>
      <c r="K178" s="780"/>
      <c r="L178" s="781"/>
      <c r="M178" s="753"/>
      <c r="N178" s="754"/>
      <c r="O178" s="755"/>
      <c r="P178" s="769"/>
      <c r="Q178" s="766"/>
      <c r="R178" s="754"/>
      <c r="S178" s="755"/>
      <c r="T178" s="762"/>
      <c r="U178" s="753"/>
      <c r="V178" s="754"/>
      <c r="W178" s="755"/>
      <c r="X178" s="762"/>
      <c r="Y178" s="804">
        <f t="shared" si="46"/>
        <v>0</v>
      </c>
      <c r="Z178" s="803">
        <f t="shared" si="46"/>
        <v>0</v>
      </c>
      <c r="AB178" s="45"/>
      <c r="AC178" s="45"/>
      <c r="AD178" s="1202" t="str">
        <f t="shared" si="47"/>
        <v/>
      </c>
      <c r="AE178" s="1202" t="str">
        <f t="shared" si="48"/>
        <v/>
      </c>
      <c r="AF178" s="1202" t="str">
        <f t="shared" si="55"/>
        <v/>
      </c>
      <c r="AG178" s="1202" t="str">
        <f t="shared" si="56"/>
        <v/>
      </c>
      <c r="AH178" s="1202" t="str">
        <f t="shared" si="57"/>
        <v/>
      </c>
      <c r="AI178" s="1202" t="str">
        <f t="shared" si="58"/>
        <v/>
      </c>
      <c r="AJ178" s="1200" t="str">
        <f t="shared" si="49"/>
        <v/>
      </c>
      <c r="AK178" s="1200" t="str">
        <f t="shared" si="50"/>
        <v/>
      </c>
      <c r="AL178" s="1200" t="str">
        <f t="shared" si="51"/>
        <v/>
      </c>
      <c r="AM178" s="1200" t="str">
        <f t="shared" si="52"/>
        <v/>
      </c>
      <c r="AN178" s="1200" t="str">
        <f t="shared" si="53"/>
        <v/>
      </c>
      <c r="AO178" s="1200" t="str">
        <f t="shared" si="54"/>
        <v/>
      </c>
      <c r="IV178" s="786"/>
    </row>
    <row r="179" spans="1:256" s="52" customFormat="1" ht="30" customHeight="1">
      <c r="A179" s="222"/>
      <c r="B179" s="227">
        <f t="shared" si="45"/>
        <v>47</v>
      </c>
      <c r="C179" s="228" t="str">
        <f>IF('1_一般事項'!$C$8="","",'1_一般事項'!$C$8)</f>
        <v/>
      </c>
      <c r="D179" s="726" t="str">
        <f t="shared" si="40"/>
        <v/>
      </c>
      <c r="E179" s="1641"/>
      <c r="F179" s="1637"/>
      <c r="G179" s="221"/>
      <c r="H179" s="61"/>
      <c r="I179" s="778"/>
      <c r="J179" s="779"/>
      <c r="K179" s="780"/>
      <c r="L179" s="781"/>
      <c r="M179" s="753"/>
      <c r="N179" s="754"/>
      <c r="O179" s="755"/>
      <c r="P179" s="769"/>
      <c r="Q179" s="766"/>
      <c r="R179" s="754"/>
      <c r="S179" s="755"/>
      <c r="T179" s="762"/>
      <c r="U179" s="753"/>
      <c r="V179" s="754"/>
      <c r="W179" s="755"/>
      <c r="X179" s="762"/>
      <c r="Y179" s="804">
        <f t="shared" si="46"/>
        <v>0</v>
      </c>
      <c r="Z179" s="803">
        <f t="shared" si="46"/>
        <v>0</v>
      </c>
      <c r="AB179" s="3"/>
      <c r="AC179" s="45"/>
      <c r="AD179" s="1202" t="str">
        <f t="shared" si="47"/>
        <v/>
      </c>
      <c r="AE179" s="1202" t="str">
        <f t="shared" si="48"/>
        <v/>
      </c>
      <c r="AF179" s="1202" t="str">
        <f t="shared" si="55"/>
        <v/>
      </c>
      <c r="AG179" s="1202" t="str">
        <f t="shared" si="56"/>
        <v/>
      </c>
      <c r="AH179" s="1202" t="str">
        <f t="shared" si="57"/>
        <v/>
      </c>
      <c r="AI179" s="1202" t="str">
        <f t="shared" si="58"/>
        <v/>
      </c>
      <c r="AJ179" s="1200" t="str">
        <f t="shared" si="49"/>
        <v/>
      </c>
      <c r="AK179" s="1200" t="str">
        <f t="shared" si="50"/>
        <v/>
      </c>
      <c r="AL179" s="1200" t="str">
        <f t="shared" si="51"/>
        <v/>
      </c>
      <c r="AM179" s="1200" t="str">
        <f t="shared" si="52"/>
        <v/>
      </c>
      <c r="AN179" s="1200" t="str">
        <f t="shared" si="53"/>
        <v/>
      </c>
      <c r="AO179" s="1200" t="str">
        <f t="shared" si="54"/>
        <v/>
      </c>
      <c r="IV179" s="786"/>
    </row>
    <row r="180" spans="1:256" s="52" customFormat="1" ht="30" customHeight="1">
      <c r="A180" s="222"/>
      <c r="B180" s="227">
        <f t="shared" si="45"/>
        <v>48</v>
      </c>
      <c r="C180" s="228" t="str">
        <f>IF('1_一般事項'!$C$8="","",'1_一般事項'!$C$8)</f>
        <v/>
      </c>
      <c r="D180" s="726" t="str">
        <f t="shared" si="40"/>
        <v/>
      </c>
      <c r="E180" s="1641"/>
      <c r="F180" s="1637"/>
      <c r="G180" s="221"/>
      <c r="H180" s="61"/>
      <c r="I180" s="778"/>
      <c r="J180" s="779"/>
      <c r="K180" s="780"/>
      <c r="L180" s="781"/>
      <c r="M180" s="753"/>
      <c r="N180" s="754"/>
      <c r="O180" s="755"/>
      <c r="P180" s="769"/>
      <c r="Q180" s="766"/>
      <c r="R180" s="754"/>
      <c r="S180" s="755"/>
      <c r="T180" s="762"/>
      <c r="U180" s="753"/>
      <c r="V180" s="754"/>
      <c r="W180" s="755"/>
      <c r="X180" s="762"/>
      <c r="Y180" s="804">
        <f t="shared" si="46"/>
        <v>0</v>
      </c>
      <c r="Z180" s="803">
        <f t="shared" si="46"/>
        <v>0</v>
      </c>
      <c r="AB180" s="45"/>
      <c r="AC180" s="45"/>
      <c r="AD180" s="1202" t="str">
        <f t="shared" si="47"/>
        <v/>
      </c>
      <c r="AE180" s="1202" t="str">
        <f t="shared" si="48"/>
        <v/>
      </c>
      <c r="AF180" s="1202" t="str">
        <f t="shared" si="55"/>
        <v/>
      </c>
      <c r="AG180" s="1202" t="str">
        <f t="shared" si="56"/>
        <v/>
      </c>
      <c r="AH180" s="1202" t="str">
        <f t="shared" si="57"/>
        <v/>
      </c>
      <c r="AI180" s="1202" t="str">
        <f t="shared" si="58"/>
        <v/>
      </c>
      <c r="AJ180" s="1200" t="str">
        <f t="shared" si="49"/>
        <v/>
      </c>
      <c r="AK180" s="1200" t="str">
        <f t="shared" si="50"/>
        <v/>
      </c>
      <c r="AL180" s="1200" t="str">
        <f t="shared" si="51"/>
        <v/>
      </c>
      <c r="AM180" s="1200" t="str">
        <f t="shared" si="52"/>
        <v/>
      </c>
      <c r="AN180" s="1200" t="str">
        <f t="shared" si="53"/>
        <v/>
      </c>
      <c r="AO180" s="1200" t="str">
        <f t="shared" si="54"/>
        <v/>
      </c>
      <c r="IV180" s="786"/>
    </row>
    <row r="181" spans="1:256" s="52" customFormat="1" ht="30" customHeight="1">
      <c r="A181" s="222"/>
      <c r="B181" s="227">
        <f t="shared" si="45"/>
        <v>49</v>
      </c>
      <c r="C181" s="228" t="str">
        <f>IF('1_一般事項'!$C$8="","",'1_一般事項'!$C$8)</f>
        <v/>
      </c>
      <c r="D181" s="726" t="str">
        <f t="shared" si="40"/>
        <v/>
      </c>
      <c r="E181" s="1641"/>
      <c r="F181" s="1637"/>
      <c r="G181" s="221"/>
      <c r="H181" s="61"/>
      <c r="I181" s="778"/>
      <c r="J181" s="779"/>
      <c r="K181" s="780"/>
      <c r="L181" s="781"/>
      <c r="M181" s="753"/>
      <c r="N181" s="754"/>
      <c r="O181" s="755"/>
      <c r="P181" s="769"/>
      <c r="Q181" s="766"/>
      <c r="R181" s="754"/>
      <c r="S181" s="755"/>
      <c r="T181" s="762"/>
      <c r="U181" s="753"/>
      <c r="V181" s="754"/>
      <c r="W181" s="755"/>
      <c r="X181" s="762"/>
      <c r="Y181" s="804">
        <f t="shared" si="46"/>
        <v>0</v>
      </c>
      <c r="Z181" s="803">
        <f t="shared" si="46"/>
        <v>0</v>
      </c>
      <c r="AB181" s="3"/>
      <c r="AC181" s="45"/>
      <c r="AD181" s="1202" t="str">
        <f t="shared" si="47"/>
        <v/>
      </c>
      <c r="AE181" s="1202" t="str">
        <f t="shared" si="48"/>
        <v/>
      </c>
      <c r="AF181" s="1202" t="str">
        <f t="shared" si="55"/>
        <v/>
      </c>
      <c r="AG181" s="1202" t="str">
        <f t="shared" si="56"/>
        <v/>
      </c>
      <c r="AH181" s="1202" t="str">
        <f t="shared" si="57"/>
        <v/>
      </c>
      <c r="AI181" s="1202" t="str">
        <f t="shared" si="58"/>
        <v/>
      </c>
      <c r="AJ181" s="1200" t="str">
        <f t="shared" si="49"/>
        <v/>
      </c>
      <c r="AK181" s="1200" t="str">
        <f t="shared" si="50"/>
        <v/>
      </c>
      <c r="AL181" s="1200" t="str">
        <f t="shared" si="51"/>
        <v/>
      </c>
      <c r="AM181" s="1200" t="str">
        <f t="shared" si="52"/>
        <v/>
      </c>
      <c r="AN181" s="1200" t="str">
        <f t="shared" si="53"/>
        <v/>
      </c>
      <c r="AO181" s="1200" t="str">
        <f t="shared" si="54"/>
        <v/>
      </c>
      <c r="IV181" s="786"/>
    </row>
    <row r="182" spans="1:256" s="52" customFormat="1" ht="30" customHeight="1" thickBot="1">
      <c r="A182" s="222"/>
      <c r="B182" s="227">
        <f t="shared" si="45"/>
        <v>50</v>
      </c>
      <c r="C182" s="228" t="str">
        <f>IF('1_一般事項'!$C$8="","",'1_一般事項'!$C$8)</f>
        <v/>
      </c>
      <c r="D182" s="726" t="str">
        <f t="shared" si="40"/>
        <v/>
      </c>
      <c r="E182" s="1641"/>
      <c r="F182" s="1637"/>
      <c r="G182" s="221"/>
      <c r="H182" s="61"/>
      <c r="I182" s="782"/>
      <c r="J182" s="783"/>
      <c r="K182" s="784"/>
      <c r="L182" s="785"/>
      <c r="M182" s="756"/>
      <c r="N182" s="757"/>
      <c r="O182" s="758"/>
      <c r="P182" s="770"/>
      <c r="Q182" s="767"/>
      <c r="R182" s="757"/>
      <c r="S182" s="758"/>
      <c r="T182" s="763"/>
      <c r="U182" s="756"/>
      <c r="V182" s="757"/>
      <c r="W182" s="758"/>
      <c r="X182" s="763"/>
      <c r="Y182" s="804">
        <f t="shared" si="46"/>
        <v>0</v>
      </c>
      <c r="Z182" s="803">
        <f t="shared" si="46"/>
        <v>0</v>
      </c>
      <c r="AB182" s="45"/>
      <c r="AC182" s="45"/>
      <c r="AD182" s="1202" t="str">
        <f t="shared" si="47"/>
        <v/>
      </c>
      <c r="AE182" s="1202" t="str">
        <f t="shared" si="48"/>
        <v/>
      </c>
      <c r="AF182" s="1202" t="str">
        <f t="shared" si="55"/>
        <v/>
      </c>
      <c r="AG182" s="1202" t="str">
        <f t="shared" si="56"/>
        <v/>
      </c>
      <c r="AH182" s="1202" t="str">
        <f t="shared" si="57"/>
        <v/>
      </c>
      <c r="AI182" s="1202" t="str">
        <f t="shared" si="58"/>
        <v/>
      </c>
      <c r="AJ182" s="1200" t="str">
        <f t="shared" si="49"/>
        <v/>
      </c>
      <c r="AK182" s="1200" t="str">
        <f t="shared" si="50"/>
        <v/>
      </c>
      <c r="AL182" s="1200" t="str">
        <f t="shared" si="51"/>
        <v/>
      </c>
      <c r="AM182" s="1200" t="str">
        <f t="shared" si="52"/>
        <v/>
      </c>
      <c r="AN182" s="1200" t="str">
        <f t="shared" si="53"/>
        <v/>
      </c>
      <c r="AO182" s="1200" t="str">
        <f t="shared" si="54"/>
        <v/>
      </c>
      <c r="IV182" s="786"/>
    </row>
    <row r="183" spans="1:256" s="52" customFormat="1" ht="30" customHeight="1" thickBot="1">
      <c r="A183" s="1346"/>
      <c r="B183" s="1347"/>
      <c r="C183" s="1348"/>
      <c r="D183" s="1349"/>
      <c r="E183" s="1642"/>
      <c r="F183" s="1327"/>
      <c r="G183" s="1340" t="str">
        <f>A133&amp;"次下請負業者計"</f>
        <v>0次下請負業者計</v>
      </c>
      <c r="H183" s="1341"/>
      <c r="I183" s="1350"/>
      <c r="J183" s="1351"/>
      <c r="K183" s="1352"/>
      <c r="L183" s="1353"/>
      <c r="M183" s="1342">
        <f t="shared" ref="M183:Z183" si="59">SUM(M133:M182)</f>
        <v>0</v>
      </c>
      <c r="N183" s="1343">
        <f t="shared" si="59"/>
        <v>0</v>
      </c>
      <c r="O183" s="1344">
        <f t="shared" si="59"/>
        <v>0</v>
      </c>
      <c r="P183" s="1345">
        <f t="shared" si="59"/>
        <v>0</v>
      </c>
      <c r="Q183" s="1342">
        <f t="shared" si="59"/>
        <v>0</v>
      </c>
      <c r="R183" s="1343">
        <f t="shared" si="59"/>
        <v>0</v>
      </c>
      <c r="S183" s="1344">
        <f t="shared" si="59"/>
        <v>0</v>
      </c>
      <c r="T183" s="1345">
        <f t="shared" si="59"/>
        <v>0</v>
      </c>
      <c r="U183" s="1342">
        <f t="shared" si="59"/>
        <v>0</v>
      </c>
      <c r="V183" s="1343">
        <f t="shared" si="59"/>
        <v>0</v>
      </c>
      <c r="W183" s="1344">
        <f t="shared" si="59"/>
        <v>0</v>
      </c>
      <c r="X183" s="1345">
        <f t="shared" si="59"/>
        <v>0</v>
      </c>
      <c r="Y183" s="1335">
        <f t="shared" si="59"/>
        <v>0</v>
      </c>
      <c r="Z183" s="852">
        <f t="shared" si="59"/>
        <v>0</v>
      </c>
      <c r="AD183" s="1259"/>
      <c r="AE183" s="1259"/>
      <c r="AF183" s="1259"/>
      <c r="AG183" s="1259"/>
      <c r="AH183" s="1259"/>
      <c r="AI183" s="1259"/>
      <c r="AJ183" s="1260"/>
    </row>
    <row r="184" spans="1:256" s="52" customFormat="1" ht="30" customHeight="1">
      <c r="A184" s="1912" t="str">
        <f>'1_一般事項'!C9+1&amp;"次下請"</f>
        <v>1次下請</v>
      </c>
      <c r="B184" s="1398">
        <f>IF(AND(C184="",E184&lt;&gt;""),"会社名入力→",ROW(C184)-183)</f>
        <v>1</v>
      </c>
      <c r="C184" s="819"/>
      <c r="D184" s="820" t="str">
        <f t="shared" ref="D184:D233" si="60">AJ184&amp;AK184&amp;AL184&amp;AM184&amp;AN184&amp;AO184</f>
        <v/>
      </c>
      <c r="E184" s="1640"/>
      <c r="F184" s="1636"/>
      <c r="G184" s="292"/>
      <c r="H184" s="61"/>
      <c r="I184" s="1336"/>
      <c r="J184" s="1337"/>
      <c r="K184" s="1338"/>
      <c r="L184" s="1339"/>
      <c r="M184" s="1328"/>
      <c r="N184" s="1329"/>
      <c r="O184" s="1330"/>
      <c r="P184" s="1332"/>
      <c r="Q184" s="1333"/>
      <c r="R184" s="1329"/>
      <c r="S184" s="1330"/>
      <c r="T184" s="1331"/>
      <c r="U184" s="1328"/>
      <c r="V184" s="1329"/>
      <c r="W184" s="1330"/>
      <c r="X184" s="1331"/>
      <c r="Y184" s="806">
        <f>SUM(I184,M184,Q184,U184)</f>
        <v>0</v>
      </c>
      <c r="Z184" s="807">
        <f>SUM(J184,N184,R184,V184)</f>
        <v>0</v>
      </c>
      <c r="AD184" s="1202" t="str">
        <f t="shared" ref="AD184:AD233" si="61">IF(E184&lt;&gt;"",IF(G184&lt;&gt;"","","×"),"")</f>
        <v/>
      </c>
      <c r="AE184" s="1202" t="str">
        <f t="shared" ref="AE184:AE233" si="62">IF(E184&lt;&gt;"",IF(H184&lt;&gt;"","","×"),"")</f>
        <v/>
      </c>
      <c r="AF184" s="1202" t="str">
        <f t="shared" ref="AF184:AF215" si="63">IF(E184&lt;&gt;"",IF(AND(I184="",M184="",Q184="",U184=""),"×",""),"")</f>
        <v/>
      </c>
      <c r="AG184" s="1202" t="str">
        <f t="shared" ref="AG184:AG215" si="64">IF(E184&lt;&gt;"",IF(AND(J184="",N184="",R184="",V184=""),"×",""),"")</f>
        <v/>
      </c>
      <c r="AH184" s="1202" t="str">
        <f t="shared" ref="AH184:AH215" si="65">IF(E184&lt;&gt;"",IF(AND(K184="",O184="",S184="",W184=""),"×",""),"")</f>
        <v/>
      </c>
      <c r="AI184" s="1202" t="str">
        <f t="shared" ref="AI184:AI215" si="66">IF(E184&lt;&gt;"",IF(AND(L184="",P184="",T184="",X184=""),"×",""),"")</f>
        <v/>
      </c>
      <c r="AJ184" s="1200" t="str">
        <f t="shared" ref="AJ184:AJ233" si="67">IF(AD184="×","規格を入力してください","")</f>
        <v/>
      </c>
      <c r="AK184" s="1200" t="str">
        <f t="shared" ref="AK184:AK233" si="68">IF(AND(AJ184="",AE184="×"),"機械本体重量を入力してください","")</f>
        <v/>
      </c>
      <c r="AL184" s="1200" t="str">
        <f t="shared" ref="AL184:AL233" si="69">IF(AND(AJ184&amp;AK184="",AF184="×"),"運搬費を入力してください","")</f>
        <v/>
      </c>
      <c r="AM184" s="1200" t="str">
        <f t="shared" ref="AM184:AM233" si="70">IF(AND(AJ184&amp;AK184&amp;AL184="",AG184="×"),"内分解組立費を入力してください","")</f>
        <v/>
      </c>
      <c r="AN184" s="1200" t="str">
        <f t="shared" ref="AN184:AN233" si="71">IF(AND(AJ184&amp;AK184&amp;AL184&amp;AM184="",AH184="×"),"運搬距離を入力してください","")</f>
        <v/>
      </c>
      <c r="AO184" s="1200" t="str">
        <f t="shared" ref="AO184:AO233" si="72">IF(AND(AJ184&amp;AK184&amp;AL184&amp;AM184&amp;AN184="",AI184="×"),"運搬回数を入力してください","")</f>
        <v/>
      </c>
    </row>
    <row r="185" spans="1:256" s="52" customFormat="1" ht="30" customHeight="1">
      <c r="A185" s="1913"/>
      <c r="B185" s="1399">
        <f t="shared" ref="B185:B233" si="73">IF(AND(C185="",E185&lt;&gt;""),"会社名入力→",ROW(C185)-183)</f>
        <v>2</v>
      </c>
      <c r="C185" s="291"/>
      <c r="D185" s="726" t="str">
        <f t="shared" si="60"/>
        <v/>
      </c>
      <c r="E185" s="1641"/>
      <c r="F185" s="1637"/>
      <c r="G185" s="292"/>
      <c r="H185" s="62"/>
      <c r="I185" s="778"/>
      <c r="J185" s="779"/>
      <c r="K185" s="780"/>
      <c r="L185" s="781"/>
      <c r="M185" s="753"/>
      <c r="N185" s="754"/>
      <c r="O185" s="755"/>
      <c r="P185" s="769"/>
      <c r="Q185" s="766"/>
      <c r="R185" s="754"/>
      <c r="S185" s="755"/>
      <c r="T185" s="762"/>
      <c r="U185" s="753"/>
      <c r="V185" s="754"/>
      <c r="W185" s="755"/>
      <c r="X185" s="762"/>
      <c r="Y185" s="804">
        <f t="shared" ref="Y185:Z233" si="74">SUM(I185,M185,Q185,U185)</f>
        <v>0</v>
      </c>
      <c r="Z185" s="803">
        <f t="shared" si="74"/>
        <v>0</v>
      </c>
      <c r="AD185" s="1202" t="str">
        <f t="shared" si="61"/>
        <v/>
      </c>
      <c r="AE185" s="1202" t="str">
        <f t="shared" si="62"/>
        <v/>
      </c>
      <c r="AF185" s="1202" t="str">
        <f t="shared" si="63"/>
        <v/>
      </c>
      <c r="AG185" s="1202" t="str">
        <f t="shared" si="64"/>
        <v/>
      </c>
      <c r="AH185" s="1202" t="str">
        <f t="shared" si="65"/>
        <v/>
      </c>
      <c r="AI185" s="1202" t="str">
        <f t="shared" si="66"/>
        <v/>
      </c>
      <c r="AJ185" s="1200" t="str">
        <f t="shared" si="67"/>
        <v/>
      </c>
      <c r="AK185" s="1200" t="str">
        <f t="shared" si="68"/>
        <v/>
      </c>
      <c r="AL185" s="1200" t="str">
        <f t="shared" si="69"/>
        <v/>
      </c>
      <c r="AM185" s="1200" t="str">
        <f t="shared" si="70"/>
        <v/>
      </c>
      <c r="AN185" s="1200" t="str">
        <f t="shared" si="71"/>
        <v/>
      </c>
      <c r="AO185" s="1200" t="str">
        <f t="shared" si="72"/>
        <v/>
      </c>
    </row>
    <row r="186" spans="1:256" s="52" customFormat="1" ht="30" customHeight="1">
      <c r="A186" s="1913"/>
      <c r="B186" s="1399">
        <f t="shared" si="73"/>
        <v>3</v>
      </c>
      <c r="C186" s="291"/>
      <c r="D186" s="726" t="str">
        <f t="shared" si="60"/>
        <v/>
      </c>
      <c r="E186" s="1641"/>
      <c r="F186" s="1637"/>
      <c r="G186" s="292"/>
      <c r="H186" s="62"/>
      <c r="I186" s="778"/>
      <c r="J186" s="779"/>
      <c r="K186" s="780"/>
      <c r="L186" s="781"/>
      <c r="M186" s="753"/>
      <c r="N186" s="754"/>
      <c r="O186" s="755"/>
      <c r="P186" s="769"/>
      <c r="Q186" s="766"/>
      <c r="R186" s="754"/>
      <c r="S186" s="755"/>
      <c r="T186" s="762"/>
      <c r="U186" s="753"/>
      <c r="V186" s="754"/>
      <c r="W186" s="755"/>
      <c r="X186" s="762"/>
      <c r="Y186" s="804">
        <f t="shared" si="74"/>
        <v>0</v>
      </c>
      <c r="Z186" s="803">
        <f t="shared" si="74"/>
        <v>0</v>
      </c>
      <c r="AD186" s="1202" t="str">
        <f t="shared" si="61"/>
        <v/>
      </c>
      <c r="AE186" s="1202" t="str">
        <f t="shared" si="62"/>
        <v/>
      </c>
      <c r="AF186" s="1202" t="str">
        <f t="shared" si="63"/>
        <v/>
      </c>
      <c r="AG186" s="1202" t="str">
        <f t="shared" si="64"/>
        <v/>
      </c>
      <c r="AH186" s="1202" t="str">
        <f t="shared" si="65"/>
        <v/>
      </c>
      <c r="AI186" s="1202" t="str">
        <f t="shared" si="66"/>
        <v/>
      </c>
      <c r="AJ186" s="1200" t="str">
        <f t="shared" si="67"/>
        <v/>
      </c>
      <c r="AK186" s="1200" t="str">
        <f t="shared" si="68"/>
        <v/>
      </c>
      <c r="AL186" s="1200" t="str">
        <f t="shared" si="69"/>
        <v/>
      </c>
      <c r="AM186" s="1200" t="str">
        <f t="shared" si="70"/>
        <v/>
      </c>
      <c r="AN186" s="1200" t="str">
        <f t="shared" si="71"/>
        <v/>
      </c>
      <c r="AO186" s="1200" t="str">
        <f t="shared" si="72"/>
        <v/>
      </c>
    </row>
    <row r="187" spans="1:256" s="52" customFormat="1" ht="30" customHeight="1">
      <c r="A187" s="1913"/>
      <c r="B187" s="1399">
        <f t="shared" si="73"/>
        <v>4</v>
      </c>
      <c r="C187" s="291"/>
      <c r="D187" s="726" t="str">
        <f t="shared" si="60"/>
        <v/>
      </c>
      <c r="E187" s="1641"/>
      <c r="F187" s="1637"/>
      <c r="G187" s="292"/>
      <c r="H187" s="62"/>
      <c r="I187" s="778"/>
      <c r="J187" s="779"/>
      <c r="K187" s="780"/>
      <c r="L187" s="781"/>
      <c r="M187" s="753"/>
      <c r="N187" s="754"/>
      <c r="O187" s="755"/>
      <c r="P187" s="769"/>
      <c r="Q187" s="766"/>
      <c r="R187" s="754"/>
      <c r="S187" s="755"/>
      <c r="T187" s="762"/>
      <c r="U187" s="753"/>
      <c r="V187" s="754"/>
      <c r="W187" s="755"/>
      <c r="X187" s="762"/>
      <c r="Y187" s="804">
        <f t="shared" si="74"/>
        <v>0</v>
      </c>
      <c r="Z187" s="803">
        <f t="shared" si="74"/>
        <v>0</v>
      </c>
      <c r="AD187" s="1202" t="str">
        <f t="shared" si="61"/>
        <v/>
      </c>
      <c r="AE187" s="1202" t="str">
        <f t="shared" si="62"/>
        <v/>
      </c>
      <c r="AF187" s="1202" t="str">
        <f t="shared" si="63"/>
        <v/>
      </c>
      <c r="AG187" s="1202" t="str">
        <f t="shared" si="64"/>
        <v/>
      </c>
      <c r="AH187" s="1202" t="str">
        <f t="shared" si="65"/>
        <v/>
      </c>
      <c r="AI187" s="1202" t="str">
        <f t="shared" si="66"/>
        <v/>
      </c>
      <c r="AJ187" s="1200" t="str">
        <f t="shared" si="67"/>
        <v/>
      </c>
      <c r="AK187" s="1200" t="str">
        <f t="shared" si="68"/>
        <v/>
      </c>
      <c r="AL187" s="1200" t="str">
        <f t="shared" si="69"/>
        <v/>
      </c>
      <c r="AM187" s="1200" t="str">
        <f t="shared" si="70"/>
        <v/>
      </c>
      <c r="AN187" s="1200" t="str">
        <f t="shared" si="71"/>
        <v/>
      </c>
      <c r="AO187" s="1200" t="str">
        <f t="shared" si="72"/>
        <v/>
      </c>
      <c r="IV187" s="786"/>
    </row>
    <row r="188" spans="1:256" s="52" customFormat="1" ht="30" customHeight="1">
      <c r="A188" s="1913"/>
      <c r="B188" s="1399">
        <f t="shared" si="73"/>
        <v>5</v>
      </c>
      <c r="C188" s="291"/>
      <c r="D188" s="726" t="str">
        <f t="shared" si="60"/>
        <v/>
      </c>
      <c r="E188" s="1641"/>
      <c r="F188" s="1637"/>
      <c r="G188" s="292"/>
      <c r="H188" s="62"/>
      <c r="I188" s="778"/>
      <c r="J188" s="779"/>
      <c r="K188" s="780"/>
      <c r="L188" s="781"/>
      <c r="M188" s="753"/>
      <c r="N188" s="754"/>
      <c r="O188" s="755"/>
      <c r="P188" s="769"/>
      <c r="Q188" s="766"/>
      <c r="R188" s="754"/>
      <c r="S188" s="755"/>
      <c r="T188" s="762"/>
      <c r="U188" s="753"/>
      <c r="V188" s="754"/>
      <c r="W188" s="755"/>
      <c r="X188" s="762"/>
      <c r="Y188" s="804">
        <f t="shared" si="74"/>
        <v>0</v>
      </c>
      <c r="Z188" s="803">
        <f t="shared" si="74"/>
        <v>0</v>
      </c>
      <c r="AD188" s="1202" t="str">
        <f t="shared" si="61"/>
        <v/>
      </c>
      <c r="AE188" s="1202" t="str">
        <f t="shared" si="62"/>
        <v/>
      </c>
      <c r="AF188" s="1202" t="str">
        <f t="shared" si="63"/>
        <v/>
      </c>
      <c r="AG188" s="1202" t="str">
        <f t="shared" si="64"/>
        <v/>
      </c>
      <c r="AH188" s="1202" t="str">
        <f t="shared" si="65"/>
        <v/>
      </c>
      <c r="AI188" s="1202" t="str">
        <f t="shared" si="66"/>
        <v/>
      </c>
      <c r="AJ188" s="1200" t="str">
        <f t="shared" si="67"/>
        <v/>
      </c>
      <c r="AK188" s="1200" t="str">
        <f t="shared" si="68"/>
        <v/>
      </c>
      <c r="AL188" s="1200" t="str">
        <f t="shared" si="69"/>
        <v/>
      </c>
      <c r="AM188" s="1200" t="str">
        <f t="shared" si="70"/>
        <v/>
      </c>
      <c r="AN188" s="1200" t="str">
        <f t="shared" si="71"/>
        <v/>
      </c>
      <c r="AO188" s="1200" t="str">
        <f t="shared" si="72"/>
        <v/>
      </c>
      <c r="IV188" s="786"/>
    </row>
    <row r="189" spans="1:256" s="52" customFormat="1" ht="30" customHeight="1">
      <c r="A189" s="1913"/>
      <c r="B189" s="1399">
        <f t="shared" si="73"/>
        <v>6</v>
      </c>
      <c r="C189" s="291"/>
      <c r="D189" s="726" t="str">
        <f t="shared" si="60"/>
        <v/>
      </c>
      <c r="E189" s="1641"/>
      <c r="F189" s="1637"/>
      <c r="G189" s="292"/>
      <c r="H189" s="62"/>
      <c r="I189" s="778"/>
      <c r="J189" s="779"/>
      <c r="K189" s="780"/>
      <c r="L189" s="781"/>
      <c r="M189" s="753"/>
      <c r="N189" s="754"/>
      <c r="O189" s="755"/>
      <c r="P189" s="769"/>
      <c r="Q189" s="766"/>
      <c r="R189" s="754"/>
      <c r="S189" s="755"/>
      <c r="T189" s="762"/>
      <c r="U189" s="753"/>
      <c r="V189" s="754"/>
      <c r="W189" s="755"/>
      <c r="X189" s="762"/>
      <c r="Y189" s="804">
        <f t="shared" si="74"/>
        <v>0</v>
      </c>
      <c r="Z189" s="803">
        <f t="shared" si="74"/>
        <v>0</v>
      </c>
      <c r="AD189" s="1202" t="str">
        <f t="shared" si="61"/>
        <v/>
      </c>
      <c r="AE189" s="1202" t="str">
        <f t="shared" si="62"/>
        <v/>
      </c>
      <c r="AF189" s="1202" t="str">
        <f t="shared" si="63"/>
        <v/>
      </c>
      <c r="AG189" s="1202" t="str">
        <f t="shared" si="64"/>
        <v/>
      </c>
      <c r="AH189" s="1202" t="str">
        <f t="shared" si="65"/>
        <v/>
      </c>
      <c r="AI189" s="1202" t="str">
        <f t="shared" si="66"/>
        <v/>
      </c>
      <c r="AJ189" s="1200" t="str">
        <f t="shared" si="67"/>
        <v/>
      </c>
      <c r="AK189" s="1200" t="str">
        <f t="shared" si="68"/>
        <v/>
      </c>
      <c r="AL189" s="1200" t="str">
        <f t="shared" si="69"/>
        <v/>
      </c>
      <c r="AM189" s="1200" t="str">
        <f t="shared" si="70"/>
        <v/>
      </c>
      <c r="AN189" s="1200" t="str">
        <f t="shared" si="71"/>
        <v/>
      </c>
      <c r="AO189" s="1200" t="str">
        <f t="shared" si="72"/>
        <v/>
      </c>
      <c r="IV189" s="786"/>
    </row>
    <row r="190" spans="1:256" s="52" customFormat="1" ht="30" customHeight="1">
      <c r="A190" s="1913"/>
      <c r="B190" s="1399">
        <f t="shared" si="73"/>
        <v>7</v>
      </c>
      <c r="C190" s="291"/>
      <c r="D190" s="726" t="str">
        <f t="shared" si="60"/>
        <v/>
      </c>
      <c r="E190" s="1641"/>
      <c r="F190" s="1637"/>
      <c r="G190" s="292"/>
      <c r="H190" s="62"/>
      <c r="I190" s="778"/>
      <c r="J190" s="779"/>
      <c r="K190" s="780"/>
      <c r="L190" s="781"/>
      <c r="M190" s="753"/>
      <c r="N190" s="754"/>
      <c r="O190" s="755"/>
      <c r="P190" s="769"/>
      <c r="Q190" s="766"/>
      <c r="R190" s="754"/>
      <c r="S190" s="755"/>
      <c r="T190" s="762"/>
      <c r="U190" s="753"/>
      <c r="V190" s="754"/>
      <c r="W190" s="755"/>
      <c r="X190" s="762"/>
      <c r="Y190" s="804">
        <f t="shared" si="74"/>
        <v>0</v>
      </c>
      <c r="Z190" s="803">
        <f t="shared" si="74"/>
        <v>0</v>
      </c>
      <c r="AD190" s="1202" t="str">
        <f t="shared" si="61"/>
        <v/>
      </c>
      <c r="AE190" s="1202" t="str">
        <f t="shared" si="62"/>
        <v/>
      </c>
      <c r="AF190" s="1202" t="str">
        <f t="shared" si="63"/>
        <v/>
      </c>
      <c r="AG190" s="1202" t="str">
        <f t="shared" si="64"/>
        <v/>
      </c>
      <c r="AH190" s="1202" t="str">
        <f t="shared" si="65"/>
        <v/>
      </c>
      <c r="AI190" s="1202" t="str">
        <f t="shared" si="66"/>
        <v/>
      </c>
      <c r="AJ190" s="1200" t="str">
        <f t="shared" si="67"/>
        <v/>
      </c>
      <c r="AK190" s="1200" t="str">
        <f t="shared" si="68"/>
        <v/>
      </c>
      <c r="AL190" s="1200" t="str">
        <f t="shared" si="69"/>
        <v/>
      </c>
      <c r="AM190" s="1200" t="str">
        <f t="shared" si="70"/>
        <v/>
      </c>
      <c r="AN190" s="1200" t="str">
        <f t="shared" si="71"/>
        <v/>
      </c>
      <c r="AO190" s="1200" t="str">
        <f t="shared" si="72"/>
        <v/>
      </c>
      <c r="IV190" s="786"/>
    </row>
    <row r="191" spans="1:256" s="52" customFormat="1" ht="30" customHeight="1">
      <c r="A191" s="1913"/>
      <c r="B191" s="1399">
        <f t="shared" si="73"/>
        <v>8</v>
      </c>
      <c r="C191" s="291"/>
      <c r="D191" s="726" t="str">
        <f t="shared" si="60"/>
        <v/>
      </c>
      <c r="E191" s="1641"/>
      <c r="F191" s="1637"/>
      <c r="G191" s="292"/>
      <c r="H191" s="62"/>
      <c r="I191" s="778"/>
      <c r="J191" s="779"/>
      <c r="K191" s="780"/>
      <c r="L191" s="781"/>
      <c r="M191" s="753"/>
      <c r="N191" s="754"/>
      <c r="O191" s="755"/>
      <c r="P191" s="769"/>
      <c r="Q191" s="766"/>
      <c r="R191" s="754"/>
      <c r="S191" s="755"/>
      <c r="T191" s="762"/>
      <c r="U191" s="753"/>
      <c r="V191" s="754"/>
      <c r="W191" s="755"/>
      <c r="X191" s="762"/>
      <c r="Y191" s="804">
        <f t="shared" si="74"/>
        <v>0</v>
      </c>
      <c r="Z191" s="803">
        <f t="shared" si="74"/>
        <v>0</v>
      </c>
      <c r="AD191" s="1202" t="str">
        <f t="shared" si="61"/>
        <v/>
      </c>
      <c r="AE191" s="1202" t="str">
        <f t="shared" si="62"/>
        <v/>
      </c>
      <c r="AF191" s="1202" t="str">
        <f t="shared" si="63"/>
        <v/>
      </c>
      <c r="AG191" s="1202" t="str">
        <f t="shared" si="64"/>
        <v/>
      </c>
      <c r="AH191" s="1202" t="str">
        <f t="shared" si="65"/>
        <v/>
      </c>
      <c r="AI191" s="1202" t="str">
        <f t="shared" si="66"/>
        <v/>
      </c>
      <c r="AJ191" s="1200" t="str">
        <f t="shared" si="67"/>
        <v/>
      </c>
      <c r="AK191" s="1200" t="str">
        <f t="shared" si="68"/>
        <v/>
      </c>
      <c r="AL191" s="1200" t="str">
        <f t="shared" si="69"/>
        <v/>
      </c>
      <c r="AM191" s="1200" t="str">
        <f t="shared" si="70"/>
        <v/>
      </c>
      <c r="AN191" s="1200" t="str">
        <f t="shared" si="71"/>
        <v/>
      </c>
      <c r="AO191" s="1200" t="str">
        <f t="shared" si="72"/>
        <v/>
      </c>
      <c r="IV191" s="786"/>
    </row>
    <row r="192" spans="1:256" s="52" customFormat="1" ht="30" customHeight="1">
      <c r="A192" s="1913"/>
      <c r="B192" s="1399">
        <f t="shared" si="73"/>
        <v>9</v>
      </c>
      <c r="C192" s="291"/>
      <c r="D192" s="726" t="str">
        <f t="shared" si="60"/>
        <v/>
      </c>
      <c r="E192" s="1641"/>
      <c r="F192" s="1637"/>
      <c r="G192" s="292"/>
      <c r="H192" s="62"/>
      <c r="I192" s="778"/>
      <c r="J192" s="779"/>
      <c r="K192" s="780"/>
      <c r="L192" s="781"/>
      <c r="M192" s="753"/>
      <c r="N192" s="754"/>
      <c r="O192" s="755"/>
      <c r="P192" s="769"/>
      <c r="Q192" s="766"/>
      <c r="R192" s="754"/>
      <c r="S192" s="755"/>
      <c r="T192" s="762"/>
      <c r="U192" s="753"/>
      <c r="V192" s="754"/>
      <c r="W192" s="755"/>
      <c r="X192" s="762"/>
      <c r="Y192" s="804">
        <f t="shared" si="74"/>
        <v>0</v>
      </c>
      <c r="Z192" s="803">
        <f t="shared" si="74"/>
        <v>0</v>
      </c>
      <c r="AD192" s="1202" t="str">
        <f t="shared" si="61"/>
        <v/>
      </c>
      <c r="AE192" s="1202" t="str">
        <f t="shared" si="62"/>
        <v/>
      </c>
      <c r="AF192" s="1202" t="str">
        <f t="shared" si="63"/>
        <v/>
      </c>
      <c r="AG192" s="1202" t="str">
        <f t="shared" si="64"/>
        <v/>
      </c>
      <c r="AH192" s="1202" t="str">
        <f t="shared" si="65"/>
        <v/>
      </c>
      <c r="AI192" s="1202" t="str">
        <f t="shared" si="66"/>
        <v/>
      </c>
      <c r="AJ192" s="1200" t="str">
        <f t="shared" si="67"/>
        <v/>
      </c>
      <c r="AK192" s="1200" t="str">
        <f t="shared" si="68"/>
        <v/>
      </c>
      <c r="AL192" s="1200" t="str">
        <f t="shared" si="69"/>
        <v/>
      </c>
      <c r="AM192" s="1200" t="str">
        <f t="shared" si="70"/>
        <v/>
      </c>
      <c r="AN192" s="1200" t="str">
        <f t="shared" si="71"/>
        <v/>
      </c>
      <c r="AO192" s="1200" t="str">
        <f t="shared" si="72"/>
        <v/>
      </c>
      <c r="IV192" s="786"/>
    </row>
    <row r="193" spans="1:256" s="52" customFormat="1" ht="30" customHeight="1">
      <c r="A193" s="1913"/>
      <c r="B193" s="1399">
        <f t="shared" si="73"/>
        <v>10</v>
      </c>
      <c r="C193" s="291"/>
      <c r="D193" s="726" t="str">
        <f t="shared" si="60"/>
        <v/>
      </c>
      <c r="E193" s="1641"/>
      <c r="F193" s="1637"/>
      <c r="G193" s="292"/>
      <c r="H193" s="62"/>
      <c r="I193" s="778"/>
      <c r="J193" s="779"/>
      <c r="K193" s="780"/>
      <c r="L193" s="781"/>
      <c r="M193" s="753"/>
      <c r="N193" s="754"/>
      <c r="O193" s="755"/>
      <c r="P193" s="769"/>
      <c r="Q193" s="766"/>
      <c r="R193" s="754"/>
      <c r="S193" s="755"/>
      <c r="T193" s="762"/>
      <c r="U193" s="753"/>
      <c r="V193" s="754"/>
      <c r="W193" s="755"/>
      <c r="X193" s="762"/>
      <c r="Y193" s="804">
        <f t="shared" si="74"/>
        <v>0</v>
      </c>
      <c r="Z193" s="803">
        <f t="shared" si="74"/>
        <v>0</v>
      </c>
      <c r="AD193" s="1202" t="str">
        <f t="shared" si="61"/>
        <v/>
      </c>
      <c r="AE193" s="1202" t="str">
        <f t="shared" si="62"/>
        <v/>
      </c>
      <c r="AF193" s="1202" t="str">
        <f t="shared" si="63"/>
        <v/>
      </c>
      <c r="AG193" s="1202" t="str">
        <f t="shared" si="64"/>
        <v/>
      </c>
      <c r="AH193" s="1202" t="str">
        <f t="shared" si="65"/>
        <v/>
      </c>
      <c r="AI193" s="1202" t="str">
        <f t="shared" si="66"/>
        <v/>
      </c>
      <c r="AJ193" s="1200" t="str">
        <f t="shared" si="67"/>
        <v/>
      </c>
      <c r="AK193" s="1200" t="str">
        <f t="shared" si="68"/>
        <v/>
      </c>
      <c r="AL193" s="1200" t="str">
        <f t="shared" si="69"/>
        <v/>
      </c>
      <c r="AM193" s="1200" t="str">
        <f t="shared" si="70"/>
        <v/>
      </c>
      <c r="AN193" s="1200" t="str">
        <f t="shared" si="71"/>
        <v/>
      </c>
      <c r="AO193" s="1200" t="str">
        <f t="shared" si="72"/>
        <v/>
      </c>
      <c r="IV193" s="786"/>
    </row>
    <row r="194" spans="1:256" s="52" customFormat="1" ht="30" customHeight="1">
      <c r="A194" s="1913"/>
      <c r="B194" s="1399">
        <f t="shared" si="73"/>
        <v>11</v>
      </c>
      <c r="C194" s="291"/>
      <c r="D194" s="726" t="str">
        <f t="shared" si="60"/>
        <v/>
      </c>
      <c r="E194" s="1641"/>
      <c r="F194" s="1637"/>
      <c r="G194" s="292"/>
      <c r="H194" s="62"/>
      <c r="I194" s="778"/>
      <c r="J194" s="779"/>
      <c r="K194" s="780"/>
      <c r="L194" s="781"/>
      <c r="M194" s="753"/>
      <c r="N194" s="754"/>
      <c r="O194" s="755"/>
      <c r="P194" s="769"/>
      <c r="Q194" s="766"/>
      <c r="R194" s="754"/>
      <c r="S194" s="755"/>
      <c r="T194" s="762"/>
      <c r="U194" s="753"/>
      <c r="V194" s="754"/>
      <c r="W194" s="755"/>
      <c r="X194" s="762"/>
      <c r="Y194" s="804">
        <f t="shared" si="74"/>
        <v>0</v>
      </c>
      <c r="Z194" s="803">
        <f t="shared" si="74"/>
        <v>0</v>
      </c>
      <c r="AD194" s="1202" t="str">
        <f t="shared" si="61"/>
        <v/>
      </c>
      <c r="AE194" s="1202" t="str">
        <f t="shared" si="62"/>
        <v/>
      </c>
      <c r="AF194" s="1202" t="str">
        <f t="shared" si="63"/>
        <v/>
      </c>
      <c r="AG194" s="1202" t="str">
        <f t="shared" si="64"/>
        <v/>
      </c>
      <c r="AH194" s="1202" t="str">
        <f t="shared" si="65"/>
        <v/>
      </c>
      <c r="AI194" s="1202" t="str">
        <f t="shared" si="66"/>
        <v/>
      </c>
      <c r="AJ194" s="1200" t="str">
        <f t="shared" si="67"/>
        <v/>
      </c>
      <c r="AK194" s="1200" t="str">
        <f t="shared" si="68"/>
        <v/>
      </c>
      <c r="AL194" s="1200" t="str">
        <f t="shared" si="69"/>
        <v/>
      </c>
      <c r="AM194" s="1200" t="str">
        <f t="shared" si="70"/>
        <v/>
      </c>
      <c r="AN194" s="1200" t="str">
        <f t="shared" si="71"/>
        <v/>
      </c>
      <c r="AO194" s="1200" t="str">
        <f t="shared" si="72"/>
        <v/>
      </c>
      <c r="IV194" s="786"/>
    </row>
    <row r="195" spans="1:256" s="52" customFormat="1" ht="30" customHeight="1">
      <c r="A195" s="1913"/>
      <c r="B195" s="1399">
        <f t="shared" si="73"/>
        <v>12</v>
      </c>
      <c r="C195" s="291"/>
      <c r="D195" s="726" t="str">
        <f t="shared" si="60"/>
        <v/>
      </c>
      <c r="E195" s="1641"/>
      <c r="F195" s="1637"/>
      <c r="G195" s="292"/>
      <c r="H195" s="62"/>
      <c r="I195" s="778"/>
      <c r="J195" s="779"/>
      <c r="K195" s="780"/>
      <c r="L195" s="781"/>
      <c r="M195" s="753"/>
      <c r="N195" s="754"/>
      <c r="O195" s="755"/>
      <c r="P195" s="769"/>
      <c r="Q195" s="766"/>
      <c r="R195" s="754"/>
      <c r="S195" s="755"/>
      <c r="T195" s="762"/>
      <c r="U195" s="753"/>
      <c r="V195" s="754"/>
      <c r="W195" s="755"/>
      <c r="X195" s="762"/>
      <c r="Y195" s="804">
        <f t="shared" si="74"/>
        <v>0</v>
      </c>
      <c r="Z195" s="803">
        <f t="shared" si="74"/>
        <v>0</v>
      </c>
      <c r="AD195" s="1202" t="str">
        <f t="shared" si="61"/>
        <v/>
      </c>
      <c r="AE195" s="1202" t="str">
        <f t="shared" si="62"/>
        <v/>
      </c>
      <c r="AF195" s="1202" t="str">
        <f t="shared" si="63"/>
        <v/>
      </c>
      <c r="AG195" s="1202" t="str">
        <f t="shared" si="64"/>
        <v/>
      </c>
      <c r="AH195" s="1202" t="str">
        <f t="shared" si="65"/>
        <v/>
      </c>
      <c r="AI195" s="1202" t="str">
        <f t="shared" si="66"/>
        <v/>
      </c>
      <c r="AJ195" s="1200" t="str">
        <f t="shared" si="67"/>
        <v/>
      </c>
      <c r="AK195" s="1200" t="str">
        <f t="shared" si="68"/>
        <v/>
      </c>
      <c r="AL195" s="1200" t="str">
        <f t="shared" si="69"/>
        <v/>
      </c>
      <c r="AM195" s="1200" t="str">
        <f t="shared" si="70"/>
        <v/>
      </c>
      <c r="AN195" s="1200" t="str">
        <f t="shared" si="71"/>
        <v/>
      </c>
      <c r="AO195" s="1200" t="str">
        <f t="shared" si="72"/>
        <v/>
      </c>
      <c r="IV195" s="786"/>
    </row>
    <row r="196" spans="1:256" s="52" customFormat="1" ht="30" customHeight="1">
      <c r="A196" s="1913"/>
      <c r="B196" s="1399">
        <f t="shared" si="73"/>
        <v>13</v>
      </c>
      <c r="C196" s="291"/>
      <c r="D196" s="726" t="str">
        <f t="shared" si="60"/>
        <v/>
      </c>
      <c r="E196" s="1641"/>
      <c r="F196" s="1637"/>
      <c r="G196" s="292"/>
      <c r="H196" s="62"/>
      <c r="I196" s="778"/>
      <c r="J196" s="779"/>
      <c r="K196" s="780"/>
      <c r="L196" s="781"/>
      <c r="M196" s="753"/>
      <c r="N196" s="754"/>
      <c r="O196" s="755"/>
      <c r="P196" s="769"/>
      <c r="Q196" s="766"/>
      <c r="R196" s="754"/>
      <c r="S196" s="755"/>
      <c r="T196" s="762"/>
      <c r="U196" s="753"/>
      <c r="V196" s="754"/>
      <c r="W196" s="755"/>
      <c r="X196" s="762"/>
      <c r="Y196" s="804">
        <f t="shared" si="74"/>
        <v>0</v>
      </c>
      <c r="Z196" s="803">
        <f t="shared" si="74"/>
        <v>0</v>
      </c>
      <c r="AD196" s="1202" t="str">
        <f t="shared" si="61"/>
        <v/>
      </c>
      <c r="AE196" s="1202" t="str">
        <f t="shared" si="62"/>
        <v/>
      </c>
      <c r="AF196" s="1202" t="str">
        <f t="shared" si="63"/>
        <v/>
      </c>
      <c r="AG196" s="1202" t="str">
        <f t="shared" si="64"/>
        <v/>
      </c>
      <c r="AH196" s="1202" t="str">
        <f t="shared" si="65"/>
        <v/>
      </c>
      <c r="AI196" s="1202" t="str">
        <f t="shared" si="66"/>
        <v/>
      </c>
      <c r="AJ196" s="1200" t="str">
        <f t="shared" si="67"/>
        <v/>
      </c>
      <c r="AK196" s="1200" t="str">
        <f t="shared" si="68"/>
        <v/>
      </c>
      <c r="AL196" s="1200" t="str">
        <f t="shared" si="69"/>
        <v/>
      </c>
      <c r="AM196" s="1200" t="str">
        <f t="shared" si="70"/>
        <v/>
      </c>
      <c r="AN196" s="1200" t="str">
        <f t="shared" si="71"/>
        <v/>
      </c>
      <c r="AO196" s="1200" t="str">
        <f t="shared" si="72"/>
        <v/>
      </c>
      <c r="IV196" s="786"/>
    </row>
    <row r="197" spans="1:256" s="52" customFormat="1" ht="30" customHeight="1">
      <c r="A197" s="1913"/>
      <c r="B197" s="1399">
        <f t="shared" si="73"/>
        <v>14</v>
      </c>
      <c r="C197" s="291"/>
      <c r="D197" s="726" t="str">
        <f t="shared" si="60"/>
        <v/>
      </c>
      <c r="E197" s="1641"/>
      <c r="F197" s="1637"/>
      <c r="G197" s="292"/>
      <c r="H197" s="62"/>
      <c r="I197" s="778"/>
      <c r="J197" s="779"/>
      <c r="K197" s="780"/>
      <c r="L197" s="781"/>
      <c r="M197" s="753"/>
      <c r="N197" s="754"/>
      <c r="O197" s="755"/>
      <c r="P197" s="769"/>
      <c r="Q197" s="766"/>
      <c r="R197" s="754"/>
      <c r="S197" s="755"/>
      <c r="T197" s="762"/>
      <c r="U197" s="753"/>
      <c r="V197" s="754"/>
      <c r="W197" s="755"/>
      <c r="X197" s="762"/>
      <c r="Y197" s="804">
        <f t="shared" si="74"/>
        <v>0</v>
      </c>
      <c r="Z197" s="803">
        <f t="shared" si="74"/>
        <v>0</v>
      </c>
      <c r="AD197" s="1202" t="str">
        <f t="shared" si="61"/>
        <v/>
      </c>
      <c r="AE197" s="1202" t="str">
        <f t="shared" si="62"/>
        <v/>
      </c>
      <c r="AF197" s="1202" t="str">
        <f t="shared" si="63"/>
        <v/>
      </c>
      <c r="AG197" s="1202" t="str">
        <f t="shared" si="64"/>
        <v/>
      </c>
      <c r="AH197" s="1202" t="str">
        <f t="shared" si="65"/>
        <v/>
      </c>
      <c r="AI197" s="1202" t="str">
        <f t="shared" si="66"/>
        <v/>
      </c>
      <c r="AJ197" s="1200" t="str">
        <f t="shared" si="67"/>
        <v/>
      </c>
      <c r="AK197" s="1200" t="str">
        <f t="shared" si="68"/>
        <v/>
      </c>
      <c r="AL197" s="1200" t="str">
        <f t="shared" si="69"/>
        <v/>
      </c>
      <c r="AM197" s="1200" t="str">
        <f t="shared" si="70"/>
        <v/>
      </c>
      <c r="AN197" s="1200" t="str">
        <f t="shared" si="71"/>
        <v/>
      </c>
      <c r="AO197" s="1200" t="str">
        <f t="shared" si="72"/>
        <v/>
      </c>
      <c r="IV197" s="786"/>
    </row>
    <row r="198" spans="1:256" s="52" customFormat="1" ht="30" customHeight="1">
      <c r="A198" s="1913"/>
      <c r="B198" s="1399">
        <f t="shared" si="73"/>
        <v>15</v>
      </c>
      <c r="C198" s="291"/>
      <c r="D198" s="726" t="str">
        <f t="shared" si="60"/>
        <v/>
      </c>
      <c r="E198" s="1641"/>
      <c r="F198" s="1637"/>
      <c r="G198" s="292"/>
      <c r="H198" s="62"/>
      <c r="I198" s="778"/>
      <c r="J198" s="779"/>
      <c r="K198" s="780"/>
      <c r="L198" s="781"/>
      <c r="M198" s="753"/>
      <c r="N198" s="754"/>
      <c r="O198" s="755"/>
      <c r="P198" s="769"/>
      <c r="Q198" s="766"/>
      <c r="R198" s="754"/>
      <c r="S198" s="755"/>
      <c r="T198" s="762"/>
      <c r="U198" s="753"/>
      <c r="V198" s="754"/>
      <c r="W198" s="755"/>
      <c r="X198" s="762"/>
      <c r="Y198" s="804">
        <f t="shared" si="74"/>
        <v>0</v>
      </c>
      <c r="Z198" s="803">
        <f t="shared" si="74"/>
        <v>0</v>
      </c>
      <c r="AD198" s="1202" t="str">
        <f t="shared" si="61"/>
        <v/>
      </c>
      <c r="AE198" s="1202" t="str">
        <f t="shared" si="62"/>
        <v/>
      </c>
      <c r="AF198" s="1202" t="str">
        <f t="shared" si="63"/>
        <v/>
      </c>
      <c r="AG198" s="1202" t="str">
        <f t="shared" si="64"/>
        <v/>
      </c>
      <c r="AH198" s="1202" t="str">
        <f t="shared" si="65"/>
        <v/>
      </c>
      <c r="AI198" s="1202" t="str">
        <f t="shared" si="66"/>
        <v/>
      </c>
      <c r="AJ198" s="1200" t="str">
        <f t="shared" si="67"/>
        <v/>
      </c>
      <c r="AK198" s="1200" t="str">
        <f t="shared" si="68"/>
        <v/>
      </c>
      <c r="AL198" s="1200" t="str">
        <f t="shared" si="69"/>
        <v/>
      </c>
      <c r="AM198" s="1200" t="str">
        <f t="shared" si="70"/>
        <v/>
      </c>
      <c r="AN198" s="1200" t="str">
        <f t="shared" si="71"/>
        <v/>
      </c>
      <c r="AO198" s="1200" t="str">
        <f t="shared" si="72"/>
        <v/>
      </c>
      <c r="IV198" s="786"/>
    </row>
    <row r="199" spans="1:256" s="52" customFormat="1" ht="30" customHeight="1">
      <c r="A199" s="1913"/>
      <c r="B199" s="1399">
        <f t="shared" si="73"/>
        <v>16</v>
      </c>
      <c r="C199" s="291"/>
      <c r="D199" s="726" t="str">
        <f t="shared" si="60"/>
        <v/>
      </c>
      <c r="E199" s="1641"/>
      <c r="F199" s="1637"/>
      <c r="G199" s="292"/>
      <c r="H199" s="62"/>
      <c r="I199" s="778"/>
      <c r="J199" s="779"/>
      <c r="K199" s="780"/>
      <c r="L199" s="781"/>
      <c r="M199" s="753"/>
      <c r="N199" s="754"/>
      <c r="O199" s="755"/>
      <c r="P199" s="769"/>
      <c r="Q199" s="766"/>
      <c r="R199" s="754"/>
      <c r="S199" s="755"/>
      <c r="T199" s="762"/>
      <c r="U199" s="753"/>
      <c r="V199" s="754"/>
      <c r="W199" s="755"/>
      <c r="X199" s="762"/>
      <c r="Y199" s="804">
        <f t="shared" si="74"/>
        <v>0</v>
      </c>
      <c r="Z199" s="803">
        <f t="shared" si="74"/>
        <v>0</v>
      </c>
      <c r="AD199" s="1202" t="str">
        <f t="shared" si="61"/>
        <v/>
      </c>
      <c r="AE199" s="1202" t="str">
        <f t="shared" si="62"/>
        <v/>
      </c>
      <c r="AF199" s="1202" t="str">
        <f t="shared" si="63"/>
        <v/>
      </c>
      <c r="AG199" s="1202" t="str">
        <f t="shared" si="64"/>
        <v/>
      </c>
      <c r="AH199" s="1202" t="str">
        <f t="shared" si="65"/>
        <v/>
      </c>
      <c r="AI199" s="1202" t="str">
        <f t="shared" si="66"/>
        <v/>
      </c>
      <c r="AJ199" s="1200" t="str">
        <f t="shared" si="67"/>
        <v/>
      </c>
      <c r="AK199" s="1200" t="str">
        <f t="shared" si="68"/>
        <v/>
      </c>
      <c r="AL199" s="1200" t="str">
        <f t="shared" si="69"/>
        <v/>
      </c>
      <c r="AM199" s="1200" t="str">
        <f t="shared" si="70"/>
        <v/>
      </c>
      <c r="AN199" s="1200" t="str">
        <f t="shared" si="71"/>
        <v/>
      </c>
      <c r="AO199" s="1200" t="str">
        <f t="shared" si="72"/>
        <v/>
      </c>
      <c r="IV199" s="786"/>
    </row>
    <row r="200" spans="1:256" s="52" customFormat="1" ht="30" customHeight="1">
      <c r="A200" s="1913"/>
      <c r="B200" s="1399">
        <f t="shared" si="73"/>
        <v>17</v>
      </c>
      <c r="C200" s="291"/>
      <c r="D200" s="726" t="str">
        <f t="shared" si="60"/>
        <v/>
      </c>
      <c r="E200" s="1641"/>
      <c r="F200" s="1637"/>
      <c r="G200" s="292"/>
      <c r="H200" s="62"/>
      <c r="I200" s="778"/>
      <c r="J200" s="779"/>
      <c r="K200" s="780"/>
      <c r="L200" s="781"/>
      <c r="M200" s="753"/>
      <c r="N200" s="754"/>
      <c r="O200" s="755"/>
      <c r="P200" s="769"/>
      <c r="Q200" s="766"/>
      <c r="R200" s="754"/>
      <c r="S200" s="755"/>
      <c r="T200" s="762"/>
      <c r="U200" s="753"/>
      <c r="V200" s="754"/>
      <c r="W200" s="755"/>
      <c r="X200" s="762"/>
      <c r="Y200" s="804">
        <f t="shared" si="74"/>
        <v>0</v>
      </c>
      <c r="Z200" s="803">
        <f t="shared" si="74"/>
        <v>0</v>
      </c>
      <c r="AD200" s="1202" t="str">
        <f t="shared" si="61"/>
        <v/>
      </c>
      <c r="AE200" s="1202" t="str">
        <f t="shared" si="62"/>
        <v/>
      </c>
      <c r="AF200" s="1202" t="str">
        <f t="shared" si="63"/>
        <v/>
      </c>
      <c r="AG200" s="1202" t="str">
        <f t="shared" si="64"/>
        <v/>
      </c>
      <c r="AH200" s="1202" t="str">
        <f t="shared" si="65"/>
        <v/>
      </c>
      <c r="AI200" s="1202" t="str">
        <f t="shared" si="66"/>
        <v/>
      </c>
      <c r="AJ200" s="1200" t="str">
        <f t="shared" si="67"/>
        <v/>
      </c>
      <c r="AK200" s="1200" t="str">
        <f t="shared" si="68"/>
        <v/>
      </c>
      <c r="AL200" s="1200" t="str">
        <f t="shared" si="69"/>
        <v/>
      </c>
      <c r="AM200" s="1200" t="str">
        <f t="shared" si="70"/>
        <v/>
      </c>
      <c r="AN200" s="1200" t="str">
        <f t="shared" si="71"/>
        <v/>
      </c>
      <c r="AO200" s="1200" t="str">
        <f t="shared" si="72"/>
        <v/>
      </c>
      <c r="IV200" s="786"/>
    </row>
    <row r="201" spans="1:256" s="52" customFormat="1" ht="30" customHeight="1">
      <c r="A201" s="1913"/>
      <c r="B201" s="1399">
        <f t="shared" si="73"/>
        <v>18</v>
      </c>
      <c r="C201" s="291"/>
      <c r="D201" s="726" t="str">
        <f t="shared" si="60"/>
        <v/>
      </c>
      <c r="E201" s="1641"/>
      <c r="F201" s="1637"/>
      <c r="G201" s="292"/>
      <c r="H201" s="62"/>
      <c r="I201" s="778"/>
      <c r="J201" s="779"/>
      <c r="K201" s="780"/>
      <c r="L201" s="781"/>
      <c r="M201" s="753"/>
      <c r="N201" s="754"/>
      <c r="O201" s="755"/>
      <c r="P201" s="769"/>
      <c r="Q201" s="766"/>
      <c r="R201" s="754"/>
      <c r="S201" s="755"/>
      <c r="T201" s="762"/>
      <c r="U201" s="753"/>
      <c r="V201" s="754"/>
      <c r="W201" s="755"/>
      <c r="X201" s="762"/>
      <c r="Y201" s="804">
        <f t="shared" si="74"/>
        <v>0</v>
      </c>
      <c r="Z201" s="803">
        <f t="shared" si="74"/>
        <v>0</v>
      </c>
      <c r="AD201" s="1202" t="str">
        <f t="shared" si="61"/>
        <v/>
      </c>
      <c r="AE201" s="1202" t="str">
        <f t="shared" si="62"/>
        <v/>
      </c>
      <c r="AF201" s="1202" t="str">
        <f t="shared" si="63"/>
        <v/>
      </c>
      <c r="AG201" s="1202" t="str">
        <f t="shared" si="64"/>
        <v/>
      </c>
      <c r="AH201" s="1202" t="str">
        <f t="shared" si="65"/>
        <v/>
      </c>
      <c r="AI201" s="1202" t="str">
        <f t="shared" si="66"/>
        <v/>
      </c>
      <c r="AJ201" s="1200" t="str">
        <f t="shared" si="67"/>
        <v/>
      </c>
      <c r="AK201" s="1200" t="str">
        <f t="shared" si="68"/>
        <v/>
      </c>
      <c r="AL201" s="1200" t="str">
        <f t="shared" si="69"/>
        <v/>
      </c>
      <c r="AM201" s="1200" t="str">
        <f t="shared" si="70"/>
        <v/>
      </c>
      <c r="AN201" s="1200" t="str">
        <f t="shared" si="71"/>
        <v/>
      </c>
      <c r="AO201" s="1200" t="str">
        <f t="shared" si="72"/>
        <v/>
      </c>
      <c r="IV201" s="786"/>
    </row>
    <row r="202" spans="1:256" s="52" customFormat="1" ht="30" customHeight="1">
      <c r="A202" s="1913"/>
      <c r="B202" s="1399">
        <f t="shared" si="73"/>
        <v>19</v>
      </c>
      <c r="C202" s="291"/>
      <c r="D202" s="726" t="str">
        <f t="shared" si="60"/>
        <v/>
      </c>
      <c r="E202" s="1641"/>
      <c r="F202" s="1637"/>
      <c r="G202" s="292"/>
      <c r="H202" s="62"/>
      <c r="I202" s="778"/>
      <c r="J202" s="779"/>
      <c r="K202" s="780"/>
      <c r="L202" s="781"/>
      <c r="M202" s="753"/>
      <c r="N202" s="754"/>
      <c r="O202" s="755"/>
      <c r="P202" s="769"/>
      <c r="Q202" s="766"/>
      <c r="R202" s="754"/>
      <c r="S202" s="755"/>
      <c r="T202" s="762"/>
      <c r="U202" s="753"/>
      <c r="V202" s="754"/>
      <c r="W202" s="755"/>
      <c r="X202" s="762"/>
      <c r="Y202" s="804">
        <f t="shared" si="74"/>
        <v>0</v>
      </c>
      <c r="Z202" s="803">
        <f t="shared" si="74"/>
        <v>0</v>
      </c>
      <c r="AD202" s="1202" t="str">
        <f t="shared" si="61"/>
        <v/>
      </c>
      <c r="AE202" s="1202" t="str">
        <f t="shared" si="62"/>
        <v/>
      </c>
      <c r="AF202" s="1202" t="str">
        <f t="shared" si="63"/>
        <v/>
      </c>
      <c r="AG202" s="1202" t="str">
        <f t="shared" si="64"/>
        <v/>
      </c>
      <c r="AH202" s="1202" t="str">
        <f t="shared" si="65"/>
        <v/>
      </c>
      <c r="AI202" s="1202" t="str">
        <f t="shared" si="66"/>
        <v/>
      </c>
      <c r="AJ202" s="1200" t="str">
        <f t="shared" si="67"/>
        <v/>
      </c>
      <c r="AK202" s="1200" t="str">
        <f t="shared" si="68"/>
        <v/>
      </c>
      <c r="AL202" s="1200" t="str">
        <f t="shared" si="69"/>
        <v/>
      </c>
      <c r="AM202" s="1200" t="str">
        <f t="shared" si="70"/>
        <v/>
      </c>
      <c r="AN202" s="1200" t="str">
        <f t="shared" si="71"/>
        <v/>
      </c>
      <c r="AO202" s="1200" t="str">
        <f t="shared" si="72"/>
        <v/>
      </c>
      <c r="IV202" s="786"/>
    </row>
    <row r="203" spans="1:256" s="52" customFormat="1" ht="30" customHeight="1">
      <c r="A203" s="1913"/>
      <c r="B203" s="1399">
        <f t="shared" si="73"/>
        <v>20</v>
      </c>
      <c r="C203" s="291"/>
      <c r="D203" s="726" t="str">
        <f t="shared" si="60"/>
        <v/>
      </c>
      <c r="E203" s="1641"/>
      <c r="F203" s="1637"/>
      <c r="G203" s="292"/>
      <c r="H203" s="62"/>
      <c r="I203" s="778"/>
      <c r="J203" s="779"/>
      <c r="K203" s="780"/>
      <c r="L203" s="781"/>
      <c r="M203" s="753"/>
      <c r="N203" s="754"/>
      <c r="O203" s="755"/>
      <c r="P203" s="769"/>
      <c r="Q203" s="766"/>
      <c r="R203" s="754"/>
      <c r="S203" s="755"/>
      <c r="T203" s="762"/>
      <c r="U203" s="753"/>
      <c r="V203" s="754"/>
      <c r="W203" s="755"/>
      <c r="X203" s="762"/>
      <c r="Y203" s="804">
        <f t="shared" si="74"/>
        <v>0</v>
      </c>
      <c r="Z203" s="803">
        <f t="shared" si="74"/>
        <v>0</v>
      </c>
      <c r="AD203" s="1202" t="str">
        <f t="shared" si="61"/>
        <v/>
      </c>
      <c r="AE203" s="1202" t="str">
        <f t="shared" si="62"/>
        <v/>
      </c>
      <c r="AF203" s="1202" t="str">
        <f t="shared" si="63"/>
        <v/>
      </c>
      <c r="AG203" s="1202" t="str">
        <f t="shared" si="64"/>
        <v/>
      </c>
      <c r="AH203" s="1202" t="str">
        <f t="shared" si="65"/>
        <v/>
      </c>
      <c r="AI203" s="1202" t="str">
        <f t="shared" si="66"/>
        <v/>
      </c>
      <c r="AJ203" s="1200" t="str">
        <f t="shared" si="67"/>
        <v/>
      </c>
      <c r="AK203" s="1200" t="str">
        <f t="shared" si="68"/>
        <v/>
      </c>
      <c r="AL203" s="1200" t="str">
        <f t="shared" si="69"/>
        <v/>
      </c>
      <c r="AM203" s="1200" t="str">
        <f t="shared" si="70"/>
        <v/>
      </c>
      <c r="AN203" s="1200" t="str">
        <f t="shared" si="71"/>
        <v/>
      </c>
      <c r="AO203" s="1200" t="str">
        <f t="shared" si="72"/>
        <v/>
      </c>
      <c r="IV203" s="786"/>
    </row>
    <row r="204" spans="1:256" s="52" customFormat="1" ht="30" customHeight="1">
      <c r="A204" s="1913"/>
      <c r="B204" s="1399">
        <f t="shared" si="73"/>
        <v>21</v>
      </c>
      <c r="C204" s="291"/>
      <c r="D204" s="726" t="str">
        <f t="shared" si="60"/>
        <v/>
      </c>
      <c r="E204" s="1641"/>
      <c r="F204" s="1637"/>
      <c r="G204" s="292"/>
      <c r="H204" s="62"/>
      <c r="I204" s="778"/>
      <c r="J204" s="779"/>
      <c r="K204" s="780"/>
      <c r="L204" s="781"/>
      <c r="M204" s="753"/>
      <c r="N204" s="754"/>
      <c r="O204" s="755"/>
      <c r="P204" s="769"/>
      <c r="Q204" s="766"/>
      <c r="R204" s="754"/>
      <c r="S204" s="755"/>
      <c r="T204" s="762"/>
      <c r="U204" s="753"/>
      <c r="V204" s="754"/>
      <c r="W204" s="755"/>
      <c r="X204" s="762"/>
      <c r="Y204" s="804">
        <f t="shared" si="74"/>
        <v>0</v>
      </c>
      <c r="Z204" s="803">
        <f t="shared" si="74"/>
        <v>0</v>
      </c>
      <c r="AD204" s="1202" t="str">
        <f t="shared" si="61"/>
        <v/>
      </c>
      <c r="AE204" s="1202" t="str">
        <f t="shared" si="62"/>
        <v/>
      </c>
      <c r="AF204" s="1202" t="str">
        <f t="shared" si="63"/>
        <v/>
      </c>
      <c r="AG204" s="1202" t="str">
        <f t="shared" si="64"/>
        <v/>
      </c>
      <c r="AH204" s="1202" t="str">
        <f t="shared" si="65"/>
        <v/>
      </c>
      <c r="AI204" s="1202" t="str">
        <f t="shared" si="66"/>
        <v/>
      </c>
      <c r="AJ204" s="1200" t="str">
        <f t="shared" si="67"/>
        <v/>
      </c>
      <c r="AK204" s="1200" t="str">
        <f t="shared" si="68"/>
        <v/>
      </c>
      <c r="AL204" s="1200" t="str">
        <f t="shared" si="69"/>
        <v/>
      </c>
      <c r="AM204" s="1200" t="str">
        <f t="shared" si="70"/>
        <v/>
      </c>
      <c r="AN204" s="1200" t="str">
        <f t="shared" si="71"/>
        <v/>
      </c>
      <c r="AO204" s="1200" t="str">
        <f t="shared" si="72"/>
        <v/>
      </c>
      <c r="IV204" s="786"/>
    </row>
    <row r="205" spans="1:256" s="52" customFormat="1" ht="30" customHeight="1">
      <c r="A205" s="1913"/>
      <c r="B205" s="1399">
        <f t="shared" si="73"/>
        <v>22</v>
      </c>
      <c r="C205" s="291"/>
      <c r="D205" s="726" t="str">
        <f t="shared" si="60"/>
        <v/>
      </c>
      <c r="E205" s="1641"/>
      <c r="F205" s="1637"/>
      <c r="G205" s="292"/>
      <c r="H205" s="62"/>
      <c r="I205" s="778"/>
      <c r="J205" s="779"/>
      <c r="K205" s="780"/>
      <c r="L205" s="781"/>
      <c r="M205" s="753"/>
      <c r="N205" s="754"/>
      <c r="O205" s="755"/>
      <c r="P205" s="769"/>
      <c r="Q205" s="766"/>
      <c r="R205" s="754"/>
      <c r="S205" s="755"/>
      <c r="T205" s="762"/>
      <c r="U205" s="753"/>
      <c r="V205" s="754"/>
      <c r="W205" s="755"/>
      <c r="X205" s="762"/>
      <c r="Y205" s="804">
        <f t="shared" si="74"/>
        <v>0</v>
      </c>
      <c r="Z205" s="803">
        <f t="shared" si="74"/>
        <v>0</v>
      </c>
      <c r="AD205" s="1202" t="str">
        <f t="shared" si="61"/>
        <v/>
      </c>
      <c r="AE205" s="1202" t="str">
        <f t="shared" si="62"/>
        <v/>
      </c>
      <c r="AF205" s="1202" t="str">
        <f t="shared" si="63"/>
        <v/>
      </c>
      <c r="AG205" s="1202" t="str">
        <f t="shared" si="64"/>
        <v/>
      </c>
      <c r="AH205" s="1202" t="str">
        <f t="shared" si="65"/>
        <v/>
      </c>
      <c r="AI205" s="1202" t="str">
        <f t="shared" si="66"/>
        <v/>
      </c>
      <c r="AJ205" s="1200" t="str">
        <f t="shared" si="67"/>
        <v/>
      </c>
      <c r="AK205" s="1200" t="str">
        <f t="shared" si="68"/>
        <v/>
      </c>
      <c r="AL205" s="1200" t="str">
        <f t="shared" si="69"/>
        <v/>
      </c>
      <c r="AM205" s="1200" t="str">
        <f t="shared" si="70"/>
        <v/>
      </c>
      <c r="AN205" s="1200" t="str">
        <f t="shared" si="71"/>
        <v/>
      </c>
      <c r="AO205" s="1200" t="str">
        <f t="shared" si="72"/>
        <v/>
      </c>
      <c r="IV205" s="786"/>
    </row>
    <row r="206" spans="1:256" s="52" customFormat="1" ht="30" customHeight="1">
      <c r="A206" s="1913"/>
      <c r="B206" s="1399">
        <f t="shared" si="73"/>
        <v>23</v>
      </c>
      <c r="C206" s="291"/>
      <c r="D206" s="726" t="str">
        <f t="shared" si="60"/>
        <v/>
      </c>
      <c r="E206" s="1641"/>
      <c r="F206" s="1637"/>
      <c r="G206" s="292"/>
      <c r="H206" s="62"/>
      <c r="I206" s="778"/>
      <c r="J206" s="779"/>
      <c r="K206" s="780"/>
      <c r="L206" s="781"/>
      <c r="M206" s="753"/>
      <c r="N206" s="754"/>
      <c r="O206" s="755"/>
      <c r="P206" s="769"/>
      <c r="Q206" s="766"/>
      <c r="R206" s="754"/>
      <c r="S206" s="755"/>
      <c r="T206" s="762"/>
      <c r="U206" s="753"/>
      <c r="V206" s="754"/>
      <c r="W206" s="755"/>
      <c r="X206" s="762"/>
      <c r="Y206" s="804">
        <f t="shared" si="74"/>
        <v>0</v>
      </c>
      <c r="Z206" s="803">
        <f t="shared" si="74"/>
        <v>0</v>
      </c>
      <c r="AD206" s="1202" t="str">
        <f t="shared" si="61"/>
        <v/>
      </c>
      <c r="AE206" s="1202" t="str">
        <f t="shared" si="62"/>
        <v/>
      </c>
      <c r="AF206" s="1202" t="str">
        <f t="shared" si="63"/>
        <v/>
      </c>
      <c r="AG206" s="1202" t="str">
        <f t="shared" si="64"/>
        <v/>
      </c>
      <c r="AH206" s="1202" t="str">
        <f t="shared" si="65"/>
        <v/>
      </c>
      <c r="AI206" s="1202" t="str">
        <f t="shared" si="66"/>
        <v/>
      </c>
      <c r="AJ206" s="1200" t="str">
        <f t="shared" si="67"/>
        <v/>
      </c>
      <c r="AK206" s="1200" t="str">
        <f t="shared" si="68"/>
        <v/>
      </c>
      <c r="AL206" s="1200" t="str">
        <f t="shared" si="69"/>
        <v/>
      </c>
      <c r="AM206" s="1200" t="str">
        <f t="shared" si="70"/>
        <v/>
      </c>
      <c r="AN206" s="1200" t="str">
        <f t="shared" si="71"/>
        <v/>
      </c>
      <c r="AO206" s="1200" t="str">
        <f t="shared" si="72"/>
        <v/>
      </c>
      <c r="IV206" s="786"/>
    </row>
    <row r="207" spans="1:256" s="52" customFormat="1" ht="30" customHeight="1">
      <c r="A207" s="1913"/>
      <c r="B207" s="1399">
        <f t="shared" si="73"/>
        <v>24</v>
      </c>
      <c r="C207" s="291"/>
      <c r="D207" s="726" t="str">
        <f t="shared" si="60"/>
        <v/>
      </c>
      <c r="E207" s="1641"/>
      <c r="F207" s="1637"/>
      <c r="G207" s="292"/>
      <c r="H207" s="62"/>
      <c r="I207" s="778"/>
      <c r="J207" s="779"/>
      <c r="K207" s="780"/>
      <c r="L207" s="781"/>
      <c r="M207" s="753"/>
      <c r="N207" s="754"/>
      <c r="O207" s="755"/>
      <c r="P207" s="769"/>
      <c r="Q207" s="766"/>
      <c r="R207" s="754"/>
      <c r="S207" s="755"/>
      <c r="T207" s="762"/>
      <c r="U207" s="753"/>
      <c r="V207" s="754"/>
      <c r="W207" s="755"/>
      <c r="X207" s="762"/>
      <c r="Y207" s="804">
        <f t="shared" si="74"/>
        <v>0</v>
      </c>
      <c r="Z207" s="803">
        <f t="shared" si="74"/>
        <v>0</v>
      </c>
      <c r="AD207" s="1202" t="str">
        <f t="shared" si="61"/>
        <v/>
      </c>
      <c r="AE207" s="1202" t="str">
        <f t="shared" si="62"/>
        <v/>
      </c>
      <c r="AF207" s="1202" t="str">
        <f t="shared" si="63"/>
        <v/>
      </c>
      <c r="AG207" s="1202" t="str">
        <f t="shared" si="64"/>
        <v/>
      </c>
      <c r="AH207" s="1202" t="str">
        <f t="shared" si="65"/>
        <v/>
      </c>
      <c r="AI207" s="1202" t="str">
        <f t="shared" si="66"/>
        <v/>
      </c>
      <c r="AJ207" s="1200" t="str">
        <f t="shared" si="67"/>
        <v/>
      </c>
      <c r="AK207" s="1200" t="str">
        <f t="shared" si="68"/>
        <v/>
      </c>
      <c r="AL207" s="1200" t="str">
        <f t="shared" si="69"/>
        <v/>
      </c>
      <c r="AM207" s="1200" t="str">
        <f t="shared" si="70"/>
        <v/>
      </c>
      <c r="AN207" s="1200" t="str">
        <f t="shared" si="71"/>
        <v/>
      </c>
      <c r="AO207" s="1200" t="str">
        <f t="shared" si="72"/>
        <v/>
      </c>
      <c r="IV207" s="786"/>
    </row>
    <row r="208" spans="1:256" s="52" customFormat="1" ht="30" customHeight="1">
      <c r="A208" s="1913"/>
      <c r="B208" s="1399">
        <f t="shared" si="73"/>
        <v>25</v>
      </c>
      <c r="C208" s="291"/>
      <c r="D208" s="726" t="str">
        <f t="shared" si="60"/>
        <v/>
      </c>
      <c r="E208" s="1641"/>
      <c r="F208" s="1637"/>
      <c r="G208" s="292"/>
      <c r="H208" s="62"/>
      <c r="I208" s="778"/>
      <c r="J208" s="779"/>
      <c r="K208" s="780"/>
      <c r="L208" s="781"/>
      <c r="M208" s="753"/>
      <c r="N208" s="754"/>
      <c r="O208" s="755"/>
      <c r="P208" s="769"/>
      <c r="Q208" s="766"/>
      <c r="R208" s="754"/>
      <c r="S208" s="755"/>
      <c r="T208" s="762"/>
      <c r="U208" s="753"/>
      <c r="V208" s="754"/>
      <c r="W208" s="755"/>
      <c r="X208" s="762"/>
      <c r="Y208" s="804">
        <f t="shared" si="74"/>
        <v>0</v>
      </c>
      <c r="Z208" s="803">
        <f t="shared" si="74"/>
        <v>0</v>
      </c>
      <c r="AD208" s="1202" t="str">
        <f t="shared" si="61"/>
        <v/>
      </c>
      <c r="AE208" s="1202" t="str">
        <f t="shared" si="62"/>
        <v/>
      </c>
      <c r="AF208" s="1202" t="str">
        <f t="shared" si="63"/>
        <v/>
      </c>
      <c r="AG208" s="1202" t="str">
        <f t="shared" si="64"/>
        <v/>
      </c>
      <c r="AH208" s="1202" t="str">
        <f t="shared" si="65"/>
        <v/>
      </c>
      <c r="AI208" s="1202" t="str">
        <f t="shared" si="66"/>
        <v/>
      </c>
      <c r="AJ208" s="1200" t="str">
        <f t="shared" si="67"/>
        <v/>
      </c>
      <c r="AK208" s="1200" t="str">
        <f t="shared" si="68"/>
        <v/>
      </c>
      <c r="AL208" s="1200" t="str">
        <f t="shared" si="69"/>
        <v/>
      </c>
      <c r="AM208" s="1200" t="str">
        <f t="shared" si="70"/>
        <v/>
      </c>
      <c r="AN208" s="1200" t="str">
        <f t="shared" si="71"/>
        <v/>
      </c>
      <c r="AO208" s="1200" t="str">
        <f t="shared" si="72"/>
        <v/>
      </c>
      <c r="IV208" s="786"/>
    </row>
    <row r="209" spans="1:256" s="52" customFormat="1" ht="30" customHeight="1">
      <c r="A209" s="1913"/>
      <c r="B209" s="1399">
        <f t="shared" si="73"/>
        <v>26</v>
      </c>
      <c r="C209" s="291"/>
      <c r="D209" s="726" t="str">
        <f t="shared" si="60"/>
        <v/>
      </c>
      <c r="E209" s="1641"/>
      <c r="F209" s="1637"/>
      <c r="G209" s="292"/>
      <c r="H209" s="62"/>
      <c r="I209" s="778"/>
      <c r="J209" s="779"/>
      <c r="K209" s="780"/>
      <c r="L209" s="781"/>
      <c r="M209" s="753"/>
      <c r="N209" s="754"/>
      <c r="O209" s="755"/>
      <c r="P209" s="769"/>
      <c r="Q209" s="766"/>
      <c r="R209" s="754"/>
      <c r="S209" s="755"/>
      <c r="T209" s="762"/>
      <c r="U209" s="753"/>
      <c r="V209" s="754"/>
      <c r="W209" s="755"/>
      <c r="X209" s="762"/>
      <c r="Y209" s="804">
        <f t="shared" si="74"/>
        <v>0</v>
      </c>
      <c r="Z209" s="803">
        <f t="shared" si="74"/>
        <v>0</v>
      </c>
      <c r="AD209" s="1202" t="str">
        <f t="shared" si="61"/>
        <v/>
      </c>
      <c r="AE209" s="1202" t="str">
        <f t="shared" si="62"/>
        <v/>
      </c>
      <c r="AF209" s="1202" t="str">
        <f t="shared" si="63"/>
        <v/>
      </c>
      <c r="AG209" s="1202" t="str">
        <f t="shared" si="64"/>
        <v/>
      </c>
      <c r="AH209" s="1202" t="str">
        <f t="shared" si="65"/>
        <v/>
      </c>
      <c r="AI209" s="1202" t="str">
        <f t="shared" si="66"/>
        <v/>
      </c>
      <c r="AJ209" s="1200" t="str">
        <f t="shared" si="67"/>
        <v/>
      </c>
      <c r="AK209" s="1200" t="str">
        <f t="shared" si="68"/>
        <v/>
      </c>
      <c r="AL209" s="1200" t="str">
        <f t="shared" si="69"/>
        <v/>
      </c>
      <c r="AM209" s="1200" t="str">
        <f t="shared" si="70"/>
        <v/>
      </c>
      <c r="AN209" s="1200" t="str">
        <f t="shared" si="71"/>
        <v/>
      </c>
      <c r="AO209" s="1200" t="str">
        <f t="shared" si="72"/>
        <v/>
      </c>
      <c r="IV209" s="786"/>
    </row>
    <row r="210" spans="1:256" s="52" customFormat="1" ht="30" customHeight="1">
      <c r="A210" s="1913"/>
      <c r="B210" s="1399">
        <f t="shared" si="73"/>
        <v>27</v>
      </c>
      <c r="C210" s="291"/>
      <c r="D210" s="726" t="str">
        <f t="shared" si="60"/>
        <v/>
      </c>
      <c r="E210" s="1641"/>
      <c r="F210" s="1637"/>
      <c r="G210" s="292"/>
      <c r="H210" s="62"/>
      <c r="I210" s="778"/>
      <c r="J210" s="779"/>
      <c r="K210" s="780"/>
      <c r="L210" s="781"/>
      <c r="M210" s="753"/>
      <c r="N210" s="754"/>
      <c r="O210" s="755"/>
      <c r="P210" s="769"/>
      <c r="Q210" s="766"/>
      <c r="R210" s="754"/>
      <c r="S210" s="755"/>
      <c r="T210" s="762"/>
      <c r="U210" s="753"/>
      <c r="V210" s="754"/>
      <c r="W210" s="755"/>
      <c r="X210" s="762"/>
      <c r="Y210" s="804">
        <f t="shared" si="74"/>
        <v>0</v>
      </c>
      <c r="Z210" s="803">
        <f t="shared" si="74"/>
        <v>0</v>
      </c>
      <c r="AD210" s="1202" t="str">
        <f t="shared" si="61"/>
        <v/>
      </c>
      <c r="AE210" s="1202" t="str">
        <f t="shared" si="62"/>
        <v/>
      </c>
      <c r="AF210" s="1202" t="str">
        <f t="shared" si="63"/>
        <v/>
      </c>
      <c r="AG210" s="1202" t="str">
        <f t="shared" si="64"/>
        <v/>
      </c>
      <c r="AH210" s="1202" t="str">
        <f t="shared" si="65"/>
        <v/>
      </c>
      <c r="AI210" s="1202" t="str">
        <f t="shared" si="66"/>
        <v/>
      </c>
      <c r="AJ210" s="1200" t="str">
        <f t="shared" si="67"/>
        <v/>
      </c>
      <c r="AK210" s="1200" t="str">
        <f t="shared" si="68"/>
        <v/>
      </c>
      <c r="AL210" s="1200" t="str">
        <f t="shared" si="69"/>
        <v/>
      </c>
      <c r="AM210" s="1200" t="str">
        <f t="shared" si="70"/>
        <v/>
      </c>
      <c r="AN210" s="1200" t="str">
        <f t="shared" si="71"/>
        <v/>
      </c>
      <c r="AO210" s="1200" t="str">
        <f t="shared" si="72"/>
        <v/>
      </c>
      <c r="IV210" s="786"/>
    </row>
    <row r="211" spans="1:256" s="52" customFormat="1" ht="30" customHeight="1">
      <c r="A211" s="1913"/>
      <c r="B211" s="1399">
        <f t="shared" si="73"/>
        <v>28</v>
      </c>
      <c r="C211" s="291"/>
      <c r="D211" s="726" t="str">
        <f t="shared" si="60"/>
        <v/>
      </c>
      <c r="E211" s="1641"/>
      <c r="F211" s="1637"/>
      <c r="G211" s="292"/>
      <c r="H211" s="62"/>
      <c r="I211" s="778"/>
      <c r="J211" s="779"/>
      <c r="K211" s="780"/>
      <c r="L211" s="781"/>
      <c r="M211" s="753"/>
      <c r="N211" s="754"/>
      <c r="O211" s="755"/>
      <c r="P211" s="769"/>
      <c r="Q211" s="766"/>
      <c r="R211" s="754"/>
      <c r="S211" s="755"/>
      <c r="T211" s="762"/>
      <c r="U211" s="753"/>
      <c r="V211" s="754"/>
      <c r="W211" s="755"/>
      <c r="X211" s="762"/>
      <c r="Y211" s="804">
        <f t="shared" si="74"/>
        <v>0</v>
      </c>
      <c r="Z211" s="803">
        <f t="shared" si="74"/>
        <v>0</v>
      </c>
      <c r="AD211" s="1202" t="str">
        <f t="shared" si="61"/>
        <v/>
      </c>
      <c r="AE211" s="1202" t="str">
        <f t="shared" si="62"/>
        <v/>
      </c>
      <c r="AF211" s="1202" t="str">
        <f t="shared" si="63"/>
        <v/>
      </c>
      <c r="AG211" s="1202" t="str">
        <f t="shared" si="64"/>
        <v/>
      </c>
      <c r="AH211" s="1202" t="str">
        <f t="shared" si="65"/>
        <v/>
      </c>
      <c r="AI211" s="1202" t="str">
        <f t="shared" si="66"/>
        <v/>
      </c>
      <c r="AJ211" s="1200" t="str">
        <f t="shared" si="67"/>
        <v/>
      </c>
      <c r="AK211" s="1200" t="str">
        <f t="shared" si="68"/>
        <v/>
      </c>
      <c r="AL211" s="1200" t="str">
        <f t="shared" si="69"/>
        <v/>
      </c>
      <c r="AM211" s="1200" t="str">
        <f t="shared" si="70"/>
        <v/>
      </c>
      <c r="AN211" s="1200" t="str">
        <f t="shared" si="71"/>
        <v/>
      </c>
      <c r="AO211" s="1200" t="str">
        <f t="shared" si="72"/>
        <v/>
      </c>
      <c r="IV211" s="786"/>
    </row>
    <row r="212" spans="1:256" s="52" customFormat="1" ht="30" customHeight="1">
      <c r="A212" s="1913"/>
      <c r="B212" s="1399">
        <f t="shared" si="73"/>
        <v>29</v>
      </c>
      <c r="C212" s="291"/>
      <c r="D212" s="726" t="str">
        <f t="shared" si="60"/>
        <v/>
      </c>
      <c r="E212" s="1641"/>
      <c r="F212" s="1637"/>
      <c r="G212" s="292"/>
      <c r="H212" s="62"/>
      <c r="I212" s="778"/>
      <c r="J212" s="779"/>
      <c r="K212" s="780"/>
      <c r="L212" s="781"/>
      <c r="M212" s="753"/>
      <c r="N212" s="754"/>
      <c r="O212" s="755"/>
      <c r="P212" s="769"/>
      <c r="Q212" s="766"/>
      <c r="R212" s="754"/>
      <c r="S212" s="755"/>
      <c r="T212" s="762"/>
      <c r="U212" s="753"/>
      <c r="V212" s="754"/>
      <c r="W212" s="755"/>
      <c r="X212" s="762"/>
      <c r="Y212" s="804">
        <f t="shared" si="74"/>
        <v>0</v>
      </c>
      <c r="Z212" s="803">
        <f t="shared" si="74"/>
        <v>0</v>
      </c>
      <c r="AD212" s="1202" t="str">
        <f t="shared" si="61"/>
        <v/>
      </c>
      <c r="AE212" s="1202" t="str">
        <f t="shared" si="62"/>
        <v/>
      </c>
      <c r="AF212" s="1202" t="str">
        <f t="shared" si="63"/>
        <v/>
      </c>
      <c r="AG212" s="1202" t="str">
        <f t="shared" si="64"/>
        <v/>
      </c>
      <c r="AH212" s="1202" t="str">
        <f t="shared" si="65"/>
        <v/>
      </c>
      <c r="AI212" s="1202" t="str">
        <f t="shared" si="66"/>
        <v/>
      </c>
      <c r="AJ212" s="1200" t="str">
        <f t="shared" si="67"/>
        <v/>
      </c>
      <c r="AK212" s="1200" t="str">
        <f t="shared" si="68"/>
        <v/>
      </c>
      <c r="AL212" s="1200" t="str">
        <f t="shared" si="69"/>
        <v/>
      </c>
      <c r="AM212" s="1200" t="str">
        <f t="shared" si="70"/>
        <v/>
      </c>
      <c r="AN212" s="1200" t="str">
        <f t="shared" si="71"/>
        <v/>
      </c>
      <c r="AO212" s="1200" t="str">
        <f t="shared" si="72"/>
        <v/>
      </c>
      <c r="IV212" s="786"/>
    </row>
    <row r="213" spans="1:256" s="52" customFormat="1" ht="30" customHeight="1">
      <c r="A213" s="1913"/>
      <c r="B213" s="1399">
        <f t="shared" si="73"/>
        <v>30</v>
      </c>
      <c r="C213" s="291"/>
      <c r="D213" s="726" t="str">
        <f t="shared" si="60"/>
        <v/>
      </c>
      <c r="E213" s="1641"/>
      <c r="F213" s="1637"/>
      <c r="G213" s="292"/>
      <c r="H213" s="62"/>
      <c r="I213" s="778"/>
      <c r="J213" s="779"/>
      <c r="K213" s="780"/>
      <c r="L213" s="781"/>
      <c r="M213" s="753"/>
      <c r="N213" s="754"/>
      <c r="O213" s="755"/>
      <c r="P213" s="769"/>
      <c r="Q213" s="766"/>
      <c r="R213" s="754"/>
      <c r="S213" s="755"/>
      <c r="T213" s="762"/>
      <c r="U213" s="753"/>
      <c r="V213" s="754"/>
      <c r="W213" s="755"/>
      <c r="X213" s="762"/>
      <c r="Y213" s="804">
        <f t="shared" si="74"/>
        <v>0</v>
      </c>
      <c r="Z213" s="803">
        <f t="shared" si="74"/>
        <v>0</v>
      </c>
      <c r="AD213" s="1202" t="str">
        <f t="shared" si="61"/>
        <v/>
      </c>
      <c r="AE213" s="1202" t="str">
        <f t="shared" si="62"/>
        <v/>
      </c>
      <c r="AF213" s="1202" t="str">
        <f t="shared" si="63"/>
        <v/>
      </c>
      <c r="AG213" s="1202" t="str">
        <f t="shared" si="64"/>
        <v/>
      </c>
      <c r="AH213" s="1202" t="str">
        <f t="shared" si="65"/>
        <v/>
      </c>
      <c r="AI213" s="1202" t="str">
        <f t="shared" si="66"/>
        <v/>
      </c>
      <c r="AJ213" s="1200" t="str">
        <f t="shared" si="67"/>
        <v/>
      </c>
      <c r="AK213" s="1200" t="str">
        <f t="shared" si="68"/>
        <v/>
      </c>
      <c r="AL213" s="1200" t="str">
        <f t="shared" si="69"/>
        <v/>
      </c>
      <c r="AM213" s="1200" t="str">
        <f t="shared" si="70"/>
        <v/>
      </c>
      <c r="AN213" s="1200" t="str">
        <f t="shared" si="71"/>
        <v/>
      </c>
      <c r="AO213" s="1200" t="str">
        <f t="shared" si="72"/>
        <v/>
      </c>
      <c r="IV213" s="786"/>
    </row>
    <row r="214" spans="1:256" s="52" customFormat="1" ht="30" customHeight="1">
      <c r="A214" s="1913"/>
      <c r="B214" s="1399">
        <f t="shared" si="73"/>
        <v>31</v>
      </c>
      <c r="C214" s="291"/>
      <c r="D214" s="726" t="str">
        <f t="shared" si="60"/>
        <v/>
      </c>
      <c r="E214" s="1641"/>
      <c r="F214" s="1637"/>
      <c r="G214" s="292"/>
      <c r="H214" s="62"/>
      <c r="I214" s="778"/>
      <c r="J214" s="779"/>
      <c r="K214" s="780"/>
      <c r="L214" s="781"/>
      <c r="M214" s="753"/>
      <c r="N214" s="754"/>
      <c r="O214" s="755"/>
      <c r="P214" s="769"/>
      <c r="Q214" s="766"/>
      <c r="R214" s="754"/>
      <c r="S214" s="755"/>
      <c r="T214" s="762"/>
      <c r="U214" s="753"/>
      <c r="V214" s="754"/>
      <c r="W214" s="755"/>
      <c r="X214" s="762"/>
      <c r="Y214" s="804">
        <f t="shared" si="74"/>
        <v>0</v>
      </c>
      <c r="Z214" s="803">
        <f t="shared" si="74"/>
        <v>0</v>
      </c>
      <c r="AD214" s="1202" t="str">
        <f t="shared" si="61"/>
        <v/>
      </c>
      <c r="AE214" s="1202" t="str">
        <f t="shared" si="62"/>
        <v/>
      </c>
      <c r="AF214" s="1202" t="str">
        <f t="shared" si="63"/>
        <v/>
      </c>
      <c r="AG214" s="1202" t="str">
        <f t="shared" si="64"/>
        <v/>
      </c>
      <c r="AH214" s="1202" t="str">
        <f t="shared" si="65"/>
        <v/>
      </c>
      <c r="AI214" s="1202" t="str">
        <f t="shared" si="66"/>
        <v/>
      </c>
      <c r="AJ214" s="1200" t="str">
        <f t="shared" si="67"/>
        <v/>
      </c>
      <c r="AK214" s="1200" t="str">
        <f t="shared" si="68"/>
        <v/>
      </c>
      <c r="AL214" s="1200" t="str">
        <f t="shared" si="69"/>
        <v/>
      </c>
      <c r="AM214" s="1200" t="str">
        <f t="shared" si="70"/>
        <v/>
      </c>
      <c r="AN214" s="1200" t="str">
        <f t="shared" si="71"/>
        <v/>
      </c>
      <c r="AO214" s="1200" t="str">
        <f t="shared" si="72"/>
        <v/>
      </c>
      <c r="IV214" s="786"/>
    </row>
    <row r="215" spans="1:256" s="52" customFormat="1" ht="30" customHeight="1">
      <c r="A215" s="1913"/>
      <c r="B215" s="1399">
        <f t="shared" si="73"/>
        <v>32</v>
      </c>
      <c r="C215" s="291"/>
      <c r="D215" s="726" t="str">
        <f t="shared" si="60"/>
        <v/>
      </c>
      <c r="E215" s="1641"/>
      <c r="F215" s="1637"/>
      <c r="G215" s="292"/>
      <c r="H215" s="62"/>
      <c r="I215" s="778"/>
      <c r="J215" s="779"/>
      <c r="K215" s="780"/>
      <c r="L215" s="781"/>
      <c r="M215" s="753"/>
      <c r="N215" s="754"/>
      <c r="O215" s="755"/>
      <c r="P215" s="769"/>
      <c r="Q215" s="766"/>
      <c r="R215" s="754"/>
      <c r="S215" s="755"/>
      <c r="T215" s="762"/>
      <c r="U215" s="753"/>
      <c r="V215" s="754"/>
      <c r="W215" s="755"/>
      <c r="X215" s="762"/>
      <c r="Y215" s="804">
        <f t="shared" si="74"/>
        <v>0</v>
      </c>
      <c r="Z215" s="803">
        <f t="shared" si="74"/>
        <v>0</v>
      </c>
      <c r="AD215" s="1202" t="str">
        <f t="shared" si="61"/>
        <v/>
      </c>
      <c r="AE215" s="1202" t="str">
        <f t="shared" si="62"/>
        <v/>
      </c>
      <c r="AF215" s="1202" t="str">
        <f t="shared" si="63"/>
        <v/>
      </c>
      <c r="AG215" s="1202" t="str">
        <f t="shared" si="64"/>
        <v/>
      </c>
      <c r="AH215" s="1202" t="str">
        <f t="shared" si="65"/>
        <v/>
      </c>
      <c r="AI215" s="1202" t="str">
        <f t="shared" si="66"/>
        <v/>
      </c>
      <c r="AJ215" s="1200" t="str">
        <f t="shared" si="67"/>
        <v/>
      </c>
      <c r="AK215" s="1200" t="str">
        <f t="shared" si="68"/>
        <v/>
      </c>
      <c r="AL215" s="1200" t="str">
        <f t="shared" si="69"/>
        <v/>
      </c>
      <c r="AM215" s="1200" t="str">
        <f t="shared" si="70"/>
        <v/>
      </c>
      <c r="AN215" s="1200" t="str">
        <f t="shared" si="71"/>
        <v/>
      </c>
      <c r="AO215" s="1200" t="str">
        <f t="shared" si="72"/>
        <v/>
      </c>
      <c r="IV215" s="786"/>
    </row>
    <row r="216" spans="1:256" s="52" customFormat="1" ht="30" customHeight="1">
      <c r="A216" s="1913"/>
      <c r="B216" s="1399">
        <f t="shared" si="73"/>
        <v>33</v>
      </c>
      <c r="C216" s="291"/>
      <c r="D216" s="726" t="str">
        <f t="shared" si="60"/>
        <v/>
      </c>
      <c r="E216" s="1641"/>
      <c r="F216" s="1637"/>
      <c r="G216" s="292"/>
      <c r="H216" s="62"/>
      <c r="I216" s="778"/>
      <c r="J216" s="779"/>
      <c r="K216" s="780"/>
      <c r="L216" s="781"/>
      <c r="M216" s="753"/>
      <c r="N216" s="754"/>
      <c r="O216" s="755"/>
      <c r="P216" s="769"/>
      <c r="Q216" s="766"/>
      <c r="R216" s="754"/>
      <c r="S216" s="755"/>
      <c r="T216" s="762"/>
      <c r="U216" s="753"/>
      <c r="V216" s="754"/>
      <c r="W216" s="755"/>
      <c r="X216" s="762"/>
      <c r="Y216" s="804">
        <f t="shared" si="74"/>
        <v>0</v>
      </c>
      <c r="Z216" s="803">
        <f t="shared" si="74"/>
        <v>0</v>
      </c>
      <c r="AD216" s="1202" t="str">
        <f t="shared" si="61"/>
        <v/>
      </c>
      <c r="AE216" s="1202" t="str">
        <f t="shared" si="62"/>
        <v/>
      </c>
      <c r="AF216" s="1202" t="str">
        <f t="shared" ref="AF216:AF233" si="75">IF(E216&lt;&gt;"",IF(AND(I216="",M216="",Q216="",U216=""),"×",""),"")</f>
        <v/>
      </c>
      <c r="AG216" s="1202" t="str">
        <f t="shared" ref="AG216:AG233" si="76">IF(E216&lt;&gt;"",IF(AND(J216="",N216="",R216="",V216=""),"×",""),"")</f>
        <v/>
      </c>
      <c r="AH216" s="1202" t="str">
        <f t="shared" ref="AH216:AH233" si="77">IF(E216&lt;&gt;"",IF(AND(K216="",O216="",S216="",W216=""),"×",""),"")</f>
        <v/>
      </c>
      <c r="AI216" s="1202" t="str">
        <f t="shared" ref="AI216:AI233" si="78">IF(E216&lt;&gt;"",IF(AND(L216="",P216="",T216="",X216=""),"×",""),"")</f>
        <v/>
      </c>
      <c r="AJ216" s="1200" t="str">
        <f t="shared" si="67"/>
        <v/>
      </c>
      <c r="AK216" s="1200" t="str">
        <f t="shared" si="68"/>
        <v/>
      </c>
      <c r="AL216" s="1200" t="str">
        <f t="shared" si="69"/>
        <v/>
      </c>
      <c r="AM216" s="1200" t="str">
        <f t="shared" si="70"/>
        <v/>
      </c>
      <c r="AN216" s="1200" t="str">
        <f t="shared" si="71"/>
        <v/>
      </c>
      <c r="AO216" s="1200" t="str">
        <f t="shared" si="72"/>
        <v/>
      </c>
      <c r="IV216" s="786"/>
    </row>
    <row r="217" spans="1:256" s="52" customFormat="1" ht="30" customHeight="1">
      <c r="A217" s="1913"/>
      <c r="B217" s="1399">
        <f t="shared" si="73"/>
        <v>34</v>
      </c>
      <c r="C217" s="291"/>
      <c r="D217" s="726" t="str">
        <f t="shared" si="60"/>
        <v/>
      </c>
      <c r="E217" s="1641"/>
      <c r="F217" s="1637"/>
      <c r="G217" s="292"/>
      <c r="H217" s="62"/>
      <c r="I217" s="778"/>
      <c r="J217" s="779"/>
      <c r="K217" s="780"/>
      <c r="L217" s="781"/>
      <c r="M217" s="753"/>
      <c r="N217" s="754"/>
      <c r="O217" s="755"/>
      <c r="P217" s="769"/>
      <c r="Q217" s="766"/>
      <c r="R217" s="754"/>
      <c r="S217" s="755"/>
      <c r="T217" s="762"/>
      <c r="U217" s="753"/>
      <c r="V217" s="754"/>
      <c r="W217" s="755"/>
      <c r="X217" s="762"/>
      <c r="Y217" s="804">
        <f t="shared" si="74"/>
        <v>0</v>
      </c>
      <c r="Z217" s="803">
        <f t="shared" si="74"/>
        <v>0</v>
      </c>
      <c r="AD217" s="1202" t="str">
        <f t="shared" si="61"/>
        <v/>
      </c>
      <c r="AE217" s="1202" t="str">
        <f t="shared" si="62"/>
        <v/>
      </c>
      <c r="AF217" s="1202" t="str">
        <f t="shared" si="75"/>
        <v/>
      </c>
      <c r="AG217" s="1202" t="str">
        <f t="shared" si="76"/>
        <v/>
      </c>
      <c r="AH217" s="1202" t="str">
        <f t="shared" si="77"/>
        <v/>
      </c>
      <c r="AI217" s="1202" t="str">
        <f t="shared" si="78"/>
        <v/>
      </c>
      <c r="AJ217" s="1200" t="str">
        <f t="shared" si="67"/>
        <v/>
      </c>
      <c r="AK217" s="1200" t="str">
        <f t="shared" si="68"/>
        <v/>
      </c>
      <c r="AL217" s="1200" t="str">
        <f t="shared" si="69"/>
        <v/>
      </c>
      <c r="AM217" s="1200" t="str">
        <f t="shared" si="70"/>
        <v/>
      </c>
      <c r="AN217" s="1200" t="str">
        <f t="shared" si="71"/>
        <v/>
      </c>
      <c r="AO217" s="1200" t="str">
        <f t="shared" si="72"/>
        <v/>
      </c>
      <c r="IV217" s="786"/>
    </row>
    <row r="218" spans="1:256" s="52" customFormat="1" ht="30" customHeight="1">
      <c r="A218" s="1913"/>
      <c r="B218" s="1399">
        <f t="shared" si="73"/>
        <v>35</v>
      </c>
      <c r="C218" s="291"/>
      <c r="D218" s="726" t="str">
        <f t="shared" si="60"/>
        <v/>
      </c>
      <c r="E218" s="1641"/>
      <c r="F218" s="1637"/>
      <c r="G218" s="292"/>
      <c r="H218" s="62"/>
      <c r="I218" s="778"/>
      <c r="J218" s="779"/>
      <c r="K218" s="780"/>
      <c r="L218" s="781"/>
      <c r="M218" s="753"/>
      <c r="N218" s="754"/>
      <c r="O218" s="755"/>
      <c r="P218" s="769"/>
      <c r="Q218" s="766"/>
      <c r="R218" s="754"/>
      <c r="S218" s="755"/>
      <c r="T218" s="762"/>
      <c r="U218" s="753"/>
      <c r="V218" s="754"/>
      <c r="W218" s="755"/>
      <c r="X218" s="762"/>
      <c r="Y218" s="804">
        <f t="shared" si="74"/>
        <v>0</v>
      </c>
      <c r="Z218" s="803">
        <f t="shared" si="74"/>
        <v>0</v>
      </c>
      <c r="AD218" s="1202" t="str">
        <f t="shared" si="61"/>
        <v/>
      </c>
      <c r="AE218" s="1202" t="str">
        <f t="shared" si="62"/>
        <v/>
      </c>
      <c r="AF218" s="1202" t="str">
        <f t="shared" si="75"/>
        <v/>
      </c>
      <c r="AG218" s="1202" t="str">
        <f t="shared" si="76"/>
        <v/>
      </c>
      <c r="AH218" s="1202" t="str">
        <f t="shared" si="77"/>
        <v/>
      </c>
      <c r="AI218" s="1202" t="str">
        <f t="shared" si="78"/>
        <v/>
      </c>
      <c r="AJ218" s="1200" t="str">
        <f t="shared" si="67"/>
        <v/>
      </c>
      <c r="AK218" s="1200" t="str">
        <f t="shared" si="68"/>
        <v/>
      </c>
      <c r="AL218" s="1200" t="str">
        <f t="shared" si="69"/>
        <v/>
      </c>
      <c r="AM218" s="1200" t="str">
        <f t="shared" si="70"/>
        <v/>
      </c>
      <c r="AN218" s="1200" t="str">
        <f t="shared" si="71"/>
        <v/>
      </c>
      <c r="AO218" s="1200" t="str">
        <f t="shared" si="72"/>
        <v/>
      </c>
      <c r="IV218" s="786"/>
    </row>
    <row r="219" spans="1:256" s="52" customFormat="1" ht="30" customHeight="1">
      <c r="A219" s="1913"/>
      <c r="B219" s="1399">
        <f t="shared" si="73"/>
        <v>36</v>
      </c>
      <c r="C219" s="291"/>
      <c r="D219" s="726" t="str">
        <f t="shared" si="60"/>
        <v/>
      </c>
      <c r="E219" s="1641"/>
      <c r="F219" s="1637"/>
      <c r="G219" s="292"/>
      <c r="H219" s="62"/>
      <c r="I219" s="778"/>
      <c r="J219" s="779"/>
      <c r="K219" s="780"/>
      <c r="L219" s="781"/>
      <c r="M219" s="753"/>
      <c r="N219" s="754"/>
      <c r="O219" s="755"/>
      <c r="P219" s="769"/>
      <c r="Q219" s="766"/>
      <c r="R219" s="754"/>
      <c r="S219" s="755"/>
      <c r="T219" s="762"/>
      <c r="U219" s="753"/>
      <c r="V219" s="754"/>
      <c r="W219" s="755"/>
      <c r="X219" s="762"/>
      <c r="Y219" s="804">
        <f t="shared" si="74"/>
        <v>0</v>
      </c>
      <c r="Z219" s="803">
        <f t="shared" si="74"/>
        <v>0</v>
      </c>
      <c r="AD219" s="1202" t="str">
        <f t="shared" si="61"/>
        <v/>
      </c>
      <c r="AE219" s="1202" t="str">
        <f t="shared" si="62"/>
        <v/>
      </c>
      <c r="AF219" s="1202" t="str">
        <f t="shared" si="75"/>
        <v/>
      </c>
      <c r="AG219" s="1202" t="str">
        <f t="shared" si="76"/>
        <v/>
      </c>
      <c r="AH219" s="1202" t="str">
        <f t="shared" si="77"/>
        <v/>
      </c>
      <c r="AI219" s="1202" t="str">
        <f t="shared" si="78"/>
        <v/>
      </c>
      <c r="AJ219" s="1200" t="str">
        <f t="shared" si="67"/>
        <v/>
      </c>
      <c r="AK219" s="1200" t="str">
        <f t="shared" si="68"/>
        <v/>
      </c>
      <c r="AL219" s="1200" t="str">
        <f t="shared" si="69"/>
        <v/>
      </c>
      <c r="AM219" s="1200" t="str">
        <f t="shared" si="70"/>
        <v/>
      </c>
      <c r="AN219" s="1200" t="str">
        <f t="shared" si="71"/>
        <v/>
      </c>
      <c r="AO219" s="1200" t="str">
        <f t="shared" si="72"/>
        <v/>
      </c>
      <c r="IV219" s="786"/>
    </row>
    <row r="220" spans="1:256" s="52" customFormat="1" ht="30" customHeight="1">
      <c r="A220" s="1913"/>
      <c r="B220" s="1399">
        <f t="shared" si="73"/>
        <v>37</v>
      </c>
      <c r="C220" s="291"/>
      <c r="D220" s="726" t="str">
        <f t="shared" si="60"/>
        <v/>
      </c>
      <c r="E220" s="1641"/>
      <c r="F220" s="1637"/>
      <c r="G220" s="292"/>
      <c r="H220" s="62"/>
      <c r="I220" s="778"/>
      <c r="J220" s="779"/>
      <c r="K220" s="780"/>
      <c r="L220" s="781"/>
      <c r="M220" s="753"/>
      <c r="N220" s="754"/>
      <c r="O220" s="755"/>
      <c r="P220" s="769"/>
      <c r="Q220" s="766"/>
      <c r="R220" s="754"/>
      <c r="S220" s="755"/>
      <c r="T220" s="762"/>
      <c r="U220" s="753"/>
      <c r="V220" s="754"/>
      <c r="W220" s="755"/>
      <c r="X220" s="762"/>
      <c r="Y220" s="804">
        <f t="shared" si="74"/>
        <v>0</v>
      </c>
      <c r="Z220" s="803">
        <f t="shared" si="74"/>
        <v>0</v>
      </c>
      <c r="AD220" s="1202" t="str">
        <f t="shared" si="61"/>
        <v/>
      </c>
      <c r="AE220" s="1202" t="str">
        <f t="shared" si="62"/>
        <v/>
      </c>
      <c r="AF220" s="1202" t="str">
        <f t="shared" si="75"/>
        <v/>
      </c>
      <c r="AG220" s="1202" t="str">
        <f t="shared" si="76"/>
        <v/>
      </c>
      <c r="AH220" s="1202" t="str">
        <f t="shared" si="77"/>
        <v/>
      </c>
      <c r="AI220" s="1202" t="str">
        <f t="shared" si="78"/>
        <v/>
      </c>
      <c r="AJ220" s="1200" t="str">
        <f t="shared" si="67"/>
        <v/>
      </c>
      <c r="AK220" s="1200" t="str">
        <f t="shared" si="68"/>
        <v/>
      </c>
      <c r="AL220" s="1200" t="str">
        <f t="shared" si="69"/>
        <v/>
      </c>
      <c r="AM220" s="1200" t="str">
        <f t="shared" si="70"/>
        <v/>
      </c>
      <c r="AN220" s="1200" t="str">
        <f t="shared" si="71"/>
        <v/>
      </c>
      <c r="AO220" s="1200" t="str">
        <f t="shared" si="72"/>
        <v/>
      </c>
      <c r="IV220" s="786"/>
    </row>
    <row r="221" spans="1:256" s="52" customFormat="1" ht="30" customHeight="1">
      <c r="A221" s="1913"/>
      <c r="B221" s="1399">
        <f t="shared" si="73"/>
        <v>38</v>
      </c>
      <c r="C221" s="291"/>
      <c r="D221" s="726" t="str">
        <f t="shared" si="60"/>
        <v/>
      </c>
      <c r="E221" s="1641"/>
      <c r="F221" s="1637"/>
      <c r="G221" s="292"/>
      <c r="H221" s="62"/>
      <c r="I221" s="778"/>
      <c r="J221" s="779"/>
      <c r="K221" s="780"/>
      <c r="L221" s="781"/>
      <c r="M221" s="753"/>
      <c r="N221" s="754"/>
      <c r="O221" s="755"/>
      <c r="P221" s="769"/>
      <c r="Q221" s="766"/>
      <c r="R221" s="754"/>
      <c r="S221" s="755"/>
      <c r="T221" s="762"/>
      <c r="U221" s="753"/>
      <c r="V221" s="754"/>
      <c r="W221" s="755"/>
      <c r="X221" s="762"/>
      <c r="Y221" s="804">
        <f t="shared" si="74"/>
        <v>0</v>
      </c>
      <c r="Z221" s="803">
        <f t="shared" si="74"/>
        <v>0</v>
      </c>
      <c r="AD221" s="1202" t="str">
        <f t="shared" si="61"/>
        <v/>
      </c>
      <c r="AE221" s="1202" t="str">
        <f t="shared" si="62"/>
        <v/>
      </c>
      <c r="AF221" s="1202" t="str">
        <f t="shared" si="75"/>
        <v/>
      </c>
      <c r="AG221" s="1202" t="str">
        <f t="shared" si="76"/>
        <v/>
      </c>
      <c r="AH221" s="1202" t="str">
        <f t="shared" si="77"/>
        <v/>
      </c>
      <c r="AI221" s="1202" t="str">
        <f t="shared" si="78"/>
        <v/>
      </c>
      <c r="AJ221" s="1200" t="str">
        <f t="shared" si="67"/>
        <v/>
      </c>
      <c r="AK221" s="1200" t="str">
        <f t="shared" si="68"/>
        <v/>
      </c>
      <c r="AL221" s="1200" t="str">
        <f t="shared" si="69"/>
        <v/>
      </c>
      <c r="AM221" s="1200" t="str">
        <f t="shared" si="70"/>
        <v/>
      </c>
      <c r="AN221" s="1200" t="str">
        <f t="shared" si="71"/>
        <v/>
      </c>
      <c r="AO221" s="1200" t="str">
        <f t="shared" si="72"/>
        <v/>
      </c>
      <c r="IV221" s="786"/>
    </row>
    <row r="222" spans="1:256" s="52" customFormat="1" ht="30" customHeight="1">
      <c r="A222" s="1913"/>
      <c r="B222" s="1399">
        <f t="shared" si="73"/>
        <v>39</v>
      </c>
      <c r="C222" s="291"/>
      <c r="D222" s="726" t="str">
        <f t="shared" si="60"/>
        <v/>
      </c>
      <c r="E222" s="1641"/>
      <c r="F222" s="1637"/>
      <c r="G222" s="292"/>
      <c r="H222" s="62"/>
      <c r="I222" s="778"/>
      <c r="J222" s="779"/>
      <c r="K222" s="780"/>
      <c r="L222" s="781"/>
      <c r="M222" s="753"/>
      <c r="N222" s="754"/>
      <c r="O222" s="755"/>
      <c r="P222" s="769"/>
      <c r="Q222" s="766"/>
      <c r="R222" s="754"/>
      <c r="S222" s="755"/>
      <c r="T222" s="762"/>
      <c r="U222" s="753"/>
      <c r="V222" s="754"/>
      <c r="W222" s="755"/>
      <c r="X222" s="762"/>
      <c r="Y222" s="804">
        <f t="shared" si="74"/>
        <v>0</v>
      </c>
      <c r="Z222" s="803">
        <f t="shared" si="74"/>
        <v>0</v>
      </c>
      <c r="AD222" s="1202" t="str">
        <f t="shared" si="61"/>
        <v/>
      </c>
      <c r="AE222" s="1202" t="str">
        <f t="shared" si="62"/>
        <v/>
      </c>
      <c r="AF222" s="1202" t="str">
        <f t="shared" si="75"/>
        <v/>
      </c>
      <c r="AG222" s="1202" t="str">
        <f t="shared" si="76"/>
        <v/>
      </c>
      <c r="AH222" s="1202" t="str">
        <f t="shared" si="77"/>
        <v/>
      </c>
      <c r="AI222" s="1202" t="str">
        <f t="shared" si="78"/>
        <v/>
      </c>
      <c r="AJ222" s="1200" t="str">
        <f t="shared" si="67"/>
        <v/>
      </c>
      <c r="AK222" s="1200" t="str">
        <f t="shared" si="68"/>
        <v/>
      </c>
      <c r="AL222" s="1200" t="str">
        <f t="shared" si="69"/>
        <v/>
      </c>
      <c r="AM222" s="1200" t="str">
        <f t="shared" si="70"/>
        <v/>
      </c>
      <c r="AN222" s="1200" t="str">
        <f t="shared" si="71"/>
        <v/>
      </c>
      <c r="AO222" s="1200" t="str">
        <f t="shared" si="72"/>
        <v/>
      </c>
      <c r="IV222" s="786"/>
    </row>
    <row r="223" spans="1:256" s="52" customFormat="1" ht="30" customHeight="1">
      <c r="A223" s="1913"/>
      <c r="B223" s="1399">
        <f t="shared" si="73"/>
        <v>40</v>
      </c>
      <c r="C223" s="291"/>
      <c r="D223" s="726" t="str">
        <f t="shared" si="60"/>
        <v/>
      </c>
      <c r="E223" s="1641"/>
      <c r="F223" s="1637"/>
      <c r="G223" s="292"/>
      <c r="H223" s="62"/>
      <c r="I223" s="778"/>
      <c r="J223" s="779"/>
      <c r="K223" s="780"/>
      <c r="L223" s="781"/>
      <c r="M223" s="753"/>
      <c r="N223" s="754"/>
      <c r="O223" s="755"/>
      <c r="P223" s="769"/>
      <c r="Q223" s="766"/>
      <c r="R223" s="754"/>
      <c r="S223" s="755"/>
      <c r="T223" s="762"/>
      <c r="U223" s="753"/>
      <c r="V223" s="754"/>
      <c r="W223" s="755"/>
      <c r="X223" s="762"/>
      <c r="Y223" s="804">
        <f t="shared" si="74"/>
        <v>0</v>
      </c>
      <c r="Z223" s="803">
        <f t="shared" si="74"/>
        <v>0</v>
      </c>
      <c r="AD223" s="1202" t="str">
        <f t="shared" si="61"/>
        <v/>
      </c>
      <c r="AE223" s="1202" t="str">
        <f t="shared" si="62"/>
        <v/>
      </c>
      <c r="AF223" s="1202" t="str">
        <f t="shared" si="75"/>
        <v/>
      </c>
      <c r="AG223" s="1202" t="str">
        <f t="shared" si="76"/>
        <v/>
      </c>
      <c r="AH223" s="1202" t="str">
        <f t="shared" si="77"/>
        <v/>
      </c>
      <c r="AI223" s="1202" t="str">
        <f t="shared" si="78"/>
        <v/>
      </c>
      <c r="AJ223" s="1200" t="str">
        <f t="shared" si="67"/>
        <v/>
      </c>
      <c r="AK223" s="1200" t="str">
        <f t="shared" si="68"/>
        <v/>
      </c>
      <c r="AL223" s="1200" t="str">
        <f t="shared" si="69"/>
        <v/>
      </c>
      <c r="AM223" s="1200" t="str">
        <f t="shared" si="70"/>
        <v/>
      </c>
      <c r="AN223" s="1200" t="str">
        <f t="shared" si="71"/>
        <v/>
      </c>
      <c r="AO223" s="1200" t="str">
        <f t="shared" si="72"/>
        <v/>
      </c>
      <c r="IV223" s="786"/>
    </row>
    <row r="224" spans="1:256" s="52" customFormat="1" ht="30" customHeight="1">
      <c r="A224" s="1913"/>
      <c r="B224" s="1399">
        <f t="shared" si="73"/>
        <v>41</v>
      </c>
      <c r="C224" s="291"/>
      <c r="D224" s="726" t="str">
        <f t="shared" si="60"/>
        <v/>
      </c>
      <c r="E224" s="1641"/>
      <c r="F224" s="1637"/>
      <c r="G224" s="292"/>
      <c r="H224" s="62"/>
      <c r="I224" s="778"/>
      <c r="J224" s="779"/>
      <c r="K224" s="780"/>
      <c r="L224" s="781"/>
      <c r="M224" s="753"/>
      <c r="N224" s="754"/>
      <c r="O224" s="755"/>
      <c r="P224" s="769"/>
      <c r="Q224" s="766"/>
      <c r="R224" s="754"/>
      <c r="S224" s="755"/>
      <c r="T224" s="762"/>
      <c r="U224" s="753"/>
      <c r="V224" s="754"/>
      <c r="W224" s="755"/>
      <c r="X224" s="762"/>
      <c r="Y224" s="804">
        <f t="shared" si="74"/>
        <v>0</v>
      </c>
      <c r="Z224" s="803">
        <f t="shared" si="74"/>
        <v>0</v>
      </c>
      <c r="AD224" s="1202" t="str">
        <f t="shared" si="61"/>
        <v/>
      </c>
      <c r="AE224" s="1202" t="str">
        <f t="shared" si="62"/>
        <v/>
      </c>
      <c r="AF224" s="1202" t="str">
        <f t="shared" si="75"/>
        <v/>
      </c>
      <c r="AG224" s="1202" t="str">
        <f t="shared" si="76"/>
        <v/>
      </c>
      <c r="AH224" s="1202" t="str">
        <f t="shared" si="77"/>
        <v/>
      </c>
      <c r="AI224" s="1202" t="str">
        <f t="shared" si="78"/>
        <v/>
      </c>
      <c r="AJ224" s="1200" t="str">
        <f t="shared" si="67"/>
        <v/>
      </c>
      <c r="AK224" s="1200" t="str">
        <f t="shared" si="68"/>
        <v/>
      </c>
      <c r="AL224" s="1200" t="str">
        <f t="shared" si="69"/>
        <v/>
      </c>
      <c r="AM224" s="1200" t="str">
        <f t="shared" si="70"/>
        <v/>
      </c>
      <c r="AN224" s="1200" t="str">
        <f t="shared" si="71"/>
        <v/>
      </c>
      <c r="AO224" s="1200" t="str">
        <f t="shared" si="72"/>
        <v/>
      </c>
      <c r="IV224" s="786"/>
    </row>
    <row r="225" spans="1:256" s="52" customFormat="1" ht="30" customHeight="1">
      <c r="A225" s="1913"/>
      <c r="B225" s="1399">
        <f t="shared" si="73"/>
        <v>42</v>
      </c>
      <c r="C225" s="291"/>
      <c r="D225" s="726" t="str">
        <f t="shared" si="60"/>
        <v/>
      </c>
      <c r="E225" s="1641"/>
      <c r="F225" s="1637"/>
      <c r="G225" s="292"/>
      <c r="H225" s="62"/>
      <c r="I225" s="778"/>
      <c r="J225" s="779"/>
      <c r="K225" s="780"/>
      <c r="L225" s="781"/>
      <c r="M225" s="753"/>
      <c r="N225" s="754"/>
      <c r="O225" s="755"/>
      <c r="P225" s="769"/>
      <c r="Q225" s="766"/>
      <c r="R225" s="754"/>
      <c r="S225" s="755"/>
      <c r="T225" s="762"/>
      <c r="U225" s="753"/>
      <c r="V225" s="754"/>
      <c r="W225" s="755"/>
      <c r="X225" s="762"/>
      <c r="Y225" s="804">
        <f t="shared" si="74"/>
        <v>0</v>
      </c>
      <c r="Z225" s="803">
        <f t="shared" si="74"/>
        <v>0</v>
      </c>
      <c r="AD225" s="1202" t="str">
        <f t="shared" si="61"/>
        <v/>
      </c>
      <c r="AE225" s="1202" t="str">
        <f t="shared" si="62"/>
        <v/>
      </c>
      <c r="AF225" s="1202" t="str">
        <f t="shared" si="75"/>
        <v/>
      </c>
      <c r="AG225" s="1202" t="str">
        <f t="shared" si="76"/>
        <v/>
      </c>
      <c r="AH225" s="1202" t="str">
        <f t="shared" si="77"/>
        <v/>
      </c>
      <c r="AI225" s="1202" t="str">
        <f t="shared" si="78"/>
        <v/>
      </c>
      <c r="AJ225" s="1200" t="str">
        <f t="shared" si="67"/>
        <v/>
      </c>
      <c r="AK225" s="1200" t="str">
        <f t="shared" si="68"/>
        <v/>
      </c>
      <c r="AL225" s="1200" t="str">
        <f t="shared" si="69"/>
        <v/>
      </c>
      <c r="AM225" s="1200" t="str">
        <f t="shared" si="70"/>
        <v/>
      </c>
      <c r="AN225" s="1200" t="str">
        <f t="shared" si="71"/>
        <v/>
      </c>
      <c r="AO225" s="1200" t="str">
        <f t="shared" si="72"/>
        <v/>
      </c>
      <c r="IV225" s="786"/>
    </row>
    <row r="226" spans="1:256" s="52" customFormat="1" ht="30" customHeight="1">
      <c r="A226" s="1913"/>
      <c r="B226" s="1399">
        <f t="shared" si="73"/>
        <v>43</v>
      </c>
      <c r="C226" s="291"/>
      <c r="D226" s="726" t="str">
        <f t="shared" si="60"/>
        <v/>
      </c>
      <c r="E226" s="1641"/>
      <c r="F226" s="1637"/>
      <c r="G226" s="292"/>
      <c r="H226" s="62"/>
      <c r="I226" s="778"/>
      <c r="J226" s="779"/>
      <c r="K226" s="780"/>
      <c r="L226" s="781"/>
      <c r="M226" s="753"/>
      <c r="N226" s="754"/>
      <c r="O226" s="755"/>
      <c r="P226" s="769"/>
      <c r="Q226" s="766"/>
      <c r="R226" s="754"/>
      <c r="S226" s="755"/>
      <c r="T226" s="762"/>
      <c r="U226" s="753"/>
      <c r="V226" s="754"/>
      <c r="W226" s="755"/>
      <c r="X226" s="762"/>
      <c r="Y226" s="804">
        <f t="shared" si="74"/>
        <v>0</v>
      </c>
      <c r="Z226" s="803">
        <f t="shared" si="74"/>
        <v>0</v>
      </c>
      <c r="AD226" s="1202" t="str">
        <f t="shared" si="61"/>
        <v/>
      </c>
      <c r="AE226" s="1202" t="str">
        <f t="shared" si="62"/>
        <v/>
      </c>
      <c r="AF226" s="1202" t="str">
        <f t="shared" si="75"/>
        <v/>
      </c>
      <c r="AG226" s="1202" t="str">
        <f t="shared" si="76"/>
        <v/>
      </c>
      <c r="AH226" s="1202" t="str">
        <f t="shared" si="77"/>
        <v/>
      </c>
      <c r="AI226" s="1202" t="str">
        <f t="shared" si="78"/>
        <v/>
      </c>
      <c r="AJ226" s="1200" t="str">
        <f t="shared" si="67"/>
        <v/>
      </c>
      <c r="AK226" s="1200" t="str">
        <f t="shared" si="68"/>
        <v/>
      </c>
      <c r="AL226" s="1200" t="str">
        <f t="shared" si="69"/>
        <v/>
      </c>
      <c r="AM226" s="1200" t="str">
        <f t="shared" si="70"/>
        <v/>
      </c>
      <c r="AN226" s="1200" t="str">
        <f t="shared" si="71"/>
        <v/>
      </c>
      <c r="AO226" s="1200" t="str">
        <f t="shared" si="72"/>
        <v/>
      </c>
      <c r="IV226" s="786"/>
    </row>
    <row r="227" spans="1:256" s="52" customFormat="1" ht="30" customHeight="1">
      <c r="A227" s="1913"/>
      <c r="B227" s="1399">
        <f t="shared" si="73"/>
        <v>44</v>
      </c>
      <c r="C227" s="291"/>
      <c r="D227" s="726" t="str">
        <f t="shared" si="60"/>
        <v/>
      </c>
      <c r="E227" s="1641"/>
      <c r="F227" s="1637"/>
      <c r="G227" s="292"/>
      <c r="H227" s="62"/>
      <c r="I227" s="778"/>
      <c r="J227" s="779"/>
      <c r="K227" s="780"/>
      <c r="L227" s="781"/>
      <c r="M227" s="753"/>
      <c r="N227" s="754"/>
      <c r="O227" s="755"/>
      <c r="P227" s="769"/>
      <c r="Q227" s="766"/>
      <c r="R227" s="754"/>
      <c r="S227" s="755"/>
      <c r="T227" s="762"/>
      <c r="U227" s="753"/>
      <c r="V227" s="754"/>
      <c r="W227" s="755"/>
      <c r="X227" s="762"/>
      <c r="Y227" s="804">
        <f t="shared" si="74"/>
        <v>0</v>
      </c>
      <c r="Z227" s="803">
        <f t="shared" si="74"/>
        <v>0</v>
      </c>
      <c r="AD227" s="1202" t="str">
        <f t="shared" si="61"/>
        <v/>
      </c>
      <c r="AE227" s="1202" t="str">
        <f t="shared" si="62"/>
        <v/>
      </c>
      <c r="AF227" s="1202" t="str">
        <f t="shared" si="75"/>
        <v/>
      </c>
      <c r="AG227" s="1202" t="str">
        <f t="shared" si="76"/>
        <v/>
      </c>
      <c r="AH227" s="1202" t="str">
        <f t="shared" si="77"/>
        <v/>
      </c>
      <c r="AI227" s="1202" t="str">
        <f t="shared" si="78"/>
        <v/>
      </c>
      <c r="AJ227" s="1200" t="str">
        <f t="shared" si="67"/>
        <v/>
      </c>
      <c r="AK227" s="1200" t="str">
        <f t="shared" si="68"/>
        <v/>
      </c>
      <c r="AL227" s="1200" t="str">
        <f t="shared" si="69"/>
        <v/>
      </c>
      <c r="AM227" s="1200" t="str">
        <f t="shared" si="70"/>
        <v/>
      </c>
      <c r="AN227" s="1200" t="str">
        <f t="shared" si="71"/>
        <v/>
      </c>
      <c r="AO227" s="1200" t="str">
        <f t="shared" si="72"/>
        <v/>
      </c>
      <c r="IV227" s="786"/>
    </row>
    <row r="228" spans="1:256" s="52" customFormat="1" ht="30" customHeight="1">
      <c r="A228" s="1913"/>
      <c r="B228" s="1399">
        <f t="shared" si="73"/>
        <v>45</v>
      </c>
      <c r="C228" s="291"/>
      <c r="D228" s="726" t="str">
        <f t="shared" si="60"/>
        <v/>
      </c>
      <c r="E228" s="1641"/>
      <c r="F228" s="1637"/>
      <c r="G228" s="292"/>
      <c r="H228" s="62"/>
      <c r="I228" s="778"/>
      <c r="J228" s="779"/>
      <c r="K228" s="780"/>
      <c r="L228" s="781"/>
      <c r="M228" s="753"/>
      <c r="N228" s="754"/>
      <c r="O228" s="755"/>
      <c r="P228" s="769"/>
      <c r="Q228" s="766"/>
      <c r="R228" s="754"/>
      <c r="S228" s="755"/>
      <c r="T228" s="762"/>
      <c r="U228" s="753"/>
      <c r="V228" s="754"/>
      <c r="W228" s="755"/>
      <c r="X228" s="762"/>
      <c r="Y228" s="804">
        <f t="shared" si="74"/>
        <v>0</v>
      </c>
      <c r="Z228" s="803">
        <f t="shared" si="74"/>
        <v>0</v>
      </c>
      <c r="AD228" s="1202" t="str">
        <f t="shared" si="61"/>
        <v/>
      </c>
      <c r="AE228" s="1202" t="str">
        <f t="shared" si="62"/>
        <v/>
      </c>
      <c r="AF228" s="1202" t="str">
        <f t="shared" si="75"/>
        <v/>
      </c>
      <c r="AG228" s="1202" t="str">
        <f t="shared" si="76"/>
        <v/>
      </c>
      <c r="AH228" s="1202" t="str">
        <f t="shared" si="77"/>
        <v/>
      </c>
      <c r="AI228" s="1202" t="str">
        <f t="shared" si="78"/>
        <v/>
      </c>
      <c r="AJ228" s="1200" t="str">
        <f t="shared" si="67"/>
        <v/>
      </c>
      <c r="AK228" s="1200" t="str">
        <f t="shared" si="68"/>
        <v/>
      </c>
      <c r="AL228" s="1200" t="str">
        <f t="shared" si="69"/>
        <v/>
      </c>
      <c r="AM228" s="1200" t="str">
        <f t="shared" si="70"/>
        <v/>
      </c>
      <c r="AN228" s="1200" t="str">
        <f t="shared" si="71"/>
        <v/>
      </c>
      <c r="AO228" s="1200" t="str">
        <f t="shared" si="72"/>
        <v/>
      </c>
      <c r="IV228" s="786"/>
    </row>
    <row r="229" spans="1:256" s="52" customFormat="1" ht="30" customHeight="1">
      <c r="A229" s="1913"/>
      <c r="B229" s="1399">
        <f t="shared" si="73"/>
        <v>46</v>
      </c>
      <c r="C229" s="291"/>
      <c r="D229" s="726" t="str">
        <f t="shared" si="60"/>
        <v/>
      </c>
      <c r="E229" s="1641"/>
      <c r="F229" s="1637"/>
      <c r="G229" s="292"/>
      <c r="H229" s="62"/>
      <c r="I229" s="778"/>
      <c r="J229" s="779"/>
      <c r="K229" s="780"/>
      <c r="L229" s="781"/>
      <c r="M229" s="753"/>
      <c r="N229" s="754"/>
      <c r="O229" s="755"/>
      <c r="P229" s="769"/>
      <c r="Q229" s="766"/>
      <c r="R229" s="754"/>
      <c r="S229" s="755"/>
      <c r="T229" s="762"/>
      <c r="U229" s="753"/>
      <c r="V229" s="754"/>
      <c r="W229" s="755"/>
      <c r="X229" s="762"/>
      <c r="Y229" s="804">
        <f t="shared" si="74"/>
        <v>0</v>
      </c>
      <c r="Z229" s="803">
        <f t="shared" si="74"/>
        <v>0</v>
      </c>
      <c r="AD229" s="1202" t="str">
        <f t="shared" si="61"/>
        <v/>
      </c>
      <c r="AE229" s="1202" t="str">
        <f t="shared" si="62"/>
        <v/>
      </c>
      <c r="AF229" s="1202" t="str">
        <f t="shared" si="75"/>
        <v/>
      </c>
      <c r="AG229" s="1202" t="str">
        <f t="shared" si="76"/>
        <v/>
      </c>
      <c r="AH229" s="1202" t="str">
        <f t="shared" si="77"/>
        <v/>
      </c>
      <c r="AI229" s="1202" t="str">
        <f t="shared" si="78"/>
        <v/>
      </c>
      <c r="AJ229" s="1200" t="str">
        <f t="shared" si="67"/>
        <v/>
      </c>
      <c r="AK229" s="1200" t="str">
        <f t="shared" si="68"/>
        <v/>
      </c>
      <c r="AL229" s="1200" t="str">
        <f t="shared" si="69"/>
        <v/>
      </c>
      <c r="AM229" s="1200" t="str">
        <f t="shared" si="70"/>
        <v/>
      </c>
      <c r="AN229" s="1200" t="str">
        <f t="shared" si="71"/>
        <v/>
      </c>
      <c r="AO229" s="1200" t="str">
        <f t="shared" si="72"/>
        <v/>
      </c>
      <c r="IV229" s="786"/>
    </row>
    <row r="230" spans="1:256" s="52" customFormat="1" ht="30" customHeight="1">
      <c r="A230" s="1913"/>
      <c r="B230" s="1399">
        <f t="shared" si="73"/>
        <v>47</v>
      </c>
      <c r="C230" s="291"/>
      <c r="D230" s="726" t="str">
        <f t="shared" si="60"/>
        <v/>
      </c>
      <c r="E230" s="1641"/>
      <c r="F230" s="1637"/>
      <c r="G230" s="292"/>
      <c r="H230" s="62"/>
      <c r="I230" s="778"/>
      <c r="J230" s="779"/>
      <c r="K230" s="780"/>
      <c r="L230" s="781"/>
      <c r="M230" s="753"/>
      <c r="N230" s="754"/>
      <c r="O230" s="755"/>
      <c r="P230" s="769"/>
      <c r="Q230" s="766"/>
      <c r="R230" s="754"/>
      <c r="S230" s="755"/>
      <c r="T230" s="762"/>
      <c r="U230" s="753"/>
      <c r="V230" s="754"/>
      <c r="W230" s="755"/>
      <c r="X230" s="762"/>
      <c r="Y230" s="804">
        <f t="shared" si="74"/>
        <v>0</v>
      </c>
      <c r="Z230" s="803">
        <f t="shared" si="74"/>
        <v>0</v>
      </c>
      <c r="AD230" s="1202" t="str">
        <f t="shared" si="61"/>
        <v/>
      </c>
      <c r="AE230" s="1202" t="str">
        <f t="shared" si="62"/>
        <v/>
      </c>
      <c r="AF230" s="1202" t="str">
        <f t="shared" si="75"/>
        <v/>
      </c>
      <c r="AG230" s="1202" t="str">
        <f t="shared" si="76"/>
        <v/>
      </c>
      <c r="AH230" s="1202" t="str">
        <f t="shared" si="77"/>
        <v/>
      </c>
      <c r="AI230" s="1202" t="str">
        <f t="shared" si="78"/>
        <v/>
      </c>
      <c r="AJ230" s="1200" t="str">
        <f t="shared" si="67"/>
        <v/>
      </c>
      <c r="AK230" s="1200" t="str">
        <f t="shared" si="68"/>
        <v/>
      </c>
      <c r="AL230" s="1200" t="str">
        <f t="shared" si="69"/>
        <v/>
      </c>
      <c r="AM230" s="1200" t="str">
        <f t="shared" si="70"/>
        <v/>
      </c>
      <c r="AN230" s="1200" t="str">
        <f t="shared" si="71"/>
        <v/>
      </c>
      <c r="AO230" s="1200" t="str">
        <f t="shared" si="72"/>
        <v/>
      </c>
      <c r="IV230" s="786"/>
    </row>
    <row r="231" spans="1:256" s="52" customFormat="1" ht="30" customHeight="1">
      <c r="A231" s="1913"/>
      <c r="B231" s="1399">
        <f t="shared" si="73"/>
        <v>48</v>
      </c>
      <c r="C231" s="291"/>
      <c r="D231" s="726" t="str">
        <f t="shared" si="60"/>
        <v/>
      </c>
      <c r="E231" s="1641"/>
      <c r="F231" s="1637"/>
      <c r="G231" s="292"/>
      <c r="H231" s="62"/>
      <c r="I231" s="778"/>
      <c r="J231" s="779"/>
      <c r="K231" s="780"/>
      <c r="L231" s="781"/>
      <c r="M231" s="753"/>
      <c r="N231" s="754"/>
      <c r="O231" s="755"/>
      <c r="P231" s="769"/>
      <c r="Q231" s="766"/>
      <c r="R231" s="754"/>
      <c r="S231" s="755"/>
      <c r="T231" s="762"/>
      <c r="U231" s="753"/>
      <c r="V231" s="754"/>
      <c r="W231" s="755"/>
      <c r="X231" s="762"/>
      <c r="Y231" s="804">
        <f t="shared" si="74"/>
        <v>0</v>
      </c>
      <c r="Z231" s="803">
        <f t="shared" si="74"/>
        <v>0</v>
      </c>
      <c r="AD231" s="1202" t="str">
        <f t="shared" si="61"/>
        <v/>
      </c>
      <c r="AE231" s="1202" t="str">
        <f t="shared" si="62"/>
        <v/>
      </c>
      <c r="AF231" s="1202" t="str">
        <f t="shared" si="75"/>
        <v/>
      </c>
      <c r="AG231" s="1202" t="str">
        <f t="shared" si="76"/>
        <v/>
      </c>
      <c r="AH231" s="1202" t="str">
        <f t="shared" si="77"/>
        <v/>
      </c>
      <c r="AI231" s="1202" t="str">
        <f t="shared" si="78"/>
        <v/>
      </c>
      <c r="AJ231" s="1200" t="str">
        <f t="shared" si="67"/>
        <v/>
      </c>
      <c r="AK231" s="1200" t="str">
        <f t="shared" si="68"/>
        <v/>
      </c>
      <c r="AL231" s="1200" t="str">
        <f t="shared" si="69"/>
        <v/>
      </c>
      <c r="AM231" s="1200" t="str">
        <f t="shared" si="70"/>
        <v/>
      </c>
      <c r="AN231" s="1200" t="str">
        <f t="shared" si="71"/>
        <v/>
      </c>
      <c r="AO231" s="1200" t="str">
        <f t="shared" si="72"/>
        <v/>
      </c>
      <c r="IV231" s="786"/>
    </row>
    <row r="232" spans="1:256" s="52" customFormat="1" ht="30" customHeight="1">
      <c r="A232" s="1913"/>
      <c r="B232" s="1399">
        <f t="shared" si="73"/>
        <v>49</v>
      </c>
      <c r="C232" s="291"/>
      <c r="D232" s="726" t="str">
        <f t="shared" si="60"/>
        <v/>
      </c>
      <c r="E232" s="1641"/>
      <c r="F232" s="1637"/>
      <c r="G232" s="292"/>
      <c r="H232" s="62"/>
      <c r="I232" s="778"/>
      <c r="J232" s="779"/>
      <c r="K232" s="780"/>
      <c r="L232" s="781"/>
      <c r="M232" s="753"/>
      <c r="N232" s="754"/>
      <c r="O232" s="755"/>
      <c r="P232" s="769"/>
      <c r="Q232" s="766"/>
      <c r="R232" s="754"/>
      <c r="S232" s="755"/>
      <c r="T232" s="762"/>
      <c r="U232" s="753"/>
      <c r="V232" s="754"/>
      <c r="W232" s="755"/>
      <c r="X232" s="762"/>
      <c r="Y232" s="804">
        <f t="shared" si="74"/>
        <v>0</v>
      </c>
      <c r="Z232" s="803">
        <f t="shared" si="74"/>
        <v>0</v>
      </c>
      <c r="AD232" s="1202" t="str">
        <f t="shared" si="61"/>
        <v/>
      </c>
      <c r="AE232" s="1202" t="str">
        <f t="shared" si="62"/>
        <v/>
      </c>
      <c r="AF232" s="1202" t="str">
        <f t="shared" si="75"/>
        <v/>
      </c>
      <c r="AG232" s="1202" t="str">
        <f t="shared" si="76"/>
        <v/>
      </c>
      <c r="AH232" s="1202" t="str">
        <f t="shared" si="77"/>
        <v/>
      </c>
      <c r="AI232" s="1202" t="str">
        <f t="shared" si="78"/>
        <v/>
      </c>
      <c r="AJ232" s="1200" t="str">
        <f t="shared" si="67"/>
        <v/>
      </c>
      <c r="AK232" s="1200" t="str">
        <f t="shared" si="68"/>
        <v/>
      </c>
      <c r="AL232" s="1200" t="str">
        <f t="shared" si="69"/>
        <v/>
      </c>
      <c r="AM232" s="1200" t="str">
        <f t="shared" si="70"/>
        <v/>
      </c>
      <c r="AN232" s="1200" t="str">
        <f t="shared" si="71"/>
        <v/>
      </c>
      <c r="AO232" s="1200" t="str">
        <f t="shared" si="72"/>
        <v/>
      </c>
      <c r="IV232" s="786"/>
    </row>
    <row r="233" spans="1:256" s="52" customFormat="1" ht="30" customHeight="1" thickBot="1">
      <c r="A233" s="1914"/>
      <c r="B233" s="1399">
        <f t="shared" si="73"/>
        <v>50</v>
      </c>
      <c r="C233" s="291"/>
      <c r="D233" s="726" t="str">
        <f t="shared" si="60"/>
        <v/>
      </c>
      <c r="E233" s="1641"/>
      <c r="F233" s="1637"/>
      <c r="G233" s="292"/>
      <c r="H233" s="62"/>
      <c r="I233" s="778"/>
      <c r="J233" s="779"/>
      <c r="K233" s="780"/>
      <c r="L233" s="781"/>
      <c r="M233" s="756"/>
      <c r="N233" s="757"/>
      <c r="O233" s="758"/>
      <c r="P233" s="770"/>
      <c r="Q233" s="767"/>
      <c r="R233" s="757"/>
      <c r="S233" s="758"/>
      <c r="T233" s="763"/>
      <c r="U233" s="756"/>
      <c r="V233" s="757"/>
      <c r="W233" s="758"/>
      <c r="X233" s="763"/>
      <c r="Y233" s="804">
        <f t="shared" si="74"/>
        <v>0</v>
      </c>
      <c r="Z233" s="803">
        <f t="shared" si="74"/>
        <v>0</v>
      </c>
      <c r="AD233" s="1202" t="str">
        <f t="shared" si="61"/>
        <v/>
      </c>
      <c r="AE233" s="1202" t="str">
        <f t="shared" si="62"/>
        <v/>
      </c>
      <c r="AF233" s="1202" t="str">
        <f t="shared" si="75"/>
        <v/>
      </c>
      <c r="AG233" s="1202" t="str">
        <f t="shared" si="76"/>
        <v/>
      </c>
      <c r="AH233" s="1202" t="str">
        <f t="shared" si="77"/>
        <v/>
      </c>
      <c r="AI233" s="1202" t="str">
        <f t="shared" si="78"/>
        <v/>
      </c>
      <c r="AJ233" s="1200" t="str">
        <f t="shared" si="67"/>
        <v/>
      </c>
      <c r="AK233" s="1200" t="str">
        <f t="shared" si="68"/>
        <v/>
      </c>
      <c r="AL233" s="1200" t="str">
        <f t="shared" si="69"/>
        <v/>
      </c>
      <c r="AM233" s="1200" t="str">
        <f t="shared" si="70"/>
        <v/>
      </c>
      <c r="AN233" s="1200" t="str">
        <f t="shared" si="71"/>
        <v/>
      </c>
      <c r="AO233" s="1200" t="str">
        <f t="shared" si="72"/>
        <v/>
      </c>
      <c r="IV233" s="786"/>
    </row>
    <row r="234" spans="1:256" s="52" customFormat="1" ht="30" customHeight="1">
      <c r="A234" s="1310"/>
      <c r="B234" s="53"/>
      <c r="C234" s="224"/>
      <c r="D234" s="250"/>
      <c r="E234" s="202"/>
      <c r="F234" s="225"/>
      <c r="G234" s="787" t="str">
        <f>'1_一般事項'!C9+1&amp;"次下請負業者計"</f>
        <v>1次下請負業者計</v>
      </c>
      <c r="H234" s="788"/>
      <c r="I234" s="841"/>
      <c r="J234" s="775"/>
      <c r="K234" s="776"/>
      <c r="L234" s="842"/>
      <c r="M234" s="789">
        <f t="shared" ref="M234:Z234" si="79">SUM(M184:M233)</f>
        <v>0</v>
      </c>
      <c r="N234" s="790">
        <f t="shared" si="79"/>
        <v>0</v>
      </c>
      <c r="O234" s="791">
        <f t="shared" si="79"/>
        <v>0</v>
      </c>
      <c r="P234" s="792">
        <f t="shared" si="79"/>
        <v>0</v>
      </c>
      <c r="Q234" s="789">
        <f t="shared" si="79"/>
        <v>0</v>
      </c>
      <c r="R234" s="790">
        <f t="shared" si="79"/>
        <v>0</v>
      </c>
      <c r="S234" s="791">
        <f t="shared" si="79"/>
        <v>0</v>
      </c>
      <c r="T234" s="792">
        <f t="shared" si="79"/>
        <v>0</v>
      </c>
      <c r="U234" s="789">
        <f t="shared" si="79"/>
        <v>0</v>
      </c>
      <c r="V234" s="790">
        <f t="shared" si="79"/>
        <v>0</v>
      </c>
      <c r="W234" s="791">
        <f t="shared" si="79"/>
        <v>0</v>
      </c>
      <c r="X234" s="792">
        <f t="shared" si="79"/>
        <v>0</v>
      </c>
      <c r="Y234" s="751">
        <f t="shared" si="79"/>
        <v>0</v>
      </c>
      <c r="Z234" s="805">
        <f t="shared" si="79"/>
        <v>0</v>
      </c>
      <c r="AD234" s="1262"/>
      <c r="AE234" s="1262"/>
      <c r="AF234" s="1262"/>
      <c r="AG234" s="1262"/>
      <c r="AH234" s="1262"/>
      <c r="AI234" s="1262"/>
      <c r="AJ234" s="817"/>
    </row>
    <row r="235" spans="1:256" s="52" customFormat="1" ht="30.6" customHeight="1">
      <c r="A235" s="793"/>
      <c r="B235" s="794"/>
      <c r="C235" s="794"/>
      <c r="D235" s="795"/>
      <c r="E235" s="223"/>
      <c r="F235" s="223"/>
      <c r="G235" s="205" t="s">
        <v>73</v>
      </c>
      <c r="H235" s="206"/>
      <c r="I235" s="843"/>
      <c r="J235" s="844"/>
      <c r="M235" s="746">
        <f>M183+M234</f>
        <v>0</v>
      </c>
      <c r="N235" s="747">
        <f>N183+N234</f>
        <v>0</v>
      </c>
      <c r="Q235" s="746">
        <f>Q183+Q234</f>
        <v>0</v>
      </c>
      <c r="R235" s="747">
        <f>R183+R234</f>
        <v>0</v>
      </c>
      <c r="U235" s="746">
        <f>U183+U234</f>
        <v>0</v>
      </c>
      <c r="V235" s="747">
        <f>V183+V234</f>
        <v>0</v>
      </c>
      <c r="Y235" s="746">
        <f>Y183+Y234</f>
        <v>0</v>
      </c>
      <c r="Z235" s="747">
        <f>Z183+Z234</f>
        <v>0</v>
      </c>
      <c r="AD235" s="1263"/>
      <c r="AE235" s="1263"/>
      <c r="AF235" s="1263"/>
      <c r="AG235" s="1263"/>
      <c r="AH235" s="1263"/>
      <c r="AI235" s="1263"/>
      <c r="AJ235" s="1264"/>
    </row>
    <row r="236" spans="1:256" s="52" customFormat="1" ht="24" customHeight="1">
      <c r="B236" s="54"/>
      <c r="C236" s="54"/>
      <c r="E236" s="223"/>
      <c r="F236" s="223"/>
      <c r="G236" s="771"/>
      <c r="H236" s="772"/>
      <c r="I236" s="773"/>
      <c r="J236" s="773"/>
      <c r="M236" s="773"/>
      <c r="N236" s="773"/>
      <c r="Q236" s="773"/>
      <c r="R236" s="773"/>
      <c r="U236" s="773"/>
      <c r="V236" s="773"/>
      <c r="Y236" s="773"/>
      <c r="Z236" s="773"/>
      <c r="AD236" s="1263"/>
      <c r="AE236" s="1263"/>
      <c r="AF236" s="1263"/>
      <c r="AG236" s="1263"/>
      <c r="AH236" s="1263"/>
      <c r="AI236" s="1263"/>
      <c r="AJ236" s="1264"/>
    </row>
    <row r="237" spans="1:256" ht="20.100000000000001" customHeight="1">
      <c r="A237" s="195" t="s">
        <v>1695</v>
      </c>
      <c r="D237" s="25"/>
      <c r="E237" s="25"/>
      <c r="F237" s="25"/>
      <c r="G237" s="871"/>
      <c r="H237" s="25"/>
      <c r="I237" s="25"/>
      <c r="J237" s="25"/>
      <c r="K237" s="25"/>
      <c r="L237" s="25"/>
      <c r="M237" s="25"/>
      <c r="N237" s="25"/>
      <c r="O237" s="25"/>
      <c r="P237" s="25"/>
      <c r="Q237" s="25"/>
      <c r="R237" s="25"/>
      <c r="S237" s="25"/>
      <c r="T237" s="25"/>
      <c r="U237" s="25"/>
      <c r="V237" s="25"/>
      <c r="W237" s="25"/>
      <c r="X237" s="25"/>
      <c r="Y237" s="25"/>
      <c r="Z237" s="25"/>
      <c r="AA237" s="25"/>
      <c r="AB237" s="25"/>
      <c r="AC237" s="25"/>
      <c r="AD237" s="1265"/>
      <c r="AE237" s="1265"/>
      <c r="AF237" s="1265"/>
      <c r="AG237" s="1265"/>
      <c r="AH237" s="1265"/>
      <c r="AI237" s="1265"/>
      <c r="AJ237" s="740"/>
    </row>
    <row r="238" spans="1:256" s="740" customFormat="1" ht="20.100000000000001" hidden="1" customHeight="1">
      <c r="A238" s="872"/>
      <c r="B238" s="836"/>
      <c r="C238" s="836"/>
      <c r="D238" s="836"/>
      <c r="E238" s="836"/>
      <c r="F238" s="836"/>
      <c r="G238" s="836"/>
      <c r="H238" s="836"/>
      <c r="I238" s="836"/>
      <c r="J238" s="836"/>
      <c r="K238" s="836"/>
      <c r="L238" s="836"/>
      <c r="M238" s="836"/>
      <c r="N238" s="836"/>
      <c r="O238" s="836"/>
      <c r="P238" s="836"/>
      <c r="Q238" s="836"/>
      <c r="R238" s="836"/>
      <c r="S238" s="836"/>
      <c r="T238" s="836"/>
      <c r="U238" s="836"/>
      <c r="V238" s="836"/>
      <c r="AD238" s="1265"/>
      <c r="AE238" s="1265"/>
      <c r="AF238" s="1265"/>
      <c r="AG238" s="1265"/>
      <c r="AH238" s="1265"/>
      <c r="AI238" s="1265"/>
    </row>
    <row r="239" spans="1:256" ht="20.100000000000001" hidden="1" customHeight="1">
      <c r="A239" s="829"/>
      <c r="D239" s="25"/>
      <c r="E239" s="25"/>
      <c r="F239" s="25"/>
      <c r="G239" s="871"/>
      <c r="H239" s="25"/>
      <c r="I239" s="25"/>
      <c r="J239" s="25"/>
      <c r="K239" s="25"/>
      <c r="L239" s="25"/>
      <c r="M239" s="25"/>
      <c r="N239" s="25"/>
      <c r="O239" s="25"/>
      <c r="P239" s="25"/>
      <c r="Q239" s="25"/>
      <c r="R239" s="25"/>
      <c r="S239" s="25"/>
      <c r="T239" s="25"/>
      <c r="U239" s="25"/>
      <c r="V239" s="25"/>
      <c r="W239" s="25"/>
      <c r="X239" s="25"/>
      <c r="Y239" s="25"/>
      <c r="Z239" s="25"/>
      <c r="AA239" s="25"/>
      <c r="AB239" s="25"/>
      <c r="AC239" s="25"/>
      <c r="AD239" s="1265"/>
      <c r="AE239" s="1265"/>
      <c r="AF239" s="1265"/>
      <c r="AG239" s="1265"/>
      <c r="AH239" s="1265"/>
      <c r="AI239" s="1265"/>
      <c r="AJ239" s="740"/>
    </row>
    <row r="240" spans="1:256" ht="16.5" hidden="1" customHeight="1">
      <c r="A240" s="195"/>
      <c r="D240" s="25"/>
      <c r="E240" s="25"/>
      <c r="F240" s="25"/>
      <c r="G240" s="511"/>
      <c r="H240" s="25"/>
      <c r="I240" s="25"/>
      <c r="J240" s="25"/>
      <c r="K240" s="25"/>
      <c r="L240" s="25"/>
      <c r="M240" s="25"/>
      <c r="N240" s="25"/>
      <c r="O240" s="25"/>
      <c r="P240" s="25"/>
      <c r="Q240" s="25"/>
      <c r="R240" s="25"/>
      <c r="S240" s="25"/>
      <c r="T240" s="25"/>
      <c r="U240" s="25"/>
      <c r="V240" s="25"/>
      <c r="W240" s="25"/>
      <c r="X240" s="25"/>
      <c r="Y240" s="25"/>
      <c r="Z240" s="25"/>
      <c r="AA240" s="25"/>
      <c r="AB240" s="25"/>
      <c r="AC240" s="25"/>
      <c r="AD240" s="1265"/>
      <c r="AE240" s="1265"/>
      <c r="AF240" s="1265"/>
      <c r="AG240" s="1265"/>
      <c r="AH240" s="1265"/>
      <c r="AI240" s="1265"/>
      <c r="AJ240" s="740"/>
      <c r="IV240" s="708"/>
    </row>
    <row r="241" spans="1:256" ht="16.5" hidden="1" customHeight="1">
      <c r="A241" s="195"/>
      <c r="D241" s="25"/>
      <c r="E241" s="25"/>
      <c r="F241" s="25"/>
      <c r="G241" s="511"/>
      <c r="H241" s="25"/>
      <c r="I241" s="25"/>
      <c r="J241" s="25"/>
      <c r="K241" s="25"/>
      <c r="L241" s="25"/>
      <c r="M241" s="25"/>
      <c r="N241" s="25"/>
      <c r="O241" s="25"/>
      <c r="P241" s="25"/>
      <c r="Q241" s="25"/>
      <c r="R241" s="25"/>
      <c r="S241" s="25"/>
      <c r="T241" s="25"/>
      <c r="U241" s="25"/>
      <c r="V241" s="25"/>
      <c r="W241" s="25"/>
      <c r="X241" s="25"/>
      <c r="Y241" s="25"/>
      <c r="Z241" s="25"/>
      <c r="AA241" s="25"/>
      <c r="AB241" s="25"/>
      <c r="AC241" s="25"/>
      <c r="AD241" s="1265"/>
      <c r="AE241" s="1265"/>
      <c r="AF241" s="1265"/>
      <c r="AG241" s="1265"/>
      <c r="AH241" s="1265"/>
      <c r="AI241" s="1265"/>
      <c r="AJ241" s="740"/>
      <c r="IV241" s="708"/>
    </row>
    <row r="242" spans="1:256" ht="16.5" hidden="1" customHeight="1">
      <c r="A242" s="195"/>
      <c r="D242" s="25"/>
      <c r="E242" s="25"/>
      <c r="F242" s="25"/>
      <c r="G242" s="511"/>
      <c r="H242" s="25"/>
      <c r="I242" s="25"/>
      <c r="J242" s="25"/>
      <c r="K242" s="25"/>
      <c r="L242" s="25"/>
      <c r="M242" s="25"/>
      <c r="N242" s="25"/>
      <c r="O242" s="25"/>
      <c r="P242" s="25"/>
      <c r="Q242" s="25"/>
      <c r="R242" s="25"/>
      <c r="S242" s="25"/>
      <c r="T242" s="25"/>
      <c r="U242" s="25"/>
      <c r="V242" s="25"/>
      <c r="W242" s="25"/>
      <c r="X242" s="25"/>
      <c r="Y242" s="25"/>
      <c r="Z242" s="25"/>
      <c r="AA242" s="25"/>
      <c r="AB242" s="25"/>
      <c r="AC242" s="25"/>
      <c r="AD242" s="1265"/>
      <c r="AE242" s="1265"/>
      <c r="AF242" s="1265"/>
      <c r="AG242" s="1265"/>
      <c r="AH242" s="1265"/>
      <c r="AI242" s="1265"/>
      <c r="AJ242" s="740"/>
      <c r="IV242" s="708"/>
    </row>
    <row r="243" spans="1:256" ht="16.5" hidden="1" customHeight="1">
      <c r="A243" s="195"/>
      <c r="D243" s="25"/>
      <c r="E243" s="25"/>
      <c r="F243" s="25"/>
      <c r="G243" s="511"/>
      <c r="H243" s="25"/>
      <c r="I243" s="25"/>
      <c r="J243" s="25"/>
      <c r="K243" s="25"/>
      <c r="L243" s="25"/>
      <c r="M243" s="25"/>
      <c r="N243" s="25"/>
      <c r="O243" s="25"/>
      <c r="P243" s="25"/>
      <c r="Q243" s="25"/>
      <c r="R243" s="25"/>
      <c r="S243" s="25"/>
      <c r="T243" s="25"/>
      <c r="U243" s="25"/>
      <c r="V243" s="25"/>
      <c r="W243" s="25"/>
      <c r="X243" s="25"/>
      <c r="Y243" s="25"/>
      <c r="Z243" s="25"/>
      <c r="AA243" s="25"/>
      <c r="AB243" s="25"/>
      <c r="AC243" s="25"/>
      <c r="AD243" s="1265"/>
      <c r="AE243" s="1265"/>
      <c r="AF243" s="1265"/>
      <c r="AG243" s="1265"/>
      <c r="AH243" s="1265"/>
      <c r="AI243" s="1265"/>
      <c r="AJ243" s="740"/>
      <c r="IV243" s="708"/>
    </row>
    <row r="244" spans="1:256" ht="20.25" hidden="1" customHeight="1">
      <c r="A244" s="195"/>
      <c r="D244" s="25"/>
      <c r="E244" s="25"/>
      <c r="F244" s="25"/>
      <c r="G244" s="511"/>
      <c r="H244" s="25"/>
      <c r="I244" s="25"/>
      <c r="J244" s="25"/>
      <c r="K244" s="25"/>
      <c r="L244" s="25"/>
      <c r="M244" s="25"/>
      <c r="N244" s="25"/>
      <c r="O244" s="25"/>
      <c r="P244" s="25"/>
      <c r="Q244" s="25"/>
      <c r="R244" s="25"/>
      <c r="S244" s="25"/>
      <c r="T244" s="25"/>
      <c r="U244" s="25"/>
      <c r="V244" s="25"/>
      <c r="W244" s="25"/>
      <c r="X244" s="25"/>
      <c r="Y244" s="25"/>
      <c r="Z244" s="25"/>
      <c r="AA244" s="25"/>
      <c r="AB244" s="25"/>
      <c r="AC244" s="25"/>
      <c r="AD244" s="1266"/>
      <c r="AE244" s="1266"/>
      <c r="AF244" s="1266"/>
      <c r="AG244" s="1266"/>
      <c r="AH244" s="1266"/>
      <c r="AI244" s="1266"/>
      <c r="AJ244" s="1267"/>
      <c r="IV244" s="708"/>
    </row>
    <row r="245" spans="1:256" s="18" customFormat="1" ht="27.75" customHeight="1">
      <c r="A245" s="1920" t="s">
        <v>744</v>
      </c>
      <c r="B245" s="1921"/>
      <c r="C245" s="1921"/>
      <c r="D245" s="1922"/>
      <c r="E245" s="197" t="s">
        <v>185</v>
      </c>
      <c r="F245" s="215"/>
      <c r="G245" s="198"/>
      <c r="H245" s="1926" t="s">
        <v>1186</v>
      </c>
      <c r="I245" s="1915" t="s">
        <v>113</v>
      </c>
      <c r="J245" s="1916"/>
      <c r="K245" s="1916"/>
      <c r="L245" s="1916"/>
      <c r="M245" s="1915" t="s">
        <v>1187</v>
      </c>
      <c r="N245" s="1916"/>
      <c r="O245" s="1916"/>
      <c r="P245" s="1917"/>
      <c r="Q245" s="1916" t="s">
        <v>71</v>
      </c>
      <c r="R245" s="1916"/>
      <c r="S245" s="1916"/>
      <c r="T245" s="1916"/>
      <c r="U245" s="1915" t="s">
        <v>72</v>
      </c>
      <c r="V245" s="1916"/>
      <c r="W245" s="1916"/>
      <c r="X245" s="1917"/>
      <c r="Y245" s="1916" t="s">
        <v>74</v>
      </c>
      <c r="Z245" s="1917"/>
      <c r="AD245" s="1261" t="s">
        <v>1343</v>
      </c>
      <c r="AE245" s="1261"/>
      <c r="AF245" s="1261"/>
      <c r="AG245" s="1261"/>
      <c r="AH245" s="1261"/>
      <c r="AI245" s="1261"/>
      <c r="AJ245" s="1261"/>
      <c r="AK245" s="1261"/>
      <c r="AL245" s="1261"/>
      <c r="AM245" s="1261"/>
      <c r="AN245" s="1261"/>
      <c r="AO245" s="1261"/>
    </row>
    <row r="246" spans="1:256" s="18" customFormat="1" ht="30" customHeight="1" thickBot="1">
      <c r="A246" s="1923"/>
      <c r="B246" s="1924"/>
      <c r="C246" s="1924"/>
      <c r="D246" s="1925"/>
      <c r="E246" s="1928" t="s">
        <v>670</v>
      </c>
      <c r="F246" s="1929"/>
      <c r="G246" s="1248" t="s">
        <v>676</v>
      </c>
      <c r="H246" s="1927"/>
      <c r="I246" s="741" t="s">
        <v>1077</v>
      </c>
      <c r="J246" s="743" t="s">
        <v>114</v>
      </c>
      <c r="K246" s="744" t="s">
        <v>111</v>
      </c>
      <c r="L246" s="760" t="s">
        <v>112</v>
      </c>
      <c r="M246" s="741" t="s">
        <v>1077</v>
      </c>
      <c r="N246" s="745" t="s">
        <v>114</v>
      </c>
      <c r="O246" s="744" t="s">
        <v>111</v>
      </c>
      <c r="P246" s="742" t="s">
        <v>112</v>
      </c>
      <c r="Q246" s="764" t="s">
        <v>1077</v>
      </c>
      <c r="R246" s="745" t="s">
        <v>114</v>
      </c>
      <c r="S246" s="744" t="s">
        <v>111</v>
      </c>
      <c r="T246" s="760" t="s">
        <v>112</v>
      </c>
      <c r="U246" s="741" t="s">
        <v>1077</v>
      </c>
      <c r="V246" s="745" t="s">
        <v>114</v>
      </c>
      <c r="W246" s="744" t="s">
        <v>111</v>
      </c>
      <c r="X246" s="742" t="s">
        <v>112</v>
      </c>
      <c r="Y246" s="764" t="s">
        <v>1077</v>
      </c>
      <c r="Z246" s="802" t="s">
        <v>114</v>
      </c>
      <c r="AD246" s="1201" t="s">
        <v>1344</v>
      </c>
      <c r="AE246" s="1201" t="s">
        <v>1345</v>
      </c>
      <c r="AF246" s="1201" t="s">
        <v>1346</v>
      </c>
      <c r="AG246" s="1203" t="s">
        <v>1349</v>
      </c>
      <c r="AH246" s="1201" t="s">
        <v>1347</v>
      </c>
      <c r="AI246" s="1201" t="s">
        <v>1348</v>
      </c>
      <c r="AJ246" s="1258" t="s">
        <v>1465</v>
      </c>
      <c r="AK246" s="1258" t="s">
        <v>1466</v>
      </c>
      <c r="AL246" s="1258" t="s">
        <v>1467</v>
      </c>
      <c r="AM246" s="1258" t="s">
        <v>1468</v>
      </c>
      <c r="AN246" s="1258" t="s">
        <v>1470</v>
      </c>
      <c r="AO246" s="1258" t="s">
        <v>1469</v>
      </c>
    </row>
    <row r="247" spans="1:256" s="52" customFormat="1" ht="30" customHeight="1">
      <c r="A247" s="1082">
        <f>'1_一般事項'!$C$9</f>
        <v>0</v>
      </c>
      <c r="B247" s="226">
        <v>1</v>
      </c>
      <c r="C247" s="228" t="str">
        <f>IF('1_一般事項'!$C$8="","",'1_一般事項'!$C$8)</f>
        <v/>
      </c>
      <c r="D247" s="726" t="str">
        <f t="shared" ref="D247:D296" si="80">AJ247&amp;AK247&amp;AL247&amp;AM247&amp;AN247&amp;AO247</f>
        <v/>
      </c>
      <c r="E247" s="1640"/>
      <c r="F247" s="1636"/>
      <c r="G247" s="219"/>
      <c r="H247" s="199"/>
      <c r="I247" s="759"/>
      <c r="J247" s="748"/>
      <c r="K247" s="749"/>
      <c r="L247" s="761"/>
      <c r="M247" s="759"/>
      <c r="N247" s="748"/>
      <c r="O247" s="749"/>
      <c r="P247" s="768"/>
      <c r="Q247" s="765"/>
      <c r="R247" s="748"/>
      <c r="S247" s="749"/>
      <c r="T247" s="761"/>
      <c r="U247" s="759"/>
      <c r="V247" s="748"/>
      <c r="W247" s="749"/>
      <c r="X247" s="761"/>
      <c r="Y247" s="804">
        <f>SUM(I247,M247,Q247,U247)</f>
        <v>0</v>
      </c>
      <c r="Z247" s="803">
        <f>SUM(J247,N247,R247,V247)</f>
        <v>0</v>
      </c>
      <c r="AB247" s="18"/>
      <c r="AC247" s="18"/>
      <c r="AD247" s="1202" t="str">
        <f>IF(E247&lt;&gt;"",IF(G247&lt;&gt;"","","×"),"")</f>
        <v/>
      </c>
      <c r="AE247" s="1202" t="str">
        <f>IF(E247&lt;&gt;"",IF(H247&lt;&gt;"","","×"),"")</f>
        <v/>
      </c>
      <c r="AF247" s="1202" t="str">
        <f t="shared" ref="AF247:AF278" si="81">IF(E247&lt;&gt;"",IF(AND(I247="",M247="",Q247="",U247=""),"×",""),"")</f>
        <v/>
      </c>
      <c r="AG247" s="1202" t="str">
        <f t="shared" ref="AG247:AG278" si="82">IF(E247&lt;&gt;"",IF(AND(J247="",N247="",R247="",V247=""),"×",""),"")</f>
        <v/>
      </c>
      <c r="AH247" s="1202" t="str">
        <f t="shared" ref="AH247:AH278" si="83">IF(E247&lt;&gt;"",IF(AND(K247="",O247="",S247="",W247=""),"×",""),"")</f>
        <v/>
      </c>
      <c r="AI247" s="1202" t="str">
        <f t="shared" ref="AI247:AI278" si="84">IF(E247&lt;&gt;"",IF(AND(L247="",P247="",T247="",X247=""),"×",""),"")</f>
        <v/>
      </c>
      <c r="AJ247" s="1200" t="str">
        <f>IF(AD247="×","規格を入力してください","")</f>
        <v/>
      </c>
      <c r="AK247" s="1200" t="str">
        <f>IF(AND(AJ247="",AE247="×"),"機械本体重量を入力してください","")</f>
        <v/>
      </c>
      <c r="AL247" s="1200" t="str">
        <f>IF(AND(AJ247&amp;AK247="",AF247="×"),"運搬費を入力してください","")</f>
        <v/>
      </c>
      <c r="AM247" s="1200" t="str">
        <f>IF(AND(AJ247&amp;AK247&amp;AL247="",AG247="×"),"内分解組立費を入力してください","")</f>
        <v/>
      </c>
      <c r="AN247" s="1200" t="str">
        <f>IF(AND(AJ247&amp;AK247&amp;AL247&amp;AM247="",AH247="×"),"運搬距離を入力してください","")</f>
        <v/>
      </c>
      <c r="AO247" s="1200" t="str">
        <f>IF(AND(AJ247&amp;AK247&amp;AL247&amp;AM247&amp;AN247="",AI247="×"),"運搬回数を入力してください","")</f>
        <v/>
      </c>
    </row>
    <row r="248" spans="1:256" s="52" customFormat="1" ht="30" customHeight="1">
      <c r="A248" s="1918" t="s">
        <v>633</v>
      </c>
      <c r="B248" s="227">
        <f t="shared" ref="B248:B296" si="85">B247+1</f>
        <v>2</v>
      </c>
      <c r="C248" s="228" t="str">
        <f>IF('1_一般事項'!$C$8="","",'1_一般事項'!$C$8)</f>
        <v/>
      </c>
      <c r="D248" s="726" t="str">
        <f t="shared" si="80"/>
        <v/>
      </c>
      <c r="E248" s="1641"/>
      <c r="F248" s="1637"/>
      <c r="G248" s="221"/>
      <c r="H248" s="61"/>
      <c r="I248" s="753"/>
      <c r="J248" s="754"/>
      <c r="K248" s="755"/>
      <c r="L248" s="762"/>
      <c r="M248" s="753"/>
      <c r="N248" s="754"/>
      <c r="O248" s="755"/>
      <c r="P248" s="769"/>
      <c r="Q248" s="766"/>
      <c r="R248" s="754"/>
      <c r="S248" s="755"/>
      <c r="T248" s="762"/>
      <c r="U248" s="753"/>
      <c r="V248" s="754"/>
      <c r="W248" s="755"/>
      <c r="X248" s="762"/>
      <c r="Y248" s="804">
        <f t="shared" ref="Y248:Z296" si="86">SUM(I248,M248,Q248,U248)</f>
        <v>0</v>
      </c>
      <c r="Z248" s="803">
        <f t="shared" si="86"/>
        <v>0</v>
      </c>
      <c r="AB248" s="18"/>
      <c r="AC248" s="18"/>
      <c r="AD248" s="1202" t="str">
        <f t="shared" ref="AD248:AD296" si="87">IF(E248&lt;&gt;"",IF(G248&lt;&gt;"","","×"),"")</f>
        <v/>
      </c>
      <c r="AE248" s="1202" t="str">
        <f t="shared" ref="AE248:AE296" si="88">IF(E248&lt;&gt;"",IF(H248&lt;&gt;"","","×"),"")</f>
        <v/>
      </c>
      <c r="AF248" s="1202" t="str">
        <f t="shared" si="81"/>
        <v/>
      </c>
      <c r="AG248" s="1202" t="str">
        <f t="shared" si="82"/>
        <v/>
      </c>
      <c r="AH248" s="1202" t="str">
        <f t="shared" si="83"/>
        <v/>
      </c>
      <c r="AI248" s="1202" t="str">
        <f t="shared" si="84"/>
        <v/>
      </c>
      <c r="AJ248" s="1200" t="str">
        <f t="shared" ref="AJ248:AJ296" si="89">IF(AD248="×","規格を入力してください","")</f>
        <v/>
      </c>
      <c r="AK248" s="1200" t="str">
        <f t="shared" ref="AK248:AK296" si="90">IF(AND(AJ248="",AE248="×"),"機械本体重量を入力してください","")</f>
        <v/>
      </c>
      <c r="AL248" s="1200" t="str">
        <f t="shared" ref="AL248:AL296" si="91">IF(AND(AJ248&amp;AK248="",AF248="×"),"運搬費を入力してください","")</f>
        <v/>
      </c>
      <c r="AM248" s="1200" t="str">
        <f t="shared" ref="AM248:AM296" si="92">IF(AND(AJ248&amp;AK248&amp;AL248="",AG248="×"),"内分解組立費を入力してください","")</f>
        <v/>
      </c>
      <c r="AN248" s="1200" t="str">
        <f t="shared" ref="AN248:AN296" si="93">IF(AND(AJ248&amp;AK248&amp;AL248&amp;AM248="",AH248="×"),"運搬距離を入力してください","")</f>
        <v/>
      </c>
      <c r="AO248" s="1200" t="str">
        <f t="shared" ref="AO248:AO296" si="94">IF(AND(AJ248&amp;AK248&amp;AL248&amp;AM248&amp;AN248="",AI248="×"),"運搬回数を入力してください","")</f>
        <v/>
      </c>
    </row>
    <row r="249" spans="1:256" s="52" customFormat="1" ht="30" customHeight="1">
      <c r="A249" s="1919"/>
      <c r="B249" s="227">
        <f t="shared" si="85"/>
        <v>3</v>
      </c>
      <c r="C249" s="228" t="str">
        <f>IF('1_一般事項'!$C$8="","",'1_一般事項'!$C$8)</f>
        <v/>
      </c>
      <c r="D249" s="726" t="str">
        <f t="shared" si="80"/>
        <v/>
      </c>
      <c r="E249" s="1641"/>
      <c r="F249" s="1637"/>
      <c r="G249" s="221"/>
      <c r="H249" s="61"/>
      <c r="I249" s="753"/>
      <c r="J249" s="754"/>
      <c r="K249" s="755"/>
      <c r="L249" s="762"/>
      <c r="M249" s="753"/>
      <c r="N249" s="754"/>
      <c r="O249" s="755"/>
      <c r="P249" s="769"/>
      <c r="Q249" s="766"/>
      <c r="R249" s="754"/>
      <c r="S249" s="755"/>
      <c r="T249" s="762"/>
      <c r="U249" s="753"/>
      <c r="V249" s="754"/>
      <c r="W249" s="755"/>
      <c r="X249" s="762"/>
      <c r="Y249" s="804">
        <f t="shared" si="86"/>
        <v>0</v>
      </c>
      <c r="Z249" s="803">
        <f t="shared" si="86"/>
        <v>0</v>
      </c>
      <c r="AB249" s="3"/>
      <c r="AC249" s="3"/>
      <c r="AD249" s="1202" t="str">
        <f t="shared" si="87"/>
        <v/>
      </c>
      <c r="AE249" s="1202" t="str">
        <f t="shared" si="88"/>
        <v/>
      </c>
      <c r="AF249" s="1202" t="str">
        <f t="shared" si="81"/>
        <v/>
      </c>
      <c r="AG249" s="1202" t="str">
        <f t="shared" si="82"/>
        <v/>
      </c>
      <c r="AH249" s="1202" t="str">
        <f t="shared" si="83"/>
        <v/>
      </c>
      <c r="AI249" s="1202" t="str">
        <f t="shared" si="84"/>
        <v/>
      </c>
      <c r="AJ249" s="1200" t="str">
        <f t="shared" si="89"/>
        <v/>
      </c>
      <c r="AK249" s="1200" t="str">
        <f t="shared" si="90"/>
        <v/>
      </c>
      <c r="AL249" s="1200" t="str">
        <f t="shared" si="91"/>
        <v/>
      </c>
      <c r="AM249" s="1200" t="str">
        <f t="shared" si="92"/>
        <v/>
      </c>
      <c r="AN249" s="1200" t="str">
        <f t="shared" si="93"/>
        <v/>
      </c>
      <c r="AO249" s="1200" t="str">
        <f t="shared" si="94"/>
        <v/>
      </c>
    </row>
    <row r="250" spans="1:256" s="52" customFormat="1" ht="30" customHeight="1">
      <c r="A250" s="1919"/>
      <c r="B250" s="227">
        <f t="shared" si="85"/>
        <v>4</v>
      </c>
      <c r="C250" s="228" t="str">
        <f>IF('1_一般事項'!$C$8="","",'1_一般事項'!$C$8)</f>
        <v/>
      </c>
      <c r="D250" s="726" t="str">
        <f t="shared" si="80"/>
        <v/>
      </c>
      <c r="E250" s="1641"/>
      <c r="F250" s="1637"/>
      <c r="G250" s="221"/>
      <c r="H250" s="61"/>
      <c r="I250" s="753"/>
      <c r="J250" s="754"/>
      <c r="K250" s="755"/>
      <c r="L250" s="762"/>
      <c r="M250" s="753"/>
      <c r="N250" s="754"/>
      <c r="O250" s="755"/>
      <c r="P250" s="769"/>
      <c r="Q250" s="766"/>
      <c r="R250" s="754"/>
      <c r="S250" s="755"/>
      <c r="T250" s="762"/>
      <c r="U250" s="753"/>
      <c r="V250" s="754"/>
      <c r="W250" s="755"/>
      <c r="X250" s="762"/>
      <c r="Y250" s="804">
        <f t="shared" si="86"/>
        <v>0</v>
      </c>
      <c r="Z250" s="803">
        <f t="shared" si="86"/>
        <v>0</v>
      </c>
      <c r="AB250" s="3"/>
      <c r="AC250" s="3"/>
      <c r="AD250" s="1202" t="str">
        <f t="shared" si="87"/>
        <v/>
      </c>
      <c r="AE250" s="1202" t="str">
        <f t="shared" si="88"/>
        <v/>
      </c>
      <c r="AF250" s="1202" t="str">
        <f t="shared" si="81"/>
        <v/>
      </c>
      <c r="AG250" s="1202" t="str">
        <f t="shared" si="82"/>
        <v/>
      </c>
      <c r="AH250" s="1202" t="str">
        <f t="shared" si="83"/>
        <v/>
      </c>
      <c r="AI250" s="1202" t="str">
        <f t="shared" si="84"/>
        <v/>
      </c>
      <c r="AJ250" s="1200" t="str">
        <f t="shared" si="89"/>
        <v/>
      </c>
      <c r="AK250" s="1200" t="str">
        <f t="shared" si="90"/>
        <v/>
      </c>
      <c r="AL250" s="1200" t="str">
        <f t="shared" si="91"/>
        <v/>
      </c>
      <c r="AM250" s="1200" t="str">
        <f t="shared" si="92"/>
        <v/>
      </c>
      <c r="AN250" s="1200" t="str">
        <f t="shared" si="93"/>
        <v/>
      </c>
      <c r="AO250" s="1200" t="str">
        <f t="shared" si="94"/>
        <v/>
      </c>
      <c r="IV250" s="786"/>
    </row>
    <row r="251" spans="1:256" s="52" customFormat="1" ht="30" customHeight="1">
      <c r="A251" s="1919"/>
      <c r="B251" s="227">
        <f t="shared" si="85"/>
        <v>5</v>
      </c>
      <c r="C251" s="228" t="str">
        <f>IF('1_一般事項'!$C$8="","",'1_一般事項'!$C$8)</f>
        <v/>
      </c>
      <c r="D251" s="726" t="str">
        <f t="shared" si="80"/>
        <v/>
      </c>
      <c r="E251" s="1641"/>
      <c r="F251" s="1637"/>
      <c r="G251" s="221"/>
      <c r="H251" s="61"/>
      <c r="I251" s="753"/>
      <c r="J251" s="754"/>
      <c r="K251" s="755"/>
      <c r="L251" s="762"/>
      <c r="M251" s="753"/>
      <c r="N251" s="754"/>
      <c r="O251" s="755"/>
      <c r="P251" s="769"/>
      <c r="Q251" s="766"/>
      <c r="R251" s="754"/>
      <c r="S251" s="755"/>
      <c r="T251" s="762"/>
      <c r="U251" s="753"/>
      <c r="V251" s="754"/>
      <c r="W251" s="755"/>
      <c r="X251" s="762"/>
      <c r="Y251" s="804">
        <f t="shared" si="86"/>
        <v>0</v>
      </c>
      <c r="Z251" s="803">
        <f t="shared" si="86"/>
        <v>0</v>
      </c>
      <c r="AB251" s="3"/>
      <c r="AC251" s="3"/>
      <c r="AD251" s="1202" t="str">
        <f t="shared" si="87"/>
        <v/>
      </c>
      <c r="AE251" s="1202" t="str">
        <f t="shared" si="88"/>
        <v/>
      </c>
      <c r="AF251" s="1202" t="str">
        <f t="shared" si="81"/>
        <v/>
      </c>
      <c r="AG251" s="1202" t="str">
        <f t="shared" si="82"/>
        <v/>
      </c>
      <c r="AH251" s="1202" t="str">
        <f t="shared" si="83"/>
        <v/>
      </c>
      <c r="AI251" s="1202" t="str">
        <f t="shared" si="84"/>
        <v/>
      </c>
      <c r="AJ251" s="1200" t="str">
        <f t="shared" si="89"/>
        <v/>
      </c>
      <c r="AK251" s="1200" t="str">
        <f t="shared" si="90"/>
        <v/>
      </c>
      <c r="AL251" s="1200" t="str">
        <f t="shared" si="91"/>
        <v/>
      </c>
      <c r="AM251" s="1200" t="str">
        <f t="shared" si="92"/>
        <v/>
      </c>
      <c r="AN251" s="1200" t="str">
        <f t="shared" si="93"/>
        <v/>
      </c>
      <c r="AO251" s="1200" t="str">
        <f t="shared" si="94"/>
        <v/>
      </c>
      <c r="IV251" s="786"/>
    </row>
    <row r="252" spans="1:256" s="52" customFormat="1" ht="30" customHeight="1">
      <c r="A252" s="1919"/>
      <c r="B252" s="227">
        <f t="shared" si="85"/>
        <v>6</v>
      </c>
      <c r="C252" s="228" t="str">
        <f>IF('1_一般事項'!$C$8="","",'1_一般事項'!$C$8)</f>
        <v/>
      </c>
      <c r="D252" s="726" t="str">
        <f t="shared" si="80"/>
        <v/>
      </c>
      <c r="E252" s="1641"/>
      <c r="F252" s="1637"/>
      <c r="G252" s="221"/>
      <c r="H252" s="61"/>
      <c r="I252" s="753"/>
      <c r="J252" s="754"/>
      <c r="K252" s="755"/>
      <c r="L252" s="762"/>
      <c r="M252" s="753"/>
      <c r="N252" s="754"/>
      <c r="O252" s="755"/>
      <c r="P252" s="769"/>
      <c r="Q252" s="766"/>
      <c r="R252" s="754"/>
      <c r="S252" s="755"/>
      <c r="T252" s="762"/>
      <c r="U252" s="753"/>
      <c r="V252" s="754"/>
      <c r="W252" s="755"/>
      <c r="X252" s="762"/>
      <c r="Y252" s="804">
        <f t="shared" si="86"/>
        <v>0</v>
      </c>
      <c r="Z252" s="803">
        <f t="shared" si="86"/>
        <v>0</v>
      </c>
      <c r="AB252" s="3"/>
      <c r="AC252" s="3"/>
      <c r="AD252" s="1202" t="str">
        <f t="shared" si="87"/>
        <v/>
      </c>
      <c r="AE252" s="1202" t="str">
        <f t="shared" si="88"/>
        <v/>
      </c>
      <c r="AF252" s="1202" t="str">
        <f t="shared" si="81"/>
        <v/>
      </c>
      <c r="AG252" s="1202" t="str">
        <f t="shared" si="82"/>
        <v/>
      </c>
      <c r="AH252" s="1202" t="str">
        <f t="shared" si="83"/>
        <v/>
      </c>
      <c r="AI252" s="1202" t="str">
        <f t="shared" si="84"/>
        <v/>
      </c>
      <c r="AJ252" s="1200" t="str">
        <f t="shared" si="89"/>
        <v/>
      </c>
      <c r="AK252" s="1200" t="str">
        <f t="shared" si="90"/>
        <v/>
      </c>
      <c r="AL252" s="1200" t="str">
        <f t="shared" si="91"/>
        <v/>
      </c>
      <c r="AM252" s="1200" t="str">
        <f t="shared" si="92"/>
        <v/>
      </c>
      <c r="AN252" s="1200" t="str">
        <f t="shared" si="93"/>
        <v/>
      </c>
      <c r="AO252" s="1200" t="str">
        <f t="shared" si="94"/>
        <v/>
      </c>
      <c r="IV252" s="786"/>
    </row>
    <row r="253" spans="1:256" s="52" customFormat="1" ht="30" customHeight="1">
      <c r="A253" s="1919"/>
      <c r="B253" s="227">
        <f t="shared" si="85"/>
        <v>7</v>
      </c>
      <c r="C253" s="228" t="str">
        <f>IF('1_一般事項'!$C$8="","",'1_一般事項'!$C$8)</f>
        <v/>
      </c>
      <c r="D253" s="726" t="str">
        <f t="shared" si="80"/>
        <v/>
      </c>
      <c r="E253" s="1641"/>
      <c r="F253" s="1637"/>
      <c r="G253" s="221"/>
      <c r="H253" s="61"/>
      <c r="I253" s="753"/>
      <c r="J253" s="754"/>
      <c r="K253" s="755"/>
      <c r="L253" s="762"/>
      <c r="M253" s="753"/>
      <c r="N253" s="754"/>
      <c r="O253" s="755"/>
      <c r="P253" s="769"/>
      <c r="Q253" s="766"/>
      <c r="R253" s="754"/>
      <c r="S253" s="755"/>
      <c r="T253" s="762"/>
      <c r="U253" s="753"/>
      <c r="V253" s="754"/>
      <c r="W253" s="755"/>
      <c r="X253" s="762"/>
      <c r="Y253" s="804">
        <f t="shared" si="86"/>
        <v>0</v>
      </c>
      <c r="Z253" s="803">
        <f t="shared" si="86"/>
        <v>0</v>
      </c>
      <c r="AB253" s="3"/>
      <c r="AC253" s="3"/>
      <c r="AD253" s="1202" t="str">
        <f t="shared" si="87"/>
        <v/>
      </c>
      <c r="AE253" s="1202" t="str">
        <f t="shared" si="88"/>
        <v/>
      </c>
      <c r="AF253" s="1202" t="str">
        <f t="shared" si="81"/>
        <v/>
      </c>
      <c r="AG253" s="1202" t="str">
        <f t="shared" si="82"/>
        <v/>
      </c>
      <c r="AH253" s="1202" t="str">
        <f t="shared" si="83"/>
        <v/>
      </c>
      <c r="AI253" s="1202" t="str">
        <f t="shared" si="84"/>
        <v/>
      </c>
      <c r="AJ253" s="1200" t="str">
        <f t="shared" si="89"/>
        <v/>
      </c>
      <c r="AK253" s="1200" t="str">
        <f t="shared" si="90"/>
        <v/>
      </c>
      <c r="AL253" s="1200" t="str">
        <f t="shared" si="91"/>
        <v/>
      </c>
      <c r="AM253" s="1200" t="str">
        <f t="shared" si="92"/>
        <v/>
      </c>
      <c r="AN253" s="1200" t="str">
        <f t="shared" si="93"/>
        <v/>
      </c>
      <c r="AO253" s="1200" t="str">
        <f t="shared" si="94"/>
        <v/>
      </c>
      <c r="IV253" s="786"/>
    </row>
    <row r="254" spans="1:256" s="52" customFormat="1" ht="30" customHeight="1">
      <c r="A254" s="1919"/>
      <c r="B254" s="227">
        <f t="shared" si="85"/>
        <v>8</v>
      </c>
      <c r="C254" s="228" t="str">
        <f>IF('1_一般事項'!$C$8="","",'1_一般事項'!$C$8)</f>
        <v/>
      </c>
      <c r="D254" s="726" t="str">
        <f t="shared" si="80"/>
        <v/>
      </c>
      <c r="E254" s="1641"/>
      <c r="F254" s="1637"/>
      <c r="G254" s="221"/>
      <c r="H254" s="61"/>
      <c r="I254" s="753"/>
      <c r="J254" s="754"/>
      <c r="K254" s="755"/>
      <c r="L254" s="762"/>
      <c r="M254" s="753"/>
      <c r="N254" s="754"/>
      <c r="O254" s="755"/>
      <c r="P254" s="769"/>
      <c r="Q254" s="766"/>
      <c r="R254" s="754"/>
      <c r="S254" s="755"/>
      <c r="T254" s="762"/>
      <c r="U254" s="753"/>
      <c r="V254" s="754"/>
      <c r="W254" s="755"/>
      <c r="X254" s="762"/>
      <c r="Y254" s="804">
        <f t="shared" si="86"/>
        <v>0</v>
      </c>
      <c r="Z254" s="803">
        <f t="shared" si="86"/>
        <v>0</v>
      </c>
      <c r="AB254" s="3"/>
      <c r="AC254" s="45"/>
      <c r="AD254" s="1202" t="str">
        <f t="shared" si="87"/>
        <v/>
      </c>
      <c r="AE254" s="1202" t="str">
        <f t="shared" si="88"/>
        <v/>
      </c>
      <c r="AF254" s="1202" t="str">
        <f t="shared" si="81"/>
        <v/>
      </c>
      <c r="AG254" s="1202" t="str">
        <f t="shared" si="82"/>
        <v/>
      </c>
      <c r="AH254" s="1202" t="str">
        <f t="shared" si="83"/>
        <v/>
      </c>
      <c r="AI254" s="1202" t="str">
        <f t="shared" si="84"/>
        <v/>
      </c>
      <c r="AJ254" s="1200" t="str">
        <f t="shared" si="89"/>
        <v/>
      </c>
      <c r="AK254" s="1200" t="str">
        <f t="shared" si="90"/>
        <v/>
      </c>
      <c r="AL254" s="1200" t="str">
        <f t="shared" si="91"/>
        <v/>
      </c>
      <c r="AM254" s="1200" t="str">
        <f t="shared" si="92"/>
        <v/>
      </c>
      <c r="AN254" s="1200" t="str">
        <f t="shared" si="93"/>
        <v/>
      </c>
      <c r="AO254" s="1200" t="str">
        <f t="shared" si="94"/>
        <v/>
      </c>
      <c r="IV254" s="786"/>
    </row>
    <row r="255" spans="1:256" s="52" customFormat="1" ht="30" customHeight="1">
      <c r="A255" s="1919"/>
      <c r="B255" s="227">
        <f t="shared" si="85"/>
        <v>9</v>
      </c>
      <c r="C255" s="228" t="str">
        <f>IF('1_一般事項'!$C$8="","",'1_一般事項'!$C$8)</f>
        <v/>
      </c>
      <c r="D255" s="726" t="str">
        <f t="shared" si="80"/>
        <v/>
      </c>
      <c r="E255" s="1641"/>
      <c r="F255" s="1637"/>
      <c r="G255" s="221"/>
      <c r="H255" s="61"/>
      <c r="I255" s="753"/>
      <c r="J255" s="754"/>
      <c r="K255" s="755"/>
      <c r="L255" s="762"/>
      <c r="M255" s="753"/>
      <c r="N255" s="754"/>
      <c r="O255" s="755"/>
      <c r="P255" s="769"/>
      <c r="Q255" s="766"/>
      <c r="R255" s="754"/>
      <c r="S255" s="755"/>
      <c r="T255" s="762"/>
      <c r="U255" s="753"/>
      <c r="V255" s="754"/>
      <c r="W255" s="755"/>
      <c r="X255" s="762"/>
      <c r="Y255" s="804">
        <f t="shared" si="86"/>
        <v>0</v>
      </c>
      <c r="Z255" s="803">
        <f t="shared" si="86"/>
        <v>0</v>
      </c>
      <c r="AB255" s="45"/>
      <c r="AC255" s="45"/>
      <c r="AD255" s="1202" t="str">
        <f t="shared" si="87"/>
        <v/>
      </c>
      <c r="AE255" s="1202" t="str">
        <f t="shared" si="88"/>
        <v/>
      </c>
      <c r="AF255" s="1202" t="str">
        <f t="shared" si="81"/>
        <v/>
      </c>
      <c r="AG255" s="1202" t="str">
        <f t="shared" si="82"/>
        <v/>
      </c>
      <c r="AH255" s="1202" t="str">
        <f t="shared" si="83"/>
        <v/>
      </c>
      <c r="AI255" s="1202" t="str">
        <f t="shared" si="84"/>
        <v/>
      </c>
      <c r="AJ255" s="1200" t="str">
        <f t="shared" si="89"/>
        <v/>
      </c>
      <c r="AK255" s="1200" t="str">
        <f t="shared" si="90"/>
        <v/>
      </c>
      <c r="AL255" s="1200" t="str">
        <f t="shared" si="91"/>
        <v/>
      </c>
      <c r="AM255" s="1200" t="str">
        <f t="shared" si="92"/>
        <v/>
      </c>
      <c r="AN255" s="1200" t="str">
        <f t="shared" si="93"/>
        <v/>
      </c>
      <c r="AO255" s="1200" t="str">
        <f t="shared" si="94"/>
        <v/>
      </c>
      <c r="IV255" s="786"/>
    </row>
    <row r="256" spans="1:256" s="52" customFormat="1" ht="30" customHeight="1">
      <c r="A256" s="1919"/>
      <c r="B256" s="227">
        <f t="shared" si="85"/>
        <v>10</v>
      </c>
      <c r="C256" s="228" t="str">
        <f>IF('1_一般事項'!$C$8="","",'1_一般事項'!$C$8)</f>
        <v/>
      </c>
      <c r="D256" s="726" t="str">
        <f t="shared" si="80"/>
        <v/>
      </c>
      <c r="E256" s="1641"/>
      <c r="F256" s="1637"/>
      <c r="G256" s="221"/>
      <c r="H256" s="61"/>
      <c r="I256" s="753"/>
      <c r="J256" s="754"/>
      <c r="K256" s="755"/>
      <c r="L256" s="762"/>
      <c r="M256" s="753"/>
      <c r="N256" s="754"/>
      <c r="O256" s="755"/>
      <c r="P256" s="769"/>
      <c r="Q256" s="766"/>
      <c r="R256" s="754"/>
      <c r="S256" s="755"/>
      <c r="T256" s="762"/>
      <c r="U256" s="753"/>
      <c r="V256" s="754"/>
      <c r="W256" s="755"/>
      <c r="X256" s="762"/>
      <c r="Y256" s="804">
        <f t="shared" si="86"/>
        <v>0</v>
      </c>
      <c r="Z256" s="803">
        <f t="shared" si="86"/>
        <v>0</v>
      </c>
      <c r="AB256" s="45"/>
      <c r="AC256" s="45"/>
      <c r="AD256" s="1202" t="str">
        <f t="shared" si="87"/>
        <v/>
      </c>
      <c r="AE256" s="1202" t="str">
        <f t="shared" si="88"/>
        <v/>
      </c>
      <c r="AF256" s="1202" t="str">
        <f t="shared" si="81"/>
        <v/>
      </c>
      <c r="AG256" s="1202" t="str">
        <f t="shared" si="82"/>
        <v/>
      </c>
      <c r="AH256" s="1202" t="str">
        <f t="shared" si="83"/>
        <v/>
      </c>
      <c r="AI256" s="1202" t="str">
        <f t="shared" si="84"/>
        <v/>
      </c>
      <c r="AJ256" s="1200" t="str">
        <f t="shared" si="89"/>
        <v/>
      </c>
      <c r="AK256" s="1200" t="str">
        <f t="shared" si="90"/>
        <v/>
      </c>
      <c r="AL256" s="1200" t="str">
        <f t="shared" si="91"/>
        <v/>
      </c>
      <c r="AM256" s="1200" t="str">
        <f t="shared" si="92"/>
        <v/>
      </c>
      <c r="AN256" s="1200" t="str">
        <f t="shared" si="93"/>
        <v/>
      </c>
      <c r="AO256" s="1200" t="str">
        <f t="shared" si="94"/>
        <v/>
      </c>
      <c r="IV256" s="786"/>
    </row>
    <row r="257" spans="1:256" s="52" customFormat="1" ht="30" customHeight="1">
      <c r="A257" s="222"/>
      <c r="B257" s="227">
        <f t="shared" si="85"/>
        <v>11</v>
      </c>
      <c r="C257" s="228" t="str">
        <f>IF('1_一般事項'!$C$8="","",'1_一般事項'!$C$8)</f>
        <v/>
      </c>
      <c r="D257" s="726" t="str">
        <f t="shared" si="80"/>
        <v/>
      </c>
      <c r="E257" s="1641"/>
      <c r="F257" s="1637"/>
      <c r="G257" s="221"/>
      <c r="H257" s="61"/>
      <c r="I257" s="753"/>
      <c r="J257" s="754"/>
      <c r="K257" s="755"/>
      <c r="L257" s="762"/>
      <c r="M257" s="753"/>
      <c r="N257" s="754"/>
      <c r="O257" s="755"/>
      <c r="P257" s="769"/>
      <c r="Q257" s="766"/>
      <c r="R257" s="754"/>
      <c r="S257" s="755"/>
      <c r="T257" s="762"/>
      <c r="U257" s="753"/>
      <c r="V257" s="754"/>
      <c r="W257" s="755"/>
      <c r="X257" s="762"/>
      <c r="Y257" s="804">
        <f t="shared" si="86"/>
        <v>0</v>
      </c>
      <c r="Z257" s="803">
        <f t="shared" si="86"/>
        <v>0</v>
      </c>
      <c r="AB257" s="3"/>
      <c r="AC257" s="45"/>
      <c r="AD257" s="1202" t="str">
        <f t="shared" si="87"/>
        <v/>
      </c>
      <c r="AE257" s="1202" t="str">
        <f t="shared" si="88"/>
        <v/>
      </c>
      <c r="AF257" s="1202" t="str">
        <f t="shared" si="81"/>
        <v/>
      </c>
      <c r="AG257" s="1202" t="str">
        <f t="shared" si="82"/>
        <v/>
      </c>
      <c r="AH257" s="1202" t="str">
        <f t="shared" si="83"/>
        <v/>
      </c>
      <c r="AI257" s="1202" t="str">
        <f t="shared" si="84"/>
        <v/>
      </c>
      <c r="AJ257" s="1200" t="str">
        <f t="shared" si="89"/>
        <v/>
      </c>
      <c r="AK257" s="1200" t="str">
        <f t="shared" si="90"/>
        <v/>
      </c>
      <c r="AL257" s="1200" t="str">
        <f t="shared" si="91"/>
        <v/>
      </c>
      <c r="AM257" s="1200" t="str">
        <f t="shared" si="92"/>
        <v/>
      </c>
      <c r="AN257" s="1200" t="str">
        <f t="shared" si="93"/>
        <v/>
      </c>
      <c r="AO257" s="1200" t="str">
        <f t="shared" si="94"/>
        <v/>
      </c>
      <c r="IV257" s="786"/>
    </row>
    <row r="258" spans="1:256" s="52" customFormat="1" ht="30" customHeight="1">
      <c r="A258" s="222"/>
      <c r="B258" s="227">
        <f t="shared" si="85"/>
        <v>12</v>
      </c>
      <c r="C258" s="228" t="str">
        <f>IF('1_一般事項'!$C$8="","",'1_一般事項'!$C$8)</f>
        <v/>
      </c>
      <c r="D258" s="726" t="str">
        <f t="shared" si="80"/>
        <v/>
      </c>
      <c r="E258" s="1641"/>
      <c r="F258" s="1637"/>
      <c r="G258" s="221"/>
      <c r="H258" s="61"/>
      <c r="I258" s="753"/>
      <c r="J258" s="754"/>
      <c r="K258" s="755"/>
      <c r="L258" s="762"/>
      <c r="M258" s="753"/>
      <c r="N258" s="754"/>
      <c r="O258" s="755"/>
      <c r="P258" s="769"/>
      <c r="Q258" s="766"/>
      <c r="R258" s="754"/>
      <c r="S258" s="755"/>
      <c r="T258" s="762"/>
      <c r="U258" s="753"/>
      <c r="V258" s="754"/>
      <c r="W258" s="755"/>
      <c r="X258" s="762"/>
      <c r="Y258" s="804">
        <f t="shared" si="86"/>
        <v>0</v>
      </c>
      <c r="Z258" s="803">
        <f t="shared" si="86"/>
        <v>0</v>
      </c>
      <c r="AB258" s="45"/>
      <c r="AC258" s="45"/>
      <c r="AD258" s="1202" t="str">
        <f t="shared" si="87"/>
        <v/>
      </c>
      <c r="AE258" s="1202" t="str">
        <f t="shared" si="88"/>
        <v/>
      </c>
      <c r="AF258" s="1202" t="str">
        <f t="shared" si="81"/>
        <v/>
      </c>
      <c r="AG258" s="1202" t="str">
        <f t="shared" si="82"/>
        <v/>
      </c>
      <c r="AH258" s="1202" t="str">
        <f t="shared" si="83"/>
        <v/>
      </c>
      <c r="AI258" s="1202" t="str">
        <f t="shared" si="84"/>
        <v/>
      </c>
      <c r="AJ258" s="1200" t="str">
        <f t="shared" si="89"/>
        <v/>
      </c>
      <c r="AK258" s="1200" t="str">
        <f t="shared" si="90"/>
        <v/>
      </c>
      <c r="AL258" s="1200" t="str">
        <f t="shared" si="91"/>
        <v/>
      </c>
      <c r="AM258" s="1200" t="str">
        <f t="shared" si="92"/>
        <v/>
      </c>
      <c r="AN258" s="1200" t="str">
        <f t="shared" si="93"/>
        <v/>
      </c>
      <c r="AO258" s="1200" t="str">
        <f t="shared" si="94"/>
        <v/>
      </c>
      <c r="IV258" s="786"/>
    </row>
    <row r="259" spans="1:256" s="52" customFormat="1" ht="30" customHeight="1">
      <c r="A259" s="222"/>
      <c r="B259" s="227">
        <f t="shared" si="85"/>
        <v>13</v>
      </c>
      <c r="C259" s="228" t="str">
        <f>IF('1_一般事項'!$C$8="","",'1_一般事項'!$C$8)</f>
        <v/>
      </c>
      <c r="D259" s="726" t="str">
        <f t="shared" si="80"/>
        <v/>
      </c>
      <c r="E259" s="1641"/>
      <c r="F259" s="1637"/>
      <c r="G259" s="221"/>
      <c r="H259" s="61"/>
      <c r="I259" s="753"/>
      <c r="J259" s="754"/>
      <c r="K259" s="755"/>
      <c r="L259" s="762"/>
      <c r="M259" s="753"/>
      <c r="N259" s="754"/>
      <c r="O259" s="755"/>
      <c r="P259" s="769"/>
      <c r="Q259" s="766"/>
      <c r="R259" s="754"/>
      <c r="S259" s="755"/>
      <c r="T259" s="762"/>
      <c r="U259" s="753"/>
      <c r="V259" s="754"/>
      <c r="W259" s="755"/>
      <c r="X259" s="762"/>
      <c r="Y259" s="804">
        <f t="shared" si="86"/>
        <v>0</v>
      </c>
      <c r="Z259" s="803">
        <f t="shared" si="86"/>
        <v>0</v>
      </c>
      <c r="AB259" s="45"/>
      <c r="AC259" s="45"/>
      <c r="AD259" s="1202" t="str">
        <f t="shared" si="87"/>
        <v/>
      </c>
      <c r="AE259" s="1202" t="str">
        <f t="shared" si="88"/>
        <v/>
      </c>
      <c r="AF259" s="1202" t="str">
        <f t="shared" si="81"/>
        <v/>
      </c>
      <c r="AG259" s="1202" t="str">
        <f t="shared" si="82"/>
        <v/>
      </c>
      <c r="AH259" s="1202" t="str">
        <f t="shared" si="83"/>
        <v/>
      </c>
      <c r="AI259" s="1202" t="str">
        <f t="shared" si="84"/>
        <v/>
      </c>
      <c r="AJ259" s="1200" t="str">
        <f t="shared" si="89"/>
        <v/>
      </c>
      <c r="AK259" s="1200" t="str">
        <f t="shared" si="90"/>
        <v/>
      </c>
      <c r="AL259" s="1200" t="str">
        <f t="shared" si="91"/>
        <v/>
      </c>
      <c r="AM259" s="1200" t="str">
        <f t="shared" si="92"/>
        <v/>
      </c>
      <c r="AN259" s="1200" t="str">
        <f t="shared" si="93"/>
        <v/>
      </c>
      <c r="AO259" s="1200" t="str">
        <f t="shared" si="94"/>
        <v/>
      </c>
      <c r="IV259" s="786"/>
    </row>
    <row r="260" spans="1:256" s="52" customFormat="1" ht="30" customHeight="1">
      <c r="A260" s="222"/>
      <c r="B260" s="227">
        <f t="shared" si="85"/>
        <v>14</v>
      </c>
      <c r="C260" s="228" t="str">
        <f>IF('1_一般事項'!$C$8="","",'1_一般事項'!$C$8)</f>
        <v/>
      </c>
      <c r="D260" s="726" t="str">
        <f t="shared" si="80"/>
        <v/>
      </c>
      <c r="E260" s="1641"/>
      <c r="F260" s="1637"/>
      <c r="G260" s="221"/>
      <c r="H260" s="61"/>
      <c r="I260" s="753"/>
      <c r="J260" s="754"/>
      <c r="K260" s="755"/>
      <c r="L260" s="762"/>
      <c r="M260" s="753"/>
      <c r="N260" s="754"/>
      <c r="O260" s="755"/>
      <c r="P260" s="769"/>
      <c r="Q260" s="766"/>
      <c r="R260" s="754"/>
      <c r="S260" s="755"/>
      <c r="T260" s="762"/>
      <c r="U260" s="753"/>
      <c r="V260" s="754"/>
      <c r="W260" s="755"/>
      <c r="X260" s="762"/>
      <c r="Y260" s="804">
        <f t="shared" si="86"/>
        <v>0</v>
      </c>
      <c r="Z260" s="803">
        <f t="shared" si="86"/>
        <v>0</v>
      </c>
      <c r="AB260" s="3"/>
      <c r="AC260" s="45"/>
      <c r="AD260" s="1202" t="str">
        <f t="shared" si="87"/>
        <v/>
      </c>
      <c r="AE260" s="1202" t="str">
        <f t="shared" si="88"/>
        <v/>
      </c>
      <c r="AF260" s="1202" t="str">
        <f t="shared" si="81"/>
        <v/>
      </c>
      <c r="AG260" s="1202" t="str">
        <f t="shared" si="82"/>
        <v/>
      </c>
      <c r="AH260" s="1202" t="str">
        <f t="shared" si="83"/>
        <v/>
      </c>
      <c r="AI260" s="1202" t="str">
        <f t="shared" si="84"/>
        <v/>
      </c>
      <c r="AJ260" s="1200" t="str">
        <f t="shared" si="89"/>
        <v/>
      </c>
      <c r="AK260" s="1200" t="str">
        <f t="shared" si="90"/>
        <v/>
      </c>
      <c r="AL260" s="1200" t="str">
        <f t="shared" si="91"/>
        <v/>
      </c>
      <c r="AM260" s="1200" t="str">
        <f t="shared" si="92"/>
        <v/>
      </c>
      <c r="AN260" s="1200" t="str">
        <f t="shared" si="93"/>
        <v/>
      </c>
      <c r="AO260" s="1200" t="str">
        <f t="shared" si="94"/>
        <v/>
      </c>
      <c r="IV260" s="786"/>
    </row>
    <row r="261" spans="1:256" s="52" customFormat="1" ht="30" customHeight="1">
      <c r="A261" s="222"/>
      <c r="B261" s="227">
        <f t="shared" si="85"/>
        <v>15</v>
      </c>
      <c r="C261" s="228" t="str">
        <f>IF('1_一般事項'!$C$8="","",'1_一般事項'!$C$8)</f>
        <v/>
      </c>
      <c r="D261" s="726" t="str">
        <f t="shared" si="80"/>
        <v/>
      </c>
      <c r="E261" s="1641"/>
      <c r="F261" s="1637"/>
      <c r="G261" s="221"/>
      <c r="H261" s="61"/>
      <c r="I261" s="753"/>
      <c r="J261" s="754"/>
      <c r="K261" s="755"/>
      <c r="L261" s="762"/>
      <c r="M261" s="753"/>
      <c r="N261" s="754"/>
      <c r="O261" s="755"/>
      <c r="P261" s="769"/>
      <c r="Q261" s="766"/>
      <c r="R261" s="754"/>
      <c r="S261" s="755"/>
      <c r="T261" s="762"/>
      <c r="U261" s="753"/>
      <c r="V261" s="754"/>
      <c r="W261" s="755"/>
      <c r="X261" s="762"/>
      <c r="Y261" s="804">
        <f t="shared" si="86"/>
        <v>0</v>
      </c>
      <c r="Z261" s="803">
        <f t="shared" si="86"/>
        <v>0</v>
      </c>
      <c r="AB261" s="45"/>
      <c r="AC261" s="45"/>
      <c r="AD261" s="1202" t="str">
        <f t="shared" si="87"/>
        <v/>
      </c>
      <c r="AE261" s="1202" t="str">
        <f t="shared" si="88"/>
        <v/>
      </c>
      <c r="AF261" s="1202" t="str">
        <f t="shared" si="81"/>
        <v/>
      </c>
      <c r="AG261" s="1202" t="str">
        <f t="shared" si="82"/>
        <v/>
      </c>
      <c r="AH261" s="1202" t="str">
        <f t="shared" si="83"/>
        <v/>
      </c>
      <c r="AI261" s="1202" t="str">
        <f t="shared" si="84"/>
        <v/>
      </c>
      <c r="AJ261" s="1200" t="str">
        <f t="shared" si="89"/>
        <v/>
      </c>
      <c r="AK261" s="1200" t="str">
        <f t="shared" si="90"/>
        <v/>
      </c>
      <c r="AL261" s="1200" t="str">
        <f t="shared" si="91"/>
        <v/>
      </c>
      <c r="AM261" s="1200" t="str">
        <f t="shared" si="92"/>
        <v/>
      </c>
      <c r="AN261" s="1200" t="str">
        <f t="shared" si="93"/>
        <v/>
      </c>
      <c r="AO261" s="1200" t="str">
        <f t="shared" si="94"/>
        <v/>
      </c>
      <c r="IV261" s="786"/>
    </row>
    <row r="262" spans="1:256" s="52" customFormat="1" ht="30" customHeight="1">
      <c r="A262" s="222"/>
      <c r="B262" s="227">
        <f t="shared" si="85"/>
        <v>16</v>
      </c>
      <c r="C262" s="228" t="str">
        <f>IF('1_一般事項'!$C$8="","",'1_一般事項'!$C$8)</f>
        <v/>
      </c>
      <c r="D262" s="726" t="str">
        <f t="shared" si="80"/>
        <v/>
      </c>
      <c r="E262" s="1641"/>
      <c r="F262" s="1637"/>
      <c r="G262" s="221"/>
      <c r="H262" s="61"/>
      <c r="I262" s="753"/>
      <c r="J262" s="754"/>
      <c r="K262" s="755"/>
      <c r="L262" s="762"/>
      <c r="M262" s="753"/>
      <c r="N262" s="754"/>
      <c r="O262" s="755"/>
      <c r="P262" s="769"/>
      <c r="Q262" s="766"/>
      <c r="R262" s="754"/>
      <c r="S262" s="755"/>
      <c r="T262" s="762"/>
      <c r="U262" s="753"/>
      <c r="V262" s="754"/>
      <c r="W262" s="755"/>
      <c r="X262" s="762"/>
      <c r="Y262" s="804">
        <f t="shared" si="86"/>
        <v>0</v>
      </c>
      <c r="Z262" s="803">
        <f t="shared" si="86"/>
        <v>0</v>
      </c>
      <c r="AB262" s="3"/>
      <c r="AC262" s="45"/>
      <c r="AD262" s="1202" t="str">
        <f t="shared" si="87"/>
        <v/>
      </c>
      <c r="AE262" s="1202" t="str">
        <f t="shared" si="88"/>
        <v/>
      </c>
      <c r="AF262" s="1202" t="str">
        <f t="shared" si="81"/>
        <v/>
      </c>
      <c r="AG262" s="1202" t="str">
        <f t="shared" si="82"/>
        <v/>
      </c>
      <c r="AH262" s="1202" t="str">
        <f t="shared" si="83"/>
        <v/>
      </c>
      <c r="AI262" s="1202" t="str">
        <f t="shared" si="84"/>
        <v/>
      </c>
      <c r="AJ262" s="1200" t="str">
        <f t="shared" si="89"/>
        <v/>
      </c>
      <c r="AK262" s="1200" t="str">
        <f t="shared" si="90"/>
        <v/>
      </c>
      <c r="AL262" s="1200" t="str">
        <f t="shared" si="91"/>
        <v/>
      </c>
      <c r="AM262" s="1200" t="str">
        <f t="shared" si="92"/>
        <v/>
      </c>
      <c r="AN262" s="1200" t="str">
        <f t="shared" si="93"/>
        <v/>
      </c>
      <c r="AO262" s="1200" t="str">
        <f t="shared" si="94"/>
        <v/>
      </c>
      <c r="IV262" s="786"/>
    </row>
    <row r="263" spans="1:256" s="52" customFormat="1" ht="30" customHeight="1">
      <c r="A263" s="222"/>
      <c r="B263" s="227">
        <f t="shared" si="85"/>
        <v>17</v>
      </c>
      <c r="C263" s="228" t="str">
        <f>IF('1_一般事項'!$C$8="","",'1_一般事項'!$C$8)</f>
        <v/>
      </c>
      <c r="D263" s="726" t="str">
        <f t="shared" si="80"/>
        <v/>
      </c>
      <c r="E263" s="1641"/>
      <c r="F263" s="1637"/>
      <c r="G263" s="221"/>
      <c r="H263" s="61"/>
      <c r="I263" s="753"/>
      <c r="J263" s="754"/>
      <c r="K263" s="755"/>
      <c r="L263" s="762"/>
      <c r="M263" s="753"/>
      <c r="N263" s="754"/>
      <c r="O263" s="755"/>
      <c r="P263" s="769"/>
      <c r="Q263" s="766"/>
      <c r="R263" s="754"/>
      <c r="S263" s="755"/>
      <c r="T263" s="762"/>
      <c r="U263" s="753"/>
      <c r="V263" s="754"/>
      <c r="W263" s="755"/>
      <c r="X263" s="762"/>
      <c r="Y263" s="804">
        <f t="shared" si="86"/>
        <v>0</v>
      </c>
      <c r="Z263" s="803">
        <f t="shared" si="86"/>
        <v>0</v>
      </c>
      <c r="AB263" s="45"/>
      <c r="AC263" s="45"/>
      <c r="AD263" s="1202" t="str">
        <f t="shared" si="87"/>
        <v/>
      </c>
      <c r="AE263" s="1202" t="str">
        <f t="shared" si="88"/>
        <v/>
      </c>
      <c r="AF263" s="1202" t="str">
        <f t="shared" si="81"/>
        <v/>
      </c>
      <c r="AG263" s="1202" t="str">
        <f t="shared" si="82"/>
        <v/>
      </c>
      <c r="AH263" s="1202" t="str">
        <f t="shared" si="83"/>
        <v/>
      </c>
      <c r="AI263" s="1202" t="str">
        <f t="shared" si="84"/>
        <v/>
      </c>
      <c r="AJ263" s="1200" t="str">
        <f t="shared" si="89"/>
        <v/>
      </c>
      <c r="AK263" s="1200" t="str">
        <f t="shared" si="90"/>
        <v/>
      </c>
      <c r="AL263" s="1200" t="str">
        <f t="shared" si="91"/>
        <v/>
      </c>
      <c r="AM263" s="1200" t="str">
        <f t="shared" si="92"/>
        <v/>
      </c>
      <c r="AN263" s="1200" t="str">
        <f t="shared" si="93"/>
        <v/>
      </c>
      <c r="AO263" s="1200" t="str">
        <f t="shared" si="94"/>
        <v/>
      </c>
      <c r="IV263" s="786"/>
    </row>
    <row r="264" spans="1:256" s="52" customFormat="1" ht="30" customHeight="1">
      <c r="A264" s="222"/>
      <c r="B264" s="227">
        <f t="shared" si="85"/>
        <v>18</v>
      </c>
      <c r="C264" s="228" t="str">
        <f>IF('1_一般事項'!$C$8="","",'1_一般事項'!$C$8)</f>
        <v/>
      </c>
      <c r="D264" s="726" t="str">
        <f t="shared" si="80"/>
        <v/>
      </c>
      <c r="E264" s="1641"/>
      <c r="F264" s="1637"/>
      <c r="G264" s="221"/>
      <c r="H264" s="61"/>
      <c r="I264" s="753"/>
      <c r="J264" s="754"/>
      <c r="K264" s="755"/>
      <c r="L264" s="762"/>
      <c r="M264" s="753"/>
      <c r="N264" s="754"/>
      <c r="O264" s="755"/>
      <c r="P264" s="769"/>
      <c r="Q264" s="766"/>
      <c r="R264" s="754"/>
      <c r="S264" s="755"/>
      <c r="T264" s="762"/>
      <c r="U264" s="753"/>
      <c r="V264" s="754"/>
      <c r="W264" s="755"/>
      <c r="X264" s="762"/>
      <c r="Y264" s="804">
        <f t="shared" si="86"/>
        <v>0</v>
      </c>
      <c r="Z264" s="803">
        <f t="shared" si="86"/>
        <v>0</v>
      </c>
      <c r="AB264" s="45"/>
      <c r="AC264" s="45"/>
      <c r="AD264" s="1202" t="str">
        <f t="shared" si="87"/>
        <v/>
      </c>
      <c r="AE264" s="1202" t="str">
        <f t="shared" si="88"/>
        <v/>
      </c>
      <c r="AF264" s="1202" t="str">
        <f t="shared" si="81"/>
        <v/>
      </c>
      <c r="AG264" s="1202" t="str">
        <f t="shared" si="82"/>
        <v/>
      </c>
      <c r="AH264" s="1202" t="str">
        <f t="shared" si="83"/>
        <v/>
      </c>
      <c r="AI264" s="1202" t="str">
        <f t="shared" si="84"/>
        <v/>
      </c>
      <c r="AJ264" s="1200" t="str">
        <f t="shared" si="89"/>
        <v/>
      </c>
      <c r="AK264" s="1200" t="str">
        <f t="shared" si="90"/>
        <v/>
      </c>
      <c r="AL264" s="1200" t="str">
        <f t="shared" si="91"/>
        <v/>
      </c>
      <c r="AM264" s="1200" t="str">
        <f t="shared" si="92"/>
        <v/>
      </c>
      <c r="AN264" s="1200" t="str">
        <f t="shared" si="93"/>
        <v/>
      </c>
      <c r="AO264" s="1200" t="str">
        <f t="shared" si="94"/>
        <v/>
      </c>
      <c r="IV264" s="786"/>
    </row>
    <row r="265" spans="1:256" s="52" customFormat="1" ht="30" customHeight="1">
      <c r="A265" s="222"/>
      <c r="B265" s="227">
        <f t="shared" si="85"/>
        <v>19</v>
      </c>
      <c r="C265" s="228" t="str">
        <f>IF('1_一般事項'!$C$8="","",'1_一般事項'!$C$8)</f>
        <v/>
      </c>
      <c r="D265" s="726" t="str">
        <f t="shared" si="80"/>
        <v/>
      </c>
      <c r="E265" s="1641"/>
      <c r="F265" s="1637"/>
      <c r="G265" s="221"/>
      <c r="H265" s="61"/>
      <c r="I265" s="753"/>
      <c r="J265" s="754"/>
      <c r="K265" s="755"/>
      <c r="L265" s="762"/>
      <c r="M265" s="753"/>
      <c r="N265" s="754"/>
      <c r="O265" s="755"/>
      <c r="P265" s="769"/>
      <c r="Q265" s="766"/>
      <c r="R265" s="754"/>
      <c r="S265" s="755"/>
      <c r="T265" s="762"/>
      <c r="U265" s="753"/>
      <c r="V265" s="754"/>
      <c r="W265" s="755"/>
      <c r="X265" s="762"/>
      <c r="Y265" s="804">
        <f t="shared" si="86"/>
        <v>0</v>
      </c>
      <c r="Z265" s="803">
        <f t="shared" si="86"/>
        <v>0</v>
      </c>
      <c r="AB265" s="3"/>
      <c r="AC265" s="45"/>
      <c r="AD265" s="1202" t="str">
        <f t="shared" si="87"/>
        <v/>
      </c>
      <c r="AE265" s="1202" t="str">
        <f t="shared" si="88"/>
        <v/>
      </c>
      <c r="AF265" s="1202" t="str">
        <f t="shared" si="81"/>
        <v/>
      </c>
      <c r="AG265" s="1202" t="str">
        <f t="shared" si="82"/>
        <v/>
      </c>
      <c r="AH265" s="1202" t="str">
        <f t="shared" si="83"/>
        <v/>
      </c>
      <c r="AI265" s="1202" t="str">
        <f t="shared" si="84"/>
        <v/>
      </c>
      <c r="AJ265" s="1200" t="str">
        <f t="shared" si="89"/>
        <v/>
      </c>
      <c r="AK265" s="1200" t="str">
        <f t="shared" si="90"/>
        <v/>
      </c>
      <c r="AL265" s="1200" t="str">
        <f t="shared" si="91"/>
        <v/>
      </c>
      <c r="AM265" s="1200" t="str">
        <f t="shared" si="92"/>
        <v/>
      </c>
      <c r="AN265" s="1200" t="str">
        <f t="shared" si="93"/>
        <v/>
      </c>
      <c r="AO265" s="1200" t="str">
        <f t="shared" si="94"/>
        <v/>
      </c>
      <c r="IV265" s="786"/>
    </row>
    <row r="266" spans="1:256" s="52" customFormat="1" ht="30" customHeight="1">
      <c r="A266" s="222"/>
      <c r="B266" s="227">
        <f t="shared" si="85"/>
        <v>20</v>
      </c>
      <c r="C266" s="228" t="str">
        <f>IF('1_一般事項'!$C$8="","",'1_一般事項'!$C$8)</f>
        <v/>
      </c>
      <c r="D266" s="726" t="str">
        <f t="shared" si="80"/>
        <v/>
      </c>
      <c r="E266" s="1641"/>
      <c r="F266" s="1637"/>
      <c r="G266" s="221"/>
      <c r="H266" s="61"/>
      <c r="I266" s="753"/>
      <c r="J266" s="754"/>
      <c r="K266" s="755"/>
      <c r="L266" s="762"/>
      <c r="M266" s="753"/>
      <c r="N266" s="754"/>
      <c r="O266" s="755"/>
      <c r="P266" s="769"/>
      <c r="Q266" s="766"/>
      <c r="R266" s="754"/>
      <c r="S266" s="755"/>
      <c r="T266" s="762"/>
      <c r="U266" s="753"/>
      <c r="V266" s="754"/>
      <c r="W266" s="755"/>
      <c r="X266" s="762"/>
      <c r="Y266" s="804">
        <f t="shared" si="86"/>
        <v>0</v>
      </c>
      <c r="Z266" s="803">
        <f t="shared" si="86"/>
        <v>0</v>
      </c>
      <c r="AB266" s="45"/>
      <c r="AC266" s="45"/>
      <c r="AD266" s="1202" t="str">
        <f t="shared" si="87"/>
        <v/>
      </c>
      <c r="AE266" s="1202" t="str">
        <f t="shared" si="88"/>
        <v/>
      </c>
      <c r="AF266" s="1202" t="str">
        <f t="shared" si="81"/>
        <v/>
      </c>
      <c r="AG266" s="1202" t="str">
        <f t="shared" si="82"/>
        <v/>
      </c>
      <c r="AH266" s="1202" t="str">
        <f t="shared" si="83"/>
        <v/>
      </c>
      <c r="AI266" s="1202" t="str">
        <f t="shared" si="84"/>
        <v/>
      </c>
      <c r="AJ266" s="1200" t="str">
        <f t="shared" si="89"/>
        <v/>
      </c>
      <c r="AK266" s="1200" t="str">
        <f t="shared" si="90"/>
        <v/>
      </c>
      <c r="AL266" s="1200" t="str">
        <f t="shared" si="91"/>
        <v/>
      </c>
      <c r="AM266" s="1200" t="str">
        <f t="shared" si="92"/>
        <v/>
      </c>
      <c r="AN266" s="1200" t="str">
        <f t="shared" si="93"/>
        <v/>
      </c>
      <c r="AO266" s="1200" t="str">
        <f t="shared" si="94"/>
        <v/>
      </c>
      <c r="IV266" s="786"/>
    </row>
    <row r="267" spans="1:256" s="52" customFormat="1" ht="30" customHeight="1">
      <c r="A267" s="222"/>
      <c r="B267" s="227">
        <f t="shared" si="85"/>
        <v>21</v>
      </c>
      <c r="C267" s="228" t="str">
        <f>IF('1_一般事項'!$C$8="","",'1_一般事項'!$C$8)</f>
        <v/>
      </c>
      <c r="D267" s="726" t="str">
        <f t="shared" si="80"/>
        <v/>
      </c>
      <c r="E267" s="1641"/>
      <c r="F267" s="1637"/>
      <c r="G267" s="221"/>
      <c r="H267" s="61"/>
      <c r="I267" s="753"/>
      <c r="J267" s="754"/>
      <c r="K267" s="755"/>
      <c r="L267" s="762"/>
      <c r="M267" s="753"/>
      <c r="N267" s="754"/>
      <c r="O267" s="755"/>
      <c r="P267" s="769"/>
      <c r="Q267" s="766"/>
      <c r="R267" s="754"/>
      <c r="S267" s="755"/>
      <c r="T267" s="762"/>
      <c r="U267" s="753"/>
      <c r="V267" s="754"/>
      <c r="W267" s="755"/>
      <c r="X267" s="762"/>
      <c r="Y267" s="804">
        <f t="shared" si="86"/>
        <v>0</v>
      </c>
      <c r="Z267" s="803">
        <f t="shared" si="86"/>
        <v>0</v>
      </c>
      <c r="AB267" s="45"/>
      <c r="AC267" s="45"/>
      <c r="AD267" s="1202" t="str">
        <f t="shared" si="87"/>
        <v/>
      </c>
      <c r="AE267" s="1202" t="str">
        <f t="shared" si="88"/>
        <v/>
      </c>
      <c r="AF267" s="1202" t="str">
        <f t="shared" si="81"/>
        <v/>
      </c>
      <c r="AG267" s="1202" t="str">
        <f t="shared" si="82"/>
        <v/>
      </c>
      <c r="AH267" s="1202" t="str">
        <f t="shared" si="83"/>
        <v/>
      </c>
      <c r="AI267" s="1202" t="str">
        <f t="shared" si="84"/>
        <v/>
      </c>
      <c r="AJ267" s="1200" t="str">
        <f t="shared" si="89"/>
        <v/>
      </c>
      <c r="AK267" s="1200" t="str">
        <f t="shared" si="90"/>
        <v/>
      </c>
      <c r="AL267" s="1200" t="str">
        <f t="shared" si="91"/>
        <v/>
      </c>
      <c r="AM267" s="1200" t="str">
        <f t="shared" si="92"/>
        <v/>
      </c>
      <c r="AN267" s="1200" t="str">
        <f t="shared" si="93"/>
        <v/>
      </c>
      <c r="AO267" s="1200" t="str">
        <f t="shared" si="94"/>
        <v/>
      </c>
      <c r="IV267" s="786"/>
    </row>
    <row r="268" spans="1:256" s="52" customFormat="1" ht="30" customHeight="1">
      <c r="A268" s="222"/>
      <c r="B268" s="227">
        <f t="shared" si="85"/>
        <v>22</v>
      </c>
      <c r="C268" s="228" t="str">
        <f>IF('1_一般事項'!$C$8="","",'1_一般事項'!$C$8)</f>
        <v/>
      </c>
      <c r="D268" s="726" t="str">
        <f t="shared" si="80"/>
        <v/>
      </c>
      <c r="E268" s="1641"/>
      <c r="F268" s="1637"/>
      <c r="G268" s="221"/>
      <c r="H268" s="61"/>
      <c r="I268" s="753"/>
      <c r="J268" s="754"/>
      <c r="K268" s="755"/>
      <c r="L268" s="762"/>
      <c r="M268" s="753"/>
      <c r="N268" s="754"/>
      <c r="O268" s="755"/>
      <c r="P268" s="769"/>
      <c r="Q268" s="766"/>
      <c r="R268" s="754"/>
      <c r="S268" s="755"/>
      <c r="T268" s="762"/>
      <c r="U268" s="753"/>
      <c r="V268" s="754"/>
      <c r="W268" s="755"/>
      <c r="X268" s="762"/>
      <c r="Y268" s="804">
        <f t="shared" si="86"/>
        <v>0</v>
      </c>
      <c r="Z268" s="803">
        <f t="shared" si="86"/>
        <v>0</v>
      </c>
      <c r="AB268" s="3"/>
      <c r="AC268" s="45"/>
      <c r="AD268" s="1202" t="str">
        <f t="shared" si="87"/>
        <v/>
      </c>
      <c r="AE268" s="1202" t="str">
        <f t="shared" si="88"/>
        <v/>
      </c>
      <c r="AF268" s="1202" t="str">
        <f t="shared" si="81"/>
        <v/>
      </c>
      <c r="AG268" s="1202" t="str">
        <f t="shared" si="82"/>
        <v/>
      </c>
      <c r="AH268" s="1202" t="str">
        <f t="shared" si="83"/>
        <v/>
      </c>
      <c r="AI268" s="1202" t="str">
        <f t="shared" si="84"/>
        <v/>
      </c>
      <c r="AJ268" s="1200" t="str">
        <f t="shared" si="89"/>
        <v/>
      </c>
      <c r="AK268" s="1200" t="str">
        <f t="shared" si="90"/>
        <v/>
      </c>
      <c r="AL268" s="1200" t="str">
        <f t="shared" si="91"/>
        <v/>
      </c>
      <c r="AM268" s="1200" t="str">
        <f t="shared" si="92"/>
        <v/>
      </c>
      <c r="AN268" s="1200" t="str">
        <f t="shared" si="93"/>
        <v/>
      </c>
      <c r="AO268" s="1200" t="str">
        <f t="shared" si="94"/>
        <v/>
      </c>
      <c r="IV268" s="786"/>
    </row>
    <row r="269" spans="1:256" s="52" customFormat="1" ht="30" customHeight="1">
      <c r="A269" s="222"/>
      <c r="B269" s="227">
        <f t="shared" si="85"/>
        <v>23</v>
      </c>
      <c r="C269" s="228" t="str">
        <f>IF('1_一般事項'!$C$8="","",'1_一般事項'!$C$8)</f>
        <v/>
      </c>
      <c r="D269" s="726" t="str">
        <f t="shared" si="80"/>
        <v/>
      </c>
      <c r="E269" s="1641"/>
      <c r="F269" s="1637"/>
      <c r="G269" s="221"/>
      <c r="H269" s="61"/>
      <c r="I269" s="753"/>
      <c r="J269" s="754"/>
      <c r="K269" s="755"/>
      <c r="L269" s="762"/>
      <c r="M269" s="753"/>
      <c r="N269" s="754"/>
      <c r="O269" s="755"/>
      <c r="P269" s="769"/>
      <c r="Q269" s="766"/>
      <c r="R269" s="754"/>
      <c r="S269" s="755"/>
      <c r="T269" s="762"/>
      <c r="U269" s="753"/>
      <c r="V269" s="754"/>
      <c r="W269" s="755"/>
      <c r="X269" s="762"/>
      <c r="Y269" s="804">
        <f t="shared" si="86"/>
        <v>0</v>
      </c>
      <c r="Z269" s="803">
        <f t="shared" si="86"/>
        <v>0</v>
      </c>
      <c r="AB269" s="45"/>
      <c r="AC269" s="45"/>
      <c r="AD269" s="1202" t="str">
        <f t="shared" si="87"/>
        <v/>
      </c>
      <c r="AE269" s="1202" t="str">
        <f t="shared" si="88"/>
        <v/>
      </c>
      <c r="AF269" s="1202" t="str">
        <f t="shared" si="81"/>
        <v/>
      </c>
      <c r="AG269" s="1202" t="str">
        <f t="shared" si="82"/>
        <v/>
      </c>
      <c r="AH269" s="1202" t="str">
        <f t="shared" si="83"/>
        <v/>
      </c>
      <c r="AI269" s="1202" t="str">
        <f t="shared" si="84"/>
        <v/>
      </c>
      <c r="AJ269" s="1200" t="str">
        <f t="shared" si="89"/>
        <v/>
      </c>
      <c r="AK269" s="1200" t="str">
        <f t="shared" si="90"/>
        <v/>
      </c>
      <c r="AL269" s="1200" t="str">
        <f t="shared" si="91"/>
        <v/>
      </c>
      <c r="AM269" s="1200" t="str">
        <f t="shared" si="92"/>
        <v/>
      </c>
      <c r="AN269" s="1200" t="str">
        <f t="shared" si="93"/>
        <v/>
      </c>
      <c r="AO269" s="1200" t="str">
        <f t="shared" si="94"/>
        <v/>
      </c>
      <c r="IV269" s="786"/>
    </row>
    <row r="270" spans="1:256" s="52" customFormat="1" ht="30" customHeight="1">
      <c r="A270" s="222"/>
      <c r="B270" s="227">
        <f t="shared" si="85"/>
        <v>24</v>
      </c>
      <c r="C270" s="228" t="str">
        <f>IF('1_一般事項'!$C$8="","",'1_一般事項'!$C$8)</f>
        <v/>
      </c>
      <c r="D270" s="726" t="str">
        <f t="shared" si="80"/>
        <v/>
      </c>
      <c r="E270" s="1641"/>
      <c r="F270" s="1637"/>
      <c r="G270" s="221"/>
      <c r="H270" s="61"/>
      <c r="I270" s="753"/>
      <c r="J270" s="754"/>
      <c r="K270" s="755"/>
      <c r="L270" s="762"/>
      <c r="M270" s="753"/>
      <c r="N270" s="754"/>
      <c r="O270" s="755"/>
      <c r="P270" s="769"/>
      <c r="Q270" s="766"/>
      <c r="R270" s="754"/>
      <c r="S270" s="755"/>
      <c r="T270" s="762"/>
      <c r="U270" s="753"/>
      <c r="V270" s="754"/>
      <c r="W270" s="755"/>
      <c r="X270" s="762"/>
      <c r="Y270" s="804">
        <f t="shared" si="86"/>
        <v>0</v>
      </c>
      <c r="Z270" s="803">
        <f t="shared" si="86"/>
        <v>0</v>
      </c>
      <c r="AB270" s="45"/>
      <c r="AC270" s="45"/>
      <c r="AD270" s="1202" t="str">
        <f t="shared" si="87"/>
        <v/>
      </c>
      <c r="AE270" s="1202" t="str">
        <f t="shared" si="88"/>
        <v/>
      </c>
      <c r="AF270" s="1202" t="str">
        <f t="shared" si="81"/>
        <v/>
      </c>
      <c r="AG270" s="1202" t="str">
        <f t="shared" si="82"/>
        <v/>
      </c>
      <c r="AH270" s="1202" t="str">
        <f t="shared" si="83"/>
        <v/>
      </c>
      <c r="AI270" s="1202" t="str">
        <f t="shared" si="84"/>
        <v/>
      </c>
      <c r="AJ270" s="1200" t="str">
        <f t="shared" si="89"/>
        <v/>
      </c>
      <c r="AK270" s="1200" t="str">
        <f t="shared" si="90"/>
        <v/>
      </c>
      <c r="AL270" s="1200" t="str">
        <f t="shared" si="91"/>
        <v/>
      </c>
      <c r="AM270" s="1200" t="str">
        <f t="shared" si="92"/>
        <v/>
      </c>
      <c r="AN270" s="1200" t="str">
        <f t="shared" si="93"/>
        <v/>
      </c>
      <c r="AO270" s="1200" t="str">
        <f t="shared" si="94"/>
        <v/>
      </c>
      <c r="IV270" s="786"/>
    </row>
    <row r="271" spans="1:256" s="52" customFormat="1" ht="30" customHeight="1">
      <c r="A271" s="222"/>
      <c r="B271" s="227">
        <f t="shared" si="85"/>
        <v>25</v>
      </c>
      <c r="C271" s="228" t="str">
        <f>IF('1_一般事項'!$C$8="","",'1_一般事項'!$C$8)</f>
        <v/>
      </c>
      <c r="D271" s="726" t="str">
        <f t="shared" si="80"/>
        <v/>
      </c>
      <c r="E271" s="1641"/>
      <c r="F271" s="1637"/>
      <c r="G271" s="221"/>
      <c r="H271" s="61"/>
      <c r="I271" s="753"/>
      <c r="J271" s="754"/>
      <c r="K271" s="755"/>
      <c r="L271" s="762"/>
      <c r="M271" s="753"/>
      <c r="N271" s="754"/>
      <c r="O271" s="755"/>
      <c r="P271" s="769"/>
      <c r="Q271" s="766"/>
      <c r="R271" s="754"/>
      <c r="S271" s="755"/>
      <c r="T271" s="762"/>
      <c r="U271" s="753"/>
      <c r="V271" s="754"/>
      <c r="W271" s="755"/>
      <c r="X271" s="762"/>
      <c r="Y271" s="804">
        <f t="shared" si="86"/>
        <v>0</v>
      </c>
      <c r="Z271" s="803">
        <f t="shared" si="86"/>
        <v>0</v>
      </c>
      <c r="AB271" s="3"/>
      <c r="AC271" s="45"/>
      <c r="AD271" s="1202" t="str">
        <f t="shared" si="87"/>
        <v/>
      </c>
      <c r="AE271" s="1202" t="str">
        <f t="shared" si="88"/>
        <v/>
      </c>
      <c r="AF271" s="1202" t="str">
        <f t="shared" si="81"/>
        <v/>
      </c>
      <c r="AG271" s="1202" t="str">
        <f t="shared" si="82"/>
        <v/>
      </c>
      <c r="AH271" s="1202" t="str">
        <f t="shared" si="83"/>
        <v/>
      </c>
      <c r="AI271" s="1202" t="str">
        <f t="shared" si="84"/>
        <v/>
      </c>
      <c r="AJ271" s="1200" t="str">
        <f t="shared" si="89"/>
        <v/>
      </c>
      <c r="AK271" s="1200" t="str">
        <f t="shared" si="90"/>
        <v/>
      </c>
      <c r="AL271" s="1200" t="str">
        <f t="shared" si="91"/>
        <v/>
      </c>
      <c r="AM271" s="1200" t="str">
        <f t="shared" si="92"/>
        <v/>
      </c>
      <c r="AN271" s="1200" t="str">
        <f t="shared" si="93"/>
        <v/>
      </c>
      <c r="AO271" s="1200" t="str">
        <f t="shared" si="94"/>
        <v/>
      </c>
      <c r="IV271" s="786"/>
    </row>
    <row r="272" spans="1:256" s="52" customFormat="1" ht="30" customHeight="1">
      <c r="A272" s="222"/>
      <c r="B272" s="227">
        <f t="shared" si="85"/>
        <v>26</v>
      </c>
      <c r="C272" s="228" t="str">
        <f>IF('1_一般事項'!$C$8="","",'1_一般事項'!$C$8)</f>
        <v/>
      </c>
      <c r="D272" s="726" t="str">
        <f t="shared" si="80"/>
        <v/>
      </c>
      <c r="E272" s="1641"/>
      <c r="F272" s="1637"/>
      <c r="G272" s="221"/>
      <c r="H272" s="61"/>
      <c r="I272" s="753"/>
      <c r="J272" s="754"/>
      <c r="K272" s="755"/>
      <c r="L272" s="762"/>
      <c r="M272" s="753"/>
      <c r="N272" s="754"/>
      <c r="O272" s="755"/>
      <c r="P272" s="769"/>
      <c r="Q272" s="766"/>
      <c r="R272" s="754"/>
      <c r="S272" s="755"/>
      <c r="T272" s="762"/>
      <c r="U272" s="753"/>
      <c r="V272" s="754"/>
      <c r="W272" s="755"/>
      <c r="X272" s="762"/>
      <c r="Y272" s="804">
        <f t="shared" si="86"/>
        <v>0</v>
      </c>
      <c r="Z272" s="803">
        <f t="shared" si="86"/>
        <v>0</v>
      </c>
      <c r="AB272" s="45"/>
      <c r="AC272" s="45"/>
      <c r="AD272" s="1202" t="str">
        <f t="shared" si="87"/>
        <v/>
      </c>
      <c r="AE272" s="1202" t="str">
        <f t="shared" si="88"/>
        <v/>
      </c>
      <c r="AF272" s="1202" t="str">
        <f t="shared" si="81"/>
        <v/>
      </c>
      <c r="AG272" s="1202" t="str">
        <f t="shared" si="82"/>
        <v/>
      </c>
      <c r="AH272" s="1202" t="str">
        <f t="shared" si="83"/>
        <v/>
      </c>
      <c r="AI272" s="1202" t="str">
        <f t="shared" si="84"/>
        <v/>
      </c>
      <c r="AJ272" s="1200" t="str">
        <f t="shared" si="89"/>
        <v/>
      </c>
      <c r="AK272" s="1200" t="str">
        <f t="shared" si="90"/>
        <v/>
      </c>
      <c r="AL272" s="1200" t="str">
        <f t="shared" si="91"/>
        <v/>
      </c>
      <c r="AM272" s="1200" t="str">
        <f t="shared" si="92"/>
        <v/>
      </c>
      <c r="AN272" s="1200" t="str">
        <f t="shared" si="93"/>
        <v/>
      </c>
      <c r="AO272" s="1200" t="str">
        <f t="shared" si="94"/>
        <v/>
      </c>
      <c r="IV272" s="786"/>
    </row>
    <row r="273" spans="1:256" s="52" customFormat="1" ht="30" customHeight="1">
      <c r="A273" s="222"/>
      <c r="B273" s="227">
        <f t="shared" si="85"/>
        <v>27</v>
      </c>
      <c r="C273" s="228" t="str">
        <f>IF('1_一般事項'!$C$8="","",'1_一般事項'!$C$8)</f>
        <v/>
      </c>
      <c r="D273" s="726" t="str">
        <f t="shared" si="80"/>
        <v/>
      </c>
      <c r="E273" s="1641"/>
      <c r="F273" s="1637"/>
      <c r="G273" s="221"/>
      <c r="H273" s="61"/>
      <c r="I273" s="753"/>
      <c r="J273" s="754"/>
      <c r="K273" s="755"/>
      <c r="L273" s="762"/>
      <c r="M273" s="753"/>
      <c r="N273" s="754"/>
      <c r="O273" s="755"/>
      <c r="P273" s="769"/>
      <c r="Q273" s="766"/>
      <c r="R273" s="754"/>
      <c r="S273" s="755"/>
      <c r="T273" s="762"/>
      <c r="U273" s="753"/>
      <c r="V273" s="754"/>
      <c r="W273" s="755"/>
      <c r="X273" s="762"/>
      <c r="Y273" s="804">
        <f t="shared" si="86"/>
        <v>0</v>
      </c>
      <c r="Z273" s="803">
        <f t="shared" si="86"/>
        <v>0</v>
      </c>
      <c r="AB273" s="3"/>
      <c r="AC273" s="45"/>
      <c r="AD273" s="1202" t="str">
        <f t="shared" si="87"/>
        <v/>
      </c>
      <c r="AE273" s="1202" t="str">
        <f t="shared" si="88"/>
        <v/>
      </c>
      <c r="AF273" s="1202" t="str">
        <f t="shared" si="81"/>
        <v/>
      </c>
      <c r="AG273" s="1202" t="str">
        <f t="shared" si="82"/>
        <v/>
      </c>
      <c r="AH273" s="1202" t="str">
        <f t="shared" si="83"/>
        <v/>
      </c>
      <c r="AI273" s="1202" t="str">
        <f t="shared" si="84"/>
        <v/>
      </c>
      <c r="AJ273" s="1200" t="str">
        <f t="shared" si="89"/>
        <v/>
      </c>
      <c r="AK273" s="1200" t="str">
        <f t="shared" si="90"/>
        <v/>
      </c>
      <c r="AL273" s="1200" t="str">
        <f t="shared" si="91"/>
        <v/>
      </c>
      <c r="AM273" s="1200" t="str">
        <f t="shared" si="92"/>
        <v/>
      </c>
      <c r="AN273" s="1200" t="str">
        <f t="shared" si="93"/>
        <v/>
      </c>
      <c r="AO273" s="1200" t="str">
        <f t="shared" si="94"/>
        <v/>
      </c>
      <c r="IV273" s="786"/>
    </row>
    <row r="274" spans="1:256" s="52" customFormat="1" ht="30" customHeight="1">
      <c r="A274" s="222"/>
      <c r="B274" s="227">
        <f t="shared" si="85"/>
        <v>28</v>
      </c>
      <c r="C274" s="228" t="str">
        <f>IF('1_一般事項'!$C$8="","",'1_一般事項'!$C$8)</f>
        <v/>
      </c>
      <c r="D274" s="726" t="str">
        <f t="shared" si="80"/>
        <v/>
      </c>
      <c r="E274" s="1641"/>
      <c r="F274" s="1637"/>
      <c r="G274" s="221"/>
      <c r="H274" s="61"/>
      <c r="I274" s="753"/>
      <c r="J274" s="754"/>
      <c r="K274" s="755"/>
      <c r="L274" s="762"/>
      <c r="M274" s="753"/>
      <c r="N274" s="754"/>
      <c r="O274" s="755"/>
      <c r="P274" s="769"/>
      <c r="Q274" s="766"/>
      <c r="R274" s="754"/>
      <c r="S274" s="755"/>
      <c r="T274" s="762"/>
      <c r="U274" s="753"/>
      <c r="V274" s="754"/>
      <c r="W274" s="755"/>
      <c r="X274" s="762"/>
      <c r="Y274" s="804">
        <f t="shared" si="86"/>
        <v>0</v>
      </c>
      <c r="Z274" s="803">
        <f t="shared" si="86"/>
        <v>0</v>
      </c>
      <c r="AB274" s="45"/>
      <c r="AC274" s="45"/>
      <c r="AD274" s="1202" t="str">
        <f t="shared" si="87"/>
        <v/>
      </c>
      <c r="AE274" s="1202" t="str">
        <f t="shared" si="88"/>
        <v/>
      </c>
      <c r="AF274" s="1202" t="str">
        <f t="shared" si="81"/>
        <v/>
      </c>
      <c r="AG274" s="1202" t="str">
        <f t="shared" si="82"/>
        <v/>
      </c>
      <c r="AH274" s="1202" t="str">
        <f t="shared" si="83"/>
        <v/>
      </c>
      <c r="AI274" s="1202" t="str">
        <f t="shared" si="84"/>
        <v/>
      </c>
      <c r="AJ274" s="1200" t="str">
        <f t="shared" si="89"/>
        <v/>
      </c>
      <c r="AK274" s="1200" t="str">
        <f t="shared" si="90"/>
        <v/>
      </c>
      <c r="AL274" s="1200" t="str">
        <f t="shared" si="91"/>
        <v/>
      </c>
      <c r="AM274" s="1200" t="str">
        <f t="shared" si="92"/>
        <v/>
      </c>
      <c r="AN274" s="1200" t="str">
        <f t="shared" si="93"/>
        <v/>
      </c>
      <c r="AO274" s="1200" t="str">
        <f t="shared" si="94"/>
        <v/>
      </c>
      <c r="IV274" s="786"/>
    </row>
    <row r="275" spans="1:256" s="52" customFormat="1" ht="30" customHeight="1">
      <c r="A275" s="222"/>
      <c r="B275" s="227">
        <f t="shared" si="85"/>
        <v>29</v>
      </c>
      <c r="C275" s="228" t="str">
        <f>IF('1_一般事項'!$C$8="","",'1_一般事項'!$C$8)</f>
        <v/>
      </c>
      <c r="D275" s="726" t="str">
        <f t="shared" si="80"/>
        <v/>
      </c>
      <c r="E275" s="1641"/>
      <c r="F275" s="1637"/>
      <c r="G275" s="221"/>
      <c r="H275" s="61"/>
      <c r="I275" s="753"/>
      <c r="J275" s="754"/>
      <c r="K275" s="755"/>
      <c r="L275" s="762"/>
      <c r="M275" s="753"/>
      <c r="N275" s="754"/>
      <c r="O275" s="755"/>
      <c r="P275" s="769"/>
      <c r="Q275" s="766"/>
      <c r="R275" s="754"/>
      <c r="S275" s="755"/>
      <c r="T275" s="762"/>
      <c r="U275" s="753"/>
      <c r="V275" s="754"/>
      <c r="W275" s="755"/>
      <c r="X275" s="762"/>
      <c r="Y275" s="804">
        <f t="shared" si="86"/>
        <v>0</v>
      </c>
      <c r="Z275" s="803">
        <f t="shared" si="86"/>
        <v>0</v>
      </c>
      <c r="AB275" s="45"/>
      <c r="AC275" s="45"/>
      <c r="AD275" s="1202" t="str">
        <f t="shared" si="87"/>
        <v/>
      </c>
      <c r="AE275" s="1202" t="str">
        <f t="shared" si="88"/>
        <v/>
      </c>
      <c r="AF275" s="1202" t="str">
        <f t="shared" si="81"/>
        <v/>
      </c>
      <c r="AG275" s="1202" t="str">
        <f t="shared" si="82"/>
        <v/>
      </c>
      <c r="AH275" s="1202" t="str">
        <f t="shared" si="83"/>
        <v/>
      </c>
      <c r="AI275" s="1202" t="str">
        <f t="shared" si="84"/>
        <v/>
      </c>
      <c r="AJ275" s="1200" t="str">
        <f t="shared" si="89"/>
        <v/>
      </c>
      <c r="AK275" s="1200" t="str">
        <f t="shared" si="90"/>
        <v/>
      </c>
      <c r="AL275" s="1200" t="str">
        <f t="shared" si="91"/>
        <v/>
      </c>
      <c r="AM275" s="1200" t="str">
        <f t="shared" si="92"/>
        <v/>
      </c>
      <c r="AN275" s="1200" t="str">
        <f t="shared" si="93"/>
        <v/>
      </c>
      <c r="AO275" s="1200" t="str">
        <f t="shared" si="94"/>
        <v/>
      </c>
      <c r="IV275" s="786"/>
    </row>
    <row r="276" spans="1:256" s="52" customFormat="1" ht="30" customHeight="1">
      <c r="A276" s="222"/>
      <c r="B276" s="227">
        <f t="shared" si="85"/>
        <v>30</v>
      </c>
      <c r="C276" s="228" t="str">
        <f>IF('1_一般事項'!$C$8="","",'1_一般事項'!$C$8)</f>
        <v/>
      </c>
      <c r="D276" s="726" t="str">
        <f t="shared" si="80"/>
        <v/>
      </c>
      <c r="E276" s="1641"/>
      <c r="F276" s="1637"/>
      <c r="G276" s="221"/>
      <c r="H276" s="61"/>
      <c r="I276" s="753"/>
      <c r="J276" s="754"/>
      <c r="K276" s="755"/>
      <c r="L276" s="762"/>
      <c r="M276" s="753"/>
      <c r="N276" s="754"/>
      <c r="O276" s="755"/>
      <c r="P276" s="769"/>
      <c r="Q276" s="766"/>
      <c r="R276" s="754"/>
      <c r="S276" s="755"/>
      <c r="T276" s="762"/>
      <c r="U276" s="753"/>
      <c r="V276" s="754"/>
      <c r="W276" s="755"/>
      <c r="X276" s="762"/>
      <c r="Y276" s="804">
        <f t="shared" si="86"/>
        <v>0</v>
      </c>
      <c r="Z276" s="803">
        <f t="shared" si="86"/>
        <v>0</v>
      </c>
      <c r="AB276" s="3"/>
      <c r="AC276" s="45"/>
      <c r="AD276" s="1202" t="str">
        <f t="shared" si="87"/>
        <v/>
      </c>
      <c r="AE276" s="1202" t="str">
        <f t="shared" si="88"/>
        <v/>
      </c>
      <c r="AF276" s="1202" t="str">
        <f t="shared" si="81"/>
        <v/>
      </c>
      <c r="AG276" s="1202" t="str">
        <f t="shared" si="82"/>
        <v/>
      </c>
      <c r="AH276" s="1202" t="str">
        <f t="shared" si="83"/>
        <v/>
      </c>
      <c r="AI276" s="1202" t="str">
        <f t="shared" si="84"/>
        <v/>
      </c>
      <c r="AJ276" s="1200" t="str">
        <f t="shared" si="89"/>
        <v/>
      </c>
      <c r="AK276" s="1200" t="str">
        <f t="shared" si="90"/>
        <v/>
      </c>
      <c r="AL276" s="1200" t="str">
        <f t="shared" si="91"/>
        <v/>
      </c>
      <c r="AM276" s="1200" t="str">
        <f t="shared" si="92"/>
        <v/>
      </c>
      <c r="AN276" s="1200" t="str">
        <f t="shared" si="93"/>
        <v/>
      </c>
      <c r="AO276" s="1200" t="str">
        <f t="shared" si="94"/>
        <v/>
      </c>
      <c r="IV276" s="786"/>
    </row>
    <row r="277" spans="1:256" s="52" customFormat="1" ht="30" customHeight="1">
      <c r="A277" s="222"/>
      <c r="B277" s="227">
        <f t="shared" si="85"/>
        <v>31</v>
      </c>
      <c r="C277" s="228" t="str">
        <f>IF('1_一般事項'!$C$8="","",'1_一般事項'!$C$8)</f>
        <v/>
      </c>
      <c r="D277" s="726" t="str">
        <f t="shared" si="80"/>
        <v/>
      </c>
      <c r="E277" s="1641"/>
      <c r="F277" s="1637"/>
      <c r="G277" s="221"/>
      <c r="H277" s="61"/>
      <c r="I277" s="753"/>
      <c r="J277" s="754"/>
      <c r="K277" s="755"/>
      <c r="L277" s="762"/>
      <c r="M277" s="753"/>
      <c r="N277" s="754"/>
      <c r="O277" s="755"/>
      <c r="P277" s="769"/>
      <c r="Q277" s="766"/>
      <c r="R277" s="754"/>
      <c r="S277" s="755"/>
      <c r="T277" s="762"/>
      <c r="U277" s="753"/>
      <c r="V277" s="754"/>
      <c r="W277" s="755"/>
      <c r="X277" s="762"/>
      <c r="Y277" s="804">
        <f t="shared" si="86"/>
        <v>0</v>
      </c>
      <c r="Z277" s="803">
        <f t="shared" si="86"/>
        <v>0</v>
      </c>
      <c r="AB277" s="45"/>
      <c r="AC277" s="45"/>
      <c r="AD277" s="1202" t="str">
        <f t="shared" si="87"/>
        <v/>
      </c>
      <c r="AE277" s="1202" t="str">
        <f t="shared" si="88"/>
        <v/>
      </c>
      <c r="AF277" s="1202" t="str">
        <f t="shared" si="81"/>
        <v/>
      </c>
      <c r="AG277" s="1202" t="str">
        <f t="shared" si="82"/>
        <v/>
      </c>
      <c r="AH277" s="1202" t="str">
        <f t="shared" si="83"/>
        <v/>
      </c>
      <c r="AI277" s="1202" t="str">
        <f t="shared" si="84"/>
        <v/>
      </c>
      <c r="AJ277" s="1200" t="str">
        <f t="shared" si="89"/>
        <v/>
      </c>
      <c r="AK277" s="1200" t="str">
        <f t="shared" si="90"/>
        <v/>
      </c>
      <c r="AL277" s="1200" t="str">
        <f t="shared" si="91"/>
        <v/>
      </c>
      <c r="AM277" s="1200" t="str">
        <f t="shared" si="92"/>
        <v/>
      </c>
      <c r="AN277" s="1200" t="str">
        <f t="shared" si="93"/>
        <v/>
      </c>
      <c r="AO277" s="1200" t="str">
        <f t="shared" si="94"/>
        <v/>
      </c>
      <c r="IV277" s="786"/>
    </row>
    <row r="278" spans="1:256" s="52" customFormat="1" ht="30" customHeight="1">
      <c r="A278" s="222"/>
      <c r="B278" s="227">
        <f t="shared" si="85"/>
        <v>32</v>
      </c>
      <c r="C278" s="228" t="str">
        <f>IF('1_一般事項'!$C$8="","",'1_一般事項'!$C$8)</f>
        <v/>
      </c>
      <c r="D278" s="726" t="str">
        <f t="shared" si="80"/>
        <v/>
      </c>
      <c r="E278" s="1641"/>
      <c r="F278" s="1637"/>
      <c r="G278" s="221"/>
      <c r="H278" s="61"/>
      <c r="I278" s="753"/>
      <c r="J278" s="754"/>
      <c r="K278" s="755"/>
      <c r="L278" s="762"/>
      <c r="M278" s="753"/>
      <c r="N278" s="754"/>
      <c r="O278" s="755"/>
      <c r="P278" s="769"/>
      <c r="Q278" s="766"/>
      <c r="R278" s="754"/>
      <c r="S278" s="755"/>
      <c r="T278" s="762"/>
      <c r="U278" s="753"/>
      <c r="V278" s="754"/>
      <c r="W278" s="755"/>
      <c r="X278" s="762"/>
      <c r="Y278" s="804">
        <f t="shared" si="86"/>
        <v>0</v>
      </c>
      <c r="Z278" s="803">
        <f t="shared" si="86"/>
        <v>0</v>
      </c>
      <c r="AB278" s="45"/>
      <c r="AC278" s="45"/>
      <c r="AD278" s="1202" t="str">
        <f t="shared" si="87"/>
        <v/>
      </c>
      <c r="AE278" s="1202" t="str">
        <f t="shared" si="88"/>
        <v/>
      </c>
      <c r="AF278" s="1202" t="str">
        <f t="shared" si="81"/>
        <v/>
      </c>
      <c r="AG278" s="1202" t="str">
        <f t="shared" si="82"/>
        <v/>
      </c>
      <c r="AH278" s="1202" t="str">
        <f t="shared" si="83"/>
        <v/>
      </c>
      <c r="AI278" s="1202" t="str">
        <f t="shared" si="84"/>
        <v/>
      </c>
      <c r="AJ278" s="1200" t="str">
        <f t="shared" si="89"/>
        <v/>
      </c>
      <c r="AK278" s="1200" t="str">
        <f t="shared" si="90"/>
        <v/>
      </c>
      <c r="AL278" s="1200" t="str">
        <f t="shared" si="91"/>
        <v/>
      </c>
      <c r="AM278" s="1200" t="str">
        <f t="shared" si="92"/>
        <v/>
      </c>
      <c r="AN278" s="1200" t="str">
        <f t="shared" si="93"/>
        <v/>
      </c>
      <c r="AO278" s="1200" t="str">
        <f t="shared" si="94"/>
        <v/>
      </c>
      <c r="IV278" s="786"/>
    </row>
    <row r="279" spans="1:256" s="52" customFormat="1" ht="30" customHeight="1">
      <c r="A279" s="222"/>
      <c r="B279" s="227">
        <f t="shared" si="85"/>
        <v>33</v>
      </c>
      <c r="C279" s="228" t="str">
        <f>IF('1_一般事項'!$C$8="","",'1_一般事項'!$C$8)</f>
        <v/>
      </c>
      <c r="D279" s="726" t="str">
        <f t="shared" si="80"/>
        <v/>
      </c>
      <c r="E279" s="1641"/>
      <c r="F279" s="1637"/>
      <c r="G279" s="221"/>
      <c r="H279" s="61"/>
      <c r="I279" s="753"/>
      <c r="J279" s="754"/>
      <c r="K279" s="755"/>
      <c r="L279" s="762"/>
      <c r="M279" s="753"/>
      <c r="N279" s="754"/>
      <c r="O279" s="755"/>
      <c r="P279" s="769"/>
      <c r="Q279" s="766"/>
      <c r="R279" s="754"/>
      <c r="S279" s="755"/>
      <c r="T279" s="762"/>
      <c r="U279" s="753"/>
      <c r="V279" s="754"/>
      <c r="W279" s="755"/>
      <c r="X279" s="762"/>
      <c r="Y279" s="804">
        <f t="shared" si="86"/>
        <v>0</v>
      </c>
      <c r="Z279" s="803">
        <f t="shared" si="86"/>
        <v>0</v>
      </c>
      <c r="AB279" s="3"/>
      <c r="AC279" s="45"/>
      <c r="AD279" s="1202" t="str">
        <f t="shared" si="87"/>
        <v/>
      </c>
      <c r="AE279" s="1202" t="str">
        <f t="shared" si="88"/>
        <v/>
      </c>
      <c r="AF279" s="1202" t="str">
        <f t="shared" ref="AF279:AF296" si="95">IF(E279&lt;&gt;"",IF(AND(I279="",M279="",Q279="",U279=""),"×",""),"")</f>
        <v/>
      </c>
      <c r="AG279" s="1202" t="str">
        <f t="shared" ref="AG279:AG296" si="96">IF(E279&lt;&gt;"",IF(AND(J279="",N279="",R279="",V279=""),"×",""),"")</f>
        <v/>
      </c>
      <c r="AH279" s="1202" t="str">
        <f t="shared" ref="AH279:AH296" si="97">IF(E279&lt;&gt;"",IF(AND(K279="",O279="",S279="",W279=""),"×",""),"")</f>
        <v/>
      </c>
      <c r="AI279" s="1202" t="str">
        <f t="shared" ref="AI279:AI296" si="98">IF(E279&lt;&gt;"",IF(AND(L279="",P279="",T279="",X279=""),"×",""),"")</f>
        <v/>
      </c>
      <c r="AJ279" s="1200" t="str">
        <f t="shared" si="89"/>
        <v/>
      </c>
      <c r="AK279" s="1200" t="str">
        <f t="shared" si="90"/>
        <v/>
      </c>
      <c r="AL279" s="1200" t="str">
        <f t="shared" si="91"/>
        <v/>
      </c>
      <c r="AM279" s="1200" t="str">
        <f t="shared" si="92"/>
        <v/>
      </c>
      <c r="AN279" s="1200" t="str">
        <f t="shared" si="93"/>
        <v/>
      </c>
      <c r="AO279" s="1200" t="str">
        <f t="shared" si="94"/>
        <v/>
      </c>
      <c r="IV279" s="786"/>
    </row>
    <row r="280" spans="1:256" s="52" customFormat="1" ht="30" customHeight="1">
      <c r="A280" s="222"/>
      <c r="B280" s="227">
        <f t="shared" si="85"/>
        <v>34</v>
      </c>
      <c r="C280" s="228" t="str">
        <f>IF('1_一般事項'!$C$8="","",'1_一般事項'!$C$8)</f>
        <v/>
      </c>
      <c r="D280" s="726" t="str">
        <f t="shared" si="80"/>
        <v/>
      </c>
      <c r="E280" s="1641"/>
      <c r="F280" s="1637"/>
      <c r="G280" s="221"/>
      <c r="H280" s="61"/>
      <c r="I280" s="753"/>
      <c r="J280" s="754"/>
      <c r="K280" s="755"/>
      <c r="L280" s="762"/>
      <c r="M280" s="753"/>
      <c r="N280" s="754"/>
      <c r="O280" s="755"/>
      <c r="P280" s="769"/>
      <c r="Q280" s="766"/>
      <c r="R280" s="754"/>
      <c r="S280" s="755"/>
      <c r="T280" s="762"/>
      <c r="U280" s="753"/>
      <c r="V280" s="754"/>
      <c r="W280" s="755"/>
      <c r="X280" s="762"/>
      <c r="Y280" s="804">
        <f t="shared" si="86"/>
        <v>0</v>
      </c>
      <c r="Z280" s="803">
        <f t="shared" si="86"/>
        <v>0</v>
      </c>
      <c r="AB280" s="45"/>
      <c r="AC280" s="45"/>
      <c r="AD280" s="1202" t="str">
        <f t="shared" si="87"/>
        <v/>
      </c>
      <c r="AE280" s="1202" t="str">
        <f t="shared" si="88"/>
        <v/>
      </c>
      <c r="AF280" s="1202" t="str">
        <f t="shared" si="95"/>
        <v/>
      </c>
      <c r="AG280" s="1202" t="str">
        <f t="shared" si="96"/>
        <v/>
      </c>
      <c r="AH280" s="1202" t="str">
        <f t="shared" si="97"/>
        <v/>
      </c>
      <c r="AI280" s="1202" t="str">
        <f t="shared" si="98"/>
        <v/>
      </c>
      <c r="AJ280" s="1200" t="str">
        <f t="shared" si="89"/>
        <v/>
      </c>
      <c r="AK280" s="1200" t="str">
        <f t="shared" si="90"/>
        <v/>
      </c>
      <c r="AL280" s="1200" t="str">
        <f t="shared" si="91"/>
        <v/>
      </c>
      <c r="AM280" s="1200" t="str">
        <f t="shared" si="92"/>
        <v/>
      </c>
      <c r="AN280" s="1200" t="str">
        <f t="shared" si="93"/>
        <v/>
      </c>
      <c r="AO280" s="1200" t="str">
        <f t="shared" si="94"/>
        <v/>
      </c>
      <c r="IV280" s="786"/>
    </row>
    <row r="281" spans="1:256" s="52" customFormat="1" ht="30" customHeight="1">
      <c r="A281" s="222"/>
      <c r="B281" s="227">
        <f t="shared" si="85"/>
        <v>35</v>
      </c>
      <c r="C281" s="228" t="str">
        <f>IF('1_一般事項'!$C$8="","",'1_一般事項'!$C$8)</f>
        <v/>
      </c>
      <c r="D281" s="726" t="str">
        <f t="shared" si="80"/>
        <v/>
      </c>
      <c r="E281" s="1641"/>
      <c r="F281" s="1637"/>
      <c r="G281" s="221"/>
      <c r="H281" s="61"/>
      <c r="I281" s="753"/>
      <c r="J281" s="754"/>
      <c r="K281" s="755"/>
      <c r="L281" s="762"/>
      <c r="M281" s="753"/>
      <c r="N281" s="754"/>
      <c r="O281" s="755"/>
      <c r="P281" s="769"/>
      <c r="Q281" s="766"/>
      <c r="R281" s="754"/>
      <c r="S281" s="755"/>
      <c r="T281" s="762"/>
      <c r="U281" s="753"/>
      <c r="V281" s="754"/>
      <c r="W281" s="755"/>
      <c r="X281" s="762"/>
      <c r="Y281" s="804">
        <f t="shared" si="86"/>
        <v>0</v>
      </c>
      <c r="Z281" s="803">
        <f t="shared" si="86"/>
        <v>0</v>
      </c>
      <c r="AB281" s="45"/>
      <c r="AC281" s="45"/>
      <c r="AD281" s="1202" t="str">
        <f t="shared" si="87"/>
        <v/>
      </c>
      <c r="AE281" s="1202" t="str">
        <f t="shared" si="88"/>
        <v/>
      </c>
      <c r="AF281" s="1202" t="str">
        <f t="shared" si="95"/>
        <v/>
      </c>
      <c r="AG281" s="1202" t="str">
        <f t="shared" si="96"/>
        <v/>
      </c>
      <c r="AH281" s="1202" t="str">
        <f t="shared" si="97"/>
        <v/>
      </c>
      <c r="AI281" s="1202" t="str">
        <f t="shared" si="98"/>
        <v/>
      </c>
      <c r="AJ281" s="1200" t="str">
        <f t="shared" si="89"/>
        <v/>
      </c>
      <c r="AK281" s="1200" t="str">
        <f t="shared" si="90"/>
        <v/>
      </c>
      <c r="AL281" s="1200" t="str">
        <f t="shared" si="91"/>
        <v/>
      </c>
      <c r="AM281" s="1200" t="str">
        <f t="shared" si="92"/>
        <v/>
      </c>
      <c r="AN281" s="1200" t="str">
        <f t="shared" si="93"/>
        <v/>
      </c>
      <c r="AO281" s="1200" t="str">
        <f t="shared" si="94"/>
        <v/>
      </c>
      <c r="IV281" s="786"/>
    </row>
    <row r="282" spans="1:256" s="52" customFormat="1" ht="30" customHeight="1">
      <c r="A282" s="222"/>
      <c r="B282" s="227">
        <f t="shared" si="85"/>
        <v>36</v>
      </c>
      <c r="C282" s="228" t="str">
        <f>IF('1_一般事項'!$C$8="","",'1_一般事項'!$C$8)</f>
        <v/>
      </c>
      <c r="D282" s="726" t="str">
        <f t="shared" si="80"/>
        <v/>
      </c>
      <c r="E282" s="1641"/>
      <c r="F282" s="1637"/>
      <c r="G282" s="221"/>
      <c r="H282" s="61"/>
      <c r="I282" s="753"/>
      <c r="J282" s="754"/>
      <c r="K282" s="755"/>
      <c r="L282" s="762"/>
      <c r="M282" s="753"/>
      <c r="N282" s="754"/>
      <c r="O282" s="755"/>
      <c r="P282" s="769"/>
      <c r="Q282" s="766"/>
      <c r="R282" s="754"/>
      <c r="S282" s="755"/>
      <c r="T282" s="762"/>
      <c r="U282" s="753"/>
      <c r="V282" s="754"/>
      <c r="W282" s="755"/>
      <c r="X282" s="762"/>
      <c r="Y282" s="804">
        <f t="shared" si="86"/>
        <v>0</v>
      </c>
      <c r="Z282" s="803">
        <f t="shared" si="86"/>
        <v>0</v>
      </c>
      <c r="AB282" s="3"/>
      <c r="AC282" s="45"/>
      <c r="AD282" s="1202" t="str">
        <f t="shared" si="87"/>
        <v/>
      </c>
      <c r="AE282" s="1202" t="str">
        <f t="shared" si="88"/>
        <v/>
      </c>
      <c r="AF282" s="1202" t="str">
        <f t="shared" si="95"/>
        <v/>
      </c>
      <c r="AG282" s="1202" t="str">
        <f t="shared" si="96"/>
        <v/>
      </c>
      <c r="AH282" s="1202" t="str">
        <f t="shared" si="97"/>
        <v/>
      </c>
      <c r="AI282" s="1202" t="str">
        <f t="shared" si="98"/>
        <v/>
      </c>
      <c r="AJ282" s="1200" t="str">
        <f t="shared" si="89"/>
        <v/>
      </c>
      <c r="AK282" s="1200" t="str">
        <f t="shared" si="90"/>
        <v/>
      </c>
      <c r="AL282" s="1200" t="str">
        <f t="shared" si="91"/>
        <v/>
      </c>
      <c r="AM282" s="1200" t="str">
        <f t="shared" si="92"/>
        <v/>
      </c>
      <c r="AN282" s="1200" t="str">
        <f t="shared" si="93"/>
        <v/>
      </c>
      <c r="AO282" s="1200" t="str">
        <f t="shared" si="94"/>
        <v/>
      </c>
      <c r="IV282" s="786"/>
    </row>
    <row r="283" spans="1:256" s="52" customFormat="1" ht="30" customHeight="1">
      <c r="A283" s="222"/>
      <c r="B283" s="227">
        <f t="shared" si="85"/>
        <v>37</v>
      </c>
      <c r="C283" s="228" t="str">
        <f>IF('1_一般事項'!$C$8="","",'1_一般事項'!$C$8)</f>
        <v/>
      </c>
      <c r="D283" s="726" t="str">
        <f t="shared" si="80"/>
        <v/>
      </c>
      <c r="E283" s="1641"/>
      <c r="F283" s="1637"/>
      <c r="G283" s="221"/>
      <c r="H283" s="61"/>
      <c r="I283" s="753"/>
      <c r="J283" s="754"/>
      <c r="K283" s="755"/>
      <c r="L283" s="762"/>
      <c r="M283" s="753"/>
      <c r="N283" s="754"/>
      <c r="O283" s="755"/>
      <c r="P283" s="769"/>
      <c r="Q283" s="766"/>
      <c r="R283" s="754"/>
      <c r="S283" s="755"/>
      <c r="T283" s="762"/>
      <c r="U283" s="753"/>
      <c r="V283" s="754"/>
      <c r="W283" s="755"/>
      <c r="X283" s="762"/>
      <c r="Y283" s="804">
        <f t="shared" si="86"/>
        <v>0</v>
      </c>
      <c r="Z283" s="803">
        <f t="shared" si="86"/>
        <v>0</v>
      </c>
      <c r="AB283" s="45"/>
      <c r="AC283" s="45"/>
      <c r="AD283" s="1202" t="str">
        <f t="shared" si="87"/>
        <v/>
      </c>
      <c r="AE283" s="1202" t="str">
        <f t="shared" si="88"/>
        <v/>
      </c>
      <c r="AF283" s="1202" t="str">
        <f t="shared" si="95"/>
        <v/>
      </c>
      <c r="AG283" s="1202" t="str">
        <f t="shared" si="96"/>
        <v/>
      </c>
      <c r="AH283" s="1202" t="str">
        <f t="shared" si="97"/>
        <v/>
      </c>
      <c r="AI283" s="1202" t="str">
        <f t="shared" si="98"/>
        <v/>
      </c>
      <c r="AJ283" s="1200" t="str">
        <f t="shared" si="89"/>
        <v/>
      </c>
      <c r="AK283" s="1200" t="str">
        <f t="shared" si="90"/>
        <v/>
      </c>
      <c r="AL283" s="1200" t="str">
        <f t="shared" si="91"/>
        <v/>
      </c>
      <c r="AM283" s="1200" t="str">
        <f t="shared" si="92"/>
        <v/>
      </c>
      <c r="AN283" s="1200" t="str">
        <f t="shared" si="93"/>
        <v/>
      </c>
      <c r="AO283" s="1200" t="str">
        <f t="shared" si="94"/>
        <v/>
      </c>
      <c r="IV283" s="786"/>
    </row>
    <row r="284" spans="1:256" s="52" customFormat="1" ht="30" customHeight="1">
      <c r="A284" s="222"/>
      <c r="B284" s="227">
        <f t="shared" si="85"/>
        <v>38</v>
      </c>
      <c r="C284" s="228" t="str">
        <f>IF('1_一般事項'!$C$8="","",'1_一般事項'!$C$8)</f>
        <v/>
      </c>
      <c r="D284" s="726" t="str">
        <f t="shared" si="80"/>
        <v/>
      </c>
      <c r="E284" s="1641"/>
      <c r="F284" s="1637"/>
      <c r="G284" s="221"/>
      <c r="H284" s="61"/>
      <c r="I284" s="753"/>
      <c r="J284" s="754"/>
      <c r="K284" s="755"/>
      <c r="L284" s="762"/>
      <c r="M284" s="753"/>
      <c r="N284" s="754"/>
      <c r="O284" s="755"/>
      <c r="P284" s="769"/>
      <c r="Q284" s="766"/>
      <c r="R284" s="754"/>
      <c r="S284" s="755"/>
      <c r="T284" s="762"/>
      <c r="U284" s="753"/>
      <c r="V284" s="754"/>
      <c r="W284" s="755"/>
      <c r="X284" s="762"/>
      <c r="Y284" s="804">
        <f t="shared" si="86"/>
        <v>0</v>
      </c>
      <c r="Z284" s="803">
        <f t="shared" si="86"/>
        <v>0</v>
      </c>
      <c r="AB284" s="3"/>
      <c r="AC284" s="45"/>
      <c r="AD284" s="1202" t="str">
        <f t="shared" si="87"/>
        <v/>
      </c>
      <c r="AE284" s="1202" t="str">
        <f t="shared" si="88"/>
        <v/>
      </c>
      <c r="AF284" s="1202" t="str">
        <f t="shared" si="95"/>
        <v/>
      </c>
      <c r="AG284" s="1202" t="str">
        <f t="shared" si="96"/>
        <v/>
      </c>
      <c r="AH284" s="1202" t="str">
        <f t="shared" si="97"/>
        <v/>
      </c>
      <c r="AI284" s="1202" t="str">
        <f t="shared" si="98"/>
        <v/>
      </c>
      <c r="AJ284" s="1200" t="str">
        <f t="shared" si="89"/>
        <v/>
      </c>
      <c r="AK284" s="1200" t="str">
        <f t="shared" si="90"/>
        <v/>
      </c>
      <c r="AL284" s="1200" t="str">
        <f t="shared" si="91"/>
        <v/>
      </c>
      <c r="AM284" s="1200" t="str">
        <f t="shared" si="92"/>
        <v/>
      </c>
      <c r="AN284" s="1200" t="str">
        <f t="shared" si="93"/>
        <v/>
      </c>
      <c r="AO284" s="1200" t="str">
        <f t="shared" si="94"/>
        <v/>
      </c>
      <c r="IV284" s="786"/>
    </row>
    <row r="285" spans="1:256" s="52" customFormat="1" ht="30" customHeight="1">
      <c r="A285" s="222"/>
      <c r="B285" s="227">
        <f t="shared" si="85"/>
        <v>39</v>
      </c>
      <c r="C285" s="228" t="str">
        <f>IF('1_一般事項'!$C$8="","",'1_一般事項'!$C$8)</f>
        <v/>
      </c>
      <c r="D285" s="726" t="str">
        <f t="shared" si="80"/>
        <v/>
      </c>
      <c r="E285" s="1641"/>
      <c r="F285" s="1637"/>
      <c r="G285" s="221"/>
      <c r="H285" s="61"/>
      <c r="I285" s="753"/>
      <c r="J285" s="754"/>
      <c r="K285" s="755"/>
      <c r="L285" s="762"/>
      <c r="M285" s="753"/>
      <c r="N285" s="754"/>
      <c r="O285" s="755"/>
      <c r="P285" s="769"/>
      <c r="Q285" s="766"/>
      <c r="R285" s="754"/>
      <c r="S285" s="755"/>
      <c r="T285" s="762"/>
      <c r="U285" s="753"/>
      <c r="V285" s="754"/>
      <c r="W285" s="755"/>
      <c r="X285" s="762"/>
      <c r="Y285" s="804">
        <f t="shared" si="86"/>
        <v>0</v>
      </c>
      <c r="Z285" s="803">
        <f t="shared" si="86"/>
        <v>0</v>
      </c>
      <c r="AB285" s="45"/>
      <c r="AC285" s="45"/>
      <c r="AD285" s="1202" t="str">
        <f t="shared" si="87"/>
        <v/>
      </c>
      <c r="AE285" s="1202" t="str">
        <f t="shared" si="88"/>
        <v/>
      </c>
      <c r="AF285" s="1202" t="str">
        <f t="shared" si="95"/>
        <v/>
      </c>
      <c r="AG285" s="1202" t="str">
        <f t="shared" si="96"/>
        <v/>
      </c>
      <c r="AH285" s="1202" t="str">
        <f t="shared" si="97"/>
        <v/>
      </c>
      <c r="AI285" s="1202" t="str">
        <f t="shared" si="98"/>
        <v/>
      </c>
      <c r="AJ285" s="1200" t="str">
        <f t="shared" si="89"/>
        <v/>
      </c>
      <c r="AK285" s="1200" t="str">
        <f t="shared" si="90"/>
        <v/>
      </c>
      <c r="AL285" s="1200" t="str">
        <f t="shared" si="91"/>
        <v/>
      </c>
      <c r="AM285" s="1200" t="str">
        <f t="shared" si="92"/>
        <v/>
      </c>
      <c r="AN285" s="1200" t="str">
        <f t="shared" si="93"/>
        <v/>
      </c>
      <c r="AO285" s="1200" t="str">
        <f t="shared" si="94"/>
        <v/>
      </c>
      <c r="IV285" s="786"/>
    </row>
    <row r="286" spans="1:256" s="52" customFormat="1" ht="30" customHeight="1">
      <c r="A286" s="222"/>
      <c r="B286" s="227">
        <f t="shared" si="85"/>
        <v>40</v>
      </c>
      <c r="C286" s="228" t="str">
        <f>IF('1_一般事項'!$C$8="","",'1_一般事項'!$C$8)</f>
        <v/>
      </c>
      <c r="D286" s="726" t="str">
        <f t="shared" si="80"/>
        <v/>
      </c>
      <c r="E286" s="1641"/>
      <c r="F286" s="1637"/>
      <c r="G286" s="221"/>
      <c r="H286" s="61"/>
      <c r="I286" s="753"/>
      <c r="J286" s="754"/>
      <c r="K286" s="755"/>
      <c r="L286" s="762"/>
      <c r="M286" s="753"/>
      <c r="N286" s="754"/>
      <c r="O286" s="755"/>
      <c r="P286" s="769"/>
      <c r="Q286" s="766"/>
      <c r="R286" s="754"/>
      <c r="S286" s="755"/>
      <c r="T286" s="762"/>
      <c r="U286" s="753"/>
      <c r="V286" s="754"/>
      <c r="W286" s="755"/>
      <c r="X286" s="762"/>
      <c r="Y286" s="804">
        <f t="shared" si="86"/>
        <v>0</v>
      </c>
      <c r="Z286" s="803">
        <f t="shared" si="86"/>
        <v>0</v>
      </c>
      <c r="AB286" s="45"/>
      <c r="AC286" s="45"/>
      <c r="AD286" s="1202" t="str">
        <f t="shared" si="87"/>
        <v/>
      </c>
      <c r="AE286" s="1202" t="str">
        <f t="shared" si="88"/>
        <v/>
      </c>
      <c r="AF286" s="1202" t="str">
        <f t="shared" si="95"/>
        <v/>
      </c>
      <c r="AG286" s="1202" t="str">
        <f t="shared" si="96"/>
        <v/>
      </c>
      <c r="AH286" s="1202" t="str">
        <f t="shared" si="97"/>
        <v/>
      </c>
      <c r="AI286" s="1202" t="str">
        <f t="shared" si="98"/>
        <v/>
      </c>
      <c r="AJ286" s="1200" t="str">
        <f t="shared" si="89"/>
        <v/>
      </c>
      <c r="AK286" s="1200" t="str">
        <f t="shared" si="90"/>
        <v/>
      </c>
      <c r="AL286" s="1200" t="str">
        <f t="shared" si="91"/>
        <v/>
      </c>
      <c r="AM286" s="1200" t="str">
        <f t="shared" si="92"/>
        <v/>
      </c>
      <c r="AN286" s="1200" t="str">
        <f t="shared" si="93"/>
        <v/>
      </c>
      <c r="AO286" s="1200" t="str">
        <f t="shared" si="94"/>
        <v/>
      </c>
      <c r="IV286" s="786"/>
    </row>
    <row r="287" spans="1:256" s="52" customFormat="1" ht="30" customHeight="1">
      <c r="A287" s="222"/>
      <c r="B287" s="227">
        <f t="shared" si="85"/>
        <v>41</v>
      </c>
      <c r="C287" s="228" t="str">
        <f>IF('1_一般事項'!$C$8="","",'1_一般事項'!$C$8)</f>
        <v/>
      </c>
      <c r="D287" s="726" t="str">
        <f t="shared" si="80"/>
        <v/>
      </c>
      <c r="E287" s="1641"/>
      <c r="F287" s="1637"/>
      <c r="G287" s="221"/>
      <c r="H287" s="61"/>
      <c r="I287" s="753"/>
      <c r="J287" s="754"/>
      <c r="K287" s="755"/>
      <c r="L287" s="762"/>
      <c r="M287" s="753"/>
      <c r="N287" s="754"/>
      <c r="O287" s="755"/>
      <c r="P287" s="769"/>
      <c r="Q287" s="766"/>
      <c r="R287" s="754"/>
      <c r="S287" s="755"/>
      <c r="T287" s="762"/>
      <c r="U287" s="753"/>
      <c r="V287" s="754"/>
      <c r="W287" s="755"/>
      <c r="X287" s="762"/>
      <c r="Y287" s="804">
        <f t="shared" si="86"/>
        <v>0</v>
      </c>
      <c r="Z287" s="803">
        <f t="shared" si="86"/>
        <v>0</v>
      </c>
      <c r="AB287" s="3"/>
      <c r="AC287" s="45"/>
      <c r="AD287" s="1202" t="str">
        <f t="shared" si="87"/>
        <v/>
      </c>
      <c r="AE287" s="1202" t="str">
        <f t="shared" si="88"/>
        <v/>
      </c>
      <c r="AF287" s="1202" t="str">
        <f t="shared" si="95"/>
        <v/>
      </c>
      <c r="AG287" s="1202" t="str">
        <f t="shared" si="96"/>
        <v/>
      </c>
      <c r="AH287" s="1202" t="str">
        <f t="shared" si="97"/>
        <v/>
      </c>
      <c r="AI287" s="1202" t="str">
        <f t="shared" si="98"/>
        <v/>
      </c>
      <c r="AJ287" s="1200" t="str">
        <f t="shared" si="89"/>
        <v/>
      </c>
      <c r="AK287" s="1200" t="str">
        <f t="shared" si="90"/>
        <v/>
      </c>
      <c r="AL287" s="1200" t="str">
        <f t="shared" si="91"/>
        <v/>
      </c>
      <c r="AM287" s="1200" t="str">
        <f t="shared" si="92"/>
        <v/>
      </c>
      <c r="AN287" s="1200" t="str">
        <f t="shared" si="93"/>
        <v/>
      </c>
      <c r="AO287" s="1200" t="str">
        <f t="shared" si="94"/>
        <v/>
      </c>
      <c r="IV287" s="786"/>
    </row>
    <row r="288" spans="1:256" s="52" customFormat="1" ht="30" customHeight="1">
      <c r="A288" s="222"/>
      <c r="B288" s="227">
        <f t="shared" si="85"/>
        <v>42</v>
      </c>
      <c r="C288" s="228" t="str">
        <f>IF('1_一般事項'!$C$8="","",'1_一般事項'!$C$8)</f>
        <v/>
      </c>
      <c r="D288" s="726" t="str">
        <f t="shared" si="80"/>
        <v/>
      </c>
      <c r="E288" s="1641"/>
      <c r="F288" s="1637"/>
      <c r="G288" s="221"/>
      <c r="H288" s="61"/>
      <c r="I288" s="753"/>
      <c r="J288" s="754"/>
      <c r="K288" s="755"/>
      <c r="L288" s="762"/>
      <c r="M288" s="753"/>
      <c r="N288" s="754"/>
      <c r="O288" s="755"/>
      <c r="P288" s="769"/>
      <c r="Q288" s="766"/>
      <c r="R288" s="754"/>
      <c r="S288" s="755"/>
      <c r="T288" s="762"/>
      <c r="U288" s="753"/>
      <c r="V288" s="754"/>
      <c r="W288" s="755"/>
      <c r="X288" s="762"/>
      <c r="Y288" s="804">
        <f t="shared" si="86"/>
        <v>0</v>
      </c>
      <c r="Z288" s="803">
        <f t="shared" si="86"/>
        <v>0</v>
      </c>
      <c r="AB288" s="45"/>
      <c r="AC288" s="45"/>
      <c r="AD288" s="1202" t="str">
        <f t="shared" si="87"/>
        <v/>
      </c>
      <c r="AE288" s="1202" t="str">
        <f t="shared" si="88"/>
        <v/>
      </c>
      <c r="AF288" s="1202" t="str">
        <f t="shared" si="95"/>
        <v/>
      </c>
      <c r="AG288" s="1202" t="str">
        <f t="shared" si="96"/>
        <v/>
      </c>
      <c r="AH288" s="1202" t="str">
        <f t="shared" si="97"/>
        <v/>
      </c>
      <c r="AI288" s="1202" t="str">
        <f t="shared" si="98"/>
        <v/>
      </c>
      <c r="AJ288" s="1200" t="str">
        <f t="shared" si="89"/>
        <v/>
      </c>
      <c r="AK288" s="1200" t="str">
        <f t="shared" si="90"/>
        <v/>
      </c>
      <c r="AL288" s="1200" t="str">
        <f t="shared" si="91"/>
        <v/>
      </c>
      <c r="AM288" s="1200" t="str">
        <f t="shared" si="92"/>
        <v/>
      </c>
      <c r="AN288" s="1200" t="str">
        <f t="shared" si="93"/>
        <v/>
      </c>
      <c r="AO288" s="1200" t="str">
        <f t="shared" si="94"/>
        <v/>
      </c>
      <c r="IV288" s="786"/>
    </row>
    <row r="289" spans="1:256" s="52" customFormat="1" ht="30" customHeight="1">
      <c r="A289" s="222"/>
      <c r="B289" s="227">
        <f t="shared" si="85"/>
        <v>43</v>
      </c>
      <c r="C289" s="228" t="str">
        <f>IF('1_一般事項'!$C$8="","",'1_一般事項'!$C$8)</f>
        <v/>
      </c>
      <c r="D289" s="726" t="str">
        <f t="shared" si="80"/>
        <v/>
      </c>
      <c r="E289" s="1641"/>
      <c r="F289" s="1637"/>
      <c r="G289" s="221"/>
      <c r="H289" s="61"/>
      <c r="I289" s="753"/>
      <c r="J289" s="754"/>
      <c r="K289" s="755"/>
      <c r="L289" s="762"/>
      <c r="M289" s="753"/>
      <c r="N289" s="754"/>
      <c r="O289" s="755"/>
      <c r="P289" s="769"/>
      <c r="Q289" s="766"/>
      <c r="R289" s="754"/>
      <c r="S289" s="755"/>
      <c r="T289" s="762"/>
      <c r="U289" s="753"/>
      <c r="V289" s="754"/>
      <c r="W289" s="755"/>
      <c r="X289" s="762"/>
      <c r="Y289" s="804">
        <f t="shared" si="86"/>
        <v>0</v>
      </c>
      <c r="Z289" s="803">
        <f t="shared" si="86"/>
        <v>0</v>
      </c>
      <c r="AB289" s="45"/>
      <c r="AC289" s="45"/>
      <c r="AD289" s="1202" t="str">
        <f t="shared" si="87"/>
        <v/>
      </c>
      <c r="AE289" s="1202" t="str">
        <f t="shared" si="88"/>
        <v/>
      </c>
      <c r="AF289" s="1202" t="str">
        <f t="shared" si="95"/>
        <v/>
      </c>
      <c r="AG289" s="1202" t="str">
        <f t="shared" si="96"/>
        <v/>
      </c>
      <c r="AH289" s="1202" t="str">
        <f t="shared" si="97"/>
        <v/>
      </c>
      <c r="AI289" s="1202" t="str">
        <f t="shared" si="98"/>
        <v/>
      </c>
      <c r="AJ289" s="1200" t="str">
        <f t="shared" si="89"/>
        <v/>
      </c>
      <c r="AK289" s="1200" t="str">
        <f t="shared" si="90"/>
        <v/>
      </c>
      <c r="AL289" s="1200" t="str">
        <f t="shared" si="91"/>
        <v/>
      </c>
      <c r="AM289" s="1200" t="str">
        <f t="shared" si="92"/>
        <v/>
      </c>
      <c r="AN289" s="1200" t="str">
        <f t="shared" si="93"/>
        <v/>
      </c>
      <c r="AO289" s="1200" t="str">
        <f t="shared" si="94"/>
        <v/>
      </c>
      <c r="IV289" s="786"/>
    </row>
    <row r="290" spans="1:256" s="52" customFormat="1" ht="30" customHeight="1">
      <c r="A290" s="222"/>
      <c r="B290" s="227">
        <f t="shared" si="85"/>
        <v>44</v>
      </c>
      <c r="C290" s="228" t="str">
        <f>IF('1_一般事項'!$C$8="","",'1_一般事項'!$C$8)</f>
        <v/>
      </c>
      <c r="D290" s="726" t="str">
        <f t="shared" si="80"/>
        <v/>
      </c>
      <c r="E290" s="1641"/>
      <c r="F290" s="1637"/>
      <c r="G290" s="221"/>
      <c r="H290" s="61"/>
      <c r="I290" s="753"/>
      <c r="J290" s="754"/>
      <c r="K290" s="755"/>
      <c r="L290" s="762"/>
      <c r="M290" s="753"/>
      <c r="N290" s="754"/>
      <c r="O290" s="755"/>
      <c r="P290" s="769"/>
      <c r="Q290" s="766"/>
      <c r="R290" s="754"/>
      <c r="S290" s="755"/>
      <c r="T290" s="762"/>
      <c r="U290" s="753"/>
      <c r="V290" s="754"/>
      <c r="W290" s="755"/>
      <c r="X290" s="762"/>
      <c r="Y290" s="804">
        <f t="shared" si="86"/>
        <v>0</v>
      </c>
      <c r="Z290" s="803">
        <f t="shared" si="86"/>
        <v>0</v>
      </c>
      <c r="AB290" s="3"/>
      <c r="AC290" s="45"/>
      <c r="AD290" s="1202" t="str">
        <f t="shared" si="87"/>
        <v/>
      </c>
      <c r="AE290" s="1202" t="str">
        <f t="shared" si="88"/>
        <v/>
      </c>
      <c r="AF290" s="1202" t="str">
        <f t="shared" si="95"/>
        <v/>
      </c>
      <c r="AG290" s="1202" t="str">
        <f t="shared" si="96"/>
        <v/>
      </c>
      <c r="AH290" s="1202" t="str">
        <f t="shared" si="97"/>
        <v/>
      </c>
      <c r="AI290" s="1202" t="str">
        <f t="shared" si="98"/>
        <v/>
      </c>
      <c r="AJ290" s="1200" t="str">
        <f t="shared" si="89"/>
        <v/>
      </c>
      <c r="AK290" s="1200" t="str">
        <f t="shared" si="90"/>
        <v/>
      </c>
      <c r="AL290" s="1200" t="str">
        <f t="shared" si="91"/>
        <v/>
      </c>
      <c r="AM290" s="1200" t="str">
        <f t="shared" si="92"/>
        <v/>
      </c>
      <c r="AN290" s="1200" t="str">
        <f t="shared" si="93"/>
        <v/>
      </c>
      <c r="AO290" s="1200" t="str">
        <f t="shared" si="94"/>
        <v/>
      </c>
      <c r="IV290" s="786"/>
    </row>
    <row r="291" spans="1:256" s="52" customFormat="1" ht="30" customHeight="1">
      <c r="A291" s="222"/>
      <c r="B291" s="227">
        <f t="shared" si="85"/>
        <v>45</v>
      </c>
      <c r="C291" s="228" t="str">
        <f>IF('1_一般事項'!$C$8="","",'1_一般事項'!$C$8)</f>
        <v/>
      </c>
      <c r="D291" s="726" t="str">
        <f t="shared" si="80"/>
        <v/>
      </c>
      <c r="E291" s="1641"/>
      <c r="F291" s="1637"/>
      <c r="G291" s="221"/>
      <c r="H291" s="61"/>
      <c r="I291" s="753"/>
      <c r="J291" s="754"/>
      <c r="K291" s="755"/>
      <c r="L291" s="762"/>
      <c r="M291" s="753"/>
      <c r="N291" s="754"/>
      <c r="O291" s="755"/>
      <c r="P291" s="769"/>
      <c r="Q291" s="766"/>
      <c r="R291" s="754"/>
      <c r="S291" s="755"/>
      <c r="T291" s="762"/>
      <c r="U291" s="753"/>
      <c r="V291" s="754"/>
      <c r="W291" s="755"/>
      <c r="X291" s="762"/>
      <c r="Y291" s="804">
        <f t="shared" si="86"/>
        <v>0</v>
      </c>
      <c r="Z291" s="803">
        <f t="shared" si="86"/>
        <v>0</v>
      </c>
      <c r="AB291" s="45"/>
      <c r="AC291" s="45"/>
      <c r="AD291" s="1202" t="str">
        <f t="shared" si="87"/>
        <v/>
      </c>
      <c r="AE291" s="1202" t="str">
        <f t="shared" si="88"/>
        <v/>
      </c>
      <c r="AF291" s="1202" t="str">
        <f t="shared" si="95"/>
        <v/>
      </c>
      <c r="AG291" s="1202" t="str">
        <f t="shared" si="96"/>
        <v/>
      </c>
      <c r="AH291" s="1202" t="str">
        <f t="shared" si="97"/>
        <v/>
      </c>
      <c r="AI291" s="1202" t="str">
        <f t="shared" si="98"/>
        <v/>
      </c>
      <c r="AJ291" s="1200" t="str">
        <f t="shared" si="89"/>
        <v/>
      </c>
      <c r="AK291" s="1200" t="str">
        <f t="shared" si="90"/>
        <v/>
      </c>
      <c r="AL291" s="1200" t="str">
        <f t="shared" si="91"/>
        <v/>
      </c>
      <c r="AM291" s="1200" t="str">
        <f t="shared" si="92"/>
        <v/>
      </c>
      <c r="AN291" s="1200" t="str">
        <f t="shared" si="93"/>
        <v/>
      </c>
      <c r="AO291" s="1200" t="str">
        <f t="shared" si="94"/>
        <v/>
      </c>
      <c r="IV291" s="786"/>
    </row>
    <row r="292" spans="1:256" s="52" customFormat="1" ht="30" customHeight="1">
      <c r="A292" s="222"/>
      <c r="B292" s="227">
        <f t="shared" si="85"/>
        <v>46</v>
      </c>
      <c r="C292" s="228" t="str">
        <f>IF('1_一般事項'!$C$8="","",'1_一般事項'!$C$8)</f>
        <v/>
      </c>
      <c r="D292" s="726" t="str">
        <f t="shared" si="80"/>
        <v/>
      </c>
      <c r="E292" s="1641"/>
      <c r="F292" s="1637"/>
      <c r="G292" s="221"/>
      <c r="H292" s="61"/>
      <c r="I292" s="753"/>
      <c r="J292" s="754"/>
      <c r="K292" s="755"/>
      <c r="L292" s="762"/>
      <c r="M292" s="753"/>
      <c r="N292" s="754"/>
      <c r="O292" s="755"/>
      <c r="P292" s="769"/>
      <c r="Q292" s="766"/>
      <c r="R292" s="754"/>
      <c r="S292" s="755"/>
      <c r="T292" s="762"/>
      <c r="U292" s="753"/>
      <c r="V292" s="754"/>
      <c r="W292" s="755"/>
      <c r="X292" s="762"/>
      <c r="Y292" s="804">
        <f t="shared" si="86"/>
        <v>0</v>
      </c>
      <c r="Z292" s="803">
        <f t="shared" si="86"/>
        <v>0</v>
      </c>
      <c r="AB292" s="45"/>
      <c r="AC292" s="45"/>
      <c r="AD292" s="1202" t="str">
        <f t="shared" si="87"/>
        <v/>
      </c>
      <c r="AE292" s="1202" t="str">
        <f t="shared" si="88"/>
        <v/>
      </c>
      <c r="AF292" s="1202" t="str">
        <f t="shared" si="95"/>
        <v/>
      </c>
      <c r="AG292" s="1202" t="str">
        <f t="shared" si="96"/>
        <v/>
      </c>
      <c r="AH292" s="1202" t="str">
        <f t="shared" si="97"/>
        <v/>
      </c>
      <c r="AI292" s="1202" t="str">
        <f t="shared" si="98"/>
        <v/>
      </c>
      <c r="AJ292" s="1200" t="str">
        <f t="shared" si="89"/>
        <v/>
      </c>
      <c r="AK292" s="1200" t="str">
        <f t="shared" si="90"/>
        <v/>
      </c>
      <c r="AL292" s="1200" t="str">
        <f t="shared" si="91"/>
        <v/>
      </c>
      <c r="AM292" s="1200" t="str">
        <f t="shared" si="92"/>
        <v/>
      </c>
      <c r="AN292" s="1200" t="str">
        <f t="shared" si="93"/>
        <v/>
      </c>
      <c r="AO292" s="1200" t="str">
        <f t="shared" si="94"/>
        <v/>
      </c>
      <c r="IV292" s="786"/>
    </row>
    <row r="293" spans="1:256" s="52" customFormat="1" ht="30" customHeight="1">
      <c r="A293" s="222"/>
      <c r="B293" s="227">
        <f t="shared" si="85"/>
        <v>47</v>
      </c>
      <c r="C293" s="228" t="str">
        <f>IF('1_一般事項'!$C$8="","",'1_一般事項'!$C$8)</f>
        <v/>
      </c>
      <c r="D293" s="726" t="str">
        <f t="shared" si="80"/>
        <v/>
      </c>
      <c r="E293" s="1641"/>
      <c r="F293" s="1637"/>
      <c r="G293" s="221"/>
      <c r="H293" s="61"/>
      <c r="I293" s="753"/>
      <c r="J293" s="754"/>
      <c r="K293" s="755"/>
      <c r="L293" s="762"/>
      <c r="M293" s="753"/>
      <c r="N293" s="754"/>
      <c r="O293" s="755"/>
      <c r="P293" s="769"/>
      <c r="Q293" s="766"/>
      <c r="R293" s="754"/>
      <c r="S293" s="755"/>
      <c r="T293" s="762"/>
      <c r="U293" s="753"/>
      <c r="V293" s="754"/>
      <c r="W293" s="755"/>
      <c r="X293" s="762"/>
      <c r="Y293" s="804">
        <f t="shared" si="86"/>
        <v>0</v>
      </c>
      <c r="Z293" s="803">
        <f t="shared" si="86"/>
        <v>0</v>
      </c>
      <c r="AB293" s="3"/>
      <c r="AC293" s="45"/>
      <c r="AD293" s="1202" t="str">
        <f t="shared" si="87"/>
        <v/>
      </c>
      <c r="AE293" s="1202" t="str">
        <f t="shared" si="88"/>
        <v/>
      </c>
      <c r="AF293" s="1202" t="str">
        <f t="shared" si="95"/>
        <v/>
      </c>
      <c r="AG293" s="1202" t="str">
        <f t="shared" si="96"/>
        <v/>
      </c>
      <c r="AH293" s="1202" t="str">
        <f t="shared" si="97"/>
        <v/>
      </c>
      <c r="AI293" s="1202" t="str">
        <f t="shared" si="98"/>
        <v/>
      </c>
      <c r="AJ293" s="1200" t="str">
        <f t="shared" si="89"/>
        <v/>
      </c>
      <c r="AK293" s="1200" t="str">
        <f t="shared" si="90"/>
        <v/>
      </c>
      <c r="AL293" s="1200" t="str">
        <f t="shared" si="91"/>
        <v/>
      </c>
      <c r="AM293" s="1200" t="str">
        <f t="shared" si="92"/>
        <v/>
      </c>
      <c r="AN293" s="1200" t="str">
        <f t="shared" si="93"/>
        <v/>
      </c>
      <c r="AO293" s="1200" t="str">
        <f t="shared" si="94"/>
        <v/>
      </c>
      <c r="IV293" s="786"/>
    </row>
    <row r="294" spans="1:256" s="52" customFormat="1" ht="30" customHeight="1">
      <c r="A294" s="222"/>
      <c r="B294" s="227">
        <f t="shared" si="85"/>
        <v>48</v>
      </c>
      <c r="C294" s="228" t="str">
        <f>IF('1_一般事項'!$C$8="","",'1_一般事項'!$C$8)</f>
        <v/>
      </c>
      <c r="D294" s="726" t="str">
        <f t="shared" si="80"/>
        <v/>
      </c>
      <c r="E294" s="1641"/>
      <c r="F294" s="1637"/>
      <c r="G294" s="221"/>
      <c r="H294" s="61"/>
      <c r="I294" s="753"/>
      <c r="J294" s="754"/>
      <c r="K294" s="755"/>
      <c r="L294" s="762"/>
      <c r="M294" s="753"/>
      <c r="N294" s="754"/>
      <c r="O294" s="755"/>
      <c r="P294" s="769"/>
      <c r="Q294" s="766"/>
      <c r="R294" s="754"/>
      <c r="S294" s="755"/>
      <c r="T294" s="762"/>
      <c r="U294" s="753"/>
      <c r="V294" s="754"/>
      <c r="W294" s="755"/>
      <c r="X294" s="762"/>
      <c r="Y294" s="804">
        <f t="shared" si="86"/>
        <v>0</v>
      </c>
      <c r="Z294" s="803">
        <f t="shared" si="86"/>
        <v>0</v>
      </c>
      <c r="AB294" s="45"/>
      <c r="AC294" s="45"/>
      <c r="AD294" s="1202" t="str">
        <f t="shared" si="87"/>
        <v/>
      </c>
      <c r="AE294" s="1202" t="str">
        <f t="shared" si="88"/>
        <v/>
      </c>
      <c r="AF294" s="1202" t="str">
        <f t="shared" si="95"/>
        <v/>
      </c>
      <c r="AG294" s="1202" t="str">
        <f t="shared" si="96"/>
        <v/>
      </c>
      <c r="AH294" s="1202" t="str">
        <f t="shared" si="97"/>
        <v/>
      </c>
      <c r="AI294" s="1202" t="str">
        <f t="shared" si="98"/>
        <v/>
      </c>
      <c r="AJ294" s="1200" t="str">
        <f t="shared" si="89"/>
        <v/>
      </c>
      <c r="AK294" s="1200" t="str">
        <f t="shared" si="90"/>
        <v/>
      </c>
      <c r="AL294" s="1200" t="str">
        <f t="shared" si="91"/>
        <v/>
      </c>
      <c r="AM294" s="1200" t="str">
        <f t="shared" si="92"/>
        <v/>
      </c>
      <c r="AN294" s="1200" t="str">
        <f t="shared" si="93"/>
        <v/>
      </c>
      <c r="AO294" s="1200" t="str">
        <f t="shared" si="94"/>
        <v/>
      </c>
      <c r="IV294" s="786"/>
    </row>
    <row r="295" spans="1:256" s="52" customFormat="1" ht="30" customHeight="1">
      <c r="A295" s="222"/>
      <c r="B295" s="227">
        <f t="shared" si="85"/>
        <v>49</v>
      </c>
      <c r="C295" s="228" t="str">
        <f>IF('1_一般事項'!$C$8="","",'1_一般事項'!$C$8)</f>
        <v/>
      </c>
      <c r="D295" s="726" t="str">
        <f t="shared" si="80"/>
        <v/>
      </c>
      <c r="E295" s="1641"/>
      <c r="F295" s="1637"/>
      <c r="G295" s="221"/>
      <c r="H295" s="61"/>
      <c r="I295" s="753"/>
      <c r="J295" s="754"/>
      <c r="K295" s="755"/>
      <c r="L295" s="762"/>
      <c r="M295" s="753"/>
      <c r="N295" s="754"/>
      <c r="O295" s="755"/>
      <c r="P295" s="769"/>
      <c r="Q295" s="766"/>
      <c r="R295" s="754"/>
      <c r="S295" s="755"/>
      <c r="T295" s="762"/>
      <c r="U295" s="753"/>
      <c r="V295" s="754"/>
      <c r="W295" s="755"/>
      <c r="X295" s="762"/>
      <c r="Y295" s="804">
        <f t="shared" si="86"/>
        <v>0</v>
      </c>
      <c r="Z295" s="803">
        <f t="shared" si="86"/>
        <v>0</v>
      </c>
      <c r="AB295" s="3"/>
      <c r="AC295" s="45"/>
      <c r="AD295" s="1202" t="str">
        <f t="shared" si="87"/>
        <v/>
      </c>
      <c r="AE295" s="1202" t="str">
        <f t="shared" si="88"/>
        <v/>
      </c>
      <c r="AF295" s="1202" t="str">
        <f t="shared" si="95"/>
        <v/>
      </c>
      <c r="AG295" s="1202" t="str">
        <f t="shared" si="96"/>
        <v/>
      </c>
      <c r="AH295" s="1202" t="str">
        <f t="shared" si="97"/>
        <v/>
      </c>
      <c r="AI295" s="1202" t="str">
        <f t="shared" si="98"/>
        <v/>
      </c>
      <c r="AJ295" s="1200" t="str">
        <f t="shared" si="89"/>
        <v/>
      </c>
      <c r="AK295" s="1200" t="str">
        <f t="shared" si="90"/>
        <v/>
      </c>
      <c r="AL295" s="1200" t="str">
        <f t="shared" si="91"/>
        <v/>
      </c>
      <c r="AM295" s="1200" t="str">
        <f t="shared" si="92"/>
        <v/>
      </c>
      <c r="AN295" s="1200" t="str">
        <f t="shared" si="93"/>
        <v/>
      </c>
      <c r="AO295" s="1200" t="str">
        <f t="shared" si="94"/>
        <v/>
      </c>
      <c r="IV295" s="786"/>
    </row>
    <row r="296" spans="1:256" s="52" customFormat="1" ht="30" customHeight="1" thickBot="1">
      <c r="A296" s="222"/>
      <c r="B296" s="227">
        <f t="shared" si="85"/>
        <v>50</v>
      </c>
      <c r="C296" s="228" t="str">
        <f>IF('1_一般事項'!$C$8="","",'1_一般事項'!$C$8)</f>
        <v/>
      </c>
      <c r="D296" s="726" t="str">
        <f t="shared" si="80"/>
        <v/>
      </c>
      <c r="E296" s="1641"/>
      <c r="F296" s="1637"/>
      <c r="G296" s="221"/>
      <c r="H296" s="61"/>
      <c r="I296" s="756"/>
      <c r="J296" s="757"/>
      <c r="K296" s="758"/>
      <c r="L296" s="770"/>
      <c r="M296" s="756"/>
      <c r="N296" s="757"/>
      <c r="O296" s="758"/>
      <c r="P296" s="770"/>
      <c r="Q296" s="767"/>
      <c r="R296" s="757"/>
      <c r="S296" s="758"/>
      <c r="T296" s="763"/>
      <c r="U296" s="756"/>
      <c r="V296" s="757"/>
      <c r="W296" s="758"/>
      <c r="X296" s="763"/>
      <c r="Y296" s="804">
        <f t="shared" si="86"/>
        <v>0</v>
      </c>
      <c r="Z296" s="803">
        <f t="shared" si="86"/>
        <v>0</v>
      </c>
      <c r="AB296" s="45"/>
      <c r="AC296" s="45"/>
      <c r="AD296" s="1202" t="str">
        <f t="shared" si="87"/>
        <v/>
      </c>
      <c r="AE296" s="1202" t="str">
        <f t="shared" si="88"/>
        <v/>
      </c>
      <c r="AF296" s="1202" t="str">
        <f t="shared" si="95"/>
        <v/>
      </c>
      <c r="AG296" s="1202" t="str">
        <f t="shared" si="96"/>
        <v/>
      </c>
      <c r="AH296" s="1202" t="str">
        <f t="shared" si="97"/>
        <v/>
      </c>
      <c r="AI296" s="1202" t="str">
        <f t="shared" si="98"/>
        <v/>
      </c>
      <c r="AJ296" s="1200" t="str">
        <f t="shared" si="89"/>
        <v/>
      </c>
      <c r="AK296" s="1200" t="str">
        <f t="shared" si="90"/>
        <v/>
      </c>
      <c r="AL296" s="1200" t="str">
        <f t="shared" si="91"/>
        <v/>
      </c>
      <c r="AM296" s="1200" t="str">
        <f t="shared" si="92"/>
        <v/>
      </c>
      <c r="AN296" s="1200" t="str">
        <f t="shared" si="93"/>
        <v/>
      </c>
      <c r="AO296" s="1200" t="str">
        <f t="shared" si="94"/>
        <v/>
      </c>
      <c r="IV296" s="786"/>
    </row>
    <row r="297" spans="1:256" s="52" customFormat="1" ht="30" customHeight="1" thickBot="1">
      <c r="A297" s="1346"/>
      <c r="B297" s="1347"/>
      <c r="C297" s="1348"/>
      <c r="D297" s="1349"/>
      <c r="E297" s="1642"/>
      <c r="F297" s="1327"/>
      <c r="G297" s="1340" t="str">
        <f>A247&amp;"次下請負業者計"</f>
        <v>0次下請負業者計</v>
      </c>
      <c r="H297" s="1341"/>
      <c r="I297" s="1342">
        <f t="shared" ref="I297:Z297" si="99">SUM(I247:I296)</f>
        <v>0</v>
      </c>
      <c r="J297" s="1343">
        <f t="shared" si="99"/>
        <v>0</v>
      </c>
      <c r="K297" s="1344">
        <f t="shared" si="99"/>
        <v>0</v>
      </c>
      <c r="L297" s="1345">
        <f t="shared" si="99"/>
        <v>0</v>
      </c>
      <c r="M297" s="1342">
        <f t="shared" si="99"/>
        <v>0</v>
      </c>
      <c r="N297" s="1343">
        <f t="shared" si="99"/>
        <v>0</v>
      </c>
      <c r="O297" s="1344">
        <f t="shared" si="99"/>
        <v>0</v>
      </c>
      <c r="P297" s="1345">
        <f t="shared" si="99"/>
        <v>0</v>
      </c>
      <c r="Q297" s="1342">
        <f t="shared" si="99"/>
        <v>0</v>
      </c>
      <c r="R297" s="1343">
        <f t="shared" si="99"/>
        <v>0</v>
      </c>
      <c r="S297" s="1344">
        <f t="shared" si="99"/>
        <v>0</v>
      </c>
      <c r="T297" s="1345">
        <f t="shared" si="99"/>
        <v>0</v>
      </c>
      <c r="U297" s="1342">
        <f t="shared" si="99"/>
        <v>0</v>
      </c>
      <c r="V297" s="1343">
        <f t="shared" si="99"/>
        <v>0</v>
      </c>
      <c r="W297" s="1344">
        <f t="shared" si="99"/>
        <v>0</v>
      </c>
      <c r="X297" s="1345">
        <f t="shared" si="99"/>
        <v>0</v>
      </c>
      <c r="Y297" s="1335">
        <f t="shared" si="99"/>
        <v>0</v>
      </c>
      <c r="Z297" s="852">
        <f t="shared" si="99"/>
        <v>0</v>
      </c>
      <c r="AD297" s="1259"/>
      <c r="AE297" s="1259"/>
      <c r="AF297" s="1259"/>
      <c r="AG297" s="1259"/>
      <c r="AH297" s="1259"/>
      <c r="AI297" s="1259"/>
      <c r="AJ297" s="1260"/>
    </row>
    <row r="298" spans="1:256" s="52" customFormat="1" ht="30" customHeight="1">
      <c r="A298" s="1912" t="str">
        <f>'1_一般事項'!C9+1&amp;"次下請"</f>
        <v>1次下請</v>
      </c>
      <c r="B298" s="1398">
        <f>IF(AND(C298="",E298&lt;&gt;""),"会社名入力→",ROW(C298)-297)</f>
        <v>1</v>
      </c>
      <c r="C298" s="819"/>
      <c r="D298" s="820" t="str">
        <f t="shared" ref="D298:D347" si="100">AJ298&amp;AK298&amp;AL298&amp;AM298&amp;AN298&amp;AO298</f>
        <v/>
      </c>
      <c r="E298" s="1640"/>
      <c r="F298" s="1636"/>
      <c r="G298" s="814"/>
      <c r="H298" s="199"/>
      <c r="I298" s="759"/>
      <c r="J298" s="748"/>
      <c r="K298" s="749"/>
      <c r="L298" s="761"/>
      <c r="M298" s="759"/>
      <c r="N298" s="748"/>
      <c r="O298" s="749"/>
      <c r="P298" s="768"/>
      <c r="Q298" s="765"/>
      <c r="R298" s="748"/>
      <c r="S298" s="749"/>
      <c r="T298" s="761"/>
      <c r="U298" s="759"/>
      <c r="V298" s="748"/>
      <c r="W298" s="749"/>
      <c r="X298" s="761"/>
      <c r="Y298" s="806">
        <f>SUM(I298,M298,Q298,U298)</f>
        <v>0</v>
      </c>
      <c r="Z298" s="807">
        <f>SUM(J298,N298,R298,V298)</f>
        <v>0</v>
      </c>
      <c r="AD298" s="1202" t="str">
        <f t="shared" ref="AD298:AD347" si="101">IF(E298&lt;&gt;"",IF(G298&lt;&gt;"","","×"),"")</f>
        <v/>
      </c>
      <c r="AE298" s="1202" t="str">
        <f t="shared" ref="AE298:AE347" si="102">IF(E298&lt;&gt;"",IF(H298&lt;&gt;"","","×"),"")</f>
        <v/>
      </c>
      <c r="AF298" s="1202" t="str">
        <f t="shared" ref="AF298:AF329" si="103">IF(E298&lt;&gt;"",IF(AND(I298="",M298="",Q298="",U298=""),"×",""),"")</f>
        <v/>
      </c>
      <c r="AG298" s="1202" t="str">
        <f t="shared" ref="AG298:AG329" si="104">IF(E298&lt;&gt;"",IF(AND(J298="",N298="",R298="",V298=""),"×",""),"")</f>
        <v/>
      </c>
      <c r="AH298" s="1202" t="str">
        <f t="shared" ref="AH298:AH329" si="105">IF(E298&lt;&gt;"",IF(AND(K298="",O298="",S298="",W298=""),"×",""),"")</f>
        <v/>
      </c>
      <c r="AI298" s="1202" t="str">
        <f t="shared" ref="AI298:AI329" si="106">IF(E298&lt;&gt;"",IF(AND(L298="",P298="",T298="",X298=""),"×",""),"")</f>
        <v/>
      </c>
      <c r="AJ298" s="1200" t="str">
        <f t="shared" ref="AJ298:AJ347" si="107">IF(AD298="×","規格を入力してください","")</f>
        <v/>
      </c>
      <c r="AK298" s="1200" t="str">
        <f t="shared" ref="AK298:AK347" si="108">IF(AND(AJ298="",AE298="×"),"機械本体重量を入力してください","")</f>
        <v/>
      </c>
      <c r="AL298" s="1200" t="str">
        <f t="shared" ref="AL298:AL347" si="109">IF(AND(AJ298&amp;AK298="",AF298="×"),"運搬費を入力してください","")</f>
        <v/>
      </c>
      <c r="AM298" s="1200" t="str">
        <f t="shared" ref="AM298:AM347" si="110">IF(AND(AJ298&amp;AK298&amp;AL298="",AG298="×"),"内分解組立費を入力してください","")</f>
        <v/>
      </c>
      <c r="AN298" s="1200" t="str">
        <f t="shared" ref="AN298:AN347" si="111">IF(AND(AJ298&amp;AK298&amp;AL298&amp;AM298="",AH298="×"),"運搬距離を入力してください","")</f>
        <v/>
      </c>
      <c r="AO298" s="1200" t="str">
        <f t="shared" ref="AO298:AO347" si="112">IF(AND(AJ298&amp;AK298&amp;AL298&amp;AM298&amp;AN298="",AI298="×"),"運搬回数を入力してください","")</f>
        <v/>
      </c>
    </row>
    <row r="299" spans="1:256" s="52" customFormat="1" ht="30" customHeight="1">
      <c r="A299" s="1913"/>
      <c r="B299" s="1399">
        <f t="shared" ref="B299:B347" si="113">IF(AND(C299="",E299&lt;&gt;""),"会社名入力→",ROW(C299)-297)</f>
        <v>2</v>
      </c>
      <c r="C299" s="291"/>
      <c r="D299" s="726" t="str">
        <f t="shared" si="100"/>
        <v/>
      </c>
      <c r="E299" s="1641"/>
      <c r="F299" s="1637"/>
      <c r="G299" s="292"/>
      <c r="H299" s="62"/>
      <c r="I299" s="753"/>
      <c r="J299" s="754"/>
      <c r="K299" s="755"/>
      <c r="L299" s="762"/>
      <c r="M299" s="753"/>
      <c r="N299" s="754"/>
      <c r="O299" s="755"/>
      <c r="P299" s="769"/>
      <c r="Q299" s="766"/>
      <c r="R299" s="754"/>
      <c r="S299" s="755"/>
      <c r="T299" s="762"/>
      <c r="U299" s="753"/>
      <c r="V299" s="754"/>
      <c r="W299" s="755"/>
      <c r="X299" s="762"/>
      <c r="Y299" s="804">
        <f t="shared" ref="Y299:Z347" si="114">SUM(I299,M299,Q299,U299)</f>
        <v>0</v>
      </c>
      <c r="Z299" s="803">
        <f t="shared" si="114"/>
        <v>0</v>
      </c>
      <c r="AD299" s="1202" t="str">
        <f t="shared" si="101"/>
        <v/>
      </c>
      <c r="AE299" s="1202" t="str">
        <f t="shared" si="102"/>
        <v/>
      </c>
      <c r="AF299" s="1202" t="str">
        <f t="shared" si="103"/>
        <v/>
      </c>
      <c r="AG299" s="1202" t="str">
        <f t="shared" si="104"/>
        <v/>
      </c>
      <c r="AH299" s="1202" t="str">
        <f t="shared" si="105"/>
        <v/>
      </c>
      <c r="AI299" s="1202" t="str">
        <f t="shared" si="106"/>
        <v/>
      </c>
      <c r="AJ299" s="1200" t="str">
        <f t="shared" si="107"/>
        <v/>
      </c>
      <c r="AK299" s="1200" t="str">
        <f t="shared" si="108"/>
        <v/>
      </c>
      <c r="AL299" s="1200" t="str">
        <f t="shared" si="109"/>
        <v/>
      </c>
      <c r="AM299" s="1200" t="str">
        <f t="shared" si="110"/>
        <v/>
      </c>
      <c r="AN299" s="1200" t="str">
        <f t="shared" si="111"/>
        <v/>
      </c>
      <c r="AO299" s="1200" t="str">
        <f t="shared" si="112"/>
        <v/>
      </c>
    </row>
    <row r="300" spans="1:256" s="52" customFormat="1" ht="30" customHeight="1">
      <c r="A300" s="1913"/>
      <c r="B300" s="1399">
        <f t="shared" si="113"/>
        <v>3</v>
      </c>
      <c r="C300" s="291"/>
      <c r="D300" s="726" t="str">
        <f t="shared" si="100"/>
        <v/>
      </c>
      <c r="E300" s="1641"/>
      <c r="F300" s="1637"/>
      <c r="G300" s="292"/>
      <c r="H300" s="62"/>
      <c r="I300" s="753"/>
      <c r="J300" s="754"/>
      <c r="K300" s="755"/>
      <c r="L300" s="762"/>
      <c r="M300" s="753"/>
      <c r="N300" s="754"/>
      <c r="O300" s="755"/>
      <c r="P300" s="769"/>
      <c r="Q300" s="766"/>
      <c r="R300" s="754"/>
      <c r="S300" s="755"/>
      <c r="T300" s="762"/>
      <c r="U300" s="753"/>
      <c r="V300" s="754"/>
      <c r="W300" s="755"/>
      <c r="X300" s="762"/>
      <c r="Y300" s="804">
        <f t="shared" si="114"/>
        <v>0</v>
      </c>
      <c r="Z300" s="803">
        <f t="shared" si="114"/>
        <v>0</v>
      </c>
      <c r="AD300" s="1202" t="str">
        <f t="shared" si="101"/>
        <v/>
      </c>
      <c r="AE300" s="1202" t="str">
        <f t="shared" si="102"/>
        <v/>
      </c>
      <c r="AF300" s="1202" t="str">
        <f t="shared" si="103"/>
        <v/>
      </c>
      <c r="AG300" s="1202" t="str">
        <f t="shared" si="104"/>
        <v/>
      </c>
      <c r="AH300" s="1202" t="str">
        <f t="shared" si="105"/>
        <v/>
      </c>
      <c r="AI300" s="1202" t="str">
        <f t="shared" si="106"/>
        <v/>
      </c>
      <c r="AJ300" s="1200" t="str">
        <f t="shared" si="107"/>
        <v/>
      </c>
      <c r="AK300" s="1200" t="str">
        <f t="shared" si="108"/>
        <v/>
      </c>
      <c r="AL300" s="1200" t="str">
        <f t="shared" si="109"/>
        <v/>
      </c>
      <c r="AM300" s="1200" t="str">
        <f t="shared" si="110"/>
        <v/>
      </c>
      <c r="AN300" s="1200" t="str">
        <f t="shared" si="111"/>
        <v/>
      </c>
      <c r="AO300" s="1200" t="str">
        <f t="shared" si="112"/>
        <v/>
      </c>
    </row>
    <row r="301" spans="1:256" s="52" customFormat="1" ht="30" customHeight="1">
      <c r="A301" s="1913"/>
      <c r="B301" s="1399">
        <f t="shared" si="113"/>
        <v>4</v>
      </c>
      <c r="C301" s="291"/>
      <c r="D301" s="726" t="str">
        <f t="shared" si="100"/>
        <v/>
      </c>
      <c r="E301" s="1641"/>
      <c r="F301" s="1637"/>
      <c r="G301" s="292"/>
      <c r="H301" s="62"/>
      <c r="I301" s="753"/>
      <c r="J301" s="754"/>
      <c r="K301" s="755"/>
      <c r="L301" s="762"/>
      <c r="M301" s="753"/>
      <c r="N301" s="754"/>
      <c r="O301" s="755"/>
      <c r="P301" s="769"/>
      <c r="Q301" s="766"/>
      <c r="R301" s="754"/>
      <c r="S301" s="755"/>
      <c r="T301" s="762"/>
      <c r="U301" s="753"/>
      <c r="V301" s="754"/>
      <c r="W301" s="755"/>
      <c r="X301" s="762"/>
      <c r="Y301" s="804">
        <f t="shared" si="114"/>
        <v>0</v>
      </c>
      <c r="Z301" s="803">
        <f t="shared" si="114"/>
        <v>0</v>
      </c>
      <c r="AD301" s="1202" t="str">
        <f t="shared" si="101"/>
        <v/>
      </c>
      <c r="AE301" s="1202" t="str">
        <f t="shared" si="102"/>
        <v/>
      </c>
      <c r="AF301" s="1202" t="str">
        <f t="shared" si="103"/>
        <v/>
      </c>
      <c r="AG301" s="1202" t="str">
        <f t="shared" si="104"/>
        <v/>
      </c>
      <c r="AH301" s="1202" t="str">
        <f t="shared" si="105"/>
        <v/>
      </c>
      <c r="AI301" s="1202" t="str">
        <f t="shared" si="106"/>
        <v/>
      </c>
      <c r="AJ301" s="1200" t="str">
        <f t="shared" si="107"/>
        <v/>
      </c>
      <c r="AK301" s="1200" t="str">
        <f t="shared" si="108"/>
        <v/>
      </c>
      <c r="AL301" s="1200" t="str">
        <f t="shared" si="109"/>
        <v/>
      </c>
      <c r="AM301" s="1200" t="str">
        <f t="shared" si="110"/>
        <v/>
      </c>
      <c r="AN301" s="1200" t="str">
        <f t="shared" si="111"/>
        <v/>
      </c>
      <c r="AO301" s="1200" t="str">
        <f t="shared" si="112"/>
        <v/>
      </c>
      <c r="IV301" s="786"/>
    </row>
    <row r="302" spans="1:256" s="52" customFormat="1" ht="30" customHeight="1">
      <c r="A302" s="1913"/>
      <c r="B302" s="1399">
        <f t="shared" si="113"/>
        <v>5</v>
      </c>
      <c r="C302" s="291"/>
      <c r="D302" s="726" t="str">
        <f t="shared" si="100"/>
        <v/>
      </c>
      <c r="E302" s="1641"/>
      <c r="F302" s="1637"/>
      <c r="G302" s="292"/>
      <c r="H302" s="62"/>
      <c r="I302" s="753"/>
      <c r="J302" s="754"/>
      <c r="K302" s="755"/>
      <c r="L302" s="762"/>
      <c r="M302" s="753"/>
      <c r="N302" s="754"/>
      <c r="O302" s="755"/>
      <c r="P302" s="769"/>
      <c r="Q302" s="766"/>
      <c r="R302" s="754"/>
      <c r="S302" s="755"/>
      <c r="T302" s="762"/>
      <c r="U302" s="753"/>
      <c r="V302" s="754"/>
      <c r="W302" s="755"/>
      <c r="X302" s="762"/>
      <c r="Y302" s="804">
        <f t="shared" si="114"/>
        <v>0</v>
      </c>
      <c r="Z302" s="803">
        <f t="shared" si="114"/>
        <v>0</v>
      </c>
      <c r="AD302" s="1202" t="str">
        <f t="shared" si="101"/>
        <v/>
      </c>
      <c r="AE302" s="1202" t="str">
        <f t="shared" si="102"/>
        <v/>
      </c>
      <c r="AF302" s="1202" t="str">
        <f t="shared" si="103"/>
        <v/>
      </c>
      <c r="AG302" s="1202" t="str">
        <f t="shared" si="104"/>
        <v/>
      </c>
      <c r="AH302" s="1202" t="str">
        <f t="shared" si="105"/>
        <v/>
      </c>
      <c r="AI302" s="1202" t="str">
        <f t="shared" si="106"/>
        <v/>
      </c>
      <c r="AJ302" s="1200" t="str">
        <f t="shared" si="107"/>
        <v/>
      </c>
      <c r="AK302" s="1200" t="str">
        <f t="shared" si="108"/>
        <v/>
      </c>
      <c r="AL302" s="1200" t="str">
        <f t="shared" si="109"/>
        <v/>
      </c>
      <c r="AM302" s="1200" t="str">
        <f t="shared" si="110"/>
        <v/>
      </c>
      <c r="AN302" s="1200" t="str">
        <f t="shared" si="111"/>
        <v/>
      </c>
      <c r="AO302" s="1200" t="str">
        <f t="shared" si="112"/>
        <v/>
      </c>
      <c r="IV302" s="786"/>
    </row>
    <row r="303" spans="1:256" s="52" customFormat="1" ht="30" customHeight="1">
      <c r="A303" s="1913"/>
      <c r="B303" s="1399">
        <f t="shared" si="113"/>
        <v>6</v>
      </c>
      <c r="C303" s="291"/>
      <c r="D303" s="726" t="str">
        <f t="shared" si="100"/>
        <v/>
      </c>
      <c r="E303" s="1641"/>
      <c r="F303" s="1637"/>
      <c r="G303" s="292"/>
      <c r="H303" s="62"/>
      <c r="I303" s="753"/>
      <c r="J303" s="754"/>
      <c r="K303" s="755"/>
      <c r="L303" s="762"/>
      <c r="M303" s="753"/>
      <c r="N303" s="754"/>
      <c r="O303" s="755"/>
      <c r="P303" s="769"/>
      <c r="Q303" s="766"/>
      <c r="R303" s="754"/>
      <c r="S303" s="755"/>
      <c r="T303" s="762"/>
      <c r="U303" s="753"/>
      <c r="V303" s="754"/>
      <c r="W303" s="755"/>
      <c r="X303" s="762"/>
      <c r="Y303" s="804">
        <f t="shared" si="114"/>
        <v>0</v>
      </c>
      <c r="Z303" s="803">
        <f t="shared" si="114"/>
        <v>0</v>
      </c>
      <c r="AD303" s="1202" t="str">
        <f t="shared" si="101"/>
        <v/>
      </c>
      <c r="AE303" s="1202" t="str">
        <f t="shared" si="102"/>
        <v/>
      </c>
      <c r="AF303" s="1202" t="str">
        <f t="shared" si="103"/>
        <v/>
      </c>
      <c r="AG303" s="1202" t="str">
        <f t="shared" si="104"/>
        <v/>
      </c>
      <c r="AH303" s="1202" t="str">
        <f t="shared" si="105"/>
        <v/>
      </c>
      <c r="AI303" s="1202" t="str">
        <f t="shared" si="106"/>
        <v/>
      </c>
      <c r="AJ303" s="1200" t="str">
        <f t="shared" si="107"/>
        <v/>
      </c>
      <c r="AK303" s="1200" t="str">
        <f t="shared" si="108"/>
        <v/>
      </c>
      <c r="AL303" s="1200" t="str">
        <f t="shared" si="109"/>
        <v/>
      </c>
      <c r="AM303" s="1200" t="str">
        <f t="shared" si="110"/>
        <v/>
      </c>
      <c r="AN303" s="1200" t="str">
        <f t="shared" si="111"/>
        <v/>
      </c>
      <c r="AO303" s="1200" t="str">
        <f t="shared" si="112"/>
        <v/>
      </c>
      <c r="IV303" s="786"/>
    </row>
    <row r="304" spans="1:256" s="52" customFormat="1" ht="30" customHeight="1">
      <c r="A304" s="1913"/>
      <c r="B304" s="1399">
        <f t="shared" si="113"/>
        <v>7</v>
      </c>
      <c r="C304" s="291"/>
      <c r="D304" s="726" t="str">
        <f t="shared" si="100"/>
        <v/>
      </c>
      <c r="E304" s="1641"/>
      <c r="F304" s="1637"/>
      <c r="G304" s="292"/>
      <c r="H304" s="62"/>
      <c r="I304" s="753"/>
      <c r="J304" s="754"/>
      <c r="K304" s="755"/>
      <c r="L304" s="762"/>
      <c r="M304" s="753"/>
      <c r="N304" s="754"/>
      <c r="O304" s="755"/>
      <c r="P304" s="769"/>
      <c r="Q304" s="766"/>
      <c r="R304" s="754"/>
      <c r="S304" s="755"/>
      <c r="T304" s="762"/>
      <c r="U304" s="753"/>
      <c r="V304" s="754"/>
      <c r="W304" s="755"/>
      <c r="X304" s="762"/>
      <c r="Y304" s="804">
        <f t="shared" si="114"/>
        <v>0</v>
      </c>
      <c r="Z304" s="803">
        <f t="shared" si="114"/>
        <v>0</v>
      </c>
      <c r="AD304" s="1202" t="str">
        <f t="shared" si="101"/>
        <v/>
      </c>
      <c r="AE304" s="1202" t="str">
        <f t="shared" si="102"/>
        <v/>
      </c>
      <c r="AF304" s="1202" t="str">
        <f t="shared" si="103"/>
        <v/>
      </c>
      <c r="AG304" s="1202" t="str">
        <f t="shared" si="104"/>
        <v/>
      </c>
      <c r="AH304" s="1202" t="str">
        <f t="shared" si="105"/>
        <v/>
      </c>
      <c r="AI304" s="1202" t="str">
        <f t="shared" si="106"/>
        <v/>
      </c>
      <c r="AJ304" s="1200" t="str">
        <f t="shared" si="107"/>
        <v/>
      </c>
      <c r="AK304" s="1200" t="str">
        <f t="shared" si="108"/>
        <v/>
      </c>
      <c r="AL304" s="1200" t="str">
        <f t="shared" si="109"/>
        <v/>
      </c>
      <c r="AM304" s="1200" t="str">
        <f t="shared" si="110"/>
        <v/>
      </c>
      <c r="AN304" s="1200" t="str">
        <f t="shared" si="111"/>
        <v/>
      </c>
      <c r="AO304" s="1200" t="str">
        <f t="shared" si="112"/>
        <v/>
      </c>
      <c r="IV304" s="786"/>
    </row>
    <row r="305" spans="1:256" s="52" customFormat="1" ht="30" customHeight="1">
      <c r="A305" s="1913"/>
      <c r="B305" s="1399">
        <f t="shared" si="113"/>
        <v>8</v>
      </c>
      <c r="C305" s="291"/>
      <c r="D305" s="726" t="str">
        <f t="shared" si="100"/>
        <v/>
      </c>
      <c r="E305" s="1641"/>
      <c r="F305" s="1637"/>
      <c r="G305" s="292"/>
      <c r="H305" s="62"/>
      <c r="I305" s="753"/>
      <c r="J305" s="754"/>
      <c r="K305" s="755"/>
      <c r="L305" s="762"/>
      <c r="M305" s="753"/>
      <c r="N305" s="754"/>
      <c r="O305" s="755"/>
      <c r="P305" s="769"/>
      <c r="Q305" s="766"/>
      <c r="R305" s="754"/>
      <c r="S305" s="755"/>
      <c r="T305" s="762"/>
      <c r="U305" s="753"/>
      <c r="V305" s="754"/>
      <c r="W305" s="755"/>
      <c r="X305" s="762"/>
      <c r="Y305" s="804">
        <f t="shared" si="114"/>
        <v>0</v>
      </c>
      <c r="Z305" s="803">
        <f t="shared" si="114"/>
        <v>0</v>
      </c>
      <c r="AD305" s="1202" t="str">
        <f t="shared" si="101"/>
        <v/>
      </c>
      <c r="AE305" s="1202" t="str">
        <f t="shared" si="102"/>
        <v/>
      </c>
      <c r="AF305" s="1202" t="str">
        <f t="shared" si="103"/>
        <v/>
      </c>
      <c r="AG305" s="1202" t="str">
        <f t="shared" si="104"/>
        <v/>
      </c>
      <c r="AH305" s="1202" t="str">
        <f t="shared" si="105"/>
        <v/>
      </c>
      <c r="AI305" s="1202" t="str">
        <f t="shared" si="106"/>
        <v/>
      </c>
      <c r="AJ305" s="1200" t="str">
        <f t="shared" si="107"/>
        <v/>
      </c>
      <c r="AK305" s="1200" t="str">
        <f t="shared" si="108"/>
        <v/>
      </c>
      <c r="AL305" s="1200" t="str">
        <f t="shared" si="109"/>
        <v/>
      </c>
      <c r="AM305" s="1200" t="str">
        <f t="shared" si="110"/>
        <v/>
      </c>
      <c r="AN305" s="1200" t="str">
        <f t="shared" si="111"/>
        <v/>
      </c>
      <c r="AO305" s="1200" t="str">
        <f t="shared" si="112"/>
        <v/>
      </c>
      <c r="IV305" s="786"/>
    </row>
    <row r="306" spans="1:256" s="52" customFormat="1" ht="30" customHeight="1">
      <c r="A306" s="1913"/>
      <c r="B306" s="1399">
        <f t="shared" si="113"/>
        <v>9</v>
      </c>
      <c r="C306" s="291"/>
      <c r="D306" s="726" t="str">
        <f t="shared" si="100"/>
        <v/>
      </c>
      <c r="E306" s="1641"/>
      <c r="F306" s="1637"/>
      <c r="G306" s="292"/>
      <c r="H306" s="62"/>
      <c r="I306" s="753"/>
      <c r="J306" s="754"/>
      <c r="K306" s="755"/>
      <c r="L306" s="762"/>
      <c r="M306" s="753"/>
      <c r="N306" s="754"/>
      <c r="O306" s="755"/>
      <c r="P306" s="769"/>
      <c r="Q306" s="766"/>
      <c r="R306" s="754"/>
      <c r="S306" s="755"/>
      <c r="T306" s="762"/>
      <c r="U306" s="753"/>
      <c r="V306" s="754"/>
      <c r="W306" s="755"/>
      <c r="X306" s="762"/>
      <c r="Y306" s="804">
        <f t="shared" si="114"/>
        <v>0</v>
      </c>
      <c r="Z306" s="803">
        <f t="shared" si="114"/>
        <v>0</v>
      </c>
      <c r="AD306" s="1202" t="str">
        <f t="shared" si="101"/>
        <v/>
      </c>
      <c r="AE306" s="1202" t="str">
        <f t="shared" si="102"/>
        <v/>
      </c>
      <c r="AF306" s="1202" t="str">
        <f t="shared" si="103"/>
        <v/>
      </c>
      <c r="AG306" s="1202" t="str">
        <f t="shared" si="104"/>
        <v/>
      </c>
      <c r="AH306" s="1202" t="str">
        <f t="shared" si="105"/>
        <v/>
      </c>
      <c r="AI306" s="1202" t="str">
        <f t="shared" si="106"/>
        <v/>
      </c>
      <c r="AJ306" s="1200" t="str">
        <f t="shared" si="107"/>
        <v/>
      </c>
      <c r="AK306" s="1200" t="str">
        <f t="shared" si="108"/>
        <v/>
      </c>
      <c r="AL306" s="1200" t="str">
        <f t="shared" si="109"/>
        <v/>
      </c>
      <c r="AM306" s="1200" t="str">
        <f t="shared" si="110"/>
        <v/>
      </c>
      <c r="AN306" s="1200" t="str">
        <f t="shared" si="111"/>
        <v/>
      </c>
      <c r="AO306" s="1200" t="str">
        <f t="shared" si="112"/>
        <v/>
      </c>
      <c r="IV306" s="786"/>
    </row>
    <row r="307" spans="1:256" s="52" customFormat="1" ht="30" customHeight="1">
      <c r="A307" s="1913"/>
      <c r="B307" s="1399">
        <f t="shared" si="113"/>
        <v>10</v>
      </c>
      <c r="C307" s="291"/>
      <c r="D307" s="726" t="str">
        <f t="shared" si="100"/>
        <v/>
      </c>
      <c r="E307" s="1641"/>
      <c r="F307" s="1637"/>
      <c r="G307" s="292"/>
      <c r="H307" s="62"/>
      <c r="I307" s="753"/>
      <c r="J307" s="754"/>
      <c r="K307" s="755"/>
      <c r="L307" s="762"/>
      <c r="M307" s="753"/>
      <c r="N307" s="754"/>
      <c r="O307" s="755"/>
      <c r="P307" s="769"/>
      <c r="Q307" s="766"/>
      <c r="R307" s="754"/>
      <c r="S307" s="755"/>
      <c r="T307" s="762"/>
      <c r="U307" s="753"/>
      <c r="V307" s="754"/>
      <c r="W307" s="755"/>
      <c r="X307" s="762"/>
      <c r="Y307" s="804">
        <f t="shared" si="114"/>
        <v>0</v>
      </c>
      <c r="Z307" s="803">
        <f t="shared" si="114"/>
        <v>0</v>
      </c>
      <c r="AD307" s="1202" t="str">
        <f t="shared" si="101"/>
        <v/>
      </c>
      <c r="AE307" s="1202" t="str">
        <f t="shared" si="102"/>
        <v/>
      </c>
      <c r="AF307" s="1202" t="str">
        <f t="shared" si="103"/>
        <v/>
      </c>
      <c r="AG307" s="1202" t="str">
        <f t="shared" si="104"/>
        <v/>
      </c>
      <c r="AH307" s="1202" t="str">
        <f t="shared" si="105"/>
        <v/>
      </c>
      <c r="AI307" s="1202" t="str">
        <f t="shared" si="106"/>
        <v/>
      </c>
      <c r="AJ307" s="1200" t="str">
        <f t="shared" si="107"/>
        <v/>
      </c>
      <c r="AK307" s="1200" t="str">
        <f t="shared" si="108"/>
        <v/>
      </c>
      <c r="AL307" s="1200" t="str">
        <f t="shared" si="109"/>
        <v/>
      </c>
      <c r="AM307" s="1200" t="str">
        <f t="shared" si="110"/>
        <v/>
      </c>
      <c r="AN307" s="1200" t="str">
        <f t="shared" si="111"/>
        <v/>
      </c>
      <c r="AO307" s="1200" t="str">
        <f t="shared" si="112"/>
        <v/>
      </c>
      <c r="IV307" s="786"/>
    </row>
    <row r="308" spans="1:256" s="52" customFormat="1" ht="30" customHeight="1">
      <c r="A308" s="1913"/>
      <c r="B308" s="1399">
        <f t="shared" si="113"/>
        <v>11</v>
      </c>
      <c r="C308" s="291"/>
      <c r="D308" s="726" t="str">
        <f t="shared" si="100"/>
        <v/>
      </c>
      <c r="E308" s="1641"/>
      <c r="F308" s="1637"/>
      <c r="G308" s="292"/>
      <c r="H308" s="62"/>
      <c r="I308" s="753"/>
      <c r="J308" s="754"/>
      <c r="K308" s="755"/>
      <c r="L308" s="762"/>
      <c r="M308" s="753"/>
      <c r="N308" s="754"/>
      <c r="O308" s="755"/>
      <c r="P308" s="769"/>
      <c r="Q308" s="766"/>
      <c r="R308" s="754"/>
      <c r="S308" s="755"/>
      <c r="T308" s="762"/>
      <c r="U308" s="753"/>
      <c r="V308" s="754"/>
      <c r="W308" s="755"/>
      <c r="X308" s="762"/>
      <c r="Y308" s="804">
        <f t="shared" si="114"/>
        <v>0</v>
      </c>
      <c r="Z308" s="803">
        <f t="shared" si="114"/>
        <v>0</v>
      </c>
      <c r="AD308" s="1202" t="str">
        <f t="shared" si="101"/>
        <v/>
      </c>
      <c r="AE308" s="1202" t="str">
        <f t="shared" si="102"/>
        <v/>
      </c>
      <c r="AF308" s="1202" t="str">
        <f t="shared" si="103"/>
        <v/>
      </c>
      <c r="AG308" s="1202" t="str">
        <f t="shared" si="104"/>
        <v/>
      </c>
      <c r="AH308" s="1202" t="str">
        <f t="shared" si="105"/>
        <v/>
      </c>
      <c r="AI308" s="1202" t="str">
        <f t="shared" si="106"/>
        <v/>
      </c>
      <c r="AJ308" s="1200" t="str">
        <f t="shared" si="107"/>
        <v/>
      </c>
      <c r="AK308" s="1200" t="str">
        <f t="shared" si="108"/>
        <v/>
      </c>
      <c r="AL308" s="1200" t="str">
        <f t="shared" si="109"/>
        <v/>
      </c>
      <c r="AM308" s="1200" t="str">
        <f t="shared" si="110"/>
        <v/>
      </c>
      <c r="AN308" s="1200" t="str">
        <f t="shared" si="111"/>
        <v/>
      </c>
      <c r="AO308" s="1200" t="str">
        <f t="shared" si="112"/>
        <v/>
      </c>
      <c r="IV308" s="786"/>
    </row>
    <row r="309" spans="1:256" s="52" customFormat="1" ht="30" customHeight="1">
      <c r="A309" s="1913"/>
      <c r="B309" s="1399">
        <f t="shared" si="113"/>
        <v>12</v>
      </c>
      <c r="C309" s="291"/>
      <c r="D309" s="726" t="str">
        <f t="shared" si="100"/>
        <v/>
      </c>
      <c r="E309" s="1641"/>
      <c r="F309" s="1637"/>
      <c r="G309" s="292"/>
      <c r="H309" s="62"/>
      <c r="I309" s="753"/>
      <c r="J309" s="754"/>
      <c r="K309" s="755"/>
      <c r="L309" s="762"/>
      <c r="M309" s="753"/>
      <c r="N309" s="754"/>
      <c r="O309" s="755"/>
      <c r="P309" s="769"/>
      <c r="Q309" s="766"/>
      <c r="R309" s="754"/>
      <c r="S309" s="755"/>
      <c r="T309" s="762"/>
      <c r="U309" s="753"/>
      <c r="V309" s="754"/>
      <c r="W309" s="755"/>
      <c r="X309" s="762"/>
      <c r="Y309" s="804">
        <f t="shared" si="114"/>
        <v>0</v>
      </c>
      <c r="Z309" s="803">
        <f t="shared" si="114"/>
        <v>0</v>
      </c>
      <c r="AD309" s="1202" t="str">
        <f t="shared" si="101"/>
        <v/>
      </c>
      <c r="AE309" s="1202" t="str">
        <f t="shared" si="102"/>
        <v/>
      </c>
      <c r="AF309" s="1202" t="str">
        <f t="shared" si="103"/>
        <v/>
      </c>
      <c r="AG309" s="1202" t="str">
        <f t="shared" si="104"/>
        <v/>
      </c>
      <c r="AH309" s="1202" t="str">
        <f t="shared" si="105"/>
        <v/>
      </c>
      <c r="AI309" s="1202" t="str">
        <f t="shared" si="106"/>
        <v/>
      </c>
      <c r="AJ309" s="1200" t="str">
        <f t="shared" si="107"/>
        <v/>
      </c>
      <c r="AK309" s="1200" t="str">
        <f t="shared" si="108"/>
        <v/>
      </c>
      <c r="AL309" s="1200" t="str">
        <f t="shared" si="109"/>
        <v/>
      </c>
      <c r="AM309" s="1200" t="str">
        <f t="shared" si="110"/>
        <v/>
      </c>
      <c r="AN309" s="1200" t="str">
        <f t="shared" si="111"/>
        <v/>
      </c>
      <c r="AO309" s="1200" t="str">
        <f t="shared" si="112"/>
        <v/>
      </c>
      <c r="IV309" s="786"/>
    </row>
    <row r="310" spans="1:256" s="52" customFormat="1" ht="30" customHeight="1">
      <c r="A310" s="1913"/>
      <c r="B310" s="1399">
        <f t="shared" si="113"/>
        <v>13</v>
      </c>
      <c r="C310" s="291"/>
      <c r="D310" s="726" t="str">
        <f t="shared" si="100"/>
        <v/>
      </c>
      <c r="E310" s="1641"/>
      <c r="F310" s="1637"/>
      <c r="G310" s="292"/>
      <c r="H310" s="62"/>
      <c r="I310" s="753"/>
      <c r="J310" s="754"/>
      <c r="K310" s="755"/>
      <c r="L310" s="762"/>
      <c r="M310" s="753"/>
      <c r="N310" s="754"/>
      <c r="O310" s="755"/>
      <c r="P310" s="769"/>
      <c r="Q310" s="766"/>
      <c r="R310" s="754"/>
      <c r="S310" s="755"/>
      <c r="T310" s="762"/>
      <c r="U310" s="753"/>
      <c r="V310" s="754"/>
      <c r="W310" s="755"/>
      <c r="X310" s="762"/>
      <c r="Y310" s="804">
        <f t="shared" si="114"/>
        <v>0</v>
      </c>
      <c r="Z310" s="803">
        <f t="shared" si="114"/>
        <v>0</v>
      </c>
      <c r="AD310" s="1202" t="str">
        <f t="shared" si="101"/>
        <v/>
      </c>
      <c r="AE310" s="1202" t="str">
        <f t="shared" si="102"/>
        <v/>
      </c>
      <c r="AF310" s="1202" t="str">
        <f t="shared" si="103"/>
        <v/>
      </c>
      <c r="AG310" s="1202" t="str">
        <f t="shared" si="104"/>
        <v/>
      </c>
      <c r="AH310" s="1202" t="str">
        <f t="shared" si="105"/>
        <v/>
      </c>
      <c r="AI310" s="1202" t="str">
        <f t="shared" si="106"/>
        <v/>
      </c>
      <c r="AJ310" s="1200" t="str">
        <f t="shared" si="107"/>
        <v/>
      </c>
      <c r="AK310" s="1200" t="str">
        <f t="shared" si="108"/>
        <v/>
      </c>
      <c r="AL310" s="1200" t="str">
        <f t="shared" si="109"/>
        <v/>
      </c>
      <c r="AM310" s="1200" t="str">
        <f t="shared" si="110"/>
        <v/>
      </c>
      <c r="AN310" s="1200" t="str">
        <f t="shared" si="111"/>
        <v/>
      </c>
      <c r="AO310" s="1200" t="str">
        <f t="shared" si="112"/>
        <v/>
      </c>
      <c r="IV310" s="786"/>
    </row>
    <row r="311" spans="1:256" s="52" customFormat="1" ht="30" customHeight="1">
      <c r="A311" s="1913"/>
      <c r="B311" s="1399">
        <f t="shared" si="113"/>
        <v>14</v>
      </c>
      <c r="C311" s="291"/>
      <c r="D311" s="726" t="str">
        <f t="shared" si="100"/>
        <v/>
      </c>
      <c r="E311" s="1641"/>
      <c r="F311" s="1637"/>
      <c r="G311" s="292"/>
      <c r="H311" s="62"/>
      <c r="I311" s="753"/>
      <c r="J311" s="754"/>
      <c r="K311" s="755"/>
      <c r="L311" s="762"/>
      <c r="M311" s="753"/>
      <c r="N311" s="754"/>
      <c r="O311" s="755"/>
      <c r="P311" s="769"/>
      <c r="Q311" s="766"/>
      <c r="R311" s="754"/>
      <c r="S311" s="755"/>
      <c r="T311" s="762"/>
      <c r="U311" s="753"/>
      <c r="V311" s="754"/>
      <c r="W311" s="755"/>
      <c r="X311" s="762"/>
      <c r="Y311" s="804">
        <f t="shared" si="114"/>
        <v>0</v>
      </c>
      <c r="Z311" s="803">
        <f t="shared" si="114"/>
        <v>0</v>
      </c>
      <c r="AD311" s="1202" t="str">
        <f t="shared" si="101"/>
        <v/>
      </c>
      <c r="AE311" s="1202" t="str">
        <f t="shared" si="102"/>
        <v/>
      </c>
      <c r="AF311" s="1202" t="str">
        <f t="shared" si="103"/>
        <v/>
      </c>
      <c r="AG311" s="1202" t="str">
        <f t="shared" si="104"/>
        <v/>
      </c>
      <c r="AH311" s="1202" t="str">
        <f t="shared" si="105"/>
        <v/>
      </c>
      <c r="AI311" s="1202" t="str">
        <f t="shared" si="106"/>
        <v/>
      </c>
      <c r="AJ311" s="1200" t="str">
        <f t="shared" si="107"/>
        <v/>
      </c>
      <c r="AK311" s="1200" t="str">
        <f t="shared" si="108"/>
        <v/>
      </c>
      <c r="AL311" s="1200" t="str">
        <f t="shared" si="109"/>
        <v/>
      </c>
      <c r="AM311" s="1200" t="str">
        <f t="shared" si="110"/>
        <v/>
      </c>
      <c r="AN311" s="1200" t="str">
        <f t="shared" si="111"/>
        <v/>
      </c>
      <c r="AO311" s="1200" t="str">
        <f t="shared" si="112"/>
        <v/>
      </c>
      <c r="IV311" s="786"/>
    </row>
    <row r="312" spans="1:256" s="52" customFormat="1" ht="30" customHeight="1">
      <c r="A312" s="1913"/>
      <c r="B312" s="1399">
        <f t="shared" si="113"/>
        <v>15</v>
      </c>
      <c r="C312" s="291"/>
      <c r="D312" s="726" t="str">
        <f t="shared" si="100"/>
        <v/>
      </c>
      <c r="E312" s="1641"/>
      <c r="F312" s="1637"/>
      <c r="G312" s="292"/>
      <c r="H312" s="62"/>
      <c r="I312" s="753"/>
      <c r="J312" s="754"/>
      <c r="K312" s="755"/>
      <c r="L312" s="762"/>
      <c r="M312" s="753"/>
      <c r="N312" s="754"/>
      <c r="O312" s="755"/>
      <c r="P312" s="769"/>
      <c r="Q312" s="766"/>
      <c r="R312" s="754"/>
      <c r="S312" s="755"/>
      <c r="T312" s="762"/>
      <c r="U312" s="753"/>
      <c r="V312" s="754"/>
      <c r="W312" s="755"/>
      <c r="X312" s="762"/>
      <c r="Y312" s="804">
        <f t="shared" si="114"/>
        <v>0</v>
      </c>
      <c r="Z312" s="803">
        <f t="shared" si="114"/>
        <v>0</v>
      </c>
      <c r="AD312" s="1202" t="str">
        <f t="shared" si="101"/>
        <v/>
      </c>
      <c r="AE312" s="1202" t="str">
        <f t="shared" si="102"/>
        <v/>
      </c>
      <c r="AF312" s="1202" t="str">
        <f t="shared" si="103"/>
        <v/>
      </c>
      <c r="AG312" s="1202" t="str">
        <f t="shared" si="104"/>
        <v/>
      </c>
      <c r="AH312" s="1202" t="str">
        <f t="shared" si="105"/>
        <v/>
      </c>
      <c r="AI312" s="1202" t="str">
        <f t="shared" si="106"/>
        <v/>
      </c>
      <c r="AJ312" s="1200" t="str">
        <f t="shared" si="107"/>
        <v/>
      </c>
      <c r="AK312" s="1200" t="str">
        <f t="shared" si="108"/>
        <v/>
      </c>
      <c r="AL312" s="1200" t="str">
        <f t="shared" si="109"/>
        <v/>
      </c>
      <c r="AM312" s="1200" t="str">
        <f t="shared" si="110"/>
        <v/>
      </c>
      <c r="AN312" s="1200" t="str">
        <f t="shared" si="111"/>
        <v/>
      </c>
      <c r="AO312" s="1200" t="str">
        <f t="shared" si="112"/>
        <v/>
      </c>
      <c r="IV312" s="786"/>
    </row>
    <row r="313" spans="1:256" s="52" customFormat="1" ht="30" customHeight="1">
      <c r="A313" s="1913"/>
      <c r="B313" s="1399">
        <f t="shared" si="113"/>
        <v>16</v>
      </c>
      <c r="C313" s="291"/>
      <c r="D313" s="726" t="str">
        <f t="shared" si="100"/>
        <v/>
      </c>
      <c r="E313" s="1641"/>
      <c r="F313" s="1637"/>
      <c r="G313" s="292"/>
      <c r="H313" s="62"/>
      <c r="I313" s="753"/>
      <c r="J313" s="754"/>
      <c r="K313" s="755"/>
      <c r="L313" s="762"/>
      <c r="M313" s="753"/>
      <c r="N313" s="754"/>
      <c r="O313" s="755"/>
      <c r="P313" s="769"/>
      <c r="Q313" s="766"/>
      <c r="R313" s="754"/>
      <c r="S313" s="755"/>
      <c r="T313" s="762"/>
      <c r="U313" s="753"/>
      <c r="V313" s="754"/>
      <c r="W313" s="755"/>
      <c r="X313" s="762"/>
      <c r="Y313" s="804">
        <f t="shared" si="114"/>
        <v>0</v>
      </c>
      <c r="Z313" s="803">
        <f t="shared" si="114"/>
        <v>0</v>
      </c>
      <c r="AD313" s="1202" t="str">
        <f t="shared" si="101"/>
        <v/>
      </c>
      <c r="AE313" s="1202" t="str">
        <f t="shared" si="102"/>
        <v/>
      </c>
      <c r="AF313" s="1202" t="str">
        <f t="shared" si="103"/>
        <v/>
      </c>
      <c r="AG313" s="1202" t="str">
        <f t="shared" si="104"/>
        <v/>
      </c>
      <c r="AH313" s="1202" t="str">
        <f t="shared" si="105"/>
        <v/>
      </c>
      <c r="AI313" s="1202" t="str">
        <f t="shared" si="106"/>
        <v/>
      </c>
      <c r="AJ313" s="1200" t="str">
        <f t="shared" si="107"/>
        <v/>
      </c>
      <c r="AK313" s="1200" t="str">
        <f t="shared" si="108"/>
        <v/>
      </c>
      <c r="AL313" s="1200" t="str">
        <f t="shared" si="109"/>
        <v/>
      </c>
      <c r="AM313" s="1200" t="str">
        <f t="shared" si="110"/>
        <v/>
      </c>
      <c r="AN313" s="1200" t="str">
        <f t="shared" si="111"/>
        <v/>
      </c>
      <c r="AO313" s="1200" t="str">
        <f t="shared" si="112"/>
        <v/>
      </c>
      <c r="IV313" s="786"/>
    </row>
    <row r="314" spans="1:256" s="52" customFormat="1" ht="30" customHeight="1">
      <c r="A314" s="1913"/>
      <c r="B314" s="1399">
        <f t="shared" si="113"/>
        <v>17</v>
      </c>
      <c r="C314" s="291"/>
      <c r="D314" s="726" t="str">
        <f t="shared" si="100"/>
        <v/>
      </c>
      <c r="E314" s="1641"/>
      <c r="F314" s="1637"/>
      <c r="G314" s="292"/>
      <c r="H314" s="62"/>
      <c r="I314" s="753"/>
      <c r="J314" s="754"/>
      <c r="K314" s="755"/>
      <c r="L314" s="762"/>
      <c r="M314" s="753"/>
      <c r="N314" s="754"/>
      <c r="O314" s="755"/>
      <c r="P314" s="769"/>
      <c r="Q314" s="766"/>
      <c r="R314" s="754"/>
      <c r="S314" s="755"/>
      <c r="T314" s="762"/>
      <c r="U314" s="753"/>
      <c r="V314" s="754"/>
      <c r="W314" s="755"/>
      <c r="X314" s="762"/>
      <c r="Y314" s="804">
        <f t="shared" si="114"/>
        <v>0</v>
      </c>
      <c r="Z314" s="803">
        <f t="shared" si="114"/>
        <v>0</v>
      </c>
      <c r="AD314" s="1202" t="str">
        <f t="shared" si="101"/>
        <v/>
      </c>
      <c r="AE314" s="1202" t="str">
        <f t="shared" si="102"/>
        <v/>
      </c>
      <c r="AF314" s="1202" t="str">
        <f t="shared" si="103"/>
        <v/>
      </c>
      <c r="AG314" s="1202" t="str">
        <f t="shared" si="104"/>
        <v/>
      </c>
      <c r="AH314" s="1202" t="str">
        <f t="shared" si="105"/>
        <v/>
      </c>
      <c r="AI314" s="1202" t="str">
        <f t="shared" si="106"/>
        <v/>
      </c>
      <c r="AJ314" s="1200" t="str">
        <f t="shared" si="107"/>
        <v/>
      </c>
      <c r="AK314" s="1200" t="str">
        <f t="shared" si="108"/>
        <v/>
      </c>
      <c r="AL314" s="1200" t="str">
        <f t="shared" si="109"/>
        <v/>
      </c>
      <c r="AM314" s="1200" t="str">
        <f t="shared" si="110"/>
        <v/>
      </c>
      <c r="AN314" s="1200" t="str">
        <f t="shared" si="111"/>
        <v/>
      </c>
      <c r="AO314" s="1200" t="str">
        <f t="shared" si="112"/>
        <v/>
      </c>
      <c r="IV314" s="786"/>
    </row>
    <row r="315" spans="1:256" s="52" customFormat="1" ht="30" customHeight="1">
      <c r="A315" s="1913"/>
      <c r="B315" s="1399">
        <f t="shared" si="113"/>
        <v>18</v>
      </c>
      <c r="C315" s="291"/>
      <c r="D315" s="726" t="str">
        <f t="shared" si="100"/>
        <v/>
      </c>
      <c r="E315" s="1641"/>
      <c r="F315" s="1637"/>
      <c r="G315" s="292"/>
      <c r="H315" s="62"/>
      <c r="I315" s="753"/>
      <c r="J315" s="754"/>
      <c r="K315" s="755"/>
      <c r="L315" s="762"/>
      <c r="M315" s="753"/>
      <c r="N315" s="754"/>
      <c r="O315" s="755"/>
      <c r="P315" s="769"/>
      <c r="Q315" s="766"/>
      <c r="R315" s="754"/>
      <c r="S315" s="755"/>
      <c r="T315" s="762"/>
      <c r="U315" s="753"/>
      <c r="V315" s="754"/>
      <c r="W315" s="755"/>
      <c r="X315" s="762"/>
      <c r="Y315" s="804">
        <f t="shared" si="114"/>
        <v>0</v>
      </c>
      <c r="Z315" s="803">
        <f t="shared" si="114"/>
        <v>0</v>
      </c>
      <c r="AD315" s="1202" t="str">
        <f t="shared" si="101"/>
        <v/>
      </c>
      <c r="AE315" s="1202" t="str">
        <f t="shared" si="102"/>
        <v/>
      </c>
      <c r="AF315" s="1202" t="str">
        <f t="shared" si="103"/>
        <v/>
      </c>
      <c r="AG315" s="1202" t="str">
        <f t="shared" si="104"/>
        <v/>
      </c>
      <c r="AH315" s="1202" t="str">
        <f t="shared" si="105"/>
        <v/>
      </c>
      <c r="AI315" s="1202" t="str">
        <f t="shared" si="106"/>
        <v/>
      </c>
      <c r="AJ315" s="1200" t="str">
        <f t="shared" si="107"/>
        <v/>
      </c>
      <c r="AK315" s="1200" t="str">
        <f t="shared" si="108"/>
        <v/>
      </c>
      <c r="AL315" s="1200" t="str">
        <f t="shared" si="109"/>
        <v/>
      </c>
      <c r="AM315" s="1200" t="str">
        <f t="shared" si="110"/>
        <v/>
      </c>
      <c r="AN315" s="1200" t="str">
        <f t="shared" si="111"/>
        <v/>
      </c>
      <c r="AO315" s="1200" t="str">
        <f t="shared" si="112"/>
        <v/>
      </c>
      <c r="IV315" s="786"/>
    </row>
    <row r="316" spans="1:256" s="52" customFormat="1" ht="30" customHeight="1">
      <c r="A316" s="1913"/>
      <c r="B316" s="1399">
        <f t="shared" si="113"/>
        <v>19</v>
      </c>
      <c r="C316" s="291"/>
      <c r="D316" s="726" t="str">
        <f t="shared" si="100"/>
        <v/>
      </c>
      <c r="E316" s="1641"/>
      <c r="F316" s="1637"/>
      <c r="G316" s="292"/>
      <c r="H316" s="62"/>
      <c r="I316" s="753"/>
      <c r="J316" s="754"/>
      <c r="K316" s="755"/>
      <c r="L316" s="762"/>
      <c r="M316" s="753"/>
      <c r="N316" s="754"/>
      <c r="O316" s="755"/>
      <c r="P316" s="769"/>
      <c r="Q316" s="766"/>
      <c r="R316" s="754"/>
      <c r="S316" s="755"/>
      <c r="T316" s="762"/>
      <c r="U316" s="753"/>
      <c r="V316" s="754"/>
      <c r="W316" s="755"/>
      <c r="X316" s="762"/>
      <c r="Y316" s="804">
        <f t="shared" si="114"/>
        <v>0</v>
      </c>
      <c r="Z316" s="803">
        <f t="shared" si="114"/>
        <v>0</v>
      </c>
      <c r="AD316" s="1202" t="str">
        <f t="shared" si="101"/>
        <v/>
      </c>
      <c r="AE316" s="1202" t="str">
        <f t="shared" si="102"/>
        <v/>
      </c>
      <c r="AF316" s="1202" t="str">
        <f t="shared" si="103"/>
        <v/>
      </c>
      <c r="AG316" s="1202" t="str">
        <f t="shared" si="104"/>
        <v/>
      </c>
      <c r="AH316" s="1202" t="str">
        <f t="shared" si="105"/>
        <v/>
      </c>
      <c r="AI316" s="1202" t="str">
        <f t="shared" si="106"/>
        <v/>
      </c>
      <c r="AJ316" s="1200" t="str">
        <f t="shared" si="107"/>
        <v/>
      </c>
      <c r="AK316" s="1200" t="str">
        <f t="shared" si="108"/>
        <v/>
      </c>
      <c r="AL316" s="1200" t="str">
        <f t="shared" si="109"/>
        <v/>
      </c>
      <c r="AM316" s="1200" t="str">
        <f t="shared" si="110"/>
        <v/>
      </c>
      <c r="AN316" s="1200" t="str">
        <f t="shared" si="111"/>
        <v/>
      </c>
      <c r="AO316" s="1200" t="str">
        <f t="shared" si="112"/>
        <v/>
      </c>
      <c r="IV316" s="786"/>
    </row>
    <row r="317" spans="1:256" s="52" customFormat="1" ht="30" customHeight="1">
      <c r="A317" s="1913"/>
      <c r="B317" s="1399">
        <f t="shared" si="113"/>
        <v>20</v>
      </c>
      <c r="C317" s="291"/>
      <c r="D317" s="726" t="str">
        <f t="shared" si="100"/>
        <v/>
      </c>
      <c r="E317" s="1641"/>
      <c r="F317" s="1637"/>
      <c r="G317" s="292"/>
      <c r="H317" s="62"/>
      <c r="I317" s="753"/>
      <c r="J317" s="754"/>
      <c r="K317" s="755"/>
      <c r="L317" s="762"/>
      <c r="M317" s="753"/>
      <c r="N317" s="754"/>
      <c r="O317" s="755"/>
      <c r="P317" s="769"/>
      <c r="Q317" s="766"/>
      <c r="R317" s="754"/>
      <c r="S317" s="755"/>
      <c r="T317" s="762"/>
      <c r="U317" s="753"/>
      <c r="V317" s="754"/>
      <c r="W317" s="755"/>
      <c r="X317" s="762"/>
      <c r="Y317" s="804">
        <f t="shared" si="114"/>
        <v>0</v>
      </c>
      <c r="Z317" s="803">
        <f t="shared" si="114"/>
        <v>0</v>
      </c>
      <c r="AD317" s="1202" t="str">
        <f t="shared" si="101"/>
        <v/>
      </c>
      <c r="AE317" s="1202" t="str">
        <f t="shared" si="102"/>
        <v/>
      </c>
      <c r="AF317" s="1202" t="str">
        <f t="shared" si="103"/>
        <v/>
      </c>
      <c r="AG317" s="1202" t="str">
        <f t="shared" si="104"/>
        <v/>
      </c>
      <c r="AH317" s="1202" t="str">
        <f t="shared" si="105"/>
        <v/>
      </c>
      <c r="AI317" s="1202" t="str">
        <f t="shared" si="106"/>
        <v/>
      </c>
      <c r="AJ317" s="1200" t="str">
        <f t="shared" si="107"/>
        <v/>
      </c>
      <c r="AK317" s="1200" t="str">
        <f t="shared" si="108"/>
        <v/>
      </c>
      <c r="AL317" s="1200" t="str">
        <f t="shared" si="109"/>
        <v/>
      </c>
      <c r="AM317" s="1200" t="str">
        <f t="shared" si="110"/>
        <v/>
      </c>
      <c r="AN317" s="1200" t="str">
        <f t="shared" si="111"/>
        <v/>
      </c>
      <c r="AO317" s="1200" t="str">
        <f t="shared" si="112"/>
        <v/>
      </c>
      <c r="IV317" s="786"/>
    </row>
    <row r="318" spans="1:256" s="52" customFormat="1" ht="30" customHeight="1">
      <c r="A318" s="1913"/>
      <c r="B318" s="1399">
        <f t="shared" si="113"/>
        <v>21</v>
      </c>
      <c r="C318" s="291"/>
      <c r="D318" s="726" t="str">
        <f t="shared" si="100"/>
        <v/>
      </c>
      <c r="E318" s="1641"/>
      <c r="F318" s="1637"/>
      <c r="G318" s="292"/>
      <c r="H318" s="62"/>
      <c r="I318" s="753"/>
      <c r="J318" s="754"/>
      <c r="K318" s="755"/>
      <c r="L318" s="762"/>
      <c r="M318" s="753"/>
      <c r="N318" s="754"/>
      <c r="O318" s="755"/>
      <c r="P318" s="769"/>
      <c r="Q318" s="766"/>
      <c r="R318" s="754"/>
      <c r="S318" s="755"/>
      <c r="T318" s="762"/>
      <c r="U318" s="753"/>
      <c r="V318" s="754"/>
      <c r="W318" s="755"/>
      <c r="X318" s="762"/>
      <c r="Y318" s="804">
        <f t="shared" si="114"/>
        <v>0</v>
      </c>
      <c r="Z318" s="803">
        <f t="shared" si="114"/>
        <v>0</v>
      </c>
      <c r="AD318" s="1202" t="str">
        <f t="shared" si="101"/>
        <v/>
      </c>
      <c r="AE318" s="1202" t="str">
        <f t="shared" si="102"/>
        <v/>
      </c>
      <c r="AF318" s="1202" t="str">
        <f t="shared" si="103"/>
        <v/>
      </c>
      <c r="AG318" s="1202" t="str">
        <f t="shared" si="104"/>
        <v/>
      </c>
      <c r="AH318" s="1202" t="str">
        <f t="shared" si="105"/>
        <v/>
      </c>
      <c r="AI318" s="1202" t="str">
        <f t="shared" si="106"/>
        <v/>
      </c>
      <c r="AJ318" s="1200" t="str">
        <f t="shared" si="107"/>
        <v/>
      </c>
      <c r="AK318" s="1200" t="str">
        <f t="shared" si="108"/>
        <v/>
      </c>
      <c r="AL318" s="1200" t="str">
        <f t="shared" si="109"/>
        <v/>
      </c>
      <c r="AM318" s="1200" t="str">
        <f t="shared" si="110"/>
        <v/>
      </c>
      <c r="AN318" s="1200" t="str">
        <f t="shared" si="111"/>
        <v/>
      </c>
      <c r="AO318" s="1200" t="str">
        <f t="shared" si="112"/>
        <v/>
      </c>
      <c r="IV318" s="786"/>
    </row>
    <row r="319" spans="1:256" s="52" customFormat="1" ht="30" customHeight="1">
      <c r="A319" s="1913"/>
      <c r="B319" s="1399">
        <f t="shared" si="113"/>
        <v>22</v>
      </c>
      <c r="C319" s="291"/>
      <c r="D319" s="726" t="str">
        <f t="shared" si="100"/>
        <v/>
      </c>
      <c r="E319" s="1641"/>
      <c r="F319" s="1637"/>
      <c r="G319" s="292"/>
      <c r="H319" s="62"/>
      <c r="I319" s="753"/>
      <c r="J319" s="754"/>
      <c r="K319" s="755"/>
      <c r="L319" s="762"/>
      <c r="M319" s="753"/>
      <c r="N319" s="754"/>
      <c r="O319" s="755"/>
      <c r="P319" s="769"/>
      <c r="Q319" s="766"/>
      <c r="R319" s="754"/>
      <c r="S319" s="755"/>
      <c r="T319" s="762"/>
      <c r="U319" s="753"/>
      <c r="V319" s="754"/>
      <c r="W319" s="755"/>
      <c r="X319" s="762"/>
      <c r="Y319" s="804">
        <f t="shared" si="114"/>
        <v>0</v>
      </c>
      <c r="Z319" s="803">
        <f t="shared" si="114"/>
        <v>0</v>
      </c>
      <c r="AD319" s="1202" t="str">
        <f t="shared" si="101"/>
        <v/>
      </c>
      <c r="AE319" s="1202" t="str">
        <f t="shared" si="102"/>
        <v/>
      </c>
      <c r="AF319" s="1202" t="str">
        <f t="shared" si="103"/>
        <v/>
      </c>
      <c r="AG319" s="1202" t="str">
        <f t="shared" si="104"/>
        <v/>
      </c>
      <c r="AH319" s="1202" t="str">
        <f t="shared" si="105"/>
        <v/>
      </c>
      <c r="AI319" s="1202" t="str">
        <f t="shared" si="106"/>
        <v/>
      </c>
      <c r="AJ319" s="1200" t="str">
        <f t="shared" si="107"/>
        <v/>
      </c>
      <c r="AK319" s="1200" t="str">
        <f t="shared" si="108"/>
        <v/>
      </c>
      <c r="AL319" s="1200" t="str">
        <f t="shared" si="109"/>
        <v/>
      </c>
      <c r="AM319" s="1200" t="str">
        <f t="shared" si="110"/>
        <v/>
      </c>
      <c r="AN319" s="1200" t="str">
        <f t="shared" si="111"/>
        <v/>
      </c>
      <c r="AO319" s="1200" t="str">
        <f t="shared" si="112"/>
        <v/>
      </c>
      <c r="IV319" s="786"/>
    </row>
    <row r="320" spans="1:256" s="52" customFormat="1" ht="30" customHeight="1">
      <c r="A320" s="1913"/>
      <c r="B320" s="1399">
        <f t="shared" si="113"/>
        <v>23</v>
      </c>
      <c r="C320" s="291"/>
      <c r="D320" s="726" t="str">
        <f t="shared" si="100"/>
        <v/>
      </c>
      <c r="E320" s="1641"/>
      <c r="F320" s="1637"/>
      <c r="G320" s="292"/>
      <c r="H320" s="62"/>
      <c r="I320" s="753"/>
      <c r="J320" s="754"/>
      <c r="K320" s="755"/>
      <c r="L320" s="762"/>
      <c r="M320" s="753"/>
      <c r="N320" s="754"/>
      <c r="O320" s="755"/>
      <c r="P320" s="769"/>
      <c r="Q320" s="766"/>
      <c r="R320" s="754"/>
      <c r="S320" s="755"/>
      <c r="T320" s="762"/>
      <c r="U320" s="753"/>
      <c r="V320" s="754"/>
      <c r="W320" s="755"/>
      <c r="X320" s="762"/>
      <c r="Y320" s="804">
        <f t="shared" si="114"/>
        <v>0</v>
      </c>
      <c r="Z320" s="803">
        <f t="shared" si="114"/>
        <v>0</v>
      </c>
      <c r="AD320" s="1202" t="str">
        <f t="shared" si="101"/>
        <v/>
      </c>
      <c r="AE320" s="1202" t="str">
        <f t="shared" si="102"/>
        <v/>
      </c>
      <c r="AF320" s="1202" t="str">
        <f t="shared" si="103"/>
        <v/>
      </c>
      <c r="AG320" s="1202" t="str">
        <f t="shared" si="104"/>
        <v/>
      </c>
      <c r="AH320" s="1202" t="str">
        <f t="shared" si="105"/>
        <v/>
      </c>
      <c r="AI320" s="1202" t="str">
        <f t="shared" si="106"/>
        <v/>
      </c>
      <c r="AJ320" s="1200" t="str">
        <f t="shared" si="107"/>
        <v/>
      </c>
      <c r="AK320" s="1200" t="str">
        <f t="shared" si="108"/>
        <v/>
      </c>
      <c r="AL320" s="1200" t="str">
        <f t="shared" si="109"/>
        <v/>
      </c>
      <c r="AM320" s="1200" t="str">
        <f t="shared" si="110"/>
        <v/>
      </c>
      <c r="AN320" s="1200" t="str">
        <f t="shared" si="111"/>
        <v/>
      </c>
      <c r="AO320" s="1200" t="str">
        <f t="shared" si="112"/>
        <v/>
      </c>
      <c r="IV320" s="786"/>
    </row>
    <row r="321" spans="1:256" s="52" customFormat="1" ht="30" customHeight="1">
      <c r="A321" s="1913"/>
      <c r="B321" s="1399">
        <f t="shared" si="113"/>
        <v>24</v>
      </c>
      <c r="C321" s="291"/>
      <c r="D321" s="726" t="str">
        <f t="shared" si="100"/>
        <v/>
      </c>
      <c r="E321" s="1641"/>
      <c r="F321" s="1637"/>
      <c r="G321" s="292"/>
      <c r="H321" s="62"/>
      <c r="I321" s="753"/>
      <c r="J321" s="754"/>
      <c r="K321" s="755"/>
      <c r="L321" s="762"/>
      <c r="M321" s="753"/>
      <c r="N321" s="754"/>
      <c r="O321" s="755"/>
      <c r="P321" s="769"/>
      <c r="Q321" s="766"/>
      <c r="R321" s="754"/>
      <c r="S321" s="755"/>
      <c r="T321" s="762"/>
      <c r="U321" s="753"/>
      <c r="V321" s="754"/>
      <c r="W321" s="755"/>
      <c r="X321" s="762"/>
      <c r="Y321" s="804">
        <f t="shared" si="114"/>
        <v>0</v>
      </c>
      <c r="Z321" s="803">
        <f t="shared" si="114"/>
        <v>0</v>
      </c>
      <c r="AD321" s="1202" t="str">
        <f t="shared" si="101"/>
        <v/>
      </c>
      <c r="AE321" s="1202" t="str">
        <f t="shared" si="102"/>
        <v/>
      </c>
      <c r="AF321" s="1202" t="str">
        <f t="shared" si="103"/>
        <v/>
      </c>
      <c r="AG321" s="1202" t="str">
        <f t="shared" si="104"/>
        <v/>
      </c>
      <c r="AH321" s="1202" t="str">
        <f t="shared" si="105"/>
        <v/>
      </c>
      <c r="AI321" s="1202" t="str">
        <f t="shared" si="106"/>
        <v/>
      </c>
      <c r="AJ321" s="1200" t="str">
        <f t="shared" si="107"/>
        <v/>
      </c>
      <c r="AK321" s="1200" t="str">
        <f t="shared" si="108"/>
        <v/>
      </c>
      <c r="AL321" s="1200" t="str">
        <f t="shared" si="109"/>
        <v/>
      </c>
      <c r="AM321" s="1200" t="str">
        <f t="shared" si="110"/>
        <v/>
      </c>
      <c r="AN321" s="1200" t="str">
        <f t="shared" si="111"/>
        <v/>
      </c>
      <c r="AO321" s="1200" t="str">
        <f t="shared" si="112"/>
        <v/>
      </c>
      <c r="IV321" s="786"/>
    </row>
    <row r="322" spans="1:256" s="52" customFormat="1" ht="30" customHeight="1">
      <c r="A322" s="1913"/>
      <c r="B322" s="1399">
        <f t="shared" si="113"/>
        <v>25</v>
      </c>
      <c r="C322" s="291"/>
      <c r="D322" s="726" t="str">
        <f t="shared" si="100"/>
        <v/>
      </c>
      <c r="E322" s="1641"/>
      <c r="F322" s="1637"/>
      <c r="G322" s="292"/>
      <c r="H322" s="62"/>
      <c r="I322" s="753"/>
      <c r="J322" s="754"/>
      <c r="K322" s="755"/>
      <c r="L322" s="762"/>
      <c r="M322" s="753"/>
      <c r="N322" s="754"/>
      <c r="O322" s="755"/>
      <c r="P322" s="769"/>
      <c r="Q322" s="766"/>
      <c r="R322" s="754"/>
      <c r="S322" s="755"/>
      <c r="T322" s="762"/>
      <c r="U322" s="753"/>
      <c r="V322" s="754"/>
      <c r="W322" s="755"/>
      <c r="X322" s="762"/>
      <c r="Y322" s="804">
        <f t="shared" si="114"/>
        <v>0</v>
      </c>
      <c r="Z322" s="803">
        <f t="shared" si="114"/>
        <v>0</v>
      </c>
      <c r="AD322" s="1202" t="str">
        <f t="shared" si="101"/>
        <v/>
      </c>
      <c r="AE322" s="1202" t="str">
        <f t="shared" si="102"/>
        <v/>
      </c>
      <c r="AF322" s="1202" t="str">
        <f t="shared" si="103"/>
        <v/>
      </c>
      <c r="AG322" s="1202" t="str">
        <f t="shared" si="104"/>
        <v/>
      </c>
      <c r="AH322" s="1202" t="str">
        <f t="shared" si="105"/>
        <v/>
      </c>
      <c r="AI322" s="1202" t="str">
        <f t="shared" si="106"/>
        <v/>
      </c>
      <c r="AJ322" s="1200" t="str">
        <f t="shared" si="107"/>
        <v/>
      </c>
      <c r="AK322" s="1200" t="str">
        <f t="shared" si="108"/>
        <v/>
      </c>
      <c r="AL322" s="1200" t="str">
        <f t="shared" si="109"/>
        <v/>
      </c>
      <c r="AM322" s="1200" t="str">
        <f t="shared" si="110"/>
        <v/>
      </c>
      <c r="AN322" s="1200" t="str">
        <f t="shared" si="111"/>
        <v/>
      </c>
      <c r="AO322" s="1200" t="str">
        <f t="shared" si="112"/>
        <v/>
      </c>
      <c r="IV322" s="786"/>
    </row>
    <row r="323" spans="1:256" s="52" customFormat="1" ht="30" customHeight="1">
      <c r="A323" s="1913"/>
      <c r="B323" s="1399">
        <f t="shared" si="113"/>
        <v>26</v>
      </c>
      <c r="C323" s="291"/>
      <c r="D323" s="726" t="str">
        <f t="shared" si="100"/>
        <v/>
      </c>
      <c r="E323" s="1641"/>
      <c r="F323" s="1637"/>
      <c r="G323" s="292"/>
      <c r="H323" s="62"/>
      <c r="I323" s="753"/>
      <c r="J323" s="754"/>
      <c r="K323" s="755"/>
      <c r="L323" s="762"/>
      <c r="M323" s="753"/>
      <c r="N323" s="754"/>
      <c r="O323" s="755"/>
      <c r="P323" s="769"/>
      <c r="Q323" s="766"/>
      <c r="R323" s="754"/>
      <c r="S323" s="755"/>
      <c r="T323" s="762"/>
      <c r="U323" s="753"/>
      <c r="V323" s="754"/>
      <c r="W323" s="755"/>
      <c r="X323" s="762"/>
      <c r="Y323" s="804">
        <f t="shared" si="114"/>
        <v>0</v>
      </c>
      <c r="Z323" s="803">
        <f t="shared" si="114"/>
        <v>0</v>
      </c>
      <c r="AD323" s="1202" t="str">
        <f t="shared" si="101"/>
        <v/>
      </c>
      <c r="AE323" s="1202" t="str">
        <f t="shared" si="102"/>
        <v/>
      </c>
      <c r="AF323" s="1202" t="str">
        <f t="shared" si="103"/>
        <v/>
      </c>
      <c r="AG323" s="1202" t="str">
        <f t="shared" si="104"/>
        <v/>
      </c>
      <c r="AH323" s="1202" t="str">
        <f t="shared" si="105"/>
        <v/>
      </c>
      <c r="AI323" s="1202" t="str">
        <f t="shared" si="106"/>
        <v/>
      </c>
      <c r="AJ323" s="1200" t="str">
        <f t="shared" si="107"/>
        <v/>
      </c>
      <c r="AK323" s="1200" t="str">
        <f t="shared" si="108"/>
        <v/>
      </c>
      <c r="AL323" s="1200" t="str">
        <f t="shared" si="109"/>
        <v/>
      </c>
      <c r="AM323" s="1200" t="str">
        <f t="shared" si="110"/>
        <v/>
      </c>
      <c r="AN323" s="1200" t="str">
        <f t="shared" si="111"/>
        <v/>
      </c>
      <c r="AO323" s="1200" t="str">
        <f t="shared" si="112"/>
        <v/>
      </c>
      <c r="IV323" s="786"/>
    </row>
    <row r="324" spans="1:256" s="52" customFormat="1" ht="30" customHeight="1">
      <c r="A324" s="1913"/>
      <c r="B324" s="1399">
        <f t="shared" si="113"/>
        <v>27</v>
      </c>
      <c r="C324" s="291"/>
      <c r="D324" s="726" t="str">
        <f t="shared" si="100"/>
        <v/>
      </c>
      <c r="E324" s="1641"/>
      <c r="F324" s="1637"/>
      <c r="G324" s="292"/>
      <c r="H324" s="62"/>
      <c r="I324" s="753"/>
      <c r="J324" s="754"/>
      <c r="K324" s="755"/>
      <c r="L324" s="762"/>
      <c r="M324" s="753"/>
      <c r="N324" s="754"/>
      <c r="O324" s="755"/>
      <c r="P324" s="769"/>
      <c r="Q324" s="766"/>
      <c r="R324" s="754"/>
      <c r="S324" s="755"/>
      <c r="T324" s="762"/>
      <c r="U324" s="753"/>
      <c r="V324" s="754"/>
      <c r="W324" s="755"/>
      <c r="X324" s="762"/>
      <c r="Y324" s="804">
        <f t="shared" si="114"/>
        <v>0</v>
      </c>
      <c r="Z324" s="803">
        <f t="shared" si="114"/>
        <v>0</v>
      </c>
      <c r="AD324" s="1202" t="str">
        <f t="shared" si="101"/>
        <v/>
      </c>
      <c r="AE324" s="1202" t="str">
        <f t="shared" si="102"/>
        <v/>
      </c>
      <c r="AF324" s="1202" t="str">
        <f t="shared" si="103"/>
        <v/>
      </c>
      <c r="AG324" s="1202" t="str">
        <f t="shared" si="104"/>
        <v/>
      </c>
      <c r="AH324" s="1202" t="str">
        <f t="shared" si="105"/>
        <v/>
      </c>
      <c r="AI324" s="1202" t="str">
        <f t="shared" si="106"/>
        <v/>
      </c>
      <c r="AJ324" s="1200" t="str">
        <f t="shared" si="107"/>
        <v/>
      </c>
      <c r="AK324" s="1200" t="str">
        <f t="shared" si="108"/>
        <v/>
      </c>
      <c r="AL324" s="1200" t="str">
        <f t="shared" si="109"/>
        <v/>
      </c>
      <c r="AM324" s="1200" t="str">
        <f t="shared" si="110"/>
        <v/>
      </c>
      <c r="AN324" s="1200" t="str">
        <f t="shared" si="111"/>
        <v/>
      </c>
      <c r="AO324" s="1200" t="str">
        <f t="shared" si="112"/>
        <v/>
      </c>
      <c r="IV324" s="786"/>
    </row>
    <row r="325" spans="1:256" s="52" customFormat="1" ht="30" customHeight="1">
      <c r="A325" s="1913"/>
      <c r="B325" s="1399">
        <f t="shared" si="113"/>
        <v>28</v>
      </c>
      <c r="C325" s="291"/>
      <c r="D325" s="726" t="str">
        <f t="shared" si="100"/>
        <v/>
      </c>
      <c r="E325" s="1641"/>
      <c r="F325" s="1637"/>
      <c r="G325" s="292"/>
      <c r="H325" s="62"/>
      <c r="I325" s="753"/>
      <c r="J325" s="754"/>
      <c r="K325" s="755"/>
      <c r="L325" s="762"/>
      <c r="M325" s="753"/>
      <c r="N325" s="754"/>
      <c r="O325" s="755"/>
      <c r="P325" s="769"/>
      <c r="Q325" s="766"/>
      <c r="R325" s="754"/>
      <c r="S325" s="755"/>
      <c r="T325" s="762"/>
      <c r="U325" s="753"/>
      <c r="V325" s="754"/>
      <c r="W325" s="755"/>
      <c r="X325" s="762"/>
      <c r="Y325" s="804">
        <f t="shared" si="114"/>
        <v>0</v>
      </c>
      <c r="Z325" s="803">
        <f t="shared" si="114"/>
        <v>0</v>
      </c>
      <c r="AD325" s="1202" t="str">
        <f t="shared" si="101"/>
        <v/>
      </c>
      <c r="AE325" s="1202" t="str">
        <f t="shared" si="102"/>
        <v/>
      </c>
      <c r="AF325" s="1202" t="str">
        <f t="shared" si="103"/>
        <v/>
      </c>
      <c r="AG325" s="1202" t="str">
        <f t="shared" si="104"/>
        <v/>
      </c>
      <c r="AH325" s="1202" t="str">
        <f t="shared" si="105"/>
        <v/>
      </c>
      <c r="AI325" s="1202" t="str">
        <f t="shared" si="106"/>
        <v/>
      </c>
      <c r="AJ325" s="1200" t="str">
        <f t="shared" si="107"/>
        <v/>
      </c>
      <c r="AK325" s="1200" t="str">
        <f t="shared" si="108"/>
        <v/>
      </c>
      <c r="AL325" s="1200" t="str">
        <f t="shared" si="109"/>
        <v/>
      </c>
      <c r="AM325" s="1200" t="str">
        <f t="shared" si="110"/>
        <v/>
      </c>
      <c r="AN325" s="1200" t="str">
        <f t="shared" si="111"/>
        <v/>
      </c>
      <c r="AO325" s="1200" t="str">
        <f t="shared" si="112"/>
        <v/>
      </c>
      <c r="IV325" s="786"/>
    </row>
    <row r="326" spans="1:256" s="52" customFormat="1" ht="30" customHeight="1">
      <c r="A326" s="1913"/>
      <c r="B326" s="1399">
        <f t="shared" si="113"/>
        <v>29</v>
      </c>
      <c r="C326" s="291"/>
      <c r="D326" s="726" t="str">
        <f t="shared" si="100"/>
        <v/>
      </c>
      <c r="E326" s="1641"/>
      <c r="F326" s="1637"/>
      <c r="G326" s="292"/>
      <c r="H326" s="62"/>
      <c r="I326" s="753"/>
      <c r="J326" s="754"/>
      <c r="K326" s="755"/>
      <c r="L326" s="762"/>
      <c r="M326" s="753"/>
      <c r="N326" s="754"/>
      <c r="O326" s="755"/>
      <c r="P326" s="769"/>
      <c r="Q326" s="766"/>
      <c r="R326" s="754"/>
      <c r="S326" s="755"/>
      <c r="T326" s="762"/>
      <c r="U326" s="753"/>
      <c r="V326" s="754"/>
      <c r="W326" s="755"/>
      <c r="X326" s="762"/>
      <c r="Y326" s="804">
        <f t="shared" si="114"/>
        <v>0</v>
      </c>
      <c r="Z326" s="803">
        <f t="shared" si="114"/>
        <v>0</v>
      </c>
      <c r="AD326" s="1202" t="str">
        <f t="shared" si="101"/>
        <v/>
      </c>
      <c r="AE326" s="1202" t="str">
        <f t="shared" si="102"/>
        <v/>
      </c>
      <c r="AF326" s="1202" t="str">
        <f t="shared" si="103"/>
        <v/>
      </c>
      <c r="AG326" s="1202" t="str">
        <f t="shared" si="104"/>
        <v/>
      </c>
      <c r="AH326" s="1202" t="str">
        <f t="shared" si="105"/>
        <v/>
      </c>
      <c r="AI326" s="1202" t="str">
        <f t="shared" si="106"/>
        <v/>
      </c>
      <c r="AJ326" s="1200" t="str">
        <f t="shared" si="107"/>
        <v/>
      </c>
      <c r="AK326" s="1200" t="str">
        <f t="shared" si="108"/>
        <v/>
      </c>
      <c r="AL326" s="1200" t="str">
        <f t="shared" si="109"/>
        <v/>
      </c>
      <c r="AM326" s="1200" t="str">
        <f t="shared" si="110"/>
        <v/>
      </c>
      <c r="AN326" s="1200" t="str">
        <f t="shared" si="111"/>
        <v/>
      </c>
      <c r="AO326" s="1200" t="str">
        <f t="shared" si="112"/>
        <v/>
      </c>
      <c r="IV326" s="786"/>
    </row>
    <row r="327" spans="1:256" s="52" customFormat="1" ht="30" customHeight="1">
      <c r="A327" s="1913"/>
      <c r="B327" s="1399">
        <f t="shared" si="113"/>
        <v>30</v>
      </c>
      <c r="C327" s="291"/>
      <c r="D327" s="726" t="str">
        <f t="shared" si="100"/>
        <v/>
      </c>
      <c r="E327" s="1641"/>
      <c r="F327" s="1637"/>
      <c r="G327" s="292"/>
      <c r="H327" s="62"/>
      <c r="I327" s="753"/>
      <c r="J327" s="754"/>
      <c r="K327" s="755"/>
      <c r="L327" s="762"/>
      <c r="M327" s="753"/>
      <c r="N327" s="754"/>
      <c r="O327" s="755"/>
      <c r="P327" s="769"/>
      <c r="Q327" s="766"/>
      <c r="R327" s="754"/>
      <c r="S327" s="755"/>
      <c r="T327" s="762"/>
      <c r="U327" s="753"/>
      <c r="V327" s="754"/>
      <c r="W327" s="755"/>
      <c r="X327" s="762"/>
      <c r="Y327" s="804">
        <f t="shared" si="114"/>
        <v>0</v>
      </c>
      <c r="Z327" s="803">
        <f t="shared" si="114"/>
        <v>0</v>
      </c>
      <c r="AD327" s="1202" t="str">
        <f t="shared" si="101"/>
        <v/>
      </c>
      <c r="AE327" s="1202" t="str">
        <f t="shared" si="102"/>
        <v/>
      </c>
      <c r="AF327" s="1202" t="str">
        <f t="shared" si="103"/>
        <v/>
      </c>
      <c r="AG327" s="1202" t="str">
        <f t="shared" si="104"/>
        <v/>
      </c>
      <c r="AH327" s="1202" t="str">
        <f t="shared" si="105"/>
        <v/>
      </c>
      <c r="AI327" s="1202" t="str">
        <f t="shared" si="106"/>
        <v/>
      </c>
      <c r="AJ327" s="1200" t="str">
        <f t="shared" si="107"/>
        <v/>
      </c>
      <c r="AK327" s="1200" t="str">
        <f t="shared" si="108"/>
        <v/>
      </c>
      <c r="AL327" s="1200" t="str">
        <f t="shared" si="109"/>
        <v/>
      </c>
      <c r="AM327" s="1200" t="str">
        <f t="shared" si="110"/>
        <v/>
      </c>
      <c r="AN327" s="1200" t="str">
        <f t="shared" si="111"/>
        <v/>
      </c>
      <c r="AO327" s="1200" t="str">
        <f t="shared" si="112"/>
        <v/>
      </c>
      <c r="IV327" s="786"/>
    </row>
    <row r="328" spans="1:256" s="52" customFormat="1" ht="30" customHeight="1">
      <c r="A328" s="1913"/>
      <c r="B328" s="1399">
        <f t="shared" si="113"/>
        <v>31</v>
      </c>
      <c r="C328" s="291"/>
      <c r="D328" s="726" t="str">
        <f t="shared" si="100"/>
        <v/>
      </c>
      <c r="E328" s="1641"/>
      <c r="F328" s="1637"/>
      <c r="G328" s="292"/>
      <c r="H328" s="62"/>
      <c r="I328" s="753"/>
      <c r="J328" s="754"/>
      <c r="K328" s="755"/>
      <c r="L328" s="762"/>
      <c r="M328" s="753"/>
      <c r="N328" s="754"/>
      <c r="O328" s="755"/>
      <c r="P328" s="769"/>
      <c r="Q328" s="766"/>
      <c r="R328" s="754"/>
      <c r="S328" s="755"/>
      <c r="T328" s="762"/>
      <c r="U328" s="753"/>
      <c r="V328" s="754"/>
      <c r="W328" s="755"/>
      <c r="X328" s="762"/>
      <c r="Y328" s="804">
        <f t="shared" si="114"/>
        <v>0</v>
      </c>
      <c r="Z328" s="803">
        <f t="shared" si="114"/>
        <v>0</v>
      </c>
      <c r="AD328" s="1202" t="str">
        <f t="shared" si="101"/>
        <v/>
      </c>
      <c r="AE328" s="1202" t="str">
        <f t="shared" si="102"/>
        <v/>
      </c>
      <c r="AF328" s="1202" t="str">
        <f t="shared" si="103"/>
        <v/>
      </c>
      <c r="AG328" s="1202" t="str">
        <f t="shared" si="104"/>
        <v/>
      </c>
      <c r="AH328" s="1202" t="str">
        <f t="shared" si="105"/>
        <v/>
      </c>
      <c r="AI328" s="1202" t="str">
        <f t="shared" si="106"/>
        <v/>
      </c>
      <c r="AJ328" s="1200" t="str">
        <f t="shared" si="107"/>
        <v/>
      </c>
      <c r="AK328" s="1200" t="str">
        <f t="shared" si="108"/>
        <v/>
      </c>
      <c r="AL328" s="1200" t="str">
        <f t="shared" si="109"/>
        <v/>
      </c>
      <c r="AM328" s="1200" t="str">
        <f t="shared" si="110"/>
        <v/>
      </c>
      <c r="AN328" s="1200" t="str">
        <f t="shared" si="111"/>
        <v/>
      </c>
      <c r="AO328" s="1200" t="str">
        <f t="shared" si="112"/>
        <v/>
      </c>
      <c r="IV328" s="786"/>
    </row>
    <row r="329" spans="1:256" s="52" customFormat="1" ht="30" customHeight="1">
      <c r="A329" s="1913"/>
      <c r="B329" s="1399">
        <f t="shared" si="113"/>
        <v>32</v>
      </c>
      <c r="C329" s="291"/>
      <c r="D329" s="726" t="str">
        <f t="shared" si="100"/>
        <v/>
      </c>
      <c r="E329" s="1641"/>
      <c r="F329" s="1637"/>
      <c r="G329" s="292"/>
      <c r="H329" s="62"/>
      <c r="I329" s="753"/>
      <c r="J329" s="754"/>
      <c r="K329" s="755"/>
      <c r="L329" s="762"/>
      <c r="M329" s="753"/>
      <c r="N329" s="754"/>
      <c r="O329" s="755"/>
      <c r="P329" s="769"/>
      <c r="Q329" s="766"/>
      <c r="R329" s="754"/>
      <c r="S329" s="755"/>
      <c r="T329" s="762"/>
      <c r="U329" s="753"/>
      <c r="V329" s="754"/>
      <c r="W329" s="755"/>
      <c r="X329" s="762"/>
      <c r="Y329" s="804">
        <f t="shared" si="114"/>
        <v>0</v>
      </c>
      <c r="Z329" s="803">
        <f t="shared" si="114"/>
        <v>0</v>
      </c>
      <c r="AD329" s="1202" t="str">
        <f t="shared" si="101"/>
        <v/>
      </c>
      <c r="AE329" s="1202" t="str">
        <f t="shared" si="102"/>
        <v/>
      </c>
      <c r="AF329" s="1202" t="str">
        <f t="shared" si="103"/>
        <v/>
      </c>
      <c r="AG329" s="1202" t="str">
        <f t="shared" si="104"/>
        <v/>
      </c>
      <c r="AH329" s="1202" t="str">
        <f t="shared" si="105"/>
        <v/>
      </c>
      <c r="AI329" s="1202" t="str">
        <f t="shared" si="106"/>
        <v/>
      </c>
      <c r="AJ329" s="1200" t="str">
        <f t="shared" si="107"/>
        <v/>
      </c>
      <c r="AK329" s="1200" t="str">
        <f t="shared" si="108"/>
        <v/>
      </c>
      <c r="AL329" s="1200" t="str">
        <f t="shared" si="109"/>
        <v/>
      </c>
      <c r="AM329" s="1200" t="str">
        <f t="shared" si="110"/>
        <v/>
      </c>
      <c r="AN329" s="1200" t="str">
        <f t="shared" si="111"/>
        <v/>
      </c>
      <c r="AO329" s="1200" t="str">
        <f t="shared" si="112"/>
        <v/>
      </c>
      <c r="IV329" s="786"/>
    </row>
    <row r="330" spans="1:256" s="52" customFormat="1" ht="30" customHeight="1">
      <c r="A330" s="1913"/>
      <c r="B330" s="1399">
        <f t="shared" si="113"/>
        <v>33</v>
      </c>
      <c r="C330" s="291"/>
      <c r="D330" s="726" t="str">
        <f t="shared" si="100"/>
        <v/>
      </c>
      <c r="E330" s="1641"/>
      <c r="F330" s="1637"/>
      <c r="G330" s="292"/>
      <c r="H330" s="62"/>
      <c r="I330" s="753"/>
      <c r="J330" s="754"/>
      <c r="K330" s="755"/>
      <c r="L330" s="762"/>
      <c r="M330" s="753"/>
      <c r="N330" s="754"/>
      <c r="O330" s="755"/>
      <c r="P330" s="769"/>
      <c r="Q330" s="766"/>
      <c r="R330" s="754"/>
      <c r="S330" s="755"/>
      <c r="T330" s="762"/>
      <c r="U330" s="753"/>
      <c r="V330" s="754"/>
      <c r="W330" s="755"/>
      <c r="X330" s="762"/>
      <c r="Y330" s="804">
        <f t="shared" si="114"/>
        <v>0</v>
      </c>
      <c r="Z330" s="803">
        <f t="shared" si="114"/>
        <v>0</v>
      </c>
      <c r="AD330" s="1202" t="str">
        <f t="shared" si="101"/>
        <v/>
      </c>
      <c r="AE330" s="1202" t="str">
        <f t="shared" si="102"/>
        <v/>
      </c>
      <c r="AF330" s="1202" t="str">
        <f t="shared" ref="AF330:AF347" si="115">IF(E330&lt;&gt;"",IF(AND(I330="",M330="",Q330="",U330=""),"×",""),"")</f>
        <v/>
      </c>
      <c r="AG330" s="1202" t="str">
        <f t="shared" ref="AG330:AG347" si="116">IF(E330&lt;&gt;"",IF(AND(J330="",N330="",R330="",V330=""),"×",""),"")</f>
        <v/>
      </c>
      <c r="AH330" s="1202" t="str">
        <f t="shared" ref="AH330:AH347" si="117">IF(E330&lt;&gt;"",IF(AND(K330="",O330="",S330="",W330=""),"×",""),"")</f>
        <v/>
      </c>
      <c r="AI330" s="1202" t="str">
        <f t="shared" ref="AI330:AI347" si="118">IF(E330&lt;&gt;"",IF(AND(L330="",P330="",T330="",X330=""),"×",""),"")</f>
        <v/>
      </c>
      <c r="AJ330" s="1200" t="str">
        <f t="shared" si="107"/>
        <v/>
      </c>
      <c r="AK330" s="1200" t="str">
        <f t="shared" si="108"/>
        <v/>
      </c>
      <c r="AL330" s="1200" t="str">
        <f t="shared" si="109"/>
        <v/>
      </c>
      <c r="AM330" s="1200" t="str">
        <f t="shared" si="110"/>
        <v/>
      </c>
      <c r="AN330" s="1200" t="str">
        <f t="shared" si="111"/>
        <v/>
      </c>
      <c r="AO330" s="1200" t="str">
        <f t="shared" si="112"/>
        <v/>
      </c>
      <c r="IV330" s="786"/>
    </row>
    <row r="331" spans="1:256" s="52" customFormat="1" ht="30" customHeight="1">
      <c r="A331" s="1913"/>
      <c r="B331" s="1399">
        <f t="shared" si="113"/>
        <v>34</v>
      </c>
      <c r="C331" s="291"/>
      <c r="D331" s="726" t="str">
        <f t="shared" si="100"/>
        <v/>
      </c>
      <c r="E331" s="1641"/>
      <c r="F331" s="1637"/>
      <c r="G331" s="292"/>
      <c r="H331" s="62"/>
      <c r="I331" s="753"/>
      <c r="J331" s="754"/>
      <c r="K331" s="755"/>
      <c r="L331" s="762"/>
      <c r="M331" s="753"/>
      <c r="N331" s="754"/>
      <c r="O331" s="755"/>
      <c r="P331" s="769"/>
      <c r="Q331" s="766"/>
      <c r="R331" s="754"/>
      <c r="S331" s="755"/>
      <c r="T331" s="762"/>
      <c r="U331" s="753"/>
      <c r="V331" s="754"/>
      <c r="W331" s="755"/>
      <c r="X331" s="762"/>
      <c r="Y331" s="804">
        <f t="shared" si="114"/>
        <v>0</v>
      </c>
      <c r="Z331" s="803">
        <f t="shared" si="114"/>
        <v>0</v>
      </c>
      <c r="AD331" s="1202" t="str">
        <f t="shared" si="101"/>
        <v/>
      </c>
      <c r="AE331" s="1202" t="str">
        <f t="shared" si="102"/>
        <v/>
      </c>
      <c r="AF331" s="1202" t="str">
        <f t="shared" si="115"/>
        <v/>
      </c>
      <c r="AG331" s="1202" t="str">
        <f t="shared" si="116"/>
        <v/>
      </c>
      <c r="AH331" s="1202" t="str">
        <f t="shared" si="117"/>
        <v/>
      </c>
      <c r="AI331" s="1202" t="str">
        <f t="shared" si="118"/>
        <v/>
      </c>
      <c r="AJ331" s="1200" t="str">
        <f t="shared" si="107"/>
        <v/>
      </c>
      <c r="AK331" s="1200" t="str">
        <f t="shared" si="108"/>
        <v/>
      </c>
      <c r="AL331" s="1200" t="str">
        <f t="shared" si="109"/>
        <v/>
      </c>
      <c r="AM331" s="1200" t="str">
        <f t="shared" si="110"/>
        <v/>
      </c>
      <c r="AN331" s="1200" t="str">
        <f t="shared" si="111"/>
        <v/>
      </c>
      <c r="AO331" s="1200" t="str">
        <f t="shared" si="112"/>
        <v/>
      </c>
      <c r="IV331" s="786"/>
    </row>
    <row r="332" spans="1:256" s="52" customFormat="1" ht="30" customHeight="1">
      <c r="A332" s="1913"/>
      <c r="B332" s="1399">
        <f t="shared" si="113"/>
        <v>35</v>
      </c>
      <c r="C332" s="291"/>
      <c r="D332" s="726" t="str">
        <f t="shared" si="100"/>
        <v/>
      </c>
      <c r="E332" s="1641"/>
      <c r="F332" s="1637"/>
      <c r="G332" s="292"/>
      <c r="H332" s="62"/>
      <c r="I332" s="753"/>
      <c r="J332" s="754"/>
      <c r="K332" s="755"/>
      <c r="L332" s="762"/>
      <c r="M332" s="753"/>
      <c r="N332" s="754"/>
      <c r="O332" s="755"/>
      <c r="P332" s="769"/>
      <c r="Q332" s="766"/>
      <c r="R332" s="754"/>
      <c r="S332" s="755"/>
      <c r="T332" s="762"/>
      <c r="U332" s="753"/>
      <c r="V332" s="754"/>
      <c r="W332" s="755"/>
      <c r="X332" s="762"/>
      <c r="Y332" s="804">
        <f t="shared" si="114"/>
        <v>0</v>
      </c>
      <c r="Z332" s="803">
        <f t="shared" si="114"/>
        <v>0</v>
      </c>
      <c r="AD332" s="1202" t="str">
        <f t="shared" si="101"/>
        <v/>
      </c>
      <c r="AE332" s="1202" t="str">
        <f t="shared" si="102"/>
        <v/>
      </c>
      <c r="AF332" s="1202" t="str">
        <f t="shared" si="115"/>
        <v/>
      </c>
      <c r="AG332" s="1202" t="str">
        <f t="shared" si="116"/>
        <v/>
      </c>
      <c r="AH332" s="1202" t="str">
        <f t="shared" si="117"/>
        <v/>
      </c>
      <c r="AI332" s="1202" t="str">
        <f t="shared" si="118"/>
        <v/>
      </c>
      <c r="AJ332" s="1200" t="str">
        <f t="shared" si="107"/>
        <v/>
      </c>
      <c r="AK332" s="1200" t="str">
        <f t="shared" si="108"/>
        <v/>
      </c>
      <c r="AL332" s="1200" t="str">
        <f t="shared" si="109"/>
        <v/>
      </c>
      <c r="AM332" s="1200" t="str">
        <f t="shared" si="110"/>
        <v/>
      </c>
      <c r="AN332" s="1200" t="str">
        <f t="shared" si="111"/>
        <v/>
      </c>
      <c r="AO332" s="1200" t="str">
        <f t="shared" si="112"/>
        <v/>
      </c>
      <c r="IV332" s="786"/>
    </row>
    <row r="333" spans="1:256" s="52" customFormat="1" ht="30" customHeight="1">
      <c r="A333" s="1913"/>
      <c r="B333" s="1399">
        <f t="shared" si="113"/>
        <v>36</v>
      </c>
      <c r="C333" s="291"/>
      <c r="D333" s="726" t="str">
        <f t="shared" si="100"/>
        <v/>
      </c>
      <c r="E333" s="1641"/>
      <c r="F333" s="1637"/>
      <c r="G333" s="292"/>
      <c r="H333" s="62"/>
      <c r="I333" s="753"/>
      <c r="J333" s="754"/>
      <c r="K333" s="755"/>
      <c r="L333" s="762"/>
      <c r="M333" s="753"/>
      <c r="N333" s="754"/>
      <c r="O333" s="755"/>
      <c r="P333" s="769"/>
      <c r="Q333" s="766"/>
      <c r="R333" s="754"/>
      <c r="S333" s="755"/>
      <c r="T333" s="762"/>
      <c r="U333" s="753"/>
      <c r="V333" s="754"/>
      <c r="W333" s="755"/>
      <c r="X333" s="762"/>
      <c r="Y333" s="804">
        <f t="shared" si="114"/>
        <v>0</v>
      </c>
      <c r="Z333" s="803">
        <f t="shared" si="114"/>
        <v>0</v>
      </c>
      <c r="AD333" s="1202" t="str">
        <f t="shared" si="101"/>
        <v/>
      </c>
      <c r="AE333" s="1202" t="str">
        <f t="shared" si="102"/>
        <v/>
      </c>
      <c r="AF333" s="1202" t="str">
        <f t="shared" si="115"/>
        <v/>
      </c>
      <c r="AG333" s="1202" t="str">
        <f t="shared" si="116"/>
        <v/>
      </c>
      <c r="AH333" s="1202" t="str">
        <f t="shared" si="117"/>
        <v/>
      </c>
      <c r="AI333" s="1202" t="str">
        <f t="shared" si="118"/>
        <v/>
      </c>
      <c r="AJ333" s="1200" t="str">
        <f t="shared" si="107"/>
        <v/>
      </c>
      <c r="AK333" s="1200" t="str">
        <f t="shared" si="108"/>
        <v/>
      </c>
      <c r="AL333" s="1200" t="str">
        <f t="shared" si="109"/>
        <v/>
      </c>
      <c r="AM333" s="1200" t="str">
        <f t="shared" si="110"/>
        <v/>
      </c>
      <c r="AN333" s="1200" t="str">
        <f t="shared" si="111"/>
        <v/>
      </c>
      <c r="AO333" s="1200" t="str">
        <f t="shared" si="112"/>
        <v/>
      </c>
      <c r="IV333" s="786"/>
    </row>
    <row r="334" spans="1:256" s="52" customFormat="1" ht="30" customHeight="1">
      <c r="A334" s="1913"/>
      <c r="B334" s="1399">
        <f t="shared" si="113"/>
        <v>37</v>
      </c>
      <c r="C334" s="291"/>
      <c r="D334" s="726" t="str">
        <f t="shared" si="100"/>
        <v/>
      </c>
      <c r="E334" s="1641"/>
      <c r="F334" s="1637"/>
      <c r="G334" s="292"/>
      <c r="H334" s="62"/>
      <c r="I334" s="753"/>
      <c r="J334" s="754"/>
      <c r="K334" s="755"/>
      <c r="L334" s="762"/>
      <c r="M334" s="753"/>
      <c r="N334" s="754"/>
      <c r="O334" s="755"/>
      <c r="P334" s="769"/>
      <c r="Q334" s="766"/>
      <c r="R334" s="754"/>
      <c r="S334" s="755"/>
      <c r="T334" s="762"/>
      <c r="U334" s="753"/>
      <c r="V334" s="754"/>
      <c r="W334" s="755"/>
      <c r="X334" s="762"/>
      <c r="Y334" s="804">
        <f t="shared" si="114"/>
        <v>0</v>
      </c>
      <c r="Z334" s="803">
        <f t="shared" si="114"/>
        <v>0</v>
      </c>
      <c r="AD334" s="1202" t="str">
        <f t="shared" si="101"/>
        <v/>
      </c>
      <c r="AE334" s="1202" t="str">
        <f t="shared" si="102"/>
        <v/>
      </c>
      <c r="AF334" s="1202" t="str">
        <f t="shared" si="115"/>
        <v/>
      </c>
      <c r="AG334" s="1202" t="str">
        <f t="shared" si="116"/>
        <v/>
      </c>
      <c r="AH334" s="1202" t="str">
        <f t="shared" si="117"/>
        <v/>
      </c>
      <c r="AI334" s="1202" t="str">
        <f t="shared" si="118"/>
        <v/>
      </c>
      <c r="AJ334" s="1200" t="str">
        <f t="shared" si="107"/>
        <v/>
      </c>
      <c r="AK334" s="1200" t="str">
        <f t="shared" si="108"/>
        <v/>
      </c>
      <c r="AL334" s="1200" t="str">
        <f t="shared" si="109"/>
        <v/>
      </c>
      <c r="AM334" s="1200" t="str">
        <f t="shared" si="110"/>
        <v/>
      </c>
      <c r="AN334" s="1200" t="str">
        <f t="shared" si="111"/>
        <v/>
      </c>
      <c r="AO334" s="1200" t="str">
        <f t="shared" si="112"/>
        <v/>
      </c>
      <c r="IV334" s="786"/>
    </row>
    <row r="335" spans="1:256" s="52" customFormat="1" ht="30" customHeight="1">
      <c r="A335" s="1913"/>
      <c r="B335" s="1399">
        <f t="shared" si="113"/>
        <v>38</v>
      </c>
      <c r="C335" s="291"/>
      <c r="D335" s="726" t="str">
        <f t="shared" si="100"/>
        <v/>
      </c>
      <c r="E335" s="1641"/>
      <c r="F335" s="1637"/>
      <c r="G335" s="292"/>
      <c r="H335" s="62"/>
      <c r="I335" s="753"/>
      <c r="J335" s="754"/>
      <c r="K335" s="755"/>
      <c r="L335" s="762"/>
      <c r="M335" s="753"/>
      <c r="N335" s="754"/>
      <c r="O335" s="755"/>
      <c r="P335" s="769"/>
      <c r="Q335" s="766"/>
      <c r="R335" s="754"/>
      <c r="S335" s="755"/>
      <c r="T335" s="762"/>
      <c r="U335" s="753"/>
      <c r="V335" s="754"/>
      <c r="W335" s="755"/>
      <c r="X335" s="762"/>
      <c r="Y335" s="804">
        <f t="shared" si="114"/>
        <v>0</v>
      </c>
      <c r="Z335" s="803">
        <f t="shared" si="114"/>
        <v>0</v>
      </c>
      <c r="AD335" s="1202" t="str">
        <f t="shared" si="101"/>
        <v/>
      </c>
      <c r="AE335" s="1202" t="str">
        <f t="shared" si="102"/>
        <v/>
      </c>
      <c r="AF335" s="1202" t="str">
        <f t="shared" si="115"/>
        <v/>
      </c>
      <c r="AG335" s="1202" t="str">
        <f t="shared" si="116"/>
        <v/>
      </c>
      <c r="AH335" s="1202" t="str">
        <f t="shared" si="117"/>
        <v/>
      </c>
      <c r="AI335" s="1202" t="str">
        <f t="shared" si="118"/>
        <v/>
      </c>
      <c r="AJ335" s="1200" t="str">
        <f t="shared" si="107"/>
        <v/>
      </c>
      <c r="AK335" s="1200" t="str">
        <f t="shared" si="108"/>
        <v/>
      </c>
      <c r="AL335" s="1200" t="str">
        <f t="shared" si="109"/>
        <v/>
      </c>
      <c r="AM335" s="1200" t="str">
        <f t="shared" si="110"/>
        <v/>
      </c>
      <c r="AN335" s="1200" t="str">
        <f t="shared" si="111"/>
        <v/>
      </c>
      <c r="AO335" s="1200" t="str">
        <f t="shared" si="112"/>
        <v/>
      </c>
      <c r="IV335" s="786"/>
    </row>
    <row r="336" spans="1:256" s="52" customFormat="1" ht="30" customHeight="1">
      <c r="A336" s="1913"/>
      <c r="B336" s="1399">
        <f t="shared" si="113"/>
        <v>39</v>
      </c>
      <c r="C336" s="291"/>
      <c r="D336" s="726" t="str">
        <f t="shared" si="100"/>
        <v/>
      </c>
      <c r="E336" s="1641"/>
      <c r="F336" s="1637"/>
      <c r="G336" s="292"/>
      <c r="H336" s="62"/>
      <c r="I336" s="753"/>
      <c r="J336" s="754"/>
      <c r="K336" s="755"/>
      <c r="L336" s="762"/>
      <c r="M336" s="753"/>
      <c r="N336" s="754"/>
      <c r="O336" s="755"/>
      <c r="P336" s="769"/>
      <c r="Q336" s="766"/>
      <c r="R336" s="754"/>
      <c r="S336" s="755"/>
      <c r="T336" s="762"/>
      <c r="U336" s="753"/>
      <c r="V336" s="754"/>
      <c r="W336" s="755"/>
      <c r="X336" s="762"/>
      <c r="Y336" s="804">
        <f t="shared" si="114"/>
        <v>0</v>
      </c>
      <c r="Z336" s="803">
        <f t="shared" si="114"/>
        <v>0</v>
      </c>
      <c r="AD336" s="1202" t="str">
        <f t="shared" si="101"/>
        <v/>
      </c>
      <c r="AE336" s="1202" t="str">
        <f t="shared" si="102"/>
        <v/>
      </c>
      <c r="AF336" s="1202" t="str">
        <f t="shared" si="115"/>
        <v/>
      </c>
      <c r="AG336" s="1202" t="str">
        <f t="shared" si="116"/>
        <v/>
      </c>
      <c r="AH336" s="1202" t="str">
        <f t="shared" si="117"/>
        <v/>
      </c>
      <c r="AI336" s="1202" t="str">
        <f t="shared" si="118"/>
        <v/>
      </c>
      <c r="AJ336" s="1200" t="str">
        <f t="shared" si="107"/>
        <v/>
      </c>
      <c r="AK336" s="1200" t="str">
        <f t="shared" si="108"/>
        <v/>
      </c>
      <c r="AL336" s="1200" t="str">
        <f t="shared" si="109"/>
        <v/>
      </c>
      <c r="AM336" s="1200" t="str">
        <f t="shared" si="110"/>
        <v/>
      </c>
      <c r="AN336" s="1200" t="str">
        <f t="shared" si="111"/>
        <v/>
      </c>
      <c r="AO336" s="1200" t="str">
        <f t="shared" si="112"/>
        <v/>
      </c>
      <c r="IV336" s="786"/>
    </row>
    <row r="337" spans="1:256" s="52" customFormat="1" ht="30" customHeight="1">
      <c r="A337" s="1913"/>
      <c r="B337" s="1399">
        <f t="shared" si="113"/>
        <v>40</v>
      </c>
      <c r="C337" s="291"/>
      <c r="D337" s="726" t="str">
        <f t="shared" si="100"/>
        <v/>
      </c>
      <c r="E337" s="1641"/>
      <c r="F337" s="1637"/>
      <c r="G337" s="292"/>
      <c r="H337" s="62"/>
      <c r="I337" s="753"/>
      <c r="J337" s="754"/>
      <c r="K337" s="755"/>
      <c r="L337" s="762"/>
      <c r="M337" s="753"/>
      <c r="N337" s="754"/>
      <c r="O337" s="755"/>
      <c r="P337" s="769"/>
      <c r="Q337" s="766"/>
      <c r="R337" s="754"/>
      <c r="S337" s="755"/>
      <c r="T337" s="762"/>
      <c r="U337" s="753"/>
      <c r="V337" s="754"/>
      <c r="W337" s="755"/>
      <c r="X337" s="762"/>
      <c r="Y337" s="804">
        <f t="shared" si="114"/>
        <v>0</v>
      </c>
      <c r="Z337" s="803">
        <f t="shared" si="114"/>
        <v>0</v>
      </c>
      <c r="AD337" s="1202" t="str">
        <f t="shared" si="101"/>
        <v/>
      </c>
      <c r="AE337" s="1202" t="str">
        <f t="shared" si="102"/>
        <v/>
      </c>
      <c r="AF337" s="1202" t="str">
        <f t="shared" si="115"/>
        <v/>
      </c>
      <c r="AG337" s="1202" t="str">
        <f t="shared" si="116"/>
        <v/>
      </c>
      <c r="AH337" s="1202" t="str">
        <f t="shared" si="117"/>
        <v/>
      </c>
      <c r="AI337" s="1202" t="str">
        <f t="shared" si="118"/>
        <v/>
      </c>
      <c r="AJ337" s="1200" t="str">
        <f t="shared" si="107"/>
        <v/>
      </c>
      <c r="AK337" s="1200" t="str">
        <f t="shared" si="108"/>
        <v/>
      </c>
      <c r="AL337" s="1200" t="str">
        <f t="shared" si="109"/>
        <v/>
      </c>
      <c r="AM337" s="1200" t="str">
        <f t="shared" si="110"/>
        <v/>
      </c>
      <c r="AN337" s="1200" t="str">
        <f t="shared" si="111"/>
        <v/>
      </c>
      <c r="AO337" s="1200" t="str">
        <f t="shared" si="112"/>
        <v/>
      </c>
      <c r="IV337" s="786"/>
    </row>
    <row r="338" spans="1:256" s="52" customFormat="1" ht="30" customHeight="1">
      <c r="A338" s="1913"/>
      <c r="B338" s="1399">
        <f t="shared" si="113"/>
        <v>41</v>
      </c>
      <c r="C338" s="291"/>
      <c r="D338" s="726" t="str">
        <f t="shared" si="100"/>
        <v/>
      </c>
      <c r="E338" s="1641"/>
      <c r="F338" s="1637"/>
      <c r="G338" s="292"/>
      <c r="H338" s="62"/>
      <c r="I338" s="753"/>
      <c r="J338" s="754"/>
      <c r="K338" s="755"/>
      <c r="L338" s="762"/>
      <c r="M338" s="753"/>
      <c r="N338" s="754"/>
      <c r="O338" s="755"/>
      <c r="P338" s="769"/>
      <c r="Q338" s="766"/>
      <c r="R338" s="754"/>
      <c r="S338" s="755"/>
      <c r="T338" s="762"/>
      <c r="U338" s="753"/>
      <c r="V338" s="754"/>
      <c r="W338" s="755"/>
      <c r="X338" s="762"/>
      <c r="Y338" s="804">
        <f t="shared" si="114"/>
        <v>0</v>
      </c>
      <c r="Z338" s="803">
        <f t="shared" si="114"/>
        <v>0</v>
      </c>
      <c r="AD338" s="1202" t="str">
        <f t="shared" si="101"/>
        <v/>
      </c>
      <c r="AE338" s="1202" t="str">
        <f t="shared" si="102"/>
        <v/>
      </c>
      <c r="AF338" s="1202" t="str">
        <f t="shared" si="115"/>
        <v/>
      </c>
      <c r="AG338" s="1202" t="str">
        <f t="shared" si="116"/>
        <v/>
      </c>
      <c r="AH338" s="1202" t="str">
        <f t="shared" si="117"/>
        <v/>
      </c>
      <c r="AI338" s="1202" t="str">
        <f t="shared" si="118"/>
        <v/>
      </c>
      <c r="AJ338" s="1200" t="str">
        <f t="shared" si="107"/>
        <v/>
      </c>
      <c r="AK338" s="1200" t="str">
        <f t="shared" si="108"/>
        <v/>
      </c>
      <c r="AL338" s="1200" t="str">
        <f t="shared" si="109"/>
        <v/>
      </c>
      <c r="AM338" s="1200" t="str">
        <f t="shared" si="110"/>
        <v/>
      </c>
      <c r="AN338" s="1200" t="str">
        <f t="shared" si="111"/>
        <v/>
      </c>
      <c r="AO338" s="1200" t="str">
        <f t="shared" si="112"/>
        <v/>
      </c>
      <c r="IV338" s="786"/>
    </row>
    <row r="339" spans="1:256" s="52" customFormat="1" ht="30" customHeight="1">
      <c r="A339" s="1913"/>
      <c r="B339" s="1399">
        <f t="shared" si="113"/>
        <v>42</v>
      </c>
      <c r="C339" s="291"/>
      <c r="D339" s="726" t="str">
        <f t="shared" si="100"/>
        <v/>
      </c>
      <c r="E339" s="1641"/>
      <c r="F339" s="1637"/>
      <c r="G339" s="292"/>
      <c r="H339" s="62"/>
      <c r="I339" s="753"/>
      <c r="J339" s="754"/>
      <c r="K339" s="755"/>
      <c r="L339" s="762"/>
      <c r="M339" s="753"/>
      <c r="N339" s="754"/>
      <c r="O339" s="755"/>
      <c r="P339" s="769"/>
      <c r="Q339" s="766"/>
      <c r="R339" s="754"/>
      <c r="S339" s="755"/>
      <c r="T339" s="762"/>
      <c r="U339" s="753"/>
      <c r="V339" s="754"/>
      <c r="W339" s="755"/>
      <c r="X339" s="762"/>
      <c r="Y339" s="804">
        <f t="shared" si="114"/>
        <v>0</v>
      </c>
      <c r="Z339" s="803">
        <f t="shared" si="114"/>
        <v>0</v>
      </c>
      <c r="AD339" s="1202" t="str">
        <f t="shared" si="101"/>
        <v/>
      </c>
      <c r="AE339" s="1202" t="str">
        <f t="shared" si="102"/>
        <v/>
      </c>
      <c r="AF339" s="1202" t="str">
        <f t="shared" si="115"/>
        <v/>
      </c>
      <c r="AG339" s="1202" t="str">
        <f t="shared" si="116"/>
        <v/>
      </c>
      <c r="AH339" s="1202" t="str">
        <f t="shared" si="117"/>
        <v/>
      </c>
      <c r="AI339" s="1202" t="str">
        <f t="shared" si="118"/>
        <v/>
      </c>
      <c r="AJ339" s="1200" t="str">
        <f t="shared" si="107"/>
        <v/>
      </c>
      <c r="AK339" s="1200" t="str">
        <f t="shared" si="108"/>
        <v/>
      </c>
      <c r="AL339" s="1200" t="str">
        <f t="shared" si="109"/>
        <v/>
      </c>
      <c r="AM339" s="1200" t="str">
        <f t="shared" si="110"/>
        <v/>
      </c>
      <c r="AN339" s="1200" t="str">
        <f t="shared" si="111"/>
        <v/>
      </c>
      <c r="AO339" s="1200" t="str">
        <f t="shared" si="112"/>
        <v/>
      </c>
      <c r="IV339" s="786"/>
    </row>
    <row r="340" spans="1:256" s="52" customFormat="1" ht="30" customHeight="1">
      <c r="A340" s="1913"/>
      <c r="B340" s="1399">
        <f t="shared" si="113"/>
        <v>43</v>
      </c>
      <c r="C340" s="291"/>
      <c r="D340" s="726" t="str">
        <f t="shared" si="100"/>
        <v/>
      </c>
      <c r="E340" s="1641"/>
      <c r="F340" s="1637"/>
      <c r="G340" s="292"/>
      <c r="H340" s="62"/>
      <c r="I340" s="753"/>
      <c r="J340" s="754"/>
      <c r="K340" s="755"/>
      <c r="L340" s="762"/>
      <c r="M340" s="753"/>
      <c r="N340" s="754"/>
      <c r="O340" s="755"/>
      <c r="P340" s="769"/>
      <c r="Q340" s="766"/>
      <c r="R340" s="754"/>
      <c r="S340" s="755"/>
      <c r="T340" s="762"/>
      <c r="U340" s="753"/>
      <c r="V340" s="754"/>
      <c r="W340" s="755"/>
      <c r="X340" s="762"/>
      <c r="Y340" s="804">
        <f t="shared" si="114"/>
        <v>0</v>
      </c>
      <c r="Z340" s="803">
        <f t="shared" si="114"/>
        <v>0</v>
      </c>
      <c r="AD340" s="1202" t="str">
        <f t="shared" si="101"/>
        <v/>
      </c>
      <c r="AE340" s="1202" t="str">
        <f t="shared" si="102"/>
        <v/>
      </c>
      <c r="AF340" s="1202" t="str">
        <f t="shared" si="115"/>
        <v/>
      </c>
      <c r="AG340" s="1202" t="str">
        <f t="shared" si="116"/>
        <v/>
      </c>
      <c r="AH340" s="1202" t="str">
        <f t="shared" si="117"/>
        <v/>
      </c>
      <c r="AI340" s="1202" t="str">
        <f t="shared" si="118"/>
        <v/>
      </c>
      <c r="AJ340" s="1200" t="str">
        <f t="shared" si="107"/>
        <v/>
      </c>
      <c r="AK340" s="1200" t="str">
        <f t="shared" si="108"/>
        <v/>
      </c>
      <c r="AL340" s="1200" t="str">
        <f t="shared" si="109"/>
        <v/>
      </c>
      <c r="AM340" s="1200" t="str">
        <f t="shared" si="110"/>
        <v/>
      </c>
      <c r="AN340" s="1200" t="str">
        <f t="shared" si="111"/>
        <v/>
      </c>
      <c r="AO340" s="1200" t="str">
        <f t="shared" si="112"/>
        <v/>
      </c>
      <c r="IV340" s="786"/>
    </row>
    <row r="341" spans="1:256" s="52" customFormat="1" ht="30" customHeight="1">
      <c r="A341" s="1913"/>
      <c r="B341" s="1399">
        <f t="shared" si="113"/>
        <v>44</v>
      </c>
      <c r="C341" s="291"/>
      <c r="D341" s="726" t="str">
        <f t="shared" si="100"/>
        <v/>
      </c>
      <c r="E341" s="1641"/>
      <c r="F341" s="1637"/>
      <c r="G341" s="292"/>
      <c r="H341" s="62"/>
      <c r="I341" s="753"/>
      <c r="J341" s="754"/>
      <c r="K341" s="755"/>
      <c r="L341" s="762"/>
      <c r="M341" s="753"/>
      <c r="N341" s="754"/>
      <c r="O341" s="755"/>
      <c r="P341" s="769"/>
      <c r="Q341" s="766"/>
      <c r="R341" s="754"/>
      <c r="S341" s="755"/>
      <c r="T341" s="762"/>
      <c r="U341" s="753"/>
      <c r="V341" s="754"/>
      <c r="W341" s="755"/>
      <c r="X341" s="762"/>
      <c r="Y341" s="804">
        <f t="shared" si="114"/>
        <v>0</v>
      </c>
      <c r="Z341" s="803">
        <f t="shared" si="114"/>
        <v>0</v>
      </c>
      <c r="AD341" s="1202" t="str">
        <f t="shared" si="101"/>
        <v/>
      </c>
      <c r="AE341" s="1202" t="str">
        <f t="shared" si="102"/>
        <v/>
      </c>
      <c r="AF341" s="1202" t="str">
        <f t="shared" si="115"/>
        <v/>
      </c>
      <c r="AG341" s="1202" t="str">
        <f t="shared" si="116"/>
        <v/>
      </c>
      <c r="AH341" s="1202" t="str">
        <f t="shared" si="117"/>
        <v/>
      </c>
      <c r="AI341" s="1202" t="str">
        <f t="shared" si="118"/>
        <v/>
      </c>
      <c r="AJ341" s="1200" t="str">
        <f t="shared" si="107"/>
        <v/>
      </c>
      <c r="AK341" s="1200" t="str">
        <f t="shared" si="108"/>
        <v/>
      </c>
      <c r="AL341" s="1200" t="str">
        <f t="shared" si="109"/>
        <v/>
      </c>
      <c r="AM341" s="1200" t="str">
        <f t="shared" si="110"/>
        <v/>
      </c>
      <c r="AN341" s="1200" t="str">
        <f t="shared" si="111"/>
        <v/>
      </c>
      <c r="AO341" s="1200" t="str">
        <f t="shared" si="112"/>
        <v/>
      </c>
      <c r="IV341" s="786"/>
    </row>
    <row r="342" spans="1:256" s="52" customFormat="1" ht="30" customHeight="1">
      <c r="A342" s="1913"/>
      <c r="B342" s="1399">
        <f t="shared" si="113"/>
        <v>45</v>
      </c>
      <c r="C342" s="291"/>
      <c r="D342" s="726" t="str">
        <f t="shared" si="100"/>
        <v/>
      </c>
      <c r="E342" s="1641"/>
      <c r="F342" s="1637"/>
      <c r="G342" s="292"/>
      <c r="H342" s="62"/>
      <c r="I342" s="753"/>
      <c r="J342" s="754"/>
      <c r="K342" s="755"/>
      <c r="L342" s="762"/>
      <c r="M342" s="753"/>
      <c r="N342" s="754"/>
      <c r="O342" s="755"/>
      <c r="P342" s="769"/>
      <c r="Q342" s="766"/>
      <c r="R342" s="754"/>
      <c r="S342" s="755"/>
      <c r="T342" s="762"/>
      <c r="U342" s="753"/>
      <c r="V342" s="754"/>
      <c r="W342" s="755"/>
      <c r="X342" s="762"/>
      <c r="Y342" s="804">
        <f t="shared" si="114"/>
        <v>0</v>
      </c>
      <c r="Z342" s="803">
        <f t="shared" si="114"/>
        <v>0</v>
      </c>
      <c r="AD342" s="1202" t="str">
        <f t="shared" si="101"/>
        <v/>
      </c>
      <c r="AE342" s="1202" t="str">
        <f t="shared" si="102"/>
        <v/>
      </c>
      <c r="AF342" s="1202" t="str">
        <f t="shared" si="115"/>
        <v/>
      </c>
      <c r="AG342" s="1202" t="str">
        <f t="shared" si="116"/>
        <v/>
      </c>
      <c r="AH342" s="1202" t="str">
        <f t="shared" si="117"/>
        <v/>
      </c>
      <c r="AI342" s="1202" t="str">
        <f t="shared" si="118"/>
        <v/>
      </c>
      <c r="AJ342" s="1200" t="str">
        <f t="shared" si="107"/>
        <v/>
      </c>
      <c r="AK342" s="1200" t="str">
        <f t="shared" si="108"/>
        <v/>
      </c>
      <c r="AL342" s="1200" t="str">
        <f t="shared" si="109"/>
        <v/>
      </c>
      <c r="AM342" s="1200" t="str">
        <f t="shared" si="110"/>
        <v/>
      </c>
      <c r="AN342" s="1200" t="str">
        <f t="shared" si="111"/>
        <v/>
      </c>
      <c r="AO342" s="1200" t="str">
        <f t="shared" si="112"/>
        <v/>
      </c>
      <c r="IV342" s="786"/>
    </row>
    <row r="343" spans="1:256" s="52" customFormat="1" ht="30" customHeight="1">
      <c r="A343" s="1913"/>
      <c r="B343" s="1399">
        <f t="shared" si="113"/>
        <v>46</v>
      </c>
      <c r="C343" s="291"/>
      <c r="D343" s="726" t="str">
        <f t="shared" si="100"/>
        <v/>
      </c>
      <c r="E343" s="1641"/>
      <c r="F343" s="1637"/>
      <c r="G343" s="292"/>
      <c r="H343" s="62"/>
      <c r="I343" s="753"/>
      <c r="J343" s="754"/>
      <c r="K343" s="755"/>
      <c r="L343" s="762"/>
      <c r="M343" s="753"/>
      <c r="N343" s="754"/>
      <c r="O343" s="755"/>
      <c r="P343" s="769"/>
      <c r="Q343" s="766"/>
      <c r="R343" s="754"/>
      <c r="S343" s="755"/>
      <c r="T343" s="762"/>
      <c r="U343" s="753"/>
      <c r="V343" s="754"/>
      <c r="W343" s="755"/>
      <c r="X343" s="762"/>
      <c r="Y343" s="804">
        <f t="shared" si="114"/>
        <v>0</v>
      </c>
      <c r="Z343" s="803">
        <f t="shared" si="114"/>
        <v>0</v>
      </c>
      <c r="AD343" s="1202" t="str">
        <f t="shared" si="101"/>
        <v/>
      </c>
      <c r="AE343" s="1202" t="str">
        <f t="shared" si="102"/>
        <v/>
      </c>
      <c r="AF343" s="1202" t="str">
        <f t="shared" si="115"/>
        <v/>
      </c>
      <c r="AG343" s="1202" t="str">
        <f t="shared" si="116"/>
        <v/>
      </c>
      <c r="AH343" s="1202" t="str">
        <f t="shared" si="117"/>
        <v/>
      </c>
      <c r="AI343" s="1202" t="str">
        <f t="shared" si="118"/>
        <v/>
      </c>
      <c r="AJ343" s="1200" t="str">
        <f t="shared" si="107"/>
        <v/>
      </c>
      <c r="AK343" s="1200" t="str">
        <f t="shared" si="108"/>
        <v/>
      </c>
      <c r="AL343" s="1200" t="str">
        <f t="shared" si="109"/>
        <v/>
      </c>
      <c r="AM343" s="1200" t="str">
        <f t="shared" si="110"/>
        <v/>
      </c>
      <c r="AN343" s="1200" t="str">
        <f t="shared" si="111"/>
        <v/>
      </c>
      <c r="AO343" s="1200" t="str">
        <f t="shared" si="112"/>
        <v/>
      </c>
      <c r="IV343" s="786"/>
    </row>
    <row r="344" spans="1:256" s="52" customFormat="1" ht="30" customHeight="1">
      <c r="A344" s="1913"/>
      <c r="B344" s="1399">
        <f t="shared" si="113"/>
        <v>47</v>
      </c>
      <c r="C344" s="291"/>
      <c r="D344" s="726" t="str">
        <f t="shared" si="100"/>
        <v/>
      </c>
      <c r="E344" s="1641"/>
      <c r="F344" s="1637"/>
      <c r="G344" s="292"/>
      <c r="H344" s="62"/>
      <c r="I344" s="753"/>
      <c r="J344" s="754"/>
      <c r="K344" s="755"/>
      <c r="L344" s="762"/>
      <c r="M344" s="753"/>
      <c r="N344" s="754"/>
      <c r="O344" s="755"/>
      <c r="P344" s="769"/>
      <c r="Q344" s="766"/>
      <c r="R344" s="754"/>
      <c r="S344" s="755"/>
      <c r="T344" s="762"/>
      <c r="U344" s="753"/>
      <c r="V344" s="754"/>
      <c r="W344" s="755"/>
      <c r="X344" s="762"/>
      <c r="Y344" s="804">
        <f t="shared" si="114"/>
        <v>0</v>
      </c>
      <c r="Z344" s="803">
        <f t="shared" si="114"/>
        <v>0</v>
      </c>
      <c r="AD344" s="1202" t="str">
        <f t="shared" si="101"/>
        <v/>
      </c>
      <c r="AE344" s="1202" t="str">
        <f t="shared" si="102"/>
        <v/>
      </c>
      <c r="AF344" s="1202" t="str">
        <f t="shared" si="115"/>
        <v/>
      </c>
      <c r="AG344" s="1202" t="str">
        <f t="shared" si="116"/>
        <v/>
      </c>
      <c r="AH344" s="1202" t="str">
        <f t="shared" si="117"/>
        <v/>
      </c>
      <c r="AI344" s="1202" t="str">
        <f t="shared" si="118"/>
        <v/>
      </c>
      <c r="AJ344" s="1200" t="str">
        <f t="shared" si="107"/>
        <v/>
      </c>
      <c r="AK344" s="1200" t="str">
        <f t="shared" si="108"/>
        <v/>
      </c>
      <c r="AL344" s="1200" t="str">
        <f t="shared" si="109"/>
        <v/>
      </c>
      <c r="AM344" s="1200" t="str">
        <f t="shared" si="110"/>
        <v/>
      </c>
      <c r="AN344" s="1200" t="str">
        <f t="shared" si="111"/>
        <v/>
      </c>
      <c r="AO344" s="1200" t="str">
        <f t="shared" si="112"/>
        <v/>
      </c>
      <c r="IV344" s="786"/>
    </row>
    <row r="345" spans="1:256" s="52" customFormat="1" ht="30" customHeight="1">
      <c r="A345" s="1913"/>
      <c r="B345" s="1399">
        <f t="shared" si="113"/>
        <v>48</v>
      </c>
      <c r="C345" s="291"/>
      <c r="D345" s="726" t="str">
        <f t="shared" si="100"/>
        <v/>
      </c>
      <c r="E345" s="1641"/>
      <c r="F345" s="1637"/>
      <c r="G345" s="292"/>
      <c r="H345" s="62"/>
      <c r="I345" s="753"/>
      <c r="J345" s="754"/>
      <c r="K345" s="755"/>
      <c r="L345" s="762"/>
      <c r="M345" s="753"/>
      <c r="N345" s="754"/>
      <c r="O345" s="755"/>
      <c r="P345" s="769"/>
      <c r="Q345" s="766"/>
      <c r="R345" s="754"/>
      <c r="S345" s="755"/>
      <c r="T345" s="762"/>
      <c r="U345" s="753"/>
      <c r="V345" s="754"/>
      <c r="W345" s="755"/>
      <c r="X345" s="762"/>
      <c r="Y345" s="804">
        <f t="shared" si="114"/>
        <v>0</v>
      </c>
      <c r="Z345" s="803">
        <f t="shared" si="114"/>
        <v>0</v>
      </c>
      <c r="AD345" s="1202" t="str">
        <f t="shared" si="101"/>
        <v/>
      </c>
      <c r="AE345" s="1202" t="str">
        <f t="shared" si="102"/>
        <v/>
      </c>
      <c r="AF345" s="1202" t="str">
        <f t="shared" si="115"/>
        <v/>
      </c>
      <c r="AG345" s="1202" t="str">
        <f t="shared" si="116"/>
        <v/>
      </c>
      <c r="AH345" s="1202" t="str">
        <f t="shared" si="117"/>
        <v/>
      </c>
      <c r="AI345" s="1202" t="str">
        <f t="shared" si="118"/>
        <v/>
      </c>
      <c r="AJ345" s="1200" t="str">
        <f t="shared" si="107"/>
        <v/>
      </c>
      <c r="AK345" s="1200" t="str">
        <f t="shared" si="108"/>
        <v/>
      </c>
      <c r="AL345" s="1200" t="str">
        <f t="shared" si="109"/>
        <v/>
      </c>
      <c r="AM345" s="1200" t="str">
        <f t="shared" si="110"/>
        <v/>
      </c>
      <c r="AN345" s="1200" t="str">
        <f t="shared" si="111"/>
        <v/>
      </c>
      <c r="AO345" s="1200" t="str">
        <f t="shared" si="112"/>
        <v/>
      </c>
      <c r="IV345" s="786"/>
    </row>
    <row r="346" spans="1:256" s="52" customFormat="1" ht="30" customHeight="1">
      <c r="A346" s="1913"/>
      <c r="B346" s="1399">
        <f t="shared" si="113"/>
        <v>49</v>
      </c>
      <c r="C346" s="291"/>
      <c r="D346" s="726" t="str">
        <f t="shared" si="100"/>
        <v/>
      </c>
      <c r="E346" s="1641"/>
      <c r="F346" s="1637"/>
      <c r="G346" s="292"/>
      <c r="H346" s="62"/>
      <c r="I346" s="753"/>
      <c r="J346" s="754"/>
      <c r="K346" s="755"/>
      <c r="L346" s="762"/>
      <c r="M346" s="753"/>
      <c r="N346" s="754"/>
      <c r="O346" s="755"/>
      <c r="P346" s="769"/>
      <c r="Q346" s="766"/>
      <c r="R346" s="754"/>
      <c r="S346" s="755"/>
      <c r="T346" s="762"/>
      <c r="U346" s="753"/>
      <c r="V346" s="754"/>
      <c r="W346" s="755"/>
      <c r="X346" s="762"/>
      <c r="Y346" s="804">
        <f t="shared" si="114"/>
        <v>0</v>
      </c>
      <c r="Z346" s="803">
        <f t="shared" si="114"/>
        <v>0</v>
      </c>
      <c r="AD346" s="1202" t="str">
        <f t="shared" si="101"/>
        <v/>
      </c>
      <c r="AE346" s="1202" t="str">
        <f t="shared" si="102"/>
        <v/>
      </c>
      <c r="AF346" s="1202" t="str">
        <f t="shared" si="115"/>
        <v/>
      </c>
      <c r="AG346" s="1202" t="str">
        <f t="shared" si="116"/>
        <v/>
      </c>
      <c r="AH346" s="1202" t="str">
        <f t="shared" si="117"/>
        <v/>
      </c>
      <c r="AI346" s="1202" t="str">
        <f t="shared" si="118"/>
        <v/>
      </c>
      <c r="AJ346" s="1200" t="str">
        <f t="shared" si="107"/>
        <v/>
      </c>
      <c r="AK346" s="1200" t="str">
        <f t="shared" si="108"/>
        <v/>
      </c>
      <c r="AL346" s="1200" t="str">
        <f t="shared" si="109"/>
        <v/>
      </c>
      <c r="AM346" s="1200" t="str">
        <f t="shared" si="110"/>
        <v/>
      </c>
      <c r="AN346" s="1200" t="str">
        <f t="shared" si="111"/>
        <v/>
      </c>
      <c r="AO346" s="1200" t="str">
        <f t="shared" si="112"/>
        <v/>
      </c>
      <c r="IV346" s="786"/>
    </row>
    <row r="347" spans="1:256" s="52" customFormat="1" ht="30" customHeight="1" thickBot="1">
      <c r="A347" s="1914"/>
      <c r="B347" s="1399">
        <f t="shared" si="113"/>
        <v>50</v>
      </c>
      <c r="C347" s="291"/>
      <c r="D347" s="726" t="str">
        <f t="shared" si="100"/>
        <v/>
      </c>
      <c r="E347" s="1641"/>
      <c r="F347" s="1637"/>
      <c r="G347" s="835"/>
      <c r="H347" s="204"/>
      <c r="I347" s="756"/>
      <c r="J347" s="757"/>
      <c r="K347" s="758"/>
      <c r="L347" s="770"/>
      <c r="M347" s="756"/>
      <c r="N347" s="757"/>
      <c r="O347" s="758"/>
      <c r="P347" s="770"/>
      <c r="Q347" s="767"/>
      <c r="R347" s="757"/>
      <c r="S347" s="758"/>
      <c r="T347" s="763"/>
      <c r="U347" s="756"/>
      <c r="V347" s="757"/>
      <c r="W347" s="758"/>
      <c r="X347" s="763"/>
      <c r="Y347" s="804">
        <f t="shared" si="114"/>
        <v>0</v>
      </c>
      <c r="Z347" s="803">
        <f t="shared" si="114"/>
        <v>0</v>
      </c>
      <c r="AD347" s="1202" t="str">
        <f t="shared" si="101"/>
        <v/>
      </c>
      <c r="AE347" s="1202" t="str">
        <f t="shared" si="102"/>
        <v/>
      </c>
      <c r="AF347" s="1202" t="str">
        <f t="shared" si="115"/>
        <v/>
      </c>
      <c r="AG347" s="1202" t="str">
        <f t="shared" si="116"/>
        <v/>
      </c>
      <c r="AH347" s="1202" t="str">
        <f t="shared" si="117"/>
        <v/>
      </c>
      <c r="AI347" s="1202" t="str">
        <f t="shared" si="118"/>
        <v/>
      </c>
      <c r="AJ347" s="1200" t="str">
        <f t="shared" si="107"/>
        <v/>
      </c>
      <c r="AK347" s="1200" t="str">
        <f t="shared" si="108"/>
        <v/>
      </c>
      <c r="AL347" s="1200" t="str">
        <f t="shared" si="109"/>
        <v/>
      </c>
      <c r="AM347" s="1200" t="str">
        <f t="shared" si="110"/>
        <v/>
      </c>
      <c r="AN347" s="1200" t="str">
        <f t="shared" si="111"/>
        <v/>
      </c>
      <c r="AO347" s="1200" t="str">
        <f t="shared" si="112"/>
        <v/>
      </c>
      <c r="IV347" s="786"/>
    </row>
    <row r="348" spans="1:256" s="52" customFormat="1" ht="30" customHeight="1">
      <c r="A348" s="1310"/>
      <c r="B348" s="53"/>
      <c r="C348" s="224"/>
      <c r="D348" s="250"/>
      <c r="E348" s="202"/>
      <c r="F348" s="225"/>
      <c r="G348" s="787" t="str">
        <f>'1_一般事項'!C9+1&amp;"次下請負業者計"</f>
        <v>1次下請負業者計</v>
      </c>
      <c r="H348" s="788"/>
      <c r="I348" s="789">
        <f t="shared" ref="I348:Z348" si="119">SUM(I298:I347)</f>
        <v>0</v>
      </c>
      <c r="J348" s="790">
        <f t="shared" si="119"/>
        <v>0</v>
      </c>
      <c r="K348" s="791">
        <f t="shared" si="119"/>
        <v>0</v>
      </c>
      <c r="L348" s="792">
        <f t="shared" si="119"/>
        <v>0</v>
      </c>
      <c r="M348" s="789">
        <f t="shared" si="119"/>
        <v>0</v>
      </c>
      <c r="N348" s="790">
        <f t="shared" si="119"/>
        <v>0</v>
      </c>
      <c r="O348" s="791">
        <f t="shared" si="119"/>
        <v>0</v>
      </c>
      <c r="P348" s="792">
        <f t="shared" si="119"/>
        <v>0</v>
      </c>
      <c r="Q348" s="789">
        <f t="shared" si="119"/>
        <v>0</v>
      </c>
      <c r="R348" s="790">
        <f t="shared" si="119"/>
        <v>0</v>
      </c>
      <c r="S348" s="791">
        <f t="shared" si="119"/>
        <v>0</v>
      </c>
      <c r="T348" s="792">
        <f t="shared" si="119"/>
        <v>0</v>
      </c>
      <c r="U348" s="789">
        <f t="shared" si="119"/>
        <v>0</v>
      </c>
      <c r="V348" s="790">
        <f t="shared" si="119"/>
        <v>0</v>
      </c>
      <c r="W348" s="791">
        <f t="shared" si="119"/>
        <v>0</v>
      </c>
      <c r="X348" s="792">
        <f t="shared" si="119"/>
        <v>0</v>
      </c>
      <c r="Y348" s="750">
        <f t="shared" si="119"/>
        <v>0</v>
      </c>
      <c r="Z348" s="752">
        <f t="shared" si="119"/>
        <v>0</v>
      </c>
      <c r="AD348" s="1262"/>
      <c r="AE348" s="1262"/>
      <c r="AF348" s="1262"/>
      <c r="AG348" s="1262"/>
      <c r="AH348" s="1262"/>
      <c r="AI348" s="1262"/>
      <c r="AJ348" s="817"/>
      <c r="AK348" s="817"/>
    </row>
    <row r="349" spans="1:256" s="52" customFormat="1" ht="30.6" customHeight="1">
      <c r="B349" s="54"/>
      <c r="C349" s="54"/>
      <c r="E349" s="223"/>
      <c r="F349" s="223"/>
      <c r="G349" s="205" t="s">
        <v>73</v>
      </c>
      <c r="H349" s="206"/>
      <c r="I349" s="746">
        <f>I297+I348</f>
        <v>0</v>
      </c>
      <c r="J349" s="747">
        <f>J297+J348</f>
        <v>0</v>
      </c>
      <c r="M349" s="746">
        <f>M297+M348</f>
        <v>0</v>
      </c>
      <c r="N349" s="747">
        <f>N297+N348</f>
        <v>0</v>
      </c>
      <c r="Q349" s="746">
        <f>Q297+Q348</f>
        <v>0</v>
      </c>
      <c r="R349" s="747">
        <f>R297+R348</f>
        <v>0</v>
      </c>
      <c r="U349" s="746">
        <f>U297+U348</f>
        <v>0</v>
      </c>
      <c r="V349" s="747">
        <f>V297+V348</f>
        <v>0</v>
      </c>
      <c r="Y349" s="746">
        <f>Y297+Y348</f>
        <v>0</v>
      </c>
      <c r="Z349" s="747">
        <f>Z297+Z348</f>
        <v>0</v>
      </c>
      <c r="AD349" s="1263"/>
      <c r="AE349" s="1263"/>
      <c r="AF349" s="1263"/>
      <c r="AG349" s="1263"/>
      <c r="AH349" s="1263"/>
      <c r="AI349" s="1263"/>
      <c r="AJ349" s="1264"/>
      <c r="AK349" s="1264"/>
    </row>
    <row r="350" spans="1:256" s="52" customFormat="1" ht="30.6" customHeight="1">
      <c r="B350" s="54"/>
      <c r="C350" s="54"/>
      <c r="E350" s="223"/>
      <c r="F350" s="223"/>
      <c r="G350" s="771"/>
      <c r="H350" s="772"/>
      <c r="I350" s="773"/>
      <c r="J350" s="773"/>
      <c r="M350" s="773"/>
      <c r="N350" s="773"/>
      <c r="Q350" s="773"/>
      <c r="R350" s="773"/>
      <c r="U350" s="773"/>
      <c r="V350" s="773"/>
      <c r="Y350" s="773"/>
      <c r="Z350" s="773"/>
      <c r="AD350" s="1264"/>
      <c r="AE350" s="1264"/>
      <c r="AF350" s="1264"/>
      <c r="AG350" s="1264"/>
      <c r="AH350" s="1264"/>
      <c r="AI350" s="1264"/>
      <c r="AJ350" s="1264"/>
      <c r="AK350" s="1264"/>
    </row>
    <row r="351" spans="1:256" s="3" customFormat="1" ht="19.5" customHeight="1">
      <c r="B351" s="705" t="s">
        <v>1418</v>
      </c>
      <c r="C351" s="3" t="str">
        <f>"「上段」に自社分（"&amp;'1_一般事項'!C9&amp; "次下請業者）を記入し、「下段」に"&amp;'1_一般事項'!C9+1&amp;"次下請業者が作成した「5-2_建設機械Ⅰ」シートの「運搬費用のすべて」を記入して下さい。"</f>
        <v>「上段」に自社分（次下請業者）を記入し、「下段」に1次下請業者が作成した「5-2_建設機械Ⅰ」シートの「運搬費用のすべて」を記入して下さい。</v>
      </c>
      <c r="D351" s="556"/>
      <c r="E351" s="556"/>
      <c r="F351" s="27"/>
      <c r="G351" s="27"/>
      <c r="H351" s="212"/>
    </row>
    <row r="352" spans="1:256" s="3" customFormat="1" ht="19.5" customHeight="1">
      <c r="B352" s="45" t="s">
        <v>449</v>
      </c>
      <c r="C352" s="3" t="str">
        <f>'1_一般事項'!C9+2&amp;"次下請以降がある場合には、下段に"&amp;'1_一般事項'!C9+1&amp;"次と"&amp;'1_一般事項'!C9+2&amp;"次以降の運搬費用のすべてを記入してください。"</f>
        <v>2次下請以降がある場合には、下段に1次と2次以降の運搬費用のすべてを記入してください。</v>
      </c>
      <c r="D352" s="556"/>
      <c r="E352" s="556"/>
      <c r="F352" s="27"/>
      <c r="G352" s="27"/>
      <c r="H352" s="212"/>
    </row>
    <row r="353" spans="1:29" s="3" customFormat="1" ht="19.5" customHeight="1">
      <c r="B353" s="45" t="s">
        <v>450</v>
      </c>
      <c r="C353" s="1087" t="str">
        <f>'1_一般事項'!C9+2&amp;"次下請以降の会社名は、" &amp; '1_一般事項'!C9+1&amp; "次下請の会社名を選択して下さい。"</f>
        <v>2次下請以降の会社名は、1次下請の会社名を選択して下さい。</v>
      </c>
      <c r="F353" s="27"/>
      <c r="G353" s="27"/>
      <c r="H353" s="212"/>
    </row>
    <row r="354" spans="1:29" s="3" customFormat="1" ht="19.5" customHeight="1">
      <c r="B354" s="45"/>
      <c r="C354" s="707"/>
      <c r="F354" s="27"/>
      <c r="G354" s="27"/>
      <c r="H354" s="212"/>
    </row>
    <row r="355" spans="1:29" s="21" customFormat="1" ht="24" customHeight="1">
      <c r="B355" s="706" t="s">
        <v>184</v>
      </c>
      <c r="C355" s="195"/>
      <c r="O355" s="557"/>
      <c r="P355" s="557"/>
    </row>
    <row r="356" spans="1:29" s="195" customFormat="1" ht="18" customHeight="1">
      <c r="B356" s="701" t="s">
        <v>414</v>
      </c>
    </row>
    <row r="357" spans="1:29" s="195" customFormat="1" ht="18" customHeight="1">
      <c r="B357" s="701" t="s">
        <v>493</v>
      </c>
    </row>
    <row r="358" spans="1:29" s="195" customFormat="1" ht="18" customHeight="1">
      <c r="B358" s="701" t="s">
        <v>289</v>
      </c>
    </row>
    <row r="359" spans="1:29" s="195" customFormat="1" ht="18" customHeight="1">
      <c r="B359" s="701" t="s">
        <v>290</v>
      </c>
    </row>
    <row r="360" spans="1:29" ht="5.25" customHeight="1">
      <c r="A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row>
    <row r="361" spans="1:29" s="3" customFormat="1" ht="15.75" customHeight="1">
      <c r="B361" s="707" t="s">
        <v>852</v>
      </c>
      <c r="D361" s="27"/>
      <c r="E361" s="27"/>
      <c r="F361" s="27"/>
      <c r="G361" s="27"/>
      <c r="H361" s="212"/>
    </row>
    <row r="362" spans="1:29" s="3" customFormat="1" ht="19.5" customHeight="1">
      <c r="A362" s="3" t="s">
        <v>372</v>
      </c>
      <c r="B362" s="45" t="s">
        <v>1424</v>
      </c>
      <c r="D362" s="27"/>
      <c r="E362" s="27"/>
      <c r="F362" s="27"/>
      <c r="G362" s="27"/>
      <c r="H362" s="212"/>
    </row>
    <row r="363" spans="1:29" s="18" customFormat="1" ht="14.25">
      <c r="B363" s="45" t="s">
        <v>451</v>
      </c>
      <c r="C363" s="25"/>
      <c r="G363" s="24"/>
    </row>
    <row r="364" spans="1:29" s="18" customFormat="1">
      <c r="B364" s="54"/>
      <c r="C364" s="25"/>
      <c r="G364" s="24"/>
    </row>
    <row r="365" spans="1:29" s="18" customFormat="1">
      <c r="B365" s="54"/>
      <c r="C365" s="25"/>
      <c r="G365" s="24"/>
    </row>
    <row r="366" spans="1:29" s="18" customFormat="1">
      <c r="B366" s="54"/>
      <c r="C366" s="25"/>
      <c r="G366" s="24"/>
    </row>
    <row r="367" spans="1:29" s="18" customFormat="1">
      <c r="B367" s="54"/>
      <c r="C367" s="25"/>
      <c r="G367" s="24"/>
    </row>
    <row r="368" spans="1:29" s="18" customFormat="1">
      <c r="B368" s="54"/>
      <c r="C368" s="25"/>
      <c r="G368" s="24"/>
    </row>
    <row r="369" spans="2:16" s="18" customFormat="1">
      <c r="B369" s="54"/>
      <c r="C369" s="25"/>
      <c r="G369" s="24"/>
    </row>
    <row r="370" spans="2:16" s="18" customFormat="1">
      <c r="B370" s="54"/>
      <c r="C370" s="25"/>
      <c r="G370" s="24"/>
    </row>
    <row r="371" spans="2:16" s="18" customFormat="1">
      <c r="B371" s="54"/>
      <c r="C371" s="25"/>
    </row>
    <row r="372" spans="2:16" s="18" customFormat="1">
      <c r="B372" s="54"/>
      <c r="C372" s="25"/>
    </row>
    <row r="373" spans="2:16" s="18" customFormat="1">
      <c r="B373" s="54"/>
      <c r="C373" s="25"/>
    </row>
    <row r="374" spans="2:16" s="18" customFormat="1">
      <c r="B374" s="54"/>
      <c r="C374" s="25"/>
    </row>
    <row r="375" spans="2:16" s="18" customFormat="1">
      <c r="B375" s="54"/>
      <c r="C375" s="25"/>
    </row>
    <row r="376" spans="2:16" s="18" customFormat="1">
      <c r="B376" s="54"/>
      <c r="C376" s="25"/>
    </row>
    <row r="377" spans="2:16" s="18" customFormat="1">
      <c r="B377" s="54"/>
      <c r="C377" s="25"/>
    </row>
    <row r="378" spans="2:16" s="18" customFormat="1">
      <c r="B378" s="54"/>
      <c r="C378" s="25"/>
    </row>
    <row r="379" spans="2:16">
      <c r="O379" s="18"/>
      <c r="P379" s="18"/>
    </row>
    <row r="380" spans="2:16">
      <c r="O380" s="18"/>
      <c r="P380" s="18"/>
    </row>
  </sheetData>
  <sheetProtection algorithmName="SHA-512" hashValue="eYiKN14L59nylrW4kUUQgFuizpkyx2j+yR+Qsiv8RuKEKopR9f0xvHlKLUSdc8c9f7fDh0HcbaLUsxHjsYJzzw==" saltValue="b/lLCvQQr4aJz+b+wcIY4A==" spinCount="100000" sheet="1" objects="1" scenarios="1"/>
  <mergeCells count="35">
    <mergeCell ref="A2:C2"/>
    <mergeCell ref="W2:X3"/>
    <mergeCell ref="Y2:Z2"/>
    <mergeCell ref="A5:F5"/>
    <mergeCell ref="H5:I5"/>
    <mergeCell ref="U17:X17"/>
    <mergeCell ref="Y17:Z17"/>
    <mergeCell ref="A20:A28"/>
    <mergeCell ref="A17:D18"/>
    <mergeCell ref="H17:H18"/>
    <mergeCell ref="I17:L17"/>
    <mergeCell ref="M17:P17"/>
    <mergeCell ref="Q17:T17"/>
    <mergeCell ref="E18:F18"/>
    <mergeCell ref="A70:A119"/>
    <mergeCell ref="U131:X131"/>
    <mergeCell ref="Y131:Z131"/>
    <mergeCell ref="A134:A142"/>
    <mergeCell ref="A131:D132"/>
    <mergeCell ref="H131:H132"/>
    <mergeCell ref="I131:L131"/>
    <mergeCell ref="M131:P131"/>
    <mergeCell ref="Q131:T131"/>
    <mergeCell ref="E132:F132"/>
    <mergeCell ref="A298:A347"/>
    <mergeCell ref="A184:A233"/>
    <mergeCell ref="U245:X245"/>
    <mergeCell ref="Y245:Z245"/>
    <mergeCell ref="A248:A256"/>
    <mergeCell ref="A245:D246"/>
    <mergeCell ref="H245:H246"/>
    <mergeCell ref="I245:L245"/>
    <mergeCell ref="M245:P245"/>
    <mergeCell ref="Q245:T245"/>
    <mergeCell ref="E246:F246"/>
  </mergeCells>
  <phoneticPr fontId="41"/>
  <conditionalFormatting sqref="B70:B119">
    <cfRule type="cellIs" dxfId="94" priority="3" operator="between">
      <formula>1</formula>
      <formula>50</formula>
    </cfRule>
  </conditionalFormatting>
  <conditionalFormatting sqref="B184:B233">
    <cfRule type="cellIs" dxfId="93" priority="2" operator="between">
      <formula>1</formula>
      <formula>50</formula>
    </cfRule>
  </conditionalFormatting>
  <conditionalFormatting sqref="B298:B347">
    <cfRule type="cellIs" dxfId="92" priority="1" operator="between">
      <formula>1</formula>
      <formula>50</formula>
    </cfRule>
  </conditionalFormatting>
  <dataValidations count="10">
    <dataValidation type="list" showErrorMessage="1" promptTitle="会社名の入力" prompt="会社名について入力してください。" sqref="C298:C347 C70:C119 C184:C233" xr:uid="{00000000-0002-0000-0600-000000000000}">
      <formula1>再下請</formula1>
    </dataValidation>
    <dataValidation type="decimal" operator="lessThan" allowBlank="1" showInputMessage="1" showErrorMessage="1" errorTitle="エラー及び対処方法" error="20t以上の場合は、この欄には入力できません。_x000a_　機械本体重量が20t以上の場合は、_x000a_　　「B-2 質量20ｔ以上の建設機械の運搬（自走、日々回送及び現場内小運搬）」、_x000a_　　「B-3 ラフテレーンクレーン（油圧伸縮ジブ型20～70ｔ吊）の分解、組立及び輸送」_x000a_　　又は、「5-3_建設機械Ⅱ」で入力してください。" sqref="H70:H119 H19:H68" xr:uid="{00000000-0002-0000-0600-000001000000}">
      <formula1>20</formula1>
    </dataValidation>
    <dataValidation type="whole" operator="greaterThanOrEqual" allowBlank="1" showInputMessage="1" showErrorMessage="1" sqref="I184:I233 X19:X68 I19:J68 L19:N68 P19:R68 T19:V68 X70 T70:V70 T71:T118 I70:J119 L70:N119 P70:R119 T119:V119 X119 X247:X295 I247:J295 L247:N295 P247:R295 T247:V295 X298:X346 I298:J346 L298:N346 P298:R346 T298:V346" xr:uid="{00000000-0002-0000-0600-00000200000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B-1 質量20ｔ未満の建設機械の運搬」で入力してください。" sqref="H247:H296 H298:H347 H133:H182 H184:H233" xr:uid="{00000000-0002-0000-0600-000003000000}">
      <formula1>20</formula1>
    </dataValidation>
    <dataValidation type="decimal" operator="greaterThanOrEqual" allowBlank="1" showInputMessage="1" showErrorMessage="1" error="数値を入力してください" sqref="W184:W233 W19:W68 J133:L182 S70:S119 K19:K68 O19:O68 S19:S68 O70:O119 W70:W119 K70:K119 O133:O182 W133:W182 S133:S182 J184:L233 S184:S233 O184:O233 K247:K296 W247:W296 S247:S296 O247:O296 S298:S347 K298:K347 W298:W347 O298:O347" xr:uid="{00000000-0002-0000-0600-000004000000}">
      <formula1>0</formula1>
    </dataValidation>
    <dataValidation allowBlank="1" showErrorMessage="1" promptTitle="会社名の入力" prompt="会社名について入力してください。" sqref="C247:C296 C133:C182 C19:C68" xr:uid="{00000000-0002-0000-0600-000005000000}"/>
    <dataValidation type="whole" operator="greaterThanOrEqual" allowBlank="1" showInputMessage="1" showErrorMessage="1" error="整数値を入力してください" sqref="Y247:Z296 Y298:Z347 Y19:Z68 Y70:Z119 Y133:Z182 I133:I182 Y184:Z233" xr:uid="{00000000-0002-0000-0600-000006000000}">
      <formula1>0</formula1>
    </dataValidation>
    <dataValidation type="whole" operator="greaterThanOrEqual" allowBlank="1" showInputMessage="1" showErrorMessage="1" error="数値を入力してください" sqref="U71:V118 X71:X118 M133:N182 P133:R182 T133:V182 X133:X182 P184:R233 M184:N233 T184:V233 X184:X233 I296:J296 L296:N296 P296:R296 T296:V296 X296 I347:J347 L347:N347 P347:R347 T347:V347 X347" xr:uid="{00000000-0002-0000-0600-000008000000}">
      <formula1>0</formula1>
    </dataValidation>
    <dataValidation type="list" allowBlank="1" showInputMessage="1" sqref="F19:F68 F70:F119 F133:F182 F184:F233 F247:F296 F298:F347" xr:uid="{6628E396-87D3-40BB-9865-B097DBD45005}">
      <formula1>INDIRECT(E19)</formula1>
    </dataValidation>
    <dataValidation type="list" allowBlank="1" showInputMessage="1" sqref="E19:E68 E70:E119 E133:E182 E184:E233 E247:E296 E298:E347" xr:uid="{139A2367-D284-4562-8EF8-D36A15A14C1F}">
      <formula1>運搬機械名</formula1>
    </dataValidation>
  </dataValidations>
  <pageMargins left="0.78" right="0.23" top="0.41" bottom="0.41" header="0" footer="0"/>
  <pageSetup paperSize="9" scale="37" orientation="landscape" horizontalDpi="400" r:id="rId1"/>
  <headerFooter alignWithMargins="0">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JG496"/>
  <sheetViews>
    <sheetView showGridLines="0" zoomScale="70" zoomScaleNormal="70" zoomScaleSheetLayoutView="80" workbookViewId="0">
      <pane ySplit="5" topLeftCell="A6" activePane="bottomLeft" state="frozen"/>
      <selection pane="bottomLeft" activeCell="E18" sqref="E18"/>
    </sheetView>
  </sheetViews>
  <sheetFormatPr defaultColWidth="5.875" defaultRowHeight="14.25"/>
  <cols>
    <col min="1" max="1" width="3.875" style="23" customWidth="1"/>
    <col min="2" max="2" width="6.5" style="54" customWidth="1"/>
    <col min="3" max="3" width="22.5" style="25" customWidth="1"/>
    <col min="4" max="4" width="16" style="23" customWidth="1"/>
    <col min="5" max="6" width="19.625" style="18" customWidth="1"/>
    <col min="7" max="7" width="13.875" style="23" customWidth="1"/>
    <col min="8" max="8" width="7.375" style="23" customWidth="1"/>
    <col min="9" max="9" width="8.625" style="23" customWidth="1"/>
    <col min="10" max="13" width="10.375" style="23" customWidth="1"/>
    <col min="14" max="19" width="12.875" style="23" customWidth="1"/>
    <col min="20" max="20" width="10.375" style="23" customWidth="1"/>
    <col min="21" max="21" width="19" style="23" customWidth="1"/>
    <col min="22" max="24" width="8.625" style="23" customWidth="1"/>
    <col min="25" max="25" width="10.375" style="23" customWidth="1"/>
    <col min="26" max="28" width="8.625" style="23" customWidth="1"/>
    <col min="29" max="29" width="10.5" style="23" customWidth="1"/>
    <col min="30" max="32" width="8.625" style="23" customWidth="1"/>
    <col min="33" max="33" width="10.375" style="23" customWidth="1"/>
    <col min="34" max="37" width="9" style="23" customWidth="1"/>
    <col min="38" max="38" width="9" customWidth="1"/>
    <col min="39" max="39" width="9" style="23" customWidth="1"/>
    <col min="40" max="47" width="9" style="23" hidden="1" customWidth="1"/>
    <col min="48" max="262" width="9" style="23" customWidth="1"/>
    <col min="263" max="16384" width="5.875" style="25"/>
  </cols>
  <sheetData>
    <row r="1" spans="1:267" s="18" customFormat="1" ht="16.5" customHeight="1">
      <c r="A1" s="1320"/>
      <c r="B1" s="1357"/>
      <c r="C1" s="1358"/>
      <c r="D1" s="1320"/>
      <c r="V1" s="19"/>
      <c r="W1" s="19"/>
      <c r="X1" s="19"/>
      <c r="Y1" s="19"/>
      <c r="Z1" s="19"/>
      <c r="AA1" s="19"/>
      <c r="AB1" s="19"/>
      <c r="AC1" s="19"/>
      <c r="AD1" s="19"/>
      <c r="AE1" s="19"/>
      <c r="AI1" s="32"/>
      <c r="AJ1" s="32"/>
      <c r="AN1" s="1249"/>
      <c r="AO1" s="1249"/>
      <c r="AP1" s="1249"/>
      <c r="AQ1" s="1249"/>
      <c r="AR1" s="1249"/>
      <c r="AS1" s="1249"/>
      <c r="AT1" s="1249"/>
      <c r="AU1" s="1249"/>
      <c r="JG1" s="676"/>
    </row>
    <row r="2" spans="1:267" s="18" customFormat="1" ht="23.25" customHeight="1">
      <c r="A2" s="1930" t="s">
        <v>1419</v>
      </c>
      <c r="B2" s="1947"/>
      <c r="C2" s="1948"/>
      <c r="D2" s="554" t="s">
        <v>634</v>
      </c>
      <c r="E2" s="33"/>
      <c r="F2" s="33"/>
      <c r="G2"/>
      <c r="I2" s="586"/>
      <c r="J2" s="520"/>
      <c r="K2" s="520"/>
      <c r="L2" s="520"/>
      <c r="M2" s="520"/>
      <c r="N2" s="520"/>
      <c r="O2" s="520"/>
      <c r="P2" s="520"/>
      <c r="Q2" s="520"/>
      <c r="R2" s="520"/>
      <c r="S2" s="520"/>
      <c r="T2" s="520"/>
      <c r="U2" s="520"/>
      <c r="V2" s="596"/>
      <c r="W2" s="587"/>
      <c r="X2"/>
      <c r="Y2"/>
      <c r="AB2" s="831"/>
      <c r="AC2" s="832"/>
      <c r="AD2" s="1933" t="s">
        <v>666</v>
      </c>
      <c r="AE2" s="1934"/>
      <c r="AF2" s="1937" t="s">
        <v>260</v>
      </c>
      <c r="AG2" s="1938"/>
    </row>
    <row r="3" spans="1:267" s="3" customFormat="1" ht="27.75" customHeight="1">
      <c r="A3" s="183"/>
      <c r="B3" s="68"/>
      <c r="E3" s="7"/>
      <c r="F3" s="7"/>
      <c r="G3" s="512"/>
      <c r="I3" s="588"/>
      <c r="J3" s="520"/>
      <c r="K3" s="520"/>
      <c r="L3" s="520"/>
      <c r="M3" s="520"/>
      <c r="N3" s="520"/>
      <c r="O3" s="520"/>
      <c r="P3" s="520"/>
      <c r="Q3" s="520"/>
      <c r="R3" s="520"/>
      <c r="S3" s="520"/>
      <c r="T3" s="520"/>
      <c r="U3" s="520"/>
      <c r="V3" s="589"/>
      <c r="W3" s="591"/>
      <c r="X3" s="512"/>
      <c r="Y3" s="512"/>
      <c r="AB3" s="831"/>
      <c r="AC3" s="832"/>
      <c r="AD3" s="1935"/>
      <c r="AE3" s="1936"/>
      <c r="AF3" s="796" t="s">
        <v>1077</v>
      </c>
      <c r="AG3" s="796" t="s">
        <v>114</v>
      </c>
    </row>
    <row r="4" spans="1:267" s="21" customFormat="1" ht="23.25" customHeight="1">
      <c r="A4" s="3"/>
      <c r="B4" s="703" t="s">
        <v>667</v>
      </c>
      <c r="C4" s="595"/>
      <c r="D4" s="595"/>
      <c r="E4" s="595"/>
      <c r="F4" s="595"/>
      <c r="G4" s="595"/>
      <c r="H4" s="595"/>
      <c r="I4" s="595"/>
      <c r="J4" s="512"/>
      <c r="K4" s="512"/>
      <c r="L4" s="512"/>
      <c r="M4" s="512"/>
      <c r="N4" s="512"/>
      <c r="O4" s="512"/>
      <c r="P4" s="512"/>
      <c r="Q4" s="512"/>
      <c r="R4" s="512"/>
      <c r="S4" s="512"/>
      <c r="T4" s="512"/>
      <c r="U4" s="512"/>
      <c r="V4" s="512"/>
      <c r="W4" s="512"/>
      <c r="X4" s="512"/>
      <c r="Y4" s="512"/>
      <c r="AB4" s="833"/>
      <c r="AC4" s="834"/>
      <c r="AD4" s="797" t="str">
        <f>A18&amp;"次下請負業者計"</f>
        <v>0次下請負業者計</v>
      </c>
      <c r="AE4" s="798"/>
      <c r="AF4" s="799">
        <f>SUM(AF68,AF182,AF296,AF410)</f>
        <v>0</v>
      </c>
      <c r="AG4" s="799">
        <f>SUM(AG68,AG182,AG296,AG410)</f>
        <v>0</v>
      </c>
    </row>
    <row r="5" spans="1:267" s="18" customFormat="1" ht="23.25" customHeight="1">
      <c r="A5" s="1939"/>
      <c r="B5" s="1940"/>
      <c r="C5" s="1940"/>
      <c r="D5" s="1940"/>
      <c r="E5" s="1940"/>
      <c r="F5" s="1941"/>
      <c r="G5" s="1638"/>
      <c r="H5" s="1942"/>
      <c r="I5" s="1946"/>
      <c r="J5" s="794"/>
      <c r="K5" s="794"/>
      <c r="L5" s="794"/>
      <c r="M5" s="794"/>
      <c r="N5" s="794"/>
      <c r="O5" s="794"/>
      <c r="P5" s="794"/>
      <c r="Q5" s="794"/>
      <c r="R5" s="794"/>
      <c r="S5" s="794"/>
      <c r="T5" s="794"/>
      <c r="U5" s="794"/>
      <c r="V5" s="1639"/>
      <c r="W5" s="1639"/>
      <c r="X5" s="1639"/>
      <c r="Y5" s="1639"/>
      <c r="AB5" s="833"/>
      <c r="AC5" s="834"/>
      <c r="AD5" s="797" t="str">
        <f>'1_一般事項'!C9+1&amp;"次下請負業者計"</f>
        <v>1次下請負業者計</v>
      </c>
      <c r="AE5" s="798"/>
      <c r="AF5" s="799">
        <f>SUM(AF119,AF233,AF347,AF461)</f>
        <v>0</v>
      </c>
      <c r="AG5" s="799">
        <f>SUM(AG119,AG233,AG347,AG461)</f>
        <v>0</v>
      </c>
    </row>
    <row r="6" spans="1:267" s="18" customFormat="1" ht="23.25" customHeight="1">
      <c r="A6" s="552"/>
      <c r="B6" s="709"/>
      <c r="C6" s="553"/>
      <c r="D6" s="553"/>
      <c r="E6" s="553"/>
      <c r="F6" s="559"/>
      <c r="G6" s="560"/>
      <c r="H6" s="561"/>
      <c r="I6" s="513"/>
      <c r="J6" s="555"/>
      <c r="K6" s="555"/>
      <c r="L6" s="555"/>
      <c r="M6" s="555"/>
      <c r="N6" s="555"/>
      <c r="O6" s="555"/>
      <c r="P6" s="555"/>
      <c r="Q6" s="555"/>
      <c r="R6" s="555"/>
      <c r="S6" s="555"/>
      <c r="T6" s="555"/>
      <c r="U6" s="555"/>
      <c r="V6" s="512"/>
      <c r="W6" s="512"/>
      <c r="X6" s="512"/>
      <c r="Y6" s="512"/>
      <c r="AB6" s="833"/>
      <c r="AC6" s="834"/>
      <c r="AD6" s="800" t="s">
        <v>260</v>
      </c>
      <c r="AE6" s="801"/>
      <c r="AF6" s="799">
        <f>SUM(AF4:AF5)</f>
        <v>0</v>
      </c>
      <c r="AG6" s="799">
        <f>SUM(AG4:AG5)</f>
        <v>0</v>
      </c>
    </row>
    <row r="7" spans="1:267" ht="16.5" customHeight="1">
      <c r="A7" s="21" t="s">
        <v>669</v>
      </c>
      <c r="B7" s="702"/>
      <c r="C7" s="203"/>
      <c r="D7" s="203"/>
      <c r="E7" s="203"/>
      <c r="F7" s="280"/>
      <c r="G7" s="558" t="s">
        <v>1421</v>
      </c>
    </row>
    <row r="8" spans="1:267" ht="4.5" customHeight="1">
      <c r="A8" s="21"/>
      <c r="B8" s="702"/>
      <c r="C8" s="203"/>
      <c r="D8" s="203"/>
      <c r="E8" s="203"/>
      <c r="F8" s="280"/>
      <c r="G8" s="558"/>
    </row>
    <row r="9" spans="1:267" ht="20.100000000000001" customHeight="1">
      <c r="A9" s="829" t="s">
        <v>293</v>
      </c>
      <c r="D9" s="25"/>
      <c r="E9" s="25"/>
      <c r="F9" s="25"/>
      <c r="G9" s="511"/>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row>
    <row r="10" spans="1:267" ht="20.100000000000001" hidden="1" customHeight="1">
      <c r="A10" s="829" t="s">
        <v>438</v>
      </c>
      <c r="D10" s="25"/>
      <c r="E10" s="25"/>
      <c r="F10" s="25"/>
      <c r="G10" s="511"/>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G10" s="54"/>
    </row>
    <row r="11" spans="1:267" ht="20.100000000000001" hidden="1" customHeight="1">
      <c r="A11" s="195"/>
      <c r="D11" s="25"/>
      <c r="E11" s="25"/>
      <c r="F11" s="25"/>
      <c r="G11" s="511"/>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G11" s="708"/>
    </row>
    <row r="12" spans="1:267" ht="20.100000000000001" hidden="1" customHeight="1">
      <c r="A12" s="195"/>
      <c r="D12" s="25"/>
      <c r="E12" s="25"/>
      <c r="F12" s="25"/>
      <c r="G12" s="511"/>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G12" s="708"/>
    </row>
    <row r="13" spans="1:267" ht="20.100000000000001" hidden="1" customHeight="1">
      <c r="A13" s="195"/>
      <c r="D13" s="25"/>
      <c r="E13" s="25"/>
      <c r="F13" s="25"/>
      <c r="G13" s="511"/>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G13" s="708"/>
    </row>
    <row r="14" spans="1:267" ht="20.100000000000001" hidden="1" customHeight="1">
      <c r="A14" s="195"/>
      <c r="D14" s="25"/>
      <c r="E14" s="25"/>
      <c r="F14" s="25"/>
      <c r="G14" s="511"/>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G14" s="708"/>
    </row>
    <row r="15" spans="1:267" ht="20.100000000000001" hidden="1" customHeight="1">
      <c r="A15" s="195"/>
      <c r="D15" s="25"/>
      <c r="E15" s="25"/>
      <c r="F15" s="25"/>
      <c r="G15" s="511"/>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G15" s="708"/>
    </row>
    <row r="16" spans="1:267" s="18" customFormat="1" ht="27.75" customHeight="1">
      <c r="A16" s="1920" t="s">
        <v>744</v>
      </c>
      <c r="B16" s="1921"/>
      <c r="C16" s="1921"/>
      <c r="D16" s="1922"/>
      <c r="E16" s="197" t="s">
        <v>185</v>
      </c>
      <c r="F16" s="215"/>
      <c r="G16" s="198"/>
      <c r="H16" s="1926" t="s">
        <v>1186</v>
      </c>
      <c r="I16" s="1915" t="s">
        <v>113</v>
      </c>
      <c r="J16" s="1916"/>
      <c r="K16" s="1916"/>
      <c r="L16" s="1916"/>
      <c r="M16" s="1916"/>
      <c r="N16" s="1916"/>
      <c r="O16" s="1916"/>
      <c r="P16" s="1916"/>
      <c r="Q16" s="1916"/>
      <c r="R16" s="1916"/>
      <c r="S16" s="1916"/>
      <c r="T16" s="1916"/>
      <c r="U16" s="1916"/>
      <c r="V16" s="1916"/>
      <c r="W16" s="1916"/>
      <c r="X16" s="1915" t="s">
        <v>1187</v>
      </c>
      <c r="Y16" s="1916"/>
      <c r="Z16" s="1916"/>
      <c r="AA16" s="1917"/>
      <c r="AB16" s="1915" t="s">
        <v>292</v>
      </c>
      <c r="AC16" s="1916"/>
      <c r="AD16" s="1916"/>
      <c r="AE16" s="1917"/>
      <c r="AF16" s="1916" t="s">
        <v>291</v>
      </c>
      <c r="AG16" s="1917"/>
      <c r="AO16" s="1199" t="s">
        <v>1343</v>
      </c>
      <c r="AP16" s="1199"/>
      <c r="AQ16" s="1199"/>
      <c r="AR16" s="1199"/>
      <c r="AS16" s="1199"/>
      <c r="AT16" s="1199"/>
      <c r="AU16" s="32"/>
    </row>
    <row r="17" spans="1:267" s="18" customFormat="1" ht="32.25" customHeight="1" thickBot="1">
      <c r="A17" s="1923"/>
      <c r="B17" s="1924"/>
      <c r="C17" s="1924"/>
      <c r="D17" s="1925"/>
      <c r="E17" s="1928" t="s">
        <v>670</v>
      </c>
      <c r="F17" s="1929"/>
      <c r="G17" s="1618" t="s">
        <v>676</v>
      </c>
      <c r="H17" s="1927"/>
      <c r="I17" s="741" t="s">
        <v>1077</v>
      </c>
      <c r="J17" s="743" t="s">
        <v>114</v>
      </c>
      <c r="K17" s="743" t="s">
        <v>2484</v>
      </c>
      <c r="L17" s="743" t="s">
        <v>2485</v>
      </c>
      <c r="M17" s="743" t="s">
        <v>2486</v>
      </c>
      <c r="N17" s="743" t="s">
        <v>2487</v>
      </c>
      <c r="O17" s="743" t="s">
        <v>2492</v>
      </c>
      <c r="P17" s="743" t="s">
        <v>2493</v>
      </c>
      <c r="Q17" s="743" t="s">
        <v>2494</v>
      </c>
      <c r="R17" s="743" t="s">
        <v>2495</v>
      </c>
      <c r="S17" s="743" t="s">
        <v>2496</v>
      </c>
      <c r="T17" s="743" t="s">
        <v>2488</v>
      </c>
      <c r="U17" s="743" t="s">
        <v>2489</v>
      </c>
      <c r="V17" s="744" t="s">
        <v>111</v>
      </c>
      <c r="W17" s="760" t="s">
        <v>112</v>
      </c>
      <c r="X17" s="741" t="s">
        <v>1077</v>
      </c>
      <c r="Y17" s="745" t="s">
        <v>114</v>
      </c>
      <c r="Z17" s="744" t="s">
        <v>111</v>
      </c>
      <c r="AA17" s="742" t="s">
        <v>112</v>
      </c>
      <c r="AB17" s="741" t="s">
        <v>1077</v>
      </c>
      <c r="AC17" s="745" t="s">
        <v>114</v>
      </c>
      <c r="AD17" s="744" t="s">
        <v>111</v>
      </c>
      <c r="AE17" s="742" t="s">
        <v>112</v>
      </c>
      <c r="AF17" s="764" t="s">
        <v>1077</v>
      </c>
      <c r="AG17" s="802" t="s">
        <v>114</v>
      </c>
      <c r="AO17" s="1201" t="s">
        <v>1344</v>
      </c>
      <c r="AP17" s="1201" t="s">
        <v>1345</v>
      </c>
      <c r="AQ17" s="1201" t="s">
        <v>1346</v>
      </c>
      <c r="AR17" s="1203" t="s">
        <v>1349</v>
      </c>
      <c r="AS17" s="1201" t="s">
        <v>1347</v>
      </c>
      <c r="AT17" s="1201" t="s">
        <v>1348</v>
      </c>
      <c r="AU17" s="1268"/>
    </row>
    <row r="18" spans="1:267" s="52" customFormat="1" ht="30" customHeight="1">
      <c r="A18" s="1083">
        <f>'1_一般事項'!$C$9</f>
        <v>0</v>
      </c>
      <c r="B18" s="226">
        <v>1</v>
      </c>
      <c r="C18" s="228" t="str">
        <f>IF('1_一般事項'!$C$8="","",'1_一般事項'!$C$8)</f>
        <v/>
      </c>
      <c r="D18" s="726" t="str">
        <f>AO18&amp;AP18&amp;AQ18&amp;AR18&amp;AS18&amp;AT18</f>
        <v/>
      </c>
      <c r="E18" s="1640"/>
      <c r="F18" s="1636"/>
      <c r="G18" s="219"/>
      <c r="H18" s="199"/>
      <c r="I18" s="759"/>
      <c r="J18" s="748"/>
      <c r="K18" s="748"/>
      <c r="L18" s="748"/>
      <c r="M18" s="748"/>
      <c r="N18" s="748"/>
      <c r="O18" s="748"/>
      <c r="P18" s="748"/>
      <c r="Q18" s="748"/>
      <c r="R18" s="748"/>
      <c r="S18" s="748"/>
      <c r="T18" s="748"/>
      <c r="U18" s="748"/>
      <c r="V18" s="749"/>
      <c r="W18" s="768"/>
      <c r="X18" s="774"/>
      <c r="Y18" s="775"/>
      <c r="Z18" s="776"/>
      <c r="AA18" s="825"/>
      <c r="AB18" s="774"/>
      <c r="AC18" s="775"/>
      <c r="AD18" s="776"/>
      <c r="AE18" s="825"/>
      <c r="AF18" s="804">
        <f>SUM(I18)</f>
        <v>0</v>
      </c>
      <c r="AG18" s="803">
        <f>SUM(J18)</f>
        <v>0</v>
      </c>
      <c r="AI18" s="18"/>
      <c r="AJ18" s="18"/>
      <c r="AO18" s="1200" t="str">
        <f>IF($E18&lt;&gt;"",IF(G18="","規格を入力してください",""),"")</f>
        <v/>
      </c>
      <c r="AP18" s="1200" t="str">
        <f>IF($E18&lt;&gt;"",IF(AND(AO18="",H18=""),"機械本体重量を入力してください",""),"")</f>
        <v/>
      </c>
      <c r="AQ18" s="1200" t="str">
        <f>IF($E18&lt;&gt;"",IF(AND(AO18&amp;AP18="",I18=""),"運搬費を入力してください",""),"")</f>
        <v/>
      </c>
      <c r="AR18" s="1200" t="str">
        <f>IF($E18&lt;&gt;"",IF(AND(AO18&amp;AP18&amp;AQ18="",J18=""),"内分解組立費を入力してください",""),"")</f>
        <v/>
      </c>
      <c r="AS18" s="1200" t="str">
        <f>IF($E18&lt;&gt;"",IF(AND(AO18&amp;AP18&amp;AQ18&amp;AR18="",V18=""),"運搬距離を入力してください",""),"")</f>
        <v/>
      </c>
      <c r="AT18" s="1200" t="str">
        <f>IF($E18&lt;&gt;"",IF(AND(AO18&amp;AP18&amp;AQ18&amp;AR18&amp;AS18="",W18=""),"運搬回数を入力してください",""),"")</f>
        <v/>
      </c>
      <c r="AU18" s="1269"/>
    </row>
    <row r="19" spans="1:267" s="52" customFormat="1" ht="30" customHeight="1">
      <c r="A19" s="1918" t="s">
        <v>633</v>
      </c>
      <c r="B19" s="227">
        <f t="shared" ref="B19:B67" si="0">B18+1</f>
        <v>2</v>
      </c>
      <c r="C19" s="228" t="str">
        <f>IF('1_一般事項'!$C$8="","",'1_一般事項'!$C$8)</f>
        <v/>
      </c>
      <c r="D19" s="726" t="str">
        <f t="shared" ref="D19:D67" si="1">AO19&amp;AP19&amp;AQ19&amp;AR19&amp;AS19&amp;AT19</f>
        <v/>
      </c>
      <c r="E19" s="1641"/>
      <c r="F19" s="1637"/>
      <c r="G19" s="221"/>
      <c r="H19" s="61"/>
      <c r="I19" s="753"/>
      <c r="J19" s="754"/>
      <c r="K19" s="754"/>
      <c r="L19" s="754"/>
      <c r="M19" s="754"/>
      <c r="N19" s="754"/>
      <c r="O19" s="754"/>
      <c r="P19" s="754"/>
      <c r="Q19" s="754"/>
      <c r="R19" s="754"/>
      <c r="S19" s="754"/>
      <c r="T19" s="754"/>
      <c r="U19" s="754"/>
      <c r="V19" s="755"/>
      <c r="W19" s="769"/>
      <c r="X19" s="778"/>
      <c r="Y19" s="779"/>
      <c r="Z19" s="780"/>
      <c r="AA19" s="826"/>
      <c r="AB19" s="778"/>
      <c r="AC19" s="779"/>
      <c r="AD19" s="780"/>
      <c r="AE19" s="826"/>
      <c r="AF19" s="804">
        <f t="shared" ref="AF19:AF67" si="2">SUM(I19)</f>
        <v>0</v>
      </c>
      <c r="AG19" s="803">
        <f t="shared" ref="AG19:AG67" si="3">SUM(J19)</f>
        <v>0</v>
      </c>
      <c r="AI19" s="18"/>
      <c r="AJ19" s="18"/>
      <c r="AO19" s="1200" t="str">
        <f t="shared" ref="AO19:AO67" si="4">IF($E19&lt;&gt;"",IF(G19="","規格を入力してください",""),"")</f>
        <v/>
      </c>
      <c r="AP19" s="1200" t="str">
        <f t="shared" ref="AP19:AP67" si="5">IF($E19&lt;&gt;"",IF(AND(AO19="",H19=""),"機械本体重量を入力してください",""),"")</f>
        <v/>
      </c>
      <c r="AQ19" s="1200" t="str">
        <f t="shared" ref="AQ19:AQ67" si="6">IF($E19&lt;&gt;"",IF(AND(AO19&amp;AP19="",I19=""),"運搬費を入力してください",""),"")</f>
        <v/>
      </c>
      <c r="AR19" s="1200" t="str">
        <f t="shared" ref="AR19:AR67" si="7">IF($E19&lt;&gt;"",IF(AND(AO19&amp;AP19&amp;AQ19="",J19=""),"内分解組立費を入力してください",""),"")</f>
        <v/>
      </c>
      <c r="AS19" s="1200" t="str">
        <f t="shared" ref="AS19:AS67" si="8">IF($E19&lt;&gt;"",IF(AND(AO19&amp;AP19&amp;AQ19&amp;AR19="",V19=""),"運搬距離を入力してください",""),"")</f>
        <v/>
      </c>
      <c r="AT19" s="1200" t="str">
        <f t="shared" ref="AT19:AT67" si="9">IF($E19&lt;&gt;"",IF(AND(AO19&amp;AP19&amp;AQ19&amp;AR19&amp;AS19="",W19=""),"運搬回数を入力してください",""),"")</f>
        <v/>
      </c>
      <c r="AU19" s="1269"/>
    </row>
    <row r="20" spans="1:267" s="52" customFormat="1" ht="30" customHeight="1">
      <c r="A20" s="1919"/>
      <c r="B20" s="227">
        <f t="shared" si="0"/>
        <v>3</v>
      </c>
      <c r="C20" s="228" t="str">
        <f>IF('1_一般事項'!$C$8="","",'1_一般事項'!$C$8)</f>
        <v/>
      </c>
      <c r="D20" s="726" t="str">
        <f t="shared" si="1"/>
        <v/>
      </c>
      <c r="E20" s="1641"/>
      <c r="F20" s="1637"/>
      <c r="G20" s="221"/>
      <c r="H20" s="61"/>
      <c r="I20" s="753"/>
      <c r="J20" s="754"/>
      <c r="K20" s="754"/>
      <c r="L20" s="754"/>
      <c r="M20" s="754"/>
      <c r="N20" s="754"/>
      <c r="O20" s="754"/>
      <c r="P20" s="754"/>
      <c r="Q20" s="754"/>
      <c r="R20" s="754"/>
      <c r="S20" s="754"/>
      <c r="T20" s="754"/>
      <c r="U20" s="754"/>
      <c r="V20" s="755"/>
      <c r="W20" s="769"/>
      <c r="X20" s="778"/>
      <c r="Y20" s="779"/>
      <c r="Z20" s="780"/>
      <c r="AA20" s="826"/>
      <c r="AB20" s="778"/>
      <c r="AC20" s="779"/>
      <c r="AD20" s="780"/>
      <c r="AE20" s="826"/>
      <c r="AF20" s="804">
        <f t="shared" si="2"/>
        <v>0</v>
      </c>
      <c r="AG20" s="803">
        <f t="shared" si="3"/>
        <v>0</v>
      </c>
      <c r="AI20" s="3"/>
      <c r="AJ20" s="3"/>
      <c r="AO20" s="1200" t="str">
        <f t="shared" si="4"/>
        <v/>
      </c>
      <c r="AP20" s="1200" t="str">
        <f t="shared" si="5"/>
        <v/>
      </c>
      <c r="AQ20" s="1200" t="str">
        <f t="shared" si="6"/>
        <v/>
      </c>
      <c r="AR20" s="1200" t="str">
        <f t="shared" si="7"/>
        <v/>
      </c>
      <c r="AS20" s="1200" t="str">
        <f t="shared" si="8"/>
        <v/>
      </c>
      <c r="AT20" s="1200" t="str">
        <f t="shared" si="9"/>
        <v/>
      </c>
      <c r="AU20" s="1269"/>
    </row>
    <row r="21" spans="1:267" s="52" customFormat="1" ht="30" customHeight="1">
      <c r="A21" s="1919"/>
      <c r="B21" s="227">
        <f t="shared" si="0"/>
        <v>4</v>
      </c>
      <c r="C21" s="228" t="str">
        <f>IF('1_一般事項'!$C$8="","",'1_一般事項'!$C$8)</f>
        <v/>
      </c>
      <c r="D21" s="726" t="str">
        <f t="shared" si="1"/>
        <v/>
      </c>
      <c r="E21" s="1641"/>
      <c r="F21" s="1637"/>
      <c r="G21" s="221"/>
      <c r="H21" s="61"/>
      <c r="I21" s="753"/>
      <c r="J21" s="754"/>
      <c r="K21" s="754"/>
      <c r="L21" s="754"/>
      <c r="M21" s="754"/>
      <c r="N21" s="754"/>
      <c r="O21" s="754"/>
      <c r="P21" s="754"/>
      <c r="Q21" s="754"/>
      <c r="R21" s="754"/>
      <c r="S21" s="754"/>
      <c r="T21" s="754"/>
      <c r="U21" s="754"/>
      <c r="V21" s="755"/>
      <c r="W21" s="769"/>
      <c r="X21" s="778"/>
      <c r="Y21" s="779"/>
      <c r="Z21" s="780"/>
      <c r="AA21" s="826"/>
      <c r="AB21" s="778"/>
      <c r="AC21" s="779"/>
      <c r="AD21" s="780"/>
      <c r="AE21" s="826"/>
      <c r="AF21" s="804">
        <f t="shared" si="2"/>
        <v>0</v>
      </c>
      <c r="AG21" s="803">
        <f t="shared" si="3"/>
        <v>0</v>
      </c>
      <c r="AI21" s="3"/>
      <c r="AJ21" s="3"/>
      <c r="AO21" s="1200" t="str">
        <f t="shared" si="4"/>
        <v/>
      </c>
      <c r="AP21" s="1200" t="str">
        <f t="shared" si="5"/>
        <v/>
      </c>
      <c r="AQ21" s="1200" t="str">
        <f t="shared" si="6"/>
        <v/>
      </c>
      <c r="AR21" s="1200" t="str">
        <f t="shared" si="7"/>
        <v/>
      </c>
      <c r="AS21" s="1200" t="str">
        <f t="shared" si="8"/>
        <v/>
      </c>
      <c r="AT21" s="1200" t="str">
        <f t="shared" si="9"/>
        <v/>
      </c>
      <c r="AU21" s="1269"/>
      <c r="JG21" s="786"/>
    </row>
    <row r="22" spans="1:267" s="52" customFormat="1" ht="30" customHeight="1">
      <c r="A22" s="1919"/>
      <c r="B22" s="227">
        <f t="shared" si="0"/>
        <v>5</v>
      </c>
      <c r="C22" s="228" t="str">
        <f>IF('1_一般事項'!$C$8="","",'1_一般事項'!$C$8)</f>
        <v/>
      </c>
      <c r="D22" s="726" t="str">
        <f t="shared" si="1"/>
        <v/>
      </c>
      <c r="E22" s="1641"/>
      <c r="F22" s="1637"/>
      <c r="G22" s="221"/>
      <c r="H22" s="61"/>
      <c r="I22" s="753"/>
      <c r="J22" s="754"/>
      <c r="K22" s="754"/>
      <c r="L22" s="754"/>
      <c r="M22" s="754"/>
      <c r="N22" s="754"/>
      <c r="O22" s="754"/>
      <c r="P22" s="754"/>
      <c r="Q22" s="754"/>
      <c r="R22" s="754"/>
      <c r="S22" s="754"/>
      <c r="T22" s="754"/>
      <c r="U22" s="754"/>
      <c r="V22" s="755"/>
      <c r="W22" s="769"/>
      <c r="X22" s="778"/>
      <c r="Y22" s="779"/>
      <c r="Z22" s="780"/>
      <c r="AA22" s="826"/>
      <c r="AB22" s="778"/>
      <c r="AC22" s="779"/>
      <c r="AD22" s="780"/>
      <c r="AE22" s="826"/>
      <c r="AF22" s="804">
        <f t="shared" si="2"/>
        <v>0</v>
      </c>
      <c r="AG22" s="803">
        <f t="shared" si="3"/>
        <v>0</v>
      </c>
      <c r="AI22" s="3"/>
      <c r="AJ22" s="3"/>
      <c r="AO22" s="1200" t="str">
        <f t="shared" si="4"/>
        <v/>
      </c>
      <c r="AP22" s="1200" t="str">
        <f t="shared" si="5"/>
        <v/>
      </c>
      <c r="AQ22" s="1200" t="str">
        <f t="shared" si="6"/>
        <v/>
      </c>
      <c r="AR22" s="1200" t="str">
        <f t="shared" si="7"/>
        <v/>
      </c>
      <c r="AS22" s="1200" t="str">
        <f t="shared" si="8"/>
        <v/>
      </c>
      <c r="AT22" s="1200" t="str">
        <f t="shared" si="9"/>
        <v/>
      </c>
      <c r="AU22" s="1269"/>
      <c r="JG22" s="786"/>
    </row>
    <row r="23" spans="1:267" s="52" customFormat="1" ht="30" customHeight="1">
      <c r="A23" s="1919"/>
      <c r="B23" s="227">
        <f t="shared" si="0"/>
        <v>6</v>
      </c>
      <c r="C23" s="228" t="str">
        <f>IF('1_一般事項'!$C$8="","",'1_一般事項'!$C$8)</f>
        <v/>
      </c>
      <c r="D23" s="726" t="str">
        <f t="shared" si="1"/>
        <v/>
      </c>
      <c r="E23" s="1641"/>
      <c r="F23" s="1637"/>
      <c r="G23" s="221"/>
      <c r="H23" s="61"/>
      <c r="I23" s="753"/>
      <c r="J23" s="754"/>
      <c r="K23" s="754"/>
      <c r="L23" s="754"/>
      <c r="M23" s="754"/>
      <c r="N23" s="754"/>
      <c r="O23" s="754"/>
      <c r="P23" s="754"/>
      <c r="Q23" s="754"/>
      <c r="R23" s="754"/>
      <c r="S23" s="754"/>
      <c r="T23" s="754"/>
      <c r="U23" s="754"/>
      <c r="V23" s="755"/>
      <c r="W23" s="769"/>
      <c r="X23" s="778"/>
      <c r="Y23" s="779"/>
      <c r="Z23" s="780"/>
      <c r="AA23" s="826"/>
      <c r="AB23" s="778"/>
      <c r="AC23" s="779"/>
      <c r="AD23" s="780"/>
      <c r="AE23" s="826"/>
      <c r="AF23" s="804">
        <f t="shared" si="2"/>
        <v>0</v>
      </c>
      <c r="AG23" s="803">
        <f t="shared" si="3"/>
        <v>0</v>
      </c>
      <c r="AI23" s="3"/>
      <c r="AJ23" s="3"/>
      <c r="AO23" s="1200" t="str">
        <f t="shared" si="4"/>
        <v/>
      </c>
      <c r="AP23" s="1200" t="str">
        <f t="shared" si="5"/>
        <v/>
      </c>
      <c r="AQ23" s="1200" t="str">
        <f t="shared" si="6"/>
        <v/>
      </c>
      <c r="AR23" s="1200" t="str">
        <f t="shared" si="7"/>
        <v/>
      </c>
      <c r="AS23" s="1200" t="str">
        <f t="shared" si="8"/>
        <v/>
      </c>
      <c r="AT23" s="1200" t="str">
        <f t="shared" si="9"/>
        <v/>
      </c>
      <c r="AU23" s="1269"/>
      <c r="JG23" s="786"/>
    </row>
    <row r="24" spans="1:267" s="52" customFormat="1" ht="30" customHeight="1">
      <c r="A24" s="1919"/>
      <c r="B24" s="227">
        <f t="shared" si="0"/>
        <v>7</v>
      </c>
      <c r="C24" s="228" t="str">
        <f>IF('1_一般事項'!$C$8="","",'1_一般事項'!$C$8)</f>
        <v/>
      </c>
      <c r="D24" s="726" t="str">
        <f t="shared" si="1"/>
        <v/>
      </c>
      <c r="E24" s="1641"/>
      <c r="F24" s="1637"/>
      <c r="G24" s="221"/>
      <c r="H24" s="61"/>
      <c r="I24" s="753"/>
      <c r="J24" s="754"/>
      <c r="K24" s="754"/>
      <c r="L24" s="754"/>
      <c r="M24" s="754"/>
      <c r="N24" s="754"/>
      <c r="O24" s="754"/>
      <c r="P24" s="754"/>
      <c r="Q24" s="754"/>
      <c r="R24" s="754"/>
      <c r="S24" s="754"/>
      <c r="T24" s="754"/>
      <c r="U24" s="754"/>
      <c r="V24" s="755"/>
      <c r="W24" s="769"/>
      <c r="X24" s="778"/>
      <c r="Y24" s="779"/>
      <c r="Z24" s="780"/>
      <c r="AA24" s="826"/>
      <c r="AB24" s="778"/>
      <c r="AC24" s="779"/>
      <c r="AD24" s="780"/>
      <c r="AE24" s="826"/>
      <c r="AF24" s="804">
        <f t="shared" si="2"/>
        <v>0</v>
      </c>
      <c r="AG24" s="803">
        <f t="shared" si="3"/>
        <v>0</v>
      </c>
      <c r="AI24" s="3"/>
      <c r="AJ24" s="3"/>
      <c r="AO24" s="1200" t="str">
        <f t="shared" si="4"/>
        <v/>
      </c>
      <c r="AP24" s="1200" t="str">
        <f t="shared" si="5"/>
        <v/>
      </c>
      <c r="AQ24" s="1200" t="str">
        <f t="shared" si="6"/>
        <v/>
      </c>
      <c r="AR24" s="1200" t="str">
        <f t="shared" si="7"/>
        <v/>
      </c>
      <c r="AS24" s="1200" t="str">
        <f t="shared" si="8"/>
        <v/>
      </c>
      <c r="AT24" s="1200" t="str">
        <f t="shared" si="9"/>
        <v/>
      </c>
      <c r="AU24" s="1269"/>
      <c r="JG24" s="786"/>
    </row>
    <row r="25" spans="1:267" s="52" customFormat="1" ht="30" customHeight="1">
      <c r="A25" s="1919"/>
      <c r="B25" s="227">
        <f t="shared" si="0"/>
        <v>8</v>
      </c>
      <c r="C25" s="228" t="str">
        <f>IF('1_一般事項'!$C$8="","",'1_一般事項'!$C$8)</f>
        <v/>
      </c>
      <c r="D25" s="726" t="str">
        <f t="shared" si="1"/>
        <v/>
      </c>
      <c r="E25" s="1641"/>
      <c r="F25" s="1637"/>
      <c r="G25" s="221"/>
      <c r="H25" s="61"/>
      <c r="I25" s="753"/>
      <c r="J25" s="754"/>
      <c r="K25" s="754"/>
      <c r="L25" s="754"/>
      <c r="M25" s="754"/>
      <c r="N25" s="754"/>
      <c r="O25" s="754"/>
      <c r="P25" s="754"/>
      <c r="Q25" s="754"/>
      <c r="R25" s="754"/>
      <c r="S25" s="754"/>
      <c r="T25" s="754"/>
      <c r="U25" s="754"/>
      <c r="V25" s="755"/>
      <c r="W25" s="769"/>
      <c r="X25" s="778"/>
      <c r="Y25" s="779"/>
      <c r="Z25" s="780"/>
      <c r="AA25" s="826"/>
      <c r="AB25" s="778"/>
      <c r="AC25" s="779"/>
      <c r="AD25" s="780"/>
      <c r="AE25" s="826"/>
      <c r="AF25" s="804">
        <f t="shared" si="2"/>
        <v>0</v>
      </c>
      <c r="AG25" s="803">
        <f t="shared" si="3"/>
        <v>0</v>
      </c>
      <c r="AI25" s="3"/>
      <c r="AJ25" s="45"/>
      <c r="AO25" s="1200" t="str">
        <f t="shared" si="4"/>
        <v/>
      </c>
      <c r="AP25" s="1200" t="str">
        <f t="shared" si="5"/>
        <v/>
      </c>
      <c r="AQ25" s="1200" t="str">
        <f t="shared" si="6"/>
        <v/>
      </c>
      <c r="AR25" s="1200" t="str">
        <f t="shared" si="7"/>
        <v/>
      </c>
      <c r="AS25" s="1200" t="str">
        <f t="shared" si="8"/>
        <v/>
      </c>
      <c r="AT25" s="1200" t="str">
        <f t="shared" si="9"/>
        <v/>
      </c>
      <c r="AU25" s="1269"/>
      <c r="JG25" s="786"/>
    </row>
    <row r="26" spans="1:267" s="52" customFormat="1" ht="30" customHeight="1">
      <c r="A26" s="1919"/>
      <c r="B26" s="227">
        <f t="shared" si="0"/>
        <v>9</v>
      </c>
      <c r="C26" s="228" t="str">
        <f>IF('1_一般事項'!$C$8="","",'1_一般事項'!$C$8)</f>
        <v/>
      </c>
      <c r="D26" s="726" t="str">
        <f t="shared" si="1"/>
        <v/>
      </c>
      <c r="E26" s="1641"/>
      <c r="F26" s="1637"/>
      <c r="G26" s="221"/>
      <c r="H26" s="61"/>
      <c r="I26" s="753"/>
      <c r="J26" s="754"/>
      <c r="K26" s="754"/>
      <c r="L26" s="754"/>
      <c r="M26" s="754"/>
      <c r="N26" s="754"/>
      <c r="O26" s="754"/>
      <c r="P26" s="754"/>
      <c r="Q26" s="754"/>
      <c r="R26" s="754"/>
      <c r="S26" s="754"/>
      <c r="T26" s="754"/>
      <c r="U26" s="754"/>
      <c r="V26" s="755"/>
      <c r="W26" s="769"/>
      <c r="X26" s="778"/>
      <c r="Y26" s="779"/>
      <c r="Z26" s="780"/>
      <c r="AA26" s="826"/>
      <c r="AB26" s="778"/>
      <c r="AC26" s="779"/>
      <c r="AD26" s="780"/>
      <c r="AE26" s="826"/>
      <c r="AF26" s="804">
        <f t="shared" si="2"/>
        <v>0</v>
      </c>
      <c r="AG26" s="803">
        <f t="shared" si="3"/>
        <v>0</v>
      </c>
      <c r="AI26" s="45"/>
      <c r="AJ26" s="45"/>
      <c r="AO26" s="1200" t="str">
        <f t="shared" si="4"/>
        <v/>
      </c>
      <c r="AP26" s="1200" t="str">
        <f t="shared" si="5"/>
        <v/>
      </c>
      <c r="AQ26" s="1200" t="str">
        <f t="shared" si="6"/>
        <v/>
      </c>
      <c r="AR26" s="1200" t="str">
        <f t="shared" si="7"/>
        <v/>
      </c>
      <c r="AS26" s="1200" t="str">
        <f t="shared" si="8"/>
        <v/>
      </c>
      <c r="AT26" s="1200" t="str">
        <f t="shared" si="9"/>
        <v/>
      </c>
      <c r="AU26" s="1269"/>
      <c r="JG26" s="786"/>
    </row>
    <row r="27" spans="1:267" s="52" customFormat="1" ht="30" customHeight="1">
      <c r="A27" s="1919"/>
      <c r="B27" s="227">
        <f t="shared" si="0"/>
        <v>10</v>
      </c>
      <c r="C27" s="228" t="str">
        <f>IF('1_一般事項'!$C$8="","",'1_一般事項'!$C$8)</f>
        <v/>
      </c>
      <c r="D27" s="726" t="str">
        <f t="shared" si="1"/>
        <v/>
      </c>
      <c r="E27" s="1641"/>
      <c r="F27" s="1637"/>
      <c r="G27" s="221"/>
      <c r="H27" s="61"/>
      <c r="I27" s="753"/>
      <c r="J27" s="754"/>
      <c r="K27" s="754"/>
      <c r="L27" s="754"/>
      <c r="M27" s="754"/>
      <c r="N27" s="754"/>
      <c r="O27" s="754"/>
      <c r="P27" s="754"/>
      <c r="Q27" s="754"/>
      <c r="R27" s="754"/>
      <c r="S27" s="754"/>
      <c r="T27" s="754"/>
      <c r="U27" s="754"/>
      <c r="V27" s="755"/>
      <c r="W27" s="769"/>
      <c r="X27" s="778"/>
      <c r="Y27" s="779"/>
      <c r="Z27" s="780"/>
      <c r="AA27" s="826"/>
      <c r="AB27" s="778"/>
      <c r="AC27" s="779"/>
      <c r="AD27" s="780"/>
      <c r="AE27" s="826"/>
      <c r="AF27" s="804">
        <f t="shared" si="2"/>
        <v>0</v>
      </c>
      <c r="AG27" s="803">
        <f t="shared" si="3"/>
        <v>0</v>
      </c>
      <c r="AI27" s="45"/>
      <c r="AJ27" s="45"/>
      <c r="AO27" s="1200" t="str">
        <f t="shared" si="4"/>
        <v/>
      </c>
      <c r="AP27" s="1200" t="str">
        <f t="shared" si="5"/>
        <v/>
      </c>
      <c r="AQ27" s="1200" t="str">
        <f t="shared" si="6"/>
        <v/>
      </c>
      <c r="AR27" s="1200" t="str">
        <f t="shared" si="7"/>
        <v/>
      </c>
      <c r="AS27" s="1200" t="str">
        <f t="shared" si="8"/>
        <v/>
      </c>
      <c r="AT27" s="1200" t="str">
        <f t="shared" si="9"/>
        <v/>
      </c>
      <c r="AU27" s="1269"/>
      <c r="JG27" s="786"/>
    </row>
    <row r="28" spans="1:267" s="52" customFormat="1" ht="30" customHeight="1">
      <c r="A28" s="222"/>
      <c r="B28" s="227">
        <f t="shared" si="0"/>
        <v>11</v>
      </c>
      <c r="C28" s="228" t="str">
        <f>IF('1_一般事項'!$C$8="","",'1_一般事項'!$C$8)</f>
        <v/>
      </c>
      <c r="D28" s="726" t="str">
        <f t="shared" si="1"/>
        <v/>
      </c>
      <c r="E28" s="1641"/>
      <c r="F28" s="1637"/>
      <c r="G28" s="221"/>
      <c r="H28" s="61"/>
      <c r="I28" s="753"/>
      <c r="J28" s="754"/>
      <c r="K28" s="754"/>
      <c r="L28" s="754"/>
      <c r="M28" s="754"/>
      <c r="N28" s="754"/>
      <c r="O28" s="754"/>
      <c r="P28" s="754"/>
      <c r="Q28" s="754"/>
      <c r="R28" s="754"/>
      <c r="S28" s="754"/>
      <c r="T28" s="754"/>
      <c r="U28" s="754"/>
      <c r="V28" s="755"/>
      <c r="W28" s="769"/>
      <c r="X28" s="778"/>
      <c r="Y28" s="779"/>
      <c r="Z28" s="780"/>
      <c r="AA28" s="826"/>
      <c r="AB28" s="778"/>
      <c r="AC28" s="779"/>
      <c r="AD28" s="780"/>
      <c r="AE28" s="826"/>
      <c r="AF28" s="804">
        <f t="shared" si="2"/>
        <v>0</v>
      </c>
      <c r="AG28" s="803">
        <f t="shared" si="3"/>
        <v>0</v>
      </c>
      <c r="AI28" s="3"/>
      <c r="AJ28" s="45"/>
      <c r="AO28" s="1200" t="str">
        <f t="shared" si="4"/>
        <v/>
      </c>
      <c r="AP28" s="1200" t="str">
        <f t="shared" si="5"/>
        <v/>
      </c>
      <c r="AQ28" s="1200" t="str">
        <f t="shared" si="6"/>
        <v/>
      </c>
      <c r="AR28" s="1200" t="str">
        <f t="shared" si="7"/>
        <v/>
      </c>
      <c r="AS28" s="1200" t="str">
        <f t="shared" si="8"/>
        <v/>
      </c>
      <c r="AT28" s="1200" t="str">
        <f t="shared" si="9"/>
        <v/>
      </c>
      <c r="AU28" s="1269"/>
      <c r="JG28" s="786"/>
    </row>
    <row r="29" spans="1:267" s="52" customFormat="1" ht="30" customHeight="1">
      <c r="A29" s="222"/>
      <c r="B29" s="227">
        <f t="shared" si="0"/>
        <v>12</v>
      </c>
      <c r="C29" s="228" t="str">
        <f>IF('1_一般事項'!$C$8="","",'1_一般事項'!$C$8)</f>
        <v/>
      </c>
      <c r="D29" s="726" t="str">
        <f t="shared" si="1"/>
        <v/>
      </c>
      <c r="E29" s="1641"/>
      <c r="F29" s="1637"/>
      <c r="G29" s="221"/>
      <c r="H29" s="61"/>
      <c r="I29" s="753"/>
      <c r="J29" s="754"/>
      <c r="K29" s="754"/>
      <c r="L29" s="754"/>
      <c r="M29" s="754"/>
      <c r="N29" s="754"/>
      <c r="O29" s="754"/>
      <c r="P29" s="754"/>
      <c r="Q29" s="754"/>
      <c r="R29" s="754"/>
      <c r="S29" s="754"/>
      <c r="T29" s="754"/>
      <c r="U29" s="754"/>
      <c r="V29" s="755"/>
      <c r="W29" s="769"/>
      <c r="X29" s="778"/>
      <c r="Y29" s="779"/>
      <c r="Z29" s="780"/>
      <c r="AA29" s="826"/>
      <c r="AB29" s="778"/>
      <c r="AC29" s="779"/>
      <c r="AD29" s="780"/>
      <c r="AE29" s="826"/>
      <c r="AF29" s="804">
        <f t="shared" si="2"/>
        <v>0</v>
      </c>
      <c r="AG29" s="803">
        <f t="shared" si="3"/>
        <v>0</v>
      </c>
      <c r="AI29" s="45"/>
      <c r="AJ29" s="45"/>
      <c r="AO29" s="1200" t="str">
        <f t="shared" si="4"/>
        <v/>
      </c>
      <c r="AP29" s="1200" t="str">
        <f t="shared" si="5"/>
        <v/>
      </c>
      <c r="AQ29" s="1200" t="str">
        <f t="shared" si="6"/>
        <v/>
      </c>
      <c r="AR29" s="1200" t="str">
        <f t="shared" si="7"/>
        <v/>
      </c>
      <c r="AS29" s="1200" t="str">
        <f t="shared" si="8"/>
        <v/>
      </c>
      <c r="AT29" s="1200" t="str">
        <f t="shared" si="9"/>
        <v/>
      </c>
      <c r="AU29" s="1269"/>
      <c r="JG29" s="786"/>
    </row>
    <row r="30" spans="1:267" s="52" customFormat="1" ht="30" customHeight="1">
      <c r="A30" s="222"/>
      <c r="B30" s="227">
        <f t="shared" si="0"/>
        <v>13</v>
      </c>
      <c r="C30" s="228" t="str">
        <f>IF('1_一般事項'!$C$8="","",'1_一般事項'!$C$8)</f>
        <v/>
      </c>
      <c r="D30" s="726" t="str">
        <f t="shared" si="1"/>
        <v/>
      </c>
      <c r="E30" s="1641"/>
      <c r="F30" s="1637"/>
      <c r="G30" s="221"/>
      <c r="H30" s="61"/>
      <c r="I30" s="753"/>
      <c r="J30" s="754"/>
      <c r="K30" s="754"/>
      <c r="L30" s="754"/>
      <c r="M30" s="754"/>
      <c r="N30" s="754"/>
      <c r="O30" s="754"/>
      <c r="P30" s="754"/>
      <c r="Q30" s="754"/>
      <c r="R30" s="754"/>
      <c r="S30" s="754"/>
      <c r="T30" s="754"/>
      <c r="U30" s="754"/>
      <c r="V30" s="755"/>
      <c r="W30" s="769"/>
      <c r="X30" s="778"/>
      <c r="Y30" s="779"/>
      <c r="Z30" s="780"/>
      <c r="AA30" s="826"/>
      <c r="AB30" s="778"/>
      <c r="AC30" s="779"/>
      <c r="AD30" s="780"/>
      <c r="AE30" s="826"/>
      <c r="AF30" s="804">
        <f t="shared" si="2"/>
        <v>0</v>
      </c>
      <c r="AG30" s="803">
        <f t="shared" si="3"/>
        <v>0</v>
      </c>
      <c r="AI30" s="45"/>
      <c r="AJ30" s="45"/>
      <c r="AO30" s="1200" t="str">
        <f t="shared" si="4"/>
        <v/>
      </c>
      <c r="AP30" s="1200" t="str">
        <f t="shared" si="5"/>
        <v/>
      </c>
      <c r="AQ30" s="1200" t="str">
        <f t="shared" si="6"/>
        <v/>
      </c>
      <c r="AR30" s="1200" t="str">
        <f t="shared" si="7"/>
        <v/>
      </c>
      <c r="AS30" s="1200" t="str">
        <f t="shared" si="8"/>
        <v/>
      </c>
      <c r="AT30" s="1200" t="str">
        <f t="shared" si="9"/>
        <v/>
      </c>
      <c r="AU30" s="1269"/>
      <c r="JG30" s="786"/>
    </row>
    <row r="31" spans="1:267" s="52" customFormat="1" ht="30" customHeight="1">
      <c r="A31" s="222"/>
      <c r="B31" s="227">
        <f t="shared" si="0"/>
        <v>14</v>
      </c>
      <c r="C31" s="228" t="str">
        <f>IF('1_一般事項'!$C$8="","",'1_一般事項'!$C$8)</f>
        <v/>
      </c>
      <c r="D31" s="726" t="str">
        <f t="shared" si="1"/>
        <v/>
      </c>
      <c r="E31" s="1641"/>
      <c r="F31" s="1637"/>
      <c r="G31" s="221"/>
      <c r="H31" s="61"/>
      <c r="I31" s="753"/>
      <c r="J31" s="754"/>
      <c r="K31" s="754"/>
      <c r="L31" s="754"/>
      <c r="M31" s="754"/>
      <c r="N31" s="754"/>
      <c r="O31" s="754"/>
      <c r="P31" s="754"/>
      <c r="Q31" s="754"/>
      <c r="R31" s="754"/>
      <c r="S31" s="754"/>
      <c r="T31" s="754"/>
      <c r="U31" s="754"/>
      <c r="V31" s="755"/>
      <c r="W31" s="769"/>
      <c r="X31" s="778"/>
      <c r="Y31" s="779"/>
      <c r="Z31" s="780"/>
      <c r="AA31" s="826"/>
      <c r="AB31" s="778"/>
      <c r="AC31" s="779"/>
      <c r="AD31" s="780"/>
      <c r="AE31" s="826"/>
      <c r="AF31" s="804">
        <f t="shared" si="2"/>
        <v>0</v>
      </c>
      <c r="AG31" s="803">
        <f t="shared" si="3"/>
        <v>0</v>
      </c>
      <c r="AI31" s="3"/>
      <c r="AJ31" s="45"/>
      <c r="AO31" s="1200" t="str">
        <f t="shared" si="4"/>
        <v/>
      </c>
      <c r="AP31" s="1200" t="str">
        <f t="shared" si="5"/>
        <v/>
      </c>
      <c r="AQ31" s="1200" t="str">
        <f t="shared" si="6"/>
        <v/>
      </c>
      <c r="AR31" s="1200" t="str">
        <f t="shared" si="7"/>
        <v/>
      </c>
      <c r="AS31" s="1200" t="str">
        <f t="shared" si="8"/>
        <v/>
      </c>
      <c r="AT31" s="1200" t="str">
        <f t="shared" si="9"/>
        <v/>
      </c>
      <c r="AU31" s="1269"/>
      <c r="JG31" s="786"/>
    </row>
    <row r="32" spans="1:267" s="52" customFormat="1" ht="30" customHeight="1">
      <c r="A32" s="222"/>
      <c r="B32" s="227">
        <f t="shared" si="0"/>
        <v>15</v>
      </c>
      <c r="C32" s="228" t="str">
        <f>IF('1_一般事項'!$C$8="","",'1_一般事項'!$C$8)</f>
        <v/>
      </c>
      <c r="D32" s="726" t="str">
        <f t="shared" si="1"/>
        <v/>
      </c>
      <c r="E32" s="1641"/>
      <c r="F32" s="1637"/>
      <c r="G32" s="221"/>
      <c r="H32" s="61"/>
      <c r="I32" s="753"/>
      <c r="J32" s="754"/>
      <c r="K32" s="754"/>
      <c r="L32" s="754"/>
      <c r="M32" s="754"/>
      <c r="N32" s="754"/>
      <c r="O32" s="754"/>
      <c r="P32" s="754"/>
      <c r="Q32" s="754"/>
      <c r="R32" s="754"/>
      <c r="S32" s="754"/>
      <c r="T32" s="754"/>
      <c r="U32" s="754"/>
      <c r="V32" s="755"/>
      <c r="W32" s="769"/>
      <c r="X32" s="778"/>
      <c r="Y32" s="779"/>
      <c r="Z32" s="780"/>
      <c r="AA32" s="826"/>
      <c r="AB32" s="778"/>
      <c r="AC32" s="779"/>
      <c r="AD32" s="780"/>
      <c r="AE32" s="826"/>
      <c r="AF32" s="804">
        <f t="shared" si="2"/>
        <v>0</v>
      </c>
      <c r="AG32" s="803">
        <f t="shared" si="3"/>
        <v>0</v>
      </c>
      <c r="AI32" s="45"/>
      <c r="AJ32" s="45"/>
      <c r="AO32" s="1200" t="str">
        <f t="shared" si="4"/>
        <v/>
      </c>
      <c r="AP32" s="1200" t="str">
        <f t="shared" si="5"/>
        <v/>
      </c>
      <c r="AQ32" s="1200" t="str">
        <f t="shared" si="6"/>
        <v/>
      </c>
      <c r="AR32" s="1200" t="str">
        <f t="shared" si="7"/>
        <v/>
      </c>
      <c r="AS32" s="1200" t="str">
        <f t="shared" si="8"/>
        <v/>
      </c>
      <c r="AT32" s="1200" t="str">
        <f t="shared" si="9"/>
        <v/>
      </c>
      <c r="AU32" s="1269"/>
      <c r="JG32" s="786"/>
    </row>
    <row r="33" spans="1:267" s="52" customFormat="1" ht="30" customHeight="1">
      <c r="A33" s="222"/>
      <c r="B33" s="227">
        <f t="shared" si="0"/>
        <v>16</v>
      </c>
      <c r="C33" s="228" t="str">
        <f>IF('1_一般事項'!$C$8="","",'1_一般事項'!$C$8)</f>
        <v/>
      </c>
      <c r="D33" s="726" t="str">
        <f t="shared" si="1"/>
        <v/>
      </c>
      <c r="E33" s="1641"/>
      <c r="F33" s="1637"/>
      <c r="G33" s="221"/>
      <c r="H33" s="61"/>
      <c r="I33" s="753"/>
      <c r="J33" s="754"/>
      <c r="K33" s="754"/>
      <c r="L33" s="754"/>
      <c r="M33" s="754"/>
      <c r="N33" s="754"/>
      <c r="O33" s="754"/>
      <c r="P33" s="754"/>
      <c r="Q33" s="754"/>
      <c r="R33" s="754"/>
      <c r="S33" s="754"/>
      <c r="T33" s="754"/>
      <c r="U33" s="754"/>
      <c r="V33" s="755"/>
      <c r="W33" s="769"/>
      <c r="X33" s="778"/>
      <c r="Y33" s="779"/>
      <c r="Z33" s="780"/>
      <c r="AA33" s="826"/>
      <c r="AB33" s="778"/>
      <c r="AC33" s="779"/>
      <c r="AD33" s="780"/>
      <c r="AE33" s="826"/>
      <c r="AF33" s="804">
        <f t="shared" si="2"/>
        <v>0</v>
      </c>
      <c r="AG33" s="803">
        <f t="shared" si="3"/>
        <v>0</v>
      </c>
      <c r="AI33" s="3"/>
      <c r="AJ33" s="45"/>
      <c r="AO33" s="1200" t="str">
        <f t="shared" si="4"/>
        <v/>
      </c>
      <c r="AP33" s="1200" t="str">
        <f t="shared" si="5"/>
        <v/>
      </c>
      <c r="AQ33" s="1200" t="str">
        <f t="shared" si="6"/>
        <v/>
      </c>
      <c r="AR33" s="1200" t="str">
        <f t="shared" si="7"/>
        <v/>
      </c>
      <c r="AS33" s="1200" t="str">
        <f t="shared" si="8"/>
        <v/>
      </c>
      <c r="AT33" s="1200" t="str">
        <f t="shared" si="9"/>
        <v/>
      </c>
      <c r="AU33" s="1269"/>
      <c r="JG33" s="786"/>
    </row>
    <row r="34" spans="1:267" s="52" customFormat="1" ht="30" customHeight="1">
      <c r="A34" s="222"/>
      <c r="B34" s="227">
        <f t="shared" si="0"/>
        <v>17</v>
      </c>
      <c r="C34" s="228" t="str">
        <f>IF('1_一般事項'!$C$8="","",'1_一般事項'!$C$8)</f>
        <v/>
      </c>
      <c r="D34" s="726" t="str">
        <f t="shared" si="1"/>
        <v/>
      </c>
      <c r="E34" s="1641"/>
      <c r="F34" s="1637"/>
      <c r="G34" s="221"/>
      <c r="H34" s="61"/>
      <c r="I34" s="753"/>
      <c r="J34" s="754"/>
      <c r="K34" s="754"/>
      <c r="L34" s="754"/>
      <c r="M34" s="754"/>
      <c r="N34" s="754"/>
      <c r="O34" s="754"/>
      <c r="P34" s="754"/>
      <c r="Q34" s="754"/>
      <c r="R34" s="754"/>
      <c r="S34" s="754"/>
      <c r="T34" s="754"/>
      <c r="U34" s="754"/>
      <c r="V34" s="755"/>
      <c r="W34" s="769"/>
      <c r="X34" s="778"/>
      <c r="Y34" s="779"/>
      <c r="Z34" s="780"/>
      <c r="AA34" s="826"/>
      <c r="AB34" s="778"/>
      <c r="AC34" s="779"/>
      <c r="AD34" s="780"/>
      <c r="AE34" s="826"/>
      <c r="AF34" s="804">
        <f t="shared" si="2"/>
        <v>0</v>
      </c>
      <c r="AG34" s="803">
        <f t="shared" si="3"/>
        <v>0</v>
      </c>
      <c r="AI34" s="45"/>
      <c r="AJ34" s="45"/>
      <c r="AO34" s="1200" t="str">
        <f t="shared" si="4"/>
        <v/>
      </c>
      <c r="AP34" s="1200" t="str">
        <f t="shared" si="5"/>
        <v/>
      </c>
      <c r="AQ34" s="1200" t="str">
        <f t="shared" si="6"/>
        <v/>
      </c>
      <c r="AR34" s="1200" t="str">
        <f t="shared" si="7"/>
        <v/>
      </c>
      <c r="AS34" s="1200" t="str">
        <f t="shared" si="8"/>
        <v/>
      </c>
      <c r="AT34" s="1200" t="str">
        <f t="shared" si="9"/>
        <v/>
      </c>
      <c r="AU34" s="1269"/>
      <c r="JG34" s="786"/>
    </row>
    <row r="35" spans="1:267" s="52" customFormat="1" ht="30" customHeight="1">
      <c r="A35" s="222"/>
      <c r="B35" s="227">
        <f t="shared" si="0"/>
        <v>18</v>
      </c>
      <c r="C35" s="228" t="str">
        <f>IF('1_一般事項'!$C$8="","",'1_一般事項'!$C$8)</f>
        <v/>
      </c>
      <c r="D35" s="726" t="str">
        <f t="shared" si="1"/>
        <v/>
      </c>
      <c r="E35" s="1641"/>
      <c r="F35" s="1637"/>
      <c r="G35" s="221"/>
      <c r="H35" s="61"/>
      <c r="I35" s="753"/>
      <c r="J35" s="754"/>
      <c r="K35" s="754"/>
      <c r="L35" s="754"/>
      <c r="M35" s="754"/>
      <c r="N35" s="754"/>
      <c r="O35" s="754"/>
      <c r="P35" s="754"/>
      <c r="Q35" s="754"/>
      <c r="R35" s="754"/>
      <c r="S35" s="754"/>
      <c r="T35" s="754"/>
      <c r="U35" s="754"/>
      <c r="V35" s="755"/>
      <c r="W35" s="769"/>
      <c r="X35" s="778"/>
      <c r="Y35" s="779"/>
      <c r="Z35" s="780"/>
      <c r="AA35" s="826"/>
      <c r="AB35" s="778"/>
      <c r="AC35" s="779"/>
      <c r="AD35" s="780"/>
      <c r="AE35" s="826"/>
      <c r="AF35" s="804">
        <f t="shared" si="2"/>
        <v>0</v>
      </c>
      <c r="AG35" s="803">
        <f t="shared" si="3"/>
        <v>0</v>
      </c>
      <c r="AI35" s="45"/>
      <c r="AJ35" s="45"/>
      <c r="AO35" s="1200" t="str">
        <f t="shared" si="4"/>
        <v/>
      </c>
      <c r="AP35" s="1200" t="str">
        <f t="shared" si="5"/>
        <v/>
      </c>
      <c r="AQ35" s="1200" t="str">
        <f t="shared" si="6"/>
        <v/>
      </c>
      <c r="AR35" s="1200" t="str">
        <f t="shared" si="7"/>
        <v/>
      </c>
      <c r="AS35" s="1200" t="str">
        <f t="shared" si="8"/>
        <v/>
      </c>
      <c r="AT35" s="1200" t="str">
        <f t="shared" si="9"/>
        <v/>
      </c>
      <c r="AU35" s="1269"/>
      <c r="JG35" s="786"/>
    </row>
    <row r="36" spans="1:267" s="52" customFormat="1" ht="30" customHeight="1">
      <c r="A36" s="222"/>
      <c r="B36" s="227">
        <f t="shared" si="0"/>
        <v>19</v>
      </c>
      <c r="C36" s="228" t="str">
        <f>IF('1_一般事項'!$C$8="","",'1_一般事項'!$C$8)</f>
        <v/>
      </c>
      <c r="D36" s="726" t="str">
        <f t="shared" si="1"/>
        <v/>
      </c>
      <c r="E36" s="1641"/>
      <c r="F36" s="1637"/>
      <c r="G36" s="221"/>
      <c r="H36" s="61"/>
      <c r="I36" s="753"/>
      <c r="J36" s="754"/>
      <c r="K36" s="754"/>
      <c r="L36" s="754"/>
      <c r="M36" s="754"/>
      <c r="N36" s="754"/>
      <c r="O36" s="754"/>
      <c r="P36" s="754"/>
      <c r="Q36" s="754"/>
      <c r="R36" s="754"/>
      <c r="S36" s="754"/>
      <c r="T36" s="754"/>
      <c r="U36" s="754"/>
      <c r="V36" s="755"/>
      <c r="W36" s="769"/>
      <c r="X36" s="778"/>
      <c r="Y36" s="779"/>
      <c r="Z36" s="780"/>
      <c r="AA36" s="826"/>
      <c r="AB36" s="778"/>
      <c r="AC36" s="779"/>
      <c r="AD36" s="780"/>
      <c r="AE36" s="826"/>
      <c r="AF36" s="804">
        <f t="shared" si="2"/>
        <v>0</v>
      </c>
      <c r="AG36" s="803">
        <f t="shared" si="3"/>
        <v>0</v>
      </c>
      <c r="AI36" s="3"/>
      <c r="AJ36" s="45"/>
      <c r="AO36" s="1200" t="str">
        <f t="shared" si="4"/>
        <v/>
      </c>
      <c r="AP36" s="1200" t="str">
        <f t="shared" si="5"/>
        <v/>
      </c>
      <c r="AQ36" s="1200" t="str">
        <f t="shared" si="6"/>
        <v/>
      </c>
      <c r="AR36" s="1200" t="str">
        <f t="shared" si="7"/>
        <v/>
      </c>
      <c r="AS36" s="1200" t="str">
        <f t="shared" si="8"/>
        <v/>
      </c>
      <c r="AT36" s="1200" t="str">
        <f t="shared" si="9"/>
        <v/>
      </c>
      <c r="AU36" s="1269"/>
      <c r="JG36" s="786"/>
    </row>
    <row r="37" spans="1:267" s="52" customFormat="1" ht="30" customHeight="1">
      <c r="A37" s="222"/>
      <c r="B37" s="227">
        <f t="shared" si="0"/>
        <v>20</v>
      </c>
      <c r="C37" s="228" t="str">
        <f>IF('1_一般事項'!$C$8="","",'1_一般事項'!$C$8)</f>
        <v/>
      </c>
      <c r="D37" s="726" t="str">
        <f t="shared" si="1"/>
        <v/>
      </c>
      <c r="E37" s="1641"/>
      <c r="F37" s="1637"/>
      <c r="G37" s="221"/>
      <c r="H37" s="61"/>
      <c r="I37" s="753"/>
      <c r="J37" s="754"/>
      <c r="K37" s="754"/>
      <c r="L37" s="754"/>
      <c r="M37" s="754"/>
      <c r="N37" s="754"/>
      <c r="O37" s="754"/>
      <c r="P37" s="754"/>
      <c r="Q37" s="754"/>
      <c r="R37" s="754"/>
      <c r="S37" s="754"/>
      <c r="T37" s="754"/>
      <c r="U37" s="754"/>
      <c r="V37" s="755"/>
      <c r="W37" s="769"/>
      <c r="X37" s="778"/>
      <c r="Y37" s="779"/>
      <c r="Z37" s="780"/>
      <c r="AA37" s="826"/>
      <c r="AB37" s="778"/>
      <c r="AC37" s="779"/>
      <c r="AD37" s="780"/>
      <c r="AE37" s="826"/>
      <c r="AF37" s="804">
        <f t="shared" si="2"/>
        <v>0</v>
      </c>
      <c r="AG37" s="803">
        <f t="shared" si="3"/>
        <v>0</v>
      </c>
      <c r="AI37" s="45"/>
      <c r="AJ37" s="45"/>
      <c r="AO37" s="1200" t="str">
        <f t="shared" si="4"/>
        <v/>
      </c>
      <c r="AP37" s="1200" t="str">
        <f t="shared" si="5"/>
        <v/>
      </c>
      <c r="AQ37" s="1200" t="str">
        <f t="shared" si="6"/>
        <v/>
      </c>
      <c r="AR37" s="1200" t="str">
        <f t="shared" si="7"/>
        <v/>
      </c>
      <c r="AS37" s="1200" t="str">
        <f t="shared" si="8"/>
        <v/>
      </c>
      <c r="AT37" s="1200" t="str">
        <f t="shared" si="9"/>
        <v/>
      </c>
      <c r="AU37" s="1269"/>
      <c r="JG37" s="786"/>
    </row>
    <row r="38" spans="1:267" s="52" customFormat="1" ht="30" customHeight="1">
      <c r="A38" s="222"/>
      <c r="B38" s="227">
        <f t="shared" si="0"/>
        <v>21</v>
      </c>
      <c r="C38" s="228" t="str">
        <f>IF('1_一般事項'!$C$8="","",'1_一般事項'!$C$8)</f>
        <v/>
      </c>
      <c r="D38" s="726" t="str">
        <f t="shared" si="1"/>
        <v/>
      </c>
      <c r="E38" s="1641"/>
      <c r="F38" s="1637"/>
      <c r="G38" s="221"/>
      <c r="H38" s="61"/>
      <c r="I38" s="753"/>
      <c r="J38" s="754"/>
      <c r="K38" s="754"/>
      <c r="L38" s="754"/>
      <c r="M38" s="754"/>
      <c r="N38" s="754"/>
      <c r="O38" s="754"/>
      <c r="P38" s="754"/>
      <c r="Q38" s="754"/>
      <c r="R38" s="754"/>
      <c r="S38" s="754"/>
      <c r="T38" s="754"/>
      <c r="U38" s="754"/>
      <c r="V38" s="755"/>
      <c r="W38" s="769"/>
      <c r="X38" s="778"/>
      <c r="Y38" s="779"/>
      <c r="Z38" s="780"/>
      <c r="AA38" s="826"/>
      <c r="AB38" s="778"/>
      <c r="AC38" s="779"/>
      <c r="AD38" s="780"/>
      <c r="AE38" s="826"/>
      <c r="AF38" s="804">
        <f t="shared" si="2"/>
        <v>0</v>
      </c>
      <c r="AG38" s="803">
        <f t="shared" si="3"/>
        <v>0</v>
      </c>
      <c r="AI38" s="45"/>
      <c r="AJ38" s="45"/>
      <c r="AO38" s="1200" t="str">
        <f t="shared" si="4"/>
        <v/>
      </c>
      <c r="AP38" s="1200" t="str">
        <f t="shared" si="5"/>
        <v/>
      </c>
      <c r="AQ38" s="1200" t="str">
        <f t="shared" si="6"/>
        <v/>
      </c>
      <c r="AR38" s="1200" t="str">
        <f t="shared" si="7"/>
        <v/>
      </c>
      <c r="AS38" s="1200" t="str">
        <f t="shared" si="8"/>
        <v/>
      </c>
      <c r="AT38" s="1200" t="str">
        <f t="shared" si="9"/>
        <v/>
      </c>
      <c r="AU38" s="1269"/>
      <c r="JG38" s="786"/>
    </row>
    <row r="39" spans="1:267" s="52" customFormat="1" ht="30" customHeight="1">
      <c r="A39" s="222"/>
      <c r="B39" s="227">
        <f t="shared" si="0"/>
        <v>22</v>
      </c>
      <c r="C39" s="228" t="str">
        <f>IF('1_一般事項'!$C$8="","",'1_一般事項'!$C$8)</f>
        <v/>
      </c>
      <c r="D39" s="726" t="str">
        <f t="shared" si="1"/>
        <v/>
      </c>
      <c r="E39" s="1641"/>
      <c r="F39" s="1637"/>
      <c r="G39" s="221"/>
      <c r="H39" s="61"/>
      <c r="I39" s="753"/>
      <c r="J39" s="754"/>
      <c r="K39" s="754"/>
      <c r="L39" s="754"/>
      <c r="M39" s="754"/>
      <c r="N39" s="754"/>
      <c r="O39" s="754"/>
      <c r="P39" s="754"/>
      <c r="Q39" s="754"/>
      <c r="R39" s="754"/>
      <c r="S39" s="754"/>
      <c r="T39" s="754"/>
      <c r="U39" s="754"/>
      <c r="V39" s="755"/>
      <c r="W39" s="769"/>
      <c r="X39" s="778"/>
      <c r="Y39" s="779"/>
      <c r="Z39" s="780"/>
      <c r="AA39" s="826"/>
      <c r="AB39" s="778"/>
      <c r="AC39" s="779"/>
      <c r="AD39" s="780"/>
      <c r="AE39" s="826"/>
      <c r="AF39" s="804">
        <f t="shared" si="2"/>
        <v>0</v>
      </c>
      <c r="AG39" s="803">
        <f t="shared" si="3"/>
        <v>0</v>
      </c>
      <c r="AI39" s="3"/>
      <c r="AJ39" s="45"/>
      <c r="AO39" s="1200" t="str">
        <f t="shared" si="4"/>
        <v/>
      </c>
      <c r="AP39" s="1200" t="str">
        <f t="shared" si="5"/>
        <v/>
      </c>
      <c r="AQ39" s="1200" t="str">
        <f t="shared" si="6"/>
        <v/>
      </c>
      <c r="AR39" s="1200" t="str">
        <f t="shared" si="7"/>
        <v/>
      </c>
      <c r="AS39" s="1200" t="str">
        <f t="shared" si="8"/>
        <v/>
      </c>
      <c r="AT39" s="1200" t="str">
        <f t="shared" si="9"/>
        <v/>
      </c>
      <c r="AU39" s="1269"/>
      <c r="JG39" s="786"/>
    </row>
    <row r="40" spans="1:267" s="52" customFormat="1" ht="30" customHeight="1">
      <c r="A40" s="222"/>
      <c r="B40" s="227">
        <f t="shared" si="0"/>
        <v>23</v>
      </c>
      <c r="C40" s="228" t="str">
        <f>IF('1_一般事項'!$C$8="","",'1_一般事項'!$C$8)</f>
        <v/>
      </c>
      <c r="D40" s="726" t="str">
        <f t="shared" si="1"/>
        <v/>
      </c>
      <c r="E40" s="1641"/>
      <c r="F40" s="1637"/>
      <c r="G40" s="221"/>
      <c r="H40" s="61"/>
      <c r="I40" s="753"/>
      <c r="J40" s="754"/>
      <c r="K40" s="754"/>
      <c r="L40" s="754"/>
      <c r="M40" s="754"/>
      <c r="N40" s="754"/>
      <c r="O40" s="754"/>
      <c r="P40" s="754"/>
      <c r="Q40" s="754"/>
      <c r="R40" s="754"/>
      <c r="S40" s="754"/>
      <c r="T40" s="754"/>
      <c r="U40" s="754"/>
      <c r="V40" s="755"/>
      <c r="W40" s="769"/>
      <c r="X40" s="778"/>
      <c r="Y40" s="779"/>
      <c r="Z40" s="780"/>
      <c r="AA40" s="826"/>
      <c r="AB40" s="778"/>
      <c r="AC40" s="779"/>
      <c r="AD40" s="780"/>
      <c r="AE40" s="826"/>
      <c r="AF40" s="804">
        <f t="shared" si="2"/>
        <v>0</v>
      </c>
      <c r="AG40" s="803">
        <f t="shared" si="3"/>
        <v>0</v>
      </c>
      <c r="AI40" s="45"/>
      <c r="AJ40" s="45"/>
      <c r="AO40" s="1200" t="str">
        <f t="shared" si="4"/>
        <v/>
      </c>
      <c r="AP40" s="1200" t="str">
        <f t="shared" si="5"/>
        <v/>
      </c>
      <c r="AQ40" s="1200" t="str">
        <f t="shared" si="6"/>
        <v/>
      </c>
      <c r="AR40" s="1200" t="str">
        <f t="shared" si="7"/>
        <v/>
      </c>
      <c r="AS40" s="1200" t="str">
        <f t="shared" si="8"/>
        <v/>
      </c>
      <c r="AT40" s="1200" t="str">
        <f t="shared" si="9"/>
        <v/>
      </c>
      <c r="AU40" s="1269"/>
      <c r="JG40" s="786"/>
    </row>
    <row r="41" spans="1:267" s="52" customFormat="1" ht="30" customHeight="1">
      <c r="A41" s="222"/>
      <c r="B41" s="227">
        <f t="shared" si="0"/>
        <v>24</v>
      </c>
      <c r="C41" s="228" t="str">
        <f>IF('1_一般事項'!$C$8="","",'1_一般事項'!$C$8)</f>
        <v/>
      </c>
      <c r="D41" s="726" t="str">
        <f t="shared" si="1"/>
        <v/>
      </c>
      <c r="E41" s="1641"/>
      <c r="F41" s="1637"/>
      <c r="G41" s="221"/>
      <c r="H41" s="61"/>
      <c r="I41" s="753"/>
      <c r="J41" s="754"/>
      <c r="K41" s="754"/>
      <c r="L41" s="754"/>
      <c r="M41" s="754"/>
      <c r="N41" s="754"/>
      <c r="O41" s="754"/>
      <c r="P41" s="754"/>
      <c r="Q41" s="754"/>
      <c r="R41" s="754"/>
      <c r="S41" s="754"/>
      <c r="T41" s="754"/>
      <c r="U41" s="754"/>
      <c r="V41" s="755"/>
      <c r="W41" s="769"/>
      <c r="X41" s="778"/>
      <c r="Y41" s="779"/>
      <c r="Z41" s="780"/>
      <c r="AA41" s="826"/>
      <c r="AB41" s="778"/>
      <c r="AC41" s="779"/>
      <c r="AD41" s="780"/>
      <c r="AE41" s="826"/>
      <c r="AF41" s="804">
        <f t="shared" si="2"/>
        <v>0</v>
      </c>
      <c r="AG41" s="803">
        <f t="shared" si="3"/>
        <v>0</v>
      </c>
      <c r="AI41" s="45"/>
      <c r="AJ41" s="45"/>
      <c r="AO41" s="1200" t="str">
        <f t="shared" si="4"/>
        <v/>
      </c>
      <c r="AP41" s="1200" t="str">
        <f t="shared" si="5"/>
        <v/>
      </c>
      <c r="AQ41" s="1200" t="str">
        <f t="shared" si="6"/>
        <v/>
      </c>
      <c r="AR41" s="1200" t="str">
        <f t="shared" si="7"/>
        <v/>
      </c>
      <c r="AS41" s="1200" t="str">
        <f t="shared" si="8"/>
        <v/>
      </c>
      <c r="AT41" s="1200" t="str">
        <f t="shared" si="9"/>
        <v/>
      </c>
      <c r="AU41" s="1269"/>
      <c r="JG41" s="786"/>
    </row>
    <row r="42" spans="1:267" s="52" customFormat="1" ht="30" customHeight="1">
      <c r="A42" s="222"/>
      <c r="B42" s="227">
        <f t="shared" si="0"/>
        <v>25</v>
      </c>
      <c r="C42" s="228" t="str">
        <f>IF('1_一般事項'!$C$8="","",'1_一般事項'!$C$8)</f>
        <v/>
      </c>
      <c r="D42" s="726" t="str">
        <f t="shared" si="1"/>
        <v/>
      </c>
      <c r="E42" s="1641"/>
      <c r="F42" s="1637"/>
      <c r="G42" s="221"/>
      <c r="H42" s="61"/>
      <c r="I42" s="753"/>
      <c r="J42" s="754"/>
      <c r="K42" s="754"/>
      <c r="L42" s="754"/>
      <c r="M42" s="754"/>
      <c r="N42" s="754"/>
      <c r="O42" s="754"/>
      <c r="P42" s="754"/>
      <c r="Q42" s="754"/>
      <c r="R42" s="754"/>
      <c r="S42" s="754"/>
      <c r="T42" s="754"/>
      <c r="U42" s="754"/>
      <c r="V42" s="755"/>
      <c r="W42" s="769"/>
      <c r="X42" s="778"/>
      <c r="Y42" s="779"/>
      <c r="Z42" s="780"/>
      <c r="AA42" s="826"/>
      <c r="AB42" s="778"/>
      <c r="AC42" s="779"/>
      <c r="AD42" s="780"/>
      <c r="AE42" s="826"/>
      <c r="AF42" s="804">
        <f t="shared" si="2"/>
        <v>0</v>
      </c>
      <c r="AG42" s="803">
        <f t="shared" si="3"/>
        <v>0</v>
      </c>
      <c r="AI42" s="3"/>
      <c r="AJ42" s="45"/>
      <c r="AO42" s="1200" t="str">
        <f t="shared" si="4"/>
        <v/>
      </c>
      <c r="AP42" s="1200" t="str">
        <f t="shared" si="5"/>
        <v/>
      </c>
      <c r="AQ42" s="1200" t="str">
        <f t="shared" si="6"/>
        <v/>
      </c>
      <c r="AR42" s="1200" t="str">
        <f t="shared" si="7"/>
        <v/>
      </c>
      <c r="AS42" s="1200" t="str">
        <f t="shared" si="8"/>
        <v/>
      </c>
      <c r="AT42" s="1200" t="str">
        <f t="shared" si="9"/>
        <v/>
      </c>
      <c r="AU42" s="1269"/>
      <c r="JG42" s="786"/>
    </row>
    <row r="43" spans="1:267" s="52" customFormat="1" ht="30" customHeight="1">
      <c r="A43" s="222"/>
      <c r="B43" s="227">
        <f t="shared" si="0"/>
        <v>26</v>
      </c>
      <c r="C43" s="228" t="str">
        <f>IF('1_一般事項'!$C$8="","",'1_一般事項'!$C$8)</f>
        <v/>
      </c>
      <c r="D43" s="726" t="str">
        <f t="shared" si="1"/>
        <v/>
      </c>
      <c r="E43" s="1641"/>
      <c r="F43" s="1637"/>
      <c r="G43" s="221"/>
      <c r="H43" s="61"/>
      <c r="I43" s="753"/>
      <c r="J43" s="754"/>
      <c r="K43" s="754"/>
      <c r="L43" s="754"/>
      <c r="M43" s="754"/>
      <c r="N43" s="754"/>
      <c r="O43" s="754"/>
      <c r="P43" s="754"/>
      <c r="Q43" s="754"/>
      <c r="R43" s="754"/>
      <c r="S43" s="754"/>
      <c r="T43" s="754"/>
      <c r="U43" s="754"/>
      <c r="V43" s="755"/>
      <c r="W43" s="769"/>
      <c r="X43" s="778"/>
      <c r="Y43" s="779"/>
      <c r="Z43" s="780"/>
      <c r="AA43" s="826"/>
      <c r="AB43" s="778"/>
      <c r="AC43" s="779"/>
      <c r="AD43" s="780"/>
      <c r="AE43" s="826"/>
      <c r="AF43" s="804">
        <f t="shared" si="2"/>
        <v>0</v>
      </c>
      <c r="AG43" s="803">
        <f t="shared" si="3"/>
        <v>0</v>
      </c>
      <c r="AI43" s="45"/>
      <c r="AJ43" s="45"/>
      <c r="AO43" s="1200" t="str">
        <f t="shared" si="4"/>
        <v/>
      </c>
      <c r="AP43" s="1200" t="str">
        <f t="shared" si="5"/>
        <v/>
      </c>
      <c r="AQ43" s="1200" t="str">
        <f t="shared" si="6"/>
        <v/>
      </c>
      <c r="AR43" s="1200" t="str">
        <f t="shared" si="7"/>
        <v/>
      </c>
      <c r="AS43" s="1200" t="str">
        <f t="shared" si="8"/>
        <v/>
      </c>
      <c r="AT43" s="1200" t="str">
        <f t="shared" si="9"/>
        <v/>
      </c>
      <c r="AU43" s="1269"/>
      <c r="JG43" s="786"/>
    </row>
    <row r="44" spans="1:267" s="52" customFormat="1" ht="30" customHeight="1">
      <c r="A44" s="222"/>
      <c r="B44" s="227">
        <f t="shared" si="0"/>
        <v>27</v>
      </c>
      <c r="C44" s="228" t="str">
        <f>IF('1_一般事項'!$C$8="","",'1_一般事項'!$C$8)</f>
        <v/>
      </c>
      <c r="D44" s="726" t="str">
        <f t="shared" si="1"/>
        <v/>
      </c>
      <c r="E44" s="1641"/>
      <c r="F44" s="1637"/>
      <c r="G44" s="221"/>
      <c r="H44" s="61"/>
      <c r="I44" s="753"/>
      <c r="J44" s="754"/>
      <c r="K44" s="754"/>
      <c r="L44" s="754"/>
      <c r="M44" s="754"/>
      <c r="N44" s="754"/>
      <c r="O44" s="754"/>
      <c r="P44" s="754"/>
      <c r="Q44" s="754"/>
      <c r="R44" s="754"/>
      <c r="S44" s="754"/>
      <c r="T44" s="754"/>
      <c r="U44" s="754"/>
      <c r="V44" s="755"/>
      <c r="W44" s="769"/>
      <c r="X44" s="778"/>
      <c r="Y44" s="779"/>
      <c r="Z44" s="780"/>
      <c r="AA44" s="826"/>
      <c r="AB44" s="778"/>
      <c r="AC44" s="779"/>
      <c r="AD44" s="780"/>
      <c r="AE44" s="826"/>
      <c r="AF44" s="804">
        <f t="shared" si="2"/>
        <v>0</v>
      </c>
      <c r="AG44" s="803">
        <f t="shared" si="3"/>
        <v>0</v>
      </c>
      <c r="AI44" s="3"/>
      <c r="AJ44" s="45"/>
      <c r="AO44" s="1200" t="str">
        <f t="shared" si="4"/>
        <v/>
      </c>
      <c r="AP44" s="1200" t="str">
        <f t="shared" si="5"/>
        <v/>
      </c>
      <c r="AQ44" s="1200" t="str">
        <f t="shared" si="6"/>
        <v/>
      </c>
      <c r="AR44" s="1200" t="str">
        <f t="shared" si="7"/>
        <v/>
      </c>
      <c r="AS44" s="1200" t="str">
        <f t="shared" si="8"/>
        <v/>
      </c>
      <c r="AT44" s="1200" t="str">
        <f t="shared" si="9"/>
        <v/>
      </c>
      <c r="AU44" s="1269"/>
      <c r="JG44" s="786"/>
    </row>
    <row r="45" spans="1:267" s="52" customFormat="1" ht="30" customHeight="1">
      <c r="A45" s="222"/>
      <c r="B45" s="227">
        <f t="shared" si="0"/>
        <v>28</v>
      </c>
      <c r="C45" s="228" t="str">
        <f>IF('1_一般事項'!$C$8="","",'1_一般事項'!$C$8)</f>
        <v/>
      </c>
      <c r="D45" s="726" t="str">
        <f t="shared" si="1"/>
        <v/>
      </c>
      <c r="E45" s="1641"/>
      <c r="F45" s="1637"/>
      <c r="G45" s="221"/>
      <c r="H45" s="61"/>
      <c r="I45" s="753"/>
      <c r="J45" s="754"/>
      <c r="K45" s="754"/>
      <c r="L45" s="754"/>
      <c r="M45" s="754"/>
      <c r="N45" s="754"/>
      <c r="O45" s="754"/>
      <c r="P45" s="754"/>
      <c r="Q45" s="754"/>
      <c r="R45" s="754"/>
      <c r="S45" s="754"/>
      <c r="T45" s="754"/>
      <c r="U45" s="754"/>
      <c r="V45" s="755"/>
      <c r="W45" s="769"/>
      <c r="X45" s="778"/>
      <c r="Y45" s="779"/>
      <c r="Z45" s="780"/>
      <c r="AA45" s="826"/>
      <c r="AB45" s="778"/>
      <c r="AC45" s="779"/>
      <c r="AD45" s="780"/>
      <c r="AE45" s="826"/>
      <c r="AF45" s="804">
        <f t="shared" si="2"/>
        <v>0</v>
      </c>
      <c r="AG45" s="803">
        <f t="shared" si="3"/>
        <v>0</v>
      </c>
      <c r="AI45" s="45"/>
      <c r="AJ45" s="45"/>
      <c r="AO45" s="1200" t="str">
        <f t="shared" si="4"/>
        <v/>
      </c>
      <c r="AP45" s="1200" t="str">
        <f t="shared" si="5"/>
        <v/>
      </c>
      <c r="AQ45" s="1200" t="str">
        <f t="shared" si="6"/>
        <v/>
      </c>
      <c r="AR45" s="1200" t="str">
        <f t="shared" si="7"/>
        <v/>
      </c>
      <c r="AS45" s="1200" t="str">
        <f t="shared" si="8"/>
        <v/>
      </c>
      <c r="AT45" s="1200" t="str">
        <f t="shared" si="9"/>
        <v/>
      </c>
      <c r="AU45" s="1269"/>
      <c r="JG45" s="786"/>
    </row>
    <row r="46" spans="1:267" s="52" customFormat="1" ht="30" customHeight="1">
      <c r="A46" s="222"/>
      <c r="B46" s="227">
        <f t="shared" si="0"/>
        <v>29</v>
      </c>
      <c r="C46" s="228" t="str">
        <f>IF('1_一般事項'!$C$8="","",'1_一般事項'!$C$8)</f>
        <v/>
      </c>
      <c r="D46" s="726" t="str">
        <f t="shared" si="1"/>
        <v/>
      </c>
      <c r="E46" s="1641"/>
      <c r="F46" s="1637"/>
      <c r="G46" s="221"/>
      <c r="H46" s="61"/>
      <c r="I46" s="753"/>
      <c r="J46" s="754"/>
      <c r="K46" s="754"/>
      <c r="L46" s="754"/>
      <c r="M46" s="754"/>
      <c r="N46" s="754"/>
      <c r="O46" s="754"/>
      <c r="P46" s="754"/>
      <c r="Q46" s="754"/>
      <c r="R46" s="754"/>
      <c r="S46" s="754"/>
      <c r="T46" s="754"/>
      <c r="U46" s="754"/>
      <c r="V46" s="755"/>
      <c r="W46" s="769"/>
      <c r="X46" s="778"/>
      <c r="Y46" s="779"/>
      <c r="Z46" s="780"/>
      <c r="AA46" s="826"/>
      <c r="AB46" s="778"/>
      <c r="AC46" s="779"/>
      <c r="AD46" s="780"/>
      <c r="AE46" s="826"/>
      <c r="AF46" s="804">
        <f t="shared" si="2"/>
        <v>0</v>
      </c>
      <c r="AG46" s="803">
        <f t="shared" si="3"/>
        <v>0</v>
      </c>
      <c r="AI46" s="45"/>
      <c r="AJ46" s="45"/>
      <c r="AO46" s="1200" t="str">
        <f t="shared" si="4"/>
        <v/>
      </c>
      <c r="AP46" s="1200" t="str">
        <f t="shared" si="5"/>
        <v/>
      </c>
      <c r="AQ46" s="1200" t="str">
        <f t="shared" si="6"/>
        <v/>
      </c>
      <c r="AR46" s="1200" t="str">
        <f t="shared" si="7"/>
        <v/>
      </c>
      <c r="AS46" s="1200" t="str">
        <f t="shared" si="8"/>
        <v/>
      </c>
      <c r="AT46" s="1200" t="str">
        <f t="shared" si="9"/>
        <v/>
      </c>
      <c r="AU46" s="1269"/>
      <c r="JG46" s="786"/>
    </row>
    <row r="47" spans="1:267" s="52" customFormat="1" ht="30" customHeight="1">
      <c r="A47" s="222"/>
      <c r="B47" s="227">
        <f t="shared" si="0"/>
        <v>30</v>
      </c>
      <c r="C47" s="228" t="str">
        <f>IF('1_一般事項'!$C$8="","",'1_一般事項'!$C$8)</f>
        <v/>
      </c>
      <c r="D47" s="726" t="str">
        <f t="shared" si="1"/>
        <v/>
      </c>
      <c r="E47" s="1641"/>
      <c r="F47" s="1637"/>
      <c r="G47" s="221"/>
      <c r="H47" s="61"/>
      <c r="I47" s="753"/>
      <c r="J47" s="754"/>
      <c r="K47" s="754"/>
      <c r="L47" s="754"/>
      <c r="M47" s="754"/>
      <c r="N47" s="754"/>
      <c r="O47" s="754"/>
      <c r="P47" s="754"/>
      <c r="Q47" s="754"/>
      <c r="R47" s="754"/>
      <c r="S47" s="754"/>
      <c r="T47" s="754"/>
      <c r="U47" s="754"/>
      <c r="V47" s="755"/>
      <c r="W47" s="769"/>
      <c r="X47" s="778"/>
      <c r="Y47" s="779"/>
      <c r="Z47" s="780"/>
      <c r="AA47" s="826"/>
      <c r="AB47" s="778"/>
      <c r="AC47" s="779"/>
      <c r="AD47" s="780"/>
      <c r="AE47" s="826"/>
      <c r="AF47" s="804">
        <f t="shared" si="2"/>
        <v>0</v>
      </c>
      <c r="AG47" s="803">
        <f t="shared" si="3"/>
        <v>0</v>
      </c>
      <c r="AI47" s="3"/>
      <c r="AJ47" s="45"/>
      <c r="AO47" s="1200" t="str">
        <f t="shared" si="4"/>
        <v/>
      </c>
      <c r="AP47" s="1200" t="str">
        <f t="shared" si="5"/>
        <v/>
      </c>
      <c r="AQ47" s="1200" t="str">
        <f t="shared" si="6"/>
        <v/>
      </c>
      <c r="AR47" s="1200" t="str">
        <f t="shared" si="7"/>
        <v/>
      </c>
      <c r="AS47" s="1200" t="str">
        <f t="shared" si="8"/>
        <v/>
      </c>
      <c r="AT47" s="1200" t="str">
        <f t="shared" si="9"/>
        <v/>
      </c>
      <c r="AU47" s="1269"/>
      <c r="JG47" s="786"/>
    </row>
    <row r="48" spans="1:267" s="52" customFormat="1" ht="30" customHeight="1">
      <c r="A48" s="222"/>
      <c r="B48" s="227">
        <f t="shared" si="0"/>
        <v>31</v>
      </c>
      <c r="C48" s="228" t="str">
        <f>IF('1_一般事項'!$C$8="","",'1_一般事項'!$C$8)</f>
        <v/>
      </c>
      <c r="D48" s="726" t="str">
        <f t="shared" si="1"/>
        <v/>
      </c>
      <c r="E48" s="1641"/>
      <c r="F48" s="1637"/>
      <c r="G48" s="221"/>
      <c r="H48" s="61"/>
      <c r="I48" s="753"/>
      <c r="J48" s="754"/>
      <c r="K48" s="754"/>
      <c r="L48" s="754"/>
      <c r="M48" s="754"/>
      <c r="N48" s="754"/>
      <c r="O48" s="754"/>
      <c r="P48" s="754"/>
      <c r="Q48" s="754"/>
      <c r="R48" s="754"/>
      <c r="S48" s="754"/>
      <c r="T48" s="754"/>
      <c r="U48" s="754"/>
      <c r="V48" s="755"/>
      <c r="W48" s="769"/>
      <c r="X48" s="778"/>
      <c r="Y48" s="779"/>
      <c r="Z48" s="780"/>
      <c r="AA48" s="826"/>
      <c r="AB48" s="778"/>
      <c r="AC48" s="779"/>
      <c r="AD48" s="780"/>
      <c r="AE48" s="826"/>
      <c r="AF48" s="804">
        <f t="shared" si="2"/>
        <v>0</v>
      </c>
      <c r="AG48" s="803">
        <f t="shared" si="3"/>
        <v>0</v>
      </c>
      <c r="AI48" s="45"/>
      <c r="AJ48" s="45"/>
      <c r="AO48" s="1200" t="str">
        <f t="shared" si="4"/>
        <v/>
      </c>
      <c r="AP48" s="1200" t="str">
        <f t="shared" si="5"/>
        <v/>
      </c>
      <c r="AQ48" s="1200" t="str">
        <f t="shared" si="6"/>
        <v/>
      </c>
      <c r="AR48" s="1200" t="str">
        <f t="shared" si="7"/>
        <v/>
      </c>
      <c r="AS48" s="1200" t="str">
        <f t="shared" si="8"/>
        <v/>
      </c>
      <c r="AT48" s="1200" t="str">
        <f t="shared" si="9"/>
        <v/>
      </c>
      <c r="AU48" s="1269"/>
      <c r="JG48" s="786"/>
    </row>
    <row r="49" spans="1:267" s="52" customFormat="1" ht="30" customHeight="1">
      <c r="A49" s="222"/>
      <c r="B49" s="227">
        <f t="shared" si="0"/>
        <v>32</v>
      </c>
      <c r="C49" s="228" t="str">
        <f>IF('1_一般事項'!$C$8="","",'1_一般事項'!$C$8)</f>
        <v/>
      </c>
      <c r="D49" s="726" t="str">
        <f t="shared" si="1"/>
        <v/>
      </c>
      <c r="E49" s="1641"/>
      <c r="F49" s="1637"/>
      <c r="G49" s="221"/>
      <c r="H49" s="61"/>
      <c r="I49" s="753"/>
      <c r="J49" s="754"/>
      <c r="K49" s="754"/>
      <c r="L49" s="754"/>
      <c r="M49" s="754"/>
      <c r="N49" s="754"/>
      <c r="O49" s="754"/>
      <c r="P49" s="754"/>
      <c r="Q49" s="754"/>
      <c r="R49" s="754"/>
      <c r="S49" s="754"/>
      <c r="T49" s="754"/>
      <c r="U49" s="754"/>
      <c r="V49" s="755"/>
      <c r="W49" s="769"/>
      <c r="X49" s="778"/>
      <c r="Y49" s="779"/>
      <c r="Z49" s="780"/>
      <c r="AA49" s="826"/>
      <c r="AB49" s="778"/>
      <c r="AC49" s="779"/>
      <c r="AD49" s="780"/>
      <c r="AE49" s="826"/>
      <c r="AF49" s="804">
        <f t="shared" si="2"/>
        <v>0</v>
      </c>
      <c r="AG49" s="803">
        <f t="shared" si="3"/>
        <v>0</v>
      </c>
      <c r="AI49" s="45"/>
      <c r="AJ49" s="45"/>
      <c r="AO49" s="1200" t="str">
        <f t="shared" si="4"/>
        <v/>
      </c>
      <c r="AP49" s="1200" t="str">
        <f t="shared" si="5"/>
        <v/>
      </c>
      <c r="AQ49" s="1200" t="str">
        <f t="shared" si="6"/>
        <v/>
      </c>
      <c r="AR49" s="1200" t="str">
        <f t="shared" si="7"/>
        <v/>
      </c>
      <c r="AS49" s="1200" t="str">
        <f t="shared" si="8"/>
        <v/>
      </c>
      <c r="AT49" s="1200" t="str">
        <f t="shared" si="9"/>
        <v/>
      </c>
      <c r="AU49" s="1269"/>
      <c r="JG49" s="786"/>
    </row>
    <row r="50" spans="1:267" s="52" customFormat="1" ht="30" customHeight="1">
      <c r="A50" s="222"/>
      <c r="B50" s="227">
        <f t="shared" si="0"/>
        <v>33</v>
      </c>
      <c r="C50" s="228" t="str">
        <f>IF('1_一般事項'!$C$8="","",'1_一般事項'!$C$8)</f>
        <v/>
      </c>
      <c r="D50" s="726" t="str">
        <f t="shared" si="1"/>
        <v/>
      </c>
      <c r="E50" s="1641"/>
      <c r="F50" s="1637"/>
      <c r="G50" s="221"/>
      <c r="H50" s="61"/>
      <c r="I50" s="753"/>
      <c r="J50" s="754"/>
      <c r="K50" s="754"/>
      <c r="L50" s="754"/>
      <c r="M50" s="754"/>
      <c r="N50" s="754"/>
      <c r="O50" s="754"/>
      <c r="P50" s="754"/>
      <c r="Q50" s="754"/>
      <c r="R50" s="754"/>
      <c r="S50" s="754"/>
      <c r="T50" s="754"/>
      <c r="U50" s="754"/>
      <c r="V50" s="755"/>
      <c r="W50" s="769"/>
      <c r="X50" s="778"/>
      <c r="Y50" s="779"/>
      <c r="Z50" s="780"/>
      <c r="AA50" s="826"/>
      <c r="AB50" s="778"/>
      <c r="AC50" s="779"/>
      <c r="AD50" s="780"/>
      <c r="AE50" s="826"/>
      <c r="AF50" s="804">
        <f t="shared" si="2"/>
        <v>0</v>
      </c>
      <c r="AG50" s="803">
        <f t="shared" si="3"/>
        <v>0</v>
      </c>
      <c r="AI50" s="3"/>
      <c r="AJ50" s="45"/>
      <c r="AO50" s="1200" t="str">
        <f t="shared" si="4"/>
        <v/>
      </c>
      <c r="AP50" s="1200" t="str">
        <f t="shared" si="5"/>
        <v/>
      </c>
      <c r="AQ50" s="1200" t="str">
        <f t="shared" si="6"/>
        <v/>
      </c>
      <c r="AR50" s="1200" t="str">
        <f t="shared" si="7"/>
        <v/>
      </c>
      <c r="AS50" s="1200" t="str">
        <f t="shared" si="8"/>
        <v/>
      </c>
      <c r="AT50" s="1200" t="str">
        <f t="shared" si="9"/>
        <v/>
      </c>
      <c r="AU50" s="1269"/>
      <c r="JG50" s="786"/>
    </row>
    <row r="51" spans="1:267" s="52" customFormat="1" ht="30" customHeight="1">
      <c r="A51" s="222"/>
      <c r="B51" s="227">
        <f t="shared" si="0"/>
        <v>34</v>
      </c>
      <c r="C51" s="228" t="str">
        <f>IF('1_一般事項'!$C$8="","",'1_一般事項'!$C$8)</f>
        <v/>
      </c>
      <c r="D51" s="726" t="str">
        <f t="shared" si="1"/>
        <v/>
      </c>
      <c r="E51" s="1641"/>
      <c r="F51" s="1637"/>
      <c r="G51" s="221"/>
      <c r="H51" s="61"/>
      <c r="I51" s="753"/>
      <c r="J51" s="754"/>
      <c r="K51" s="754"/>
      <c r="L51" s="754"/>
      <c r="M51" s="754"/>
      <c r="N51" s="754"/>
      <c r="O51" s="754"/>
      <c r="P51" s="754"/>
      <c r="Q51" s="754"/>
      <c r="R51" s="754"/>
      <c r="S51" s="754"/>
      <c r="T51" s="754"/>
      <c r="U51" s="754"/>
      <c r="V51" s="755"/>
      <c r="W51" s="769"/>
      <c r="X51" s="778"/>
      <c r="Y51" s="779"/>
      <c r="Z51" s="780"/>
      <c r="AA51" s="826"/>
      <c r="AB51" s="778"/>
      <c r="AC51" s="779"/>
      <c r="AD51" s="780"/>
      <c r="AE51" s="826"/>
      <c r="AF51" s="804">
        <f t="shared" si="2"/>
        <v>0</v>
      </c>
      <c r="AG51" s="803">
        <f t="shared" si="3"/>
        <v>0</v>
      </c>
      <c r="AI51" s="45"/>
      <c r="AJ51" s="45"/>
      <c r="AO51" s="1200" t="str">
        <f t="shared" si="4"/>
        <v/>
      </c>
      <c r="AP51" s="1200" t="str">
        <f t="shared" si="5"/>
        <v/>
      </c>
      <c r="AQ51" s="1200" t="str">
        <f t="shared" si="6"/>
        <v/>
      </c>
      <c r="AR51" s="1200" t="str">
        <f t="shared" si="7"/>
        <v/>
      </c>
      <c r="AS51" s="1200" t="str">
        <f t="shared" si="8"/>
        <v/>
      </c>
      <c r="AT51" s="1200" t="str">
        <f t="shared" si="9"/>
        <v/>
      </c>
      <c r="AU51" s="1269"/>
      <c r="JG51" s="786"/>
    </row>
    <row r="52" spans="1:267" s="52" customFormat="1" ht="30" customHeight="1">
      <c r="A52" s="222"/>
      <c r="B52" s="227">
        <f t="shared" si="0"/>
        <v>35</v>
      </c>
      <c r="C52" s="228" t="str">
        <f>IF('1_一般事項'!$C$8="","",'1_一般事項'!$C$8)</f>
        <v/>
      </c>
      <c r="D52" s="726" t="str">
        <f t="shared" si="1"/>
        <v/>
      </c>
      <c r="E52" s="1641"/>
      <c r="F52" s="1637"/>
      <c r="G52" s="221"/>
      <c r="H52" s="61"/>
      <c r="I52" s="753"/>
      <c r="J52" s="754"/>
      <c r="K52" s="754"/>
      <c r="L52" s="754"/>
      <c r="M52" s="754"/>
      <c r="N52" s="754"/>
      <c r="O52" s="754"/>
      <c r="P52" s="754"/>
      <c r="Q52" s="754"/>
      <c r="R52" s="754"/>
      <c r="S52" s="754"/>
      <c r="T52" s="754"/>
      <c r="U52" s="754"/>
      <c r="V52" s="755"/>
      <c r="W52" s="769"/>
      <c r="X52" s="778"/>
      <c r="Y52" s="779"/>
      <c r="Z52" s="780"/>
      <c r="AA52" s="826"/>
      <c r="AB52" s="778"/>
      <c r="AC52" s="779"/>
      <c r="AD52" s="780"/>
      <c r="AE52" s="826"/>
      <c r="AF52" s="804">
        <f t="shared" si="2"/>
        <v>0</v>
      </c>
      <c r="AG52" s="803">
        <f t="shared" si="3"/>
        <v>0</v>
      </c>
      <c r="AI52" s="45"/>
      <c r="AJ52" s="45"/>
      <c r="AO52" s="1200" t="str">
        <f t="shared" si="4"/>
        <v/>
      </c>
      <c r="AP52" s="1200" t="str">
        <f t="shared" si="5"/>
        <v/>
      </c>
      <c r="AQ52" s="1200" t="str">
        <f t="shared" si="6"/>
        <v/>
      </c>
      <c r="AR52" s="1200" t="str">
        <f t="shared" si="7"/>
        <v/>
      </c>
      <c r="AS52" s="1200" t="str">
        <f t="shared" si="8"/>
        <v/>
      </c>
      <c r="AT52" s="1200" t="str">
        <f t="shared" si="9"/>
        <v/>
      </c>
      <c r="AU52" s="1269"/>
      <c r="JG52" s="786"/>
    </row>
    <row r="53" spans="1:267" s="52" customFormat="1" ht="30" customHeight="1">
      <c r="A53" s="222"/>
      <c r="B53" s="227">
        <f t="shared" si="0"/>
        <v>36</v>
      </c>
      <c r="C53" s="228" t="str">
        <f>IF('1_一般事項'!$C$8="","",'1_一般事項'!$C$8)</f>
        <v/>
      </c>
      <c r="D53" s="726" t="str">
        <f t="shared" si="1"/>
        <v/>
      </c>
      <c r="E53" s="1641"/>
      <c r="F53" s="1637"/>
      <c r="G53" s="221"/>
      <c r="H53" s="61"/>
      <c r="I53" s="753"/>
      <c r="J53" s="754"/>
      <c r="K53" s="754"/>
      <c r="L53" s="754"/>
      <c r="M53" s="754"/>
      <c r="N53" s="754"/>
      <c r="O53" s="754"/>
      <c r="P53" s="754"/>
      <c r="Q53" s="754"/>
      <c r="R53" s="754"/>
      <c r="S53" s="754"/>
      <c r="T53" s="754"/>
      <c r="U53" s="754"/>
      <c r="V53" s="755"/>
      <c r="W53" s="769"/>
      <c r="X53" s="778"/>
      <c r="Y53" s="779"/>
      <c r="Z53" s="780"/>
      <c r="AA53" s="826"/>
      <c r="AB53" s="778"/>
      <c r="AC53" s="779"/>
      <c r="AD53" s="780"/>
      <c r="AE53" s="826"/>
      <c r="AF53" s="804">
        <f t="shared" si="2"/>
        <v>0</v>
      </c>
      <c r="AG53" s="803">
        <f t="shared" si="3"/>
        <v>0</v>
      </c>
      <c r="AI53" s="3"/>
      <c r="AJ53" s="45"/>
      <c r="AO53" s="1200" t="str">
        <f t="shared" si="4"/>
        <v/>
      </c>
      <c r="AP53" s="1200" t="str">
        <f t="shared" si="5"/>
        <v/>
      </c>
      <c r="AQ53" s="1200" t="str">
        <f t="shared" si="6"/>
        <v/>
      </c>
      <c r="AR53" s="1200" t="str">
        <f t="shared" si="7"/>
        <v/>
      </c>
      <c r="AS53" s="1200" t="str">
        <f t="shared" si="8"/>
        <v/>
      </c>
      <c r="AT53" s="1200" t="str">
        <f t="shared" si="9"/>
        <v/>
      </c>
      <c r="AU53" s="1269"/>
      <c r="JG53" s="786"/>
    </row>
    <row r="54" spans="1:267" s="52" customFormat="1" ht="30" customHeight="1">
      <c r="A54" s="222"/>
      <c r="B54" s="227">
        <f t="shared" si="0"/>
        <v>37</v>
      </c>
      <c r="C54" s="228" t="str">
        <f>IF('1_一般事項'!$C$8="","",'1_一般事項'!$C$8)</f>
        <v/>
      </c>
      <c r="D54" s="726" t="str">
        <f t="shared" si="1"/>
        <v/>
      </c>
      <c r="E54" s="1641"/>
      <c r="F54" s="1637"/>
      <c r="G54" s="221"/>
      <c r="H54" s="61"/>
      <c r="I54" s="753"/>
      <c r="J54" s="754"/>
      <c r="K54" s="754"/>
      <c r="L54" s="754"/>
      <c r="M54" s="754"/>
      <c r="N54" s="754"/>
      <c r="O54" s="754"/>
      <c r="P54" s="754"/>
      <c r="Q54" s="754"/>
      <c r="R54" s="754"/>
      <c r="S54" s="754"/>
      <c r="T54" s="754"/>
      <c r="U54" s="754"/>
      <c r="V54" s="755"/>
      <c r="W54" s="769"/>
      <c r="X54" s="778"/>
      <c r="Y54" s="779"/>
      <c r="Z54" s="780"/>
      <c r="AA54" s="826"/>
      <c r="AB54" s="778"/>
      <c r="AC54" s="779"/>
      <c r="AD54" s="780"/>
      <c r="AE54" s="826"/>
      <c r="AF54" s="804">
        <f t="shared" si="2"/>
        <v>0</v>
      </c>
      <c r="AG54" s="803">
        <f t="shared" si="3"/>
        <v>0</v>
      </c>
      <c r="AI54" s="45"/>
      <c r="AJ54" s="45"/>
      <c r="AO54" s="1200" t="str">
        <f t="shared" si="4"/>
        <v/>
      </c>
      <c r="AP54" s="1200" t="str">
        <f t="shared" si="5"/>
        <v/>
      </c>
      <c r="AQ54" s="1200" t="str">
        <f t="shared" si="6"/>
        <v/>
      </c>
      <c r="AR54" s="1200" t="str">
        <f t="shared" si="7"/>
        <v/>
      </c>
      <c r="AS54" s="1200" t="str">
        <f t="shared" si="8"/>
        <v/>
      </c>
      <c r="AT54" s="1200" t="str">
        <f t="shared" si="9"/>
        <v/>
      </c>
      <c r="AU54" s="1269"/>
      <c r="JG54" s="786"/>
    </row>
    <row r="55" spans="1:267" s="52" customFormat="1" ht="30" customHeight="1">
      <c r="A55" s="222"/>
      <c r="B55" s="227">
        <f t="shared" si="0"/>
        <v>38</v>
      </c>
      <c r="C55" s="228" t="str">
        <f>IF('1_一般事項'!$C$8="","",'1_一般事項'!$C$8)</f>
        <v/>
      </c>
      <c r="D55" s="726" t="str">
        <f t="shared" si="1"/>
        <v/>
      </c>
      <c r="E55" s="1641"/>
      <c r="F55" s="1637"/>
      <c r="G55" s="221"/>
      <c r="H55" s="61"/>
      <c r="I55" s="753"/>
      <c r="J55" s="754"/>
      <c r="K55" s="754"/>
      <c r="L55" s="754"/>
      <c r="M55" s="754"/>
      <c r="N55" s="754"/>
      <c r="O55" s="754"/>
      <c r="P55" s="754"/>
      <c r="Q55" s="754"/>
      <c r="R55" s="754"/>
      <c r="S55" s="754"/>
      <c r="T55" s="754"/>
      <c r="U55" s="754"/>
      <c r="V55" s="755"/>
      <c r="W55" s="769"/>
      <c r="X55" s="778"/>
      <c r="Y55" s="779"/>
      <c r="Z55" s="780"/>
      <c r="AA55" s="826"/>
      <c r="AB55" s="778"/>
      <c r="AC55" s="779"/>
      <c r="AD55" s="780"/>
      <c r="AE55" s="826"/>
      <c r="AF55" s="804">
        <f t="shared" si="2"/>
        <v>0</v>
      </c>
      <c r="AG55" s="803">
        <f t="shared" si="3"/>
        <v>0</v>
      </c>
      <c r="AI55" s="3"/>
      <c r="AJ55" s="45"/>
      <c r="AO55" s="1200" t="str">
        <f t="shared" si="4"/>
        <v/>
      </c>
      <c r="AP55" s="1200" t="str">
        <f t="shared" si="5"/>
        <v/>
      </c>
      <c r="AQ55" s="1200" t="str">
        <f t="shared" si="6"/>
        <v/>
      </c>
      <c r="AR55" s="1200" t="str">
        <f t="shared" si="7"/>
        <v/>
      </c>
      <c r="AS55" s="1200" t="str">
        <f t="shared" si="8"/>
        <v/>
      </c>
      <c r="AT55" s="1200" t="str">
        <f t="shared" si="9"/>
        <v/>
      </c>
      <c r="AU55" s="1269"/>
      <c r="JG55" s="786"/>
    </row>
    <row r="56" spans="1:267" s="52" customFormat="1" ht="30" customHeight="1">
      <c r="A56" s="222"/>
      <c r="B56" s="227">
        <f t="shared" si="0"/>
        <v>39</v>
      </c>
      <c r="C56" s="228" t="str">
        <f>IF('1_一般事項'!$C$8="","",'1_一般事項'!$C$8)</f>
        <v/>
      </c>
      <c r="D56" s="726" t="str">
        <f t="shared" si="1"/>
        <v/>
      </c>
      <c r="E56" s="1641"/>
      <c r="F56" s="1637"/>
      <c r="G56" s="221"/>
      <c r="H56" s="61"/>
      <c r="I56" s="753"/>
      <c r="J56" s="754"/>
      <c r="K56" s="754"/>
      <c r="L56" s="754"/>
      <c r="M56" s="754"/>
      <c r="N56" s="754"/>
      <c r="O56" s="754"/>
      <c r="P56" s="754"/>
      <c r="Q56" s="754"/>
      <c r="R56" s="754"/>
      <c r="S56" s="754"/>
      <c r="T56" s="754"/>
      <c r="U56" s="754"/>
      <c r="V56" s="755"/>
      <c r="W56" s="769"/>
      <c r="X56" s="778"/>
      <c r="Y56" s="779"/>
      <c r="Z56" s="780"/>
      <c r="AA56" s="826"/>
      <c r="AB56" s="778"/>
      <c r="AC56" s="779"/>
      <c r="AD56" s="780"/>
      <c r="AE56" s="826"/>
      <c r="AF56" s="804">
        <f t="shared" si="2"/>
        <v>0</v>
      </c>
      <c r="AG56" s="803">
        <f t="shared" si="3"/>
        <v>0</v>
      </c>
      <c r="AI56" s="45"/>
      <c r="AJ56" s="45"/>
      <c r="AO56" s="1200" t="str">
        <f t="shared" si="4"/>
        <v/>
      </c>
      <c r="AP56" s="1200" t="str">
        <f t="shared" si="5"/>
        <v/>
      </c>
      <c r="AQ56" s="1200" t="str">
        <f t="shared" si="6"/>
        <v/>
      </c>
      <c r="AR56" s="1200" t="str">
        <f t="shared" si="7"/>
        <v/>
      </c>
      <c r="AS56" s="1200" t="str">
        <f t="shared" si="8"/>
        <v/>
      </c>
      <c r="AT56" s="1200" t="str">
        <f t="shared" si="9"/>
        <v/>
      </c>
      <c r="AU56" s="1269"/>
      <c r="JG56" s="786"/>
    </row>
    <row r="57" spans="1:267" s="52" customFormat="1" ht="30" customHeight="1">
      <c r="A57" s="222"/>
      <c r="B57" s="227">
        <f t="shared" si="0"/>
        <v>40</v>
      </c>
      <c r="C57" s="228" t="str">
        <f>IF('1_一般事項'!$C$8="","",'1_一般事項'!$C$8)</f>
        <v/>
      </c>
      <c r="D57" s="726" t="str">
        <f t="shared" si="1"/>
        <v/>
      </c>
      <c r="E57" s="1641"/>
      <c r="F57" s="1637"/>
      <c r="G57" s="221"/>
      <c r="H57" s="61"/>
      <c r="I57" s="753"/>
      <c r="J57" s="754"/>
      <c r="K57" s="754"/>
      <c r="L57" s="754"/>
      <c r="M57" s="754"/>
      <c r="N57" s="754"/>
      <c r="O57" s="754"/>
      <c r="P57" s="754"/>
      <c r="Q57" s="754"/>
      <c r="R57" s="754"/>
      <c r="S57" s="754"/>
      <c r="T57" s="754"/>
      <c r="U57" s="754"/>
      <c r="V57" s="755"/>
      <c r="W57" s="769"/>
      <c r="X57" s="778"/>
      <c r="Y57" s="779"/>
      <c r="Z57" s="780"/>
      <c r="AA57" s="826"/>
      <c r="AB57" s="778"/>
      <c r="AC57" s="779"/>
      <c r="AD57" s="780"/>
      <c r="AE57" s="826"/>
      <c r="AF57" s="804">
        <f t="shared" si="2"/>
        <v>0</v>
      </c>
      <c r="AG57" s="803">
        <f t="shared" si="3"/>
        <v>0</v>
      </c>
      <c r="AI57" s="45"/>
      <c r="AJ57" s="45"/>
      <c r="AO57" s="1200" t="str">
        <f t="shared" si="4"/>
        <v/>
      </c>
      <c r="AP57" s="1200" t="str">
        <f t="shared" si="5"/>
        <v/>
      </c>
      <c r="AQ57" s="1200" t="str">
        <f t="shared" si="6"/>
        <v/>
      </c>
      <c r="AR57" s="1200" t="str">
        <f t="shared" si="7"/>
        <v/>
      </c>
      <c r="AS57" s="1200" t="str">
        <f t="shared" si="8"/>
        <v/>
      </c>
      <c r="AT57" s="1200" t="str">
        <f t="shared" si="9"/>
        <v/>
      </c>
      <c r="AU57" s="1269"/>
      <c r="JG57" s="786"/>
    </row>
    <row r="58" spans="1:267" s="52" customFormat="1" ht="30" customHeight="1">
      <c r="A58" s="222"/>
      <c r="B58" s="227">
        <f t="shared" si="0"/>
        <v>41</v>
      </c>
      <c r="C58" s="228" t="str">
        <f>IF('1_一般事項'!$C$8="","",'1_一般事項'!$C$8)</f>
        <v/>
      </c>
      <c r="D58" s="726" t="str">
        <f t="shared" si="1"/>
        <v/>
      </c>
      <c r="E58" s="1641"/>
      <c r="F58" s="1637"/>
      <c r="G58" s="221"/>
      <c r="H58" s="61"/>
      <c r="I58" s="753"/>
      <c r="J58" s="754"/>
      <c r="K58" s="754"/>
      <c r="L58" s="754"/>
      <c r="M58" s="754"/>
      <c r="N58" s="754"/>
      <c r="O58" s="754"/>
      <c r="P58" s="754"/>
      <c r="Q58" s="754"/>
      <c r="R58" s="754"/>
      <c r="S58" s="754"/>
      <c r="T58" s="754"/>
      <c r="U58" s="754"/>
      <c r="V58" s="755"/>
      <c r="W58" s="769"/>
      <c r="X58" s="778"/>
      <c r="Y58" s="779"/>
      <c r="Z58" s="780"/>
      <c r="AA58" s="826"/>
      <c r="AB58" s="778"/>
      <c r="AC58" s="779"/>
      <c r="AD58" s="780"/>
      <c r="AE58" s="826"/>
      <c r="AF58" s="804">
        <f t="shared" si="2"/>
        <v>0</v>
      </c>
      <c r="AG58" s="803">
        <f t="shared" si="3"/>
        <v>0</v>
      </c>
      <c r="AI58" s="3"/>
      <c r="AJ58" s="45"/>
      <c r="AO58" s="1200" t="str">
        <f t="shared" si="4"/>
        <v/>
      </c>
      <c r="AP58" s="1200" t="str">
        <f t="shared" si="5"/>
        <v/>
      </c>
      <c r="AQ58" s="1200" t="str">
        <f t="shared" si="6"/>
        <v/>
      </c>
      <c r="AR58" s="1200" t="str">
        <f t="shared" si="7"/>
        <v/>
      </c>
      <c r="AS58" s="1200" t="str">
        <f t="shared" si="8"/>
        <v/>
      </c>
      <c r="AT58" s="1200" t="str">
        <f t="shared" si="9"/>
        <v/>
      </c>
      <c r="AU58" s="1269"/>
      <c r="JG58" s="786"/>
    </row>
    <row r="59" spans="1:267" s="52" customFormat="1" ht="30" customHeight="1">
      <c r="A59" s="222"/>
      <c r="B59" s="227">
        <f t="shared" si="0"/>
        <v>42</v>
      </c>
      <c r="C59" s="228" t="str">
        <f>IF('1_一般事項'!$C$8="","",'1_一般事項'!$C$8)</f>
        <v/>
      </c>
      <c r="D59" s="726" t="str">
        <f t="shared" si="1"/>
        <v/>
      </c>
      <c r="E59" s="1641"/>
      <c r="F59" s="1637"/>
      <c r="G59" s="221"/>
      <c r="H59" s="61"/>
      <c r="I59" s="753"/>
      <c r="J59" s="754"/>
      <c r="K59" s="754"/>
      <c r="L59" s="754"/>
      <c r="M59" s="754"/>
      <c r="N59" s="754"/>
      <c r="O59" s="754"/>
      <c r="P59" s="754"/>
      <c r="Q59" s="754"/>
      <c r="R59" s="754"/>
      <c r="S59" s="754"/>
      <c r="T59" s="754"/>
      <c r="U59" s="754"/>
      <c r="V59" s="755"/>
      <c r="W59" s="769"/>
      <c r="X59" s="778"/>
      <c r="Y59" s="779"/>
      <c r="Z59" s="780"/>
      <c r="AA59" s="826"/>
      <c r="AB59" s="778"/>
      <c r="AC59" s="779"/>
      <c r="AD59" s="780"/>
      <c r="AE59" s="826"/>
      <c r="AF59" s="804">
        <f t="shared" si="2"/>
        <v>0</v>
      </c>
      <c r="AG59" s="803">
        <f t="shared" si="3"/>
        <v>0</v>
      </c>
      <c r="AI59" s="45"/>
      <c r="AJ59" s="45"/>
      <c r="AO59" s="1200" t="str">
        <f t="shared" si="4"/>
        <v/>
      </c>
      <c r="AP59" s="1200" t="str">
        <f t="shared" si="5"/>
        <v/>
      </c>
      <c r="AQ59" s="1200" t="str">
        <f t="shared" si="6"/>
        <v/>
      </c>
      <c r="AR59" s="1200" t="str">
        <f t="shared" si="7"/>
        <v/>
      </c>
      <c r="AS59" s="1200" t="str">
        <f t="shared" si="8"/>
        <v/>
      </c>
      <c r="AT59" s="1200" t="str">
        <f t="shared" si="9"/>
        <v/>
      </c>
      <c r="AU59" s="1269"/>
      <c r="JG59" s="786"/>
    </row>
    <row r="60" spans="1:267" s="52" customFormat="1" ht="30" customHeight="1">
      <c r="A60" s="222"/>
      <c r="B60" s="227">
        <f t="shared" si="0"/>
        <v>43</v>
      </c>
      <c r="C60" s="228" t="str">
        <f>IF('1_一般事項'!$C$8="","",'1_一般事項'!$C$8)</f>
        <v/>
      </c>
      <c r="D60" s="726" t="str">
        <f t="shared" si="1"/>
        <v/>
      </c>
      <c r="E60" s="1641"/>
      <c r="F60" s="1637"/>
      <c r="G60" s="221"/>
      <c r="H60" s="61"/>
      <c r="I60" s="753"/>
      <c r="J60" s="754"/>
      <c r="K60" s="754"/>
      <c r="L60" s="754"/>
      <c r="M60" s="754"/>
      <c r="N60" s="754"/>
      <c r="O60" s="754"/>
      <c r="P60" s="754"/>
      <c r="Q60" s="754"/>
      <c r="R60" s="754"/>
      <c r="S60" s="754"/>
      <c r="T60" s="754"/>
      <c r="U60" s="754"/>
      <c r="V60" s="755"/>
      <c r="W60" s="769"/>
      <c r="X60" s="778"/>
      <c r="Y60" s="779"/>
      <c r="Z60" s="780"/>
      <c r="AA60" s="826"/>
      <c r="AB60" s="778"/>
      <c r="AC60" s="779"/>
      <c r="AD60" s="780"/>
      <c r="AE60" s="826"/>
      <c r="AF60" s="804">
        <f t="shared" si="2"/>
        <v>0</v>
      </c>
      <c r="AG60" s="803">
        <f t="shared" si="3"/>
        <v>0</v>
      </c>
      <c r="AI60" s="45"/>
      <c r="AJ60" s="45"/>
      <c r="AO60" s="1200" t="str">
        <f t="shared" si="4"/>
        <v/>
      </c>
      <c r="AP60" s="1200" t="str">
        <f t="shared" si="5"/>
        <v/>
      </c>
      <c r="AQ60" s="1200" t="str">
        <f t="shared" si="6"/>
        <v/>
      </c>
      <c r="AR60" s="1200" t="str">
        <f t="shared" si="7"/>
        <v/>
      </c>
      <c r="AS60" s="1200" t="str">
        <f t="shared" si="8"/>
        <v/>
      </c>
      <c r="AT60" s="1200" t="str">
        <f t="shared" si="9"/>
        <v/>
      </c>
      <c r="AU60" s="1269"/>
      <c r="JG60" s="786"/>
    </row>
    <row r="61" spans="1:267" s="52" customFormat="1" ht="30" customHeight="1">
      <c r="A61" s="222"/>
      <c r="B61" s="227">
        <f t="shared" si="0"/>
        <v>44</v>
      </c>
      <c r="C61" s="228" t="str">
        <f>IF('1_一般事項'!$C$8="","",'1_一般事項'!$C$8)</f>
        <v/>
      </c>
      <c r="D61" s="726" t="str">
        <f t="shared" si="1"/>
        <v/>
      </c>
      <c r="E61" s="1641"/>
      <c r="F61" s="1637"/>
      <c r="G61" s="221"/>
      <c r="H61" s="61"/>
      <c r="I61" s="753"/>
      <c r="J61" s="754"/>
      <c r="K61" s="754"/>
      <c r="L61" s="754"/>
      <c r="M61" s="754"/>
      <c r="N61" s="754"/>
      <c r="O61" s="754"/>
      <c r="P61" s="754"/>
      <c r="Q61" s="754"/>
      <c r="R61" s="754"/>
      <c r="S61" s="754"/>
      <c r="T61" s="754"/>
      <c r="U61" s="754"/>
      <c r="V61" s="755"/>
      <c r="W61" s="769"/>
      <c r="X61" s="778"/>
      <c r="Y61" s="779"/>
      <c r="Z61" s="780"/>
      <c r="AA61" s="826"/>
      <c r="AB61" s="778"/>
      <c r="AC61" s="779"/>
      <c r="AD61" s="780"/>
      <c r="AE61" s="826"/>
      <c r="AF61" s="804">
        <f t="shared" si="2"/>
        <v>0</v>
      </c>
      <c r="AG61" s="803">
        <f t="shared" si="3"/>
        <v>0</v>
      </c>
      <c r="AI61" s="3"/>
      <c r="AJ61" s="45"/>
      <c r="AO61" s="1200" t="str">
        <f t="shared" si="4"/>
        <v/>
      </c>
      <c r="AP61" s="1200" t="str">
        <f t="shared" si="5"/>
        <v/>
      </c>
      <c r="AQ61" s="1200" t="str">
        <f t="shared" si="6"/>
        <v/>
      </c>
      <c r="AR61" s="1200" t="str">
        <f t="shared" si="7"/>
        <v/>
      </c>
      <c r="AS61" s="1200" t="str">
        <f t="shared" si="8"/>
        <v/>
      </c>
      <c r="AT61" s="1200" t="str">
        <f t="shared" si="9"/>
        <v/>
      </c>
      <c r="AU61" s="1269"/>
      <c r="JG61" s="786"/>
    </row>
    <row r="62" spans="1:267" s="52" customFormat="1" ht="30" customHeight="1">
      <c r="A62" s="222"/>
      <c r="B62" s="227">
        <f t="shared" si="0"/>
        <v>45</v>
      </c>
      <c r="C62" s="228" t="str">
        <f>IF('1_一般事項'!$C$8="","",'1_一般事項'!$C$8)</f>
        <v/>
      </c>
      <c r="D62" s="726" t="str">
        <f t="shared" si="1"/>
        <v/>
      </c>
      <c r="E62" s="1641"/>
      <c r="F62" s="1637"/>
      <c r="G62" s="221"/>
      <c r="H62" s="61"/>
      <c r="I62" s="753"/>
      <c r="J62" s="754"/>
      <c r="K62" s="754"/>
      <c r="L62" s="754"/>
      <c r="M62" s="754"/>
      <c r="N62" s="754"/>
      <c r="O62" s="754"/>
      <c r="P62" s="754"/>
      <c r="Q62" s="754"/>
      <c r="R62" s="754"/>
      <c r="S62" s="754"/>
      <c r="T62" s="754"/>
      <c r="U62" s="754"/>
      <c r="V62" s="755"/>
      <c r="W62" s="769"/>
      <c r="X62" s="778"/>
      <c r="Y62" s="779"/>
      <c r="Z62" s="780"/>
      <c r="AA62" s="826"/>
      <c r="AB62" s="778"/>
      <c r="AC62" s="779"/>
      <c r="AD62" s="780"/>
      <c r="AE62" s="826"/>
      <c r="AF62" s="804">
        <f t="shared" si="2"/>
        <v>0</v>
      </c>
      <c r="AG62" s="803">
        <f t="shared" si="3"/>
        <v>0</v>
      </c>
      <c r="AI62" s="45"/>
      <c r="AJ62" s="45"/>
      <c r="AO62" s="1200" t="str">
        <f t="shared" si="4"/>
        <v/>
      </c>
      <c r="AP62" s="1200" t="str">
        <f t="shared" si="5"/>
        <v/>
      </c>
      <c r="AQ62" s="1200" t="str">
        <f t="shared" si="6"/>
        <v/>
      </c>
      <c r="AR62" s="1200" t="str">
        <f t="shared" si="7"/>
        <v/>
      </c>
      <c r="AS62" s="1200" t="str">
        <f t="shared" si="8"/>
        <v/>
      </c>
      <c r="AT62" s="1200" t="str">
        <f t="shared" si="9"/>
        <v/>
      </c>
      <c r="AU62" s="1269"/>
      <c r="JG62" s="786"/>
    </row>
    <row r="63" spans="1:267" s="52" customFormat="1" ht="30" customHeight="1">
      <c r="A63" s="222"/>
      <c r="B63" s="227">
        <f t="shared" si="0"/>
        <v>46</v>
      </c>
      <c r="C63" s="228" t="str">
        <f>IF('1_一般事項'!$C$8="","",'1_一般事項'!$C$8)</f>
        <v/>
      </c>
      <c r="D63" s="726" t="str">
        <f t="shared" si="1"/>
        <v/>
      </c>
      <c r="E63" s="1641"/>
      <c r="F63" s="1637"/>
      <c r="G63" s="221"/>
      <c r="H63" s="61"/>
      <c r="I63" s="753"/>
      <c r="J63" s="754"/>
      <c r="K63" s="754"/>
      <c r="L63" s="754"/>
      <c r="M63" s="754"/>
      <c r="N63" s="754"/>
      <c r="O63" s="754"/>
      <c r="P63" s="754"/>
      <c r="Q63" s="754"/>
      <c r="R63" s="754"/>
      <c r="S63" s="754"/>
      <c r="T63" s="754"/>
      <c r="U63" s="754"/>
      <c r="V63" s="755"/>
      <c r="W63" s="769"/>
      <c r="X63" s="778"/>
      <c r="Y63" s="779"/>
      <c r="Z63" s="780"/>
      <c r="AA63" s="826"/>
      <c r="AB63" s="778"/>
      <c r="AC63" s="779"/>
      <c r="AD63" s="780"/>
      <c r="AE63" s="826"/>
      <c r="AF63" s="804">
        <f t="shared" si="2"/>
        <v>0</v>
      </c>
      <c r="AG63" s="803">
        <f t="shared" si="3"/>
        <v>0</v>
      </c>
      <c r="AI63" s="45"/>
      <c r="AJ63" s="45"/>
      <c r="AO63" s="1200" t="str">
        <f t="shared" si="4"/>
        <v/>
      </c>
      <c r="AP63" s="1200" t="str">
        <f t="shared" si="5"/>
        <v/>
      </c>
      <c r="AQ63" s="1200" t="str">
        <f t="shared" si="6"/>
        <v/>
      </c>
      <c r="AR63" s="1200" t="str">
        <f t="shared" si="7"/>
        <v/>
      </c>
      <c r="AS63" s="1200" t="str">
        <f t="shared" si="8"/>
        <v/>
      </c>
      <c r="AT63" s="1200" t="str">
        <f t="shared" si="9"/>
        <v/>
      </c>
      <c r="AU63" s="1269"/>
      <c r="JG63" s="786"/>
    </row>
    <row r="64" spans="1:267" s="52" customFormat="1" ht="30" customHeight="1">
      <c r="A64" s="222"/>
      <c r="B64" s="227">
        <f t="shared" si="0"/>
        <v>47</v>
      </c>
      <c r="C64" s="228" t="str">
        <f>IF('1_一般事項'!$C$8="","",'1_一般事項'!$C$8)</f>
        <v/>
      </c>
      <c r="D64" s="726" t="str">
        <f t="shared" si="1"/>
        <v/>
      </c>
      <c r="E64" s="1641"/>
      <c r="F64" s="1637"/>
      <c r="G64" s="221"/>
      <c r="H64" s="61"/>
      <c r="I64" s="753"/>
      <c r="J64" s="754"/>
      <c r="K64" s="754"/>
      <c r="L64" s="754"/>
      <c r="M64" s="754"/>
      <c r="N64" s="754"/>
      <c r="O64" s="754"/>
      <c r="P64" s="754"/>
      <c r="Q64" s="754"/>
      <c r="R64" s="754"/>
      <c r="S64" s="754"/>
      <c r="T64" s="754"/>
      <c r="U64" s="754"/>
      <c r="V64" s="755"/>
      <c r="W64" s="769"/>
      <c r="X64" s="778"/>
      <c r="Y64" s="779"/>
      <c r="Z64" s="780"/>
      <c r="AA64" s="826"/>
      <c r="AB64" s="778"/>
      <c r="AC64" s="779"/>
      <c r="AD64" s="780"/>
      <c r="AE64" s="826"/>
      <c r="AF64" s="804">
        <f t="shared" si="2"/>
        <v>0</v>
      </c>
      <c r="AG64" s="803">
        <f t="shared" si="3"/>
        <v>0</v>
      </c>
      <c r="AI64" s="3"/>
      <c r="AJ64" s="45"/>
      <c r="AO64" s="1200" t="str">
        <f t="shared" si="4"/>
        <v/>
      </c>
      <c r="AP64" s="1200" t="str">
        <f t="shared" si="5"/>
        <v/>
      </c>
      <c r="AQ64" s="1200" t="str">
        <f t="shared" si="6"/>
        <v/>
      </c>
      <c r="AR64" s="1200" t="str">
        <f t="shared" si="7"/>
        <v/>
      </c>
      <c r="AS64" s="1200" t="str">
        <f t="shared" si="8"/>
        <v/>
      </c>
      <c r="AT64" s="1200" t="str">
        <f t="shared" si="9"/>
        <v/>
      </c>
      <c r="AU64" s="1269"/>
      <c r="JG64" s="786"/>
    </row>
    <row r="65" spans="1:267" s="52" customFormat="1" ht="30" customHeight="1">
      <c r="A65" s="222"/>
      <c r="B65" s="227">
        <f t="shared" si="0"/>
        <v>48</v>
      </c>
      <c r="C65" s="228" t="str">
        <f>IF('1_一般事項'!$C$8="","",'1_一般事項'!$C$8)</f>
        <v/>
      </c>
      <c r="D65" s="726" t="str">
        <f t="shared" si="1"/>
        <v/>
      </c>
      <c r="E65" s="1641"/>
      <c r="F65" s="1637"/>
      <c r="G65" s="221"/>
      <c r="H65" s="61"/>
      <c r="I65" s="753"/>
      <c r="J65" s="754"/>
      <c r="K65" s="754"/>
      <c r="L65" s="754"/>
      <c r="M65" s="754"/>
      <c r="N65" s="754"/>
      <c r="O65" s="754"/>
      <c r="P65" s="754"/>
      <c r="Q65" s="754"/>
      <c r="R65" s="754"/>
      <c r="S65" s="754"/>
      <c r="T65" s="754"/>
      <c r="U65" s="754"/>
      <c r="V65" s="755"/>
      <c r="W65" s="769"/>
      <c r="X65" s="778"/>
      <c r="Y65" s="779"/>
      <c r="Z65" s="780"/>
      <c r="AA65" s="826"/>
      <c r="AB65" s="778"/>
      <c r="AC65" s="779"/>
      <c r="AD65" s="780"/>
      <c r="AE65" s="826"/>
      <c r="AF65" s="804">
        <f t="shared" si="2"/>
        <v>0</v>
      </c>
      <c r="AG65" s="803">
        <f t="shared" si="3"/>
        <v>0</v>
      </c>
      <c r="AI65" s="45"/>
      <c r="AJ65" s="45"/>
      <c r="AO65" s="1200" t="str">
        <f t="shared" si="4"/>
        <v/>
      </c>
      <c r="AP65" s="1200" t="str">
        <f t="shared" si="5"/>
        <v/>
      </c>
      <c r="AQ65" s="1200" t="str">
        <f t="shared" si="6"/>
        <v/>
      </c>
      <c r="AR65" s="1200" t="str">
        <f t="shared" si="7"/>
        <v/>
      </c>
      <c r="AS65" s="1200" t="str">
        <f t="shared" si="8"/>
        <v/>
      </c>
      <c r="AT65" s="1200" t="str">
        <f t="shared" si="9"/>
        <v/>
      </c>
      <c r="AU65" s="1269"/>
      <c r="JG65" s="786"/>
    </row>
    <row r="66" spans="1:267" s="52" customFormat="1" ht="30" customHeight="1">
      <c r="A66" s="222"/>
      <c r="B66" s="227">
        <f t="shared" si="0"/>
        <v>49</v>
      </c>
      <c r="C66" s="228" t="str">
        <f>IF('1_一般事項'!$C$8="","",'1_一般事項'!$C$8)</f>
        <v/>
      </c>
      <c r="D66" s="726" t="str">
        <f t="shared" si="1"/>
        <v/>
      </c>
      <c r="E66" s="1641"/>
      <c r="F66" s="1637"/>
      <c r="G66" s="221"/>
      <c r="H66" s="61"/>
      <c r="I66" s="753"/>
      <c r="J66" s="754"/>
      <c r="K66" s="754"/>
      <c r="L66" s="754"/>
      <c r="M66" s="754"/>
      <c r="N66" s="754"/>
      <c r="O66" s="754"/>
      <c r="P66" s="754"/>
      <c r="Q66" s="754"/>
      <c r="R66" s="754"/>
      <c r="S66" s="754"/>
      <c r="T66" s="754"/>
      <c r="U66" s="754"/>
      <c r="V66" s="755"/>
      <c r="W66" s="769"/>
      <c r="X66" s="778"/>
      <c r="Y66" s="779"/>
      <c r="Z66" s="780"/>
      <c r="AA66" s="826"/>
      <c r="AB66" s="778"/>
      <c r="AC66" s="779"/>
      <c r="AD66" s="780"/>
      <c r="AE66" s="826"/>
      <c r="AF66" s="804">
        <f t="shared" si="2"/>
        <v>0</v>
      </c>
      <c r="AG66" s="803">
        <f t="shared" si="3"/>
        <v>0</v>
      </c>
      <c r="AI66" s="3"/>
      <c r="AJ66" s="45"/>
      <c r="AO66" s="1200" t="str">
        <f t="shared" si="4"/>
        <v/>
      </c>
      <c r="AP66" s="1200" t="str">
        <f t="shared" si="5"/>
        <v/>
      </c>
      <c r="AQ66" s="1200" t="str">
        <f t="shared" si="6"/>
        <v/>
      </c>
      <c r="AR66" s="1200" t="str">
        <f t="shared" si="7"/>
        <v/>
      </c>
      <c r="AS66" s="1200" t="str">
        <f t="shared" si="8"/>
        <v/>
      </c>
      <c r="AT66" s="1200" t="str">
        <f t="shared" si="9"/>
        <v/>
      </c>
      <c r="AU66" s="1269"/>
      <c r="JG66" s="786"/>
    </row>
    <row r="67" spans="1:267" s="52" customFormat="1" ht="30" customHeight="1" thickBot="1">
      <c r="A67" s="222"/>
      <c r="B67" s="227">
        <f t="shared" si="0"/>
        <v>50</v>
      </c>
      <c r="C67" s="228" t="str">
        <f>IF('1_一般事項'!$C$8="","",'1_一般事項'!$C$8)</f>
        <v/>
      </c>
      <c r="D67" s="726" t="str">
        <f t="shared" si="1"/>
        <v/>
      </c>
      <c r="E67" s="1641"/>
      <c r="F67" s="1637"/>
      <c r="G67" s="221"/>
      <c r="H67" s="61"/>
      <c r="I67" s="756"/>
      <c r="J67" s="757"/>
      <c r="K67" s="757"/>
      <c r="L67" s="757"/>
      <c r="M67" s="757"/>
      <c r="N67" s="757"/>
      <c r="O67" s="757"/>
      <c r="P67" s="757"/>
      <c r="Q67" s="757"/>
      <c r="R67" s="757"/>
      <c r="S67" s="757"/>
      <c r="T67" s="757"/>
      <c r="U67" s="757"/>
      <c r="V67" s="758"/>
      <c r="W67" s="770"/>
      <c r="X67" s="782"/>
      <c r="Y67" s="783"/>
      <c r="Z67" s="784"/>
      <c r="AA67" s="827"/>
      <c r="AB67" s="782"/>
      <c r="AC67" s="783"/>
      <c r="AD67" s="784"/>
      <c r="AE67" s="827"/>
      <c r="AF67" s="804">
        <f t="shared" si="2"/>
        <v>0</v>
      </c>
      <c r="AG67" s="803">
        <f t="shared" si="3"/>
        <v>0</v>
      </c>
      <c r="AI67" s="45"/>
      <c r="AJ67" s="45"/>
      <c r="AO67" s="1200" t="str">
        <f t="shared" si="4"/>
        <v/>
      </c>
      <c r="AP67" s="1200" t="str">
        <f t="shared" si="5"/>
        <v/>
      </c>
      <c r="AQ67" s="1200" t="str">
        <f t="shared" si="6"/>
        <v/>
      </c>
      <c r="AR67" s="1200" t="str">
        <f t="shared" si="7"/>
        <v/>
      </c>
      <c r="AS67" s="1200" t="str">
        <f t="shared" si="8"/>
        <v/>
      </c>
      <c r="AT67" s="1200" t="str">
        <f t="shared" si="9"/>
        <v/>
      </c>
      <c r="AU67" s="1269"/>
      <c r="JG67" s="786"/>
    </row>
    <row r="68" spans="1:267" s="52" customFormat="1" ht="30" customHeight="1" thickBot="1">
      <c r="A68" s="1346"/>
      <c r="B68" s="1347"/>
      <c r="C68" s="1348"/>
      <c r="D68" s="1349"/>
      <c r="E68" s="1326"/>
      <c r="F68" s="1326"/>
      <c r="G68" s="1340" t="str">
        <f>A18&amp;"次下請負業者計"</f>
        <v>0次下請負業者計</v>
      </c>
      <c r="H68" s="1341"/>
      <c r="I68" s="1342">
        <f>SUM(I18:I67)</f>
        <v>0</v>
      </c>
      <c r="J68" s="1343">
        <f>SUM(J18:J67)</f>
        <v>0</v>
      </c>
      <c r="K68" s="1343">
        <f t="shared" ref="K68:T68" si="10">SUM(K18:K67)</f>
        <v>0</v>
      </c>
      <c r="L68" s="1343">
        <f t="shared" si="10"/>
        <v>0</v>
      </c>
      <c r="M68" s="1343">
        <f t="shared" si="10"/>
        <v>0</v>
      </c>
      <c r="N68" s="1343">
        <f t="shared" si="10"/>
        <v>0</v>
      </c>
      <c r="O68" s="1343">
        <f t="shared" si="10"/>
        <v>0</v>
      </c>
      <c r="P68" s="1343">
        <f t="shared" si="10"/>
        <v>0</v>
      </c>
      <c r="Q68" s="1343">
        <f t="shared" si="10"/>
        <v>0</v>
      </c>
      <c r="R68" s="1343">
        <f t="shared" si="10"/>
        <v>0</v>
      </c>
      <c r="S68" s="1343">
        <f t="shared" si="10"/>
        <v>0</v>
      </c>
      <c r="T68" s="1343">
        <f t="shared" si="10"/>
        <v>0</v>
      </c>
      <c r="U68" s="1729"/>
      <c r="V68" s="1344">
        <f>SUM(V18:V67)</f>
        <v>0</v>
      </c>
      <c r="W68" s="1345">
        <f>SUM(W18:W67)</f>
        <v>0</v>
      </c>
      <c r="X68" s="837"/>
      <c r="Y68" s="838"/>
      <c r="Z68" s="839"/>
      <c r="AA68" s="840"/>
      <c r="AB68" s="845"/>
      <c r="AC68" s="838"/>
      <c r="AD68" s="839"/>
      <c r="AE68" s="840"/>
      <c r="AF68" s="1335">
        <f>SUM(AF18:AF67)</f>
        <v>0</v>
      </c>
      <c r="AG68" s="852">
        <f>SUM(AG18:AG67)</f>
        <v>0</v>
      </c>
      <c r="AO68" s="1260"/>
      <c r="AP68" s="1260"/>
      <c r="AQ68" s="1260"/>
      <c r="AR68" s="1260"/>
      <c r="AS68" s="1260"/>
      <c r="AT68" s="1260"/>
      <c r="AU68" s="1264"/>
    </row>
    <row r="69" spans="1:267" s="52" customFormat="1" ht="30" customHeight="1">
      <c r="A69" s="1949" t="str">
        <f>'1_一般事項'!C9+1&amp;"次下請"</f>
        <v>1次下請</v>
      </c>
      <c r="B69" s="1398">
        <f>IF(AND(C69="",E69&lt;&gt;""),"会社名入力→",ROW(C69)-68)</f>
        <v>1</v>
      </c>
      <c r="C69" s="819"/>
      <c r="D69" s="820" t="str">
        <f t="shared" ref="D69:D118" si="11">AO69&amp;AP69&amp;AQ69&amp;AR69&amp;AS69&amp;AT69</f>
        <v/>
      </c>
      <c r="E69" s="1640"/>
      <c r="F69" s="1636"/>
      <c r="G69" s="814"/>
      <c r="H69" s="199"/>
      <c r="I69" s="759"/>
      <c r="J69" s="748"/>
      <c r="K69" s="748"/>
      <c r="L69" s="748"/>
      <c r="M69" s="748"/>
      <c r="N69" s="748"/>
      <c r="O69" s="748"/>
      <c r="P69" s="748"/>
      <c r="Q69" s="748"/>
      <c r="R69" s="748"/>
      <c r="S69" s="748"/>
      <c r="T69" s="748"/>
      <c r="U69" s="748"/>
      <c r="V69" s="749"/>
      <c r="W69" s="768"/>
      <c r="X69" s="774"/>
      <c r="Y69" s="775"/>
      <c r="Z69" s="776"/>
      <c r="AA69" s="825"/>
      <c r="AB69" s="774"/>
      <c r="AC69" s="775"/>
      <c r="AD69" s="776"/>
      <c r="AE69" s="828"/>
      <c r="AF69" s="806">
        <f>SUM(I69)</f>
        <v>0</v>
      </c>
      <c r="AG69" s="807">
        <f>SUM(J69)</f>
        <v>0</v>
      </c>
      <c r="AO69" s="1200" t="str">
        <f t="shared" ref="AO69:AO118" si="12">IF($E69&lt;&gt;"",IF(G69="","規格を入力してください",""),"")</f>
        <v/>
      </c>
      <c r="AP69" s="1200" t="str">
        <f t="shared" ref="AP69:AP118" si="13">IF($E69&lt;&gt;"",IF(AND(AO69="",H69=""),"機械本体重量を入力してください",""),"")</f>
        <v/>
      </c>
      <c r="AQ69" s="1200" t="str">
        <f t="shared" ref="AQ69:AQ118" si="14">IF($E69&lt;&gt;"",IF(AND(AO69&amp;AP69="",I69=""),"運搬費を入力してください",""),"")</f>
        <v/>
      </c>
      <c r="AR69" s="1200" t="str">
        <f t="shared" ref="AR69:AR118" si="15">IF($E69&lt;&gt;"",IF(AND(AO69&amp;AP69&amp;AQ69="",J69=""),"内分解組立費を入力してください",""),"")</f>
        <v/>
      </c>
      <c r="AS69" s="1200" t="str">
        <f t="shared" ref="AS69:AS118" si="16">IF($E69&lt;&gt;"",IF(AND(AO69&amp;AP69&amp;AQ69&amp;AR69="",V69=""),"運搬距離を入力してください",""),"")</f>
        <v/>
      </c>
      <c r="AT69" s="1200" t="str">
        <f t="shared" ref="AT69:AT118" si="17">IF($E69&lt;&gt;"",IF(AND(AO69&amp;AP69&amp;AQ69&amp;AR69&amp;AS69="",W69=""),"運搬回数を入力してください",""),"")</f>
        <v/>
      </c>
      <c r="AU69" s="1269"/>
    </row>
    <row r="70" spans="1:267" s="52" customFormat="1" ht="30" customHeight="1">
      <c r="A70" s="1785"/>
      <c r="B70" s="1399">
        <f t="shared" ref="B70:B118" si="18">IF(AND(C70="",E70&lt;&gt;""),"会社名入力→",ROW(C70)-68)</f>
        <v>2</v>
      </c>
      <c r="C70" s="291"/>
      <c r="D70" s="726" t="str">
        <f t="shared" si="11"/>
        <v/>
      </c>
      <c r="E70" s="1641"/>
      <c r="F70" s="1637"/>
      <c r="G70" s="292"/>
      <c r="H70" s="62"/>
      <c r="I70" s="753"/>
      <c r="J70" s="754"/>
      <c r="K70" s="754"/>
      <c r="L70" s="754"/>
      <c r="M70" s="754"/>
      <c r="N70" s="754"/>
      <c r="O70" s="754"/>
      <c r="P70" s="754"/>
      <c r="Q70" s="754"/>
      <c r="R70" s="754"/>
      <c r="S70" s="754"/>
      <c r="T70" s="754"/>
      <c r="U70" s="754"/>
      <c r="V70" s="755"/>
      <c r="W70" s="769"/>
      <c r="X70" s="778"/>
      <c r="Y70" s="779"/>
      <c r="Z70" s="780"/>
      <c r="AA70" s="826"/>
      <c r="AB70" s="778"/>
      <c r="AC70" s="779"/>
      <c r="AD70" s="780"/>
      <c r="AE70" s="826"/>
      <c r="AF70" s="804">
        <f t="shared" ref="AF70:AF118" si="19">SUM(I70)</f>
        <v>0</v>
      </c>
      <c r="AG70" s="803">
        <f t="shared" ref="AG70:AG118" si="20">SUM(J70)</f>
        <v>0</v>
      </c>
      <c r="AO70" s="1200" t="str">
        <f t="shared" si="12"/>
        <v/>
      </c>
      <c r="AP70" s="1200" t="str">
        <f t="shared" si="13"/>
        <v/>
      </c>
      <c r="AQ70" s="1200" t="str">
        <f t="shared" si="14"/>
        <v/>
      </c>
      <c r="AR70" s="1200" t="str">
        <f t="shared" si="15"/>
        <v/>
      </c>
      <c r="AS70" s="1200" t="str">
        <f t="shared" si="16"/>
        <v/>
      </c>
      <c r="AT70" s="1200" t="str">
        <f t="shared" si="17"/>
        <v/>
      </c>
      <c r="AU70" s="1269"/>
    </row>
    <row r="71" spans="1:267" s="52" customFormat="1" ht="30" customHeight="1">
      <c r="A71" s="1785"/>
      <c r="B71" s="1399">
        <f t="shared" si="18"/>
        <v>3</v>
      </c>
      <c r="C71" s="291"/>
      <c r="D71" s="726" t="str">
        <f t="shared" si="11"/>
        <v/>
      </c>
      <c r="E71" s="1641"/>
      <c r="F71" s="1637"/>
      <c r="G71" s="292"/>
      <c r="H71" s="62"/>
      <c r="I71" s="753"/>
      <c r="J71" s="754"/>
      <c r="K71" s="754"/>
      <c r="L71" s="754"/>
      <c r="M71" s="754"/>
      <c r="N71" s="754"/>
      <c r="O71" s="754"/>
      <c r="P71" s="754"/>
      <c r="Q71" s="754"/>
      <c r="R71" s="754"/>
      <c r="S71" s="754"/>
      <c r="T71" s="754"/>
      <c r="U71" s="754"/>
      <c r="V71" s="755"/>
      <c r="W71" s="769"/>
      <c r="X71" s="778"/>
      <c r="Y71" s="779"/>
      <c r="Z71" s="780"/>
      <c r="AA71" s="826"/>
      <c r="AB71" s="778"/>
      <c r="AC71" s="779"/>
      <c r="AD71" s="780"/>
      <c r="AE71" s="826"/>
      <c r="AF71" s="804">
        <f t="shared" si="19"/>
        <v>0</v>
      </c>
      <c r="AG71" s="803">
        <f t="shared" si="20"/>
        <v>0</v>
      </c>
      <c r="AO71" s="1200" t="str">
        <f t="shared" si="12"/>
        <v/>
      </c>
      <c r="AP71" s="1200" t="str">
        <f t="shared" si="13"/>
        <v/>
      </c>
      <c r="AQ71" s="1200" t="str">
        <f t="shared" si="14"/>
        <v/>
      </c>
      <c r="AR71" s="1200" t="str">
        <f t="shared" si="15"/>
        <v/>
      </c>
      <c r="AS71" s="1200" t="str">
        <f t="shared" si="16"/>
        <v/>
      </c>
      <c r="AT71" s="1200" t="str">
        <f t="shared" si="17"/>
        <v/>
      </c>
      <c r="AU71" s="1269"/>
    </row>
    <row r="72" spans="1:267" s="52" customFormat="1" ht="30" customHeight="1">
      <c r="A72" s="1785"/>
      <c r="B72" s="1399">
        <f t="shared" si="18"/>
        <v>4</v>
      </c>
      <c r="C72" s="291"/>
      <c r="D72" s="726" t="str">
        <f t="shared" si="11"/>
        <v/>
      </c>
      <c r="E72" s="1641"/>
      <c r="F72" s="1637"/>
      <c r="G72" s="292"/>
      <c r="H72" s="62"/>
      <c r="I72" s="753"/>
      <c r="J72" s="754"/>
      <c r="K72" s="754"/>
      <c r="L72" s="754"/>
      <c r="M72" s="754"/>
      <c r="N72" s="754"/>
      <c r="O72" s="754"/>
      <c r="P72" s="754"/>
      <c r="Q72" s="754"/>
      <c r="R72" s="754"/>
      <c r="S72" s="754"/>
      <c r="T72" s="754"/>
      <c r="U72" s="754"/>
      <c r="V72" s="755"/>
      <c r="W72" s="769"/>
      <c r="X72" s="778"/>
      <c r="Y72" s="779"/>
      <c r="Z72" s="780"/>
      <c r="AA72" s="826"/>
      <c r="AB72" s="778"/>
      <c r="AC72" s="779"/>
      <c r="AD72" s="780"/>
      <c r="AE72" s="826"/>
      <c r="AF72" s="804">
        <f t="shared" si="19"/>
        <v>0</v>
      </c>
      <c r="AG72" s="803">
        <f t="shared" si="20"/>
        <v>0</v>
      </c>
      <c r="AO72" s="1200" t="str">
        <f t="shared" si="12"/>
        <v/>
      </c>
      <c r="AP72" s="1200" t="str">
        <f t="shared" si="13"/>
        <v/>
      </c>
      <c r="AQ72" s="1200" t="str">
        <f t="shared" si="14"/>
        <v/>
      </c>
      <c r="AR72" s="1200" t="str">
        <f t="shared" si="15"/>
        <v/>
      </c>
      <c r="AS72" s="1200" t="str">
        <f t="shared" si="16"/>
        <v/>
      </c>
      <c r="AT72" s="1200" t="str">
        <f t="shared" si="17"/>
        <v/>
      </c>
      <c r="AU72" s="1269"/>
      <c r="JG72" s="786"/>
    </row>
    <row r="73" spans="1:267" s="52" customFormat="1" ht="30" customHeight="1">
      <c r="A73" s="1785"/>
      <c r="B73" s="1399">
        <f t="shared" si="18"/>
        <v>5</v>
      </c>
      <c r="C73" s="291"/>
      <c r="D73" s="726" t="str">
        <f t="shared" si="11"/>
        <v/>
      </c>
      <c r="E73" s="1641"/>
      <c r="F73" s="1637"/>
      <c r="G73" s="292"/>
      <c r="H73" s="62"/>
      <c r="I73" s="753"/>
      <c r="J73" s="754"/>
      <c r="K73" s="754"/>
      <c r="L73" s="754"/>
      <c r="M73" s="754"/>
      <c r="N73" s="754"/>
      <c r="O73" s="754"/>
      <c r="P73" s="754"/>
      <c r="Q73" s="754"/>
      <c r="R73" s="754"/>
      <c r="S73" s="754"/>
      <c r="T73" s="754"/>
      <c r="U73" s="754"/>
      <c r="V73" s="755"/>
      <c r="W73" s="769"/>
      <c r="X73" s="778"/>
      <c r="Y73" s="779"/>
      <c r="Z73" s="780"/>
      <c r="AA73" s="826"/>
      <c r="AB73" s="778"/>
      <c r="AC73" s="779"/>
      <c r="AD73" s="780"/>
      <c r="AE73" s="826"/>
      <c r="AF73" s="804">
        <f t="shared" si="19"/>
        <v>0</v>
      </c>
      <c r="AG73" s="803">
        <f t="shared" si="20"/>
        <v>0</v>
      </c>
      <c r="AO73" s="1200" t="str">
        <f t="shared" si="12"/>
        <v/>
      </c>
      <c r="AP73" s="1200" t="str">
        <f t="shared" si="13"/>
        <v/>
      </c>
      <c r="AQ73" s="1200" t="str">
        <f t="shared" si="14"/>
        <v/>
      </c>
      <c r="AR73" s="1200" t="str">
        <f t="shared" si="15"/>
        <v/>
      </c>
      <c r="AS73" s="1200" t="str">
        <f t="shared" si="16"/>
        <v/>
      </c>
      <c r="AT73" s="1200" t="str">
        <f t="shared" si="17"/>
        <v/>
      </c>
      <c r="AU73" s="1269"/>
      <c r="JG73" s="786"/>
    </row>
    <row r="74" spans="1:267" s="52" customFormat="1" ht="30" customHeight="1">
      <c r="A74" s="1785"/>
      <c r="B74" s="1399">
        <f t="shared" si="18"/>
        <v>6</v>
      </c>
      <c r="C74" s="291"/>
      <c r="D74" s="726" t="str">
        <f t="shared" si="11"/>
        <v/>
      </c>
      <c r="E74" s="1641"/>
      <c r="F74" s="1637"/>
      <c r="G74" s="292"/>
      <c r="H74" s="62"/>
      <c r="I74" s="753"/>
      <c r="J74" s="754"/>
      <c r="K74" s="754"/>
      <c r="L74" s="754"/>
      <c r="M74" s="754"/>
      <c r="N74" s="754"/>
      <c r="O74" s="754"/>
      <c r="P74" s="754"/>
      <c r="Q74" s="754"/>
      <c r="R74" s="754"/>
      <c r="S74" s="754"/>
      <c r="T74" s="754"/>
      <c r="U74" s="754"/>
      <c r="V74" s="755"/>
      <c r="W74" s="769"/>
      <c r="X74" s="778"/>
      <c r="Y74" s="779"/>
      <c r="Z74" s="780"/>
      <c r="AA74" s="826"/>
      <c r="AB74" s="778"/>
      <c r="AC74" s="779"/>
      <c r="AD74" s="780"/>
      <c r="AE74" s="826"/>
      <c r="AF74" s="804">
        <f t="shared" si="19"/>
        <v>0</v>
      </c>
      <c r="AG74" s="803">
        <f t="shared" si="20"/>
        <v>0</v>
      </c>
      <c r="AO74" s="1200" t="str">
        <f t="shared" si="12"/>
        <v/>
      </c>
      <c r="AP74" s="1200" t="str">
        <f t="shared" si="13"/>
        <v/>
      </c>
      <c r="AQ74" s="1200" t="str">
        <f t="shared" si="14"/>
        <v/>
      </c>
      <c r="AR74" s="1200" t="str">
        <f t="shared" si="15"/>
        <v/>
      </c>
      <c r="AS74" s="1200" t="str">
        <f t="shared" si="16"/>
        <v/>
      </c>
      <c r="AT74" s="1200" t="str">
        <f t="shared" si="17"/>
        <v/>
      </c>
      <c r="AU74" s="1269"/>
      <c r="JG74" s="786"/>
    </row>
    <row r="75" spans="1:267" s="52" customFormat="1" ht="30" customHeight="1">
      <c r="A75" s="1785"/>
      <c r="B75" s="1399">
        <f t="shared" si="18"/>
        <v>7</v>
      </c>
      <c r="C75" s="291"/>
      <c r="D75" s="726" t="str">
        <f t="shared" si="11"/>
        <v/>
      </c>
      <c r="E75" s="1641"/>
      <c r="F75" s="1637"/>
      <c r="G75" s="292"/>
      <c r="H75" s="62"/>
      <c r="I75" s="753"/>
      <c r="J75" s="754"/>
      <c r="K75" s="754"/>
      <c r="L75" s="754"/>
      <c r="M75" s="754"/>
      <c r="N75" s="754"/>
      <c r="O75" s="754"/>
      <c r="P75" s="754"/>
      <c r="Q75" s="754"/>
      <c r="R75" s="754"/>
      <c r="S75" s="754"/>
      <c r="T75" s="754"/>
      <c r="U75" s="754"/>
      <c r="V75" s="755"/>
      <c r="W75" s="769"/>
      <c r="X75" s="778"/>
      <c r="Y75" s="779"/>
      <c r="Z75" s="780"/>
      <c r="AA75" s="826"/>
      <c r="AB75" s="778"/>
      <c r="AC75" s="779"/>
      <c r="AD75" s="780"/>
      <c r="AE75" s="826"/>
      <c r="AF75" s="804">
        <f t="shared" si="19"/>
        <v>0</v>
      </c>
      <c r="AG75" s="803">
        <f t="shared" si="20"/>
        <v>0</v>
      </c>
      <c r="AO75" s="1200" t="str">
        <f t="shared" si="12"/>
        <v/>
      </c>
      <c r="AP75" s="1200" t="str">
        <f t="shared" si="13"/>
        <v/>
      </c>
      <c r="AQ75" s="1200" t="str">
        <f t="shared" si="14"/>
        <v/>
      </c>
      <c r="AR75" s="1200" t="str">
        <f t="shared" si="15"/>
        <v/>
      </c>
      <c r="AS75" s="1200" t="str">
        <f t="shared" si="16"/>
        <v/>
      </c>
      <c r="AT75" s="1200" t="str">
        <f t="shared" si="17"/>
        <v/>
      </c>
      <c r="AU75" s="1269"/>
      <c r="JG75" s="786"/>
    </row>
    <row r="76" spans="1:267" s="52" customFormat="1" ht="30" customHeight="1">
      <c r="A76" s="1785"/>
      <c r="B76" s="1399">
        <f t="shared" si="18"/>
        <v>8</v>
      </c>
      <c r="C76" s="291"/>
      <c r="D76" s="726" t="str">
        <f t="shared" si="11"/>
        <v/>
      </c>
      <c r="E76" s="1641"/>
      <c r="F76" s="1637"/>
      <c r="G76" s="292"/>
      <c r="H76" s="62"/>
      <c r="I76" s="753"/>
      <c r="J76" s="754"/>
      <c r="K76" s="754"/>
      <c r="L76" s="754"/>
      <c r="M76" s="754"/>
      <c r="N76" s="754"/>
      <c r="O76" s="754"/>
      <c r="P76" s="754"/>
      <c r="Q76" s="754"/>
      <c r="R76" s="754"/>
      <c r="S76" s="754"/>
      <c r="T76" s="754"/>
      <c r="U76" s="754"/>
      <c r="V76" s="755"/>
      <c r="W76" s="769"/>
      <c r="X76" s="778"/>
      <c r="Y76" s="779"/>
      <c r="Z76" s="780"/>
      <c r="AA76" s="826"/>
      <c r="AB76" s="778"/>
      <c r="AC76" s="779"/>
      <c r="AD76" s="780"/>
      <c r="AE76" s="826"/>
      <c r="AF76" s="804">
        <f t="shared" si="19"/>
        <v>0</v>
      </c>
      <c r="AG76" s="803">
        <f t="shared" si="20"/>
        <v>0</v>
      </c>
      <c r="AO76" s="1200" t="str">
        <f t="shared" si="12"/>
        <v/>
      </c>
      <c r="AP76" s="1200" t="str">
        <f t="shared" si="13"/>
        <v/>
      </c>
      <c r="AQ76" s="1200" t="str">
        <f t="shared" si="14"/>
        <v/>
      </c>
      <c r="AR76" s="1200" t="str">
        <f t="shared" si="15"/>
        <v/>
      </c>
      <c r="AS76" s="1200" t="str">
        <f t="shared" si="16"/>
        <v/>
      </c>
      <c r="AT76" s="1200" t="str">
        <f t="shared" si="17"/>
        <v/>
      </c>
      <c r="AU76" s="1269"/>
      <c r="JG76" s="786"/>
    </row>
    <row r="77" spans="1:267" s="52" customFormat="1" ht="30" customHeight="1">
      <c r="A77" s="1785"/>
      <c r="B77" s="1399">
        <f t="shared" si="18"/>
        <v>9</v>
      </c>
      <c r="C77" s="291"/>
      <c r="D77" s="726" t="str">
        <f t="shared" si="11"/>
        <v/>
      </c>
      <c r="E77" s="1641"/>
      <c r="F77" s="1637"/>
      <c r="G77" s="292"/>
      <c r="H77" s="62"/>
      <c r="I77" s="753"/>
      <c r="J77" s="754"/>
      <c r="K77" s="754"/>
      <c r="L77" s="754"/>
      <c r="M77" s="754"/>
      <c r="N77" s="754"/>
      <c r="O77" s="754"/>
      <c r="P77" s="754"/>
      <c r="Q77" s="754"/>
      <c r="R77" s="754"/>
      <c r="S77" s="754"/>
      <c r="T77" s="754"/>
      <c r="U77" s="754"/>
      <c r="V77" s="755"/>
      <c r="W77" s="769"/>
      <c r="X77" s="778"/>
      <c r="Y77" s="779"/>
      <c r="Z77" s="780"/>
      <c r="AA77" s="826"/>
      <c r="AB77" s="778"/>
      <c r="AC77" s="779"/>
      <c r="AD77" s="780"/>
      <c r="AE77" s="826"/>
      <c r="AF77" s="804">
        <f t="shared" si="19"/>
        <v>0</v>
      </c>
      <c r="AG77" s="803">
        <f t="shared" si="20"/>
        <v>0</v>
      </c>
      <c r="AO77" s="1200" t="str">
        <f t="shared" si="12"/>
        <v/>
      </c>
      <c r="AP77" s="1200" t="str">
        <f t="shared" si="13"/>
        <v/>
      </c>
      <c r="AQ77" s="1200" t="str">
        <f t="shared" si="14"/>
        <v/>
      </c>
      <c r="AR77" s="1200" t="str">
        <f t="shared" si="15"/>
        <v/>
      </c>
      <c r="AS77" s="1200" t="str">
        <f t="shared" si="16"/>
        <v/>
      </c>
      <c r="AT77" s="1200" t="str">
        <f t="shared" si="17"/>
        <v/>
      </c>
      <c r="AU77" s="1269"/>
      <c r="JG77" s="786"/>
    </row>
    <row r="78" spans="1:267" s="52" customFormat="1" ht="30" customHeight="1">
      <c r="A78" s="1785"/>
      <c r="B78" s="1399">
        <f t="shared" si="18"/>
        <v>10</v>
      </c>
      <c r="C78" s="291"/>
      <c r="D78" s="726" t="str">
        <f t="shared" si="11"/>
        <v/>
      </c>
      <c r="E78" s="1641"/>
      <c r="F78" s="1637"/>
      <c r="G78" s="292"/>
      <c r="H78" s="62"/>
      <c r="I78" s="753"/>
      <c r="J78" s="754"/>
      <c r="K78" s="754"/>
      <c r="L78" s="754"/>
      <c r="M78" s="754"/>
      <c r="N78" s="754"/>
      <c r="O78" s="754"/>
      <c r="P78" s="754"/>
      <c r="Q78" s="754"/>
      <c r="R78" s="754"/>
      <c r="S78" s="754"/>
      <c r="T78" s="754"/>
      <c r="U78" s="754"/>
      <c r="V78" s="755"/>
      <c r="W78" s="769"/>
      <c r="X78" s="778"/>
      <c r="Y78" s="779"/>
      <c r="Z78" s="780"/>
      <c r="AA78" s="826"/>
      <c r="AB78" s="778"/>
      <c r="AC78" s="779"/>
      <c r="AD78" s="780"/>
      <c r="AE78" s="826"/>
      <c r="AF78" s="804">
        <f t="shared" si="19"/>
        <v>0</v>
      </c>
      <c r="AG78" s="803">
        <f t="shared" si="20"/>
        <v>0</v>
      </c>
      <c r="AO78" s="1200" t="str">
        <f t="shared" si="12"/>
        <v/>
      </c>
      <c r="AP78" s="1200" t="str">
        <f t="shared" si="13"/>
        <v/>
      </c>
      <c r="AQ78" s="1200" t="str">
        <f t="shared" si="14"/>
        <v/>
      </c>
      <c r="AR78" s="1200" t="str">
        <f t="shared" si="15"/>
        <v/>
      </c>
      <c r="AS78" s="1200" t="str">
        <f t="shared" si="16"/>
        <v/>
      </c>
      <c r="AT78" s="1200" t="str">
        <f t="shared" si="17"/>
        <v/>
      </c>
      <c r="AU78" s="1269"/>
      <c r="JG78" s="786"/>
    </row>
    <row r="79" spans="1:267" s="52" customFormat="1" ht="30" customHeight="1">
      <c r="A79" s="1785"/>
      <c r="B79" s="1399">
        <f t="shared" si="18"/>
        <v>11</v>
      </c>
      <c r="C79" s="291"/>
      <c r="D79" s="726" t="str">
        <f t="shared" si="11"/>
        <v/>
      </c>
      <c r="E79" s="1641"/>
      <c r="F79" s="1637"/>
      <c r="G79" s="292"/>
      <c r="H79" s="62"/>
      <c r="I79" s="753"/>
      <c r="J79" s="754"/>
      <c r="K79" s="754"/>
      <c r="L79" s="754"/>
      <c r="M79" s="754"/>
      <c r="N79" s="754"/>
      <c r="O79" s="754"/>
      <c r="P79" s="754"/>
      <c r="Q79" s="754"/>
      <c r="R79" s="754"/>
      <c r="S79" s="754"/>
      <c r="T79" s="754"/>
      <c r="U79" s="754"/>
      <c r="V79" s="755"/>
      <c r="W79" s="769"/>
      <c r="X79" s="778"/>
      <c r="Y79" s="779"/>
      <c r="Z79" s="780"/>
      <c r="AA79" s="826"/>
      <c r="AB79" s="778"/>
      <c r="AC79" s="779"/>
      <c r="AD79" s="780"/>
      <c r="AE79" s="826"/>
      <c r="AF79" s="804">
        <f t="shared" si="19"/>
        <v>0</v>
      </c>
      <c r="AG79" s="803">
        <f t="shared" si="20"/>
        <v>0</v>
      </c>
      <c r="AO79" s="1200" t="str">
        <f t="shared" si="12"/>
        <v/>
      </c>
      <c r="AP79" s="1200" t="str">
        <f t="shared" si="13"/>
        <v/>
      </c>
      <c r="AQ79" s="1200" t="str">
        <f t="shared" si="14"/>
        <v/>
      </c>
      <c r="AR79" s="1200" t="str">
        <f t="shared" si="15"/>
        <v/>
      </c>
      <c r="AS79" s="1200" t="str">
        <f t="shared" si="16"/>
        <v/>
      </c>
      <c r="AT79" s="1200" t="str">
        <f t="shared" si="17"/>
        <v/>
      </c>
      <c r="AU79" s="1269"/>
      <c r="JG79" s="786"/>
    </row>
    <row r="80" spans="1:267" s="52" customFormat="1" ht="30" customHeight="1">
      <c r="A80" s="1785"/>
      <c r="B80" s="1399">
        <f t="shared" si="18"/>
        <v>12</v>
      </c>
      <c r="C80" s="291"/>
      <c r="D80" s="726" t="str">
        <f t="shared" si="11"/>
        <v/>
      </c>
      <c r="E80" s="1641"/>
      <c r="F80" s="1637"/>
      <c r="G80" s="292"/>
      <c r="H80" s="62"/>
      <c r="I80" s="753"/>
      <c r="J80" s="754"/>
      <c r="K80" s="754"/>
      <c r="L80" s="754"/>
      <c r="M80" s="754"/>
      <c r="N80" s="754"/>
      <c r="O80" s="754"/>
      <c r="P80" s="754"/>
      <c r="Q80" s="754"/>
      <c r="R80" s="754"/>
      <c r="S80" s="754"/>
      <c r="T80" s="754"/>
      <c r="U80" s="754"/>
      <c r="V80" s="755"/>
      <c r="W80" s="769"/>
      <c r="X80" s="778"/>
      <c r="Y80" s="779"/>
      <c r="Z80" s="780"/>
      <c r="AA80" s="826"/>
      <c r="AB80" s="778"/>
      <c r="AC80" s="779"/>
      <c r="AD80" s="780"/>
      <c r="AE80" s="826"/>
      <c r="AF80" s="804">
        <f t="shared" si="19"/>
        <v>0</v>
      </c>
      <c r="AG80" s="803">
        <f t="shared" si="20"/>
        <v>0</v>
      </c>
      <c r="AO80" s="1200" t="str">
        <f t="shared" si="12"/>
        <v/>
      </c>
      <c r="AP80" s="1200" t="str">
        <f t="shared" si="13"/>
        <v/>
      </c>
      <c r="AQ80" s="1200" t="str">
        <f t="shared" si="14"/>
        <v/>
      </c>
      <c r="AR80" s="1200" t="str">
        <f t="shared" si="15"/>
        <v/>
      </c>
      <c r="AS80" s="1200" t="str">
        <f t="shared" si="16"/>
        <v/>
      </c>
      <c r="AT80" s="1200" t="str">
        <f t="shared" si="17"/>
        <v/>
      </c>
      <c r="AU80" s="1269"/>
      <c r="JG80" s="786"/>
    </row>
    <row r="81" spans="1:267" s="52" customFormat="1" ht="30" customHeight="1">
      <c r="A81" s="1785"/>
      <c r="B81" s="1399">
        <f t="shared" si="18"/>
        <v>13</v>
      </c>
      <c r="C81" s="291"/>
      <c r="D81" s="726" t="str">
        <f t="shared" si="11"/>
        <v/>
      </c>
      <c r="E81" s="1641"/>
      <c r="F81" s="1637"/>
      <c r="G81" s="292"/>
      <c r="H81" s="62"/>
      <c r="I81" s="753"/>
      <c r="J81" s="754"/>
      <c r="K81" s="754"/>
      <c r="L81" s="754"/>
      <c r="M81" s="754"/>
      <c r="N81" s="754"/>
      <c r="O81" s="754"/>
      <c r="P81" s="754"/>
      <c r="Q81" s="754"/>
      <c r="R81" s="754"/>
      <c r="S81" s="754"/>
      <c r="T81" s="754"/>
      <c r="U81" s="754"/>
      <c r="V81" s="755"/>
      <c r="W81" s="769"/>
      <c r="X81" s="778"/>
      <c r="Y81" s="779"/>
      <c r="Z81" s="780"/>
      <c r="AA81" s="826"/>
      <c r="AB81" s="778"/>
      <c r="AC81" s="779"/>
      <c r="AD81" s="780"/>
      <c r="AE81" s="826"/>
      <c r="AF81" s="804">
        <f t="shared" si="19"/>
        <v>0</v>
      </c>
      <c r="AG81" s="803">
        <f t="shared" si="20"/>
        <v>0</v>
      </c>
      <c r="AO81" s="1200" t="str">
        <f t="shared" si="12"/>
        <v/>
      </c>
      <c r="AP81" s="1200" t="str">
        <f t="shared" si="13"/>
        <v/>
      </c>
      <c r="AQ81" s="1200" t="str">
        <f t="shared" si="14"/>
        <v/>
      </c>
      <c r="AR81" s="1200" t="str">
        <f t="shared" si="15"/>
        <v/>
      </c>
      <c r="AS81" s="1200" t="str">
        <f t="shared" si="16"/>
        <v/>
      </c>
      <c r="AT81" s="1200" t="str">
        <f t="shared" si="17"/>
        <v/>
      </c>
      <c r="AU81" s="1269"/>
      <c r="JG81" s="786"/>
    </row>
    <row r="82" spans="1:267" s="52" customFormat="1" ht="30" customHeight="1">
      <c r="A82" s="1785"/>
      <c r="B82" s="1399">
        <f t="shared" si="18"/>
        <v>14</v>
      </c>
      <c r="C82" s="291"/>
      <c r="D82" s="726" t="str">
        <f t="shared" si="11"/>
        <v/>
      </c>
      <c r="E82" s="1641"/>
      <c r="F82" s="1637"/>
      <c r="G82" s="292"/>
      <c r="H82" s="62"/>
      <c r="I82" s="753"/>
      <c r="J82" s="754"/>
      <c r="K82" s="754"/>
      <c r="L82" s="754"/>
      <c r="M82" s="754"/>
      <c r="N82" s="754"/>
      <c r="O82" s="754"/>
      <c r="P82" s="754"/>
      <c r="Q82" s="754"/>
      <c r="R82" s="754"/>
      <c r="S82" s="754"/>
      <c r="T82" s="754"/>
      <c r="U82" s="754"/>
      <c r="V82" s="755"/>
      <c r="W82" s="769"/>
      <c r="X82" s="778"/>
      <c r="Y82" s="779"/>
      <c r="Z82" s="780"/>
      <c r="AA82" s="826"/>
      <c r="AB82" s="778"/>
      <c r="AC82" s="779"/>
      <c r="AD82" s="780"/>
      <c r="AE82" s="826"/>
      <c r="AF82" s="804">
        <f t="shared" si="19"/>
        <v>0</v>
      </c>
      <c r="AG82" s="803">
        <f t="shared" si="20"/>
        <v>0</v>
      </c>
      <c r="AO82" s="1200" t="str">
        <f t="shared" si="12"/>
        <v/>
      </c>
      <c r="AP82" s="1200" t="str">
        <f t="shared" si="13"/>
        <v/>
      </c>
      <c r="AQ82" s="1200" t="str">
        <f t="shared" si="14"/>
        <v/>
      </c>
      <c r="AR82" s="1200" t="str">
        <f t="shared" si="15"/>
        <v/>
      </c>
      <c r="AS82" s="1200" t="str">
        <f t="shared" si="16"/>
        <v/>
      </c>
      <c r="AT82" s="1200" t="str">
        <f t="shared" si="17"/>
        <v/>
      </c>
      <c r="AU82" s="1269"/>
      <c r="JG82" s="786"/>
    </row>
    <row r="83" spans="1:267" s="52" customFormat="1" ht="30" customHeight="1">
      <c r="A83" s="1785"/>
      <c r="B83" s="1399">
        <f t="shared" si="18"/>
        <v>15</v>
      </c>
      <c r="C83" s="291"/>
      <c r="D83" s="726" t="str">
        <f t="shared" si="11"/>
        <v/>
      </c>
      <c r="E83" s="1641"/>
      <c r="F83" s="1637"/>
      <c r="G83" s="292"/>
      <c r="H83" s="62"/>
      <c r="I83" s="753"/>
      <c r="J83" s="754"/>
      <c r="K83" s="754"/>
      <c r="L83" s="754"/>
      <c r="M83" s="754"/>
      <c r="N83" s="754"/>
      <c r="O83" s="754"/>
      <c r="P83" s="754"/>
      <c r="Q83" s="754"/>
      <c r="R83" s="754"/>
      <c r="S83" s="754"/>
      <c r="T83" s="754"/>
      <c r="U83" s="754"/>
      <c r="V83" s="755"/>
      <c r="W83" s="769"/>
      <c r="X83" s="778"/>
      <c r="Y83" s="779"/>
      <c r="Z83" s="780"/>
      <c r="AA83" s="826"/>
      <c r="AB83" s="778"/>
      <c r="AC83" s="779"/>
      <c r="AD83" s="780"/>
      <c r="AE83" s="826"/>
      <c r="AF83" s="804">
        <f t="shared" si="19"/>
        <v>0</v>
      </c>
      <c r="AG83" s="803">
        <f t="shared" si="20"/>
        <v>0</v>
      </c>
      <c r="AO83" s="1200" t="str">
        <f t="shared" si="12"/>
        <v/>
      </c>
      <c r="AP83" s="1200" t="str">
        <f t="shared" si="13"/>
        <v/>
      </c>
      <c r="AQ83" s="1200" t="str">
        <f t="shared" si="14"/>
        <v/>
      </c>
      <c r="AR83" s="1200" t="str">
        <f t="shared" si="15"/>
        <v/>
      </c>
      <c r="AS83" s="1200" t="str">
        <f t="shared" si="16"/>
        <v/>
      </c>
      <c r="AT83" s="1200" t="str">
        <f t="shared" si="17"/>
        <v/>
      </c>
      <c r="AU83" s="1269"/>
      <c r="JG83" s="786"/>
    </row>
    <row r="84" spans="1:267" s="52" customFormat="1" ht="30" customHeight="1">
      <c r="A84" s="1785"/>
      <c r="B84" s="1399">
        <f t="shared" si="18"/>
        <v>16</v>
      </c>
      <c r="C84" s="291"/>
      <c r="D84" s="726" t="str">
        <f t="shared" si="11"/>
        <v/>
      </c>
      <c r="E84" s="1641"/>
      <c r="F84" s="1637"/>
      <c r="G84" s="292"/>
      <c r="H84" s="62"/>
      <c r="I84" s="753"/>
      <c r="J84" s="754"/>
      <c r="K84" s="754"/>
      <c r="L84" s="754"/>
      <c r="M84" s="754"/>
      <c r="N84" s="754"/>
      <c r="O84" s="754"/>
      <c r="P84" s="754"/>
      <c r="Q84" s="754"/>
      <c r="R84" s="754"/>
      <c r="S84" s="754"/>
      <c r="T84" s="754"/>
      <c r="U84" s="754"/>
      <c r="V84" s="755"/>
      <c r="W84" s="769"/>
      <c r="X84" s="778"/>
      <c r="Y84" s="779"/>
      <c r="Z84" s="780"/>
      <c r="AA84" s="826"/>
      <c r="AB84" s="778"/>
      <c r="AC84" s="779"/>
      <c r="AD84" s="780"/>
      <c r="AE84" s="826"/>
      <c r="AF84" s="804">
        <f t="shared" si="19"/>
        <v>0</v>
      </c>
      <c r="AG84" s="803">
        <f t="shared" si="20"/>
        <v>0</v>
      </c>
      <c r="AO84" s="1200" t="str">
        <f t="shared" si="12"/>
        <v/>
      </c>
      <c r="AP84" s="1200" t="str">
        <f t="shared" si="13"/>
        <v/>
      </c>
      <c r="AQ84" s="1200" t="str">
        <f t="shared" si="14"/>
        <v/>
      </c>
      <c r="AR84" s="1200" t="str">
        <f t="shared" si="15"/>
        <v/>
      </c>
      <c r="AS84" s="1200" t="str">
        <f t="shared" si="16"/>
        <v/>
      </c>
      <c r="AT84" s="1200" t="str">
        <f t="shared" si="17"/>
        <v/>
      </c>
      <c r="AU84" s="1269"/>
      <c r="JG84" s="786"/>
    </row>
    <row r="85" spans="1:267" s="52" customFormat="1" ht="30" customHeight="1">
      <c r="A85" s="1785"/>
      <c r="B85" s="1399">
        <f t="shared" si="18"/>
        <v>17</v>
      </c>
      <c r="C85" s="291"/>
      <c r="D85" s="726" t="str">
        <f t="shared" si="11"/>
        <v/>
      </c>
      <c r="E85" s="1641"/>
      <c r="F85" s="1637"/>
      <c r="G85" s="292"/>
      <c r="H85" s="62"/>
      <c r="I85" s="753"/>
      <c r="J85" s="754"/>
      <c r="K85" s="754"/>
      <c r="L85" s="754"/>
      <c r="M85" s="754"/>
      <c r="N85" s="754"/>
      <c r="O85" s="754"/>
      <c r="P85" s="754"/>
      <c r="Q85" s="754"/>
      <c r="R85" s="754"/>
      <c r="S85" s="754"/>
      <c r="T85" s="754"/>
      <c r="U85" s="754"/>
      <c r="V85" s="755"/>
      <c r="W85" s="769"/>
      <c r="X85" s="778"/>
      <c r="Y85" s="779"/>
      <c r="Z85" s="780"/>
      <c r="AA85" s="826"/>
      <c r="AB85" s="778"/>
      <c r="AC85" s="779"/>
      <c r="AD85" s="780"/>
      <c r="AE85" s="826"/>
      <c r="AF85" s="804">
        <f t="shared" si="19"/>
        <v>0</v>
      </c>
      <c r="AG85" s="803">
        <f t="shared" si="20"/>
        <v>0</v>
      </c>
      <c r="AO85" s="1200" t="str">
        <f t="shared" si="12"/>
        <v/>
      </c>
      <c r="AP85" s="1200" t="str">
        <f t="shared" si="13"/>
        <v/>
      </c>
      <c r="AQ85" s="1200" t="str">
        <f t="shared" si="14"/>
        <v/>
      </c>
      <c r="AR85" s="1200" t="str">
        <f t="shared" si="15"/>
        <v/>
      </c>
      <c r="AS85" s="1200" t="str">
        <f t="shared" si="16"/>
        <v/>
      </c>
      <c r="AT85" s="1200" t="str">
        <f t="shared" si="17"/>
        <v/>
      </c>
      <c r="AU85" s="1269"/>
      <c r="JG85" s="786"/>
    </row>
    <row r="86" spans="1:267" s="52" customFormat="1" ht="30" customHeight="1">
      <c r="A86" s="1785"/>
      <c r="B86" s="1399">
        <f t="shared" si="18"/>
        <v>18</v>
      </c>
      <c r="C86" s="291"/>
      <c r="D86" s="726" t="str">
        <f t="shared" si="11"/>
        <v/>
      </c>
      <c r="E86" s="1641"/>
      <c r="F86" s="1637"/>
      <c r="G86" s="292"/>
      <c r="H86" s="62"/>
      <c r="I86" s="753"/>
      <c r="J86" s="754"/>
      <c r="K86" s="754"/>
      <c r="L86" s="754"/>
      <c r="M86" s="754"/>
      <c r="N86" s="754"/>
      <c r="O86" s="754"/>
      <c r="P86" s="754"/>
      <c r="Q86" s="754"/>
      <c r="R86" s="754"/>
      <c r="S86" s="754"/>
      <c r="T86" s="754"/>
      <c r="U86" s="754"/>
      <c r="V86" s="755"/>
      <c r="W86" s="769"/>
      <c r="X86" s="778"/>
      <c r="Y86" s="779"/>
      <c r="Z86" s="780"/>
      <c r="AA86" s="826"/>
      <c r="AB86" s="778"/>
      <c r="AC86" s="779"/>
      <c r="AD86" s="780"/>
      <c r="AE86" s="826"/>
      <c r="AF86" s="804">
        <f t="shared" si="19"/>
        <v>0</v>
      </c>
      <c r="AG86" s="803">
        <f t="shared" si="20"/>
        <v>0</v>
      </c>
      <c r="AO86" s="1200" t="str">
        <f t="shared" si="12"/>
        <v/>
      </c>
      <c r="AP86" s="1200" t="str">
        <f t="shared" si="13"/>
        <v/>
      </c>
      <c r="AQ86" s="1200" t="str">
        <f t="shared" si="14"/>
        <v/>
      </c>
      <c r="AR86" s="1200" t="str">
        <f t="shared" si="15"/>
        <v/>
      </c>
      <c r="AS86" s="1200" t="str">
        <f t="shared" si="16"/>
        <v/>
      </c>
      <c r="AT86" s="1200" t="str">
        <f t="shared" si="17"/>
        <v/>
      </c>
      <c r="AU86" s="1269"/>
      <c r="JG86" s="786"/>
    </row>
    <row r="87" spans="1:267" s="52" customFormat="1" ht="30" customHeight="1">
      <c r="A87" s="1785"/>
      <c r="B87" s="1399">
        <f t="shared" si="18"/>
        <v>19</v>
      </c>
      <c r="C87" s="291"/>
      <c r="D87" s="726" t="str">
        <f t="shared" si="11"/>
        <v/>
      </c>
      <c r="E87" s="1641"/>
      <c r="F87" s="1637"/>
      <c r="G87" s="292"/>
      <c r="H87" s="62"/>
      <c r="I87" s="753"/>
      <c r="J87" s="754"/>
      <c r="K87" s="754"/>
      <c r="L87" s="754"/>
      <c r="M87" s="754"/>
      <c r="N87" s="754"/>
      <c r="O87" s="754"/>
      <c r="P87" s="754"/>
      <c r="Q87" s="754"/>
      <c r="R87" s="754"/>
      <c r="S87" s="754"/>
      <c r="T87" s="754"/>
      <c r="U87" s="754"/>
      <c r="V87" s="755"/>
      <c r="W87" s="769"/>
      <c r="X87" s="778"/>
      <c r="Y87" s="779"/>
      <c r="Z87" s="780"/>
      <c r="AA87" s="826"/>
      <c r="AB87" s="778"/>
      <c r="AC87" s="779"/>
      <c r="AD87" s="780"/>
      <c r="AE87" s="826"/>
      <c r="AF87" s="804">
        <f t="shared" si="19"/>
        <v>0</v>
      </c>
      <c r="AG87" s="803">
        <f t="shared" si="20"/>
        <v>0</v>
      </c>
      <c r="AO87" s="1200" t="str">
        <f t="shared" si="12"/>
        <v/>
      </c>
      <c r="AP87" s="1200" t="str">
        <f t="shared" si="13"/>
        <v/>
      </c>
      <c r="AQ87" s="1200" t="str">
        <f t="shared" si="14"/>
        <v/>
      </c>
      <c r="AR87" s="1200" t="str">
        <f t="shared" si="15"/>
        <v/>
      </c>
      <c r="AS87" s="1200" t="str">
        <f t="shared" si="16"/>
        <v/>
      </c>
      <c r="AT87" s="1200" t="str">
        <f t="shared" si="17"/>
        <v/>
      </c>
      <c r="AU87" s="1269"/>
      <c r="JG87" s="786"/>
    </row>
    <row r="88" spans="1:267" s="52" customFormat="1" ht="30" customHeight="1">
      <c r="A88" s="1785"/>
      <c r="B88" s="1399">
        <f t="shared" si="18"/>
        <v>20</v>
      </c>
      <c r="C88" s="291"/>
      <c r="D88" s="726" t="str">
        <f t="shared" si="11"/>
        <v/>
      </c>
      <c r="E88" s="1641"/>
      <c r="F88" s="1637"/>
      <c r="G88" s="292"/>
      <c r="H88" s="62"/>
      <c r="I88" s="753"/>
      <c r="J88" s="754"/>
      <c r="K88" s="754"/>
      <c r="L88" s="754"/>
      <c r="M88" s="754"/>
      <c r="N88" s="754"/>
      <c r="O88" s="754"/>
      <c r="P88" s="754"/>
      <c r="Q88" s="754"/>
      <c r="R88" s="754"/>
      <c r="S88" s="754"/>
      <c r="T88" s="754"/>
      <c r="U88" s="754"/>
      <c r="V88" s="755"/>
      <c r="W88" s="769"/>
      <c r="X88" s="778"/>
      <c r="Y88" s="779"/>
      <c r="Z88" s="780"/>
      <c r="AA88" s="826"/>
      <c r="AB88" s="778"/>
      <c r="AC88" s="779"/>
      <c r="AD88" s="780"/>
      <c r="AE88" s="826"/>
      <c r="AF88" s="804">
        <f t="shared" si="19"/>
        <v>0</v>
      </c>
      <c r="AG88" s="803">
        <f t="shared" si="20"/>
        <v>0</v>
      </c>
      <c r="AO88" s="1200" t="str">
        <f t="shared" si="12"/>
        <v/>
      </c>
      <c r="AP88" s="1200" t="str">
        <f t="shared" si="13"/>
        <v/>
      </c>
      <c r="AQ88" s="1200" t="str">
        <f t="shared" si="14"/>
        <v/>
      </c>
      <c r="AR88" s="1200" t="str">
        <f t="shared" si="15"/>
        <v/>
      </c>
      <c r="AS88" s="1200" t="str">
        <f t="shared" si="16"/>
        <v/>
      </c>
      <c r="AT88" s="1200" t="str">
        <f t="shared" si="17"/>
        <v/>
      </c>
      <c r="AU88" s="1269"/>
      <c r="JG88" s="786"/>
    </row>
    <row r="89" spans="1:267" s="52" customFormat="1" ht="30" customHeight="1">
      <c r="A89" s="1785"/>
      <c r="B89" s="1399">
        <f t="shared" si="18"/>
        <v>21</v>
      </c>
      <c r="C89" s="291"/>
      <c r="D89" s="726" t="str">
        <f t="shared" si="11"/>
        <v/>
      </c>
      <c r="E89" s="1641"/>
      <c r="F89" s="1637"/>
      <c r="G89" s="292"/>
      <c r="H89" s="62"/>
      <c r="I89" s="753"/>
      <c r="J89" s="754"/>
      <c r="K89" s="754"/>
      <c r="L89" s="754"/>
      <c r="M89" s="754"/>
      <c r="N89" s="754"/>
      <c r="O89" s="754"/>
      <c r="P89" s="754"/>
      <c r="Q89" s="754"/>
      <c r="R89" s="754"/>
      <c r="S89" s="754"/>
      <c r="T89" s="754"/>
      <c r="U89" s="754"/>
      <c r="V89" s="755"/>
      <c r="W89" s="769"/>
      <c r="X89" s="778"/>
      <c r="Y89" s="779"/>
      <c r="Z89" s="780"/>
      <c r="AA89" s="826"/>
      <c r="AB89" s="778"/>
      <c r="AC89" s="779"/>
      <c r="AD89" s="780"/>
      <c r="AE89" s="826"/>
      <c r="AF89" s="804">
        <f t="shared" si="19"/>
        <v>0</v>
      </c>
      <c r="AG89" s="803">
        <f t="shared" si="20"/>
        <v>0</v>
      </c>
      <c r="AO89" s="1200" t="str">
        <f t="shared" si="12"/>
        <v/>
      </c>
      <c r="AP89" s="1200" t="str">
        <f t="shared" si="13"/>
        <v/>
      </c>
      <c r="AQ89" s="1200" t="str">
        <f t="shared" si="14"/>
        <v/>
      </c>
      <c r="AR89" s="1200" t="str">
        <f t="shared" si="15"/>
        <v/>
      </c>
      <c r="AS89" s="1200" t="str">
        <f t="shared" si="16"/>
        <v/>
      </c>
      <c r="AT89" s="1200" t="str">
        <f t="shared" si="17"/>
        <v/>
      </c>
      <c r="AU89" s="1269"/>
      <c r="JG89" s="786"/>
    </row>
    <row r="90" spans="1:267" s="52" customFormat="1" ht="30" customHeight="1">
      <c r="A90" s="1785"/>
      <c r="B90" s="1399">
        <f t="shared" si="18"/>
        <v>22</v>
      </c>
      <c r="C90" s="291"/>
      <c r="D90" s="726" t="str">
        <f t="shared" si="11"/>
        <v/>
      </c>
      <c r="E90" s="1641"/>
      <c r="F90" s="1637"/>
      <c r="G90" s="292"/>
      <c r="H90" s="62"/>
      <c r="I90" s="753"/>
      <c r="J90" s="754"/>
      <c r="K90" s="754"/>
      <c r="L90" s="754"/>
      <c r="M90" s="754"/>
      <c r="N90" s="754"/>
      <c r="O90" s="754"/>
      <c r="P90" s="754"/>
      <c r="Q90" s="754"/>
      <c r="R90" s="754"/>
      <c r="S90" s="754"/>
      <c r="T90" s="754"/>
      <c r="U90" s="754"/>
      <c r="V90" s="755"/>
      <c r="W90" s="769"/>
      <c r="X90" s="778"/>
      <c r="Y90" s="779"/>
      <c r="Z90" s="780"/>
      <c r="AA90" s="826"/>
      <c r="AB90" s="778"/>
      <c r="AC90" s="779"/>
      <c r="AD90" s="780"/>
      <c r="AE90" s="826"/>
      <c r="AF90" s="804">
        <f t="shared" si="19"/>
        <v>0</v>
      </c>
      <c r="AG90" s="803">
        <f t="shared" si="20"/>
        <v>0</v>
      </c>
      <c r="AO90" s="1200" t="str">
        <f t="shared" si="12"/>
        <v/>
      </c>
      <c r="AP90" s="1200" t="str">
        <f t="shared" si="13"/>
        <v/>
      </c>
      <c r="AQ90" s="1200" t="str">
        <f t="shared" si="14"/>
        <v/>
      </c>
      <c r="AR90" s="1200" t="str">
        <f t="shared" si="15"/>
        <v/>
      </c>
      <c r="AS90" s="1200" t="str">
        <f t="shared" si="16"/>
        <v/>
      </c>
      <c r="AT90" s="1200" t="str">
        <f t="shared" si="17"/>
        <v/>
      </c>
      <c r="AU90" s="1269"/>
      <c r="JG90" s="786"/>
    </row>
    <row r="91" spans="1:267" s="52" customFormat="1" ht="30" customHeight="1">
      <c r="A91" s="1785"/>
      <c r="B91" s="1399">
        <f t="shared" si="18"/>
        <v>23</v>
      </c>
      <c r="C91" s="291"/>
      <c r="D91" s="726" t="str">
        <f t="shared" si="11"/>
        <v/>
      </c>
      <c r="E91" s="1641"/>
      <c r="F91" s="1637"/>
      <c r="G91" s="292"/>
      <c r="H91" s="62"/>
      <c r="I91" s="753"/>
      <c r="J91" s="754"/>
      <c r="K91" s="754"/>
      <c r="L91" s="754"/>
      <c r="M91" s="754"/>
      <c r="N91" s="754"/>
      <c r="O91" s="754"/>
      <c r="P91" s="754"/>
      <c r="Q91" s="754"/>
      <c r="R91" s="754"/>
      <c r="S91" s="754"/>
      <c r="T91" s="754"/>
      <c r="U91" s="754"/>
      <c r="V91" s="755"/>
      <c r="W91" s="769"/>
      <c r="X91" s="778"/>
      <c r="Y91" s="779"/>
      <c r="Z91" s="780"/>
      <c r="AA91" s="826"/>
      <c r="AB91" s="778"/>
      <c r="AC91" s="779"/>
      <c r="AD91" s="780"/>
      <c r="AE91" s="826"/>
      <c r="AF91" s="804">
        <f t="shared" si="19"/>
        <v>0</v>
      </c>
      <c r="AG91" s="803">
        <f t="shared" si="20"/>
        <v>0</v>
      </c>
      <c r="AO91" s="1200" t="str">
        <f t="shared" si="12"/>
        <v/>
      </c>
      <c r="AP91" s="1200" t="str">
        <f t="shared" si="13"/>
        <v/>
      </c>
      <c r="AQ91" s="1200" t="str">
        <f t="shared" si="14"/>
        <v/>
      </c>
      <c r="AR91" s="1200" t="str">
        <f t="shared" si="15"/>
        <v/>
      </c>
      <c r="AS91" s="1200" t="str">
        <f t="shared" si="16"/>
        <v/>
      </c>
      <c r="AT91" s="1200" t="str">
        <f t="shared" si="17"/>
        <v/>
      </c>
      <c r="AU91" s="1269"/>
      <c r="JG91" s="786"/>
    </row>
    <row r="92" spans="1:267" s="52" customFormat="1" ht="30" customHeight="1">
      <c r="A92" s="1785"/>
      <c r="B92" s="1399">
        <f t="shared" si="18"/>
        <v>24</v>
      </c>
      <c r="C92" s="291"/>
      <c r="D92" s="726" t="str">
        <f t="shared" si="11"/>
        <v/>
      </c>
      <c r="E92" s="1641"/>
      <c r="F92" s="1637"/>
      <c r="G92" s="292"/>
      <c r="H92" s="62"/>
      <c r="I92" s="753"/>
      <c r="J92" s="754"/>
      <c r="K92" s="754"/>
      <c r="L92" s="754"/>
      <c r="M92" s="754"/>
      <c r="N92" s="754"/>
      <c r="O92" s="754"/>
      <c r="P92" s="754"/>
      <c r="Q92" s="754"/>
      <c r="R92" s="754"/>
      <c r="S92" s="754"/>
      <c r="T92" s="754"/>
      <c r="U92" s="754"/>
      <c r="V92" s="755"/>
      <c r="W92" s="769"/>
      <c r="X92" s="778"/>
      <c r="Y92" s="779"/>
      <c r="Z92" s="780"/>
      <c r="AA92" s="826"/>
      <c r="AB92" s="778"/>
      <c r="AC92" s="779"/>
      <c r="AD92" s="780"/>
      <c r="AE92" s="826"/>
      <c r="AF92" s="804">
        <f t="shared" si="19"/>
        <v>0</v>
      </c>
      <c r="AG92" s="803">
        <f t="shared" si="20"/>
        <v>0</v>
      </c>
      <c r="AO92" s="1200" t="str">
        <f t="shared" si="12"/>
        <v/>
      </c>
      <c r="AP92" s="1200" t="str">
        <f t="shared" si="13"/>
        <v/>
      </c>
      <c r="AQ92" s="1200" t="str">
        <f t="shared" si="14"/>
        <v/>
      </c>
      <c r="AR92" s="1200" t="str">
        <f t="shared" si="15"/>
        <v/>
      </c>
      <c r="AS92" s="1200" t="str">
        <f t="shared" si="16"/>
        <v/>
      </c>
      <c r="AT92" s="1200" t="str">
        <f t="shared" si="17"/>
        <v/>
      </c>
      <c r="AU92" s="1269"/>
      <c r="JG92" s="786"/>
    </row>
    <row r="93" spans="1:267" s="52" customFormat="1" ht="30" customHeight="1">
      <c r="A93" s="1785"/>
      <c r="B93" s="1399">
        <f t="shared" si="18"/>
        <v>25</v>
      </c>
      <c r="C93" s="291"/>
      <c r="D93" s="726" t="str">
        <f t="shared" si="11"/>
        <v/>
      </c>
      <c r="E93" s="1641"/>
      <c r="F93" s="1637"/>
      <c r="G93" s="292"/>
      <c r="H93" s="62"/>
      <c r="I93" s="753"/>
      <c r="J93" s="754"/>
      <c r="K93" s="754"/>
      <c r="L93" s="754"/>
      <c r="M93" s="754"/>
      <c r="N93" s="754"/>
      <c r="O93" s="754"/>
      <c r="P93" s="754"/>
      <c r="Q93" s="754"/>
      <c r="R93" s="754"/>
      <c r="S93" s="754"/>
      <c r="T93" s="754"/>
      <c r="U93" s="754"/>
      <c r="V93" s="755"/>
      <c r="W93" s="769"/>
      <c r="X93" s="778"/>
      <c r="Y93" s="779"/>
      <c r="Z93" s="780"/>
      <c r="AA93" s="826"/>
      <c r="AB93" s="778"/>
      <c r="AC93" s="779"/>
      <c r="AD93" s="780"/>
      <c r="AE93" s="826"/>
      <c r="AF93" s="804">
        <f t="shared" si="19"/>
        <v>0</v>
      </c>
      <c r="AG93" s="803">
        <f t="shared" si="20"/>
        <v>0</v>
      </c>
      <c r="AO93" s="1200" t="str">
        <f t="shared" si="12"/>
        <v/>
      </c>
      <c r="AP93" s="1200" t="str">
        <f t="shared" si="13"/>
        <v/>
      </c>
      <c r="AQ93" s="1200" t="str">
        <f t="shared" si="14"/>
        <v/>
      </c>
      <c r="AR93" s="1200" t="str">
        <f t="shared" si="15"/>
        <v/>
      </c>
      <c r="AS93" s="1200" t="str">
        <f t="shared" si="16"/>
        <v/>
      </c>
      <c r="AT93" s="1200" t="str">
        <f t="shared" si="17"/>
        <v/>
      </c>
      <c r="AU93" s="1269"/>
      <c r="JG93" s="786"/>
    </row>
    <row r="94" spans="1:267" s="52" customFormat="1" ht="30" customHeight="1">
      <c r="A94" s="1785"/>
      <c r="B94" s="1399">
        <f t="shared" si="18"/>
        <v>26</v>
      </c>
      <c r="C94" s="291"/>
      <c r="D94" s="726" t="str">
        <f t="shared" si="11"/>
        <v/>
      </c>
      <c r="E94" s="1641"/>
      <c r="F94" s="1637"/>
      <c r="G94" s="292"/>
      <c r="H94" s="62"/>
      <c r="I94" s="753"/>
      <c r="J94" s="754"/>
      <c r="K94" s="754"/>
      <c r="L94" s="754"/>
      <c r="M94" s="754"/>
      <c r="N94" s="754"/>
      <c r="O94" s="754"/>
      <c r="P94" s="754"/>
      <c r="Q94" s="754"/>
      <c r="R94" s="754"/>
      <c r="S94" s="754"/>
      <c r="T94" s="754"/>
      <c r="U94" s="754"/>
      <c r="V94" s="755"/>
      <c r="W94" s="769"/>
      <c r="X94" s="778"/>
      <c r="Y94" s="779"/>
      <c r="Z94" s="780"/>
      <c r="AA94" s="826"/>
      <c r="AB94" s="778"/>
      <c r="AC94" s="779"/>
      <c r="AD94" s="780"/>
      <c r="AE94" s="826"/>
      <c r="AF94" s="804">
        <f t="shared" si="19"/>
        <v>0</v>
      </c>
      <c r="AG94" s="803">
        <f t="shared" si="20"/>
        <v>0</v>
      </c>
      <c r="AO94" s="1200" t="str">
        <f t="shared" si="12"/>
        <v/>
      </c>
      <c r="AP94" s="1200" t="str">
        <f t="shared" si="13"/>
        <v/>
      </c>
      <c r="AQ94" s="1200" t="str">
        <f t="shared" si="14"/>
        <v/>
      </c>
      <c r="AR94" s="1200" t="str">
        <f t="shared" si="15"/>
        <v/>
      </c>
      <c r="AS94" s="1200" t="str">
        <f t="shared" si="16"/>
        <v/>
      </c>
      <c r="AT94" s="1200" t="str">
        <f t="shared" si="17"/>
        <v/>
      </c>
      <c r="AU94" s="1269"/>
      <c r="JG94" s="786"/>
    </row>
    <row r="95" spans="1:267" s="52" customFormat="1" ht="30" customHeight="1">
      <c r="A95" s="1785"/>
      <c r="B95" s="1399">
        <f t="shared" si="18"/>
        <v>27</v>
      </c>
      <c r="C95" s="291"/>
      <c r="D95" s="726" t="str">
        <f t="shared" si="11"/>
        <v/>
      </c>
      <c r="E95" s="1641"/>
      <c r="F95" s="1637"/>
      <c r="G95" s="292"/>
      <c r="H95" s="62"/>
      <c r="I95" s="753"/>
      <c r="J95" s="754"/>
      <c r="K95" s="754"/>
      <c r="L95" s="754"/>
      <c r="M95" s="754"/>
      <c r="N95" s="754"/>
      <c r="O95" s="754"/>
      <c r="P95" s="754"/>
      <c r="Q95" s="754"/>
      <c r="R95" s="754"/>
      <c r="S95" s="754"/>
      <c r="T95" s="754"/>
      <c r="U95" s="754"/>
      <c r="V95" s="755"/>
      <c r="W95" s="769"/>
      <c r="X95" s="778"/>
      <c r="Y95" s="779"/>
      <c r="Z95" s="780"/>
      <c r="AA95" s="826"/>
      <c r="AB95" s="778"/>
      <c r="AC95" s="779"/>
      <c r="AD95" s="780"/>
      <c r="AE95" s="826"/>
      <c r="AF95" s="804">
        <f t="shared" si="19"/>
        <v>0</v>
      </c>
      <c r="AG95" s="803">
        <f t="shared" si="20"/>
        <v>0</v>
      </c>
      <c r="AO95" s="1200" t="str">
        <f t="shared" si="12"/>
        <v/>
      </c>
      <c r="AP95" s="1200" t="str">
        <f t="shared" si="13"/>
        <v/>
      </c>
      <c r="AQ95" s="1200" t="str">
        <f t="shared" si="14"/>
        <v/>
      </c>
      <c r="AR95" s="1200" t="str">
        <f t="shared" si="15"/>
        <v/>
      </c>
      <c r="AS95" s="1200" t="str">
        <f t="shared" si="16"/>
        <v/>
      </c>
      <c r="AT95" s="1200" t="str">
        <f t="shared" si="17"/>
        <v/>
      </c>
      <c r="AU95" s="1269"/>
      <c r="JG95" s="786"/>
    </row>
    <row r="96" spans="1:267" s="52" customFormat="1" ht="30" customHeight="1">
      <c r="A96" s="1785"/>
      <c r="B96" s="1399">
        <f t="shared" si="18"/>
        <v>28</v>
      </c>
      <c r="C96" s="291"/>
      <c r="D96" s="726" t="str">
        <f t="shared" si="11"/>
        <v/>
      </c>
      <c r="E96" s="1641"/>
      <c r="F96" s="1637"/>
      <c r="G96" s="292"/>
      <c r="H96" s="62"/>
      <c r="I96" s="753"/>
      <c r="J96" s="754"/>
      <c r="K96" s="754"/>
      <c r="L96" s="754"/>
      <c r="M96" s="754"/>
      <c r="N96" s="754"/>
      <c r="O96" s="754"/>
      <c r="P96" s="754"/>
      <c r="Q96" s="754"/>
      <c r="R96" s="754"/>
      <c r="S96" s="754"/>
      <c r="T96" s="754"/>
      <c r="U96" s="754"/>
      <c r="V96" s="755"/>
      <c r="W96" s="769"/>
      <c r="X96" s="778"/>
      <c r="Y96" s="779"/>
      <c r="Z96" s="780"/>
      <c r="AA96" s="826"/>
      <c r="AB96" s="778"/>
      <c r="AC96" s="779"/>
      <c r="AD96" s="780"/>
      <c r="AE96" s="826"/>
      <c r="AF96" s="804">
        <f t="shared" si="19"/>
        <v>0</v>
      </c>
      <c r="AG96" s="803">
        <f t="shared" si="20"/>
        <v>0</v>
      </c>
      <c r="AO96" s="1200" t="str">
        <f t="shared" si="12"/>
        <v/>
      </c>
      <c r="AP96" s="1200" t="str">
        <f t="shared" si="13"/>
        <v/>
      </c>
      <c r="AQ96" s="1200" t="str">
        <f t="shared" si="14"/>
        <v/>
      </c>
      <c r="AR96" s="1200" t="str">
        <f t="shared" si="15"/>
        <v/>
      </c>
      <c r="AS96" s="1200" t="str">
        <f t="shared" si="16"/>
        <v/>
      </c>
      <c r="AT96" s="1200" t="str">
        <f t="shared" si="17"/>
        <v/>
      </c>
      <c r="AU96" s="1269"/>
      <c r="JG96" s="786"/>
    </row>
    <row r="97" spans="1:267" s="52" customFormat="1" ht="30" customHeight="1">
      <c r="A97" s="1785"/>
      <c r="B97" s="1399">
        <f t="shared" si="18"/>
        <v>29</v>
      </c>
      <c r="C97" s="291"/>
      <c r="D97" s="726" t="str">
        <f t="shared" si="11"/>
        <v/>
      </c>
      <c r="E97" s="1641"/>
      <c r="F97" s="1637"/>
      <c r="G97" s="292"/>
      <c r="H97" s="62"/>
      <c r="I97" s="753"/>
      <c r="J97" s="754"/>
      <c r="K97" s="754"/>
      <c r="L97" s="754"/>
      <c r="M97" s="754"/>
      <c r="N97" s="754"/>
      <c r="O97" s="754"/>
      <c r="P97" s="754"/>
      <c r="Q97" s="754"/>
      <c r="R97" s="754"/>
      <c r="S97" s="754"/>
      <c r="T97" s="754"/>
      <c r="U97" s="754"/>
      <c r="V97" s="755"/>
      <c r="W97" s="769"/>
      <c r="X97" s="778"/>
      <c r="Y97" s="779"/>
      <c r="Z97" s="780"/>
      <c r="AA97" s="826"/>
      <c r="AB97" s="778"/>
      <c r="AC97" s="779"/>
      <c r="AD97" s="780"/>
      <c r="AE97" s="826"/>
      <c r="AF97" s="804">
        <f t="shared" si="19"/>
        <v>0</v>
      </c>
      <c r="AG97" s="803">
        <f t="shared" si="20"/>
        <v>0</v>
      </c>
      <c r="AO97" s="1200" t="str">
        <f t="shared" si="12"/>
        <v/>
      </c>
      <c r="AP97" s="1200" t="str">
        <f t="shared" si="13"/>
        <v/>
      </c>
      <c r="AQ97" s="1200" t="str">
        <f t="shared" si="14"/>
        <v/>
      </c>
      <c r="AR97" s="1200" t="str">
        <f t="shared" si="15"/>
        <v/>
      </c>
      <c r="AS97" s="1200" t="str">
        <f t="shared" si="16"/>
        <v/>
      </c>
      <c r="AT97" s="1200" t="str">
        <f t="shared" si="17"/>
        <v/>
      </c>
      <c r="AU97" s="1269"/>
      <c r="JG97" s="786"/>
    </row>
    <row r="98" spans="1:267" s="52" customFormat="1" ht="30" customHeight="1">
      <c r="A98" s="1785"/>
      <c r="B98" s="1399">
        <f t="shared" si="18"/>
        <v>30</v>
      </c>
      <c r="C98" s="291"/>
      <c r="D98" s="726" t="str">
        <f t="shared" si="11"/>
        <v/>
      </c>
      <c r="E98" s="1641"/>
      <c r="F98" s="1637"/>
      <c r="G98" s="292"/>
      <c r="H98" s="62"/>
      <c r="I98" s="753"/>
      <c r="J98" s="754"/>
      <c r="K98" s="754"/>
      <c r="L98" s="754"/>
      <c r="M98" s="754"/>
      <c r="N98" s="754"/>
      <c r="O98" s="754"/>
      <c r="P98" s="754"/>
      <c r="Q98" s="754"/>
      <c r="R98" s="754"/>
      <c r="S98" s="754"/>
      <c r="T98" s="754"/>
      <c r="U98" s="754"/>
      <c r="V98" s="755"/>
      <c r="W98" s="769"/>
      <c r="X98" s="778"/>
      <c r="Y98" s="779"/>
      <c r="Z98" s="780"/>
      <c r="AA98" s="826"/>
      <c r="AB98" s="778"/>
      <c r="AC98" s="779"/>
      <c r="AD98" s="780"/>
      <c r="AE98" s="826"/>
      <c r="AF98" s="804">
        <f t="shared" si="19"/>
        <v>0</v>
      </c>
      <c r="AG98" s="803">
        <f t="shared" si="20"/>
        <v>0</v>
      </c>
      <c r="AO98" s="1200" t="str">
        <f t="shared" si="12"/>
        <v/>
      </c>
      <c r="AP98" s="1200" t="str">
        <f t="shared" si="13"/>
        <v/>
      </c>
      <c r="AQ98" s="1200" t="str">
        <f t="shared" si="14"/>
        <v/>
      </c>
      <c r="AR98" s="1200" t="str">
        <f t="shared" si="15"/>
        <v/>
      </c>
      <c r="AS98" s="1200" t="str">
        <f t="shared" si="16"/>
        <v/>
      </c>
      <c r="AT98" s="1200" t="str">
        <f t="shared" si="17"/>
        <v/>
      </c>
      <c r="AU98" s="1269"/>
      <c r="JG98" s="786"/>
    </row>
    <row r="99" spans="1:267" s="52" customFormat="1" ht="30" customHeight="1">
      <c r="A99" s="1785"/>
      <c r="B99" s="1399">
        <f t="shared" si="18"/>
        <v>31</v>
      </c>
      <c r="C99" s="291"/>
      <c r="D99" s="726" t="str">
        <f t="shared" si="11"/>
        <v/>
      </c>
      <c r="E99" s="1641"/>
      <c r="F99" s="1637"/>
      <c r="G99" s="292"/>
      <c r="H99" s="62"/>
      <c r="I99" s="753"/>
      <c r="J99" s="754"/>
      <c r="K99" s="754"/>
      <c r="L99" s="754"/>
      <c r="M99" s="754"/>
      <c r="N99" s="754"/>
      <c r="O99" s="754"/>
      <c r="P99" s="754"/>
      <c r="Q99" s="754"/>
      <c r="R99" s="754"/>
      <c r="S99" s="754"/>
      <c r="T99" s="754"/>
      <c r="U99" s="754"/>
      <c r="V99" s="755"/>
      <c r="W99" s="769"/>
      <c r="X99" s="778"/>
      <c r="Y99" s="779"/>
      <c r="Z99" s="780"/>
      <c r="AA99" s="826"/>
      <c r="AB99" s="778"/>
      <c r="AC99" s="779"/>
      <c r="AD99" s="780"/>
      <c r="AE99" s="826"/>
      <c r="AF99" s="804">
        <f t="shared" si="19"/>
        <v>0</v>
      </c>
      <c r="AG99" s="803">
        <f t="shared" si="20"/>
        <v>0</v>
      </c>
      <c r="AO99" s="1200" t="str">
        <f t="shared" si="12"/>
        <v/>
      </c>
      <c r="AP99" s="1200" t="str">
        <f t="shared" si="13"/>
        <v/>
      </c>
      <c r="AQ99" s="1200" t="str">
        <f t="shared" si="14"/>
        <v/>
      </c>
      <c r="AR99" s="1200" t="str">
        <f t="shared" si="15"/>
        <v/>
      </c>
      <c r="AS99" s="1200" t="str">
        <f t="shared" si="16"/>
        <v/>
      </c>
      <c r="AT99" s="1200" t="str">
        <f t="shared" si="17"/>
        <v/>
      </c>
      <c r="AU99" s="1269"/>
      <c r="JG99" s="786"/>
    </row>
    <row r="100" spans="1:267" s="52" customFormat="1" ht="30" customHeight="1">
      <c r="A100" s="1785"/>
      <c r="B100" s="1399">
        <f t="shared" si="18"/>
        <v>32</v>
      </c>
      <c r="C100" s="291"/>
      <c r="D100" s="726" t="str">
        <f t="shared" si="11"/>
        <v/>
      </c>
      <c r="E100" s="1641"/>
      <c r="F100" s="1637"/>
      <c r="G100" s="292"/>
      <c r="H100" s="62"/>
      <c r="I100" s="753"/>
      <c r="J100" s="754"/>
      <c r="K100" s="754"/>
      <c r="L100" s="754"/>
      <c r="M100" s="754"/>
      <c r="N100" s="754"/>
      <c r="O100" s="754"/>
      <c r="P100" s="754"/>
      <c r="Q100" s="754"/>
      <c r="R100" s="754"/>
      <c r="S100" s="754"/>
      <c r="T100" s="754"/>
      <c r="U100" s="754"/>
      <c r="V100" s="755"/>
      <c r="W100" s="769"/>
      <c r="X100" s="778"/>
      <c r="Y100" s="779"/>
      <c r="Z100" s="780"/>
      <c r="AA100" s="826"/>
      <c r="AB100" s="778"/>
      <c r="AC100" s="779"/>
      <c r="AD100" s="780"/>
      <c r="AE100" s="826"/>
      <c r="AF100" s="804">
        <f t="shared" si="19"/>
        <v>0</v>
      </c>
      <c r="AG100" s="803">
        <f t="shared" si="20"/>
        <v>0</v>
      </c>
      <c r="AO100" s="1200" t="str">
        <f t="shared" si="12"/>
        <v/>
      </c>
      <c r="AP100" s="1200" t="str">
        <f t="shared" si="13"/>
        <v/>
      </c>
      <c r="AQ100" s="1200" t="str">
        <f t="shared" si="14"/>
        <v/>
      </c>
      <c r="AR100" s="1200" t="str">
        <f t="shared" si="15"/>
        <v/>
      </c>
      <c r="AS100" s="1200" t="str">
        <f t="shared" si="16"/>
        <v/>
      </c>
      <c r="AT100" s="1200" t="str">
        <f t="shared" si="17"/>
        <v/>
      </c>
      <c r="AU100" s="1269"/>
      <c r="JG100" s="786"/>
    </row>
    <row r="101" spans="1:267" s="52" customFormat="1" ht="30" customHeight="1">
      <c r="A101" s="1785"/>
      <c r="B101" s="1399">
        <f t="shared" si="18"/>
        <v>33</v>
      </c>
      <c r="C101" s="291"/>
      <c r="D101" s="726" t="str">
        <f t="shared" si="11"/>
        <v/>
      </c>
      <c r="E101" s="1641"/>
      <c r="F101" s="1637"/>
      <c r="G101" s="292"/>
      <c r="H101" s="62"/>
      <c r="I101" s="753"/>
      <c r="J101" s="754"/>
      <c r="K101" s="754"/>
      <c r="L101" s="754"/>
      <c r="M101" s="754"/>
      <c r="N101" s="754"/>
      <c r="O101" s="754"/>
      <c r="P101" s="754"/>
      <c r="Q101" s="754"/>
      <c r="R101" s="754"/>
      <c r="S101" s="754"/>
      <c r="T101" s="754"/>
      <c r="U101" s="754"/>
      <c r="V101" s="755"/>
      <c r="W101" s="769"/>
      <c r="X101" s="778"/>
      <c r="Y101" s="779"/>
      <c r="Z101" s="780"/>
      <c r="AA101" s="826"/>
      <c r="AB101" s="778"/>
      <c r="AC101" s="779"/>
      <c r="AD101" s="780"/>
      <c r="AE101" s="826"/>
      <c r="AF101" s="804">
        <f t="shared" si="19"/>
        <v>0</v>
      </c>
      <c r="AG101" s="803">
        <f t="shared" si="20"/>
        <v>0</v>
      </c>
      <c r="AO101" s="1200" t="str">
        <f t="shared" si="12"/>
        <v/>
      </c>
      <c r="AP101" s="1200" t="str">
        <f t="shared" si="13"/>
        <v/>
      </c>
      <c r="AQ101" s="1200" t="str">
        <f t="shared" si="14"/>
        <v/>
      </c>
      <c r="AR101" s="1200" t="str">
        <f t="shared" si="15"/>
        <v/>
      </c>
      <c r="AS101" s="1200" t="str">
        <f t="shared" si="16"/>
        <v/>
      </c>
      <c r="AT101" s="1200" t="str">
        <f t="shared" si="17"/>
        <v/>
      </c>
      <c r="AU101" s="1269"/>
      <c r="JG101" s="786"/>
    </row>
    <row r="102" spans="1:267" s="52" customFormat="1" ht="30" customHeight="1">
      <c r="A102" s="1785"/>
      <c r="B102" s="1399">
        <f t="shared" si="18"/>
        <v>34</v>
      </c>
      <c r="C102" s="291"/>
      <c r="D102" s="726" t="str">
        <f t="shared" si="11"/>
        <v/>
      </c>
      <c r="E102" s="1641"/>
      <c r="F102" s="1637"/>
      <c r="G102" s="292"/>
      <c r="H102" s="62"/>
      <c r="I102" s="753"/>
      <c r="J102" s="754"/>
      <c r="K102" s="754"/>
      <c r="L102" s="754"/>
      <c r="M102" s="754"/>
      <c r="N102" s="754"/>
      <c r="O102" s="754"/>
      <c r="P102" s="754"/>
      <c r="Q102" s="754"/>
      <c r="R102" s="754"/>
      <c r="S102" s="754"/>
      <c r="T102" s="754"/>
      <c r="U102" s="754"/>
      <c r="V102" s="755"/>
      <c r="W102" s="769"/>
      <c r="X102" s="778"/>
      <c r="Y102" s="779"/>
      <c r="Z102" s="780"/>
      <c r="AA102" s="826"/>
      <c r="AB102" s="778"/>
      <c r="AC102" s="779"/>
      <c r="AD102" s="780"/>
      <c r="AE102" s="826"/>
      <c r="AF102" s="804">
        <f t="shared" si="19"/>
        <v>0</v>
      </c>
      <c r="AG102" s="803">
        <f t="shared" si="20"/>
        <v>0</v>
      </c>
      <c r="AO102" s="1200" t="str">
        <f t="shared" si="12"/>
        <v/>
      </c>
      <c r="AP102" s="1200" t="str">
        <f t="shared" si="13"/>
        <v/>
      </c>
      <c r="AQ102" s="1200" t="str">
        <f t="shared" si="14"/>
        <v/>
      </c>
      <c r="AR102" s="1200" t="str">
        <f t="shared" si="15"/>
        <v/>
      </c>
      <c r="AS102" s="1200" t="str">
        <f t="shared" si="16"/>
        <v/>
      </c>
      <c r="AT102" s="1200" t="str">
        <f t="shared" si="17"/>
        <v/>
      </c>
      <c r="AU102" s="1269"/>
      <c r="JG102" s="786"/>
    </row>
    <row r="103" spans="1:267" s="52" customFormat="1" ht="30" customHeight="1">
      <c r="A103" s="1785"/>
      <c r="B103" s="1399">
        <f t="shared" si="18"/>
        <v>35</v>
      </c>
      <c r="C103" s="291"/>
      <c r="D103" s="726" t="str">
        <f t="shared" si="11"/>
        <v/>
      </c>
      <c r="E103" s="1641"/>
      <c r="F103" s="1637"/>
      <c r="G103" s="292"/>
      <c r="H103" s="62"/>
      <c r="I103" s="753"/>
      <c r="J103" s="754"/>
      <c r="K103" s="754"/>
      <c r="L103" s="754"/>
      <c r="M103" s="754"/>
      <c r="N103" s="754"/>
      <c r="O103" s="754"/>
      <c r="P103" s="754"/>
      <c r="Q103" s="754"/>
      <c r="R103" s="754"/>
      <c r="S103" s="754"/>
      <c r="T103" s="754"/>
      <c r="U103" s="754"/>
      <c r="V103" s="755"/>
      <c r="W103" s="769"/>
      <c r="X103" s="778"/>
      <c r="Y103" s="779"/>
      <c r="Z103" s="780"/>
      <c r="AA103" s="826"/>
      <c r="AB103" s="778"/>
      <c r="AC103" s="779"/>
      <c r="AD103" s="780"/>
      <c r="AE103" s="826"/>
      <c r="AF103" s="804">
        <f t="shared" si="19"/>
        <v>0</v>
      </c>
      <c r="AG103" s="803">
        <f t="shared" si="20"/>
        <v>0</v>
      </c>
      <c r="AO103" s="1200" t="str">
        <f t="shared" si="12"/>
        <v/>
      </c>
      <c r="AP103" s="1200" t="str">
        <f t="shared" si="13"/>
        <v/>
      </c>
      <c r="AQ103" s="1200" t="str">
        <f t="shared" si="14"/>
        <v/>
      </c>
      <c r="AR103" s="1200" t="str">
        <f t="shared" si="15"/>
        <v/>
      </c>
      <c r="AS103" s="1200" t="str">
        <f t="shared" si="16"/>
        <v/>
      </c>
      <c r="AT103" s="1200" t="str">
        <f t="shared" si="17"/>
        <v/>
      </c>
      <c r="AU103" s="1269"/>
      <c r="JG103" s="786"/>
    </row>
    <row r="104" spans="1:267" s="52" customFormat="1" ht="30" customHeight="1">
      <c r="A104" s="1785"/>
      <c r="B104" s="1399">
        <f t="shared" si="18"/>
        <v>36</v>
      </c>
      <c r="C104" s="291"/>
      <c r="D104" s="726" t="str">
        <f t="shared" si="11"/>
        <v/>
      </c>
      <c r="E104" s="1641"/>
      <c r="F104" s="1637"/>
      <c r="G104" s="292"/>
      <c r="H104" s="62"/>
      <c r="I104" s="753"/>
      <c r="J104" s="754"/>
      <c r="K104" s="754"/>
      <c r="L104" s="754"/>
      <c r="M104" s="754"/>
      <c r="N104" s="754"/>
      <c r="O104" s="754"/>
      <c r="P104" s="754"/>
      <c r="Q104" s="754"/>
      <c r="R104" s="754"/>
      <c r="S104" s="754"/>
      <c r="T104" s="754"/>
      <c r="U104" s="754"/>
      <c r="V104" s="755"/>
      <c r="W104" s="769"/>
      <c r="X104" s="778"/>
      <c r="Y104" s="779"/>
      <c r="Z104" s="780"/>
      <c r="AA104" s="826"/>
      <c r="AB104" s="778"/>
      <c r="AC104" s="779"/>
      <c r="AD104" s="780"/>
      <c r="AE104" s="826"/>
      <c r="AF104" s="804">
        <f t="shared" si="19"/>
        <v>0</v>
      </c>
      <c r="AG104" s="803">
        <f t="shared" si="20"/>
        <v>0</v>
      </c>
      <c r="AO104" s="1200" t="str">
        <f t="shared" si="12"/>
        <v/>
      </c>
      <c r="AP104" s="1200" t="str">
        <f t="shared" si="13"/>
        <v/>
      </c>
      <c r="AQ104" s="1200" t="str">
        <f t="shared" si="14"/>
        <v/>
      </c>
      <c r="AR104" s="1200" t="str">
        <f t="shared" si="15"/>
        <v/>
      </c>
      <c r="AS104" s="1200" t="str">
        <f t="shared" si="16"/>
        <v/>
      </c>
      <c r="AT104" s="1200" t="str">
        <f t="shared" si="17"/>
        <v/>
      </c>
      <c r="AU104" s="1269"/>
      <c r="JG104" s="786"/>
    </row>
    <row r="105" spans="1:267" s="52" customFormat="1" ht="30" customHeight="1">
      <c r="A105" s="1785"/>
      <c r="B105" s="1399">
        <f t="shared" si="18"/>
        <v>37</v>
      </c>
      <c r="C105" s="291"/>
      <c r="D105" s="726" t="str">
        <f t="shared" si="11"/>
        <v/>
      </c>
      <c r="E105" s="1641"/>
      <c r="F105" s="1637"/>
      <c r="G105" s="292"/>
      <c r="H105" s="62"/>
      <c r="I105" s="753"/>
      <c r="J105" s="754"/>
      <c r="K105" s="754"/>
      <c r="L105" s="754"/>
      <c r="M105" s="754"/>
      <c r="N105" s="754"/>
      <c r="O105" s="754"/>
      <c r="P105" s="754"/>
      <c r="Q105" s="754"/>
      <c r="R105" s="754"/>
      <c r="S105" s="754"/>
      <c r="T105" s="754"/>
      <c r="U105" s="754"/>
      <c r="V105" s="755"/>
      <c r="W105" s="769"/>
      <c r="X105" s="778"/>
      <c r="Y105" s="779"/>
      <c r="Z105" s="780"/>
      <c r="AA105" s="826"/>
      <c r="AB105" s="778"/>
      <c r="AC105" s="779"/>
      <c r="AD105" s="780"/>
      <c r="AE105" s="826"/>
      <c r="AF105" s="804">
        <f t="shared" si="19"/>
        <v>0</v>
      </c>
      <c r="AG105" s="803">
        <f t="shared" si="20"/>
        <v>0</v>
      </c>
      <c r="AO105" s="1200" t="str">
        <f t="shared" si="12"/>
        <v/>
      </c>
      <c r="AP105" s="1200" t="str">
        <f t="shared" si="13"/>
        <v/>
      </c>
      <c r="AQ105" s="1200" t="str">
        <f t="shared" si="14"/>
        <v/>
      </c>
      <c r="AR105" s="1200" t="str">
        <f t="shared" si="15"/>
        <v/>
      </c>
      <c r="AS105" s="1200" t="str">
        <f t="shared" si="16"/>
        <v/>
      </c>
      <c r="AT105" s="1200" t="str">
        <f t="shared" si="17"/>
        <v/>
      </c>
      <c r="AU105" s="1269"/>
      <c r="JG105" s="786"/>
    </row>
    <row r="106" spans="1:267" s="52" customFormat="1" ht="30" customHeight="1">
      <c r="A106" s="1785"/>
      <c r="B106" s="1399">
        <f t="shared" si="18"/>
        <v>38</v>
      </c>
      <c r="C106" s="291"/>
      <c r="D106" s="726" t="str">
        <f t="shared" si="11"/>
        <v/>
      </c>
      <c r="E106" s="1641"/>
      <c r="F106" s="1637"/>
      <c r="G106" s="292"/>
      <c r="H106" s="62"/>
      <c r="I106" s="753"/>
      <c r="J106" s="754"/>
      <c r="K106" s="754"/>
      <c r="L106" s="754"/>
      <c r="M106" s="754"/>
      <c r="N106" s="754"/>
      <c r="O106" s="754"/>
      <c r="P106" s="754"/>
      <c r="Q106" s="754"/>
      <c r="R106" s="754"/>
      <c r="S106" s="754"/>
      <c r="T106" s="754"/>
      <c r="U106" s="754"/>
      <c r="V106" s="755"/>
      <c r="W106" s="769"/>
      <c r="X106" s="778"/>
      <c r="Y106" s="779"/>
      <c r="Z106" s="780"/>
      <c r="AA106" s="826"/>
      <c r="AB106" s="778"/>
      <c r="AC106" s="779"/>
      <c r="AD106" s="780"/>
      <c r="AE106" s="826"/>
      <c r="AF106" s="804">
        <f t="shared" si="19"/>
        <v>0</v>
      </c>
      <c r="AG106" s="803">
        <f t="shared" si="20"/>
        <v>0</v>
      </c>
      <c r="AO106" s="1200" t="str">
        <f t="shared" si="12"/>
        <v/>
      </c>
      <c r="AP106" s="1200" t="str">
        <f t="shared" si="13"/>
        <v/>
      </c>
      <c r="AQ106" s="1200" t="str">
        <f t="shared" si="14"/>
        <v/>
      </c>
      <c r="AR106" s="1200" t="str">
        <f t="shared" si="15"/>
        <v/>
      </c>
      <c r="AS106" s="1200" t="str">
        <f t="shared" si="16"/>
        <v/>
      </c>
      <c r="AT106" s="1200" t="str">
        <f t="shared" si="17"/>
        <v/>
      </c>
      <c r="AU106" s="1269"/>
      <c r="JG106" s="786"/>
    </row>
    <row r="107" spans="1:267" s="52" customFormat="1" ht="30" customHeight="1">
      <c r="A107" s="1785"/>
      <c r="B107" s="1399">
        <f t="shared" si="18"/>
        <v>39</v>
      </c>
      <c r="C107" s="291"/>
      <c r="D107" s="726" t="str">
        <f t="shared" si="11"/>
        <v/>
      </c>
      <c r="E107" s="1641"/>
      <c r="F107" s="1637"/>
      <c r="G107" s="292"/>
      <c r="H107" s="62"/>
      <c r="I107" s="753"/>
      <c r="J107" s="754"/>
      <c r="K107" s="754"/>
      <c r="L107" s="754"/>
      <c r="M107" s="754"/>
      <c r="N107" s="754"/>
      <c r="O107" s="754"/>
      <c r="P107" s="754"/>
      <c r="Q107" s="754"/>
      <c r="R107" s="754"/>
      <c r="S107" s="754"/>
      <c r="T107" s="754"/>
      <c r="U107" s="754"/>
      <c r="V107" s="755"/>
      <c r="W107" s="769"/>
      <c r="X107" s="778"/>
      <c r="Y107" s="779"/>
      <c r="Z107" s="780"/>
      <c r="AA107" s="826"/>
      <c r="AB107" s="778"/>
      <c r="AC107" s="779"/>
      <c r="AD107" s="780"/>
      <c r="AE107" s="826"/>
      <c r="AF107" s="804">
        <f t="shared" si="19"/>
        <v>0</v>
      </c>
      <c r="AG107" s="803">
        <f t="shared" si="20"/>
        <v>0</v>
      </c>
      <c r="AO107" s="1200" t="str">
        <f t="shared" si="12"/>
        <v/>
      </c>
      <c r="AP107" s="1200" t="str">
        <f t="shared" si="13"/>
        <v/>
      </c>
      <c r="AQ107" s="1200" t="str">
        <f t="shared" si="14"/>
        <v/>
      </c>
      <c r="AR107" s="1200" t="str">
        <f t="shared" si="15"/>
        <v/>
      </c>
      <c r="AS107" s="1200" t="str">
        <f t="shared" si="16"/>
        <v/>
      </c>
      <c r="AT107" s="1200" t="str">
        <f t="shared" si="17"/>
        <v/>
      </c>
      <c r="AU107" s="1269"/>
      <c r="JG107" s="786"/>
    </row>
    <row r="108" spans="1:267" s="52" customFormat="1" ht="30" customHeight="1">
      <c r="A108" s="1785"/>
      <c r="B108" s="1399">
        <f t="shared" si="18"/>
        <v>40</v>
      </c>
      <c r="C108" s="291"/>
      <c r="D108" s="726" t="str">
        <f t="shared" si="11"/>
        <v/>
      </c>
      <c r="E108" s="1641"/>
      <c r="F108" s="1637"/>
      <c r="G108" s="292"/>
      <c r="H108" s="62"/>
      <c r="I108" s="753"/>
      <c r="J108" s="754"/>
      <c r="K108" s="754"/>
      <c r="L108" s="754"/>
      <c r="M108" s="754"/>
      <c r="N108" s="754"/>
      <c r="O108" s="754"/>
      <c r="P108" s="754"/>
      <c r="Q108" s="754"/>
      <c r="R108" s="754"/>
      <c r="S108" s="754"/>
      <c r="T108" s="754"/>
      <c r="U108" s="754"/>
      <c r="V108" s="755"/>
      <c r="W108" s="769"/>
      <c r="X108" s="778"/>
      <c r="Y108" s="779"/>
      <c r="Z108" s="780"/>
      <c r="AA108" s="826"/>
      <c r="AB108" s="778"/>
      <c r="AC108" s="779"/>
      <c r="AD108" s="780"/>
      <c r="AE108" s="826"/>
      <c r="AF108" s="804">
        <f t="shared" si="19"/>
        <v>0</v>
      </c>
      <c r="AG108" s="803">
        <f t="shared" si="20"/>
        <v>0</v>
      </c>
      <c r="AO108" s="1200" t="str">
        <f t="shared" si="12"/>
        <v/>
      </c>
      <c r="AP108" s="1200" t="str">
        <f t="shared" si="13"/>
        <v/>
      </c>
      <c r="AQ108" s="1200" t="str">
        <f t="shared" si="14"/>
        <v/>
      </c>
      <c r="AR108" s="1200" t="str">
        <f t="shared" si="15"/>
        <v/>
      </c>
      <c r="AS108" s="1200" t="str">
        <f t="shared" si="16"/>
        <v/>
      </c>
      <c r="AT108" s="1200" t="str">
        <f t="shared" si="17"/>
        <v/>
      </c>
      <c r="AU108" s="1269"/>
      <c r="JG108" s="786"/>
    </row>
    <row r="109" spans="1:267" s="52" customFormat="1" ht="30" customHeight="1">
      <c r="A109" s="1785"/>
      <c r="B109" s="1399">
        <f t="shared" si="18"/>
        <v>41</v>
      </c>
      <c r="C109" s="291"/>
      <c r="D109" s="726" t="str">
        <f t="shared" si="11"/>
        <v/>
      </c>
      <c r="E109" s="1641"/>
      <c r="F109" s="1637"/>
      <c r="G109" s="292"/>
      <c r="H109" s="62"/>
      <c r="I109" s="753"/>
      <c r="J109" s="754"/>
      <c r="K109" s="754"/>
      <c r="L109" s="754"/>
      <c r="M109" s="754"/>
      <c r="N109" s="754"/>
      <c r="O109" s="754"/>
      <c r="P109" s="754"/>
      <c r="Q109" s="754"/>
      <c r="R109" s="754"/>
      <c r="S109" s="754"/>
      <c r="T109" s="754"/>
      <c r="U109" s="754"/>
      <c r="V109" s="755"/>
      <c r="W109" s="769"/>
      <c r="X109" s="778"/>
      <c r="Y109" s="779"/>
      <c r="Z109" s="780"/>
      <c r="AA109" s="826"/>
      <c r="AB109" s="778"/>
      <c r="AC109" s="779"/>
      <c r="AD109" s="780"/>
      <c r="AE109" s="826"/>
      <c r="AF109" s="804">
        <f t="shared" si="19"/>
        <v>0</v>
      </c>
      <c r="AG109" s="803">
        <f t="shared" si="20"/>
        <v>0</v>
      </c>
      <c r="AO109" s="1200" t="str">
        <f t="shared" si="12"/>
        <v/>
      </c>
      <c r="AP109" s="1200" t="str">
        <f t="shared" si="13"/>
        <v/>
      </c>
      <c r="AQ109" s="1200" t="str">
        <f t="shared" si="14"/>
        <v/>
      </c>
      <c r="AR109" s="1200" t="str">
        <f t="shared" si="15"/>
        <v/>
      </c>
      <c r="AS109" s="1200" t="str">
        <f t="shared" si="16"/>
        <v/>
      </c>
      <c r="AT109" s="1200" t="str">
        <f t="shared" si="17"/>
        <v/>
      </c>
      <c r="AU109" s="1269"/>
      <c r="JG109" s="786"/>
    </row>
    <row r="110" spans="1:267" s="52" customFormat="1" ht="30" customHeight="1">
      <c r="A110" s="1785"/>
      <c r="B110" s="1399">
        <f t="shared" si="18"/>
        <v>42</v>
      </c>
      <c r="C110" s="291"/>
      <c r="D110" s="726" t="str">
        <f t="shared" si="11"/>
        <v/>
      </c>
      <c r="E110" s="1641"/>
      <c r="F110" s="1637"/>
      <c r="G110" s="292"/>
      <c r="H110" s="62"/>
      <c r="I110" s="753"/>
      <c r="J110" s="754"/>
      <c r="K110" s="754"/>
      <c r="L110" s="754"/>
      <c r="M110" s="754"/>
      <c r="N110" s="754"/>
      <c r="O110" s="754"/>
      <c r="P110" s="754"/>
      <c r="Q110" s="754"/>
      <c r="R110" s="754"/>
      <c r="S110" s="754"/>
      <c r="T110" s="754"/>
      <c r="U110" s="754"/>
      <c r="V110" s="755"/>
      <c r="W110" s="769"/>
      <c r="X110" s="778"/>
      <c r="Y110" s="779"/>
      <c r="Z110" s="780"/>
      <c r="AA110" s="826"/>
      <c r="AB110" s="778"/>
      <c r="AC110" s="779"/>
      <c r="AD110" s="780"/>
      <c r="AE110" s="826"/>
      <c r="AF110" s="804">
        <f t="shared" si="19"/>
        <v>0</v>
      </c>
      <c r="AG110" s="803">
        <f t="shared" si="20"/>
        <v>0</v>
      </c>
      <c r="AO110" s="1200" t="str">
        <f t="shared" si="12"/>
        <v/>
      </c>
      <c r="AP110" s="1200" t="str">
        <f t="shared" si="13"/>
        <v/>
      </c>
      <c r="AQ110" s="1200" t="str">
        <f t="shared" si="14"/>
        <v/>
      </c>
      <c r="AR110" s="1200" t="str">
        <f t="shared" si="15"/>
        <v/>
      </c>
      <c r="AS110" s="1200" t="str">
        <f t="shared" si="16"/>
        <v/>
      </c>
      <c r="AT110" s="1200" t="str">
        <f t="shared" si="17"/>
        <v/>
      </c>
      <c r="AU110" s="1269"/>
      <c r="JG110" s="786"/>
    </row>
    <row r="111" spans="1:267" s="52" customFormat="1" ht="30" customHeight="1">
      <c r="A111" s="1785"/>
      <c r="B111" s="1399">
        <f t="shared" si="18"/>
        <v>43</v>
      </c>
      <c r="C111" s="291"/>
      <c r="D111" s="726" t="str">
        <f t="shared" si="11"/>
        <v/>
      </c>
      <c r="E111" s="1641"/>
      <c r="F111" s="1637"/>
      <c r="G111" s="292"/>
      <c r="H111" s="62"/>
      <c r="I111" s="753"/>
      <c r="J111" s="754"/>
      <c r="K111" s="754"/>
      <c r="L111" s="754"/>
      <c r="M111" s="754"/>
      <c r="N111" s="754"/>
      <c r="O111" s="754"/>
      <c r="P111" s="754"/>
      <c r="Q111" s="754"/>
      <c r="R111" s="754"/>
      <c r="S111" s="754"/>
      <c r="T111" s="754"/>
      <c r="U111" s="754"/>
      <c r="V111" s="755"/>
      <c r="W111" s="769"/>
      <c r="X111" s="778"/>
      <c r="Y111" s="779"/>
      <c r="Z111" s="780"/>
      <c r="AA111" s="826"/>
      <c r="AB111" s="778"/>
      <c r="AC111" s="779"/>
      <c r="AD111" s="780"/>
      <c r="AE111" s="826"/>
      <c r="AF111" s="804">
        <f t="shared" si="19"/>
        <v>0</v>
      </c>
      <c r="AG111" s="803">
        <f t="shared" si="20"/>
        <v>0</v>
      </c>
      <c r="AO111" s="1200" t="str">
        <f t="shared" si="12"/>
        <v/>
      </c>
      <c r="AP111" s="1200" t="str">
        <f t="shared" si="13"/>
        <v/>
      </c>
      <c r="AQ111" s="1200" t="str">
        <f t="shared" si="14"/>
        <v/>
      </c>
      <c r="AR111" s="1200" t="str">
        <f t="shared" si="15"/>
        <v/>
      </c>
      <c r="AS111" s="1200" t="str">
        <f t="shared" si="16"/>
        <v/>
      </c>
      <c r="AT111" s="1200" t="str">
        <f t="shared" si="17"/>
        <v/>
      </c>
      <c r="AU111" s="1269"/>
      <c r="JG111" s="786"/>
    </row>
    <row r="112" spans="1:267" s="52" customFormat="1" ht="30" customHeight="1">
      <c r="A112" s="1785"/>
      <c r="B112" s="1399">
        <f t="shared" si="18"/>
        <v>44</v>
      </c>
      <c r="C112" s="291"/>
      <c r="D112" s="726" t="str">
        <f t="shared" si="11"/>
        <v/>
      </c>
      <c r="E112" s="1641"/>
      <c r="F112" s="1637"/>
      <c r="G112" s="292"/>
      <c r="H112" s="62"/>
      <c r="I112" s="753"/>
      <c r="J112" s="754"/>
      <c r="K112" s="754"/>
      <c r="L112" s="754"/>
      <c r="M112" s="754"/>
      <c r="N112" s="754"/>
      <c r="O112" s="754"/>
      <c r="P112" s="754"/>
      <c r="Q112" s="754"/>
      <c r="R112" s="754"/>
      <c r="S112" s="754"/>
      <c r="T112" s="754"/>
      <c r="U112" s="754"/>
      <c r="V112" s="755"/>
      <c r="W112" s="769"/>
      <c r="X112" s="778"/>
      <c r="Y112" s="779"/>
      <c r="Z112" s="780"/>
      <c r="AA112" s="826"/>
      <c r="AB112" s="778"/>
      <c r="AC112" s="779"/>
      <c r="AD112" s="780"/>
      <c r="AE112" s="826"/>
      <c r="AF112" s="804">
        <f t="shared" si="19"/>
        <v>0</v>
      </c>
      <c r="AG112" s="803">
        <f t="shared" si="20"/>
        <v>0</v>
      </c>
      <c r="AO112" s="1200" t="str">
        <f t="shared" si="12"/>
        <v/>
      </c>
      <c r="AP112" s="1200" t="str">
        <f t="shared" si="13"/>
        <v/>
      </c>
      <c r="AQ112" s="1200" t="str">
        <f t="shared" si="14"/>
        <v/>
      </c>
      <c r="AR112" s="1200" t="str">
        <f t="shared" si="15"/>
        <v/>
      </c>
      <c r="AS112" s="1200" t="str">
        <f t="shared" si="16"/>
        <v/>
      </c>
      <c r="AT112" s="1200" t="str">
        <f t="shared" si="17"/>
        <v/>
      </c>
      <c r="AU112" s="1269"/>
      <c r="JG112" s="786"/>
    </row>
    <row r="113" spans="1:267" s="52" customFormat="1" ht="30" customHeight="1">
      <c r="A113" s="1785"/>
      <c r="B113" s="1399">
        <f t="shared" si="18"/>
        <v>45</v>
      </c>
      <c r="C113" s="291"/>
      <c r="D113" s="726" t="str">
        <f t="shared" si="11"/>
        <v/>
      </c>
      <c r="E113" s="1641"/>
      <c r="F113" s="1637"/>
      <c r="G113" s="292"/>
      <c r="H113" s="62"/>
      <c r="I113" s="753"/>
      <c r="J113" s="754"/>
      <c r="K113" s="754"/>
      <c r="L113" s="754"/>
      <c r="M113" s="754"/>
      <c r="N113" s="754"/>
      <c r="O113" s="754"/>
      <c r="P113" s="754"/>
      <c r="Q113" s="754"/>
      <c r="R113" s="754"/>
      <c r="S113" s="754"/>
      <c r="T113" s="754"/>
      <c r="U113" s="754"/>
      <c r="V113" s="755"/>
      <c r="W113" s="769"/>
      <c r="X113" s="778"/>
      <c r="Y113" s="779"/>
      <c r="Z113" s="780"/>
      <c r="AA113" s="826"/>
      <c r="AB113" s="778"/>
      <c r="AC113" s="779"/>
      <c r="AD113" s="780"/>
      <c r="AE113" s="826"/>
      <c r="AF113" s="804">
        <f t="shared" si="19"/>
        <v>0</v>
      </c>
      <c r="AG113" s="803">
        <f t="shared" si="20"/>
        <v>0</v>
      </c>
      <c r="AO113" s="1200" t="str">
        <f t="shared" si="12"/>
        <v/>
      </c>
      <c r="AP113" s="1200" t="str">
        <f t="shared" si="13"/>
        <v/>
      </c>
      <c r="AQ113" s="1200" t="str">
        <f t="shared" si="14"/>
        <v/>
      </c>
      <c r="AR113" s="1200" t="str">
        <f t="shared" si="15"/>
        <v/>
      </c>
      <c r="AS113" s="1200" t="str">
        <f t="shared" si="16"/>
        <v/>
      </c>
      <c r="AT113" s="1200" t="str">
        <f t="shared" si="17"/>
        <v/>
      </c>
      <c r="AU113" s="1269"/>
      <c r="JG113" s="786"/>
    </row>
    <row r="114" spans="1:267" s="52" customFormat="1" ht="30" customHeight="1">
      <c r="A114" s="1785"/>
      <c r="B114" s="1399">
        <f t="shared" si="18"/>
        <v>46</v>
      </c>
      <c r="C114" s="291"/>
      <c r="D114" s="726" t="str">
        <f t="shared" si="11"/>
        <v/>
      </c>
      <c r="E114" s="1641"/>
      <c r="F114" s="1637"/>
      <c r="G114" s="292"/>
      <c r="H114" s="62"/>
      <c r="I114" s="753"/>
      <c r="J114" s="754"/>
      <c r="K114" s="754"/>
      <c r="L114" s="754"/>
      <c r="M114" s="754"/>
      <c r="N114" s="754"/>
      <c r="O114" s="754"/>
      <c r="P114" s="754"/>
      <c r="Q114" s="754"/>
      <c r="R114" s="754"/>
      <c r="S114" s="754"/>
      <c r="T114" s="754"/>
      <c r="U114" s="754"/>
      <c r="V114" s="755"/>
      <c r="W114" s="769"/>
      <c r="X114" s="778"/>
      <c r="Y114" s="779"/>
      <c r="Z114" s="780"/>
      <c r="AA114" s="826"/>
      <c r="AB114" s="778"/>
      <c r="AC114" s="779"/>
      <c r="AD114" s="780"/>
      <c r="AE114" s="826"/>
      <c r="AF114" s="804">
        <f t="shared" si="19"/>
        <v>0</v>
      </c>
      <c r="AG114" s="803">
        <f t="shared" si="20"/>
        <v>0</v>
      </c>
      <c r="AO114" s="1200" t="str">
        <f t="shared" si="12"/>
        <v/>
      </c>
      <c r="AP114" s="1200" t="str">
        <f t="shared" si="13"/>
        <v/>
      </c>
      <c r="AQ114" s="1200" t="str">
        <f t="shared" si="14"/>
        <v/>
      </c>
      <c r="AR114" s="1200" t="str">
        <f t="shared" si="15"/>
        <v/>
      </c>
      <c r="AS114" s="1200" t="str">
        <f t="shared" si="16"/>
        <v/>
      </c>
      <c r="AT114" s="1200" t="str">
        <f t="shared" si="17"/>
        <v/>
      </c>
      <c r="AU114" s="1269"/>
      <c r="JG114" s="786"/>
    </row>
    <row r="115" spans="1:267" s="52" customFormat="1" ht="30" customHeight="1">
      <c r="A115" s="1785"/>
      <c r="B115" s="1399">
        <f t="shared" si="18"/>
        <v>47</v>
      </c>
      <c r="C115" s="291"/>
      <c r="D115" s="726" t="str">
        <f t="shared" si="11"/>
        <v/>
      </c>
      <c r="E115" s="1641"/>
      <c r="F115" s="1637"/>
      <c r="G115" s="292"/>
      <c r="H115" s="62"/>
      <c r="I115" s="753"/>
      <c r="J115" s="754"/>
      <c r="K115" s="754"/>
      <c r="L115" s="754"/>
      <c r="M115" s="754"/>
      <c r="N115" s="754"/>
      <c r="O115" s="754"/>
      <c r="P115" s="754"/>
      <c r="Q115" s="754"/>
      <c r="R115" s="754"/>
      <c r="S115" s="754"/>
      <c r="T115" s="754"/>
      <c r="U115" s="754"/>
      <c r="V115" s="755"/>
      <c r="W115" s="769"/>
      <c r="X115" s="778"/>
      <c r="Y115" s="779"/>
      <c r="Z115" s="780"/>
      <c r="AA115" s="826"/>
      <c r="AB115" s="778"/>
      <c r="AC115" s="779"/>
      <c r="AD115" s="780"/>
      <c r="AE115" s="826"/>
      <c r="AF115" s="804">
        <f t="shared" si="19"/>
        <v>0</v>
      </c>
      <c r="AG115" s="803">
        <f t="shared" si="20"/>
        <v>0</v>
      </c>
      <c r="AO115" s="1200" t="str">
        <f t="shared" si="12"/>
        <v/>
      </c>
      <c r="AP115" s="1200" t="str">
        <f t="shared" si="13"/>
        <v/>
      </c>
      <c r="AQ115" s="1200" t="str">
        <f t="shared" si="14"/>
        <v/>
      </c>
      <c r="AR115" s="1200" t="str">
        <f t="shared" si="15"/>
        <v/>
      </c>
      <c r="AS115" s="1200" t="str">
        <f t="shared" si="16"/>
        <v/>
      </c>
      <c r="AT115" s="1200" t="str">
        <f t="shared" si="17"/>
        <v/>
      </c>
      <c r="AU115" s="1269"/>
      <c r="JG115" s="786"/>
    </row>
    <row r="116" spans="1:267" s="52" customFormat="1" ht="30" customHeight="1">
      <c r="A116" s="1785"/>
      <c r="B116" s="1399">
        <f t="shared" si="18"/>
        <v>48</v>
      </c>
      <c r="C116" s="291"/>
      <c r="D116" s="726" t="str">
        <f t="shared" si="11"/>
        <v/>
      </c>
      <c r="E116" s="1641"/>
      <c r="F116" s="1637"/>
      <c r="G116" s="292"/>
      <c r="H116" s="62"/>
      <c r="I116" s="753"/>
      <c r="J116" s="754"/>
      <c r="K116" s="754"/>
      <c r="L116" s="754"/>
      <c r="M116" s="754"/>
      <c r="N116" s="754"/>
      <c r="O116" s="754"/>
      <c r="P116" s="754"/>
      <c r="Q116" s="754"/>
      <c r="R116" s="754"/>
      <c r="S116" s="754"/>
      <c r="T116" s="754"/>
      <c r="U116" s="754"/>
      <c r="V116" s="755"/>
      <c r="W116" s="769"/>
      <c r="X116" s="778"/>
      <c r="Y116" s="779"/>
      <c r="Z116" s="780"/>
      <c r="AA116" s="826"/>
      <c r="AB116" s="778"/>
      <c r="AC116" s="779"/>
      <c r="AD116" s="780"/>
      <c r="AE116" s="826"/>
      <c r="AF116" s="804">
        <f t="shared" si="19"/>
        <v>0</v>
      </c>
      <c r="AG116" s="803">
        <f t="shared" si="20"/>
        <v>0</v>
      </c>
      <c r="AO116" s="1200" t="str">
        <f t="shared" si="12"/>
        <v/>
      </c>
      <c r="AP116" s="1200" t="str">
        <f t="shared" si="13"/>
        <v/>
      </c>
      <c r="AQ116" s="1200" t="str">
        <f t="shared" si="14"/>
        <v/>
      </c>
      <c r="AR116" s="1200" t="str">
        <f t="shared" si="15"/>
        <v/>
      </c>
      <c r="AS116" s="1200" t="str">
        <f t="shared" si="16"/>
        <v/>
      </c>
      <c r="AT116" s="1200" t="str">
        <f t="shared" si="17"/>
        <v/>
      </c>
      <c r="AU116" s="1269"/>
      <c r="JG116" s="786"/>
    </row>
    <row r="117" spans="1:267" s="52" customFormat="1" ht="30" customHeight="1">
      <c r="A117" s="1785"/>
      <c r="B117" s="1399">
        <f t="shared" si="18"/>
        <v>49</v>
      </c>
      <c r="C117" s="291"/>
      <c r="D117" s="726" t="str">
        <f t="shared" si="11"/>
        <v/>
      </c>
      <c r="E117" s="1641"/>
      <c r="F117" s="1637"/>
      <c r="G117" s="292"/>
      <c r="H117" s="62"/>
      <c r="I117" s="753"/>
      <c r="J117" s="754"/>
      <c r="K117" s="754"/>
      <c r="L117" s="754"/>
      <c r="M117" s="754"/>
      <c r="N117" s="754"/>
      <c r="O117" s="754"/>
      <c r="P117" s="754"/>
      <c r="Q117" s="754"/>
      <c r="R117" s="754"/>
      <c r="S117" s="754"/>
      <c r="T117" s="754"/>
      <c r="U117" s="754"/>
      <c r="V117" s="755"/>
      <c r="W117" s="769"/>
      <c r="X117" s="778"/>
      <c r="Y117" s="779"/>
      <c r="Z117" s="780"/>
      <c r="AA117" s="826"/>
      <c r="AB117" s="778"/>
      <c r="AC117" s="779"/>
      <c r="AD117" s="780"/>
      <c r="AE117" s="826"/>
      <c r="AF117" s="804">
        <f t="shared" si="19"/>
        <v>0</v>
      </c>
      <c r="AG117" s="803">
        <f t="shared" si="20"/>
        <v>0</v>
      </c>
      <c r="AO117" s="1200" t="str">
        <f t="shared" si="12"/>
        <v/>
      </c>
      <c r="AP117" s="1200" t="str">
        <f t="shared" si="13"/>
        <v/>
      </c>
      <c r="AQ117" s="1200" t="str">
        <f t="shared" si="14"/>
        <v/>
      </c>
      <c r="AR117" s="1200" t="str">
        <f t="shared" si="15"/>
        <v/>
      </c>
      <c r="AS117" s="1200" t="str">
        <f t="shared" si="16"/>
        <v/>
      </c>
      <c r="AT117" s="1200" t="str">
        <f t="shared" si="17"/>
        <v/>
      </c>
      <c r="AU117" s="1269"/>
      <c r="JG117" s="786"/>
    </row>
    <row r="118" spans="1:267" s="52" customFormat="1" ht="30" customHeight="1" thickBot="1">
      <c r="A118" s="1786"/>
      <c r="B118" s="1399">
        <f t="shared" si="18"/>
        <v>50</v>
      </c>
      <c r="C118" s="291"/>
      <c r="D118" s="726" t="str">
        <f t="shared" si="11"/>
        <v/>
      </c>
      <c r="E118" s="1641"/>
      <c r="F118" s="1637"/>
      <c r="G118" s="292"/>
      <c r="H118" s="62"/>
      <c r="I118" s="753"/>
      <c r="J118" s="754"/>
      <c r="K118" s="754"/>
      <c r="L118" s="754"/>
      <c r="M118" s="754"/>
      <c r="N118" s="754"/>
      <c r="O118" s="754"/>
      <c r="P118" s="754"/>
      <c r="Q118" s="754"/>
      <c r="R118" s="754"/>
      <c r="S118" s="754"/>
      <c r="T118" s="754"/>
      <c r="U118" s="754"/>
      <c r="V118" s="755"/>
      <c r="W118" s="769"/>
      <c r="X118" s="778"/>
      <c r="Y118" s="779"/>
      <c r="Z118" s="780"/>
      <c r="AA118" s="826"/>
      <c r="AB118" s="778"/>
      <c r="AC118" s="779"/>
      <c r="AD118" s="780"/>
      <c r="AE118" s="826"/>
      <c r="AF118" s="804">
        <f t="shared" si="19"/>
        <v>0</v>
      </c>
      <c r="AG118" s="803">
        <f t="shared" si="20"/>
        <v>0</v>
      </c>
      <c r="AO118" s="1200" t="str">
        <f t="shared" si="12"/>
        <v/>
      </c>
      <c r="AP118" s="1200" t="str">
        <f t="shared" si="13"/>
        <v/>
      </c>
      <c r="AQ118" s="1200" t="str">
        <f t="shared" si="14"/>
        <v/>
      </c>
      <c r="AR118" s="1200" t="str">
        <f t="shared" si="15"/>
        <v/>
      </c>
      <c r="AS118" s="1200" t="str">
        <f t="shared" si="16"/>
        <v/>
      </c>
      <c r="AT118" s="1200" t="str">
        <f t="shared" si="17"/>
        <v/>
      </c>
      <c r="AU118" s="1269"/>
      <c r="JG118" s="786"/>
    </row>
    <row r="119" spans="1:267" s="52" customFormat="1" ht="30" customHeight="1">
      <c r="A119" s="1310"/>
      <c r="B119" s="53"/>
      <c r="C119" s="224"/>
      <c r="D119" s="250"/>
      <c r="E119" s="202"/>
      <c r="F119" s="225"/>
      <c r="G119" s="787" t="str">
        <f>'1_一般事項'!C9+1&amp;"次下請負業者計"</f>
        <v>1次下請負業者計</v>
      </c>
      <c r="H119" s="788"/>
      <c r="I119" s="789">
        <f>SUM(I69:I118)</f>
        <v>0</v>
      </c>
      <c r="J119" s="790">
        <f>SUM(J69:J118)</f>
        <v>0</v>
      </c>
      <c r="K119" s="790">
        <f t="shared" ref="K119:T119" si="21">SUM(K69:K118)</f>
        <v>0</v>
      </c>
      <c r="L119" s="790">
        <f t="shared" si="21"/>
        <v>0</v>
      </c>
      <c r="M119" s="790">
        <f t="shared" si="21"/>
        <v>0</v>
      </c>
      <c r="N119" s="790">
        <f t="shared" si="21"/>
        <v>0</v>
      </c>
      <c r="O119" s="790">
        <f t="shared" ref="O119:S119" si="22">SUM(O69:O118)</f>
        <v>0</v>
      </c>
      <c r="P119" s="790">
        <f t="shared" si="22"/>
        <v>0</v>
      </c>
      <c r="Q119" s="790">
        <f t="shared" si="22"/>
        <v>0</v>
      </c>
      <c r="R119" s="790">
        <f t="shared" si="22"/>
        <v>0</v>
      </c>
      <c r="S119" s="790">
        <f t="shared" si="22"/>
        <v>0</v>
      </c>
      <c r="T119" s="790">
        <f t="shared" si="21"/>
        <v>0</v>
      </c>
      <c r="U119" s="1730"/>
      <c r="V119" s="791">
        <f>SUM(V69:V118)</f>
        <v>0</v>
      </c>
      <c r="W119" s="792">
        <f>SUM(W69:W118)</f>
        <v>0</v>
      </c>
      <c r="X119" s="841"/>
      <c r="Y119" s="775"/>
      <c r="Z119" s="776"/>
      <c r="AA119" s="842"/>
      <c r="AB119" s="841"/>
      <c r="AC119" s="775"/>
      <c r="AD119" s="776"/>
      <c r="AE119" s="842"/>
      <c r="AF119" s="751">
        <f>SUM(AF69:AF118)</f>
        <v>0</v>
      </c>
      <c r="AG119" s="805">
        <f>SUM(AG69:AG118)</f>
        <v>0</v>
      </c>
      <c r="AO119" s="817"/>
      <c r="AP119" s="817"/>
      <c r="AQ119" s="817"/>
      <c r="AR119" s="817"/>
      <c r="AS119" s="817"/>
      <c r="AT119" s="817"/>
      <c r="AU119" s="1264"/>
    </row>
    <row r="120" spans="1:267" s="52" customFormat="1" ht="30.6" customHeight="1">
      <c r="A120" s="793"/>
      <c r="B120" s="794"/>
      <c r="C120" s="794"/>
      <c r="D120" s="795"/>
      <c r="E120" s="223"/>
      <c r="F120" s="223"/>
      <c r="G120" s="205" t="s">
        <v>73</v>
      </c>
      <c r="H120" s="206"/>
      <c r="I120" s="746">
        <f>I68+I119</f>
        <v>0</v>
      </c>
      <c r="J120" s="1731">
        <f>J68+J119</f>
        <v>0</v>
      </c>
      <c r="K120" s="1732">
        <f t="shared" ref="K120:T120" si="23">K68+K119</f>
        <v>0</v>
      </c>
      <c r="L120" s="1732">
        <f t="shared" si="23"/>
        <v>0</v>
      </c>
      <c r="M120" s="1732">
        <f t="shared" si="23"/>
        <v>0</v>
      </c>
      <c r="N120" s="1732">
        <f t="shared" si="23"/>
        <v>0</v>
      </c>
      <c r="O120" s="1732">
        <f t="shared" ref="O120:S120" si="24">O68+O119</f>
        <v>0</v>
      </c>
      <c r="P120" s="1732">
        <f t="shared" si="24"/>
        <v>0</v>
      </c>
      <c r="Q120" s="1732">
        <f t="shared" si="24"/>
        <v>0</v>
      </c>
      <c r="R120" s="1732">
        <f t="shared" si="24"/>
        <v>0</v>
      </c>
      <c r="S120" s="1732">
        <f t="shared" si="24"/>
        <v>0</v>
      </c>
      <c r="T120" s="747">
        <f t="shared" si="23"/>
        <v>0</v>
      </c>
      <c r="U120" s="773"/>
      <c r="X120" s="843"/>
      <c r="Y120" s="844"/>
      <c r="AB120" s="843"/>
      <c r="AC120" s="844"/>
      <c r="AF120" s="746">
        <f>AF68+AF119</f>
        <v>0</v>
      </c>
      <c r="AG120" s="747">
        <f>AG68+AG119</f>
        <v>0</v>
      </c>
      <c r="AO120" s="1264"/>
      <c r="AP120" s="1264"/>
      <c r="AQ120" s="1264"/>
      <c r="AR120" s="1264"/>
      <c r="AS120" s="1264"/>
      <c r="AT120" s="1264"/>
      <c r="AU120" s="1264"/>
    </row>
    <row r="121" spans="1:267" s="52" customFormat="1" ht="30.6" customHeight="1">
      <c r="A121" s="793"/>
      <c r="B121" s="794"/>
      <c r="C121" s="794"/>
      <c r="D121" s="795"/>
      <c r="E121" s="223"/>
      <c r="F121" s="223"/>
      <c r="G121" s="771"/>
      <c r="H121" s="772"/>
      <c r="I121" s="773"/>
      <c r="J121" s="773"/>
      <c r="K121" s="773"/>
      <c r="L121" s="773"/>
      <c r="M121" s="773"/>
      <c r="N121" s="773"/>
      <c r="O121" s="773"/>
      <c r="P121" s="773"/>
      <c r="Q121" s="773"/>
      <c r="R121" s="773"/>
      <c r="S121" s="773"/>
      <c r="T121" s="773"/>
      <c r="U121" s="773"/>
      <c r="X121" s="773"/>
      <c r="Y121" s="773"/>
      <c r="AF121" s="773"/>
      <c r="AG121" s="773"/>
      <c r="AO121" s="1264"/>
      <c r="AP121" s="1264"/>
      <c r="AQ121" s="1264"/>
      <c r="AR121" s="1264"/>
      <c r="AS121" s="1264"/>
      <c r="AT121" s="1264"/>
      <c r="AU121" s="1264"/>
    </row>
    <row r="122" spans="1:267" ht="20.100000000000001" customHeight="1">
      <c r="A122" s="829" t="s">
        <v>1696</v>
      </c>
      <c r="D122" s="25"/>
      <c r="E122" s="25"/>
      <c r="F122" s="25"/>
      <c r="G122" s="511"/>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740"/>
      <c r="AP122" s="740"/>
      <c r="AQ122" s="740"/>
      <c r="AR122" s="740"/>
      <c r="AS122" s="740"/>
      <c r="AT122" s="740"/>
      <c r="AU122" s="740"/>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row>
    <row r="123" spans="1:267" ht="20.100000000000001" hidden="1" customHeight="1">
      <c r="A123" s="1270" t="s">
        <v>202</v>
      </c>
      <c r="D123" s="25"/>
      <c r="E123" s="25"/>
      <c r="F123" s="25"/>
      <c r="G123" s="511"/>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740"/>
      <c r="AP123" s="740"/>
      <c r="AQ123" s="740"/>
      <c r="AR123" s="740"/>
      <c r="AS123" s="740"/>
      <c r="AT123" s="740"/>
      <c r="AU123" s="740"/>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G123" s="54"/>
    </row>
    <row r="124" spans="1:267" ht="20.100000000000001" hidden="1" customHeight="1">
      <c r="A124" s="1270" t="s">
        <v>439</v>
      </c>
      <c r="D124" s="25"/>
      <c r="E124" s="25"/>
      <c r="F124" s="25"/>
      <c r="G124" s="871"/>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740"/>
      <c r="AP124" s="740"/>
      <c r="AQ124" s="740"/>
      <c r="AR124" s="740"/>
      <c r="AS124" s="740"/>
      <c r="AT124" s="740"/>
      <c r="AU124" s="740"/>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G124" s="54"/>
    </row>
    <row r="125" spans="1:267" ht="20.100000000000001" hidden="1" customHeight="1">
      <c r="A125" s="1271"/>
      <c r="D125" s="25"/>
      <c r="E125" s="25"/>
      <c r="F125" s="25"/>
      <c r="G125" s="511"/>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740"/>
      <c r="AP125" s="740"/>
      <c r="AQ125" s="740"/>
      <c r="AR125" s="740"/>
      <c r="AS125" s="740"/>
      <c r="AT125" s="740"/>
      <c r="AU125" s="740"/>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c r="IX125" s="25"/>
      <c r="IY125" s="25"/>
      <c r="IZ125" s="25"/>
      <c r="JA125" s="25"/>
      <c r="JB125" s="25"/>
      <c r="JG125" s="708"/>
    </row>
    <row r="126" spans="1:267" ht="20.100000000000001" hidden="1" customHeight="1">
      <c r="A126" s="1271"/>
      <c r="D126" s="25"/>
      <c r="E126" s="25"/>
      <c r="F126" s="25"/>
      <c r="G126" s="511"/>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740"/>
      <c r="AP126" s="740"/>
      <c r="AQ126" s="740"/>
      <c r="AR126" s="740"/>
      <c r="AS126" s="740"/>
      <c r="AT126" s="740"/>
      <c r="AU126" s="740"/>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c r="IX126" s="25"/>
      <c r="IY126" s="25"/>
      <c r="IZ126" s="25"/>
      <c r="JA126" s="25"/>
      <c r="JB126" s="25"/>
      <c r="JG126" s="708"/>
    </row>
    <row r="127" spans="1:267" ht="20.100000000000001" hidden="1" customHeight="1">
      <c r="A127" s="1271"/>
      <c r="D127" s="25"/>
      <c r="E127" s="25"/>
      <c r="F127" s="25"/>
      <c r="G127" s="511"/>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740"/>
      <c r="AP127" s="740"/>
      <c r="AQ127" s="740"/>
      <c r="AR127" s="740"/>
      <c r="AS127" s="740"/>
      <c r="AT127" s="740"/>
      <c r="AU127" s="740"/>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c r="IX127" s="25"/>
      <c r="IY127" s="25"/>
      <c r="IZ127" s="25"/>
      <c r="JA127" s="25"/>
      <c r="JB127" s="25"/>
      <c r="JG127" s="708"/>
    </row>
    <row r="128" spans="1:267" ht="20.100000000000001" hidden="1" customHeight="1">
      <c r="A128" s="1271"/>
      <c r="D128" s="25"/>
      <c r="E128" s="25"/>
      <c r="F128" s="25"/>
      <c r="G128" s="511"/>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740"/>
      <c r="AP128" s="740"/>
      <c r="AQ128" s="740"/>
      <c r="AR128" s="740"/>
      <c r="AS128" s="740"/>
      <c r="AT128" s="740"/>
      <c r="AU128" s="740"/>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c r="IX128" s="25"/>
      <c r="IY128" s="25"/>
      <c r="IZ128" s="25"/>
      <c r="JA128" s="25"/>
      <c r="JB128" s="25"/>
      <c r="JG128" s="708"/>
    </row>
    <row r="129" spans="1:267" ht="20.100000000000001" hidden="1" customHeight="1">
      <c r="A129" s="1271"/>
      <c r="D129" s="25"/>
      <c r="E129" s="25"/>
      <c r="F129" s="25"/>
      <c r="G129" s="511"/>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1267"/>
      <c r="AP129" s="1267"/>
      <c r="AQ129" s="1267"/>
      <c r="AR129" s="1267"/>
      <c r="AS129" s="1267"/>
      <c r="AT129" s="1267"/>
      <c r="AU129" s="740"/>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c r="IX129" s="25"/>
      <c r="IY129" s="25"/>
      <c r="IZ129" s="25"/>
      <c r="JA129" s="25"/>
      <c r="JB129" s="25"/>
      <c r="JG129" s="708"/>
    </row>
    <row r="130" spans="1:267" s="18" customFormat="1" ht="27.75" customHeight="1">
      <c r="A130" s="1920" t="s">
        <v>744</v>
      </c>
      <c r="B130" s="1921"/>
      <c r="C130" s="1921"/>
      <c r="D130" s="1922"/>
      <c r="E130" s="197" t="s">
        <v>185</v>
      </c>
      <c r="F130" s="215"/>
      <c r="G130" s="198"/>
      <c r="H130" s="1926" t="s">
        <v>1186</v>
      </c>
      <c r="I130" s="1915" t="s">
        <v>113</v>
      </c>
      <c r="J130" s="1916"/>
      <c r="K130" s="1916"/>
      <c r="L130" s="1916"/>
      <c r="M130" s="1916"/>
      <c r="N130" s="1916"/>
      <c r="O130" s="1916"/>
      <c r="P130" s="1916"/>
      <c r="Q130" s="1916"/>
      <c r="R130" s="1916"/>
      <c r="S130" s="1916"/>
      <c r="T130" s="1916"/>
      <c r="U130" s="1916"/>
      <c r="V130" s="1916"/>
      <c r="W130" s="1916"/>
      <c r="X130" s="1915" t="s">
        <v>1187</v>
      </c>
      <c r="Y130" s="1916"/>
      <c r="Z130" s="1916"/>
      <c r="AA130" s="1917"/>
      <c r="AB130" s="1915" t="s">
        <v>292</v>
      </c>
      <c r="AC130" s="1916"/>
      <c r="AD130" s="1916"/>
      <c r="AE130" s="1917"/>
      <c r="AF130" s="1916" t="s">
        <v>291</v>
      </c>
      <c r="AG130" s="1917"/>
      <c r="AO130" s="1199" t="s">
        <v>1343</v>
      </c>
      <c r="AP130" s="1199"/>
      <c r="AQ130" s="1199"/>
      <c r="AR130" s="1199"/>
      <c r="AS130" s="1199"/>
      <c r="AT130" s="1199"/>
      <c r="AU130" s="1268"/>
    </row>
    <row r="131" spans="1:267" s="18" customFormat="1" ht="27.75" customHeight="1" thickBot="1">
      <c r="A131" s="1923"/>
      <c r="B131" s="1924"/>
      <c r="C131" s="1924"/>
      <c r="D131" s="1925"/>
      <c r="E131" s="1928" t="s">
        <v>670</v>
      </c>
      <c r="F131" s="1929"/>
      <c r="G131" s="67" t="s">
        <v>676</v>
      </c>
      <c r="H131" s="1927"/>
      <c r="I131" s="741" t="s">
        <v>1077</v>
      </c>
      <c r="J131" s="743" t="s">
        <v>114</v>
      </c>
      <c r="K131" s="743" t="s">
        <v>2484</v>
      </c>
      <c r="L131" s="743" t="s">
        <v>2485</v>
      </c>
      <c r="M131" s="743" t="s">
        <v>2486</v>
      </c>
      <c r="N131" s="743" t="s">
        <v>2487</v>
      </c>
      <c r="O131" s="743" t="s">
        <v>2492</v>
      </c>
      <c r="P131" s="743" t="s">
        <v>2493</v>
      </c>
      <c r="Q131" s="743" t="s">
        <v>2494</v>
      </c>
      <c r="R131" s="743" t="s">
        <v>2495</v>
      </c>
      <c r="S131" s="743" t="s">
        <v>2496</v>
      </c>
      <c r="T131" s="743" t="s">
        <v>2488</v>
      </c>
      <c r="U131" s="743" t="s">
        <v>2489</v>
      </c>
      <c r="V131" s="744" t="s">
        <v>111</v>
      </c>
      <c r="W131" s="760" t="s">
        <v>112</v>
      </c>
      <c r="X131" s="741" t="s">
        <v>1077</v>
      </c>
      <c r="Y131" s="745" t="s">
        <v>114</v>
      </c>
      <c r="Z131" s="744" t="s">
        <v>111</v>
      </c>
      <c r="AA131" s="742" t="s">
        <v>112</v>
      </c>
      <c r="AB131" s="741" t="s">
        <v>1077</v>
      </c>
      <c r="AC131" s="745" t="s">
        <v>114</v>
      </c>
      <c r="AD131" s="744" t="s">
        <v>111</v>
      </c>
      <c r="AE131" s="742" t="s">
        <v>112</v>
      </c>
      <c r="AF131" s="764" t="s">
        <v>1077</v>
      </c>
      <c r="AG131" s="802" t="s">
        <v>114</v>
      </c>
      <c r="AO131" s="1201" t="s">
        <v>1344</v>
      </c>
      <c r="AP131" s="1201" t="s">
        <v>1345</v>
      </c>
      <c r="AQ131" s="1201" t="s">
        <v>1346</v>
      </c>
      <c r="AR131" s="1203" t="s">
        <v>1349</v>
      </c>
      <c r="AS131" s="1201" t="s">
        <v>1347</v>
      </c>
      <c r="AT131" s="1201" t="s">
        <v>1348</v>
      </c>
      <c r="AU131" s="1268"/>
    </row>
    <row r="132" spans="1:267" s="52" customFormat="1" ht="30" customHeight="1">
      <c r="A132" s="1083">
        <f>'1_一般事項'!$C$9</f>
        <v>0</v>
      </c>
      <c r="B132" s="226">
        <v>1</v>
      </c>
      <c r="C132" s="228" t="str">
        <f>IF('1_一般事項'!$C$8="","",'1_一般事項'!$C$8)</f>
        <v/>
      </c>
      <c r="D132" s="726" t="str">
        <f t="shared" ref="D132:D195" si="25">AO132&amp;AP132&amp;AQ132&amp;AR132&amp;AS132&amp;AT132</f>
        <v/>
      </c>
      <c r="E132" s="1640"/>
      <c r="F132" s="1636"/>
      <c r="G132" s="219"/>
      <c r="H132" s="199"/>
      <c r="I132" s="774"/>
      <c r="J132" s="775"/>
      <c r="K132" s="775"/>
      <c r="L132" s="775"/>
      <c r="M132" s="775"/>
      <c r="N132" s="775"/>
      <c r="O132" s="775"/>
      <c r="P132" s="775"/>
      <c r="Q132" s="775"/>
      <c r="R132" s="775"/>
      <c r="S132" s="775"/>
      <c r="T132" s="775"/>
      <c r="U132" s="775"/>
      <c r="V132" s="776"/>
      <c r="W132" s="825"/>
      <c r="X132" s="759"/>
      <c r="Y132" s="748"/>
      <c r="Z132" s="749"/>
      <c r="AA132" s="768"/>
      <c r="AB132" s="774"/>
      <c r="AC132" s="775"/>
      <c r="AD132" s="776"/>
      <c r="AE132" s="825"/>
      <c r="AF132" s="804">
        <f>SUM(X132)</f>
        <v>0</v>
      </c>
      <c r="AG132" s="803">
        <f>SUM(Y132)</f>
        <v>0</v>
      </c>
      <c r="AI132" s="18"/>
      <c r="AJ132" s="18"/>
      <c r="AO132" s="1200" t="str">
        <f>IF($E132&lt;&gt;"",IF(G132="","規格を入力してください",""),"")</f>
        <v/>
      </c>
      <c r="AP132" s="1200" t="str">
        <f>IF($E132&lt;&gt;"",IF(AND(AO132="",H132=""),"機械本体重量を入力してください",""),"")</f>
        <v/>
      </c>
      <c r="AQ132" s="1200" t="str">
        <f>IF($E132&lt;&gt;"",IF(AND(AO132&amp;AP132="",X132=""),"運搬費を入力してください",""),"")</f>
        <v/>
      </c>
      <c r="AR132" s="1200" t="str">
        <f>IF($E132&lt;&gt;"",IF(AND(AO132&amp;AP132&amp;AQ132="",Y132=""),"内分解組立費を入力してください",""),"")</f>
        <v/>
      </c>
      <c r="AS132" s="1200" t="str">
        <f>IF($E132&lt;&gt;"",IF(AND(AO132&amp;AP132&amp;AQ132&amp;AR132="",Z132=""),"運搬距離を入力してください",""),"")</f>
        <v/>
      </c>
      <c r="AT132" s="1200" t="str">
        <f>IF($E132&lt;&gt;"",IF(AND(AO132&amp;AP132&amp;AQ132&amp;AR132&amp;AS132="",AA132=""),"運搬回数を入力してください",""),"")</f>
        <v/>
      </c>
      <c r="AU132" s="1269"/>
    </row>
    <row r="133" spans="1:267" s="52" customFormat="1" ht="30" customHeight="1">
      <c r="A133" s="1918" t="s">
        <v>633</v>
      </c>
      <c r="B133" s="227">
        <f t="shared" ref="B133:B181" si="26">B132+1</f>
        <v>2</v>
      </c>
      <c r="C133" s="228" t="str">
        <f>IF('1_一般事項'!$C$8="","",'1_一般事項'!$C$8)</f>
        <v/>
      </c>
      <c r="D133" s="726" t="str">
        <f t="shared" si="25"/>
        <v/>
      </c>
      <c r="E133" s="1641"/>
      <c r="F133" s="1637"/>
      <c r="G133" s="221"/>
      <c r="H133" s="61"/>
      <c r="I133" s="778"/>
      <c r="J133" s="779"/>
      <c r="K133" s="779"/>
      <c r="L133" s="779"/>
      <c r="M133" s="779"/>
      <c r="N133" s="779"/>
      <c r="O133" s="779"/>
      <c r="P133" s="779"/>
      <c r="Q133" s="779"/>
      <c r="R133" s="779"/>
      <c r="S133" s="779"/>
      <c r="T133" s="779"/>
      <c r="U133" s="779"/>
      <c r="V133" s="780"/>
      <c r="W133" s="826"/>
      <c r="X133" s="753"/>
      <c r="Y133" s="754"/>
      <c r="Z133" s="755"/>
      <c r="AA133" s="769"/>
      <c r="AB133" s="778"/>
      <c r="AC133" s="779"/>
      <c r="AD133" s="780"/>
      <c r="AE133" s="826"/>
      <c r="AF133" s="804">
        <f t="shared" ref="AF133:AF180" si="27">SUM(X133)</f>
        <v>0</v>
      </c>
      <c r="AG133" s="803">
        <f t="shared" ref="AG133:AG180" si="28">SUM(Y133)</f>
        <v>0</v>
      </c>
      <c r="AI133" s="18"/>
      <c r="AJ133" s="18"/>
      <c r="AO133" s="1200" t="str">
        <f t="shared" ref="AO133:AO181" si="29">IF($E133&lt;&gt;"",IF(G133="","規格を入力してください",""),"")</f>
        <v/>
      </c>
      <c r="AP133" s="1200" t="str">
        <f t="shared" ref="AP133:AP181" si="30">IF($E133&lt;&gt;"",IF(AND(AO133="",H133=""),"機械本体重量を入力してください",""),"")</f>
        <v/>
      </c>
      <c r="AQ133" s="1200" t="str">
        <f t="shared" ref="AQ133:AQ181" si="31">IF($E133&lt;&gt;"",IF(AND(AO133&amp;AP133="",X133=""),"運搬費を入力してください",""),"")</f>
        <v/>
      </c>
      <c r="AR133" s="1200" t="str">
        <f t="shared" ref="AR133:AR181" si="32">IF($E133&lt;&gt;"",IF(AND(AO133&amp;AP133&amp;AQ133="",Y133=""),"内分解組立費を入力してください",""),"")</f>
        <v/>
      </c>
      <c r="AS133" s="1200" t="str">
        <f t="shared" ref="AS133:AS181" si="33">IF($E133&lt;&gt;"",IF(AND(AO133&amp;AP133&amp;AQ133&amp;AR133="",Z133=""),"運搬距離を入力してください",""),"")</f>
        <v/>
      </c>
      <c r="AT133" s="1200" t="str">
        <f t="shared" ref="AT133:AT181" si="34">IF($E133&lt;&gt;"",IF(AND(AO133&amp;AP133&amp;AQ133&amp;AR133&amp;AS133="",AA133=""),"運搬回数を入力してください",""),"")</f>
        <v/>
      </c>
      <c r="AU133" s="1269"/>
    </row>
    <row r="134" spans="1:267" s="52" customFormat="1" ht="30" customHeight="1">
      <c r="A134" s="1919"/>
      <c r="B134" s="227">
        <f t="shared" si="26"/>
        <v>3</v>
      </c>
      <c r="C134" s="228" t="str">
        <f>IF('1_一般事項'!$C$8="","",'1_一般事項'!$C$8)</f>
        <v/>
      </c>
      <c r="D134" s="726" t="str">
        <f t="shared" si="25"/>
        <v/>
      </c>
      <c r="E134" s="1641"/>
      <c r="F134" s="1637"/>
      <c r="G134" s="221"/>
      <c r="H134" s="61"/>
      <c r="I134" s="778"/>
      <c r="J134" s="779"/>
      <c r="K134" s="779"/>
      <c r="L134" s="779"/>
      <c r="M134" s="779"/>
      <c r="N134" s="779"/>
      <c r="O134" s="779"/>
      <c r="P134" s="779"/>
      <c r="Q134" s="779"/>
      <c r="R134" s="779"/>
      <c r="S134" s="779"/>
      <c r="T134" s="779"/>
      <c r="U134" s="779"/>
      <c r="V134" s="780"/>
      <c r="W134" s="826"/>
      <c r="X134" s="753"/>
      <c r="Y134" s="754"/>
      <c r="Z134" s="755"/>
      <c r="AA134" s="769"/>
      <c r="AB134" s="778"/>
      <c r="AC134" s="779"/>
      <c r="AD134" s="780"/>
      <c r="AE134" s="826"/>
      <c r="AF134" s="804">
        <f t="shared" si="27"/>
        <v>0</v>
      </c>
      <c r="AG134" s="803">
        <f t="shared" si="28"/>
        <v>0</v>
      </c>
      <c r="AI134" s="3"/>
      <c r="AJ134" s="3"/>
      <c r="AO134" s="1200" t="str">
        <f t="shared" si="29"/>
        <v/>
      </c>
      <c r="AP134" s="1200" t="str">
        <f t="shared" si="30"/>
        <v/>
      </c>
      <c r="AQ134" s="1200" t="str">
        <f t="shared" si="31"/>
        <v/>
      </c>
      <c r="AR134" s="1200" t="str">
        <f t="shared" si="32"/>
        <v/>
      </c>
      <c r="AS134" s="1200" t="str">
        <f t="shared" si="33"/>
        <v/>
      </c>
      <c r="AT134" s="1200" t="str">
        <f t="shared" si="34"/>
        <v/>
      </c>
      <c r="AU134" s="1269"/>
    </row>
    <row r="135" spans="1:267" s="52" customFormat="1" ht="30" customHeight="1">
      <c r="A135" s="1919"/>
      <c r="B135" s="227">
        <f t="shared" si="26"/>
        <v>4</v>
      </c>
      <c r="C135" s="228" t="str">
        <f>IF('1_一般事項'!$C$8="","",'1_一般事項'!$C$8)</f>
        <v/>
      </c>
      <c r="D135" s="726" t="str">
        <f t="shared" si="25"/>
        <v/>
      </c>
      <c r="E135" s="1641"/>
      <c r="F135" s="1637"/>
      <c r="G135" s="221"/>
      <c r="H135" s="61"/>
      <c r="I135" s="778"/>
      <c r="J135" s="779"/>
      <c r="K135" s="779"/>
      <c r="L135" s="779"/>
      <c r="M135" s="779"/>
      <c r="N135" s="779"/>
      <c r="O135" s="779"/>
      <c r="P135" s="779"/>
      <c r="Q135" s="779"/>
      <c r="R135" s="779"/>
      <c r="S135" s="779"/>
      <c r="T135" s="779"/>
      <c r="U135" s="779"/>
      <c r="V135" s="780"/>
      <c r="W135" s="826"/>
      <c r="X135" s="753"/>
      <c r="Y135" s="754"/>
      <c r="Z135" s="755"/>
      <c r="AA135" s="769"/>
      <c r="AB135" s="778"/>
      <c r="AC135" s="779"/>
      <c r="AD135" s="780"/>
      <c r="AE135" s="826"/>
      <c r="AF135" s="804">
        <f t="shared" si="27"/>
        <v>0</v>
      </c>
      <c r="AG135" s="803">
        <f t="shared" si="28"/>
        <v>0</v>
      </c>
      <c r="AI135" s="3"/>
      <c r="AJ135" s="3"/>
      <c r="AO135" s="1200" t="str">
        <f t="shared" si="29"/>
        <v/>
      </c>
      <c r="AP135" s="1200" t="str">
        <f t="shared" si="30"/>
        <v/>
      </c>
      <c r="AQ135" s="1200" t="str">
        <f t="shared" si="31"/>
        <v/>
      </c>
      <c r="AR135" s="1200" t="str">
        <f t="shared" si="32"/>
        <v/>
      </c>
      <c r="AS135" s="1200" t="str">
        <f t="shared" si="33"/>
        <v/>
      </c>
      <c r="AT135" s="1200" t="str">
        <f t="shared" si="34"/>
        <v/>
      </c>
      <c r="AU135" s="1269"/>
      <c r="JG135" s="786"/>
    </row>
    <row r="136" spans="1:267" s="52" customFormat="1" ht="30" customHeight="1">
      <c r="A136" s="1919"/>
      <c r="B136" s="227">
        <f t="shared" si="26"/>
        <v>5</v>
      </c>
      <c r="C136" s="228" t="str">
        <f>IF('1_一般事項'!$C$8="","",'1_一般事項'!$C$8)</f>
        <v/>
      </c>
      <c r="D136" s="726" t="str">
        <f t="shared" si="25"/>
        <v/>
      </c>
      <c r="E136" s="1641"/>
      <c r="F136" s="1637"/>
      <c r="G136" s="221"/>
      <c r="H136" s="61"/>
      <c r="I136" s="778"/>
      <c r="J136" s="779"/>
      <c r="K136" s="779"/>
      <c r="L136" s="779"/>
      <c r="M136" s="779"/>
      <c r="N136" s="779"/>
      <c r="O136" s="779"/>
      <c r="P136" s="779"/>
      <c r="Q136" s="779"/>
      <c r="R136" s="779"/>
      <c r="S136" s="779"/>
      <c r="T136" s="779"/>
      <c r="U136" s="779"/>
      <c r="V136" s="780"/>
      <c r="W136" s="826"/>
      <c r="X136" s="753"/>
      <c r="Y136" s="754"/>
      <c r="Z136" s="755"/>
      <c r="AA136" s="769"/>
      <c r="AB136" s="778"/>
      <c r="AC136" s="779"/>
      <c r="AD136" s="780"/>
      <c r="AE136" s="826"/>
      <c r="AF136" s="804">
        <f t="shared" si="27"/>
        <v>0</v>
      </c>
      <c r="AG136" s="803">
        <f t="shared" si="28"/>
        <v>0</v>
      </c>
      <c r="AI136" s="3"/>
      <c r="AJ136" s="3"/>
      <c r="AO136" s="1200" t="str">
        <f t="shared" si="29"/>
        <v/>
      </c>
      <c r="AP136" s="1200" t="str">
        <f t="shared" si="30"/>
        <v/>
      </c>
      <c r="AQ136" s="1200" t="str">
        <f t="shared" si="31"/>
        <v/>
      </c>
      <c r="AR136" s="1200" t="str">
        <f t="shared" si="32"/>
        <v/>
      </c>
      <c r="AS136" s="1200" t="str">
        <f t="shared" si="33"/>
        <v/>
      </c>
      <c r="AT136" s="1200" t="str">
        <f t="shared" si="34"/>
        <v/>
      </c>
      <c r="AU136" s="1269"/>
      <c r="JG136" s="786"/>
    </row>
    <row r="137" spans="1:267" s="52" customFormat="1" ht="30" customHeight="1">
      <c r="A137" s="1919"/>
      <c r="B137" s="227">
        <f t="shared" si="26"/>
        <v>6</v>
      </c>
      <c r="C137" s="228" t="str">
        <f>IF('1_一般事項'!$C$8="","",'1_一般事項'!$C$8)</f>
        <v/>
      </c>
      <c r="D137" s="726" t="str">
        <f t="shared" si="25"/>
        <v/>
      </c>
      <c r="E137" s="1641"/>
      <c r="F137" s="1637"/>
      <c r="G137" s="221"/>
      <c r="H137" s="61"/>
      <c r="I137" s="778"/>
      <c r="J137" s="779"/>
      <c r="K137" s="779"/>
      <c r="L137" s="779"/>
      <c r="M137" s="779"/>
      <c r="N137" s="779"/>
      <c r="O137" s="779"/>
      <c r="P137" s="779"/>
      <c r="Q137" s="779"/>
      <c r="R137" s="779"/>
      <c r="S137" s="779"/>
      <c r="T137" s="779"/>
      <c r="U137" s="779"/>
      <c r="V137" s="780"/>
      <c r="W137" s="826"/>
      <c r="X137" s="753"/>
      <c r="Y137" s="754"/>
      <c r="Z137" s="755"/>
      <c r="AA137" s="769"/>
      <c r="AB137" s="778"/>
      <c r="AC137" s="779"/>
      <c r="AD137" s="780"/>
      <c r="AE137" s="826"/>
      <c r="AF137" s="804">
        <f t="shared" si="27"/>
        <v>0</v>
      </c>
      <c r="AG137" s="803">
        <f t="shared" si="28"/>
        <v>0</v>
      </c>
      <c r="AI137" s="3"/>
      <c r="AJ137" s="3"/>
      <c r="AO137" s="1200" t="str">
        <f t="shared" si="29"/>
        <v/>
      </c>
      <c r="AP137" s="1200" t="str">
        <f t="shared" si="30"/>
        <v/>
      </c>
      <c r="AQ137" s="1200" t="str">
        <f t="shared" si="31"/>
        <v/>
      </c>
      <c r="AR137" s="1200" t="str">
        <f t="shared" si="32"/>
        <v/>
      </c>
      <c r="AS137" s="1200" t="str">
        <f t="shared" si="33"/>
        <v/>
      </c>
      <c r="AT137" s="1200" t="str">
        <f t="shared" si="34"/>
        <v/>
      </c>
      <c r="AU137" s="1269"/>
      <c r="JG137" s="786"/>
    </row>
    <row r="138" spans="1:267" s="52" customFormat="1" ht="30" customHeight="1">
      <c r="A138" s="1919"/>
      <c r="B138" s="227">
        <f t="shared" si="26"/>
        <v>7</v>
      </c>
      <c r="C138" s="228" t="str">
        <f>IF('1_一般事項'!$C$8="","",'1_一般事項'!$C$8)</f>
        <v/>
      </c>
      <c r="D138" s="726" t="str">
        <f t="shared" si="25"/>
        <v/>
      </c>
      <c r="E138" s="1641"/>
      <c r="F138" s="1637"/>
      <c r="G138" s="221"/>
      <c r="H138" s="61"/>
      <c r="I138" s="778"/>
      <c r="J138" s="779"/>
      <c r="K138" s="779"/>
      <c r="L138" s="779"/>
      <c r="M138" s="779"/>
      <c r="N138" s="779"/>
      <c r="O138" s="779"/>
      <c r="P138" s="779"/>
      <c r="Q138" s="779"/>
      <c r="R138" s="779"/>
      <c r="S138" s="779"/>
      <c r="T138" s="779"/>
      <c r="U138" s="779"/>
      <c r="V138" s="780"/>
      <c r="W138" s="826"/>
      <c r="X138" s="753"/>
      <c r="Y138" s="754"/>
      <c r="Z138" s="755"/>
      <c r="AA138" s="769"/>
      <c r="AB138" s="778"/>
      <c r="AC138" s="779"/>
      <c r="AD138" s="780"/>
      <c r="AE138" s="826"/>
      <c r="AF138" s="804">
        <f t="shared" si="27"/>
        <v>0</v>
      </c>
      <c r="AG138" s="803">
        <f t="shared" si="28"/>
        <v>0</v>
      </c>
      <c r="AI138" s="3"/>
      <c r="AJ138" s="3"/>
      <c r="AO138" s="1200" t="str">
        <f t="shared" si="29"/>
        <v/>
      </c>
      <c r="AP138" s="1200" t="str">
        <f t="shared" si="30"/>
        <v/>
      </c>
      <c r="AQ138" s="1200" t="str">
        <f t="shared" si="31"/>
        <v/>
      </c>
      <c r="AR138" s="1200" t="str">
        <f t="shared" si="32"/>
        <v/>
      </c>
      <c r="AS138" s="1200" t="str">
        <f t="shared" si="33"/>
        <v/>
      </c>
      <c r="AT138" s="1200" t="str">
        <f t="shared" si="34"/>
        <v/>
      </c>
      <c r="AU138" s="1269"/>
      <c r="JG138" s="786"/>
    </row>
    <row r="139" spans="1:267" s="52" customFormat="1" ht="30" customHeight="1">
      <c r="A139" s="1919"/>
      <c r="B139" s="227">
        <f t="shared" si="26"/>
        <v>8</v>
      </c>
      <c r="C139" s="228" t="str">
        <f>IF('1_一般事項'!$C$8="","",'1_一般事項'!$C$8)</f>
        <v/>
      </c>
      <c r="D139" s="726" t="str">
        <f t="shared" si="25"/>
        <v/>
      </c>
      <c r="E139" s="1641"/>
      <c r="F139" s="1637"/>
      <c r="G139" s="221"/>
      <c r="H139" s="61"/>
      <c r="I139" s="778"/>
      <c r="J139" s="779"/>
      <c r="K139" s="779"/>
      <c r="L139" s="779"/>
      <c r="M139" s="779"/>
      <c r="N139" s="779"/>
      <c r="O139" s="779"/>
      <c r="P139" s="779"/>
      <c r="Q139" s="779"/>
      <c r="R139" s="779"/>
      <c r="S139" s="779"/>
      <c r="T139" s="779"/>
      <c r="U139" s="779"/>
      <c r="V139" s="780"/>
      <c r="W139" s="826"/>
      <c r="X139" s="753"/>
      <c r="Y139" s="754"/>
      <c r="Z139" s="755"/>
      <c r="AA139" s="769"/>
      <c r="AB139" s="778"/>
      <c r="AC139" s="779"/>
      <c r="AD139" s="780"/>
      <c r="AE139" s="826"/>
      <c r="AF139" s="804">
        <f t="shared" si="27"/>
        <v>0</v>
      </c>
      <c r="AG139" s="803">
        <f t="shared" si="28"/>
        <v>0</v>
      </c>
      <c r="AI139" s="3"/>
      <c r="AJ139" s="45"/>
      <c r="AO139" s="1200" t="str">
        <f t="shared" si="29"/>
        <v/>
      </c>
      <c r="AP139" s="1200" t="str">
        <f t="shared" si="30"/>
        <v/>
      </c>
      <c r="AQ139" s="1200" t="str">
        <f t="shared" si="31"/>
        <v/>
      </c>
      <c r="AR139" s="1200" t="str">
        <f t="shared" si="32"/>
        <v/>
      </c>
      <c r="AS139" s="1200" t="str">
        <f t="shared" si="33"/>
        <v/>
      </c>
      <c r="AT139" s="1200" t="str">
        <f t="shared" si="34"/>
        <v/>
      </c>
      <c r="AU139" s="1269"/>
      <c r="JG139" s="786"/>
    </row>
    <row r="140" spans="1:267" s="52" customFormat="1" ht="30" customHeight="1">
      <c r="A140" s="1919"/>
      <c r="B140" s="227">
        <f t="shared" si="26"/>
        <v>9</v>
      </c>
      <c r="C140" s="228" t="str">
        <f>IF('1_一般事項'!$C$8="","",'1_一般事項'!$C$8)</f>
        <v/>
      </c>
      <c r="D140" s="726" t="str">
        <f t="shared" si="25"/>
        <v/>
      </c>
      <c r="E140" s="1641"/>
      <c r="F140" s="1637"/>
      <c r="G140" s="221"/>
      <c r="H140" s="61"/>
      <c r="I140" s="778"/>
      <c r="J140" s="779"/>
      <c r="K140" s="779"/>
      <c r="L140" s="779"/>
      <c r="M140" s="779"/>
      <c r="N140" s="779"/>
      <c r="O140" s="779"/>
      <c r="P140" s="779"/>
      <c r="Q140" s="779"/>
      <c r="R140" s="779"/>
      <c r="S140" s="779"/>
      <c r="T140" s="779"/>
      <c r="U140" s="779"/>
      <c r="V140" s="780"/>
      <c r="W140" s="826"/>
      <c r="X140" s="753"/>
      <c r="Y140" s="754"/>
      <c r="Z140" s="755"/>
      <c r="AA140" s="769"/>
      <c r="AB140" s="778"/>
      <c r="AC140" s="779"/>
      <c r="AD140" s="780"/>
      <c r="AE140" s="826"/>
      <c r="AF140" s="804">
        <f t="shared" si="27"/>
        <v>0</v>
      </c>
      <c r="AG140" s="803">
        <f t="shared" si="28"/>
        <v>0</v>
      </c>
      <c r="AI140" s="45"/>
      <c r="AJ140" s="45"/>
      <c r="AO140" s="1200" t="str">
        <f t="shared" si="29"/>
        <v/>
      </c>
      <c r="AP140" s="1200" t="str">
        <f t="shared" si="30"/>
        <v/>
      </c>
      <c r="AQ140" s="1200" t="str">
        <f t="shared" si="31"/>
        <v/>
      </c>
      <c r="AR140" s="1200" t="str">
        <f t="shared" si="32"/>
        <v/>
      </c>
      <c r="AS140" s="1200" t="str">
        <f t="shared" si="33"/>
        <v/>
      </c>
      <c r="AT140" s="1200" t="str">
        <f t="shared" si="34"/>
        <v/>
      </c>
      <c r="AU140" s="1269"/>
      <c r="JG140" s="786"/>
    </row>
    <row r="141" spans="1:267" s="52" customFormat="1" ht="30" customHeight="1">
      <c r="A141" s="1919"/>
      <c r="B141" s="227">
        <f t="shared" si="26"/>
        <v>10</v>
      </c>
      <c r="C141" s="228" t="str">
        <f>IF('1_一般事項'!$C$8="","",'1_一般事項'!$C$8)</f>
        <v/>
      </c>
      <c r="D141" s="726" t="str">
        <f t="shared" si="25"/>
        <v/>
      </c>
      <c r="E141" s="1641"/>
      <c r="F141" s="1637"/>
      <c r="G141" s="221"/>
      <c r="H141" s="61"/>
      <c r="I141" s="778"/>
      <c r="J141" s="779"/>
      <c r="K141" s="779"/>
      <c r="L141" s="779"/>
      <c r="M141" s="779"/>
      <c r="N141" s="779"/>
      <c r="O141" s="779"/>
      <c r="P141" s="779"/>
      <c r="Q141" s="779"/>
      <c r="R141" s="779"/>
      <c r="S141" s="779"/>
      <c r="T141" s="779"/>
      <c r="U141" s="779"/>
      <c r="V141" s="780"/>
      <c r="W141" s="826"/>
      <c r="X141" s="753"/>
      <c r="Y141" s="754"/>
      <c r="Z141" s="755"/>
      <c r="AA141" s="769"/>
      <c r="AB141" s="778"/>
      <c r="AC141" s="779"/>
      <c r="AD141" s="780"/>
      <c r="AE141" s="826"/>
      <c r="AF141" s="804">
        <f t="shared" si="27"/>
        <v>0</v>
      </c>
      <c r="AG141" s="803">
        <f t="shared" si="28"/>
        <v>0</v>
      </c>
      <c r="AI141" s="45"/>
      <c r="AJ141" s="45"/>
      <c r="AO141" s="1200" t="str">
        <f t="shared" si="29"/>
        <v/>
      </c>
      <c r="AP141" s="1200" t="str">
        <f t="shared" si="30"/>
        <v/>
      </c>
      <c r="AQ141" s="1200" t="str">
        <f t="shared" si="31"/>
        <v/>
      </c>
      <c r="AR141" s="1200" t="str">
        <f t="shared" si="32"/>
        <v/>
      </c>
      <c r="AS141" s="1200" t="str">
        <f t="shared" si="33"/>
        <v/>
      </c>
      <c r="AT141" s="1200" t="str">
        <f t="shared" si="34"/>
        <v/>
      </c>
      <c r="AU141" s="1269"/>
      <c r="JG141" s="786"/>
    </row>
    <row r="142" spans="1:267" s="52" customFormat="1" ht="30" customHeight="1">
      <c r="A142" s="222"/>
      <c r="B142" s="227">
        <f t="shared" si="26"/>
        <v>11</v>
      </c>
      <c r="C142" s="228" t="str">
        <f>IF('1_一般事項'!$C$8="","",'1_一般事項'!$C$8)</f>
        <v/>
      </c>
      <c r="D142" s="726" t="str">
        <f t="shared" si="25"/>
        <v/>
      </c>
      <c r="E142" s="1641"/>
      <c r="F142" s="1637"/>
      <c r="G142" s="221"/>
      <c r="H142" s="61"/>
      <c r="I142" s="778"/>
      <c r="J142" s="779"/>
      <c r="K142" s="779"/>
      <c r="L142" s="779"/>
      <c r="M142" s="779"/>
      <c r="N142" s="779"/>
      <c r="O142" s="779"/>
      <c r="P142" s="779"/>
      <c r="Q142" s="779"/>
      <c r="R142" s="779"/>
      <c r="S142" s="779"/>
      <c r="T142" s="779"/>
      <c r="U142" s="779"/>
      <c r="V142" s="780"/>
      <c r="W142" s="826"/>
      <c r="X142" s="753"/>
      <c r="Y142" s="754"/>
      <c r="Z142" s="755"/>
      <c r="AA142" s="769"/>
      <c r="AB142" s="778"/>
      <c r="AC142" s="779"/>
      <c r="AD142" s="780"/>
      <c r="AE142" s="826"/>
      <c r="AF142" s="804">
        <f t="shared" si="27"/>
        <v>0</v>
      </c>
      <c r="AG142" s="803">
        <f t="shared" si="28"/>
        <v>0</v>
      </c>
      <c r="AI142" s="3"/>
      <c r="AJ142" s="45"/>
      <c r="AO142" s="1200" t="str">
        <f t="shared" si="29"/>
        <v/>
      </c>
      <c r="AP142" s="1200" t="str">
        <f t="shared" si="30"/>
        <v/>
      </c>
      <c r="AQ142" s="1200" t="str">
        <f t="shared" si="31"/>
        <v/>
      </c>
      <c r="AR142" s="1200" t="str">
        <f t="shared" si="32"/>
        <v/>
      </c>
      <c r="AS142" s="1200" t="str">
        <f t="shared" si="33"/>
        <v/>
      </c>
      <c r="AT142" s="1200" t="str">
        <f t="shared" si="34"/>
        <v/>
      </c>
      <c r="AU142" s="1269"/>
      <c r="JG142" s="786"/>
    </row>
    <row r="143" spans="1:267" s="52" customFormat="1" ht="30" customHeight="1">
      <c r="A143" s="222"/>
      <c r="B143" s="227">
        <f t="shared" si="26"/>
        <v>12</v>
      </c>
      <c r="C143" s="228" t="str">
        <f>IF('1_一般事項'!$C$8="","",'1_一般事項'!$C$8)</f>
        <v/>
      </c>
      <c r="D143" s="726" t="str">
        <f t="shared" si="25"/>
        <v/>
      </c>
      <c r="E143" s="1641"/>
      <c r="F143" s="1637"/>
      <c r="G143" s="221"/>
      <c r="H143" s="61"/>
      <c r="I143" s="778"/>
      <c r="J143" s="779"/>
      <c r="K143" s="779"/>
      <c r="L143" s="779"/>
      <c r="M143" s="779"/>
      <c r="N143" s="779"/>
      <c r="O143" s="779"/>
      <c r="P143" s="779"/>
      <c r="Q143" s="779"/>
      <c r="R143" s="779"/>
      <c r="S143" s="779"/>
      <c r="T143" s="779"/>
      <c r="U143" s="779"/>
      <c r="V143" s="780"/>
      <c r="W143" s="826"/>
      <c r="X143" s="753"/>
      <c r="Y143" s="754"/>
      <c r="Z143" s="755"/>
      <c r="AA143" s="769"/>
      <c r="AB143" s="778"/>
      <c r="AC143" s="779"/>
      <c r="AD143" s="780"/>
      <c r="AE143" s="826"/>
      <c r="AF143" s="804">
        <f t="shared" si="27"/>
        <v>0</v>
      </c>
      <c r="AG143" s="803">
        <f t="shared" si="28"/>
        <v>0</v>
      </c>
      <c r="AI143" s="45"/>
      <c r="AJ143" s="45"/>
      <c r="AO143" s="1200" t="str">
        <f t="shared" si="29"/>
        <v/>
      </c>
      <c r="AP143" s="1200" t="str">
        <f t="shared" si="30"/>
        <v/>
      </c>
      <c r="AQ143" s="1200" t="str">
        <f t="shared" si="31"/>
        <v/>
      </c>
      <c r="AR143" s="1200" t="str">
        <f t="shared" si="32"/>
        <v/>
      </c>
      <c r="AS143" s="1200" t="str">
        <f t="shared" si="33"/>
        <v/>
      </c>
      <c r="AT143" s="1200" t="str">
        <f t="shared" si="34"/>
        <v/>
      </c>
      <c r="AU143" s="1269"/>
      <c r="JG143" s="786"/>
    </row>
    <row r="144" spans="1:267" s="52" customFormat="1" ht="30" customHeight="1">
      <c r="A144" s="222"/>
      <c r="B144" s="227">
        <f t="shared" si="26"/>
        <v>13</v>
      </c>
      <c r="C144" s="228" t="str">
        <f>IF('1_一般事項'!$C$8="","",'1_一般事項'!$C$8)</f>
        <v/>
      </c>
      <c r="D144" s="726" t="str">
        <f t="shared" si="25"/>
        <v/>
      </c>
      <c r="E144" s="1641"/>
      <c r="F144" s="1637"/>
      <c r="G144" s="221"/>
      <c r="H144" s="61"/>
      <c r="I144" s="778"/>
      <c r="J144" s="779"/>
      <c r="K144" s="779"/>
      <c r="L144" s="779"/>
      <c r="M144" s="779"/>
      <c r="N144" s="779"/>
      <c r="O144" s="779"/>
      <c r="P144" s="779"/>
      <c r="Q144" s="779"/>
      <c r="R144" s="779"/>
      <c r="S144" s="779"/>
      <c r="T144" s="779"/>
      <c r="U144" s="779"/>
      <c r="V144" s="780"/>
      <c r="W144" s="826"/>
      <c r="X144" s="753"/>
      <c r="Y144" s="754"/>
      <c r="Z144" s="755"/>
      <c r="AA144" s="769"/>
      <c r="AB144" s="778"/>
      <c r="AC144" s="779"/>
      <c r="AD144" s="780"/>
      <c r="AE144" s="826"/>
      <c r="AF144" s="804">
        <f t="shared" si="27"/>
        <v>0</v>
      </c>
      <c r="AG144" s="803">
        <f t="shared" si="28"/>
        <v>0</v>
      </c>
      <c r="AI144" s="45"/>
      <c r="AJ144" s="45"/>
      <c r="AO144" s="1200" t="str">
        <f t="shared" si="29"/>
        <v/>
      </c>
      <c r="AP144" s="1200" t="str">
        <f t="shared" si="30"/>
        <v/>
      </c>
      <c r="AQ144" s="1200" t="str">
        <f t="shared" si="31"/>
        <v/>
      </c>
      <c r="AR144" s="1200" t="str">
        <f t="shared" si="32"/>
        <v/>
      </c>
      <c r="AS144" s="1200" t="str">
        <f t="shared" si="33"/>
        <v/>
      </c>
      <c r="AT144" s="1200" t="str">
        <f t="shared" si="34"/>
        <v/>
      </c>
      <c r="AU144" s="1269"/>
      <c r="JG144" s="786"/>
    </row>
    <row r="145" spans="1:267" s="52" customFormat="1" ht="30" customHeight="1">
      <c r="A145" s="222"/>
      <c r="B145" s="227">
        <f t="shared" si="26"/>
        <v>14</v>
      </c>
      <c r="C145" s="228" t="str">
        <f>IF('1_一般事項'!$C$8="","",'1_一般事項'!$C$8)</f>
        <v/>
      </c>
      <c r="D145" s="726" t="str">
        <f t="shared" si="25"/>
        <v/>
      </c>
      <c r="E145" s="1641"/>
      <c r="F145" s="1637"/>
      <c r="G145" s="221"/>
      <c r="H145" s="61"/>
      <c r="I145" s="778"/>
      <c r="J145" s="779"/>
      <c r="K145" s="779"/>
      <c r="L145" s="779"/>
      <c r="M145" s="779"/>
      <c r="N145" s="779"/>
      <c r="O145" s="779"/>
      <c r="P145" s="779"/>
      <c r="Q145" s="779"/>
      <c r="R145" s="779"/>
      <c r="S145" s="779"/>
      <c r="T145" s="779"/>
      <c r="U145" s="779"/>
      <c r="V145" s="780"/>
      <c r="W145" s="826"/>
      <c r="X145" s="753"/>
      <c r="Y145" s="754"/>
      <c r="Z145" s="755"/>
      <c r="AA145" s="769"/>
      <c r="AB145" s="778"/>
      <c r="AC145" s="779"/>
      <c r="AD145" s="780"/>
      <c r="AE145" s="826"/>
      <c r="AF145" s="804">
        <f t="shared" si="27"/>
        <v>0</v>
      </c>
      <c r="AG145" s="803">
        <f t="shared" si="28"/>
        <v>0</v>
      </c>
      <c r="AI145" s="3"/>
      <c r="AJ145" s="45"/>
      <c r="AO145" s="1200" t="str">
        <f t="shared" si="29"/>
        <v/>
      </c>
      <c r="AP145" s="1200" t="str">
        <f t="shared" si="30"/>
        <v/>
      </c>
      <c r="AQ145" s="1200" t="str">
        <f t="shared" si="31"/>
        <v/>
      </c>
      <c r="AR145" s="1200" t="str">
        <f t="shared" si="32"/>
        <v/>
      </c>
      <c r="AS145" s="1200" t="str">
        <f t="shared" si="33"/>
        <v/>
      </c>
      <c r="AT145" s="1200" t="str">
        <f t="shared" si="34"/>
        <v/>
      </c>
      <c r="AU145" s="1269"/>
      <c r="JG145" s="786"/>
    </row>
    <row r="146" spans="1:267" s="52" customFormat="1" ht="30" customHeight="1">
      <c r="A146" s="222"/>
      <c r="B146" s="227">
        <f t="shared" si="26"/>
        <v>15</v>
      </c>
      <c r="C146" s="228" t="str">
        <f>IF('1_一般事項'!$C$8="","",'1_一般事項'!$C$8)</f>
        <v/>
      </c>
      <c r="D146" s="726" t="str">
        <f t="shared" si="25"/>
        <v/>
      </c>
      <c r="E146" s="1641"/>
      <c r="F146" s="1637"/>
      <c r="G146" s="221"/>
      <c r="H146" s="61"/>
      <c r="I146" s="778"/>
      <c r="J146" s="779"/>
      <c r="K146" s="779"/>
      <c r="L146" s="779"/>
      <c r="M146" s="779"/>
      <c r="N146" s="779"/>
      <c r="O146" s="779"/>
      <c r="P146" s="779"/>
      <c r="Q146" s="779"/>
      <c r="R146" s="779"/>
      <c r="S146" s="779"/>
      <c r="T146" s="779"/>
      <c r="U146" s="779"/>
      <c r="V146" s="780"/>
      <c r="W146" s="826"/>
      <c r="X146" s="753"/>
      <c r="Y146" s="754"/>
      <c r="Z146" s="755"/>
      <c r="AA146" s="769"/>
      <c r="AB146" s="778"/>
      <c r="AC146" s="779"/>
      <c r="AD146" s="780"/>
      <c r="AE146" s="826"/>
      <c r="AF146" s="804">
        <f t="shared" si="27"/>
        <v>0</v>
      </c>
      <c r="AG146" s="803">
        <f t="shared" si="28"/>
        <v>0</v>
      </c>
      <c r="AI146" s="45"/>
      <c r="AJ146" s="45"/>
      <c r="AO146" s="1200" t="str">
        <f t="shared" si="29"/>
        <v/>
      </c>
      <c r="AP146" s="1200" t="str">
        <f t="shared" si="30"/>
        <v/>
      </c>
      <c r="AQ146" s="1200" t="str">
        <f t="shared" si="31"/>
        <v/>
      </c>
      <c r="AR146" s="1200" t="str">
        <f t="shared" si="32"/>
        <v/>
      </c>
      <c r="AS146" s="1200" t="str">
        <f t="shared" si="33"/>
        <v/>
      </c>
      <c r="AT146" s="1200" t="str">
        <f t="shared" si="34"/>
        <v/>
      </c>
      <c r="AU146" s="1269"/>
      <c r="JG146" s="786"/>
    </row>
    <row r="147" spans="1:267" s="52" customFormat="1" ht="30" customHeight="1">
      <c r="A147" s="222"/>
      <c r="B147" s="227">
        <f t="shared" si="26"/>
        <v>16</v>
      </c>
      <c r="C147" s="228" t="str">
        <f>IF('1_一般事項'!$C$8="","",'1_一般事項'!$C$8)</f>
        <v/>
      </c>
      <c r="D147" s="726" t="str">
        <f t="shared" si="25"/>
        <v/>
      </c>
      <c r="E147" s="1641"/>
      <c r="F147" s="1637"/>
      <c r="G147" s="221"/>
      <c r="H147" s="61"/>
      <c r="I147" s="778"/>
      <c r="J147" s="779"/>
      <c r="K147" s="779"/>
      <c r="L147" s="779"/>
      <c r="M147" s="779"/>
      <c r="N147" s="779"/>
      <c r="O147" s="779"/>
      <c r="P147" s="779"/>
      <c r="Q147" s="779"/>
      <c r="R147" s="779"/>
      <c r="S147" s="779"/>
      <c r="T147" s="779"/>
      <c r="U147" s="779"/>
      <c r="V147" s="780"/>
      <c r="W147" s="826"/>
      <c r="X147" s="753"/>
      <c r="Y147" s="754"/>
      <c r="Z147" s="755"/>
      <c r="AA147" s="769"/>
      <c r="AB147" s="778"/>
      <c r="AC147" s="779"/>
      <c r="AD147" s="780"/>
      <c r="AE147" s="826"/>
      <c r="AF147" s="804">
        <f t="shared" si="27"/>
        <v>0</v>
      </c>
      <c r="AG147" s="803">
        <f t="shared" si="28"/>
        <v>0</v>
      </c>
      <c r="AI147" s="3"/>
      <c r="AJ147" s="45"/>
      <c r="AO147" s="1200" t="str">
        <f t="shared" si="29"/>
        <v/>
      </c>
      <c r="AP147" s="1200" t="str">
        <f t="shared" si="30"/>
        <v/>
      </c>
      <c r="AQ147" s="1200" t="str">
        <f t="shared" si="31"/>
        <v/>
      </c>
      <c r="AR147" s="1200" t="str">
        <f t="shared" si="32"/>
        <v/>
      </c>
      <c r="AS147" s="1200" t="str">
        <f t="shared" si="33"/>
        <v/>
      </c>
      <c r="AT147" s="1200" t="str">
        <f t="shared" si="34"/>
        <v/>
      </c>
      <c r="AU147" s="1269"/>
      <c r="JG147" s="786"/>
    </row>
    <row r="148" spans="1:267" s="52" customFormat="1" ht="30" customHeight="1">
      <c r="A148" s="222"/>
      <c r="B148" s="227">
        <f t="shared" si="26"/>
        <v>17</v>
      </c>
      <c r="C148" s="228" t="str">
        <f>IF('1_一般事項'!$C$8="","",'1_一般事項'!$C$8)</f>
        <v/>
      </c>
      <c r="D148" s="726" t="str">
        <f t="shared" si="25"/>
        <v/>
      </c>
      <c r="E148" s="1641"/>
      <c r="F148" s="1637"/>
      <c r="G148" s="221"/>
      <c r="H148" s="61"/>
      <c r="I148" s="778"/>
      <c r="J148" s="779"/>
      <c r="K148" s="779"/>
      <c r="L148" s="779"/>
      <c r="M148" s="779"/>
      <c r="N148" s="779"/>
      <c r="O148" s="779"/>
      <c r="P148" s="779"/>
      <c r="Q148" s="779"/>
      <c r="R148" s="779"/>
      <c r="S148" s="779"/>
      <c r="T148" s="779"/>
      <c r="U148" s="779"/>
      <c r="V148" s="780"/>
      <c r="W148" s="826"/>
      <c r="X148" s="753"/>
      <c r="Y148" s="754"/>
      <c r="Z148" s="755"/>
      <c r="AA148" s="769"/>
      <c r="AB148" s="778"/>
      <c r="AC148" s="779"/>
      <c r="AD148" s="780"/>
      <c r="AE148" s="826"/>
      <c r="AF148" s="804">
        <f t="shared" si="27"/>
        <v>0</v>
      </c>
      <c r="AG148" s="803">
        <f t="shared" si="28"/>
        <v>0</v>
      </c>
      <c r="AI148" s="45"/>
      <c r="AJ148" s="45"/>
      <c r="AO148" s="1200" t="str">
        <f t="shared" si="29"/>
        <v/>
      </c>
      <c r="AP148" s="1200" t="str">
        <f t="shared" si="30"/>
        <v/>
      </c>
      <c r="AQ148" s="1200" t="str">
        <f t="shared" si="31"/>
        <v/>
      </c>
      <c r="AR148" s="1200" t="str">
        <f t="shared" si="32"/>
        <v/>
      </c>
      <c r="AS148" s="1200" t="str">
        <f t="shared" si="33"/>
        <v/>
      </c>
      <c r="AT148" s="1200" t="str">
        <f t="shared" si="34"/>
        <v/>
      </c>
      <c r="AU148" s="1269"/>
      <c r="JG148" s="786"/>
    </row>
    <row r="149" spans="1:267" s="52" customFormat="1" ht="30" customHeight="1">
      <c r="A149" s="222"/>
      <c r="B149" s="227">
        <f t="shared" si="26"/>
        <v>18</v>
      </c>
      <c r="C149" s="228" t="str">
        <f>IF('1_一般事項'!$C$8="","",'1_一般事項'!$C$8)</f>
        <v/>
      </c>
      <c r="D149" s="726" t="str">
        <f t="shared" si="25"/>
        <v/>
      </c>
      <c r="E149" s="1641"/>
      <c r="F149" s="1637"/>
      <c r="G149" s="221"/>
      <c r="H149" s="61"/>
      <c r="I149" s="778"/>
      <c r="J149" s="779"/>
      <c r="K149" s="779"/>
      <c r="L149" s="779"/>
      <c r="M149" s="779"/>
      <c r="N149" s="779"/>
      <c r="O149" s="779"/>
      <c r="P149" s="779"/>
      <c r="Q149" s="779"/>
      <c r="R149" s="779"/>
      <c r="S149" s="779"/>
      <c r="T149" s="779"/>
      <c r="U149" s="779"/>
      <c r="V149" s="780"/>
      <c r="W149" s="826"/>
      <c r="X149" s="753"/>
      <c r="Y149" s="754"/>
      <c r="Z149" s="755"/>
      <c r="AA149" s="769"/>
      <c r="AB149" s="778"/>
      <c r="AC149" s="779"/>
      <c r="AD149" s="780"/>
      <c r="AE149" s="826"/>
      <c r="AF149" s="804">
        <f t="shared" si="27"/>
        <v>0</v>
      </c>
      <c r="AG149" s="803">
        <f t="shared" si="28"/>
        <v>0</v>
      </c>
      <c r="AI149" s="45"/>
      <c r="AJ149" s="45"/>
      <c r="AO149" s="1200" t="str">
        <f t="shared" si="29"/>
        <v/>
      </c>
      <c r="AP149" s="1200" t="str">
        <f t="shared" si="30"/>
        <v/>
      </c>
      <c r="AQ149" s="1200" t="str">
        <f t="shared" si="31"/>
        <v/>
      </c>
      <c r="AR149" s="1200" t="str">
        <f t="shared" si="32"/>
        <v/>
      </c>
      <c r="AS149" s="1200" t="str">
        <f t="shared" si="33"/>
        <v/>
      </c>
      <c r="AT149" s="1200" t="str">
        <f t="shared" si="34"/>
        <v/>
      </c>
      <c r="AU149" s="1269"/>
      <c r="JG149" s="786"/>
    </row>
    <row r="150" spans="1:267" s="52" customFormat="1" ht="30" customHeight="1">
      <c r="A150" s="222"/>
      <c r="B150" s="227">
        <f t="shared" si="26"/>
        <v>19</v>
      </c>
      <c r="C150" s="228" t="str">
        <f>IF('1_一般事項'!$C$8="","",'1_一般事項'!$C$8)</f>
        <v/>
      </c>
      <c r="D150" s="726" t="str">
        <f t="shared" si="25"/>
        <v/>
      </c>
      <c r="E150" s="1641"/>
      <c r="F150" s="1637"/>
      <c r="G150" s="221"/>
      <c r="H150" s="61"/>
      <c r="I150" s="778"/>
      <c r="J150" s="779"/>
      <c r="K150" s="779"/>
      <c r="L150" s="779"/>
      <c r="M150" s="779"/>
      <c r="N150" s="779"/>
      <c r="O150" s="779"/>
      <c r="P150" s="779"/>
      <c r="Q150" s="779"/>
      <c r="R150" s="779"/>
      <c r="S150" s="779"/>
      <c r="T150" s="779"/>
      <c r="U150" s="779"/>
      <c r="V150" s="780"/>
      <c r="W150" s="826"/>
      <c r="X150" s="753"/>
      <c r="Y150" s="754"/>
      <c r="Z150" s="755"/>
      <c r="AA150" s="769"/>
      <c r="AB150" s="778"/>
      <c r="AC150" s="779"/>
      <c r="AD150" s="780"/>
      <c r="AE150" s="826"/>
      <c r="AF150" s="804">
        <f t="shared" si="27"/>
        <v>0</v>
      </c>
      <c r="AG150" s="803">
        <f t="shared" si="28"/>
        <v>0</v>
      </c>
      <c r="AI150" s="3"/>
      <c r="AJ150" s="45"/>
      <c r="AO150" s="1200" t="str">
        <f t="shared" si="29"/>
        <v/>
      </c>
      <c r="AP150" s="1200" t="str">
        <f t="shared" si="30"/>
        <v/>
      </c>
      <c r="AQ150" s="1200" t="str">
        <f t="shared" si="31"/>
        <v/>
      </c>
      <c r="AR150" s="1200" t="str">
        <f t="shared" si="32"/>
        <v/>
      </c>
      <c r="AS150" s="1200" t="str">
        <f t="shared" si="33"/>
        <v/>
      </c>
      <c r="AT150" s="1200" t="str">
        <f t="shared" si="34"/>
        <v/>
      </c>
      <c r="AU150" s="1269"/>
      <c r="JG150" s="786"/>
    </row>
    <row r="151" spans="1:267" s="52" customFormat="1" ht="30" customHeight="1">
      <c r="A151" s="222"/>
      <c r="B151" s="227">
        <f t="shared" si="26"/>
        <v>20</v>
      </c>
      <c r="C151" s="228" t="str">
        <f>IF('1_一般事項'!$C$8="","",'1_一般事項'!$C$8)</f>
        <v/>
      </c>
      <c r="D151" s="726" t="str">
        <f t="shared" si="25"/>
        <v/>
      </c>
      <c r="E151" s="1641"/>
      <c r="F151" s="1637"/>
      <c r="G151" s="221"/>
      <c r="H151" s="61"/>
      <c r="I151" s="778"/>
      <c r="J151" s="779"/>
      <c r="K151" s="779"/>
      <c r="L151" s="779"/>
      <c r="M151" s="779"/>
      <c r="N151" s="779"/>
      <c r="O151" s="779"/>
      <c r="P151" s="779"/>
      <c r="Q151" s="779"/>
      <c r="R151" s="779"/>
      <c r="S151" s="779"/>
      <c r="T151" s="779"/>
      <c r="U151" s="779"/>
      <c r="V151" s="780"/>
      <c r="W151" s="826"/>
      <c r="X151" s="753"/>
      <c r="Y151" s="754"/>
      <c r="Z151" s="755"/>
      <c r="AA151" s="769"/>
      <c r="AB151" s="778"/>
      <c r="AC151" s="779"/>
      <c r="AD151" s="780"/>
      <c r="AE151" s="826"/>
      <c r="AF151" s="804">
        <f t="shared" si="27"/>
        <v>0</v>
      </c>
      <c r="AG151" s="803">
        <f t="shared" si="28"/>
        <v>0</v>
      </c>
      <c r="AI151" s="45"/>
      <c r="AJ151" s="45"/>
      <c r="AO151" s="1200" t="str">
        <f t="shared" si="29"/>
        <v/>
      </c>
      <c r="AP151" s="1200" t="str">
        <f t="shared" si="30"/>
        <v/>
      </c>
      <c r="AQ151" s="1200" t="str">
        <f t="shared" si="31"/>
        <v/>
      </c>
      <c r="AR151" s="1200" t="str">
        <f t="shared" si="32"/>
        <v/>
      </c>
      <c r="AS151" s="1200" t="str">
        <f t="shared" si="33"/>
        <v/>
      </c>
      <c r="AT151" s="1200" t="str">
        <f t="shared" si="34"/>
        <v/>
      </c>
      <c r="AU151" s="1269"/>
      <c r="JG151" s="786"/>
    </row>
    <row r="152" spans="1:267" s="52" customFormat="1" ht="30" customHeight="1">
      <c r="A152" s="222"/>
      <c r="B152" s="227">
        <f t="shared" si="26"/>
        <v>21</v>
      </c>
      <c r="C152" s="228" t="str">
        <f>IF('1_一般事項'!$C$8="","",'1_一般事項'!$C$8)</f>
        <v/>
      </c>
      <c r="D152" s="726" t="str">
        <f t="shared" si="25"/>
        <v/>
      </c>
      <c r="E152" s="1641"/>
      <c r="F152" s="1637"/>
      <c r="G152" s="221"/>
      <c r="H152" s="61"/>
      <c r="I152" s="778"/>
      <c r="J152" s="779"/>
      <c r="K152" s="779"/>
      <c r="L152" s="779"/>
      <c r="M152" s="779"/>
      <c r="N152" s="779"/>
      <c r="O152" s="779"/>
      <c r="P152" s="779"/>
      <c r="Q152" s="779"/>
      <c r="R152" s="779"/>
      <c r="S152" s="779"/>
      <c r="T152" s="779"/>
      <c r="U152" s="779"/>
      <c r="V152" s="780"/>
      <c r="W152" s="826"/>
      <c r="X152" s="753"/>
      <c r="Y152" s="754"/>
      <c r="Z152" s="755"/>
      <c r="AA152" s="769"/>
      <c r="AB152" s="778"/>
      <c r="AC152" s="779"/>
      <c r="AD152" s="780"/>
      <c r="AE152" s="826"/>
      <c r="AF152" s="804">
        <f t="shared" si="27"/>
        <v>0</v>
      </c>
      <c r="AG152" s="803">
        <f t="shared" si="28"/>
        <v>0</v>
      </c>
      <c r="AI152" s="45"/>
      <c r="AJ152" s="45"/>
      <c r="AO152" s="1200" t="str">
        <f t="shared" si="29"/>
        <v/>
      </c>
      <c r="AP152" s="1200" t="str">
        <f t="shared" si="30"/>
        <v/>
      </c>
      <c r="AQ152" s="1200" t="str">
        <f t="shared" si="31"/>
        <v/>
      </c>
      <c r="AR152" s="1200" t="str">
        <f t="shared" si="32"/>
        <v/>
      </c>
      <c r="AS152" s="1200" t="str">
        <f t="shared" si="33"/>
        <v/>
      </c>
      <c r="AT152" s="1200" t="str">
        <f t="shared" si="34"/>
        <v/>
      </c>
      <c r="AU152" s="1269"/>
      <c r="JG152" s="786"/>
    </row>
    <row r="153" spans="1:267" s="52" customFormat="1" ht="30" customHeight="1">
      <c r="A153" s="222"/>
      <c r="B153" s="227">
        <f t="shared" si="26"/>
        <v>22</v>
      </c>
      <c r="C153" s="228" t="str">
        <f>IF('1_一般事項'!$C$8="","",'1_一般事項'!$C$8)</f>
        <v/>
      </c>
      <c r="D153" s="726" t="str">
        <f t="shared" si="25"/>
        <v/>
      </c>
      <c r="E153" s="1641"/>
      <c r="F153" s="1637"/>
      <c r="G153" s="221"/>
      <c r="H153" s="61"/>
      <c r="I153" s="778"/>
      <c r="J153" s="779"/>
      <c r="K153" s="779"/>
      <c r="L153" s="779"/>
      <c r="M153" s="779"/>
      <c r="N153" s="779"/>
      <c r="O153" s="779"/>
      <c r="P153" s="779"/>
      <c r="Q153" s="779"/>
      <c r="R153" s="779"/>
      <c r="S153" s="779"/>
      <c r="T153" s="779"/>
      <c r="U153" s="779"/>
      <c r="V153" s="780"/>
      <c r="W153" s="826"/>
      <c r="X153" s="753"/>
      <c r="Y153" s="754"/>
      <c r="Z153" s="755"/>
      <c r="AA153" s="769"/>
      <c r="AB153" s="778"/>
      <c r="AC153" s="779"/>
      <c r="AD153" s="780"/>
      <c r="AE153" s="826"/>
      <c r="AF153" s="804">
        <f t="shared" si="27"/>
        <v>0</v>
      </c>
      <c r="AG153" s="803">
        <f t="shared" si="28"/>
        <v>0</v>
      </c>
      <c r="AI153" s="3"/>
      <c r="AJ153" s="45"/>
      <c r="AO153" s="1200" t="str">
        <f t="shared" si="29"/>
        <v/>
      </c>
      <c r="AP153" s="1200" t="str">
        <f t="shared" si="30"/>
        <v/>
      </c>
      <c r="AQ153" s="1200" t="str">
        <f t="shared" si="31"/>
        <v/>
      </c>
      <c r="AR153" s="1200" t="str">
        <f t="shared" si="32"/>
        <v/>
      </c>
      <c r="AS153" s="1200" t="str">
        <f t="shared" si="33"/>
        <v/>
      </c>
      <c r="AT153" s="1200" t="str">
        <f t="shared" si="34"/>
        <v/>
      </c>
      <c r="AU153" s="1269"/>
      <c r="JG153" s="786"/>
    </row>
    <row r="154" spans="1:267" s="52" customFormat="1" ht="30" customHeight="1">
      <c r="A154" s="222"/>
      <c r="B154" s="227">
        <f t="shared" si="26"/>
        <v>23</v>
      </c>
      <c r="C154" s="228" t="str">
        <f>IF('1_一般事項'!$C$8="","",'1_一般事項'!$C$8)</f>
        <v/>
      </c>
      <c r="D154" s="726" t="str">
        <f t="shared" si="25"/>
        <v/>
      </c>
      <c r="E154" s="1641"/>
      <c r="F154" s="1637"/>
      <c r="G154" s="221"/>
      <c r="H154" s="61"/>
      <c r="I154" s="778"/>
      <c r="J154" s="779"/>
      <c r="K154" s="779"/>
      <c r="L154" s="779"/>
      <c r="M154" s="779"/>
      <c r="N154" s="779"/>
      <c r="O154" s="779"/>
      <c r="P154" s="779"/>
      <c r="Q154" s="779"/>
      <c r="R154" s="779"/>
      <c r="S154" s="779"/>
      <c r="T154" s="779"/>
      <c r="U154" s="779"/>
      <c r="V154" s="780"/>
      <c r="W154" s="826"/>
      <c r="X154" s="753"/>
      <c r="Y154" s="754"/>
      <c r="Z154" s="755"/>
      <c r="AA154" s="769"/>
      <c r="AB154" s="778"/>
      <c r="AC154" s="779"/>
      <c r="AD154" s="780"/>
      <c r="AE154" s="826"/>
      <c r="AF154" s="804">
        <f t="shared" si="27"/>
        <v>0</v>
      </c>
      <c r="AG154" s="803">
        <f t="shared" si="28"/>
        <v>0</v>
      </c>
      <c r="AI154" s="45"/>
      <c r="AJ154" s="45"/>
      <c r="AO154" s="1200" t="str">
        <f t="shared" si="29"/>
        <v/>
      </c>
      <c r="AP154" s="1200" t="str">
        <f t="shared" si="30"/>
        <v/>
      </c>
      <c r="AQ154" s="1200" t="str">
        <f t="shared" si="31"/>
        <v/>
      </c>
      <c r="AR154" s="1200" t="str">
        <f t="shared" si="32"/>
        <v/>
      </c>
      <c r="AS154" s="1200" t="str">
        <f t="shared" si="33"/>
        <v/>
      </c>
      <c r="AT154" s="1200" t="str">
        <f t="shared" si="34"/>
        <v/>
      </c>
      <c r="AU154" s="1269"/>
      <c r="JG154" s="786"/>
    </row>
    <row r="155" spans="1:267" s="52" customFormat="1" ht="30" customHeight="1">
      <c r="A155" s="222"/>
      <c r="B155" s="227">
        <f t="shared" si="26"/>
        <v>24</v>
      </c>
      <c r="C155" s="228" t="str">
        <f>IF('1_一般事項'!$C$8="","",'1_一般事項'!$C$8)</f>
        <v/>
      </c>
      <c r="D155" s="726" t="str">
        <f t="shared" si="25"/>
        <v/>
      </c>
      <c r="E155" s="1641"/>
      <c r="F155" s="1637"/>
      <c r="G155" s="221"/>
      <c r="H155" s="61"/>
      <c r="I155" s="778"/>
      <c r="J155" s="779"/>
      <c r="K155" s="779"/>
      <c r="L155" s="779"/>
      <c r="M155" s="779"/>
      <c r="N155" s="779"/>
      <c r="O155" s="779"/>
      <c r="P155" s="779"/>
      <c r="Q155" s="779"/>
      <c r="R155" s="779"/>
      <c r="S155" s="779"/>
      <c r="T155" s="779"/>
      <c r="U155" s="779"/>
      <c r="V155" s="780"/>
      <c r="W155" s="826"/>
      <c r="X155" s="753"/>
      <c r="Y155" s="754"/>
      <c r="Z155" s="755"/>
      <c r="AA155" s="769"/>
      <c r="AB155" s="778"/>
      <c r="AC155" s="779"/>
      <c r="AD155" s="780"/>
      <c r="AE155" s="826"/>
      <c r="AF155" s="804">
        <f t="shared" si="27"/>
        <v>0</v>
      </c>
      <c r="AG155" s="803">
        <f t="shared" si="28"/>
        <v>0</v>
      </c>
      <c r="AI155" s="45"/>
      <c r="AJ155" s="45"/>
      <c r="AO155" s="1200" t="str">
        <f t="shared" si="29"/>
        <v/>
      </c>
      <c r="AP155" s="1200" t="str">
        <f t="shared" si="30"/>
        <v/>
      </c>
      <c r="AQ155" s="1200" t="str">
        <f t="shared" si="31"/>
        <v/>
      </c>
      <c r="AR155" s="1200" t="str">
        <f t="shared" si="32"/>
        <v/>
      </c>
      <c r="AS155" s="1200" t="str">
        <f t="shared" si="33"/>
        <v/>
      </c>
      <c r="AT155" s="1200" t="str">
        <f t="shared" si="34"/>
        <v/>
      </c>
      <c r="AU155" s="1269"/>
      <c r="JG155" s="786"/>
    </row>
    <row r="156" spans="1:267" s="52" customFormat="1" ht="30" customHeight="1">
      <c r="A156" s="222"/>
      <c r="B156" s="227">
        <f t="shared" si="26"/>
        <v>25</v>
      </c>
      <c r="C156" s="228" t="str">
        <f>IF('1_一般事項'!$C$8="","",'1_一般事項'!$C$8)</f>
        <v/>
      </c>
      <c r="D156" s="726" t="str">
        <f t="shared" si="25"/>
        <v/>
      </c>
      <c r="E156" s="1641"/>
      <c r="F156" s="1637"/>
      <c r="G156" s="221"/>
      <c r="H156" s="61"/>
      <c r="I156" s="778"/>
      <c r="J156" s="779"/>
      <c r="K156" s="779"/>
      <c r="L156" s="779"/>
      <c r="M156" s="779"/>
      <c r="N156" s="779"/>
      <c r="O156" s="779"/>
      <c r="P156" s="779"/>
      <c r="Q156" s="779"/>
      <c r="R156" s="779"/>
      <c r="S156" s="779"/>
      <c r="T156" s="779"/>
      <c r="U156" s="779"/>
      <c r="V156" s="780"/>
      <c r="W156" s="826"/>
      <c r="X156" s="753"/>
      <c r="Y156" s="754"/>
      <c r="Z156" s="755"/>
      <c r="AA156" s="769"/>
      <c r="AB156" s="778"/>
      <c r="AC156" s="779"/>
      <c r="AD156" s="780"/>
      <c r="AE156" s="826"/>
      <c r="AF156" s="804">
        <f t="shared" si="27"/>
        <v>0</v>
      </c>
      <c r="AG156" s="803">
        <f t="shared" si="28"/>
        <v>0</v>
      </c>
      <c r="AI156" s="3"/>
      <c r="AJ156" s="45"/>
      <c r="AO156" s="1200" t="str">
        <f t="shared" si="29"/>
        <v/>
      </c>
      <c r="AP156" s="1200" t="str">
        <f t="shared" si="30"/>
        <v/>
      </c>
      <c r="AQ156" s="1200" t="str">
        <f t="shared" si="31"/>
        <v/>
      </c>
      <c r="AR156" s="1200" t="str">
        <f t="shared" si="32"/>
        <v/>
      </c>
      <c r="AS156" s="1200" t="str">
        <f t="shared" si="33"/>
        <v/>
      </c>
      <c r="AT156" s="1200" t="str">
        <f t="shared" si="34"/>
        <v/>
      </c>
      <c r="AU156" s="1269"/>
      <c r="JG156" s="786"/>
    </row>
    <row r="157" spans="1:267" s="52" customFormat="1" ht="30" customHeight="1">
      <c r="A157" s="222"/>
      <c r="B157" s="227">
        <f t="shared" si="26"/>
        <v>26</v>
      </c>
      <c r="C157" s="228" t="str">
        <f>IF('1_一般事項'!$C$8="","",'1_一般事項'!$C$8)</f>
        <v/>
      </c>
      <c r="D157" s="726" t="str">
        <f t="shared" si="25"/>
        <v/>
      </c>
      <c r="E157" s="1641"/>
      <c r="F157" s="1637"/>
      <c r="G157" s="221"/>
      <c r="H157" s="61"/>
      <c r="I157" s="778"/>
      <c r="J157" s="779"/>
      <c r="K157" s="779"/>
      <c r="L157" s="779"/>
      <c r="M157" s="779"/>
      <c r="N157" s="779"/>
      <c r="O157" s="779"/>
      <c r="P157" s="779"/>
      <c r="Q157" s="779"/>
      <c r="R157" s="779"/>
      <c r="S157" s="779"/>
      <c r="T157" s="779"/>
      <c r="U157" s="779"/>
      <c r="V157" s="780"/>
      <c r="W157" s="826"/>
      <c r="X157" s="753"/>
      <c r="Y157" s="754"/>
      <c r="Z157" s="755"/>
      <c r="AA157" s="769"/>
      <c r="AB157" s="778"/>
      <c r="AC157" s="779"/>
      <c r="AD157" s="780"/>
      <c r="AE157" s="826"/>
      <c r="AF157" s="804">
        <f t="shared" si="27"/>
        <v>0</v>
      </c>
      <c r="AG157" s="803">
        <f t="shared" si="28"/>
        <v>0</v>
      </c>
      <c r="AI157" s="45"/>
      <c r="AJ157" s="45"/>
      <c r="AO157" s="1200" t="str">
        <f t="shared" si="29"/>
        <v/>
      </c>
      <c r="AP157" s="1200" t="str">
        <f t="shared" si="30"/>
        <v/>
      </c>
      <c r="AQ157" s="1200" t="str">
        <f t="shared" si="31"/>
        <v/>
      </c>
      <c r="AR157" s="1200" t="str">
        <f t="shared" si="32"/>
        <v/>
      </c>
      <c r="AS157" s="1200" t="str">
        <f t="shared" si="33"/>
        <v/>
      </c>
      <c r="AT157" s="1200" t="str">
        <f t="shared" si="34"/>
        <v/>
      </c>
      <c r="AU157" s="1269"/>
      <c r="JG157" s="786"/>
    </row>
    <row r="158" spans="1:267" s="52" customFormat="1" ht="30" customHeight="1">
      <c r="A158" s="222"/>
      <c r="B158" s="227">
        <f t="shared" si="26"/>
        <v>27</v>
      </c>
      <c r="C158" s="228" t="str">
        <f>IF('1_一般事項'!$C$8="","",'1_一般事項'!$C$8)</f>
        <v/>
      </c>
      <c r="D158" s="726" t="str">
        <f t="shared" si="25"/>
        <v/>
      </c>
      <c r="E158" s="1641"/>
      <c r="F158" s="1637"/>
      <c r="G158" s="221"/>
      <c r="H158" s="61"/>
      <c r="I158" s="778"/>
      <c r="J158" s="779"/>
      <c r="K158" s="779"/>
      <c r="L158" s="779"/>
      <c r="M158" s="779"/>
      <c r="N158" s="779"/>
      <c r="O158" s="779"/>
      <c r="P158" s="779"/>
      <c r="Q158" s="779"/>
      <c r="R158" s="779"/>
      <c r="S158" s="779"/>
      <c r="T158" s="779"/>
      <c r="U158" s="779"/>
      <c r="V158" s="780"/>
      <c r="W158" s="826"/>
      <c r="X158" s="753"/>
      <c r="Y158" s="754"/>
      <c r="Z158" s="755"/>
      <c r="AA158" s="769"/>
      <c r="AB158" s="778"/>
      <c r="AC158" s="779"/>
      <c r="AD158" s="780"/>
      <c r="AE158" s="826"/>
      <c r="AF158" s="804">
        <f t="shared" si="27"/>
        <v>0</v>
      </c>
      <c r="AG158" s="803">
        <f t="shared" si="28"/>
        <v>0</v>
      </c>
      <c r="AI158" s="3"/>
      <c r="AJ158" s="45"/>
      <c r="AO158" s="1200" t="str">
        <f t="shared" si="29"/>
        <v/>
      </c>
      <c r="AP158" s="1200" t="str">
        <f t="shared" si="30"/>
        <v/>
      </c>
      <c r="AQ158" s="1200" t="str">
        <f t="shared" si="31"/>
        <v/>
      </c>
      <c r="AR158" s="1200" t="str">
        <f t="shared" si="32"/>
        <v/>
      </c>
      <c r="AS158" s="1200" t="str">
        <f t="shared" si="33"/>
        <v/>
      </c>
      <c r="AT158" s="1200" t="str">
        <f t="shared" si="34"/>
        <v/>
      </c>
      <c r="AU158" s="1269"/>
      <c r="JG158" s="786"/>
    </row>
    <row r="159" spans="1:267" s="52" customFormat="1" ht="30" customHeight="1">
      <c r="A159" s="222"/>
      <c r="B159" s="227">
        <f t="shared" si="26"/>
        <v>28</v>
      </c>
      <c r="C159" s="228" t="str">
        <f>IF('1_一般事項'!$C$8="","",'1_一般事項'!$C$8)</f>
        <v/>
      </c>
      <c r="D159" s="726" t="str">
        <f t="shared" si="25"/>
        <v/>
      </c>
      <c r="E159" s="1641"/>
      <c r="F159" s="1637"/>
      <c r="G159" s="221"/>
      <c r="H159" s="61"/>
      <c r="I159" s="778"/>
      <c r="J159" s="779"/>
      <c r="K159" s="779"/>
      <c r="L159" s="779"/>
      <c r="M159" s="779"/>
      <c r="N159" s="779"/>
      <c r="O159" s="779"/>
      <c r="P159" s="779"/>
      <c r="Q159" s="779"/>
      <c r="R159" s="779"/>
      <c r="S159" s="779"/>
      <c r="T159" s="779"/>
      <c r="U159" s="779"/>
      <c r="V159" s="780"/>
      <c r="W159" s="826"/>
      <c r="X159" s="753"/>
      <c r="Y159" s="754"/>
      <c r="Z159" s="755"/>
      <c r="AA159" s="769"/>
      <c r="AB159" s="778"/>
      <c r="AC159" s="779"/>
      <c r="AD159" s="780"/>
      <c r="AE159" s="826"/>
      <c r="AF159" s="804">
        <f t="shared" si="27"/>
        <v>0</v>
      </c>
      <c r="AG159" s="803">
        <f t="shared" si="28"/>
        <v>0</v>
      </c>
      <c r="AI159" s="45"/>
      <c r="AJ159" s="45"/>
      <c r="AO159" s="1200" t="str">
        <f t="shared" si="29"/>
        <v/>
      </c>
      <c r="AP159" s="1200" t="str">
        <f t="shared" si="30"/>
        <v/>
      </c>
      <c r="AQ159" s="1200" t="str">
        <f t="shared" si="31"/>
        <v/>
      </c>
      <c r="AR159" s="1200" t="str">
        <f t="shared" si="32"/>
        <v/>
      </c>
      <c r="AS159" s="1200" t="str">
        <f t="shared" si="33"/>
        <v/>
      </c>
      <c r="AT159" s="1200" t="str">
        <f t="shared" si="34"/>
        <v/>
      </c>
      <c r="AU159" s="1269"/>
      <c r="JG159" s="786"/>
    </row>
    <row r="160" spans="1:267" s="52" customFormat="1" ht="30" customHeight="1">
      <c r="A160" s="222"/>
      <c r="B160" s="227">
        <f t="shared" si="26"/>
        <v>29</v>
      </c>
      <c r="C160" s="228" t="str">
        <f>IF('1_一般事項'!$C$8="","",'1_一般事項'!$C$8)</f>
        <v/>
      </c>
      <c r="D160" s="726" t="str">
        <f t="shared" si="25"/>
        <v/>
      </c>
      <c r="E160" s="1641"/>
      <c r="F160" s="1637"/>
      <c r="G160" s="221"/>
      <c r="H160" s="61"/>
      <c r="I160" s="778"/>
      <c r="J160" s="779"/>
      <c r="K160" s="779"/>
      <c r="L160" s="779"/>
      <c r="M160" s="779"/>
      <c r="N160" s="779"/>
      <c r="O160" s="779"/>
      <c r="P160" s="779"/>
      <c r="Q160" s="779"/>
      <c r="R160" s="779"/>
      <c r="S160" s="779"/>
      <c r="T160" s="779"/>
      <c r="U160" s="779"/>
      <c r="V160" s="780"/>
      <c r="W160" s="826"/>
      <c r="X160" s="753"/>
      <c r="Y160" s="754"/>
      <c r="Z160" s="755"/>
      <c r="AA160" s="769"/>
      <c r="AB160" s="778"/>
      <c r="AC160" s="779"/>
      <c r="AD160" s="780"/>
      <c r="AE160" s="826"/>
      <c r="AF160" s="804">
        <f t="shared" si="27"/>
        <v>0</v>
      </c>
      <c r="AG160" s="803">
        <f t="shared" si="28"/>
        <v>0</v>
      </c>
      <c r="AI160" s="45"/>
      <c r="AJ160" s="45"/>
      <c r="AO160" s="1200" t="str">
        <f t="shared" si="29"/>
        <v/>
      </c>
      <c r="AP160" s="1200" t="str">
        <f t="shared" si="30"/>
        <v/>
      </c>
      <c r="AQ160" s="1200" t="str">
        <f t="shared" si="31"/>
        <v/>
      </c>
      <c r="AR160" s="1200" t="str">
        <f t="shared" si="32"/>
        <v/>
      </c>
      <c r="AS160" s="1200" t="str">
        <f t="shared" si="33"/>
        <v/>
      </c>
      <c r="AT160" s="1200" t="str">
        <f t="shared" si="34"/>
        <v/>
      </c>
      <c r="AU160" s="1269"/>
      <c r="JG160" s="786"/>
    </row>
    <row r="161" spans="1:267" s="52" customFormat="1" ht="30" customHeight="1">
      <c r="A161" s="222"/>
      <c r="B161" s="227">
        <f t="shared" si="26"/>
        <v>30</v>
      </c>
      <c r="C161" s="228" t="str">
        <f>IF('1_一般事項'!$C$8="","",'1_一般事項'!$C$8)</f>
        <v/>
      </c>
      <c r="D161" s="726" t="str">
        <f t="shared" si="25"/>
        <v/>
      </c>
      <c r="E161" s="1641"/>
      <c r="F161" s="1637"/>
      <c r="G161" s="221"/>
      <c r="H161" s="61"/>
      <c r="I161" s="778"/>
      <c r="J161" s="779"/>
      <c r="K161" s="779"/>
      <c r="L161" s="779"/>
      <c r="M161" s="779"/>
      <c r="N161" s="779"/>
      <c r="O161" s="779"/>
      <c r="P161" s="779"/>
      <c r="Q161" s="779"/>
      <c r="R161" s="779"/>
      <c r="S161" s="779"/>
      <c r="T161" s="779"/>
      <c r="U161" s="779"/>
      <c r="V161" s="780"/>
      <c r="W161" s="826"/>
      <c r="X161" s="753"/>
      <c r="Y161" s="754"/>
      <c r="Z161" s="755"/>
      <c r="AA161" s="769"/>
      <c r="AB161" s="778"/>
      <c r="AC161" s="779"/>
      <c r="AD161" s="780"/>
      <c r="AE161" s="826"/>
      <c r="AF161" s="804">
        <f t="shared" si="27"/>
        <v>0</v>
      </c>
      <c r="AG161" s="803">
        <f t="shared" si="28"/>
        <v>0</v>
      </c>
      <c r="AI161" s="3"/>
      <c r="AJ161" s="45"/>
      <c r="AO161" s="1200" t="str">
        <f t="shared" si="29"/>
        <v/>
      </c>
      <c r="AP161" s="1200" t="str">
        <f t="shared" si="30"/>
        <v/>
      </c>
      <c r="AQ161" s="1200" t="str">
        <f t="shared" si="31"/>
        <v/>
      </c>
      <c r="AR161" s="1200" t="str">
        <f t="shared" si="32"/>
        <v/>
      </c>
      <c r="AS161" s="1200" t="str">
        <f t="shared" si="33"/>
        <v/>
      </c>
      <c r="AT161" s="1200" t="str">
        <f t="shared" si="34"/>
        <v/>
      </c>
      <c r="AU161" s="1269"/>
      <c r="JG161" s="786"/>
    </row>
    <row r="162" spans="1:267" s="52" customFormat="1" ht="30" customHeight="1">
      <c r="A162" s="222"/>
      <c r="B162" s="227">
        <f t="shared" si="26"/>
        <v>31</v>
      </c>
      <c r="C162" s="228" t="str">
        <f>IF('1_一般事項'!$C$8="","",'1_一般事項'!$C$8)</f>
        <v/>
      </c>
      <c r="D162" s="726" t="str">
        <f t="shared" si="25"/>
        <v/>
      </c>
      <c r="E162" s="1641"/>
      <c r="F162" s="1637"/>
      <c r="G162" s="221"/>
      <c r="H162" s="61"/>
      <c r="I162" s="778"/>
      <c r="J162" s="779"/>
      <c r="K162" s="779"/>
      <c r="L162" s="779"/>
      <c r="M162" s="779"/>
      <c r="N162" s="779"/>
      <c r="O162" s="779"/>
      <c r="P162" s="779"/>
      <c r="Q162" s="779"/>
      <c r="R162" s="779"/>
      <c r="S162" s="779"/>
      <c r="T162" s="779"/>
      <c r="U162" s="779"/>
      <c r="V162" s="780"/>
      <c r="W162" s="826"/>
      <c r="X162" s="753"/>
      <c r="Y162" s="754"/>
      <c r="Z162" s="755"/>
      <c r="AA162" s="769"/>
      <c r="AB162" s="778"/>
      <c r="AC162" s="779"/>
      <c r="AD162" s="780"/>
      <c r="AE162" s="826"/>
      <c r="AF162" s="804">
        <f t="shared" si="27"/>
        <v>0</v>
      </c>
      <c r="AG162" s="803">
        <f t="shared" si="28"/>
        <v>0</v>
      </c>
      <c r="AI162" s="45"/>
      <c r="AJ162" s="45"/>
      <c r="AO162" s="1200" t="str">
        <f t="shared" si="29"/>
        <v/>
      </c>
      <c r="AP162" s="1200" t="str">
        <f t="shared" si="30"/>
        <v/>
      </c>
      <c r="AQ162" s="1200" t="str">
        <f t="shared" si="31"/>
        <v/>
      </c>
      <c r="AR162" s="1200" t="str">
        <f t="shared" si="32"/>
        <v/>
      </c>
      <c r="AS162" s="1200" t="str">
        <f t="shared" si="33"/>
        <v/>
      </c>
      <c r="AT162" s="1200" t="str">
        <f t="shared" si="34"/>
        <v/>
      </c>
      <c r="AU162" s="1269"/>
      <c r="JG162" s="786"/>
    </row>
    <row r="163" spans="1:267" s="52" customFormat="1" ht="30" customHeight="1">
      <c r="A163" s="222"/>
      <c r="B163" s="227">
        <f t="shared" si="26"/>
        <v>32</v>
      </c>
      <c r="C163" s="228" t="str">
        <f>IF('1_一般事項'!$C$8="","",'1_一般事項'!$C$8)</f>
        <v/>
      </c>
      <c r="D163" s="726" t="str">
        <f t="shared" si="25"/>
        <v/>
      </c>
      <c r="E163" s="1641"/>
      <c r="F163" s="1637"/>
      <c r="G163" s="221"/>
      <c r="H163" s="61"/>
      <c r="I163" s="778"/>
      <c r="J163" s="779"/>
      <c r="K163" s="779"/>
      <c r="L163" s="779"/>
      <c r="M163" s="779"/>
      <c r="N163" s="779"/>
      <c r="O163" s="779"/>
      <c r="P163" s="779"/>
      <c r="Q163" s="779"/>
      <c r="R163" s="779"/>
      <c r="S163" s="779"/>
      <c r="T163" s="779"/>
      <c r="U163" s="779"/>
      <c r="V163" s="780"/>
      <c r="W163" s="826"/>
      <c r="X163" s="753"/>
      <c r="Y163" s="754"/>
      <c r="Z163" s="755"/>
      <c r="AA163" s="769"/>
      <c r="AB163" s="778"/>
      <c r="AC163" s="779"/>
      <c r="AD163" s="780"/>
      <c r="AE163" s="826"/>
      <c r="AF163" s="804">
        <f t="shared" si="27"/>
        <v>0</v>
      </c>
      <c r="AG163" s="803">
        <f t="shared" si="28"/>
        <v>0</v>
      </c>
      <c r="AI163" s="45"/>
      <c r="AJ163" s="45"/>
      <c r="AO163" s="1200" t="str">
        <f t="shared" si="29"/>
        <v/>
      </c>
      <c r="AP163" s="1200" t="str">
        <f t="shared" si="30"/>
        <v/>
      </c>
      <c r="AQ163" s="1200" t="str">
        <f t="shared" si="31"/>
        <v/>
      </c>
      <c r="AR163" s="1200" t="str">
        <f t="shared" si="32"/>
        <v/>
      </c>
      <c r="AS163" s="1200" t="str">
        <f t="shared" si="33"/>
        <v/>
      </c>
      <c r="AT163" s="1200" t="str">
        <f t="shared" si="34"/>
        <v/>
      </c>
      <c r="AU163" s="1269"/>
      <c r="JG163" s="786"/>
    </row>
    <row r="164" spans="1:267" s="52" customFormat="1" ht="30" customHeight="1">
      <c r="A164" s="222"/>
      <c r="B164" s="227">
        <f t="shared" si="26"/>
        <v>33</v>
      </c>
      <c r="C164" s="228" t="str">
        <f>IF('1_一般事項'!$C$8="","",'1_一般事項'!$C$8)</f>
        <v/>
      </c>
      <c r="D164" s="726" t="str">
        <f t="shared" si="25"/>
        <v/>
      </c>
      <c r="E164" s="1641"/>
      <c r="F164" s="1637"/>
      <c r="G164" s="221"/>
      <c r="H164" s="61"/>
      <c r="I164" s="778"/>
      <c r="J164" s="779"/>
      <c r="K164" s="779"/>
      <c r="L164" s="779"/>
      <c r="M164" s="779"/>
      <c r="N164" s="779"/>
      <c r="O164" s="779"/>
      <c r="P164" s="779"/>
      <c r="Q164" s="779"/>
      <c r="R164" s="779"/>
      <c r="S164" s="779"/>
      <c r="T164" s="779"/>
      <c r="U164" s="779"/>
      <c r="V164" s="780"/>
      <c r="W164" s="826"/>
      <c r="X164" s="753"/>
      <c r="Y164" s="754"/>
      <c r="Z164" s="755"/>
      <c r="AA164" s="769"/>
      <c r="AB164" s="778"/>
      <c r="AC164" s="779"/>
      <c r="AD164" s="780"/>
      <c r="AE164" s="826"/>
      <c r="AF164" s="804">
        <f t="shared" si="27"/>
        <v>0</v>
      </c>
      <c r="AG164" s="803">
        <f t="shared" si="28"/>
        <v>0</v>
      </c>
      <c r="AI164" s="3"/>
      <c r="AJ164" s="45"/>
      <c r="AO164" s="1200" t="str">
        <f t="shared" si="29"/>
        <v/>
      </c>
      <c r="AP164" s="1200" t="str">
        <f t="shared" si="30"/>
        <v/>
      </c>
      <c r="AQ164" s="1200" t="str">
        <f t="shared" si="31"/>
        <v/>
      </c>
      <c r="AR164" s="1200" t="str">
        <f t="shared" si="32"/>
        <v/>
      </c>
      <c r="AS164" s="1200" t="str">
        <f t="shared" si="33"/>
        <v/>
      </c>
      <c r="AT164" s="1200" t="str">
        <f t="shared" si="34"/>
        <v/>
      </c>
      <c r="AU164" s="1269"/>
      <c r="JG164" s="786"/>
    </row>
    <row r="165" spans="1:267" s="52" customFormat="1" ht="30" customHeight="1">
      <c r="A165" s="222"/>
      <c r="B165" s="227">
        <f t="shared" si="26"/>
        <v>34</v>
      </c>
      <c r="C165" s="228" t="str">
        <f>IF('1_一般事項'!$C$8="","",'1_一般事項'!$C$8)</f>
        <v/>
      </c>
      <c r="D165" s="726" t="str">
        <f t="shared" si="25"/>
        <v/>
      </c>
      <c r="E165" s="1641"/>
      <c r="F165" s="1637"/>
      <c r="G165" s="221"/>
      <c r="H165" s="61"/>
      <c r="I165" s="778"/>
      <c r="J165" s="779"/>
      <c r="K165" s="779"/>
      <c r="L165" s="779"/>
      <c r="M165" s="779"/>
      <c r="N165" s="779"/>
      <c r="O165" s="779"/>
      <c r="P165" s="779"/>
      <c r="Q165" s="779"/>
      <c r="R165" s="779"/>
      <c r="S165" s="779"/>
      <c r="T165" s="779"/>
      <c r="U165" s="779"/>
      <c r="V165" s="780"/>
      <c r="W165" s="826"/>
      <c r="X165" s="753"/>
      <c r="Y165" s="754"/>
      <c r="Z165" s="755"/>
      <c r="AA165" s="769"/>
      <c r="AB165" s="778"/>
      <c r="AC165" s="779"/>
      <c r="AD165" s="780"/>
      <c r="AE165" s="826"/>
      <c r="AF165" s="804">
        <f t="shared" si="27"/>
        <v>0</v>
      </c>
      <c r="AG165" s="803">
        <f t="shared" si="28"/>
        <v>0</v>
      </c>
      <c r="AI165" s="45"/>
      <c r="AJ165" s="45"/>
      <c r="AO165" s="1200" t="str">
        <f t="shared" si="29"/>
        <v/>
      </c>
      <c r="AP165" s="1200" t="str">
        <f t="shared" si="30"/>
        <v/>
      </c>
      <c r="AQ165" s="1200" t="str">
        <f t="shared" si="31"/>
        <v/>
      </c>
      <c r="AR165" s="1200" t="str">
        <f t="shared" si="32"/>
        <v/>
      </c>
      <c r="AS165" s="1200" t="str">
        <f t="shared" si="33"/>
        <v/>
      </c>
      <c r="AT165" s="1200" t="str">
        <f t="shared" si="34"/>
        <v/>
      </c>
      <c r="AU165" s="1269"/>
      <c r="JG165" s="786"/>
    </row>
    <row r="166" spans="1:267" s="52" customFormat="1" ht="30" customHeight="1">
      <c r="A166" s="222"/>
      <c r="B166" s="227">
        <f t="shared" si="26"/>
        <v>35</v>
      </c>
      <c r="C166" s="228" t="str">
        <f>IF('1_一般事項'!$C$8="","",'1_一般事項'!$C$8)</f>
        <v/>
      </c>
      <c r="D166" s="726" t="str">
        <f t="shared" si="25"/>
        <v/>
      </c>
      <c r="E166" s="1641"/>
      <c r="F166" s="1637"/>
      <c r="G166" s="221"/>
      <c r="H166" s="61"/>
      <c r="I166" s="778"/>
      <c r="J166" s="779"/>
      <c r="K166" s="779"/>
      <c r="L166" s="779"/>
      <c r="M166" s="779"/>
      <c r="N166" s="779"/>
      <c r="O166" s="779"/>
      <c r="P166" s="779"/>
      <c r="Q166" s="779"/>
      <c r="R166" s="779"/>
      <c r="S166" s="779"/>
      <c r="T166" s="779"/>
      <c r="U166" s="779"/>
      <c r="V166" s="780"/>
      <c r="W166" s="826"/>
      <c r="X166" s="753"/>
      <c r="Y166" s="754"/>
      <c r="Z166" s="755"/>
      <c r="AA166" s="769"/>
      <c r="AB166" s="778"/>
      <c r="AC166" s="779"/>
      <c r="AD166" s="780"/>
      <c r="AE166" s="826"/>
      <c r="AF166" s="804">
        <f t="shared" si="27"/>
        <v>0</v>
      </c>
      <c r="AG166" s="803">
        <f t="shared" si="28"/>
        <v>0</v>
      </c>
      <c r="AI166" s="45"/>
      <c r="AJ166" s="45"/>
      <c r="AO166" s="1200" t="str">
        <f t="shared" si="29"/>
        <v/>
      </c>
      <c r="AP166" s="1200" t="str">
        <f t="shared" si="30"/>
        <v/>
      </c>
      <c r="AQ166" s="1200" t="str">
        <f t="shared" si="31"/>
        <v/>
      </c>
      <c r="AR166" s="1200" t="str">
        <f t="shared" si="32"/>
        <v/>
      </c>
      <c r="AS166" s="1200" t="str">
        <f t="shared" si="33"/>
        <v/>
      </c>
      <c r="AT166" s="1200" t="str">
        <f t="shared" si="34"/>
        <v/>
      </c>
      <c r="AU166" s="1269"/>
      <c r="JG166" s="786"/>
    </row>
    <row r="167" spans="1:267" s="52" customFormat="1" ht="30" customHeight="1">
      <c r="A167" s="222"/>
      <c r="B167" s="227">
        <f t="shared" si="26"/>
        <v>36</v>
      </c>
      <c r="C167" s="228" t="str">
        <f>IF('1_一般事項'!$C$8="","",'1_一般事項'!$C$8)</f>
        <v/>
      </c>
      <c r="D167" s="726" t="str">
        <f t="shared" si="25"/>
        <v/>
      </c>
      <c r="E167" s="1641"/>
      <c r="F167" s="1637"/>
      <c r="G167" s="221"/>
      <c r="H167" s="61"/>
      <c r="I167" s="778"/>
      <c r="J167" s="779"/>
      <c r="K167" s="779"/>
      <c r="L167" s="779"/>
      <c r="M167" s="779"/>
      <c r="N167" s="779"/>
      <c r="O167" s="779"/>
      <c r="P167" s="779"/>
      <c r="Q167" s="779"/>
      <c r="R167" s="779"/>
      <c r="S167" s="779"/>
      <c r="T167" s="779"/>
      <c r="U167" s="779"/>
      <c r="V167" s="780"/>
      <c r="W167" s="826"/>
      <c r="X167" s="753"/>
      <c r="Y167" s="754"/>
      <c r="Z167" s="755"/>
      <c r="AA167" s="769"/>
      <c r="AB167" s="778"/>
      <c r="AC167" s="779"/>
      <c r="AD167" s="780"/>
      <c r="AE167" s="826"/>
      <c r="AF167" s="804">
        <f t="shared" si="27"/>
        <v>0</v>
      </c>
      <c r="AG167" s="803">
        <f t="shared" si="28"/>
        <v>0</v>
      </c>
      <c r="AI167" s="3"/>
      <c r="AJ167" s="45"/>
      <c r="AO167" s="1200" t="str">
        <f t="shared" si="29"/>
        <v/>
      </c>
      <c r="AP167" s="1200" t="str">
        <f t="shared" si="30"/>
        <v/>
      </c>
      <c r="AQ167" s="1200" t="str">
        <f t="shared" si="31"/>
        <v/>
      </c>
      <c r="AR167" s="1200" t="str">
        <f t="shared" si="32"/>
        <v/>
      </c>
      <c r="AS167" s="1200" t="str">
        <f t="shared" si="33"/>
        <v/>
      </c>
      <c r="AT167" s="1200" t="str">
        <f t="shared" si="34"/>
        <v/>
      </c>
      <c r="AU167" s="1269"/>
      <c r="JG167" s="786"/>
    </row>
    <row r="168" spans="1:267" s="52" customFormat="1" ht="30" customHeight="1">
      <c r="A168" s="222"/>
      <c r="B168" s="227">
        <f t="shared" si="26"/>
        <v>37</v>
      </c>
      <c r="C168" s="228" t="str">
        <f>IF('1_一般事項'!$C$8="","",'1_一般事項'!$C$8)</f>
        <v/>
      </c>
      <c r="D168" s="726" t="str">
        <f t="shared" si="25"/>
        <v/>
      </c>
      <c r="E168" s="1641"/>
      <c r="F168" s="1637"/>
      <c r="G168" s="221"/>
      <c r="H168" s="61"/>
      <c r="I168" s="778"/>
      <c r="J168" s="779"/>
      <c r="K168" s="779"/>
      <c r="L168" s="779"/>
      <c r="M168" s="779"/>
      <c r="N168" s="779"/>
      <c r="O168" s="779"/>
      <c r="P168" s="779"/>
      <c r="Q168" s="779"/>
      <c r="R168" s="779"/>
      <c r="S168" s="779"/>
      <c r="T168" s="779"/>
      <c r="U168" s="779"/>
      <c r="V168" s="780"/>
      <c r="W168" s="826"/>
      <c r="X168" s="753"/>
      <c r="Y168" s="754"/>
      <c r="Z168" s="755"/>
      <c r="AA168" s="769"/>
      <c r="AB168" s="778"/>
      <c r="AC168" s="779"/>
      <c r="AD168" s="780"/>
      <c r="AE168" s="826"/>
      <c r="AF168" s="804">
        <f t="shared" si="27"/>
        <v>0</v>
      </c>
      <c r="AG168" s="803">
        <f t="shared" si="28"/>
        <v>0</v>
      </c>
      <c r="AI168" s="45"/>
      <c r="AJ168" s="45"/>
      <c r="AO168" s="1200" t="str">
        <f t="shared" si="29"/>
        <v/>
      </c>
      <c r="AP168" s="1200" t="str">
        <f t="shared" si="30"/>
        <v/>
      </c>
      <c r="AQ168" s="1200" t="str">
        <f t="shared" si="31"/>
        <v/>
      </c>
      <c r="AR168" s="1200" t="str">
        <f t="shared" si="32"/>
        <v/>
      </c>
      <c r="AS168" s="1200" t="str">
        <f t="shared" si="33"/>
        <v/>
      </c>
      <c r="AT168" s="1200" t="str">
        <f t="shared" si="34"/>
        <v/>
      </c>
      <c r="AU168" s="1269"/>
      <c r="JG168" s="786"/>
    </row>
    <row r="169" spans="1:267" s="52" customFormat="1" ht="30" customHeight="1">
      <c r="A169" s="222"/>
      <c r="B169" s="227">
        <f t="shared" si="26"/>
        <v>38</v>
      </c>
      <c r="C169" s="228" t="str">
        <f>IF('1_一般事項'!$C$8="","",'1_一般事項'!$C$8)</f>
        <v/>
      </c>
      <c r="D169" s="726" t="str">
        <f t="shared" si="25"/>
        <v/>
      </c>
      <c r="E169" s="1641"/>
      <c r="F169" s="1637"/>
      <c r="G169" s="221"/>
      <c r="H169" s="61"/>
      <c r="I169" s="778"/>
      <c r="J169" s="779"/>
      <c r="K169" s="779"/>
      <c r="L169" s="779"/>
      <c r="M169" s="779"/>
      <c r="N169" s="779"/>
      <c r="O169" s="779"/>
      <c r="P169" s="779"/>
      <c r="Q169" s="779"/>
      <c r="R169" s="779"/>
      <c r="S169" s="779"/>
      <c r="T169" s="779"/>
      <c r="U169" s="779"/>
      <c r="V169" s="780"/>
      <c r="W169" s="826"/>
      <c r="X169" s="753"/>
      <c r="Y169" s="754"/>
      <c r="Z169" s="755"/>
      <c r="AA169" s="769"/>
      <c r="AB169" s="778"/>
      <c r="AC169" s="779"/>
      <c r="AD169" s="780"/>
      <c r="AE169" s="826"/>
      <c r="AF169" s="804">
        <f t="shared" si="27"/>
        <v>0</v>
      </c>
      <c r="AG169" s="803">
        <f t="shared" si="28"/>
        <v>0</v>
      </c>
      <c r="AI169" s="3"/>
      <c r="AJ169" s="45"/>
      <c r="AO169" s="1200" t="str">
        <f t="shared" si="29"/>
        <v/>
      </c>
      <c r="AP169" s="1200" t="str">
        <f t="shared" si="30"/>
        <v/>
      </c>
      <c r="AQ169" s="1200" t="str">
        <f t="shared" si="31"/>
        <v/>
      </c>
      <c r="AR169" s="1200" t="str">
        <f t="shared" si="32"/>
        <v/>
      </c>
      <c r="AS169" s="1200" t="str">
        <f t="shared" si="33"/>
        <v/>
      </c>
      <c r="AT169" s="1200" t="str">
        <f t="shared" si="34"/>
        <v/>
      </c>
      <c r="AU169" s="1269"/>
      <c r="JG169" s="786"/>
    </row>
    <row r="170" spans="1:267" s="52" customFormat="1" ht="30" customHeight="1">
      <c r="A170" s="222"/>
      <c r="B170" s="227">
        <f t="shared" si="26"/>
        <v>39</v>
      </c>
      <c r="C170" s="228" t="str">
        <f>IF('1_一般事項'!$C$8="","",'1_一般事項'!$C$8)</f>
        <v/>
      </c>
      <c r="D170" s="726" t="str">
        <f t="shared" si="25"/>
        <v/>
      </c>
      <c r="E170" s="1641"/>
      <c r="F170" s="1637"/>
      <c r="G170" s="221"/>
      <c r="H170" s="61"/>
      <c r="I170" s="778"/>
      <c r="J170" s="779"/>
      <c r="K170" s="779"/>
      <c r="L170" s="779"/>
      <c r="M170" s="779"/>
      <c r="N170" s="779"/>
      <c r="O170" s="779"/>
      <c r="P170" s="779"/>
      <c r="Q170" s="779"/>
      <c r="R170" s="779"/>
      <c r="S170" s="779"/>
      <c r="T170" s="779"/>
      <c r="U170" s="779"/>
      <c r="V170" s="780"/>
      <c r="W170" s="826"/>
      <c r="X170" s="753"/>
      <c r="Y170" s="754"/>
      <c r="Z170" s="755"/>
      <c r="AA170" s="769"/>
      <c r="AB170" s="778"/>
      <c r="AC170" s="779"/>
      <c r="AD170" s="780"/>
      <c r="AE170" s="826"/>
      <c r="AF170" s="804">
        <f t="shared" si="27"/>
        <v>0</v>
      </c>
      <c r="AG170" s="803">
        <f t="shared" si="28"/>
        <v>0</v>
      </c>
      <c r="AI170" s="45"/>
      <c r="AJ170" s="45"/>
      <c r="AO170" s="1200" t="str">
        <f t="shared" si="29"/>
        <v/>
      </c>
      <c r="AP170" s="1200" t="str">
        <f t="shared" si="30"/>
        <v/>
      </c>
      <c r="AQ170" s="1200" t="str">
        <f t="shared" si="31"/>
        <v/>
      </c>
      <c r="AR170" s="1200" t="str">
        <f t="shared" si="32"/>
        <v/>
      </c>
      <c r="AS170" s="1200" t="str">
        <f t="shared" si="33"/>
        <v/>
      </c>
      <c r="AT170" s="1200" t="str">
        <f t="shared" si="34"/>
        <v/>
      </c>
      <c r="AU170" s="1269"/>
      <c r="JG170" s="786"/>
    </row>
    <row r="171" spans="1:267" s="52" customFormat="1" ht="30" customHeight="1">
      <c r="A171" s="222"/>
      <c r="B171" s="227">
        <f t="shared" si="26"/>
        <v>40</v>
      </c>
      <c r="C171" s="228" t="str">
        <f>IF('1_一般事項'!$C$8="","",'1_一般事項'!$C$8)</f>
        <v/>
      </c>
      <c r="D171" s="726" t="str">
        <f t="shared" si="25"/>
        <v/>
      </c>
      <c r="E171" s="1641"/>
      <c r="F171" s="1637"/>
      <c r="G171" s="221"/>
      <c r="H171" s="61"/>
      <c r="I171" s="778"/>
      <c r="J171" s="779"/>
      <c r="K171" s="779"/>
      <c r="L171" s="779"/>
      <c r="M171" s="779"/>
      <c r="N171" s="779"/>
      <c r="O171" s="779"/>
      <c r="P171" s="779"/>
      <c r="Q171" s="779"/>
      <c r="R171" s="779"/>
      <c r="S171" s="779"/>
      <c r="T171" s="779"/>
      <c r="U171" s="779"/>
      <c r="V171" s="780"/>
      <c r="W171" s="826"/>
      <c r="X171" s="753"/>
      <c r="Y171" s="754"/>
      <c r="Z171" s="755"/>
      <c r="AA171" s="769"/>
      <c r="AB171" s="778"/>
      <c r="AC171" s="779"/>
      <c r="AD171" s="780"/>
      <c r="AE171" s="826"/>
      <c r="AF171" s="804">
        <f t="shared" si="27"/>
        <v>0</v>
      </c>
      <c r="AG171" s="803">
        <f t="shared" si="28"/>
        <v>0</v>
      </c>
      <c r="AI171" s="45"/>
      <c r="AJ171" s="45"/>
      <c r="AO171" s="1200" t="str">
        <f t="shared" si="29"/>
        <v/>
      </c>
      <c r="AP171" s="1200" t="str">
        <f t="shared" si="30"/>
        <v/>
      </c>
      <c r="AQ171" s="1200" t="str">
        <f t="shared" si="31"/>
        <v/>
      </c>
      <c r="AR171" s="1200" t="str">
        <f t="shared" si="32"/>
        <v/>
      </c>
      <c r="AS171" s="1200" t="str">
        <f t="shared" si="33"/>
        <v/>
      </c>
      <c r="AT171" s="1200" t="str">
        <f t="shared" si="34"/>
        <v/>
      </c>
      <c r="AU171" s="1269"/>
      <c r="JG171" s="786"/>
    </row>
    <row r="172" spans="1:267" s="52" customFormat="1" ht="30" customHeight="1">
      <c r="A172" s="222"/>
      <c r="B172" s="227">
        <f t="shared" si="26"/>
        <v>41</v>
      </c>
      <c r="C172" s="228" t="str">
        <f>IF('1_一般事項'!$C$8="","",'1_一般事項'!$C$8)</f>
        <v/>
      </c>
      <c r="D172" s="726" t="str">
        <f t="shared" si="25"/>
        <v/>
      </c>
      <c r="E172" s="1641"/>
      <c r="F172" s="1637"/>
      <c r="G172" s="221"/>
      <c r="H172" s="61"/>
      <c r="I172" s="778"/>
      <c r="J172" s="779"/>
      <c r="K172" s="779"/>
      <c r="L172" s="779"/>
      <c r="M172" s="779"/>
      <c r="N172" s="779"/>
      <c r="O172" s="779"/>
      <c r="P172" s="779"/>
      <c r="Q172" s="779"/>
      <c r="R172" s="779"/>
      <c r="S172" s="779"/>
      <c r="T172" s="779"/>
      <c r="U172" s="779"/>
      <c r="V172" s="780"/>
      <c r="W172" s="826"/>
      <c r="X172" s="753"/>
      <c r="Y172" s="754"/>
      <c r="Z172" s="755"/>
      <c r="AA172" s="769"/>
      <c r="AB172" s="778"/>
      <c r="AC172" s="779"/>
      <c r="AD172" s="780"/>
      <c r="AE172" s="826"/>
      <c r="AF172" s="804">
        <f t="shared" si="27"/>
        <v>0</v>
      </c>
      <c r="AG172" s="803">
        <f t="shared" si="28"/>
        <v>0</v>
      </c>
      <c r="AI172" s="3"/>
      <c r="AJ172" s="45"/>
      <c r="AO172" s="1200" t="str">
        <f t="shared" si="29"/>
        <v/>
      </c>
      <c r="AP172" s="1200" t="str">
        <f t="shared" si="30"/>
        <v/>
      </c>
      <c r="AQ172" s="1200" t="str">
        <f t="shared" si="31"/>
        <v/>
      </c>
      <c r="AR172" s="1200" t="str">
        <f t="shared" si="32"/>
        <v/>
      </c>
      <c r="AS172" s="1200" t="str">
        <f t="shared" si="33"/>
        <v/>
      </c>
      <c r="AT172" s="1200" t="str">
        <f t="shared" si="34"/>
        <v/>
      </c>
      <c r="AU172" s="1269"/>
      <c r="JG172" s="786"/>
    </row>
    <row r="173" spans="1:267" s="52" customFormat="1" ht="30" customHeight="1">
      <c r="A173" s="222"/>
      <c r="B173" s="227">
        <f t="shared" si="26"/>
        <v>42</v>
      </c>
      <c r="C173" s="228" t="str">
        <f>IF('1_一般事項'!$C$8="","",'1_一般事項'!$C$8)</f>
        <v/>
      </c>
      <c r="D173" s="726" t="str">
        <f t="shared" si="25"/>
        <v/>
      </c>
      <c r="E173" s="1641"/>
      <c r="F173" s="1637"/>
      <c r="G173" s="221"/>
      <c r="H173" s="61"/>
      <c r="I173" s="778"/>
      <c r="J173" s="779"/>
      <c r="K173" s="779"/>
      <c r="L173" s="779"/>
      <c r="M173" s="779"/>
      <c r="N173" s="779"/>
      <c r="O173" s="779"/>
      <c r="P173" s="779"/>
      <c r="Q173" s="779"/>
      <c r="R173" s="779"/>
      <c r="S173" s="779"/>
      <c r="T173" s="779"/>
      <c r="U173" s="779"/>
      <c r="V173" s="780"/>
      <c r="W173" s="826"/>
      <c r="X173" s="753"/>
      <c r="Y173" s="754"/>
      <c r="Z173" s="755"/>
      <c r="AA173" s="769"/>
      <c r="AB173" s="778"/>
      <c r="AC173" s="779"/>
      <c r="AD173" s="780"/>
      <c r="AE173" s="826"/>
      <c r="AF173" s="804">
        <f t="shared" si="27"/>
        <v>0</v>
      </c>
      <c r="AG173" s="803">
        <f t="shared" si="28"/>
        <v>0</v>
      </c>
      <c r="AI173" s="45"/>
      <c r="AJ173" s="45"/>
      <c r="AO173" s="1200" t="str">
        <f t="shared" si="29"/>
        <v/>
      </c>
      <c r="AP173" s="1200" t="str">
        <f t="shared" si="30"/>
        <v/>
      </c>
      <c r="AQ173" s="1200" t="str">
        <f t="shared" si="31"/>
        <v/>
      </c>
      <c r="AR173" s="1200" t="str">
        <f t="shared" si="32"/>
        <v/>
      </c>
      <c r="AS173" s="1200" t="str">
        <f t="shared" si="33"/>
        <v/>
      </c>
      <c r="AT173" s="1200" t="str">
        <f t="shared" si="34"/>
        <v/>
      </c>
      <c r="AU173" s="1269"/>
      <c r="JG173" s="786"/>
    </row>
    <row r="174" spans="1:267" s="52" customFormat="1" ht="30" customHeight="1">
      <c r="A174" s="222"/>
      <c r="B174" s="227">
        <f t="shared" si="26"/>
        <v>43</v>
      </c>
      <c r="C174" s="228" t="str">
        <f>IF('1_一般事項'!$C$8="","",'1_一般事項'!$C$8)</f>
        <v/>
      </c>
      <c r="D174" s="726" t="str">
        <f t="shared" si="25"/>
        <v/>
      </c>
      <c r="E174" s="1641"/>
      <c r="F174" s="1637"/>
      <c r="G174" s="221"/>
      <c r="H174" s="61"/>
      <c r="I174" s="778"/>
      <c r="J174" s="779"/>
      <c r="K174" s="779"/>
      <c r="L174" s="779"/>
      <c r="M174" s="779"/>
      <c r="N174" s="779"/>
      <c r="O174" s="779"/>
      <c r="P174" s="779"/>
      <c r="Q174" s="779"/>
      <c r="R174" s="779"/>
      <c r="S174" s="779"/>
      <c r="T174" s="779"/>
      <c r="U174" s="779"/>
      <c r="V174" s="780"/>
      <c r="W174" s="826"/>
      <c r="X174" s="753"/>
      <c r="Y174" s="754"/>
      <c r="Z174" s="755"/>
      <c r="AA174" s="769"/>
      <c r="AB174" s="778"/>
      <c r="AC174" s="779"/>
      <c r="AD174" s="780"/>
      <c r="AE174" s="826"/>
      <c r="AF174" s="804">
        <f t="shared" si="27"/>
        <v>0</v>
      </c>
      <c r="AG174" s="803">
        <f t="shared" si="28"/>
        <v>0</v>
      </c>
      <c r="AI174" s="45"/>
      <c r="AJ174" s="45"/>
      <c r="AO174" s="1200" t="str">
        <f t="shared" si="29"/>
        <v/>
      </c>
      <c r="AP174" s="1200" t="str">
        <f t="shared" si="30"/>
        <v/>
      </c>
      <c r="AQ174" s="1200" t="str">
        <f t="shared" si="31"/>
        <v/>
      </c>
      <c r="AR174" s="1200" t="str">
        <f t="shared" si="32"/>
        <v/>
      </c>
      <c r="AS174" s="1200" t="str">
        <f t="shared" si="33"/>
        <v/>
      </c>
      <c r="AT174" s="1200" t="str">
        <f t="shared" si="34"/>
        <v/>
      </c>
      <c r="AU174" s="1269"/>
      <c r="JG174" s="786"/>
    </row>
    <row r="175" spans="1:267" s="52" customFormat="1" ht="30" customHeight="1">
      <c r="A175" s="222"/>
      <c r="B175" s="227">
        <f t="shared" si="26"/>
        <v>44</v>
      </c>
      <c r="C175" s="228" t="str">
        <f>IF('1_一般事項'!$C$8="","",'1_一般事項'!$C$8)</f>
        <v/>
      </c>
      <c r="D175" s="726" t="str">
        <f t="shared" si="25"/>
        <v/>
      </c>
      <c r="E175" s="1641"/>
      <c r="F175" s="1637"/>
      <c r="G175" s="221"/>
      <c r="H175" s="61"/>
      <c r="I175" s="778"/>
      <c r="J175" s="779"/>
      <c r="K175" s="779"/>
      <c r="L175" s="779"/>
      <c r="M175" s="779"/>
      <c r="N175" s="779"/>
      <c r="O175" s="779"/>
      <c r="P175" s="779"/>
      <c r="Q175" s="779"/>
      <c r="R175" s="779"/>
      <c r="S175" s="779"/>
      <c r="T175" s="779"/>
      <c r="U175" s="779"/>
      <c r="V175" s="780"/>
      <c r="W175" s="826"/>
      <c r="X175" s="753"/>
      <c r="Y175" s="754"/>
      <c r="Z175" s="755"/>
      <c r="AA175" s="769"/>
      <c r="AB175" s="778"/>
      <c r="AC175" s="779"/>
      <c r="AD175" s="780"/>
      <c r="AE175" s="826"/>
      <c r="AF175" s="804">
        <f t="shared" si="27"/>
        <v>0</v>
      </c>
      <c r="AG175" s="803">
        <f t="shared" si="28"/>
        <v>0</v>
      </c>
      <c r="AI175" s="3"/>
      <c r="AJ175" s="45"/>
      <c r="AO175" s="1200" t="str">
        <f t="shared" si="29"/>
        <v/>
      </c>
      <c r="AP175" s="1200" t="str">
        <f t="shared" si="30"/>
        <v/>
      </c>
      <c r="AQ175" s="1200" t="str">
        <f t="shared" si="31"/>
        <v/>
      </c>
      <c r="AR175" s="1200" t="str">
        <f t="shared" si="32"/>
        <v/>
      </c>
      <c r="AS175" s="1200" t="str">
        <f t="shared" si="33"/>
        <v/>
      </c>
      <c r="AT175" s="1200" t="str">
        <f t="shared" si="34"/>
        <v/>
      </c>
      <c r="AU175" s="1269"/>
      <c r="JG175" s="786"/>
    </row>
    <row r="176" spans="1:267" s="52" customFormat="1" ht="30" customHeight="1">
      <c r="A176" s="222"/>
      <c r="B176" s="227">
        <f t="shared" si="26"/>
        <v>45</v>
      </c>
      <c r="C176" s="228" t="str">
        <f>IF('1_一般事項'!$C$8="","",'1_一般事項'!$C$8)</f>
        <v/>
      </c>
      <c r="D176" s="726" t="str">
        <f t="shared" si="25"/>
        <v/>
      </c>
      <c r="E176" s="1641"/>
      <c r="F176" s="1637"/>
      <c r="G176" s="221"/>
      <c r="H176" s="61"/>
      <c r="I176" s="778"/>
      <c r="J176" s="779"/>
      <c r="K176" s="779"/>
      <c r="L176" s="779"/>
      <c r="M176" s="779"/>
      <c r="N176" s="779"/>
      <c r="O176" s="779"/>
      <c r="P176" s="779"/>
      <c r="Q176" s="779"/>
      <c r="R176" s="779"/>
      <c r="S176" s="779"/>
      <c r="T176" s="779"/>
      <c r="U176" s="779"/>
      <c r="V176" s="780"/>
      <c r="W176" s="826"/>
      <c r="X176" s="753"/>
      <c r="Y176" s="754"/>
      <c r="Z176" s="755"/>
      <c r="AA176" s="769"/>
      <c r="AB176" s="778"/>
      <c r="AC176" s="779"/>
      <c r="AD176" s="780"/>
      <c r="AE176" s="826"/>
      <c r="AF176" s="804">
        <f t="shared" si="27"/>
        <v>0</v>
      </c>
      <c r="AG176" s="803">
        <f t="shared" si="28"/>
        <v>0</v>
      </c>
      <c r="AI176" s="45"/>
      <c r="AJ176" s="45"/>
      <c r="AO176" s="1200" t="str">
        <f t="shared" si="29"/>
        <v/>
      </c>
      <c r="AP176" s="1200" t="str">
        <f t="shared" si="30"/>
        <v/>
      </c>
      <c r="AQ176" s="1200" t="str">
        <f t="shared" si="31"/>
        <v/>
      </c>
      <c r="AR176" s="1200" t="str">
        <f t="shared" si="32"/>
        <v/>
      </c>
      <c r="AS176" s="1200" t="str">
        <f t="shared" si="33"/>
        <v/>
      </c>
      <c r="AT176" s="1200" t="str">
        <f t="shared" si="34"/>
        <v/>
      </c>
      <c r="AU176" s="1269"/>
      <c r="JG176" s="786"/>
    </row>
    <row r="177" spans="1:267" s="52" customFormat="1" ht="30" customHeight="1">
      <c r="A177" s="222"/>
      <c r="B177" s="227">
        <f t="shared" si="26"/>
        <v>46</v>
      </c>
      <c r="C177" s="228" t="str">
        <f>IF('1_一般事項'!$C$8="","",'1_一般事項'!$C$8)</f>
        <v/>
      </c>
      <c r="D177" s="726" t="str">
        <f t="shared" si="25"/>
        <v/>
      </c>
      <c r="E177" s="1641"/>
      <c r="F177" s="1637"/>
      <c r="G177" s="221"/>
      <c r="H177" s="61"/>
      <c r="I177" s="778"/>
      <c r="J177" s="779"/>
      <c r="K177" s="779"/>
      <c r="L177" s="779"/>
      <c r="M177" s="779"/>
      <c r="N177" s="779"/>
      <c r="O177" s="779"/>
      <c r="P177" s="779"/>
      <c r="Q177" s="779"/>
      <c r="R177" s="779"/>
      <c r="S177" s="779"/>
      <c r="T177" s="779"/>
      <c r="U177" s="779"/>
      <c r="V177" s="780"/>
      <c r="W177" s="826"/>
      <c r="X177" s="753"/>
      <c r="Y177" s="754"/>
      <c r="Z177" s="755"/>
      <c r="AA177" s="769"/>
      <c r="AB177" s="778"/>
      <c r="AC177" s="779"/>
      <c r="AD177" s="780"/>
      <c r="AE177" s="826"/>
      <c r="AF177" s="804">
        <f t="shared" si="27"/>
        <v>0</v>
      </c>
      <c r="AG177" s="803">
        <f t="shared" si="28"/>
        <v>0</v>
      </c>
      <c r="AI177" s="45"/>
      <c r="AJ177" s="45"/>
      <c r="AO177" s="1200" t="str">
        <f t="shared" si="29"/>
        <v/>
      </c>
      <c r="AP177" s="1200" t="str">
        <f t="shared" si="30"/>
        <v/>
      </c>
      <c r="AQ177" s="1200" t="str">
        <f t="shared" si="31"/>
        <v/>
      </c>
      <c r="AR177" s="1200" t="str">
        <f t="shared" si="32"/>
        <v/>
      </c>
      <c r="AS177" s="1200" t="str">
        <f t="shared" si="33"/>
        <v/>
      </c>
      <c r="AT177" s="1200" t="str">
        <f t="shared" si="34"/>
        <v/>
      </c>
      <c r="AU177" s="1269"/>
      <c r="JG177" s="786"/>
    </row>
    <row r="178" spans="1:267" s="52" customFormat="1" ht="30" customHeight="1">
      <c r="A178" s="222"/>
      <c r="B178" s="227">
        <f t="shared" si="26"/>
        <v>47</v>
      </c>
      <c r="C178" s="228" t="str">
        <f>IF('1_一般事項'!$C$8="","",'1_一般事項'!$C$8)</f>
        <v/>
      </c>
      <c r="D178" s="726" t="str">
        <f t="shared" si="25"/>
        <v/>
      </c>
      <c r="E178" s="1641"/>
      <c r="F178" s="1637"/>
      <c r="G178" s="221"/>
      <c r="H178" s="61"/>
      <c r="I178" s="778"/>
      <c r="J178" s="779"/>
      <c r="K178" s="779"/>
      <c r="L178" s="779"/>
      <c r="M178" s="779"/>
      <c r="N178" s="779"/>
      <c r="O178" s="779"/>
      <c r="P178" s="779"/>
      <c r="Q178" s="779"/>
      <c r="R178" s="779"/>
      <c r="S178" s="779"/>
      <c r="T178" s="779"/>
      <c r="U178" s="779"/>
      <c r="V178" s="780"/>
      <c r="W178" s="826"/>
      <c r="X178" s="753"/>
      <c r="Y178" s="754"/>
      <c r="Z178" s="755"/>
      <c r="AA178" s="769"/>
      <c r="AB178" s="778"/>
      <c r="AC178" s="779"/>
      <c r="AD178" s="780"/>
      <c r="AE178" s="826"/>
      <c r="AF178" s="804">
        <f t="shared" si="27"/>
        <v>0</v>
      </c>
      <c r="AG178" s="803">
        <f t="shared" si="28"/>
        <v>0</v>
      </c>
      <c r="AI178" s="3"/>
      <c r="AJ178" s="45"/>
      <c r="AO178" s="1200" t="str">
        <f t="shared" si="29"/>
        <v/>
      </c>
      <c r="AP178" s="1200" t="str">
        <f t="shared" si="30"/>
        <v/>
      </c>
      <c r="AQ178" s="1200" t="str">
        <f t="shared" si="31"/>
        <v/>
      </c>
      <c r="AR178" s="1200" t="str">
        <f t="shared" si="32"/>
        <v/>
      </c>
      <c r="AS178" s="1200" t="str">
        <f t="shared" si="33"/>
        <v/>
      </c>
      <c r="AT178" s="1200" t="str">
        <f t="shared" si="34"/>
        <v/>
      </c>
      <c r="AU178" s="1269"/>
      <c r="JG178" s="786"/>
    </row>
    <row r="179" spans="1:267" s="52" customFormat="1" ht="30" customHeight="1">
      <c r="A179" s="222"/>
      <c r="B179" s="227">
        <f t="shared" si="26"/>
        <v>48</v>
      </c>
      <c r="C179" s="228" t="str">
        <f>IF('1_一般事項'!$C$8="","",'1_一般事項'!$C$8)</f>
        <v/>
      </c>
      <c r="D179" s="726" t="str">
        <f t="shared" si="25"/>
        <v/>
      </c>
      <c r="E179" s="1641"/>
      <c r="F179" s="1637"/>
      <c r="G179" s="221"/>
      <c r="H179" s="61"/>
      <c r="I179" s="778"/>
      <c r="J179" s="779"/>
      <c r="K179" s="779"/>
      <c r="L179" s="779"/>
      <c r="M179" s="779"/>
      <c r="N179" s="779"/>
      <c r="O179" s="779"/>
      <c r="P179" s="779"/>
      <c r="Q179" s="779"/>
      <c r="R179" s="779"/>
      <c r="S179" s="779"/>
      <c r="T179" s="779"/>
      <c r="U179" s="779"/>
      <c r="V179" s="780"/>
      <c r="W179" s="826"/>
      <c r="X179" s="753"/>
      <c r="Y179" s="754"/>
      <c r="Z179" s="755"/>
      <c r="AA179" s="769"/>
      <c r="AB179" s="778"/>
      <c r="AC179" s="779"/>
      <c r="AD179" s="780"/>
      <c r="AE179" s="826"/>
      <c r="AF179" s="804">
        <f t="shared" si="27"/>
        <v>0</v>
      </c>
      <c r="AG179" s="803">
        <f t="shared" si="28"/>
        <v>0</v>
      </c>
      <c r="AI179" s="45"/>
      <c r="AJ179" s="45"/>
      <c r="AO179" s="1200" t="str">
        <f t="shared" si="29"/>
        <v/>
      </c>
      <c r="AP179" s="1200" t="str">
        <f t="shared" si="30"/>
        <v/>
      </c>
      <c r="AQ179" s="1200" t="str">
        <f t="shared" si="31"/>
        <v/>
      </c>
      <c r="AR179" s="1200" t="str">
        <f t="shared" si="32"/>
        <v/>
      </c>
      <c r="AS179" s="1200" t="str">
        <f t="shared" si="33"/>
        <v/>
      </c>
      <c r="AT179" s="1200" t="str">
        <f t="shared" si="34"/>
        <v/>
      </c>
      <c r="AU179" s="1269"/>
      <c r="JG179" s="786"/>
    </row>
    <row r="180" spans="1:267" s="52" customFormat="1" ht="30" customHeight="1">
      <c r="A180" s="222"/>
      <c r="B180" s="227">
        <f t="shared" si="26"/>
        <v>49</v>
      </c>
      <c r="C180" s="228" t="str">
        <f>IF('1_一般事項'!$C$8="","",'1_一般事項'!$C$8)</f>
        <v/>
      </c>
      <c r="D180" s="726" t="str">
        <f t="shared" si="25"/>
        <v/>
      </c>
      <c r="E180" s="1641"/>
      <c r="F180" s="1637"/>
      <c r="G180" s="221"/>
      <c r="H180" s="61"/>
      <c r="I180" s="778"/>
      <c r="J180" s="779"/>
      <c r="K180" s="779"/>
      <c r="L180" s="779"/>
      <c r="M180" s="779"/>
      <c r="N180" s="779"/>
      <c r="O180" s="779"/>
      <c r="P180" s="779"/>
      <c r="Q180" s="779"/>
      <c r="R180" s="779"/>
      <c r="S180" s="779"/>
      <c r="T180" s="779"/>
      <c r="U180" s="779"/>
      <c r="V180" s="780"/>
      <c r="W180" s="826"/>
      <c r="X180" s="753"/>
      <c r="Y180" s="754"/>
      <c r="Z180" s="755"/>
      <c r="AA180" s="769"/>
      <c r="AB180" s="778"/>
      <c r="AC180" s="779"/>
      <c r="AD180" s="780"/>
      <c r="AE180" s="826"/>
      <c r="AF180" s="804">
        <f t="shared" si="27"/>
        <v>0</v>
      </c>
      <c r="AG180" s="803">
        <f t="shared" si="28"/>
        <v>0</v>
      </c>
      <c r="AI180" s="3"/>
      <c r="AJ180" s="45"/>
      <c r="AO180" s="1200" t="str">
        <f t="shared" si="29"/>
        <v/>
      </c>
      <c r="AP180" s="1200" t="str">
        <f t="shared" si="30"/>
        <v/>
      </c>
      <c r="AQ180" s="1200" t="str">
        <f t="shared" si="31"/>
        <v/>
      </c>
      <c r="AR180" s="1200" t="str">
        <f t="shared" si="32"/>
        <v/>
      </c>
      <c r="AS180" s="1200" t="str">
        <f t="shared" si="33"/>
        <v/>
      </c>
      <c r="AT180" s="1200" t="str">
        <f t="shared" si="34"/>
        <v/>
      </c>
      <c r="AU180" s="1269"/>
      <c r="JG180" s="786"/>
    </row>
    <row r="181" spans="1:267" s="52" customFormat="1" ht="30" customHeight="1" thickBot="1">
      <c r="A181" s="222"/>
      <c r="B181" s="227">
        <f t="shared" si="26"/>
        <v>50</v>
      </c>
      <c r="C181" s="228" t="str">
        <f>IF('1_一般事項'!$C$8="","",'1_一般事項'!$C$8)</f>
        <v/>
      </c>
      <c r="D181" s="726" t="str">
        <f t="shared" si="25"/>
        <v/>
      </c>
      <c r="E181" s="1641"/>
      <c r="F181" s="1637"/>
      <c r="G181" s="221"/>
      <c r="H181" s="61"/>
      <c r="I181" s="782"/>
      <c r="J181" s="783"/>
      <c r="K181" s="783"/>
      <c r="L181" s="783"/>
      <c r="M181" s="783"/>
      <c r="N181" s="783"/>
      <c r="O181" s="783"/>
      <c r="P181" s="783"/>
      <c r="Q181" s="783"/>
      <c r="R181" s="783"/>
      <c r="S181" s="783"/>
      <c r="T181" s="783"/>
      <c r="U181" s="783"/>
      <c r="V181" s="784"/>
      <c r="W181" s="827"/>
      <c r="X181" s="756"/>
      <c r="Y181" s="757"/>
      <c r="Z181" s="758"/>
      <c r="AA181" s="770"/>
      <c r="AB181" s="782"/>
      <c r="AC181" s="783"/>
      <c r="AD181" s="784"/>
      <c r="AE181" s="827"/>
      <c r="AF181" s="804">
        <f>SUM(X181)</f>
        <v>0</v>
      </c>
      <c r="AG181" s="803">
        <f>SUM(Y181)</f>
        <v>0</v>
      </c>
      <c r="AI181" s="45"/>
      <c r="AJ181" s="45"/>
      <c r="AO181" s="1200" t="str">
        <f t="shared" si="29"/>
        <v/>
      </c>
      <c r="AP181" s="1200" t="str">
        <f t="shared" si="30"/>
        <v/>
      </c>
      <c r="AQ181" s="1200" t="str">
        <f t="shared" si="31"/>
        <v/>
      </c>
      <c r="AR181" s="1200" t="str">
        <f t="shared" si="32"/>
        <v/>
      </c>
      <c r="AS181" s="1200" t="str">
        <f t="shared" si="33"/>
        <v/>
      </c>
      <c r="AT181" s="1200" t="str">
        <f t="shared" si="34"/>
        <v/>
      </c>
      <c r="AU181" s="1269"/>
      <c r="JG181" s="786"/>
    </row>
    <row r="182" spans="1:267" s="52" customFormat="1" ht="30" customHeight="1" thickBot="1">
      <c r="A182" s="1346"/>
      <c r="B182" s="1347"/>
      <c r="C182" s="1348"/>
      <c r="D182" s="1349"/>
      <c r="E182" s="1326"/>
      <c r="F182" s="1326"/>
      <c r="G182" s="1340" t="str">
        <f>A132&amp;"次下請負業者計"</f>
        <v>0次下請負業者計</v>
      </c>
      <c r="H182" s="1341"/>
      <c r="I182" s="837"/>
      <c r="J182" s="838"/>
      <c r="K182" s="838"/>
      <c r="L182" s="838"/>
      <c r="M182" s="838"/>
      <c r="N182" s="838"/>
      <c r="O182" s="838"/>
      <c r="P182" s="838"/>
      <c r="Q182" s="838"/>
      <c r="R182" s="838"/>
      <c r="S182" s="838"/>
      <c r="T182" s="838"/>
      <c r="U182" s="838"/>
      <c r="V182" s="839"/>
      <c r="W182" s="840"/>
      <c r="X182" s="1342">
        <f>SUM(X132:X181)</f>
        <v>0</v>
      </c>
      <c r="Y182" s="1343">
        <f>SUM(Y132:Y181)</f>
        <v>0</v>
      </c>
      <c r="Z182" s="1344">
        <f>SUM(Z132:Z181)</f>
        <v>0</v>
      </c>
      <c r="AA182" s="1345">
        <f>SUM(AA132:AA181)</f>
        <v>0</v>
      </c>
      <c r="AB182" s="837"/>
      <c r="AC182" s="838"/>
      <c r="AD182" s="839"/>
      <c r="AE182" s="840"/>
      <c r="AF182" s="1335">
        <f>SUM(AF132:AF181)</f>
        <v>0</v>
      </c>
      <c r="AG182" s="852">
        <f>SUM(AG132:AG181)</f>
        <v>0</v>
      </c>
      <c r="AO182" s="1260"/>
      <c r="AP182" s="1260"/>
      <c r="AQ182" s="1260"/>
      <c r="AR182" s="1260"/>
      <c r="AS182" s="1260"/>
      <c r="AT182" s="1260"/>
      <c r="AU182" s="1264"/>
    </row>
    <row r="183" spans="1:267" s="52" customFormat="1" ht="30" customHeight="1">
      <c r="A183" s="1950" t="str">
        <f>'1_一般事項'!C9+1&amp;"次下請"</f>
        <v>1次下請</v>
      </c>
      <c r="B183" s="1398">
        <f>IF(AND(C183="",E183&lt;&gt;""),"会社名入力→",ROW(C183)-182)</f>
        <v>1</v>
      </c>
      <c r="C183" s="819"/>
      <c r="D183" s="820" t="str">
        <f t="shared" si="25"/>
        <v/>
      </c>
      <c r="E183" s="1640"/>
      <c r="F183" s="1636"/>
      <c r="G183" s="814"/>
      <c r="H183" s="199"/>
      <c r="I183" s="774"/>
      <c r="J183" s="775"/>
      <c r="K183" s="775"/>
      <c r="L183" s="775"/>
      <c r="M183" s="775"/>
      <c r="N183" s="775"/>
      <c r="O183" s="775"/>
      <c r="P183" s="775"/>
      <c r="Q183" s="775"/>
      <c r="R183" s="775"/>
      <c r="S183" s="775"/>
      <c r="T183" s="775"/>
      <c r="U183" s="775"/>
      <c r="V183" s="776"/>
      <c r="W183" s="825"/>
      <c r="X183" s="759"/>
      <c r="Y183" s="748"/>
      <c r="Z183" s="749"/>
      <c r="AA183" s="768"/>
      <c r="AB183" s="774"/>
      <c r="AC183" s="775"/>
      <c r="AD183" s="776"/>
      <c r="AE183" s="828"/>
      <c r="AF183" s="806">
        <f>SUM(X183)</f>
        <v>0</v>
      </c>
      <c r="AG183" s="807">
        <f>SUM(Y183)</f>
        <v>0</v>
      </c>
      <c r="AO183" s="1200" t="str">
        <f t="shared" ref="AO183:AO232" si="35">IF($E183&lt;&gt;"",IF(G183="","規格を入力してください",""),"")</f>
        <v/>
      </c>
      <c r="AP183" s="1200" t="str">
        <f t="shared" ref="AP183:AP232" si="36">IF($E183&lt;&gt;"",IF(AND(AO183="",H183=""),"機械本体重量を入力してください",""),"")</f>
        <v/>
      </c>
      <c r="AQ183" s="1200" t="str">
        <f t="shared" ref="AQ183:AQ232" si="37">IF($E183&lt;&gt;"",IF(AND(AO183&amp;AP183="",X183=""),"運搬費を入力してください",""),"")</f>
        <v/>
      </c>
      <c r="AR183" s="1200" t="str">
        <f t="shared" ref="AR183:AR232" si="38">IF($E183&lt;&gt;"",IF(AND(AO183&amp;AP183&amp;AQ183="",Y183=""),"内分解組立費を入力してください",""),"")</f>
        <v/>
      </c>
      <c r="AS183" s="1200" t="str">
        <f t="shared" ref="AS183:AS232" si="39">IF($E183&lt;&gt;"",IF(AND(AO183&amp;AP183&amp;AQ183&amp;AR183="",Z183=""),"運搬距離を入力してください",""),"")</f>
        <v/>
      </c>
      <c r="AT183" s="1200" t="str">
        <f t="shared" ref="AT183:AT232" si="40">IF($E183&lt;&gt;"",IF(AND(AO183&amp;AP183&amp;AQ183&amp;AR183&amp;AS183="",AA183=""),"運搬回数を入力してください",""),"")</f>
        <v/>
      </c>
      <c r="AU183" s="1269"/>
    </row>
    <row r="184" spans="1:267" s="52" customFormat="1" ht="30" customHeight="1">
      <c r="A184" s="1951"/>
      <c r="B184" s="1399">
        <f t="shared" ref="B184:B232" si="41">IF(AND(C184="",E184&lt;&gt;""),"会社名入力→",ROW(C184)-182)</f>
        <v>2</v>
      </c>
      <c r="C184" s="291"/>
      <c r="D184" s="726" t="str">
        <f t="shared" si="25"/>
        <v/>
      </c>
      <c r="E184" s="1641"/>
      <c r="F184" s="1637"/>
      <c r="G184" s="292"/>
      <c r="H184" s="62"/>
      <c r="I184" s="778"/>
      <c r="J184" s="779"/>
      <c r="K184" s="779"/>
      <c r="L184" s="779"/>
      <c r="M184" s="779"/>
      <c r="N184" s="779"/>
      <c r="O184" s="779"/>
      <c r="P184" s="779"/>
      <c r="Q184" s="779"/>
      <c r="R184" s="779"/>
      <c r="S184" s="779"/>
      <c r="T184" s="779"/>
      <c r="U184" s="779"/>
      <c r="V184" s="780"/>
      <c r="W184" s="826"/>
      <c r="X184" s="753"/>
      <c r="Y184" s="754"/>
      <c r="Z184" s="755"/>
      <c r="AA184" s="769"/>
      <c r="AB184" s="778"/>
      <c r="AC184" s="779"/>
      <c r="AD184" s="780"/>
      <c r="AE184" s="826"/>
      <c r="AF184" s="804">
        <f t="shared" ref="AF184:AF232" si="42">SUM(X184)</f>
        <v>0</v>
      </c>
      <c r="AG184" s="803">
        <f t="shared" ref="AG184:AG232" si="43">SUM(Y184)</f>
        <v>0</v>
      </c>
      <c r="AO184" s="1200" t="str">
        <f t="shared" si="35"/>
        <v/>
      </c>
      <c r="AP184" s="1200" t="str">
        <f t="shared" si="36"/>
        <v/>
      </c>
      <c r="AQ184" s="1200" t="str">
        <f t="shared" si="37"/>
        <v/>
      </c>
      <c r="AR184" s="1200" t="str">
        <f t="shared" si="38"/>
        <v/>
      </c>
      <c r="AS184" s="1200" t="str">
        <f t="shared" si="39"/>
        <v/>
      </c>
      <c r="AT184" s="1200" t="str">
        <f t="shared" si="40"/>
        <v/>
      </c>
      <c r="AU184" s="1269"/>
    </row>
    <row r="185" spans="1:267" s="52" customFormat="1" ht="30" customHeight="1">
      <c r="A185" s="1951"/>
      <c r="B185" s="1399">
        <f t="shared" si="41"/>
        <v>3</v>
      </c>
      <c r="C185" s="291"/>
      <c r="D185" s="726" t="str">
        <f t="shared" si="25"/>
        <v/>
      </c>
      <c r="E185" s="1641"/>
      <c r="F185" s="1637"/>
      <c r="G185" s="292"/>
      <c r="H185" s="62"/>
      <c r="I185" s="778"/>
      <c r="J185" s="779"/>
      <c r="K185" s="779"/>
      <c r="L185" s="779"/>
      <c r="M185" s="779"/>
      <c r="N185" s="779"/>
      <c r="O185" s="779"/>
      <c r="P185" s="779"/>
      <c r="Q185" s="779"/>
      <c r="R185" s="779"/>
      <c r="S185" s="779"/>
      <c r="T185" s="779"/>
      <c r="U185" s="779"/>
      <c r="V185" s="780"/>
      <c r="W185" s="826"/>
      <c r="X185" s="753"/>
      <c r="Y185" s="754"/>
      <c r="Z185" s="755"/>
      <c r="AA185" s="769"/>
      <c r="AB185" s="778"/>
      <c r="AC185" s="779"/>
      <c r="AD185" s="780"/>
      <c r="AE185" s="826"/>
      <c r="AF185" s="804">
        <f t="shared" si="42"/>
        <v>0</v>
      </c>
      <c r="AG185" s="803">
        <f t="shared" si="43"/>
        <v>0</v>
      </c>
      <c r="AO185" s="1200" t="str">
        <f t="shared" si="35"/>
        <v/>
      </c>
      <c r="AP185" s="1200" t="str">
        <f t="shared" si="36"/>
        <v/>
      </c>
      <c r="AQ185" s="1200" t="str">
        <f t="shared" si="37"/>
        <v/>
      </c>
      <c r="AR185" s="1200" t="str">
        <f t="shared" si="38"/>
        <v/>
      </c>
      <c r="AS185" s="1200" t="str">
        <f t="shared" si="39"/>
        <v/>
      </c>
      <c r="AT185" s="1200" t="str">
        <f t="shared" si="40"/>
        <v/>
      </c>
      <c r="AU185" s="1269"/>
    </row>
    <row r="186" spans="1:267" s="52" customFormat="1" ht="30" customHeight="1">
      <c r="A186" s="1951"/>
      <c r="B186" s="1399">
        <f t="shared" si="41"/>
        <v>4</v>
      </c>
      <c r="C186" s="291"/>
      <c r="D186" s="726" t="str">
        <f t="shared" si="25"/>
        <v/>
      </c>
      <c r="E186" s="1641"/>
      <c r="F186" s="1637"/>
      <c r="G186" s="292"/>
      <c r="H186" s="62"/>
      <c r="I186" s="778"/>
      <c r="J186" s="779"/>
      <c r="K186" s="779"/>
      <c r="L186" s="779"/>
      <c r="M186" s="779"/>
      <c r="N186" s="779"/>
      <c r="O186" s="779"/>
      <c r="P186" s="779"/>
      <c r="Q186" s="779"/>
      <c r="R186" s="779"/>
      <c r="S186" s="779"/>
      <c r="T186" s="779"/>
      <c r="U186" s="779"/>
      <c r="V186" s="780"/>
      <c r="W186" s="826"/>
      <c r="X186" s="753"/>
      <c r="Y186" s="754"/>
      <c r="Z186" s="755"/>
      <c r="AA186" s="769"/>
      <c r="AB186" s="778"/>
      <c r="AC186" s="779"/>
      <c r="AD186" s="780"/>
      <c r="AE186" s="826"/>
      <c r="AF186" s="804">
        <f t="shared" si="42"/>
        <v>0</v>
      </c>
      <c r="AG186" s="803">
        <f t="shared" si="43"/>
        <v>0</v>
      </c>
      <c r="AO186" s="1200" t="str">
        <f t="shared" si="35"/>
        <v/>
      </c>
      <c r="AP186" s="1200" t="str">
        <f t="shared" si="36"/>
        <v/>
      </c>
      <c r="AQ186" s="1200" t="str">
        <f t="shared" si="37"/>
        <v/>
      </c>
      <c r="AR186" s="1200" t="str">
        <f t="shared" si="38"/>
        <v/>
      </c>
      <c r="AS186" s="1200" t="str">
        <f t="shared" si="39"/>
        <v/>
      </c>
      <c r="AT186" s="1200" t="str">
        <f t="shared" si="40"/>
        <v/>
      </c>
      <c r="AU186" s="1269"/>
      <c r="JG186" s="786"/>
    </row>
    <row r="187" spans="1:267" s="52" customFormat="1" ht="30" customHeight="1">
      <c r="A187" s="1951"/>
      <c r="B187" s="1399">
        <f t="shared" si="41"/>
        <v>5</v>
      </c>
      <c r="C187" s="291"/>
      <c r="D187" s="726" t="str">
        <f t="shared" si="25"/>
        <v/>
      </c>
      <c r="E187" s="1641"/>
      <c r="F187" s="1637"/>
      <c r="G187" s="292"/>
      <c r="H187" s="62"/>
      <c r="I187" s="778"/>
      <c r="J187" s="779"/>
      <c r="K187" s="779"/>
      <c r="L187" s="779"/>
      <c r="M187" s="779"/>
      <c r="N187" s="779"/>
      <c r="O187" s="779"/>
      <c r="P187" s="779"/>
      <c r="Q187" s="779"/>
      <c r="R187" s="779"/>
      <c r="S187" s="779"/>
      <c r="T187" s="779"/>
      <c r="U187" s="779"/>
      <c r="V187" s="780"/>
      <c r="W187" s="826"/>
      <c r="X187" s="753"/>
      <c r="Y187" s="754"/>
      <c r="Z187" s="755"/>
      <c r="AA187" s="769"/>
      <c r="AB187" s="778"/>
      <c r="AC187" s="779"/>
      <c r="AD187" s="780"/>
      <c r="AE187" s="826"/>
      <c r="AF187" s="804">
        <f t="shared" si="42"/>
        <v>0</v>
      </c>
      <c r="AG187" s="803">
        <f t="shared" si="43"/>
        <v>0</v>
      </c>
      <c r="AO187" s="1200" t="str">
        <f t="shared" si="35"/>
        <v/>
      </c>
      <c r="AP187" s="1200" t="str">
        <f t="shared" si="36"/>
        <v/>
      </c>
      <c r="AQ187" s="1200" t="str">
        <f t="shared" si="37"/>
        <v/>
      </c>
      <c r="AR187" s="1200" t="str">
        <f t="shared" si="38"/>
        <v/>
      </c>
      <c r="AS187" s="1200" t="str">
        <f t="shared" si="39"/>
        <v/>
      </c>
      <c r="AT187" s="1200" t="str">
        <f t="shared" si="40"/>
        <v/>
      </c>
      <c r="AU187" s="1269"/>
      <c r="JG187" s="786"/>
    </row>
    <row r="188" spans="1:267" s="52" customFormat="1" ht="30" customHeight="1">
      <c r="A188" s="1951"/>
      <c r="B188" s="1399">
        <f t="shared" si="41"/>
        <v>6</v>
      </c>
      <c r="C188" s="291"/>
      <c r="D188" s="726" t="str">
        <f t="shared" si="25"/>
        <v/>
      </c>
      <c r="E188" s="1641"/>
      <c r="F188" s="1637"/>
      <c r="G188" s="292"/>
      <c r="H188" s="62"/>
      <c r="I188" s="778"/>
      <c r="J188" s="779"/>
      <c r="K188" s="779"/>
      <c r="L188" s="779"/>
      <c r="M188" s="779"/>
      <c r="N188" s="779"/>
      <c r="O188" s="779"/>
      <c r="P188" s="779"/>
      <c r="Q188" s="779"/>
      <c r="R188" s="779"/>
      <c r="S188" s="779"/>
      <c r="T188" s="779"/>
      <c r="U188" s="779"/>
      <c r="V188" s="780"/>
      <c r="W188" s="826"/>
      <c r="X188" s="753"/>
      <c r="Y188" s="754"/>
      <c r="Z188" s="755"/>
      <c r="AA188" s="769"/>
      <c r="AB188" s="778"/>
      <c r="AC188" s="779"/>
      <c r="AD188" s="780"/>
      <c r="AE188" s="826"/>
      <c r="AF188" s="804">
        <f t="shared" si="42"/>
        <v>0</v>
      </c>
      <c r="AG188" s="803">
        <f t="shared" si="43"/>
        <v>0</v>
      </c>
      <c r="AO188" s="1200" t="str">
        <f t="shared" si="35"/>
        <v/>
      </c>
      <c r="AP188" s="1200" t="str">
        <f t="shared" si="36"/>
        <v/>
      </c>
      <c r="AQ188" s="1200" t="str">
        <f t="shared" si="37"/>
        <v/>
      </c>
      <c r="AR188" s="1200" t="str">
        <f t="shared" si="38"/>
        <v/>
      </c>
      <c r="AS188" s="1200" t="str">
        <f t="shared" si="39"/>
        <v/>
      </c>
      <c r="AT188" s="1200" t="str">
        <f t="shared" si="40"/>
        <v/>
      </c>
      <c r="AU188" s="1269"/>
      <c r="JG188" s="786"/>
    </row>
    <row r="189" spans="1:267" s="52" customFormat="1" ht="30" customHeight="1">
      <c r="A189" s="1951"/>
      <c r="B189" s="1399">
        <f t="shared" si="41"/>
        <v>7</v>
      </c>
      <c r="C189" s="291"/>
      <c r="D189" s="726" t="str">
        <f t="shared" si="25"/>
        <v/>
      </c>
      <c r="E189" s="1641"/>
      <c r="F189" s="1637"/>
      <c r="G189" s="292"/>
      <c r="H189" s="62"/>
      <c r="I189" s="778"/>
      <c r="J189" s="779"/>
      <c r="K189" s="779"/>
      <c r="L189" s="779"/>
      <c r="M189" s="779"/>
      <c r="N189" s="779"/>
      <c r="O189" s="779"/>
      <c r="P189" s="779"/>
      <c r="Q189" s="779"/>
      <c r="R189" s="779"/>
      <c r="S189" s="779"/>
      <c r="T189" s="779"/>
      <c r="U189" s="779"/>
      <c r="V189" s="780"/>
      <c r="W189" s="826"/>
      <c r="X189" s="753"/>
      <c r="Y189" s="754"/>
      <c r="Z189" s="755"/>
      <c r="AA189" s="769"/>
      <c r="AB189" s="778"/>
      <c r="AC189" s="779"/>
      <c r="AD189" s="780"/>
      <c r="AE189" s="826"/>
      <c r="AF189" s="804">
        <f t="shared" si="42"/>
        <v>0</v>
      </c>
      <c r="AG189" s="803">
        <f t="shared" si="43"/>
        <v>0</v>
      </c>
      <c r="AO189" s="1200" t="str">
        <f t="shared" si="35"/>
        <v/>
      </c>
      <c r="AP189" s="1200" t="str">
        <f t="shared" si="36"/>
        <v/>
      </c>
      <c r="AQ189" s="1200" t="str">
        <f t="shared" si="37"/>
        <v/>
      </c>
      <c r="AR189" s="1200" t="str">
        <f t="shared" si="38"/>
        <v/>
      </c>
      <c r="AS189" s="1200" t="str">
        <f t="shared" si="39"/>
        <v/>
      </c>
      <c r="AT189" s="1200" t="str">
        <f t="shared" si="40"/>
        <v/>
      </c>
      <c r="AU189" s="1269"/>
      <c r="JG189" s="786"/>
    </row>
    <row r="190" spans="1:267" s="52" customFormat="1" ht="30" customHeight="1">
      <c r="A190" s="1951"/>
      <c r="B190" s="1399">
        <f t="shared" si="41"/>
        <v>8</v>
      </c>
      <c r="C190" s="291"/>
      <c r="D190" s="726" t="str">
        <f t="shared" si="25"/>
        <v/>
      </c>
      <c r="E190" s="1641"/>
      <c r="F190" s="1637"/>
      <c r="G190" s="292"/>
      <c r="H190" s="62"/>
      <c r="I190" s="778"/>
      <c r="J190" s="779"/>
      <c r="K190" s="779"/>
      <c r="L190" s="779"/>
      <c r="M190" s="779"/>
      <c r="N190" s="779"/>
      <c r="O190" s="779"/>
      <c r="P190" s="779"/>
      <c r="Q190" s="779"/>
      <c r="R190" s="779"/>
      <c r="S190" s="779"/>
      <c r="T190" s="779"/>
      <c r="U190" s="779"/>
      <c r="V190" s="780"/>
      <c r="W190" s="826"/>
      <c r="X190" s="753"/>
      <c r="Y190" s="754"/>
      <c r="Z190" s="755"/>
      <c r="AA190" s="769"/>
      <c r="AB190" s="778"/>
      <c r="AC190" s="779"/>
      <c r="AD190" s="780"/>
      <c r="AE190" s="826"/>
      <c r="AF190" s="804">
        <f t="shared" si="42"/>
        <v>0</v>
      </c>
      <c r="AG190" s="803">
        <f t="shared" si="43"/>
        <v>0</v>
      </c>
      <c r="AO190" s="1200" t="str">
        <f t="shared" si="35"/>
        <v/>
      </c>
      <c r="AP190" s="1200" t="str">
        <f t="shared" si="36"/>
        <v/>
      </c>
      <c r="AQ190" s="1200" t="str">
        <f t="shared" si="37"/>
        <v/>
      </c>
      <c r="AR190" s="1200" t="str">
        <f t="shared" si="38"/>
        <v/>
      </c>
      <c r="AS190" s="1200" t="str">
        <f t="shared" si="39"/>
        <v/>
      </c>
      <c r="AT190" s="1200" t="str">
        <f t="shared" si="40"/>
        <v/>
      </c>
      <c r="AU190" s="1269"/>
      <c r="JG190" s="786"/>
    </row>
    <row r="191" spans="1:267" s="52" customFormat="1" ht="30" customHeight="1">
      <c r="A191" s="1951"/>
      <c r="B191" s="1399">
        <f t="shared" si="41"/>
        <v>9</v>
      </c>
      <c r="C191" s="291"/>
      <c r="D191" s="726" t="str">
        <f t="shared" si="25"/>
        <v/>
      </c>
      <c r="E191" s="1641"/>
      <c r="F191" s="1637"/>
      <c r="G191" s="292"/>
      <c r="H191" s="62"/>
      <c r="I191" s="778"/>
      <c r="J191" s="779"/>
      <c r="K191" s="779"/>
      <c r="L191" s="779"/>
      <c r="M191" s="779"/>
      <c r="N191" s="779"/>
      <c r="O191" s="779"/>
      <c r="P191" s="779"/>
      <c r="Q191" s="779"/>
      <c r="R191" s="779"/>
      <c r="S191" s="779"/>
      <c r="T191" s="779"/>
      <c r="U191" s="779"/>
      <c r="V191" s="780"/>
      <c r="W191" s="826"/>
      <c r="X191" s="753"/>
      <c r="Y191" s="754"/>
      <c r="Z191" s="755"/>
      <c r="AA191" s="769"/>
      <c r="AB191" s="778"/>
      <c r="AC191" s="779"/>
      <c r="AD191" s="780"/>
      <c r="AE191" s="826"/>
      <c r="AF191" s="804">
        <f t="shared" si="42"/>
        <v>0</v>
      </c>
      <c r="AG191" s="803">
        <f t="shared" si="43"/>
        <v>0</v>
      </c>
      <c r="AO191" s="1200" t="str">
        <f t="shared" si="35"/>
        <v/>
      </c>
      <c r="AP191" s="1200" t="str">
        <f t="shared" si="36"/>
        <v/>
      </c>
      <c r="AQ191" s="1200" t="str">
        <f t="shared" si="37"/>
        <v/>
      </c>
      <c r="AR191" s="1200" t="str">
        <f t="shared" si="38"/>
        <v/>
      </c>
      <c r="AS191" s="1200" t="str">
        <f t="shared" si="39"/>
        <v/>
      </c>
      <c r="AT191" s="1200" t="str">
        <f t="shared" si="40"/>
        <v/>
      </c>
      <c r="AU191" s="1269"/>
      <c r="JG191" s="786"/>
    </row>
    <row r="192" spans="1:267" s="52" customFormat="1" ht="30" customHeight="1">
      <c r="A192" s="1951"/>
      <c r="B192" s="1399">
        <f t="shared" si="41"/>
        <v>10</v>
      </c>
      <c r="C192" s="291"/>
      <c r="D192" s="726" t="str">
        <f t="shared" si="25"/>
        <v/>
      </c>
      <c r="E192" s="1641"/>
      <c r="F192" s="1637"/>
      <c r="G192" s="292"/>
      <c r="H192" s="62"/>
      <c r="I192" s="778"/>
      <c r="J192" s="779"/>
      <c r="K192" s="779"/>
      <c r="L192" s="779"/>
      <c r="M192" s="779"/>
      <c r="N192" s="779"/>
      <c r="O192" s="779"/>
      <c r="P192" s="779"/>
      <c r="Q192" s="779"/>
      <c r="R192" s="779"/>
      <c r="S192" s="779"/>
      <c r="T192" s="779"/>
      <c r="U192" s="779"/>
      <c r="V192" s="780"/>
      <c r="W192" s="826"/>
      <c r="X192" s="753"/>
      <c r="Y192" s="754"/>
      <c r="Z192" s="755"/>
      <c r="AA192" s="769"/>
      <c r="AB192" s="778"/>
      <c r="AC192" s="779"/>
      <c r="AD192" s="780"/>
      <c r="AE192" s="826"/>
      <c r="AF192" s="804">
        <f t="shared" si="42"/>
        <v>0</v>
      </c>
      <c r="AG192" s="803">
        <f t="shared" si="43"/>
        <v>0</v>
      </c>
      <c r="AO192" s="1200" t="str">
        <f t="shared" si="35"/>
        <v/>
      </c>
      <c r="AP192" s="1200" t="str">
        <f t="shared" si="36"/>
        <v/>
      </c>
      <c r="AQ192" s="1200" t="str">
        <f t="shared" si="37"/>
        <v/>
      </c>
      <c r="AR192" s="1200" t="str">
        <f t="shared" si="38"/>
        <v/>
      </c>
      <c r="AS192" s="1200" t="str">
        <f t="shared" si="39"/>
        <v/>
      </c>
      <c r="AT192" s="1200" t="str">
        <f t="shared" si="40"/>
        <v/>
      </c>
      <c r="AU192" s="1269"/>
      <c r="JG192" s="786"/>
    </row>
    <row r="193" spans="1:267" s="52" customFormat="1" ht="30" customHeight="1">
      <c r="A193" s="1951"/>
      <c r="B193" s="1399">
        <f t="shared" si="41"/>
        <v>11</v>
      </c>
      <c r="C193" s="291"/>
      <c r="D193" s="726" t="str">
        <f t="shared" si="25"/>
        <v/>
      </c>
      <c r="E193" s="1641"/>
      <c r="F193" s="1637"/>
      <c r="G193" s="292"/>
      <c r="H193" s="62"/>
      <c r="I193" s="778"/>
      <c r="J193" s="779"/>
      <c r="K193" s="779"/>
      <c r="L193" s="779"/>
      <c r="M193" s="779"/>
      <c r="N193" s="779"/>
      <c r="O193" s="779"/>
      <c r="P193" s="779"/>
      <c r="Q193" s="779"/>
      <c r="R193" s="779"/>
      <c r="S193" s="779"/>
      <c r="T193" s="779"/>
      <c r="U193" s="779"/>
      <c r="V193" s="780"/>
      <c r="W193" s="826"/>
      <c r="X193" s="753"/>
      <c r="Y193" s="754"/>
      <c r="Z193" s="755"/>
      <c r="AA193" s="769"/>
      <c r="AB193" s="778"/>
      <c r="AC193" s="779"/>
      <c r="AD193" s="780"/>
      <c r="AE193" s="826"/>
      <c r="AF193" s="804">
        <f t="shared" si="42"/>
        <v>0</v>
      </c>
      <c r="AG193" s="803">
        <f t="shared" si="43"/>
        <v>0</v>
      </c>
      <c r="AO193" s="1200" t="str">
        <f t="shared" si="35"/>
        <v/>
      </c>
      <c r="AP193" s="1200" t="str">
        <f t="shared" si="36"/>
        <v/>
      </c>
      <c r="AQ193" s="1200" t="str">
        <f t="shared" si="37"/>
        <v/>
      </c>
      <c r="AR193" s="1200" t="str">
        <f t="shared" si="38"/>
        <v/>
      </c>
      <c r="AS193" s="1200" t="str">
        <f t="shared" si="39"/>
        <v/>
      </c>
      <c r="AT193" s="1200" t="str">
        <f t="shared" si="40"/>
        <v/>
      </c>
      <c r="AU193" s="1269"/>
      <c r="JG193" s="786"/>
    </row>
    <row r="194" spans="1:267" s="52" customFormat="1" ht="30" customHeight="1">
      <c r="A194" s="1951"/>
      <c r="B194" s="1399">
        <f t="shared" si="41"/>
        <v>12</v>
      </c>
      <c r="C194" s="291"/>
      <c r="D194" s="726" t="str">
        <f t="shared" si="25"/>
        <v/>
      </c>
      <c r="E194" s="1641"/>
      <c r="F194" s="1637"/>
      <c r="G194" s="292"/>
      <c r="H194" s="62"/>
      <c r="I194" s="778"/>
      <c r="J194" s="779"/>
      <c r="K194" s="779"/>
      <c r="L194" s="779"/>
      <c r="M194" s="779"/>
      <c r="N194" s="779"/>
      <c r="O194" s="779"/>
      <c r="P194" s="779"/>
      <c r="Q194" s="779"/>
      <c r="R194" s="779"/>
      <c r="S194" s="779"/>
      <c r="T194" s="779"/>
      <c r="U194" s="779"/>
      <c r="V194" s="780"/>
      <c r="W194" s="826"/>
      <c r="X194" s="753"/>
      <c r="Y194" s="754"/>
      <c r="Z194" s="755"/>
      <c r="AA194" s="769"/>
      <c r="AB194" s="778"/>
      <c r="AC194" s="779"/>
      <c r="AD194" s="780"/>
      <c r="AE194" s="826"/>
      <c r="AF194" s="804">
        <f t="shared" si="42"/>
        <v>0</v>
      </c>
      <c r="AG194" s="803">
        <f t="shared" si="43"/>
        <v>0</v>
      </c>
      <c r="AO194" s="1200" t="str">
        <f t="shared" si="35"/>
        <v/>
      </c>
      <c r="AP194" s="1200" t="str">
        <f t="shared" si="36"/>
        <v/>
      </c>
      <c r="AQ194" s="1200" t="str">
        <f t="shared" si="37"/>
        <v/>
      </c>
      <c r="AR194" s="1200" t="str">
        <f t="shared" si="38"/>
        <v/>
      </c>
      <c r="AS194" s="1200" t="str">
        <f t="shared" si="39"/>
        <v/>
      </c>
      <c r="AT194" s="1200" t="str">
        <f t="shared" si="40"/>
        <v/>
      </c>
      <c r="AU194" s="1269"/>
      <c r="JG194" s="786"/>
    </row>
    <row r="195" spans="1:267" s="52" customFormat="1" ht="30" customHeight="1">
      <c r="A195" s="1951"/>
      <c r="B195" s="1399">
        <f t="shared" si="41"/>
        <v>13</v>
      </c>
      <c r="C195" s="291"/>
      <c r="D195" s="726" t="str">
        <f t="shared" si="25"/>
        <v/>
      </c>
      <c r="E195" s="1641"/>
      <c r="F195" s="1637"/>
      <c r="G195" s="292"/>
      <c r="H195" s="62"/>
      <c r="I195" s="778"/>
      <c r="J195" s="779"/>
      <c r="K195" s="779"/>
      <c r="L195" s="779"/>
      <c r="M195" s="779"/>
      <c r="N195" s="779"/>
      <c r="O195" s="779"/>
      <c r="P195" s="779"/>
      <c r="Q195" s="779"/>
      <c r="R195" s="779"/>
      <c r="S195" s="779"/>
      <c r="T195" s="779"/>
      <c r="U195" s="779"/>
      <c r="V195" s="780"/>
      <c r="W195" s="826"/>
      <c r="X195" s="753"/>
      <c r="Y195" s="754"/>
      <c r="Z195" s="755"/>
      <c r="AA195" s="769"/>
      <c r="AB195" s="778"/>
      <c r="AC195" s="779"/>
      <c r="AD195" s="780"/>
      <c r="AE195" s="826"/>
      <c r="AF195" s="804">
        <f t="shared" si="42"/>
        <v>0</v>
      </c>
      <c r="AG195" s="803">
        <f t="shared" si="43"/>
        <v>0</v>
      </c>
      <c r="AO195" s="1200" t="str">
        <f t="shared" si="35"/>
        <v/>
      </c>
      <c r="AP195" s="1200" t="str">
        <f t="shared" si="36"/>
        <v/>
      </c>
      <c r="AQ195" s="1200" t="str">
        <f t="shared" si="37"/>
        <v/>
      </c>
      <c r="AR195" s="1200" t="str">
        <f t="shared" si="38"/>
        <v/>
      </c>
      <c r="AS195" s="1200" t="str">
        <f t="shared" si="39"/>
        <v/>
      </c>
      <c r="AT195" s="1200" t="str">
        <f t="shared" si="40"/>
        <v/>
      </c>
      <c r="AU195" s="1269"/>
      <c r="JG195" s="786"/>
    </row>
    <row r="196" spans="1:267" s="52" customFormat="1" ht="30" customHeight="1">
      <c r="A196" s="1951"/>
      <c r="B196" s="1399">
        <f t="shared" si="41"/>
        <v>14</v>
      </c>
      <c r="C196" s="291"/>
      <c r="D196" s="726" t="str">
        <f t="shared" ref="D196:D232" si="44">AO196&amp;AP196&amp;AQ196&amp;AR196&amp;AS196&amp;AT196</f>
        <v/>
      </c>
      <c r="E196" s="1641"/>
      <c r="F196" s="1637"/>
      <c r="G196" s="292"/>
      <c r="H196" s="62"/>
      <c r="I196" s="778"/>
      <c r="J196" s="779"/>
      <c r="K196" s="779"/>
      <c r="L196" s="779"/>
      <c r="M196" s="779"/>
      <c r="N196" s="779"/>
      <c r="O196" s="779"/>
      <c r="P196" s="779"/>
      <c r="Q196" s="779"/>
      <c r="R196" s="779"/>
      <c r="S196" s="779"/>
      <c r="T196" s="779"/>
      <c r="U196" s="779"/>
      <c r="V196" s="780"/>
      <c r="W196" s="826"/>
      <c r="X196" s="753"/>
      <c r="Y196" s="754"/>
      <c r="Z196" s="755"/>
      <c r="AA196" s="769"/>
      <c r="AB196" s="778"/>
      <c r="AC196" s="779"/>
      <c r="AD196" s="780"/>
      <c r="AE196" s="826"/>
      <c r="AF196" s="804">
        <f t="shared" si="42"/>
        <v>0</v>
      </c>
      <c r="AG196" s="803">
        <f t="shared" si="43"/>
        <v>0</v>
      </c>
      <c r="AO196" s="1200" t="str">
        <f t="shared" si="35"/>
        <v/>
      </c>
      <c r="AP196" s="1200" t="str">
        <f t="shared" si="36"/>
        <v/>
      </c>
      <c r="AQ196" s="1200" t="str">
        <f t="shared" si="37"/>
        <v/>
      </c>
      <c r="AR196" s="1200" t="str">
        <f t="shared" si="38"/>
        <v/>
      </c>
      <c r="AS196" s="1200" t="str">
        <f t="shared" si="39"/>
        <v/>
      </c>
      <c r="AT196" s="1200" t="str">
        <f t="shared" si="40"/>
        <v/>
      </c>
      <c r="AU196" s="1269"/>
      <c r="JG196" s="786"/>
    </row>
    <row r="197" spans="1:267" s="52" customFormat="1" ht="30" customHeight="1">
      <c r="A197" s="1951"/>
      <c r="B197" s="1399">
        <f t="shared" si="41"/>
        <v>15</v>
      </c>
      <c r="C197" s="291"/>
      <c r="D197" s="726" t="str">
        <f t="shared" si="44"/>
        <v/>
      </c>
      <c r="E197" s="1641"/>
      <c r="F197" s="1637"/>
      <c r="G197" s="292"/>
      <c r="H197" s="62"/>
      <c r="I197" s="778"/>
      <c r="J197" s="779"/>
      <c r="K197" s="779"/>
      <c r="L197" s="779"/>
      <c r="M197" s="779"/>
      <c r="N197" s="779"/>
      <c r="O197" s="779"/>
      <c r="P197" s="779"/>
      <c r="Q197" s="779"/>
      <c r="R197" s="779"/>
      <c r="S197" s="779"/>
      <c r="T197" s="779"/>
      <c r="U197" s="779"/>
      <c r="V197" s="780"/>
      <c r="W197" s="826"/>
      <c r="X197" s="753"/>
      <c r="Y197" s="754"/>
      <c r="Z197" s="755"/>
      <c r="AA197" s="769"/>
      <c r="AB197" s="778"/>
      <c r="AC197" s="779"/>
      <c r="AD197" s="780"/>
      <c r="AE197" s="826"/>
      <c r="AF197" s="804">
        <f t="shared" si="42"/>
        <v>0</v>
      </c>
      <c r="AG197" s="803">
        <f t="shared" si="43"/>
        <v>0</v>
      </c>
      <c r="AO197" s="1200" t="str">
        <f t="shared" si="35"/>
        <v/>
      </c>
      <c r="AP197" s="1200" t="str">
        <f t="shared" si="36"/>
        <v/>
      </c>
      <c r="AQ197" s="1200" t="str">
        <f t="shared" si="37"/>
        <v/>
      </c>
      <c r="AR197" s="1200" t="str">
        <f t="shared" si="38"/>
        <v/>
      </c>
      <c r="AS197" s="1200" t="str">
        <f t="shared" si="39"/>
        <v/>
      </c>
      <c r="AT197" s="1200" t="str">
        <f t="shared" si="40"/>
        <v/>
      </c>
      <c r="AU197" s="1269"/>
      <c r="JG197" s="786"/>
    </row>
    <row r="198" spans="1:267" s="52" customFormat="1" ht="30" customHeight="1">
      <c r="A198" s="1951"/>
      <c r="B198" s="1399">
        <f t="shared" si="41"/>
        <v>16</v>
      </c>
      <c r="C198" s="291"/>
      <c r="D198" s="726" t="str">
        <f t="shared" si="44"/>
        <v/>
      </c>
      <c r="E198" s="1641"/>
      <c r="F198" s="1637"/>
      <c r="G198" s="292"/>
      <c r="H198" s="62"/>
      <c r="I198" s="778"/>
      <c r="J198" s="779"/>
      <c r="K198" s="779"/>
      <c r="L198" s="779"/>
      <c r="M198" s="779"/>
      <c r="N198" s="779"/>
      <c r="O198" s="779"/>
      <c r="P198" s="779"/>
      <c r="Q198" s="779"/>
      <c r="R198" s="779"/>
      <c r="S198" s="779"/>
      <c r="T198" s="779"/>
      <c r="U198" s="779"/>
      <c r="V198" s="780"/>
      <c r="W198" s="826"/>
      <c r="X198" s="753"/>
      <c r="Y198" s="754"/>
      <c r="Z198" s="755"/>
      <c r="AA198" s="769"/>
      <c r="AB198" s="778"/>
      <c r="AC198" s="779"/>
      <c r="AD198" s="780"/>
      <c r="AE198" s="826"/>
      <c r="AF198" s="804">
        <f t="shared" si="42"/>
        <v>0</v>
      </c>
      <c r="AG198" s="803">
        <f t="shared" si="43"/>
        <v>0</v>
      </c>
      <c r="AO198" s="1200" t="str">
        <f t="shared" si="35"/>
        <v/>
      </c>
      <c r="AP198" s="1200" t="str">
        <f t="shared" si="36"/>
        <v/>
      </c>
      <c r="AQ198" s="1200" t="str">
        <f t="shared" si="37"/>
        <v/>
      </c>
      <c r="AR198" s="1200" t="str">
        <f t="shared" si="38"/>
        <v/>
      </c>
      <c r="AS198" s="1200" t="str">
        <f t="shared" si="39"/>
        <v/>
      </c>
      <c r="AT198" s="1200" t="str">
        <f t="shared" si="40"/>
        <v/>
      </c>
      <c r="AU198" s="1269"/>
      <c r="JG198" s="786"/>
    </row>
    <row r="199" spans="1:267" s="52" customFormat="1" ht="30" customHeight="1">
      <c r="A199" s="1951"/>
      <c r="B199" s="1399">
        <f t="shared" si="41"/>
        <v>17</v>
      </c>
      <c r="C199" s="291"/>
      <c r="D199" s="726" t="str">
        <f t="shared" si="44"/>
        <v/>
      </c>
      <c r="E199" s="1641"/>
      <c r="F199" s="1637"/>
      <c r="G199" s="292"/>
      <c r="H199" s="62"/>
      <c r="I199" s="778"/>
      <c r="J199" s="779"/>
      <c r="K199" s="779"/>
      <c r="L199" s="779"/>
      <c r="M199" s="779"/>
      <c r="N199" s="779"/>
      <c r="O199" s="779"/>
      <c r="P199" s="779"/>
      <c r="Q199" s="779"/>
      <c r="R199" s="779"/>
      <c r="S199" s="779"/>
      <c r="T199" s="779"/>
      <c r="U199" s="779"/>
      <c r="V199" s="780"/>
      <c r="W199" s="826"/>
      <c r="X199" s="753"/>
      <c r="Y199" s="754"/>
      <c r="Z199" s="755"/>
      <c r="AA199" s="769"/>
      <c r="AB199" s="778"/>
      <c r="AC199" s="779"/>
      <c r="AD199" s="780"/>
      <c r="AE199" s="826"/>
      <c r="AF199" s="804">
        <f t="shared" si="42"/>
        <v>0</v>
      </c>
      <c r="AG199" s="803">
        <f t="shared" si="43"/>
        <v>0</v>
      </c>
      <c r="AO199" s="1200" t="str">
        <f t="shared" si="35"/>
        <v/>
      </c>
      <c r="AP199" s="1200" t="str">
        <f t="shared" si="36"/>
        <v/>
      </c>
      <c r="AQ199" s="1200" t="str">
        <f t="shared" si="37"/>
        <v/>
      </c>
      <c r="AR199" s="1200" t="str">
        <f t="shared" si="38"/>
        <v/>
      </c>
      <c r="AS199" s="1200" t="str">
        <f t="shared" si="39"/>
        <v/>
      </c>
      <c r="AT199" s="1200" t="str">
        <f t="shared" si="40"/>
        <v/>
      </c>
      <c r="AU199" s="1269"/>
      <c r="JG199" s="786"/>
    </row>
    <row r="200" spans="1:267" s="52" customFormat="1" ht="30" customHeight="1">
      <c r="A200" s="1951"/>
      <c r="B200" s="1399">
        <f t="shared" si="41"/>
        <v>18</v>
      </c>
      <c r="C200" s="291"/>
      <c r="D200" s="726" t="str">
        <f t="shared" si="44"/>
        <v/>
      </c>
      <c r="E200" s="1641"/>
      <c r="F200" s="1637"/>
      <c r="G200" s="292"/>
      <c r="H200" s="62"/>
      <c r="I200" s="778"/>
      <c r="J200" s="779"/>
      <c r="K200" s="779"/>
      <c r="L200" s="779"/>
      <c r="M200" s="779"/>
      <c r="N200" s="779"/>
      <c r="O200" s="779"/>
      <c r="P200" s="779"/>
      <c r="Q200" s="779"/>
      <c r="R200" s="779"/>
      <c r="S200" s="779"/>
      <c r="T200" s="779"/>
      <c r="U200" s="779"/>
      <c r="V200" s="780"/>
      <c r="W200" s="826"/>
      <c r="X200" s="753"/>
      <c r="Y200" s="754"/>
      <c r="Z200" s="755"/>
      <c r="AA200" s="769"/>
      <c r="AB200" s="778"/>
      <c r="AC200" s="779"/>
      <c r="AD200" s="780"/>
      <c r="AE200" s="826"/>
      <c r="AF200" s="804">
        <f t="shared" si="42"/>
        <v>0</v>
      </c>
      <c r="AG200" s="803">
        <f t="shared" si="43"/>
        <v>0</v>
      </c>
      <c r="AO200" s="1200" t="str">
        <f t="shared" si="35"/>
        <v/>
      </c>
      <c r="AP200" s="1200" t="str">
        <f t="shared" si="36"/>
        <v/>
      </c>
      <c r="AQ200" s="1200" t="str">
        <f t="shared" si="37"/>
        <v/>
      </c>
      <c r="AR200" s="1200" t="str">
        <f t="shared" si="38"/>
        <v/>
      </c>
      <c r="AS200" s="1200" t="str">
        <f t="shared" si="39"/>
        <v/>
      </c>
      <c r="AT200" s="1200" t="str">
        <f t="shared" si="40"/>
        <v/>
      </c>
      <c r="AU200" s="1269"/>
      <c r="JG200" s="786"/>
    </row>
    <row r="201" spans="1:267" s="52" customFormat="1" ht="30" customHeight="1">
      <c r="A201" s="1951"/>
      <c r="B201" s="1399">
        <f t="shared" si="41"/>
        <v>19</v>
      </c>
      <c r="C201" s="291"/>
      <c r="D201" s="726" t="str">
        <f t="shared" si="44"/>
        <v/>
      </c>
      <c r="E201" s="1641"/>
      <c r="F201" s="1637"/>
      <c r="G201" s="292"/>
      <c r="H201" s="62"/>
      <c r="I201" s="778"/>
      <c r="J201" s="779"/>
      <c r="K201" s="779"/>
      <c r="L201" s="779"/>
      <c r="M201" s="779"/>
      <c r="N201" s="779"/>
      <c r="O201" s="779"/>
      <c r="P201" s="779"/>
      <c r="Q201" s="779"/>
      <c r="R201" s="779"/>
      <c r="S201" s="779"/>
      <c r="T201" s="779"/>
      <c r="U201" s="779"/>
      <c r="V201" s="780"/>
      <c r="W201" s="826"/>
      <c r="X201" s="753"/>
      <c r="Y201" s="754"/>
      <c r="Z201" s="755"/>
      <c r="AA201" s="769"/>
      <c r="AB201" s="778"/>
      <c r="AC201" s="779"/>
      <c r="AD201" s="780"/>
      <c r="AE201" s="826"/>
      <c r="AF201" s="804">
        <f t="shared" si="42"/>
        <v>0</v>
      </c>
      <c r="AG201" s="803">
        <f t="shared" si="43"/>
        <v>0</v>
      </c>
      <c r="AO201" s="1200" t="str">
        <f t="shared" si="35"/>
        <v/>
      </c>
      <c r="AP201" s="1200" t="str">
        <f t="shared" si="36"/>
        <v/>
      </c>
      <c r="AQ201" s="1200" t="str">
        <f t="shared" si="37"/>
        <v/>
      </c>
      <c r="AR201" s="1200" t="str">
        <f t="shared" si="38"/>
        <v/>
      </c>
      <c r="AS201" s="1200" t="str">
        <f t="shared" si="39"/>
        <v/>
      </c>
      <c r="AT201" s="1200" t="str">
        <f t="shared" si="40"/>
        <v/>
      </c>
      <c r="AU201" s="1269"/>
      <c r="JG201" s="786"/>
    </row>
    <row r="202" spans="1:267" s="52" customFormat="1" ht="30" customHeight="1">
      <c r="A202" s="1951"/>
      <c r="B202" s="1399">
        <f t="shared" si="41"/>
        <v>20</v>
      </c>
      <c r="C202" s="291"/>
      <c r="D202" s="726" t="str">
        <f t="shared" si="44"/>
        <v/>
      </c>
      <c r="E202" s="1641"/>
      <c r="F202" s="1637"/>
      <c r="G202" s="292"/>
      <c r="H202" s="62"/>
      <c r="I202" s="778"/>
      <c r="J202" s="779"/>
      <c r="K202" s="779"/>
      <c r="L202" s="779"/>
      <c r="M202" s="779"/>
      <c r="N202" s="779"/>
      <c r="O202" s="779"/>
      <c r="P202" s="779"/>
      <c r="Q202" s="779"/>
      <c r="R202" s="779"/>
      <c r="S202" s="779"/>
      <c r="T202" s="779"/>
      <c r="U202" s="779"/>
      <c r="V202" s="780"/>
      <c r="W202" s="826"/>
      <c r="X202" s="753"/>
      <c r="Y202" s="754"/>
      <c r="Z202" s="755"/>
      <c r="AA202" s="769"/>
      <c r="AB202" s="778"/>
      <c r="AC202" s="779"/>
      <c r="AD202" s="780"/>
      <c r="AE202" s="826"/>
      <c r="AF202" s="804">
        <f t="shared" si="42"/>
        <v>0</v>
      </c>
      <c r="AG202" s="803">
        <f t="shared" si="43"/>
        <v>0</v>
      </c>
      <c r="AO202" s="1200" t="str">
        <f t="shared" si="35"/>
        <v/>
      </c>
      <c r="AP202" s="1200" t="str">
        <f t="shared" si="36"/>
        <v/>
      </c>
      <c r="AQ202" s="1200" t="str">
        <f t="shared" si="37"/>
        <v/>
      </c>
      <c r="AR202" s="1200" t="str">
        <f t="shared" si="38"/>
        <v/>
      </c>
      <c r="AS202" s="1200" t="str">
        <f t="shared" si="39"/>
        <v/>
      </c>
      <c r="AT202" s="1200" t="str">
        <f t="shared" si="40"/>
        <v/>
      </c>
      <c r="AU202" s="1269"/>
      <c r="JG202" s="786"/>
    </row>
    <row r="203" spans="1:267" s="52" customFormat="1" ht="30" customHeight="1">
      <c r="A203" s="1951"/>
      <c r="B203" s="1399">
        <f t="shared" si="41"/>
        <v>21</v>
      </c>
      <c r="C203" s="291"/>
      <c r="D203" s="726" t="str">
        <f t="shared" si="44"/>
        <v/>
      </c>
      <c r="E203" s="1641"/>
      <c r="F203" s="1637"/>
      <c r="G203" s="292"/>
      <c r="H203" s="62"/>
      <c r="I203" s="778"/>
      <c r="J203" s="779"/>
      <c r="K203" s="779"/>
      <c r="L203" s="779"/>
      <c r="M203" s="779"/>
      <c r="N203" s="779"/>
      <c r="O203" s="779"/>
      <c r="P203" s="779"/>
      <c r="Q203" s="779"/>
      <c r="R203" s="779"/>
      <c r="S203" s="779"/>
      <c r="T203" s="779"/>
      <c r="U203" s="779"/>
      <c r="V203" s="780"/>
      <c r="W203" s="826"/>
      <c r="X203" s="753"/>
      <c r="Y203" s="754"/>
      <c r="Z203" s="755"/>
      <c r="AA203" s="769"/>
      <c r="AB203" s="778"/>
      <c r="AC203" s="779"/>
      <c r="AD203" s="780"/>
      <c r="AE203" s="826"/>
      <c r="AF203" s="804">
        <f t="shared" si="42"/>
        <v>0</v>
      </c>
      <c r="AG203" s="803">
        <f t="shared" si="43"/>
        <v>0</v>
      </c>
      <c r="AO203" s="1200" t="str">
        <f t="shared" si="35"/>
        <v/>
      </c>
      <c r="AP203" s="1200" t="str">
        <f t="shared" si="36"/>
        <v/>
      </c>
      <c r="AQ203" s="1200" t="str">
        <f t="shared" si="37"/>
        <v/>
      </c>
      <c r="AR203" s="1200" t="str">
        <f t="shared" si="38"/>
        <v/>
      </c>
      <c r="AS203" s="1200" t="str">
        <f t="shared" si="39"/>
        <v/>
      </c>
      <c r="AT203" s="1200" t="str">
        <f t="shared" si="40"/>
        <v/>
      </c>
      <c r="AU203" s="1269"/>
      <c r="JG203" s="786"/>
    </row>
    <row r="204" spans="1:267" s="52" customFormat="1" ht="30" customHeight="1">
      <c r="A204" s="1951"/>
      <c r="B204" s="1399">
        <f t="shared" si="41"/>
        <v>22</v>
      </c>
      <c r="C204" s="291"/>
      <c r="D204" s="726" t="str">
        <f t="shared" si="44"/>
        <v/>
      </c>
      <c r="E204" s="1641"/>
      <c r="F204" s="1637"/>
      <c r="G204" s="292"/>
      <c r="H204" s="62"/>
      <c r="I204" s="778"/>
      <c r="J204" s="779"/>
      <c r="K204" s="779"/>
      <c r="L204" s="779"/>
      <c r="M204" s="779"/>
      <c r="N204" s="779"/>
      <c r="O204" s="779"/>
      <c r="P204" s="779"/>
      <c r="Q204" s="779"/>
      <c r="R204" s="779"/>
      <c r="S204" s="779"/>
      <c r="T204" s="779"/>
      <c r="U204" s="779"/>
      <c r="V204" s="780"/>
      <c r="W204" s="826"/>
      <c r="X204" s="753"/>
      <c r="Y204" s="754"/>
      <c r="Z204" s="755"/>
      <c r="AA204" s="769"/>
      <c r="AB204" s="778"/>
      <c r="AC204" s="779"/>
      <c r="AD204" s="780"/>
      <c r="AE204" s="826"/>
      <c r="AF204" s="804">
        <f t="shared" si="42"/>
        <v>0</v>
      </c>
      <c r="AG204" s="803">
        <f t="shared" si="43"/>
        <v>0</v>
      </c>
      <c r="AO204" s="1200" t="str">
        <f t="shared" si="35"/>
        <v/>
      </c>
      <c r="AP204" s="1200" t="str">
        <f t="shared" si="36"/>
        <v/>
      </c>
      <c r="AQ204" s="1200" t="str">
        <f t="shared" si="37"/>
        <v/>
      </c>
      <c r="AR204" s="1200" t="str">
        <f t="shared" si="38"/>
        <v/>
      </c>
      <c r="AS204" s="1200" t="str">
        <f t="shared" si="39"/>
        <v/>
      </c>
      <c r="AT204" s="1200" t="str">
        <f t="shared" si="40"/>
        <v/>
      </c>
      <c r="AU204" s="1269"/>
      <c r="JG204" s="786"/>
    </row>
    <row r="205" spans="1:267" s="52" customFormat="1" ht="30" customHeight="1">
      <c r="A205" s="1951"/>
      <c r="B205" s="1399">
        <f t="shared" si="41"/>
        <v>23</v>
      </c>
      <c r="C205" s="291"/>
      <c r="D205" s="726" t="str">
        <f t="shared" si="44"/>
        <v/>
      </c>
      <c r="E205" s="1641"/>
      <c r="F205" s="1637"/>
      <c r="G205" s="292"/>
      <c r="H205" s="62"/>
      <c r="I205" s="778"/>
      <c r="J205" s="779"/>
      <c r="K205" s="779"/>
      <c r="L205" s="779"/>
      <c r="M205" s="779"/>
      <c r="N205" s="779"/>
      <c r="O205" s="779"/>
      <c r="P205" s="779"/>
      <c r="Q205" s="779"/>
      <c r="R205" s="779"/>
      <c r="S205" s="779"/>
      <c r="T205" s="779"/>
      <c r="U205" s="779"/>
      <c r="V205" s="780"/>
      <c r="W205" s="826"/>
      <c r="X205" s="753"/>
      <c r="Y205" s="754"/>
      <c r="Z205" s="755"/>
      <c r="AA205" s="769"/>
      <c r="AB205" s="778"/>
      <c r="AC205" s="779"/>
      <c r="AD205" s="780"/>
      <c r="AE205" s="826"/>
      <c r="AF205" s="804">
        <f t="shared" si="42"/>
        <v>0</v>
      </c>
      <c r="AG205" s="803">
        <f t="shared" si="43"/>
        <v>0</v>
      </c>
      <c r="AO205" s="1200" t="str">
        <f t="shared" si="35"/>
        <v/>
      </c>
      <c r="AP205" s="1200" t="str">
        <f t="shared" si="36"/>
        <v/>
      </c>
      <c r="AQ205" s="1200" t="str">
        <f t="shared" si="37"/>
        <v/>
      </c>
      <c r="AR205" s="1200" t="str">
        <f t="shared" si="38"/>
        <v/>
      </c>
      <c r="AS205" s="1200" t="str">
        <f t="shared" si="39"/>
        <v/>
      </c>
      <c r="AT205" s="1200" t="str">
        <f t="shared" si="40"/>
        <v/>
      </c>
      <c r="AU205" s="1269"/>
      <c r="JG205" s="786"/>
    </row>
    <row r="206" spans="1:267" s="52" customFormat="1" ht="30" customHeight="1">
      <c r="A206" s="1951"/>
      <c r="B206" s="1399">
        <f t="shared" si="41"/>
        <v>24</v>
      </c>
      <c r="C206" s="291"/>
      <c r="D206" s="726" t="str">
        <f t="shared" si="44"/>
        <v/>
      </c>
      <c r="E206" s="1641"/>
      <c r="F206" s="1637"/>
      <c r="G206" s="292"/>
      <c r="H206" s="62"/>
      <c r="I206" s="778"/>
      <c r="J206" s="779"/>
      <c r="K206" s="779"/>
      <c r="L206" s="779"/>
      <c r="M206" s="779"/>
      <c r="N206" s="779"/>
      <c r="O206" s="779"/>
      <c r="P206" s="779"/>
      <c r="Q206" s="779"/>
      <c r="R206" s="779"/>
      <c r="S206" s="779"/>
      <c r="T206" s="779"/>
      <c r="U206" s="779"/>
      <c r="V206" s="780"/>
      <c r="W206" s="826"/>
      <c r="X206" s="753"/>
      <c r="Y206" s="754"/>
      <c r="Z206" s="755"/>
      <c r="AA206" s="769"/>
      <c r="AB206" s="778"/>
      <c r="AC206" s="779"/>
      <c r="AD206" s="780"/>
      <c r="AE206" s="826"/>
      <c r="AF206" s="804">
        <f t="shared" si="42"/>
        <v>0</v>
      </c>
      <c r="AG206" s="803">
        <f t="shared" si="43"/>
        <v>0</v>
      </c>
      <c r="AO206" s="1200" t="str">
        <f t="shared" si="35"/>
        <v/>
      </c>
      <c r="AP206" s="1200" t="str">
        <f t="shared" si="36"/>
        <v/>
      </c>
      <c r="AQ206" s="1200" t="str">
        <f t="shared" si="37"/>
        <v/>
      </c>
      <c r="AR206" s="1200" t="str">
        <f t="shared" si="38"/>
        <v/>
      </c>
      <c r="AS206" s="1200" t="str">
        <f t="shared" si="39"/>
        <v/>
      </c>
      <c r="AT206" s="1200" t="str">
        <f t="shared" si="40"/>
        <v/>
      </c>
      <c r="AU206" s="1269"/>
      <c r="JG206" s="786"/>
    </row>
    <row r="207" spans="1:267" s="52" customFormat="1" ht="30" customHeight="1">
      <c r="A207" s="1951"/>
      <c r="B207" s="1399">
        <f t="shared" si="41"/>
        <v>25</v>
      </c>
      <c r="C207" s="291"/>
      <c r="D207" s="726" t="str">
        <f t="shared" si="44"/>
        <v/>
      </c>
      <c r="E207" s="1641"/>
      <c r="F207" s="1637"/>
      <c r="G207" s="292"/>
      <c r="H207" s="62"/>
      <c r="I207" s="778"/>
      <c r="J207" s="779"/>
      <c r="K207" s="779"/>
      <c r="L207" s="779"/>
      <c r="M207" s="779"/>
      <c r="N207" s="779"/>
      <c r="O207" s="779"/>
      <c r="P207" s="779"/>
      <c r="Q207" s="779"/>
      <c r="R207" s="779"/>
      <c r="S207" s="779"/>
      <c r="T207" s="779"/>
      <c r="U207" s="779"/>
      <c r="V207" s="780"/>
      <c r="W207" s="826"/>
      <c r="X207" s="753"/>
      <c r="Y207" s="754"/>
      <c r="Z207" s="755"/>
      <c r="AA207" s="769"/>
      <c r="AB207" s="778"/>
      <c r="AC207" s="779"/>
      <c r="AD207" s="780"/>
      <c r="AE207" s="826"/>
      <c r="AF207" s="804">
        <f t="shared" si="42"/>
        <v>0</v>
      </c>
      <c r="AG207" s="803">
        <f t="shared" si="43"/>
        <v>0</v>
      </c>
      <c r="AO207" s="1200" t="str">
        <f t="shared" si="35"/>
        <v/>
      </c>
      <c r="AP207" s="1200" t="str">
        <f t="shared" si="36"/>
        <v/>
      </c>
      <c r="AQ207" s="1200" t="str">
        <f t="shared" si="37"/>
        <v/>
      </c>
      <c r="AR207" s="1200" t="str">
        <f t="shared" si="38"/>
        <v/>
      </c>
      <c r="AS207" s="1200" t="str">
        <f t="shared" si="39"/>
        <v/>
      </c>
      <c r="AT207" s="1200" t="str">
        <f t="shared" si="40"/>
        <v/>
      </c>
      <c r="AU207" s="1269"/>
      <c r="JG207" s="786"/>
    </row>
    <row r="208" spans="1:267" s="52" customFormat="1" ht="30" customHeight="1">
      <c r="A208" s="1951"/>
      <c r="B208" s="1399">
        <f t="shared" si="41"/>
        <v>26</v>
      </c>
      <c r="C208" s="291"/>
      <c r="D208" s="726" t="str">
        <f t="shared" si="44"/>
        <v/>
      </c>
      <c r="E208" s="1641"/>
      <c r="F208" s="1637"/>
      <c r="G208" s="292"/>
      <c r="H208" s="62"/>
      <c r="I208" s="778"/>
      <c r="J208" s="779"/>
      <c r="K208" s="779"/>
      <c r="L208" s="779"/>
      <c r="M208" s="779"/>
      <c r="N208" s="779"/>
      <c r="O208" s="779"/>
      <c r="P208" s="779"/>
      <c r="Q208" s="779"/>
      <c r="R208" s="779"/>
      <c r="S208" s="779"/>
      <c r="T208" s="779"/>
      <c r="U208" s="779"/>
      <c r="V208" s="780"/>
      <c r="W208" s="826"/>
      <c r="X208" s="753"/>
      <c r="Y208" s="754"/>
      <c r="Z208" s="755"/>
      <c r="AA208" s="769"/>
      <c r="AB208" s="778"/>
      <c r="AC208" s="779"/>
      <c r="AD208" s="780"/>
      <c r="AE208" s="826"/>
      <c r="AF208" s="804">
        <f t="shared" si="42"/>
        <v>0</v>
      </c>
      <c r="AG208" s="803">
        <f t="shared" si="43"/>
        <v>0</v>
      </c>
      <c r="AO208" s="1200" t="str">
        <f t="shared" si="35"/>
        <v/>
      </c>
      <c r="AP208" s="1200" t="str">
        <f t="shared" si="36"/>
        <v/>
      </c>
      <c r="AQ208" s="1200" t="str">
        <f t="shared" si="37"/>
        <v/>
      </c>
      <c r="AR208" s="1200" t="str">
        <f t="shared" si="38"/>
        <v/>
      </c>
      <c r="AS208" s="1200" t="str">
        <f t="shared" si="39"/>
        <v/>
      </c>
      <c r="AT208" s="1200" t="str">
        <f t="shared" si="40"/>
        <v/>
      </c>
      <c r="AU208" s="1269"/>
      <c r="JG208" s="786"/>
    </row>
    <row r="209" spans="1:267" s="52" customFormat="1" ht="30" customHeight="1">
      <c r="A209" s="1951"/>
      <c r="B209" s="1399">
        <f t="shared" si="41"/>
        <v>27</v>
      </c>
      <c r="C209" s="291"/>
      <c r="D209" s="726" t="str">
        <f t="shared" si="44"/>
        <v/>
      </c>
      <c r="E209" s="1641"/>
      <c r="F209" s="1637"/>
      <c r="G209" s="292"/>
      <c r="H209" s="62"/>
      <c r="I209" s="778"/>
      <c r="J209" s="779"/>
      <c r="K209" s="779"/>
      <c r="L209" s="779"/>
      <c r="M209" s="779"/>
      <c r="N209" s="779"/>
      <c r="O209" s="779"/>
      <c r="P209" s="779"/>
      <c r="Q209" s="779"/>
      <c r="R209" s="779"/>
      <c r="S209" s="779"/>
      <c r="T209" s="779"/>
      <c r="U209" s="779"/>
      <c r="V209" s="780"/>
      <c r="W209" s="826"/>
      <c r="X209" s="753"/>
      <c r="Y209" s="754"/>
      <c r="Z209" s="755"/>
      <c r="AA209" s="769"/>
      <c r="AB209" s="778"/>
      <c r="AC209" s="779"/>
      <c r="AD209" s="780"/>
      <c r="AE209" s="826"/>
      <c r="AF209" s="804">
        <f t="shared" si="42"/>
        <v>0</v>
      </c>
      <c r="AG209" s="803">
        <f t="shared" si="43"/>
        <v>0</v>
      </c>
      <c r="AO209" s="1200" t="str">
        <f t="shared" si="35"/>
        <v/>
      </c>
      <c r="AP209" s="1200" t="str">
        <f t="shared" si="36"/>
        <v/>
      </c>
      <c r="AQ209" s="1200" t="str">
        <f t="shared" si="37"/>
        <v/>
      </c>
      <c r="AR209" s="1200" t="str">
        <f t="shared" si="38"/>
        <v/>
      </c>
      <c r="AS209" s="1200" t="str">
        <f t="shared" si="39"/>
        <v/>
      </c>
      <c r="AT209" s="1200" t="str">
        <f t="shared" si="40"/>
        <v/>
      </c>
      <c r="AU209" s="1269"/>
      <c r="JG209" s="786"/>
    </row>
    <row r="210" spans="1:267" s="52" customFormat="1" ht="30" customHeight="1">
      <c r="A210" s="1951"/>
      <c r="B210" s="1399">
        <f t="shared" si="41"/>
        <v>28</v>
      </c>
      <c r="C210" s="291"/>
      <c r="D210" s="726" t="str">
        <f t="shared" si="44"/>
        <v/>
      </c>
      <c r="E210" s="1641"/>
      <c r="F210" s="1637"/>
      <c r="G210" s="292"/>
      <c r="H210" s="62"/>
      <c r="I210" s="778"/>
      <c r="J210" s="779"/>
      <c r="K210" s="779"/>
      <c r="L210" s="779"/>
      <c r="M210" s="779"/>
      <c r="N210" s="779"/>
      <c r="O210" s="779"/>
      <c r="P210" s="779"/>
      <c r="Q210" s="779"/>
      <c r="R210" s="779"/>
      <c r="S210" s="779"/>
      <c r="T210" s="779"/>
      <c r="U210" s="779"/>
      <c r="V210" s="780"/>
      <c r="W210" s="826"/>
      <c r="X210" s="753"/>
      <c r="Y210" s="754"/>
      <c r="Z210" s="755"/>
      <c r="AA210" s="769"/>
      <c r="AB210" s="778"/>
      <c r="AC210" s="779"/>
      <c r="AD210" s="780"/>
      <c r="AE210" s="826"/>
      <c r="AF210" s="804">
        <f t="shared" si="42"/>
        <v>0</v>
      </c>
      <c r="AG210" s="803">
        <f t="shared" si="43"/>
        <v>0</v>
      </c>
      <c r="AO210" s="1200" t="str">
        <f t="shared" si="35"/>
        <v/>
      </c>
      <c r="AP210" s="1200" t="str">
        <f t="shared" si="36"/>
        <v/>
      </c>
      <c r="AQ210" s="1200" t="str">
        <f t="shared" si="37"/>
        <v/>
      </c>
      <c r="AR210" s="1200" t="str">
        <f t="shared" si="38"/>
        <v/>
      </c>
      <c r="AS210" s="1200" t="str">
        <f t="shared" si="39"/>
        <v/>
      </c>
      <c r="AT210" s="1200" t="str">
        <f t="shared" si="40"/>
        <v/>
      </c>
      <c r="AU210" s="1269"/>
      <c r="JG210" s="786"/>
    </row>
    <row r="211" spans="1:267" s="52" customFormat="1" ht="30" customHeight="1">
      <c r="A211" s="1951"/>
      <c r="B211" s="1399">
        <f t="shared" si="41"/>
        <v>29</v>
      </c>
      <c r="C211" s="291"/>
      <c r="D211" s="726" t="str">
        <f t="shared" si="44"/>
        <v/>
      </c>
      <c r="E211" s="1641"/>
      <c r="F211" s="1637"/>
      <c r="G211" s="292"/>
      <c r="H211" s="62"/>
      <c r="I211" s="778"/>
      <c r="J211" s="779"/>
      <c r="K211" s="779"/>
      <c r="L211" s="779"/>
      <c r="M211" s="779"/>
      <c r="N211" s="779"/>
      <c r="O211" s="779"/>
      <c r="P211" s="779"/>
      <c r="Q211" s="779"/>
      <c r="R211" s="779"/>
      <c r="S211" s="779"/>
      <c r="T211" s="779"/>
      <c r="U211" s="779"/>
      <c r="V211" s="780"/>
      <c r="W211" s="826"/>
      <c r="X211" s="753"/>
      <c r="Y211" s="754"/>
      <c r="Z211" s="755"/>
      <c r="AA211" s="769"/>
      <c r="AB211" s="778"/>
      <c r="AC211" s="779"/>
      <c r="AD211" s="780"/>
      <c r="AE211" s="826"/>
      <c r="AF211" s="804">
        <f t="shared" si="42"/>
        <v>0</v>
      </c>
      <c r="AG211" s="803">
        <f t="shared" si="43"/>
        <v>0</v>
      </c>
      <c r="AO211" s="1200" t="str">
        <f t="shared" si="35"/>
        <v/>
      </c>
      <c r="AP211" s="1200" t="str">
        <f t="shared" si="36"/>
        <v/>
      </c>
      <c r="AQ211" s="1200" t="str">
        <f t="shared" si="37"/>
        <v/>
      </c>
      <c r="AR211" s="1200" t="str">
        <f t="shared" si="38"/>
        <v/>
      </c>
      <c r="AS211" s="1200" t="str">
        <f t="shared" si="39"/>
        <v/>
      </c>
      <c r="AT211" s="1200" t="str">
        <f t="shared" si="40"/>
        <v/>
      </c>
      <c r="AU211" s="1269"/>
      <c r="JG211" s="786"/>
    </row>
    <row r="212" spans="1:267" s="52" customFormat="1" ht="30" customHeight="1">
      <c r="A212" s="1951"/>
      <c r="B212" s="1399">
        <f t="shared" si="41"/>
        <v>30</v>
      </c>
      <c r="C212" s="291"/>
      <c r="D212" s="726" t="str">
        <f t="shared" si="44"/>
        <v/>
      </c>
      <c r="E212" s="1641"/>
      <c r="F212" s="1637"/>
      <c r="G212" s="292"/>
      <c r="H212" s="62"/>
      <c r="I212" s="778"/>
      <c r="J212" s="779"/>
      <c r="K212" s="779"/>
      <c r="L212" s="779"/>
      <c r="M212" s="779"/>
      <c r="N212" s="779"/>
      <c r="O212" s="779"/>
      <c r="P212" s="779"/>
      <c r="Q212" s="779"/>
      <c r="R212" s="779"/>
      <c r="S212" s="779"/>
      <c r="T212" s="779"/>
      <c r="U212" s="779"/>
      <c r="V212" s="780"/>
      <c r="W212" s="826"/>
      <c r="X212" s="753"/>
      <c r="Y212" s="754"/>
      <c r="Z212" s="755"/>
      <c r="AA212" s="769"/>
      <c r="AB212" s="778"/>
      <c r="AC212" s="779"/>
      <c r="AD212" s="780"/>
      <c r="AE212" s="826"/>
      <c r="AF212" s="804">
        <f t="shared" si="42"/>
        <v>0</v>
      </c>
      <c r="AG212" s="803">
        <f t="shared" si="43"/>
        <v>0</v>
      </c>
      <c r="AO212" s="1200" t="str">
        <f t="shared" si="35"/>
        <v/>
      </c>
      <c r="AP212" s="1200" t="str">
        <f t="shared" si="36"/>
        <v/>
      </c>
      <c r="AQ212" s="1200" t="str">
        <f t="shared" si="37"/>
        <v/>
      </c>
      <c r="AR212" s="1200" t="str">
        <f t="shared" si="38"/>
        <v/>
      </c>
      <c r="AS212" s="1200" t="str">
        <f t="shared" si="39"/>
        <v/>
      </c>
      <c r="AT212" s="1200" t="str">
        <f t="shared" si="40"/>
        <v/>
      </c>
      <c r="AU212" s="1269"/>
      <c r="JG212" s="786"/>
    </row>
    <row r="213" spans="1:267" s="52" customFormat="1" ht="30" customHeight="1">
      <c r="A213" s="1951"/>
      <c r="B213" s="1399">
        <f t="shared" si="41"/>
        <v>31</v>
      </c>
      <c r="C213" s="291"/>
      <c r="D213" s="726" t="str">
        <f t="shared" si="44"/>
        <v/>
      </c>
      <c r="E213" s="1641"/>
      <c r="F213" s="1637"/>
      <c r="G213" s="292"/>
      <c r="H213" s="62"/>
      <c r="I213" s="778"/>
      <c r="J213" s="779"/>
      <c r="K213" s="779"/>
      <c r="L213" s="779"/>
      <c r="M213" s="779"/>
      <c r="N213" s="779"/>
      <c r="O213" s="779"/>
      <c r="P213" s="779"/>
      <c r="Q213" s="779"/>
      <c r="R213" s="779"/>
      <c r="S213" s="779"/>
      <c r="T213" s="779"/>
      <c r="U213" s="779"/>
      <c r="V213" s="780"/>
      <c r="W213" s="826"/>
      <c r="X213" s="753"/>
      <c r="Y213" s="754"/>
      <c r="Z213" s="755"/>
      <c r="AA213" s="769"/>
      <c r="AB213" s="778"/>
      <c r="AC213" s="779"/>
      <c r="AD213" s="780"/>
      <c r="AE213" s="826"/>
      <c r="AF213" s="804">
        <f t="shared" si="42"/>
        <v>0</v>
      </c>
      <c r="AG213" s="803">
        <f t="shared" si="43"/>
        <v>0</v>
      </c>
      <c r="AO213" s="1200" t="str">
        <f t="shared" si="35"/>
        <v/>
      </c>
      <c r="AP213" s="1200" t="str">
        <f t="shared" si="36"/>
        <v/>
      </c>
      <c r="AQ213" s="1200" t="str">
        <f t="shared" si="37"/>
        <v/>
      </c>
      <c r="AR213" s="1200" t="str">
        <f t="shared" si="38"/>
        <v/>
      </c>
      <c r="AS213" s="1200" t="str">
        <f t="shared" si="39"/>
        <v/>
      </c>
      <c r="AT213" s="1200" t="str">
        <f t="shared" si="40"/>
        <v/>
      </c>
      <c r="AU213" s="1269"/>
      <c r="JG213" s="786"/>
    </row>
    <row r="214" spans="1:267" s="52" customFormat="1" ht="30" customHeight="1">
      <c r="A214" s="1951"/>
      <c r="B214" s="1399">
        <f t="shared" si="41"/>
        <v>32</v>
      </c>
      <c r="C214" s="291"/>
      <c r="D214" s="726" t="str">
        <f t="shared" si="44"/>
        <v/>
      </c>
      <c r="E214" s="1641"/>
      <c r="F214" s="1637"/>
      <c r="G214" s="292"/>
      <c r="H214" s="62"/>
      <c r="I214" s="778"/>
      <c r="J214" s="779"/>
      <c r="K214" s="779"/>
      <c r="L214" s="779"/>
      <c r="M214" s="779"/>
      <c r="N214" s="779"/>
      <c r="O214" s="779"/>
      <c r="P214" s="779"/>
      <c r="Q214" s="779"/>
      <c r="R214" s="779"/>
      <c r="S214" s="779"/>
      <c r="T214" s="779"/>
      <c r="U214" s="779"/>
      <c r="V214" s="780"/>
      <c r="W214" s="826"/>
      <c r="X214" s="753"/>
      <c r="Y214" s="754"/>
      <c r="Z214" s="755"/>
      <c r="AA214" s="769"/>
      <c r="AB214" s="778"/>
      <c r="AC214" s="779"/>
      <c r="AD214" s="780"/>
      <c r="AE214" s="826"/>
      <c r="AF214" s="804">
        <f t="shared" si="42"/>
        <v>0</v>
      </c>
      <c r="AG214" s="803">
        <f t="shared" si="43"/>
        <v>0</v>
      </c>
      <c r="AO214" s="1200" t="str">
        <f t="shared" si="35"/>
        <v/>
      </c>
      <c r="AP214" s="1200" t="str">
        <f t="shared" si="36"/>
        <v/>
      </c>
      <c r="AQ214" s="1200" t="str">
        <f t="shared" si="37"/>
        <v/>
      </c>
      <c r="AR214" s="1200" t="str">
        <f t="shared" si="38"/>
        <v/>
      </c>
      <c r="AS214" s="1200" t="str">
        <f t="shared" si="39"/>
        <v/>
      </c>
      <c r="AT214" s="1200" t="str">
        <f t="shared" si="40"/>
        <v/>
      </c>
      <c r="AU214" s="1269"/>
      <c r="JG214" s="786"/>
    </row>
    <row r="215" spans="1:267" s="52" customFormat="1" ht="30" customHeight="1">
      <c r="A215" s="1951"/>
      <c r="B215" s="1399">
        <f t="shared" si="41"/>
        <v>33</v>
      </c>
      <c r="C215" s="291"/>
      <c r="D215" s="726" t="str">
        <f t="shared" si="44"/>
        <v/>
      </c>
      <c r="E215" s="1641"/>
      <c r="F215" s="1637"/>
      <c r="G215" s="292"/>
      <c r="H215" s="62"/>
      <c r="I215" s="778"/>
      <c r="J215" s="779"/>
      <c r="K215" s="779"/>
      <c r="L215" s="779"/>
      <c r="M215" s="779"/>
      <c r="N215" s="779"/>
      <c r="O215" s="779"/>
      <c r="P215" s="779"/>
      <c r="Q215" s="779"/>
      <c r="R215" s="779"/>
      <c r="S215" s="779"/>
      <c r="T215" s="779"/>
      <c r="U215" s="779"/>
      <c r="V215" s="780"/>
      <c r="W215" s="826"/>
      <c r="X215" s="753"/>
      <c r="Y215" s="754"/>
      <c r="Z215" s="755"/>
      <c r="AA215" s="769"/>
      <c r="AB215" s="778"/>
      <c r="AC215" s="779"/>
      <c r="AD215" s="780"/>
      <c r="AE215" s="826"/>
      <c r="AF215" s="804">
        <f t="shared" si="42"/>
        <v>0</v>
      </c>
      <c r="AG215" s="803">
        <f t="shared" si="43"/>
        <v>0</v>
      </c>
      <c r="AO215" s="1200" t="str">
        <f t="shared" si="35"/>
        <v/>
      </c>
      <c r="AP215" s="1200" t="str">
        <f t="shared" si="36"/>
        <v/>
      </c>
      <c r="AQ215" s="1200" t="str">
        <f t="shared" si="37"/>
        <v/>
      </c>
      <c r="AR215" s="1200" t="str">
        <f t="shared" si="38"/>
        <v/>
      </c>
      <c r="AS215" s="1200" t="str">
        <f t="shared" si="39"/>
        <v/>
      </c>
      <c r="AT215" s="1200" t="str">
        <f t="shared" si="40"/>
        <v/>
      </c>
      <c r="AU215" s="1269"/>
      <c r="JG215" s="786"/>
    </row>
    <row r="216" spans="1:267" s="52" customFormat="1" ht="30" customHeight="1">
      <c r="A216" s="1951"/>
      <c r="B216" s="1399">
        <f t="shared" si="41"/>
        <v>34</v>
      </c>
      <c r="C216" s="291"/>
      <c r="D216" s="726" t="str">
        <f t="shared" si="44"/>
        <v/>
      </c>
      <c r="E216" s="1641"/>
      <c r="F216" s="1637"/>
      <c r="G216" s="292"/>
      <c r="H216" s="62"/>
      <c r="I216" s="778"/>
      <c r="J216" s="779"/>
      <c r="K216" s="779"/>
      <c r="L216" s="779"/>
      <c r="M216" s="779"/>
      <c r="N216" s="779"/>
      <c r="O216" s="779"/>
      <c r="P216" s="779"/>
      <c r="Q216" s="779"/>
      <c r="R216" s="779"/>
      <c r="S216" s="779"/>
      <c r="T216" s="779"/>
      <c r="U216" s="779"/>
      <c r="V216" s="780"/>
      <c r="W216" s="826"/>
      <c r="X216" s="753"/>
      <c r="Y216" s="754"/>
      <c r="Z216" s="755"/>
      <c r="AA216" s="769"/>
      <c r="AB216" s="778"/>
      <c r="AC216" s="779"/>
      <c r="AD216" s="780"/>
      <c r="AE216" s="826"/>
      <c r="AF216" s="804">
        <f t="shared" si="42"/>
        <v>0</v>
      </c>
      <c r="AG216" s="803">
        <f t="shared" si="43"/>
        <v>0</v>
      </c>
      <c r="AO216" s="1200" t="str">
        <f t="shared" si="35"/>
        <v/>
      </c>
      <c r="AP216" s="1200" t="str">
        <f t="shared" si="36"/>
        <v/>
      </c>
      <c r="AQ216" s="1200" t="str">
        <f t="shared" si="37"/>
        <v/>
      </c>
      <c r="AR216" s="1200" t="str">
        <f t="shared" si="38"/>
        <v/>
      </c>
      <c r="AS216" s="1200" t="str">
        <f t="shared" si="39"/>
        <v/>
      </c>
      <c r="AT216" s="1200" t="str">
        <f t="shared" si="40"/>
        <v/>
      </c>
      <c r="AU216" s="1269"/>
      <c r="JG216" s="786"/>
    </row>
    <row r="217" spans="1:267" s="52" customFormat="1" ht="30" customHeight="1">
      <c r="A217" s="1951"/>
      <c r="B217" s="1399">
        <f t="shared" si="41"/>
        <v>35</v>
      </c>
      <c r="C217" s="291"/>
      <c r="D217" s="726" t="str">
        <f t="shared" si="44"/>
        <v/>
      </c>
      <c r="E217" s="1641"/>
      <c r="F217" s="1637"/>
      <c r="G217" s="292"/>
      <c r="H217" s="62"/>
      <c r="I217" s="778"/>
      <c r="J217" s="779"/>
      <c r="K217" s="779"/>
      <c r="L217" s="779"/>
      <c r="M217" s="779"/>
      <c r="N217" s="779"/>
      <c r="O217" s="779"/>
      <c r="P217" s="779"/>
      <c r="Q217" s="779"/>
      <c r="R217" s="779"/>
      <c r="S217" s="779"/>
      <c r="T217" s="779"/>
      <c r="U217" s="779"/>
      <c r="V217" s="780"/>
      <c r="W217" s="826"/>
      <c r="X217" s="753"/>
      <c r="Y217" s="754"/>
      <c r="Z217" s="755"/>
      <c r="AA217" s="769"/>
      <c r="AB217" s="778"/>
      <c r="AC217" s="779"/>
      <c r="AD217" s="780"/>
      <c r="AE217" s="826"/>
      <c r="AF217" s="804">
        <f t="shared" si="42"/>
        <v>0</v>
      </c>
      <c r="AG217" s="803">
        <f t="shared" si="43"/>
        <v>0</v>
      </c>
      <c r="AO217" s="1200" t="str">
        <f t="shared" si="35"/>
        <v/>
      </c>
      <c r="AP217" s="1200" t="str">
        <f t="shared" si="36"/>
        <v/>
      </c>
      <c r="AQ217" s="1200" t="str">
        <f t="shared" si="37"/>
        <v/>
      </c>
      <c r="AR217" s="1200" t="str">
        <f t="shared" si="38"/>
        <v/>
      </c>
      <c r="AS217" s="1200" t="str">
        <f t="shared" si="39"/>
        <v/>
      </c>
      <c r="AT217" s="1200" t="str">
        <f t="shared" si="40"/>
        <v/>
      </c>
      <c r="AU217" s="1269"/>
      <c r="JG217" s="786"/>
    </row>
    <row r="218" spans="1:267" s="52" customFormat="1" ht="30" customHeight="1">
      <c r="A218" s="1951"/>
      <c r="B218" s="1399">
        <f t="shared" si="41"/>
        <v>36</v>
      </c>
      <c r="C218" s="291"/>
      <c r="D218" s="726" t="str">
        <f t="shared" si="44"/>
        <v/>
      </c>
      <c r="E218" s="1641"/>
      <c r="F218" s="1637"/>
      <c r="G218" s="292"/>
      <c r="H218" s="62"/>
      <c r="I218" s="778"/>
      <c r="J218" s="779"/>
      <c r="K218" s="779"/>
      <c r="L218" s="779"/>
      <c r="M218" s="779"/>
      <c r="N218" s="779"/>
      <c r="O218" s="779"/>
      <c r="P218" s="779"/>
      <c r="Q218" s="779"/>
      <c r="R218" s="779"/>
      <c r="S218" s="779"/>
      <c r="T218" s="779"/>
      <c r="U218" s="779"/>
      <c r="V218" s="780"/>
      <c r="W218" s="826"/>
      <c r="X218" s="753"/>
      <c r="Y218" s="754"/>
      <c r="Z218" s="755"/>
      <c r="AA218" s="769"/>
      <c r="AB218" s="778"/>
      <c r="AC218" s="779"/>
      <c r="AD218" s="780"/>
      <c r="AE218" s="826"/>
      <c r="AF218" s="804">
        <f t="shared" si="42"/>
        <v>0</v>
      </c>
      <c r="AG218" s="803">
        <f t="shared" si="43"/>
        <v>0</v>
      </c>
      <c r="AO218" s="1200" t="str">
        <f t="shared" si="35"/>
        <v/>
      </c>
      <c r="AP218" s="1200" t="str">
        <f t="shared" si="36"/>
        <v/>
      </c>
      <c r="AQ218" s="1200" t="str">
        <f t="shared" si="37"/>
        <v/>
      </c>
      <c r="AR218" s="1200" t="str">
        <f t="shared" si="38"/>
        <v/>
      </c>
      <c r="AS218" s="1200" t="str">
        <f t="shared" si="39"/>
        <v/>
      </c>
      <c r="AT218" s="1200" t="str">
        <f t="shared" si="40"/>
        <v/>
      </c>
      <c r="AU218" s="1269"/>
      <c r="JG218" s="786"/>
    </row>
    <row r="219" spans="1:267" s="52" customFormat="1" ht="30" customHeight="1">
      <c r="A219" s="1951"/>
      <c r="B219" s="1399">
        <f t="shared" si="41"/>
        <v>37</v>
      </c>
      <c r="C219" s="291"/>
      <c r="D219" s="726" t="str">
        <f t="shared" si="44"/>
        <v/>
      </c>
      <c r="E219" s="1641"/>
      <c r="F219" s="1637"/>
      <c r="G219" s="292"/>
      <c r="H219" s="62"/>
      <c r="I219" s="778"/>
      <c r="J219" s="779"/>
      <c r="K219" s="779"/>
      <c r="L219" s="779"/>
      <c r="M219" s="779"/>
      <c r="N219" s="779"/>
      <c r="O219" s="779"/>
      <c r="P219" s="779"/>
      <c r="Q219" s="779"/>
      <c r="R219" s="779"/>
      <c r="S219" s="779"/>
      <c r="T219" s="779"/>
      <c r="U219" s="779"/>
      <c r="V219" s="780"/>
      <c r="W219" s="826"/>
      <c r="X219" s="753"/>
      <c r="Y219" s="754"/>
      <c r="Z219" s="755"/>
      <c r="AA219" s="769"/>
      <c r="AB219" s="778"/>
      <c r="AC219" s="779"/>
      <c r="AD219" s="780"/>
      <c r="AE219" s="826"/>
      <c r="AF219" s="804">
        <f t="shared" si="42"/>
        <v>0</v>
      </c>
      <c r="AG219" s="803">
        <f t="shared" si="43"/>
        <v>0</v>
      </c>
      <c r="AO219" s="1200" t="str">
        <f t="shared" si="35"/>
        <v/>
      </c>
      <c r="AP219" s="1200" t="str">
        <f t="shared" si="36"/>
        <v/>
      </c>
      <c r="AQ219" s="1200" t="str">
        <f t="shared" si="37"/>
        <v/>
      </c>
      <c r="AR219" s="1200" t="str">
        <f t="shared" si="38"/>
        <v/>
      </c>
      <c r="AS219" s="1200" t="str">
        <f t="shared" si="39"/>
        <v/>
      </c>
      <c r="AT219" s="1200" t="str">
        <f t="shared" si="40"/>
        <v/>
      </c>
      <c r="AU219" s="1269"/>
      <c r="JG219" s="786"/>
    </row>
    <row r="220" spans="1:267" s="52" customFormat="1" ht="30" customHeight="1">
      <c r="A220" s="1951"/>
      <c r="B220" s="1399">
        <f t="shared" si="41"/>
        <v>38</v>
      </c>
      <c r="C220" s="291"/>
      <c r="D220" s="726" t="str">
        <f t="shared" si="44"/>
        <v/>
      </c>
      <c r="E220" s="1641"/>
      <c r="F220" s="1637"/>
      <c r="G220" s="292"/>
      <c r="H220" s="62"/>
      <c r="I220" s="778"/>
      <c r="J220" s="779"/>
      <c r="K220" s="779"/>
      <c r="L220" s="779"/>
      <c r="M220" s="779"/>
      <c r="N220" s="779"/>
      <c r="O220" s="779"/>
      <c r="P220" s="779"/>
      <c r="Q220" s="779"/>
      <c r="R220" s="779"/>
      <c r="S220" s="779"/>
      <c r="T220" s="779"/>
      <c r="U220" s="779"/>
      <c r="V220" s="780"/>
      <c r="W220" s="826"/>
      <c r="X220" s="753"/>
      <c r="Y220" s="754"/>
      <c r="Z220" s="755"/>
      <c r="AA220" s="769"/>
      <c r="AB220" s="778"/>
      <c r="AC220" s="779"/>
      <c r="AD220" s="780"/>
      <c r="AE220" s="826"/>
      <c r="AF220" s="804">
        <f t="shared" si="42"/>
        <v>0</v>
      </c>
      <c r="AG220" s="803">
        <f t="shared" si="43"/>
        <v>0</v>
      </c>
      <c r="AO220" s="1200" t="str">
        <f t="shared" si="35"/>
        <v/>
      </c>
      <c r="AP220" s="1200" t="str">
        <f t="shared" si="36"/>
        <v/>
      </c>
      <c r="AQ220" s="1200" t="str">
        <f t="shared" si="37"/>
        <v/>
      </c>
      <c r="AR220" s="1200" t="str">
        <f t="shared" si="38"/>
        <v/>
      </c>
      <c r="AS220" s="1200" t="str">
        <f t="shared" si="39"/>
        <v/>
      </c>
      <c r="AT220" s="1200" t="str">
        <f t="shared" si="40"/>
        <v/>
      </c>
      <c r="AU220" s="1269"/>
      <c r="JG220" s="786"/>
    </row>
    <row r="221" spans="1:267" s="52" customFormat="1" ht="30" customHeight="1">
      <c r="A221" s="1951"/>
      <c r="B221" s="1399">
        <f t="shared" si="41"/>
        <v>39</v>
      </c>
      <c r="C221" s="291"/>
      <c r="D221" s="726" t="str">
        <f t="shared" si="44"/>
        <v/>
      </c>
      <c r="E221" s="1641"/>
      <c r="F221" s="1637"/>
      <c r="G221" s="292"/>
      <c r="H221" s="62"/>
      <c r="I221" s="778"/>
      <c r="J221" s="779"/>
      <c r="K221" s="779"/>
      <c r="L221" s="779"/>
      <c r="M221" s="779"/>
      <c r="N221" s="779"/>
      <c r="O221" s="779"/>
      <c r="P221" s="779"/>
      <c r="Q221" s="779"/>
      <c r="R221" s="779"/>
      <c r="S221" s="779"/>
      <c r="T221" s="779"/>
      <c r="U221" s="779"/>
      <c r="V221" s="780"/>
      <c r="W221" s="826"/>
      <c r="X221" s="753"/>
      <c r="Y221" s="754"/>
      <c r="Z221" s="755"/>
      <c r="AA221" s="769"/>
      <c r="AB221" s="778"/>
      <c r="AC221" s="779"/>
      <c r="AD221" s="780"/>
      <c r="AE221" s="826"/>
      <c r="AF221" s="804">
        <f t="shared" si="42"/>
        <v>0</v>
      </c>
      <c r="AG221" s="803">
        <f t="shared" si="43"/>
        <v>0</v>
      </c>
      <c r="AO221" s="1200" t="str">
        <f t="shared" si="35"/>
        <v/>
      </c>
      <c r="AP221" s="1200" t="str">
        <f t="shared" si="36"/>
        <v/>
      </c>
      <c r="AQ221" s="1200" t="str">
        <f t="shared" si="37"/>
        <v/>
      </c>
      <c r="AR221" s="1200" t="str">
        <f t="shared" si="38"/>
        <v/>
      </c>
      <c r="AS221" s="1200" t="str">
        <f t="shared" si="39"/>
        <v/>
      </c>
      <c r="AT221" s="1200" t="str">
        <f t="shared" si="40"/>
        <v/>
      </c>
      <c r="AU221" s="1269"/>
      <c r="JG221" s="786"/>
    </row>
    <row r="222" spans="1:267" s="52" customFormat="1" ht="30" customHeight="1">
      <c r="A222" s="1951"/>
      <c r="B222" s="1399">
        <f t="shared" si="41"/>
        <v>40</v>
      </c>
      <c r="C222" s="291"/>
      <c r="D222" s="726" t="str">
        <f t="shared" si="44"/>
        <v/>
      </c>
      <c r="E222" s="1641"/>
      <c r="F222" s="1637"/>
      <c r="G222" s="292"/>
      <c r="H222" s="62"/>
      <c r="I222" s="778"/>
      <c r="J222" s="779"/>
      <c r="K222" s="779"/>
      <c r="L222" s="779"/>
      <c r="M222" s="779"/>
      <c r="N222" s="779"/>
      <c r="O222" s="779"/>
      <c r="P222" s="779"/>
      <c r="Q222" s="779"/>
      <c r="R222" s="779"/>
      <c r="S222" s="779"/>
      <c r="T222" s="779"/>
      <c r="U222" s="779"/>
      <c r="V222" s="780"/>
      <c r="W222" s="826"/>
      <c r="X222" s="753"/>
      <c r="Y222" s="754"/>
      <c r="Z222" s="755"/>
      <c r="AA222" s="769"/>
      <c r="AB222" s="778"/>
      <c r="AC222" s="779"/>
      <c r="AD222" s="780"/>
      <c r="AE222" s="826"/>
      <c r="AF222" s="804">
        <f t="shared" si="42"/>
        <v>0</v>
      </c>
      <c r="AG222" s="803">
        <f t="shared" si="43"/>
        <v>0</v>
      </c>
      <c r="AO222" s="1200" t="str">
        <f t="shared" si="35"/>
        <v/>
      </c>
      <c r="AP222" s="1200" t="str">
        <f t="shared" si="36"/>
        <v/>
      </c>
      <c r="AQ222" s="1200" t="str">
        <f t="shared" si="37"/>
        <v/>
      </c>
      <c r="AR222" s="1200" t="str">
        <f t="shared" si="38"/>
        <v/>
      </c>
      <c r="AS222" s="1200" t="str">
        <f t="shared" si="39"/>
        <v/>
      </c>
      <c r="AT222" s="1200" t="str">
        <f t="shared" si="40"/>
        <v/>
      </c>
      <c r="AU222" s="1269"/>
      <c r="JG222" s="786"/>
    </row>
    <row r="223" spans="1:267" s="52" customFormat="1" ht="30" customHeight="1">
      <c r="A223" s="1951"/>
      <c r="B223" s="1399">
        <f t="shared" si="41"/>
        <v>41</v>
      </c>
      <c r="C223" s="291"/>
      <c r="D223" s="726" t="str">
        <f t="shared" si="44"/>
        <v/>
      </c>
      <c r="E223" s="1641"/>
      <c r="F223" s="1637"/>
      <c r="G223" s="292"/>
      <c r="H223" s="62"/>
      <c r="I223" s="778"/>
      <c r="J223" s="779"/>
      <c r="K223" s="779"/>
      <c r="L223" s="779"/>
      <c r="M223" s="779"/>
      <c r="N223" s="779"/>
      <c r="O223" s="779"/>
      <c r="P223" s="779"/>
      <c r="Q223" s="779"/>
      <c r="R223" s="779"/>
      <c r="S223" s="779"/>
      <c r="T223" s="779"/>
      <c r="U223" s="779"/>
      <c r="V223" s="780"/>
      <c r="W223" s="826"/>
      <c r="X223" s="753"/>
      <c r="Y223" s="754"/>
      <c r="Z223" s="755"/>
      <c r="AA223" s="769"/>
      <c r="AB223" s="778"/>
      <c r="AC223" s="779"/>
      <c r="AD223" s="780"/>
      <c r="AE223" s="826"/>
      <c r="AF223" s="804">
        <f t="shared" si="42"/>
        <v>0</v>
      </c>
      <c r="AG223" s="803">
        <f t="shared" si="43"/>
        <v>0</v>
      </c>
      <c r="AO223" s="1200" t="str">
        <f t="shared" si="35"/>
        <v/>
      </c>
      <c r="AP223" s="1200" t="str">
        <f t="shared" si="36"/>
        <v/>
      </c>
      <c r="AQ223" s="1200" t="str">
        <f t="shared" si="37"/>
        <v/>
      </c>
      <c r="AR223" s="1200" t="str">
        <f t="shared" si="38"/>
        <v/>
      </c>
      <c r="AS223" s="1200" t="str">
        <f t="shared" si="39"/>
        <v/>
      </c>
      <c r="AT223" s="1200" t="str">
        <f t="shared" si="40"/>
        <v/>
      </c>
      <c r="AU223" s="1269"/>
      <c r="JG223" s="786"/>
    </row>
    <row r="224" spans="1:267" s="52" customFormat="1" ht="30" customHeight="1">
      <c r="A224" s="1951"/>
      <c r="B224" s="1399">
        <f t="shared" si="41"/>
        <v>42</v>
      </c>
      <c r="C224" s="291"/>
      <c r="D224" s="726" t="str">
        <f t="shared" si="44"/>
        <v/>
      </c>
      <c r="E224" s="1641"/>
      <c r="F224" s="1637"/>
      <c r="G224" s="292"/>
      <c r="H224" s="62"/>
      <c r="I224" s="778"/>
      <c r="J224" s="779"/>
      <c r="K224" s="779"/>
      <c r="L224" s="779"/>
      <c r="M224" s="779"/>
      <c r="N224" s="779"/>
      <c r="O224" s="779"/>
      <c r="P224" s="779"/>
      <c r="Q224" s="779"/>
      <c r="R224" s="779"/>
      <c r="S224" s="779"/>
      <c r="T224" s="779"/>
      <c r="U224" s="779"/>
      <c r="V224" s="780"/>
      <c r="W224" s="826"/>
      <c r="X224" s="753"/>
      <c r="Y224" s="754"/>
      <c r="Z224" s="755"/>
      <c r="AA224" s="769"/>
      <c r="AB224" s="778"/>
      <c r="AC224" s="779"/>
      <c r="AD224" s="780"/>
      <c r="AE224" s="826"/>
      <c r="AF224" s="804">
        <f t="shared" si="42"/>
        <v>0</v>
      </c>
      <c r="AG224" s="803">
        <f t="shared" si="43"/>
        <v>0</v>
      </c>
      <c r="AO224" s="1200" t="str">
        <f t="shared" si="35"/>
        <v/>
      </c>
      <c r="AP224" s="1200" t="str">
        <f t="shared" si="36"/>
        <v/>
      </c>
      <c r="AQ224" s="1200" t="str">
        <f t="shared" si="37"/>
        <v/>
      </c>
      <c r="AR224" s="1200" t="str">
        <f t="shared" si="38"/>
        <v/>
      </c>
      <c r="AS224" s="1200" t="str">
        <f t="shared" si="39"/>
        <v/>
      </c>
      <c r="AT224" s="1200" t="str">
        <f t="shared" si="40"/>
        <v/>
      </c>
      <c r="AU224" s="1269"/>
      <c r="JG224" s="786"/>
    </row>
    <row r="225" spans="1:267" s="52" customFormat="1" ht="30" customHeight="1">
      <c r="A225" s="1951"/>
      <c r="B225" s="1399">
        <f t="shared" si="41"/>
        <v>43</v>
      </c>
      <c r="C225" s="291"/>
      <c r="D225" s="726" t="str">
        <f t="shared" si="44"/>
        <v/>
      </c>
      <c r="E225" s="1641"/>
      <c r="F225" s="1637"/>
      <c r="G225" s="292"/>
      <c r="H225" s="62"/>
      <c r="I225" s="778"/>
      <c r="J225" s="779"/>
      <c r="K225" s="779"/>
      <c r="L225" s="779"/>
      <c r="M225" s="779"/>
      <c r="N225" s="779"/>
      <c r="O225" s="779"/>
      <c r="P225" s="779"/>
      <c r="Q225" s="779"/>
      <c r="R225" s="779"/>
      <c r="S225" s="779"/>
      <c r="T225" s="779"/>
      <c r="U225" s="779"/>
      <c r="V225" s="780"/>
      <c r="W225" s="826"/>
      <c r="X225" s="753"/>
      <c r="Y225" s="754"/>
      <c r="Z225" s="755"/>
      <c r="AA225" s="769"/>
      <c r="AB225" s="778"/>
      <c r="AC225" s="779"/>
      <c r="AD225" s="780"/>
      <c r="AE225" s="826"/>
      <c r="AF225" s="804">
        <f t="shared" si="42"/>
        <v>0</v>
      </c>
      <c r="AG225" s="803">
        <f t="shared" si="43"/>
        <v>0</v>
      </c>
      <c r="AO225" s="1200" t="str">
        <f t="shared" si="35"/>
        <v/>
      </c>
      <c r="AP225" s="1200" t="str">
        <f t="shared" si="36"/>
        <v/>
      </c>
      <c r="AQ225" s="1200" t="str">
        <f t="shared" si="37"/>
        <v/>
      </c>
      <c r="AR225" s="1200" t="str">
        <f t="shared" si="38"/>
        <v/>
      </c>
      <c r="AS225" s="1200" t="str">
        <f t="shared" si="39"/>
        <v/>
      </c>
      <c r="AT225" s="1200" t="str">
        <f t="shared" si="40"/>
        <v/>
      </c>
      <c r="AU225" s="1269"/>
      <c r="JG225" s="786"/>
    </row>
    <row r="226" spans="1:267" s="52" customFormat="1" ht="30" customHeight="1">
      <c r="A226" s="1951"/>
      <c r="B226" s="1399">
        <f t="shared" si="41"/>
        <v>44</v>
      </c>
      <c r="C226" s="291"/>
      <c r="D226" s="726" t="str">
        <f t="shared" si="44"/>
        <v/>
      </c>
      <c r="E226" s="1641"/>
      <c r="F226" s="1637"/>
      <c r="G226" s="292"/>
      <c r="H226" s="62"/>
      <c r="I226" s="778"/>
      <c r="J226" s="779"/>
      <c r="K226" s="779"/>
      <c r="L226" s="779"/>
      <c r="M226" s="779"/>
      <c r="N226" s="779"/>
      <c r="O226" s="779"/>
      <c r="P226" s="779"/>
      <c r="Q226" s="779"/>
      <c r="R226" s="779"/>
      <c r="S226" s="779"/>
      <c r="T226" s="779"/>
      <c r="U226" s="779"/>
      <c r="V226" s="780"/>
      <c r="W226" s="826"/>
      <c r="X226" s="753"/>
      <c r="Y226" s="754"/>
      <c r="Z226" s="755"/>
      <c r="AA226" s="769"/>
      <c r="AB226" s="778"/>
      <c r="AC226" s="779"/>
      <c r="AD226" s="780"/>
      <c r="AE226" s="826"/>
      <c r="AF226" s="804">
        <f t="shared" si="42"/>
        <v>0</v>
      </c>
      <c r="AG226" s="803">
        <f t="shared" si="43"/>
        <v>0</v>
      </c>
      <c r="AO226" s="1200" t="str">
        <f t="shared" si="35"/>
        <v/>
      </c>
      <c r="AP226" s="1200" t="str">
        <f t="shared" si="36"/>
        <v/>
      </c>
      <c r="AQ226" s="1200" t="str">
        <f t="shared" si="37"/>
        <v/>
      </c>
      <c r="AR226" s="1200" t="str">
        <f t="shared" si="38"/>
        <v/>
      </c>
      <c r="AS226" s="1200" t="str">
        <f t="shared" si="39"/>
        <v/>
      </c>
      <c r="AT226" s="1200" t="str">
        <f t="shared" si="40"/>
        <v/>
      </c>
      <c r="AU226" s="1269"/>
      <c r="JG226" s="786"/>
    </row>
    <row r="227" spans="1:267" s="52" customFormat="1" ht="30" customHeight="1">
      <c r="A227" s="1951"/>
      <c r="B227" s="1399">
        <f t="shared" si="41"/>
        <v>45</v>
      </c>
      <c r="C227" s="291"/>
      <c r="D227" s="726" t="str">
        <f t="shared" si="44"/>
        <v/>
      </c>
      <c r="E227" s="1641"/>
      <c r="F227" s="1637"/>
      <c r="G227" s="292"/>
      <c r="H227" s="62"/>
      <c r="I227" s="778"/>
      <c r="J227" s="779"/>
      <c r="K227" s="779"/>
      <c r="L227" s="779"/>
      <c r="M227" s="779"/>
      <c r="N227" s="779"/>
      <c r="O227" s="779"/>
      <c r="P227" s="779"/>
      <c r="Q227" s="779"/>
      <c r="R227" s="779"/>
      <c r="S227" s="779"/>
      <c r="T227" s="779"/>
      <c r="U227" s="779"/>
      <c r="V227" s="780"/>
      <c r="W227" s="826"/>
      <c r="X227" s="753"/>
      <c r="Y227" s="754"/>
      <c r="Z227" s="755"/>
      <c r="AA227" s="769"/>
      <c r="AB227" s="778"/>
      <c r="AC227" s="779"/>
      <c r="AD227" s="780"/>
      <c r="AE227" s="826"/>
      <c r="AF227" s="804">
        <f t="shared" si="42"/>
        <v>0</v>
      </c>
      <c r="AG227" s="803">
        <f t="shared" si="43"/>
        <v>0</v>
      </c>
      <c r="AO227" s="1200" t="str">
        <f t="shared" si="35"/>
        <v/>
      </c>
      <c r="AP227" s="1200" t="str">
        <f t="shared" si="36"/>
        <v/>
      </c>
      <c r="AQ227" s="1200" t="str">
        <f t="shared" si="37"/>
        <v/>
      </c>
      <c r="AR227" s="1200" t="str">
        <f t="shared" si="38"/>
        <v/>
      </c>
      <c r="AS227" s="1200" t="str">
        <f t="shared" si="39"/>
        <v/>
      </c>
      <c r="AT227" s="1200" t="str">
        <f t="shared" si="40"/>
        <v/>
      </c>
      <c r="AU227" s="1269"/>
      <c r="JG227" s="786"/>
    </row>
    <row r="228" spans="1:267" s="52" customFormat="1" ht="30" customHeight="1">
      <c r="A228" s="1951"/>
      <c r="B228" s="1399">
        <f t="shared" si="41"/>
        <v>46</v>
      </c>
      <c r="C228" s="291"/>
      <c r="D228" s="726" t="str">
        <f t="shared" si="44"/>
        <v/>
      </c>
      <c r="E228" s="1641"/>
      <c r="F228" s="1637"/>
      <c r="G228" s="292"/>
      <c r="H228" s="62"/>
      <c r="I228" s="778"/>
      <c r="J228" s="779"/>
      <c r="K228" s="779"/>
      <c r="L228" s="779"/>
      <c r="M228" s="779"/>
      <c r="N228" s="779"/>
      <c r="O228" s="779"/>
      <c r="P228" s="779"/>
      <c r="Q228" s="779"/>
      <c r="R228" s="779"/>
      <c r="S228" s="779"/>
      <c r="T228" s="779"/>
      <c r="U228" s="779"/>
      <c r="V228" s="780"/>
      <c r="W228" s="826"/>
      <c r="X228" s="753"/>
      <c r="Y228" s="754"/>
      <c r="Z228" s="755"/>
      <c r="AA228" s="769"/>
      <c r="AB228" s="778"/>
      <c r="AC228" s="779"/>
      <c r="AD228" s="780"/>
      <c r="AE228" s="826"/>
      <c r="AF228" s="804">
        <f t="shared" si="42"/>
        <v>0</v>
      </c>
      <c r="AG228" s="803">
        <f t="shared" si="43"/>
        <v>0</v>
      </c>
      <c r="AO228" s="1200" t="str">
        <f t="shared" si="35"/>
        <v/>
      </c>
      <c r="AP228" s="1200" t="str">
        <f t="shared" si="36"/>
        <v/>
      </c>
      <c r="AQ228" s="1200" t="str">
        <f t="shared" si="37"/>
        <v/>
      </c>
      <c r="AR228" s="1200" t="str">
        <f t="shared" si="38"/>
        <v/>
      </c>
      <c r="AS228" s="1200" t="str">
        <f t="shared" si="39"/>
        <v/>
      </c>
      <c r="AT228" s="1200" t="str">
        <f t="shared" si="40"/>
        <v/>
      </c>
      <c r="AU228" s="1269"/>
      <c r="JG228" s="786"/>
    </row>
    <row r="229" spans="1:267" s="52" customFormat="1" ht="30" customHeight="1">
      <c r="A229" s="1951"/>
      <c r="B229" s="1399">
        <f t="shared" si="41"/>
        <v>47</v>
      </c>
      <c r="C229" s="291"/>
      <c r="D229" s="726" t="str">
        <f t="shared" si="44"/>
        <v/>
      </c>
      <c r="E229" s="1641"/>
      <c r="F229" s="1637"/>
      <c r="G229" s="292"/>
      <c r="H229" s="62"/>
      <c r="I229" s="778"/>
      <c r="J229" s="779"/>
      <c r="K229" s="779"/>
      <c r="L229" s="779"/>
      <c r="M229" s="779"/>
      <c r="N229" s="779"/>
      <c r="O229" s="779"/>
      <c r="P229" s="779"/>
      <c r="Q229" s="779"/>
      <c r="R229" s="779"/>
      <c r="S229" s="779"/>
      <c r="T229" s="779"/>
      <c r="U229" s="779"/>
      <c r="V229" s="780"/>
      <c r="W229" s="826"/>
      <c r="X229" s="753"/>
      <c r="Y229" s="754"/>
      <c r="Z229" s="755"/>
      <c r="AA229" s="769"/>
      <c r="AB229" s="778"/>
      <c r="AC229" s="779"/>
      <c r="AD229" s="780"/>
      <c r="AE229" s="826"/>
      <c r="AF229" s="804">
        <f t="shared" si="42"/>
        <v>0</v>
      </c>
      <c r="AG229" s="803">
        <f t="shared" si="43"/>
        <v>0</v>
      </c>
      <c r="AO229" s="1200" t="str">
        <f t="shared" si="35"/>
        <v/>
      </c>
      <c r="AP229" s="1200" t="str">
        <f t="shared" si="36"/>
        <v/>
      </c>
      <c r="AQ229" s="1200" t="str">
        <f t="shared" si="37"/>
        <v/>
      </c>
      <c r="AR229" s="1200" t="str">
        <f t="shared" si="38"/>
        <v/>
      </c>
      <c r="AS229" s="1200" t="str">
        <f t="shared" si="39"/>
        <v/>
      </c>
      <c r="AT229" s="1200" t="str">
        <f t="shared" si="40"/>
        <v/>
      </c>
      <c r="AU229" s="1269"/>
      <c r="JG229" s="786"/>
    </row>
    <row r="230" spans="1:267" s="52" customFormat="1" ht="30" customHeight="1">
      <c r="A230" s="1951"/>
      <c r="B230" s="1399">
        <f t="shared" si="41"/>
        <v>48</v>
      </c>
      <c r="C230" s="291"/>
      <c r="D230" s="726" t="str">
        <f t="shared" si="44"/>
        <v/>
      </c>
      <c r="E230" s="1641"/>
      <c r="F230" s="1637"/>
      <c r="G230" s="292"/>
      <c r="H230" s="62"/>
      <c r="I230" s="778"/>
      <c r="J230" s="779"/>
      <c r="K230" s="779"/>
      <c r="L230" s="779"/>
      <c r="M230" s="779"/>
      <c r="N230" s="779"/>
      <c r="O230" s="779"/>
      <c r="P230" s="779"/>
      <c r="Q230" s="779"/>
      <c r="R230" s="779"/>
      <c r="S230" s="779"/>
      <c r="T230" s="779"/>
      <c r="U230" s="779"/>
      <c r="V230" s="780"/>
      <c r="W230" s="826"/>
      <c r="X230" s="753"/>
      <c r="Y230" s="754"/>
      <c r="Z230" s="755"/>
      <c r="AA230" s="769"/>
      <c r="AB230" s="778"/>
      <c r="AC230" s="779"/>
      <c r="AD230" s="780"/>
      <c r="AE230" s="826"/>
      <c r="AF230" s="804">
        <f t="shared" si="42"/>
        <v>0</v>
      </c>
      <c r="AG230" s="803">
        <f t="shared" si="43"/>
        <v>0</v>
      </c>
      <c r="AO230" s="1200" t="str">
        <f t="shared" si="35"/>
        <v/>
      </c>
      <c r="AP230" s="1200" t="str">
        <f t="shared" si="36"/>
        <v/>
      </c>
      <c r="AQ230" s="1200" t="str">
        <f t="shared" si="37"/>
        <v/>
      </c>
      <c r="AR230" s="1200" t="str">
        <f t="shared" si="38"/>
        <v/>
      </c>
      <c r="AS230" s="1200" t="str">
        <f t="shared" si="39"/>
        <v/>
      </c>
      <c r="AT230" s="1200" t="str">
        <f t="shared" si="40"/>
        <v/>
      </c>
      <c r="AU230" s="1269"/>
      <c r="JG230" s="786"/>
    </row>
    <row r="231" spans="1:267" s="52" customFormat="1" ht="30" customHeight="1">
      <c r="A231" s="1951"/>
      <c r="B231" s="1399">
        <f t="shared" si="41"/>
        <v>49</v>
      </c>
      <c r="C231" s="291"/>
      <c r="D231" s="726" t="str">
        <f t="shared" si="44"/>
        <v/>
      </c>
      <c r="E231" s="1641"/>
      <c r="F231" s="1637"/>
      <c r="G231" s="292"/>
      <c r="H231" s="62"/>
      <c r="I231" s="778"/>
      <c r="J231" s="779"/>
      <c r="K231" s="779"/>
      <c r="L231" s="779"/>
      <c r="M231" s="779"/>
      <c r="N231" s="779"/>
      <c r="O231" s="779"/>
      <c r="P231" s="779"/>
      <c r="Q231" s="779"/>
      <c r="R231" s="779"/>
      <c r="S231" s="779"/>
      <c r="T231" s="779"/>
      <c r="U231" s="779"/>
      <c r="V231" s="780"/>
      <c r="W231" s="826"/>
      <c r="X231" s="753"/>
      <c r="Y231" s="754"/>
      <c r="Z231" s="755"/>
      <c r="AA231" s="769"/>
      <c r="AB231" s="778"/>
      <c r="AC231" s="779"/>
      <c r="AD231" s="780"/>
      <c r="AE231" s="826"/>
      <c r="AF231" s="804">
        <f t="shared" si="42"/>
        <v>0</v>
      </c>
      <c r="AG231" s="803">
        <f t="shared" si="43"/>
        <v>0</v>
      </c>
      <c r="AO231" s="1200" t="str">
        <f t="shared" si="35"/>
        <v/>
      </c>
      <c r="AP231" s="1200" t="str">
        <f t="shared" si="36"/>
        <v/>
      </c>
      <c r="AQ231" s="1200" t="str">
        <f t="shared" si="37"/>
        <v/>
      </c>
      <c r="AR231" s="1200" t="str">
        <f t="shared" si="38"/>
        <v/>
      </c>
      <c r="AS231" s="1200" t="str">
        <f t="shared" si="39"/>
        <v/>
      </c>
      <c r="AT231" s="1200" t="str">
        <f t="shared" si="40"/>
        <v/>
      </c>
      <c r="AU231" s="1269"/>
      <c r="JG231" s="786"/>
    </row>
    <row r="232" spans="1:267" s="52" customFormat="1" ht="30" customHeight="1" thickBot="1">
      <c r="A232" s="1951"/>
      <c r="B232" s="1399">
        <f t="shared" si="41"/>
        <v>50</v>
      </c>
      <c r="C232" s="291"/>
      <c r="D232" s="726" t="str">
        <f t="shared" si="44"/>
        <v/>
      </c>
      <c r="E232" s="1641"/>
      <c r="F232" s="1637"/>
      <c r="G232" s="292"/>
      <c r="H232" s="62"/>
      <c r="I232" s="778"/>
      <c r="J232" s="779"/>
      <c r="K232" s="779"/>
      <c r="L232" s="779"/>
      <c r="M232" s="779"/>
      <c r="N232" s="779"/>
      <c r="O232" s="779"/>
      <c r="P232" s="779"/>
      <c r="Q232" s="779"/>
      <c r="R232" s="779"/>
      <c r="S232" s="779"/>
      <c r="T232" s="779"/>
      <c r="U232" s="779"/>
      <c r="V232" s="780"/>
      <c r="W232" s="826"/>
      <c r="X232" s="756"/>
      <c r="Y232" s="757"/>
      <c r="Z232" s="758"/>
      <c r="AA232" s="770"/>
      <c r="AB232" s="778"/>
      <c r="AC232" s="779"/>
      <c r="AD232" s="780"/>
      <c r="AE232" s="826"/>
      <c r="AF232" s="804">
        <f t="shared" si="42"/>
        <v>0</v>
      </c>
      <c r="AG232" s="803">
        <f t="shared" si="43"/>
        <v>0</v>
      </c>
      <c r="AO232" s="1200" t="str">
        <f t="shared" si="35"/>
        <v/>
      </c>
      <c r="AP232" s="1200" t="str">
        <f t="shared" si="36"/>
        <v/>
      </c>
      <c r="AQ232" s="1200" t="str">
        <f t="shared" si="37"/>
        <v/>
      </c>
      <c r="AR232" s="1200" t="str">
        <f t="shared" si="38"/>
        <v/>
      </c>
      <c r="AS232" s="1200" t="str">
        <f t="shared" si="39"/>
        <v/>
      </c>
      <c r="AT232" s="1200" t="str">
        <f t="shared" si="40"/>
        <v/>
      </c>
      <c r="AU232" s="1269"/>
      <c r="JG232" s="786"/>
    </row>
    <row r="233" spans="1:267" s="52" customFormat="1" ht="30" customHeight="1">
      <c r="A233" s="1310"/>
      <c r="B233" s="53"/>
      <c r="C233" s="224"/>
      <c r="D233" s="250"/>
      <c r="E233" s="202"/>
      <c r="F233" s="225"/>
      <c r="G233" s="787" t="str">
        <f>'1_一般事項'!C9+1&amp;"次下請負業者計"</f>
        <v>1次下請負業者計</v>
      </c>
      <c r="H233" s="788"/>
      <c r="I233" s="841"/>
      <c r="J233" s="775"/>
      <c r="K233" s="775"/>
      <c r="L233" s="775"/>
      <c r="M233" s="775"/>
      <c r="N233" s="775"/>
      <c r="O233" s="775"/>
      <c r="P233" s="775"/>
      <c r="Q233" s="775"/>
      <c r="R233" s="775"/>
      <c r="S233" s="775"/>
      <c r="T233" s="775"/>
      <c r="U233" s="775"/>
      <c r="V233" s="776"/>
      <c r="W233" s="842"/>
      <c r="X233" s="789">
        <f>SUM(X183:X232)</f>
        <v>0</v>
      </c>
      <c r="Y233" s="790">
        <f>SUM(Y183:Y232)</f>
        <v>0</v>
      </c>
      <c r="Z233" s="791">
        <f>SUM(Z183:Z232)</f>
        <v>0</v>
      </c>
      <c r="AA233" s="792">
        <f>SUM(AA183:AA232)</f>
        <v>0</v>
      </c>
      <c r="AB233" s="841"/>
      <c r="AC233" s="775"/>
      <c r="AD233" s="776"/>
      <c r="AE233" s="842"/>
      <c r="AF233" s="751">
        <f>SUM(AF183:AF232)</f>
        <v>0</v>
      </c>
      <c r="AG233" s="805">
        <f>SUM(AG183:AG232)</f>
        <v>0</v>
      </c>
      <c r="AO233" s="817"/>
      <c r="AP233" s="817"/>
      <c r="AQ233" s="817"/>
      <c r="AR233" s="817"/>
      <c r="AS233" s="817"/>
      <c r="AT233" s="817"/>
      <c r="AU233" s="1264"/>
    </row>
    <row r="234" spans="1:267" s="52" customFormat="1" ht="30.6" customHeight="1">
      <c r="A234" s="793"/>
      <c r="B234" s="794"/>
      <c r="C234" s="794"/>
      <c r="D234" s="795"/>
      <c r="E234" s="223"/>
      <c r="F234" s="223"/>
      <c r="G234" s="205" t="s">
        <v>73</v>
      </c>
      <c r="H234" s="206"/>
      <c r="I234" s="843"/>
      <c r="J234" s="844"/>
      <c r="K234" s="773"/>
      <c r="L234" s="773"/>
      <c r="M234" s="773"/>
      <c r="N234" s="773"/>
      <c r="O234" s="773"/>
      <c r="P234" s="773"/>
      <c r="Q234" s="773"/>
      <c r="R234" s="773"/>
      <c r="S234" s="773"/>
      <c r="T234" s="773"/>
      <c r="U234" s="773"/>
      <c r="X234" s="746">
        <f>X182+X233</f>
        <v>0</v>
      </c>
      <c r="Y234" s="747">
        <f>Y182+Y233</f>
        <v>0</v>
      </c>
      <c r="AB234" s="843"/>
      <c r="AC234" s="844"/>
      <c r="AF234" s="746">
        <f>AF182+AF233</f>
        <v>0</v>
      </c>
      <c r="AG234" s="747">
        <f>AG182+AG233</f>
        <v>0</v>
      </c>
      <c r="AO234" s="1264"/>
      <c r="AP234" s="1264"/>
      <c r="AQ234" s="1264"/>
      <c r="AR234" s="1264"/>
      <c r="AS234" s="1264"/>
      <c r="AT234" s="1264"/>
      <c r="AU234" s="1264"/>
    </row>
    <row r="235" spans="1:267" s="52" customFormat="1" ht="30.6" customHeight="1">
      <c r="A235" s="793"/>
      <c r="B235" s="794"/>
      <c r="C235" s="794"/>
      <c r="D235" s="795"/>
      <c r="E235" s="223"/>
      <c r="F235" s="223"/>
      <c r="G235" s="771"/>
      <c r="H235" s="772"/>
      <c r="I235" s="773"/>
      <c r="J235" s="773"/>
      <c r="K235" s="773"/>
      <c r="L235" s="773"/>
      <c r="M235" s="773"/>
      <c r="N235" s="773"/>
      <c r="O235" s="773"/>
      <c r="P235" s="773"/>
      <c r="Q235" s="773"/>
      <c r="R235" s="773"/>
      <c r="S235" s="773"/>
      <c r="T235" s="773"/>
      <c r="U235" s="773"/>
      <c r="X235" s="773"/>
      <c r="Y235" s="773"/>
      <c r="AF235" s="773"/>
      <c r="AG235" s="773"/>
      <c r="AO235" s="1264"/>
      <c r="AP235" s="1264"/>
      <c r="AQ235" s="1264"/>
      <c r="AR235" s="1264"/>
      <c r="AS235" s="1264"/>
      <c r="AT235" s="1264"/>
      <c r="AU235" s="1264"/>
    </row>
    <row r="236" spans="1:267" ht="20.100000000000001" customHeight="1">
      <c r="A236" s="829" t="s">
        <v>1697</v>
      </c>
      <c r="D236" s="25"/>
      <c r="E236" s="25"/>
      <c r="F236" s="25"/>
      <c r="G236" s="511"/>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740"/>
      <c r="AP236" s="740"/>
      <c r="AQ236" s="740"/>
      <c r="AR236" s="740"/>
      <c r="AS236" s="740"/>
      <c r="AT236" s="740"/>
      <c r="AU236" s="740"/>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c r="GN236" s="25"/>
      <c r="GO236" s="25"/>
      <c r="GP236" s="25"/>
      <c r="GQ236" s="25"/>
      <c r="GR236" s="25"/>
      <c r="GS236" s="25"/>
      <c r="GT236" s="25"/>
      <c r="GU236" s="25"/>
      <c r="GV236" s="25"/>
      <c r="GW236" s="25"/>
      <c r="GX236" s="25"/>
      <c r="GY236" s="25"/>
      <c r="GZ236" s="25"/>
      <c r="HA236" s="25"/>
      <c r="HB236" s="25"/>
      <c r="HC236" s="25"/>
      <c r="HD236" s="25"/>
      <c r="HE236" s="25"/>
      <c r="HF236" s="25"/>
      <c r="HG236" s="25"/>
      <c r="HH236" s="25"/>
      <c r="HI236" s="25"/>
      <c r="HJ236" s="25"/>
      <c r="HK236" s="25"/>
      <c r="HL236" s="25"/>
      <c r="HM236" s="25"/>
      <c r="HN236" s="25"/>
      <c r="HO236" s="25"/>
      <c r="HP236" s="25"/>
      <c r="HQ236" s="25"/>
      <c r="HR236" s="25"/>
      <c r="HS236" s="25"/>
      <c r="HT236" s="25"/>
      <c r="HU236" s="25"/>
      <c r="HV236" s="25"/>
      <c r="HW236" s="25"/>
      <c r="HX236" s="25"/>
      <c r="HY236" s="25"/>
      <c r="HZ236" s="25"/>
      <c r="IA236" s="25"/>
      <c r="IB236" s="25"/>
      <c r="IC236" s="25"/>
      <c r="ID236" s="25"/>
      <c r="IE236" s="25"/>
      <c r="IF236" s="25"/>
      <c r="IG236" s="25"/>
      <c r="IH236" s="25"/>
      <c r="II236" s="25"/>
      <c r="IJ236" s="25"/>
      <c r="IK236" s="25"/>
      <c r="IL236" s="25"/>
      <c r="IM236" s="25"/>
      <c r="IN236" s="25"/>
      <c r="IO236" s="25"/>
      <c r="IP236" s="25"/>
      <c r="IQ236" s="25"/>
      <c r="IR236" s="25"/>
      <c r="IS236" s="25"/>
      <c r="IT236" s="25"/>
      <c r="IU236" s="25"/>
      <c r="IV236" s="25"/>
      <c r="IW236" s="25"/>
      <c r="IX236" s="25"/>
      <c r="IY236" s="25"/>
      <c r="IZ236" s="25"/>
      <c r="JA236" s="25"/>
      <c r="JB236" s="25"/>
    </row>
    <row r="237" spans="1:267" ht="20.100000000000001" customHeight="1">
      <c r="A237" s="195" t="s">
        <v>1425</v>
      </c>
      <c r="D237" s="25"/>
      <c r="E237" s="25"/>
      <c r="F237" s="25"/>
      <c r="G237" s="511"/>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740"/>
      <c r="AP237" s="740"/>
      <c r="AQ237" s="740"/>
      <c r="AR237" s="740"/>
      <c r="AS237" s="740"/>
      <c r="AT237" s="740"/>
      <c r="AU237" s="740"/>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c r="HG237" s="25"/>
      <c r="HH237" s="25"/>
      <c r="HI237" s="25"/>
      <c r="HJ237" s="25"/>
      <c r="HK237" s="25"/>
      <c r="HL237" s="25"/>
      <c r="HM237" s="25"/>
      <c r="HN237" s="25"/>
      <c r="HO237" s="25"/>
      <c r="HP237" s="25"/>
      <c r="HQ237" s="25"/>
      <c r="HR237" s="25"/>
      <c r="HS237" s="25"/>
      <c r="HT237" s="25"/>
      <c r="HU237" s="25"/>
      <c r="HV237" s="25"/>
      <c r="HW237" s="25"/>
      <c r="HX237" s="25"/>
      <c r="HY237" s="25"/>
      <c r="HZ237" s="25"/>
      <c r="IA237" s="25"/>
      <c r="IB237" s="25"/>
      <c r="IC237" s="25"/>
      <c r="ID237" s="25"/>
      <c r="IE237" s="25"/>
      <c r="IF237" s="25"/>
      <c r="IG237" s="25"/>
      <c r="IH237" s="25"/>
      <c r="II237" s="25"/>
      <c r="IJ237" s="25"/>
      <c r="IK237" s="25"/>
      <c r="IL237" s="25"/>
      <c r="IM237" s="25"/>
      <c r="IN237" s="25"/>
      <c r="IO237" s="25"/>
      <c r="IP237" s="25"/>
      <c r="IQ237" s="25"/>
      <c r="IR237" s="25"/>
      <c r="IS237" s="25"/>
      <c r="IT237" s="25"/>
      <c r="IU237" s="25"/>
      <c r="IV237" s="25"/>
      <c r="IW237" s="25"/>
      <c r="IX237" s="25"/>
      <c r="IY237" s="25"/>
      <c r="IZ237" s="25"/>
      <c r="JA237" s="25"/>
      <c r="JB237" s="25"/>
      <c r="JG237" s="54"/>
    </row>
    <row r="238" spans="1:267" ht="20.100000000000001" hidden="1" customHeight="1">
      <c r="A238" s="1270" t="s">
        <v>608</v>
      </c>
      <c r="D238" s="25"/>
      <c r="E238" s="25"/>
      <c r="F238" s="25"/>
      <c r="G238" s="871"/>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740"/>
      <c r="AP238" s="740"/>
      <c r="AQ238" s="740"/>
      <c r="AR238" s="740"/>
      <c r="AS238" s="740"/>
      <c r="AT238" s="740"/>
      <c r="AU238" s="740"/>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c r="FF238" s="25"/>
      <c r="FG238" s="25"/>
      <c r="FH238" s="25"/>
      <c r="FI238" s="25"/>
      <c r="FJ238" s="25"/>
      <c r="FK238" s="25"/>
      <c r="FL238" s="25"/>
      <c r="FM238" s="25"/>
      <c r="FN238" s="25"/>
      <c r="FO238" s="25"/>
      <c r="FP238" s="25"/>
      <c r="FQ238" s="25"/>
      <c r="FR238" s="25"/>
      <c r="FS238" s="25"/>
      <c r="FT238" s="25"/>
      <c r="FU238" s="25"/>
      <c r="FV238" s="25"/>
      <c r="FW238" s="25"/>
      <c r="FX238" s="25"/>
      <c r="FY238" s="25"/>
      <c r="FZ238" s="25"/>
      <c r="GA238" s="25"/>
      <c r="GB238" s="25"/>
      <c r="GC238" s="25"/>
      <c r="GD238" s="25"/>
      <c r="GE238" s="25"/>
      <c r="GF238" s="25"/>
      <c r="GG238" s="25"/>
      <c r="GH238" s="25"/>
      <c r="GI238" s="25"/>
      <c r="GJ238" s="25"/>
      <c r="GK238" s="25"/>
      <c r="GL238" s="25"/>
      <c r="GM238" s="25"/>
      <c r="GN238" s="25"/>
      <c r="GO238" s="25"/>
      <c r="GP238" s="25"/>
      <c r="GQ238" s="25"/>
      <c r="GR238" s="25"/>
      <c r="GS238" s="25"/>
      <c r="GT238" s="25"/>
      <c r="GU238" s="25"/>
      <c r="GV238" s="25"/>
      <c r="GW238" s="25"/>
      <c r="GX238" s="25"/>
      <c r="GY238" s="25"/>
      <c r="GZ238" s="25"/>
      <c r="HA238" s="25"/>
      <c r="HB238" s="25"/>
      <c r="HC238" s="25"/>
      <c r="HD238" s="25"/>
      <c r="HE238" s="25"/>
      <c r="HF238" s="25"/>
      <c r="HG238" s="25"/>
      <c r="HH238" s="25"/>
      <c r="HI238" s="25"/>
      <c r="HJ238" s="25"/>
      <c r="HK238" s="25"/>
      <c r="HL238" s="25"/>
      <c r="HM238" s="25"/>
      <c r="HN238" s="25"/>
      <c r="HO238" s="25"/>
      <c r="HP238" s="25"/>
      <c r="HQ238" s="25"/>
      <c r="HR238" s="25"/>
      <c r="HS238" s="25"/>
      <c r="HT238" s="25"/>
      <c r="HU238" s="25"/>
      <c r="HV238" s="25"/>
      <c r="HW238" s="25"/>
      <c r="HX238" s="25"/>
      <c r="HY238" s="25"/>
      <c r="HZ238" s="25"/>
      <c r="IA238" s="25"/>
      <c r="IB238" s="25"/>
      <c r="IC238" s="25"/>
      <c r="ID238" s="25"/>
      <c r="IE238" s="25"/>
      <c r="IF238" s="25"/>
      <c r="IG238" s="25"/>
      <c r="IH238" s="25"/>
      <c r="II238" s="25"/>
      <c r="IJ238" s="25"/>
      <c r="IK238" s="25"/>
      <c r="IL238" s="25"/>
      <c r="IM238" s="25"/>
      <c r="IN238" s="25"/>
      <c r="IO238" s="25"/>
      <c r="IP238" s="25"/>
      <c r="IQ238" s="25"/>
      <c r="IR238" s="25"/>
      <c r="IS238" s="25"/>
      <c r="IT238" s="25"/>
      <c r="IU238" s="25"/>
      <c r="IV238" s="25"/>
      <c r="IW238" s="25"/>
      <c r="IX238" s="25"/>
      <c r="IY238" s="25"/>
      <c r="IZ238" s="25"/>
      <c r="JA238" s="25"/>
      <c r="JB238" s="25"/>
      <c r="JG238" s="54"/>
    </row>
    <row r="239" spans="1:267" ht="20.100000000000001" hidden="1" customHeight="1">
      <c r="A239" s="1271"/>
      <c r="D239" s="25"/>
      <c r="E239" s="25"/>
      <c r="F239" s="25"/>
      <c r="G239" s="511"/>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740"/>
      <c r="AP239" s="740"/>
      <c r="AQ239" s="740"/>
      <c r="AR239" s="740"/>
      <c r="AS239" s="740"/>
      <c r="AT239" s="740"/>
      <c r="AU239" s="740"/>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25"/>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c r="ED239" s="25"/>
      <c r="EE239" s="25"/>
      <c r="EF239" s="25"/>
      <c r="EG239" s="25"/>
      <c r="EH239" s="25"/>
      <c r="EI239" s="25"/>
      <c r="EJ239" s="25"/>
      <c r="EK239" s="25"/>
      <c r="EL239" s="25"/>
      <c r="EM239" s="25"/>
      <c r="EN239" s="25"/>
      <c r="EO239" s="25"/>
      <c r="EP239" s="25"/>
      <c r="EQ239" s="25"/>
      <c r="ER239" s="25"/>
      <c r="ES239" s="25"/>
      <c r="ET239" s="25"/>
      <c r="EU239" s="25"/>
      <c r="EV239" s="25"/>
      <c r="EW239" s="25"/>
      <c r="EX239" s="25"/>
      <c r="EY239" s="25"/>
      <c r="EZ239" s="25"/>
      <c r="FA239" s="25"/>
      <c r="FB239" s="25"/>
      <c r="FC239" s="25"/>
      <c r="FD239" s="25"/>
      <c r="FE239" s="25"/>
      <c r="FF239" s="25"/>
      <c r="FG239" s="25"/>
      <c r="FH239" s="25"/>
      <c r="FI239" s="25"/>
      <c r="FJ239" s="25"/>
      <c r="FK239" s="25"/>
      <c r="FL239" s="25"/>
      <c r="FM239" s="25"/>
      <c r="FN239" s="25"/>
      <c r="FO239" s="25"/>
      <c r="FP239" s="25"/>
      <c r="FQ239" s="25"/>
      <c r="FR239" s="25"/>
      <c r="FS239" s="25"/>
      <c r="FT239" s="25"/>
      <c r="FU239" s="25"/>
      <c r="FV239" s="25"/>
      <c r="FW239" s="25"/>
      <c r="FX239" s="25"/>
      <c r="FY239" s="25"/>
      <c r="FZ239" s="25"/>
      <c r="GA239" s="25"/>
      <c r="GB239" s="25"/>
      <c r="GC239" s="25"/>
      <c r="GD239" s="25"/>
      <c r="GE239" s="25"/>
      <c r="GF239" s="25"/>
      <c r="GG239" s="25"/>
      <c r="GH239" s="25"/>
      <c r="GI239" s="25"/>
      <c r="GJ239" s="25"/>
      <c r="GK239" s="25"/>
      <c r="GL239" s="25"/>
      <c r="GM239" s="25"/>
      <c r="GN239" s="25"/>
      <c r="GO239" s="25"/>
      <c r="GP239" s="25"/>
      <c r="GQ239" s="25"/>
      <c r="GR239" s="25"/>
      <c r="GS239" s="25"/>
      <c r="GT239" s="25"/>
      <c r="GU239" s="25"/>
      <c r="GV239" s="25"/>
      <c r="GW239" s="25"/>
      <c r="GX239" s="25"/>
      <c r="GY239" s="25"/>
      <c r="GZ239" s="25"/>
      <c r="HA239" s="25"/>
      <c r="HB239" s="25"/>
      <c r="HC239" s="25"/>
      <c r="HD239" s="25"/>
      <c r="HE239" s="25"/>
      <c r="HF239" s="25"/>
      <c r="HG239" s="25"/>
      <c r="HH239" s="25"/>
      <c r="HI239" s="25"/>
      <c r="HJ239" s="25"/>
      <c r="HK239" s="25"/>
      <c r="HL239" s="25"/>
      <c r="HM239" s="25"/>
      <c r="HN239" s="25"/>
      <c r="HO239" s="25"/>
      <c r="HP239" s="25"/>
      <c r="HQ239" s="25"/>
      <c r="HR239" s="25"/>
      <c r="HS239" s="25"/>
      <c r="HT239" s="25"/>
      <c r="HU239" s="25"/>
      <c r="HV239" s="25"/>
      <c r="HW239" s="25"/>
      <c r="HX239" s="25"/>
      <c r="HY239" s="25"/>
      <c r="HZ239" s="25"/>
      <c r="IA239" s="25"/>
      <c r="IB239" s="25"/>
      <c r="IC239" s="25"/>
      <c r="ID239" s="25"/>
      <c r="IE239" s="25"/>
      <c r="IF239" s="25"/>
      <c r="IG239" s="25"/>
      <c r="IH239" s="25"/>
      <c r="II239" s="25"/>
      <c r="IJ239" s="25"/>
      <c r="IK239" s="25"/>
      <c r="IL239" s="25"/>
      <c r="IM239" s="25"/>
      <c r="IN239" s="25"/>
      <c r="IO239" s="25"/>
      <c r="IP239" s="25"/>
      <c r="IQ239" s="25"/>
      <c r="IR239" s="25"/>
      <c r="IS239" s="25"/>
      <c r="IT239" s="25"/>
      <c r="IU239" s="25"/>
      <c r="IV239" s="25"/>
      <c r="IW239" s="25"/>
      <c r="IX239" s="25"/>
      <c r="IY239" s="25"/>
      <c r="IZ239" s="25"/>
      <c r="JA239" s="25"/>
      <c r="JB239" s="25"/>
      <c r="JG239" s="708"/>
    </row>
    <row r="240" spans="1:267" ht="20.100000000000001" hidden="1" customHeight="1">
      <c r="A240" s="1271"/>
      <c r="D240" s="25"/>
      <c r="E240" s="25"/>
      <c r="F240" s="25"/>
      <c r="G240" s="511"/>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740"/>
      <c r="AP240" s="740"/>
      <c r="AQ240" s="740"/>
      <c r="AR240" s="740"/>
      <c r="AS240" s="740"/>
      <c r="AT240" s="740"/>
      <c r="AU240" s="740"/>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25"/>
      <c r="CT240" s="25"/>
      <c r="CU240" s="25"/>
      <c r="CV240" s="25"/>
      <c r="CW240" s="25"/>
      <c r="CX240" s="25"/>
      <c r="CY240" s="25"/>
      <c r="CZ240" s="25"/>
      <c r="DA240" s="25"/>
      <c r="DB240" s="25"/>
      <c r="DC240" s="25"/>
      <c r="DD240" s="25"/>
      <c r="DE240" s="25"/>
      <c r="DF240" s="25"/>
      <c r="DG240" s="25"/>
      <c r="DH240" s="25"/>
      <c r="DI240" s="25"/>
      <c r="DJ240" s="25"/>
      <c r="DK240" s="25"/>
      <c r="DL240" s="25"/>
      <c r="DM240" s="25"/>
      <c r="DN240" s="25"/>
      <c r="DO240" s="25"/>
      <c r="DP240" s="25"/>
      <c r="DQ240" s="25"/>
      <c r="DR240" s="25"/>
      <c r="DS240" s="25"/>
      <c r="DT240" s="25"/>
      <c r="DU240" s="25"/>
      <c r="DV240" s="25"/>
      <c r="DW240" s="25"/>
      <c r="DX240" s="25"/>
      <c r="DY240" s="25"/>
      <c r="DZ240" s="25"/>
      <c r="EA240" s="25"/>
      <c r="EB240" s="25"/>
      <c r="EC240" s="25"/>
      <c r="ED240" s="25"/>
      <c r="EE240" s="25"/>
      <c r="EF240" s="25"/>
      <c r="EG240" s="25"/>
      <c r="EH240" s="25"/>
      <c r="EI240" s="25"/>
      <c r="EJ240" s="25"/>
      <c r="EK240" s="25"/>
      <c r="EL240" s="25"/>
      <c r="EM240" s="25"/>
      <c r="EN240" s="25"/>
      <c r="EO240" s="25"/>
      <c r="EP240" s="25"/>
      <c r="EQ240" s="25"/>
      <c r="ER240" s="25"/>
      <c r="ES240" s="25"/>
      <c r="ET240" s="25"/>
      <c r="EU240" s="25"/>
      <c r="EV240" s="25"/>
      <c r="EW240" s="25"/>
      <c r="EX240" s="25"/>
      <c r="EY240" s="25"/>
      <c r="EZ240" s="25"/>
      <c r="FA240" s="25"/>
      <c r="FB240" s="25"/>
      <c r="FC240" s="25"/>
      <c r="FD240" s="25"/>
      <c r="FE240" s="25"/>
      <c r="FF240" s="25"/>
      <c r="FG240" s="25"/>
      <c r="FH240" s="25"/>
      <c r="FI240" s="25"/>
      <c r="FJ240" s="25"/>
      <c r="FK240" s="25"/>
      <c r="FL240" s="25"/>
      <c r="FM240" s="25"/>
      <c r="FN240" s="25"/>
      <c r="FO240" s="25"/>
      <c r="FP240" s="25"/>
      <c r="FQ240" s="25"/>
      <c r="FR240" s="25"/>
      <c r="FS240" s="25"/>
      <c r="FT240" s="25"/>
      <c r="FU240" s="25"/>
      <c r="FV240" s="25"/>
      <c r="FW240" s="25"/>
      <c r="FX240" s="25"/>
      <c r="FY240" s="25"/>
      <c r="FZ240" s="25"/>
      <c r="GA240" s="25"/>
      <c r="GB240" s="25"/>
      <c r="GC240" s="25"/>
      <c r="GD240" s="25"/>
      <c r="GE240" s="25"/>
      <c r="GF240" s="25"/>
      <c r="GG240" s="25"/>
      <c r="GH240" s="25"/>
      <c r="GI240" s="25"/>
      <c r="GJ240" s="25"/>
      <c r="GK240" s="25"/>
      <c r="GL240" s="25"/>
      <c r="GM240" s="25"/>
      <c r="GN240" s="25"/>
      <c r="GO240" s="25"/>
      <c r="GP240" s="25"/>
      <c r="GQ240" s="25"/>
      <c r="GR240" s="25"/>
      <c r="GS240" s="25"/>
      <c r="GT240" s="25"/>
      <c r="GU240" s="25"/>
      <c r="GV240" s="25"/>
      <c r="GW240" s="25"/>
      <c r="GX240" s="25"/>
      <c r="GY240" s="25"/>
      <c r="GZ240" s="25"/>
      <c r="HA240" s="25"/>
      <c r="HB240" s="25"/>
      <c r="HC240" s="25"/>
      <c r="HD240" s="25"/>
      <c r="HE240" s="25"/>
      <c r="HF240" s="25"/>
      <c r="HG240" s="25"/>
      <c r="HH240" s="25"/>
      <c r="HI240" s="25"/>
      <c r="HJ240" s="25"/>
      <c r="HK240" s="25"/>
      <c r="HL240" s="25"/>
      <c r="HM240" s="25"/>
      <c r="HN240" s="25"/>
      <c r="HO240" s="25"/>
      <c r="HP240" s="25"/>
      <c r="HQ240" s="25"/>
      <c r="HR240" s="25"/>
      <c r="HS240" s="25"/>
      <c r="HT240" s="25"/>
      <c r="HU240" s="25"/>
      <c r="HV240" s="25"/>
      <c r="HW240" s="25"/>
      <c r="HX240" s="25"/>
      <c r="HY240" s="25"/>
      <c r="HZ240" s="25"/>
      <c r="IA240" s="25"/>
      <c r="IB240" s="25"/>
      <c r="IC240" s="25"/>
      <c r="ID240" s="25"/>
      <c r="IE240" s="25"/>
      <c r="IF240" s="25"/>
      <c r="IG240" s="25"/>
      <c r="IH240" s="25"/>
      <c r="II240" s="25"/>
      <c r="IJ240" s="25"/>
      <c r="IK240" s="25"/>
      <c r="IL240" s="25"/>
      <c r="IM240" s="25"/>
      <c r="IN240" s="25"/>
      <c r="IO240" s="25"/>
      <c r="IP240" s="25"/>
      <c r="IQ240" s="25"/>
      <c r="IR240" s="25"/>
      <c r="IS240" s="25"/>
      <c r="IT240" s="25"/>
      <c r="IU240" s="25"/>
      <c r="IV240" s="25"/>
      <c r="IW240" s="25"/>
      <c r="IX240" s="25"/>
      <c r="IY240" s="25"/>
      <c r="IZ240" s="25"/>
      <c r="JA240" s="25"/>
      <c r="JB240" s="25"/>
      <c r="JG240" s="708"/>
    </row>
    <row r="241" spans="1:267" ht="20.100000000000001" hidden="1" customHeight="1">
      <c r="A241" s="1271"/>
      <c r="D241" s="25"/>
      <c r="E241" s="25"/>
      <c r="F241" s="25"/>
      <c r="G241" s="511"/>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740"/>
      <c r="AP241" s="740"/>
      <c r="AQ241" s="740"/>
      <c r="AR241" s="740"/>
      <c r="AS241" s="740"/>
      <c r="AT241" s="740"/>
      <c r="AU241" s="740"/>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25"/>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c r="DW241" s="25"/>
      <c r="DX241" s="25"/>
      <c r="DY241" s="25"/>
      <c r="DZ241" s="25"/>
      <c r="EA241" s="25"/>
      <c r="EB241" s="25"/>
      <c r="EC241" s="25"/>
      <c r="ED241" s="25"/>
      <c r="EE241" s="25"/>
      <c r="EF241" s="25"/>
      <c r="EG241" s="25"/>
      <c r="EH241" s="25"/>
      <c r="EI241" s="25"/>
      <c r="EJ241" s="25"/>
      <c r="EK241" s="25"/>
      <c r="EL241" s="25"/>
      <c r="EM241" s="25"/>
      <c r="EN241" s="25"/>
      <c r="EO241" s="25"/>
      <c r="EP241" s="25"/>
      <c r="EQ241" s="25"/>
      <c r="ER241" s="25"/>
      <c r="ES241" s="25"/>
      <c r="ET241" s="25"/>
      <c r="EU241" s="25"/>
      <c r="EV241" s="25"/>
      <c r="EW241" s="25"/>
      <c r="EX241" s="25"/>
      <c r="EY241" s="25"/>
      <c r="EZ241" s="25"/>
      <c r="FA241" s="25"/>
      <c r="FB241" s="25"/>
      <c r="FC241" s="25"/>
      <c r="FD241" s="25"/>
      <c r="FE241" s="25"/>
      <c r="FF241" s="25"/>
      <c r="FG241" s="25"/>
      <c r="FH241" s="25"/>
      <c r="FI241" s="25"/>
      <c r="FJ241" s="25"/>
      <c r="FK241" s="25"/>
      <c r="FL241" s="25"/>
      <c r="FM241" s="25"/>
      <c r="FN241" s="25"/>
      <c r="FO241" s="25"/>
      <c r="FP241" s="25"/>
      <c r="FQ241" s="25"/>
      <c r="FR241" s="25"/>
      <c r="FS241" s="25"/>
      <c r="FT241" s="25"/>
      <c r="FU241" s="25"/>
      <c r="FV241" s="25"/>
      <c r="FW241" s="25"/>
      <c r="FX241" s="25"/>
      <c r="FY241" s="25"/>
      <c r="FZ241" s="25"/>
      <c r="GA241" s="25"/>
      <c r="GB241" s="25"/>
      <c r="GC241" s="25"/>
      <c r="GD241" s="25"/>
      <c r="GE241" s="25"/>
      <c r="GF241" s="25"/>
      <c r="GG241" s="25"/>
      <c r="GH241" s="25"/>
      <c r="GI241" s="25"/>
      <c r="GJ241" s="25"/>
      <c r="GK241" s="25"/>
      <c r="GL241" s="25"/>
      <c r="GM241" s="25"/>
      <c r="GN241" s="25"/>
      <c r="GO241" s="25"/>
      <c r="GP241" s="25"/>
      <c r="GQ241" s="25"/>
      <c r="GR241" s="25"/>
      <c r="GS241" s="25"/>
      <c r="GT241" s="25"/>
      <c r="GU241" s="25"/>
      <c r="GV241" s="25"/>
      <c r="GW241" s="25"/>
      <c r="GX241" s="25"/>
      <c r="GY241" s="25"/>
      <c r="GZ241" s="25"/>
      <c r="HA241" s="25"/>
      <c r="HB241" s="25"/>
      <c r="HC241" s="25"/>
      <c r="HD241" s="25"/>
      <c r="HE241" s="25"/>
      <c r="HF241" s="25"/>
      <c r="HG241" s="25"/>
      <c r="HH241" s="25"/>
      <c r="HI241" s="25"/>
      <c r="HJ241" s="25"/>
      <c r="HK241" s="25"/>
      <c r="HL241" s="25"/>
      <c r="HM241" s="25"/>
      <c r="HN241" s="25"/>
      <c r="HO241" s="25"/>
      <c r="HP241" s="25"/>
      <c r="HQ241" s="25"/>
      <c r="HR241" s="25"/>
      <c r="HS241" s="25"/>
      <c r="HT241" s="25"/>
      <c r="HU241" s="25"/>
      <c r="HV241" s="25"/>
      <c r="HW241" s="25"/>
      <c r="HX241" s="25"/>
      <c r="HY241" s="25"/>
      <c r="HZ241" s="25"/>
      <c r="IA241" s="25"/>
      <c r="IB241" s="25"/>
      <c r="IC241" s="25"/>
      <c r="ID241" s="25"/>
      <c r="IE241" s="25"/>
      <c r="IF241" s="25"/>
      <c r="IG241" s="25"/>
      <c r="IH241" s="25"/>
      <c r="II241" s="25"/>
      <c r="IJ241" s="25"/>
      <c r="IK241" s="25"/>
      <c r="IL241" s="25"/>
      <c r="IM241" s="25"/>
      <c r="IN241" s="25"/>
      <c r="IO241" s="25"/>
      <c r="IP241" s="25"/>
      <c r="IQ241" s="25"/>
      <c r="IR241" s="25"/>
      <c r="IS241" s="25"/>
      <c r="IT241" s="25"/>
      <c r="IU241" s="25"/>
      <c r="IV241" s="25"/>
      <c r="IW241" s="25"/>
      <c r="IX241" s="25"/>
      <c r="IY241" s="25"/>
      <c r="IZ241" s="25"/>
      <c r="JA241" s="25"/>
      <c r="JB241" s="25"/>
      <c r="JG241" s="708"/>
    </row>
    <row r="242" spans="1:267" ht="20.100000000000001" hidden="1" customHeight="1">
      <c r="A242" s="1271"/>
      <c r="D242" s="25"/>
      <c r="E242" s="25"/>
      <c r="F242" s="25"/>
      <c r="G242" s="511"/>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740"/>
      <c r="AP242" s="740"/>
      <c r="AQ242" s="740"/>
      <c r="AR242" s="740"/>
      <c r="AS242" s="740"/>
      <c r="AT242" s="740"/>
      <c r="AU242" s="740"/>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25"/>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c r="ED242" s="25"/>
      <c r="EE242" s="25"/>
      <c r="EF242" s="25"/>
      <c r="EG242" s="25"/>
      <c r="EH242" s="25"/>
      <c r="EI242" s="25"/>
      <c r="EJ242" s="25"/>
      <c r="EK242" s="25"/>
      <c r="EL242" s="25"/>
      <c r="EM242" s="25"/>
      <c r="EN242" s="25"/>
      <c r="EO242" s="25"/>
      <c r="EP242" s="25"/>
      <c r="EQ242" s="25"/>
      <c r="ER242" s="25"/>
      <c r="ES242" s="25"/>
      <c r="ET242" s="25"/>
      <c r="EU242" s="25"/>
      <c r="EV242" s="25"/>
      <c r="EW242" s="25"/>
      <c r="EX242" s="25"/>
      <c r="EY242" s="25"/>
      <c r="EZ242" s="25"/>
      <c r="FA242" s="25"/>
      <c r="FB242" s="25"/>
      <c r="FC242" s="25"/>
      <c r="FD242" s="25"/>
      <c r="FE242" s="25"/>
      <c r="FF242" s="25"/>
      <c r="FG242" s="25"/>
      <c r="FH242" s="25"/>
      <c r="FI242" s="25"/>
      <c r="FJ242" s="25"/>
      <c r="FK242" s="25"/>
      <c r="FL242" s="25"/>
      <c r="FM242" s="25"/>
      <c r="FN242" s="25"/>
      <c r="FO242" s="25"/>
      <c r="FP242" s="25"/>
      <c r="FQ242" s="25"/>
      <c r="FR242" s="25"/>
      <c r="FS242" s="25"/>
      <c r="FT242" s="25"/>
      <c r="FU242" s="25"/>
      <c r="FV242" s="25"/>
      <c r="FW242" s="25"/>
      <c r="FX242" s="25"/>
      <c r="FY242" s="25"/>
      <c r="FZ242" s="25"/>
      <c r="GA242" s="25"/>
      <c r="GB242" s="25"/>
      <c r="GC242" s="25"/>
      <c r="GD242" s="25"/>
      <c r="GE242" s="25"/>
      <c r="GF242" s="25"/>
      <c r="GG242" s="25"/>
      <c r="GH242" s="25"/>
      <c r="GI242" s="25"/>
      <c r="GJ242" s="25"/>
      <c r="GK242" s="25"/>
      <c r="GL242" s="25"/>
      <c r="GM242" s="25"/>
      <c r="GN242" s="25"/>
      <c r="GO242" s="25"/>
      <c r="GP242" s="25"/>
      <c r="GQ242" s="25"/>
      <c r="GR242" s="25"/>
      <c r="GS242" s="25"/>
      <c r="GT242" s="25"/>
      <c r="GU242" s="25"/>
      <c r="GV242" s="25"/>
      <c r="GW242" s="25"/>
      <c r="GX242" s="25"/>
      <c r="GY242" s="25"/>
      <c r="GZ242" s="25"/>
      <c r="HA242" s="25"/>
      <c r="HB242" s="25"/>
      <c r="HC242" s="25"/>
      <c r="HD242" s="25"/>
      <c r="HE242" s="25"/>
      <c r="HF242" s="25"/>
      <c r="HG242" s="25"/>
      <c r="HH242" s="25"/>
      <c r="HI242" s="25"/>
      <c r="HJ242" s="25"/>
      <c r="HK242" s="25"/>
      <c r="HL242" s="25"/>
      <c r="HM242" s="25"/>
      <c r="HN242" s="25"/>
      <c r="HO242" s="25"/>
      <c r="HP242" s="25"/>
      <c r="HQ242" s="25"/>
      <c r="HR242" s="25"/>
      <c r="HS242" s="25"/>
      <c r="HT242" s="25"/>
      <c r="HU242" s="25"/>
      <c r="HV242" s="25"/>
      <c r="HW242" s="25"/>
      <c r="HX242" s="25"/>
      <c r="HY242" s="25"/>
      <c r="HZ242" s="25"/>
      <c r="IA242" s="25"/>
      <c r="IB242" s="25"/>
      <c r="IC242" s="25"/>
      <c r="ID242" s="25"/>
      <c r="IE242" s="25"/>
      <c r="IF242" s="25"/>
      <c r="IG242" s="25"/>
      <c r="IH242" s="25"/>
      <c r="II242" s="25"/>
      <c r="IJ242" s="25"/>
      <c r="IK242" s="25"/>
      <c r="IL242" s="25"/>
      <c r="IM242" s="25"/>
      <c r="IN242" s="25"/>
      <c r="IO242" s="25"/>
      <c r="IP242" s="25"/>
      <c r="IQ242" s="25"/>
      <c r="IR242" s="25"/>
      <c r="IS242" s="25"/>
      <c r="IT242" s="25"/>
      <c r="IU242" s="25"/>
      <c r="IV242" s="25"/>
      <c r="IW242" s="25"/>
      <c r="IX242" s="25"/>
      <c r="IY242" s="25"/>
      <c r="IZ242" s="25"/>
      <c r="JA242" s="25"/>
      <c r="JB242" s="25"/>
      <c r="JG242" s="708"/>
    </row>
    <row r="243" spans="1:267" ht="20.100000000000001" hidden="1" customHeight="1">
      <c r="A243" s="1271"/>
      <c r="D243" s="25"/>
      <c r="E243" s="25"/>
      <c r="F243" s="25"/>
      <c r="G243" s="511"/>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1267"/>
      <c r="AP243" s="1267"/>
      <c r="AQ243" s="1267"/>
      <c r="AR243" s="1267"/>
      <c r="AS243" s="1267"/>
      <c r="AT243" s="1267"/>
      <c r="AU243" s="740"/>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25"/>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c r="ED243" s="25"/>
      <c r="EE243" s="25"/>
      <c r="EF243" s="25"/>
      <c r="EG243" s="25"/>
      <c r="EH243" s="25"/>
      <c r="EI243" s="25"/>
      <c r="EJ243" s="25"/>
      <c r="EK243" s="25"/>
      <c r="EL243" s="25"/>
      <c r="EM243" s="25"/>
      <c r="EN243" s="25"/>
      <c r="EO243" s="25"/>
      <c r="EP243" s="25"/>
      <c r="EQ243" s="25"/>
      <c r="ER243" s="25"/>
      <c r="ES243" s="25"/>
      <c r="ET243" s="25"/>
      <c r="EU243" s="25"/>
      <c r="EV243" s="25"/>
      <c r="EW243" s="25"/>
      <c r="EX243" s="25"/>
      <c r="EY243" s="25"/>
      <c r="EZ243" s="25"/>
      <c r="FA243" s="25"/>
      <c r="FB243" s="25"/>
      <c r="FC243" s="25"/>
      <c r="FD243" s="25"/>
      <c r="FE243" s="25"/>
      <c r="FF243" s="25"/>
      <c r="FG243" s="25"/>
      <c r="FH243" s="25"/>
      <c r="FI243" s="25"/>
      <c r="FJ243" s="25"/>
      <c r="FK243" s="25"/>
      <c r="FL243" s="25"/>
      <c r="FM243" s="25"/>
      <c r="FN243" s="25"/>
      <c r="FO243" s="25"/>
      <c r="FP243" s="25"/>
      <c r="FQ243" s="25"/>
      <c r="FR243" s="25"/>
      <c r="FS243" s="25"/>
      <c r="FT243" s="25"/>
      <c r="FU243" s="25"/>
      <c r="FV243" s="25"/>
      <c r="FW243" s="25"/>
      <c r="FX243" s="25"/>
      <c r="FY243" s="25"/>
      <c r="FZ243" s="25"/>
      <c r="GA243" s="25"/>
      <c r="GB243" s="25"/>
      <c r="GC243" s="25"/>
      <c r="GD243" s="25"/>
      <c r="GE243" s="25"/>
      <c r="GF243" s="25"/>
      <c r="GG243" s="25"/>
      <c r="GH243" s="25"/>
      <c r="GI243" s="25"/>
      <c r="GJ243" s="25"/>
      <c r="GK243" s="25"/>
      <c r="GL243" s="25"/>
      <c r="GM243" s="25"/>
      <c r="GN243" s="25"/>
      <c r="GO243" s="25"/>
      <c r="GP243" s="25"/>
      <c r="GQ243" s="25"/>
      <c r="GR243" s="25"/>
      <c r="GS243" s="25"/>
      <c r="GT243" s="25"/>
      <c r="GU243" s="25"/>
      <c r="GV243" s="25"/>
      <c r="GW243" s="25"/>
      <c r="GX243" s="25"/>
      <c r="GY243" s="25"/>
      <c r="GZ243" s="25"/>
      <c r="HA243" s="25"/>
      <c r="HB243" s="25"/>
      <c r="HC243" s="25"/>
      <c r="HD243" s="25"/>
      <c r="HE243" s="25"/>
      <c r="HF243" s="25"/>
      <c r="HG243" s="25"/>
      <c r="HH243" s="25"/>
      <c r="HI243" s="25"/>
      <c r="HJ243" s="25"/>
      <c r="HK243" s="25"/>
      <c r="HL243" s="25"/>
      <c r="HM243" s="25"/>
      <c r="HN243" s="25"/>
      <c r="HO243" s="25"/>
      <c r="HP243" s="25"/>
      <c r="HQ243" s="25"/>
      <c r="HR243" s="25"/>
      <c r="HS243" s="25"/>
      <c r="HT243" s="25"/>
      <c r="HU243" s="25"/>
      <c r="HV243" s="25"/>
      <c r="HW243" s="25"/>
      <c r="HX243" s="25"/>
      <c r="HY243" s="25"/>
      <c r="HZ243" s="25"/>
      <c r="IA243" s="25"/>
      <c r="IB243" s="25"/>
      <c r="IC243" s="25"/>
      <c r="ID243" s="25"/>
      <c r="IE243" s="25"/>
      <c r="IF243" s="25"/>
      <c r="IG243" s="25"/>
      <c r="IH243" s="25"/>
      <c r="II243" s="25"/>
      <c r="IJ243" s="25"/>
      <c r="IK243" s="25"/>
      <c r="IL243" s="25"/>
      <c r="IM243" s="25"/>
      <c r="IN243" s="25"/>
      <c r="IO243" s="25"/>
      <c r="IP243" s="25"/>
      <c r="IQ243" s="25"/>
      <c r="IR243" s="25"/>
      <c r="IS243" s="25"/>
      <c r="IT243" s="25"/>
      <c r="IU243" s="25"/>
      <c r="IV243" s="25"/>
      <c r="IW243" s="25"/>
      <c r="IX243" s="25"/>
      <c r="IY243" s="25"/>
      <c r="IZ243" s="25"/>
      <c r="JA243" s="25"/>
      <c r="JB243" s="25"/>
      <c r="JG243" s="708"/>
    </row>
    <row r="244" spans="1:267" s="18" customFormat="1" ht="27.75" customHeight="1">
      <c r="A244" s="1920" t="s">
        <v>744</v>
      </c>
      <c r="B244" s="1921"/>
      <c r="C244" s="1921"/>
      <c r="D244" s="1922"/>
      <c r="E244" s="197" t="s">
        <v>185</v>
      </c>
      <c r="F244" s="215"/>
      <c r="G244" s="198"/>
      <c r="H244" s="1926" t="s">
        <v>1186</v>
      </c>
      <c r="I244" s="1915" t="s">
        <v>113</v>
      </c>
      <c r="J244" s="1916"/>
      <c r="K244" s="1916"/>
      <c r="L244" s="1916"/>
      <c r="M244" s="1916"/>
      <c r="N244" s="1916"/>
      <c r="O244" s="1916"/>
      <c r="P244" s="1916"/>
      <c r="Q244" s="1916"/>
      <c r="R244" s="1916"/>
      <c r="S244" s="1916"/>
      <c r="T244" s="1916"/>
      <c r="U244" s="1916"/>
      <c r="V244" s="1916"/>
      <c r="W244" s="1916"/>
      <c r="X244" s="1915" t="s">
        <v>1187</v>
      </c>
      <c r="Y244" s="1916"/>
      <c r="Z244" s="1916"/>
      <c r="AA244" s="1917"/>
      <c r="AB244" s="1915" t="s">
        <v>1530</v>
      </c>
      <c r="AC244" s="1916"/>
      <c r="AD244" s="1916"/>
      <c r="AE244" s="1917"/>
      <c r="AF244" s="1916" t="s">
        <v>291</v>
      </c>
      <c r="AG244" s="1917"/>
      <c r="AO244" s="1199" t="s">
        <v>1343</v>
      </c>
      <c r="AP244" s="1199"/>
      <c r="AQ244" s="1199"/>
      <c r="AR244" s="1268"/>
    </row>
    <row r="245" spans="1:267" s="18" customFormat="1" ht="27.75" customHeight="1" thickBot="1">
      <c r="A245" s="1923"/>
      <c r="B245" s="1924"/>
      <c r="C245" s="1924"/>
      <c r="D245" s="1925"/>
      <c r="E245" s="1928" t="s">
        <v>670</v>
      </c>
      <c r="F245" s="1929"/>
      <c r="G245" s="67" t="s">
        <v>676</v>
      </c>
      <c r="H245" s="1927"/>
      <c r="I245" s="741" t="s">
        <v>1077</v>
      </c>
      <c r="J245" s="743" t="s">
        <v>114</v>
      </c>
      <c r="K245" s="743" t="s">
        <v>2484</v>
      </c>
      <c r="L245" s="743" t="s">
        <v>2485</v>
      </c>
      <c r="M245" s="743" t="s">
        <v>2486</v>
      </c>
      <c r="N245" s="743" t="s">
        <v>2487</v>
      </c>
      <c r="O245" s="743" t="s">
        <v>2492</v>
      </c>
      <c r="P245" s="743" t="s">
        <v>2493</v>
      </c>
      <c r="Q245" s="743" t="s">
        <v>2494</v>
      </c>
      <c r="R245" s="743" t="s">
        <v>2495</v>
      </c>
      <c r="S245" s="743" t="s">
        <v>2496</v>
      </c>
      <c r="T245" s="743" t="s">
        <v>2488</v>
      </c>
      <c r="U245" s="743" t="s">
        <v>2489</v>
      </c>
      <c r="V245" s="744" t="s">
        <v>111</v>
      </c>
      <c r="W245" s="760" t="s">
        <v>112</v>
      </c>
      <c r="X245" s="741" t="s">
        <v>1077</v>
      </c>
      <c r="Y245" s="745" t="s">
        <v>114</v>
      </c>
      <c r="Z245" s="744" t="s">
        <v>111</v>
      </c>
      <c r="AA245" s="742" t="s">
        <v>112</v>
      </c>
      <c r="AB245" s="741" t="s">
        <v>1077</v>
      </c>
      <c r="AC245" s="745" t="s">
        <v>114</v>
      </c>
      <c r="AD245" s="744" t="s">
        <v>111</v>
      </c>
      <c r="AE245" s="742" t="s">
        <v>112</v>
      </c>
      <c r="AF245" s="764" t="s">
        <v>1077</v>
      </c>
      <c r="AG245" s="802" t="s">
        <v>114</v>
      </c>
      <c r="AO245" s="1201" t="s">
        <v>1344</v>
      </c>
      <c r="AP245" s="1201" t="s">
        <v>1345</v>
      </c>
      <c r="AQ245" s="1203" t="s">
        <v>1349</v>
      </c>
      <c r="AR245" s="1268"/>
    </row>
    <row r="246" spans="1:267" s="52" customFormat="1" ht="30" customHeight="1">
      <c r="A246" s="1083">
        <f>'1_一般事項'!$C$9</f>
        <v>0</v>
      </c>
      <c r="B246" s="226">
        <v>1</v>
      </c>
      <c r="C246" s="228" t="str">
        <f>IF('1_一般事項'!$C$8="","",'1_一般事項'!$C$8)</f>
        <v/>
      </c>
      <c r="D246" s="726" t="str">
        <f>AO246&amp;AP246&amp;AQ246</f>
        <v/>
      </c>
      <c r="E246" s="1640"/>
      <c r="F246" s="1636"/>
      <c r="G246" s="219"/>
      <c r="H246" s="199"/>
      <c r="I246" s="774"/>
      <c r="J246" s="775"/>
      <c r="K246" s="775"/>
      <c r="L246" s="775"/>
      <c r="M246" s="775"/>
      <c r="N246" s="775"/>
      <c r="O246" s="775"/>
      <c r="P246" s="775"/>
      <c r="Q246" s="775"/>
      <c r="R246" s="775"/>
      <c r="S246" s="775"/>
      <c r="T246" s="775"/>
      <c r="U246" s="775"/>
      <c r="V246" s="776"/>
      <c r="W246" s="825"/>
      <c r="X246" s="774"/>
      <c r="Y246" s="775"/>
      <c r="Z246" s="776"/>
      <c r="AA246" s="825"/>
      <c r="AB246" s="851">
        <f>SUM(AC246)</f>
        <v>0</v>
      </c>
      <c r="AC246" s="748"/>
      <c r="AD246" s="776"/>
      <c r="AE246" s="825"/>
      <c r="AF246" s="804">
        <f>SUM(AB246)</f>
        <v>0</v>
      </c>
      <c r="AG246" s="803">
        <f>SUM(AC246)</f>
        <v>0</v>
      </c>
      <c r="AI246" s="18"/>
      <c r="AJ246" s="18"/>
      <c r="AO246" s="1200" t="str">
        <f t="shared" ref="AO246" si="45">IF($E246&lt;&gt;"",IF(G246="","規格を入力してください",""),"")</f>
        <v/>
      </c>
      <c r="AP246" s="1200" t="str">
        <f t="shared" ref="AP246" si="46">IF($E246&lt;&gt;"",IF(AND(AO246="",H246=""),"機械本体重量を入力してください",""),"")</f>
        <v/>
      </c>
      <c r="AQ246" s="1200" t="str">
        <f>IF($E246&lt;&gt;"",IF(AND(AO246&amp;AP246="",AC246=""),"内分解組立費を入力してください",""),"")</f>
        <v/>
      </c>
      <c r="AR246" s="1269"/>
    </row>
    <row r="247" spans="1:267" s="52" customFormat="1" ht="30" customHeight="1">
      <c r="A247" s="1918" t="s">
        <v>633</v>
      </c>
      <c r="B247" s="227">
        <f t="shared" ref="B247:B295" si="47">B246+1</f>
        <v>2</v>
      </c>
      <c r="C247" s="228" t="str">
        <f>IF('1_一般事項'!$C$8="","",'1_一般事項'!$C$8)</f>
        <v/>
      </c>
      <c r="D247" s="726" t="str">
        <f t="shared" ref="D247:D295" si="48">AO247&amp;AP247&amp;AQ247</f>
        <v/>
      </c>
      <c r="E247" s="1641"/>
      <c r="F247" s="1637"/>
      <c r="G247" s="221"/>
      <c r="H247" s="61"/>
      <c r="I247" s="778"/>
      <c r="J247" s="779"/>
      <c r="K247" s="779"/>
      <c r="L247" s="779"/>
      <c r="M247" s="779"/>
      <c r="N247" s="779"/>
      <c r="O247" s="779"/>
      <c r="P247" s="779"/>
      <c r="Q247" s="779"/>
      <c r="R247" s="779"/>
      <c r="S247" s="779"/>
      <c r="T247" s="779"/>
      <c r="U247" s="779"/>
      <c r="V247" s="780"/>
      <c r="W247" s="826"/>
      <c r="X247" s="778"/>
      <c r="Y247" s="779"/>
      <c r="Z247" s="780"/>
      <c r="AA247" s="826"/>
      <c r="AB247" s="858">
        <f t="shared" ref="AB247:AB295" si="49">SUM(AC247)</f>
        <v>0</v>
      </c>
      <c r="AC247" s="754"/>
      <c r="AD247" s="780"/>
      <c r="AE247" s="826"/>
      <c r="AF247" s="804">
        <f t="shared" ref="AF247:AF295" si="50">SUM(AB247)</f>
        <v>0</v>
      </c>
      <c r="AG247" s="803">
        <f t="shared" ref="AG247:AG295" si="51">SUM(AC247)</f>
        <v>0</v>
      </c>
      <c r="AI247" s="18"/>
      <c r="AJ247" s="18"/>
      <c r="AO247" s="1200" t="str">
        <f t="shared" ref="AO247:AO295" si="52">IF($E247&lt;&gt;"",IF(G247="","規格を入力してください",""),"")</f>
        <v/>
      </c>
      <c r="AP247" s="1200" t="str">
        <f t="shared" ref="AP247:AP295" si="53">IF($E247&lt;&gt;"",IF(AND(AO247="",H247=""),"機械本体重量を入力してください",""),"")</f>
        <v/>
      </c>
      <c r="AQ247" s="1200" t="str">
        <f t="shared" ref="AQ247:AQ295" si="54">IF($E247&lt;&gt;"",IF(AND(AO247&amp;AP247="",AC247=""),"内分解組立費を入力してください",""),"")</f>
        <v/>
      </c>
      <c r="AR247" s="1269"/>
    </row>
    <row r="248" spans="1:267" s="52" customFormat="1" ht="30" customHeight="1">
      <c r="A248" s="1919"/>
      <c r="B248" s="227">
        <f t="shared" si="47"/>
        <v>3</v>
      </c>
      <c r="C248" s="228" t="str">
        <f>IF('1_一般事項'!$C$8="","",'1_一般事項'!$C$8)</f>
        <v/>
      </c>
      <c r="D248" s="726" t="str">
        <f t="shared" si="48"/>
        <v/>
      </c>
      <c r="E248" s="1641"/>
      <c r="F248" s="1637"/>
      <c r="G248" s="221"/>
      <c r="H248" s="61"/>
      <c r="I248" s="778"/>
      <c r="J248" s="779"/>
      <c r="K248" s="779"/>
      <c r="L248" s="779"/>
      <c r="M248" s="779"/>
      <c r="N248" s="779"/>
      <c r="O248" s="779"/>
      <c r="P248" s="779"/>
      <c r="Q248" s="779"/>
      <c r="R248" s="779"/>
      <c r="S248" s="779"/>
      <c r="T248" s="779"/>
      <c r="U248" s="779"/>
      <c r="V248" s="780"/>
      <c r="W248" s="826"/>
      <c r="X248" s="778"/>
      <c r="Y248" s="779"/>
      <c r="Z248" s="780"/>
      <c r="AA248" s="826"/>
      <c r="AB248" s="858">
        <f t="shared" si="49"/>
        <v>0</v>
      </c>
      <c r="AC248" s="754"/>
      <c r="AD248" s="780"/>
      <c r="AE248" s="826"/>
      <c r="AF248" s="804">
        <f t="shared" si="50"/>
        <v>0</v>
      </c>
      <c r="AG248" s="803">
        <f t="shared" si="51"/>
        <v>0</v>
      </c>
      <c r="AI248" s="3"/>
      <c r="AJ248" s="3"/>
      <c r="AO248" s="1200" t="str">
        <f t="shared" si="52"/>
        <v/>
      </c>
      <c r="AP248" s="1200" t="str">
        <f t="shared" si="53"/>
        <v/>
      </c>
      <c r="AQ248" s="1200" t="str">
        <f t="shared" si="54"/>
        <v/>
      </c>
      <c r="AR248" s="1269"/>
    </row>
    <row r="249" spans="1:267" s="52" customFormat="1" ht="30" customHeight="1">
      <c r="A249" s="1919"/>
      <c r="B249" s="227">
        <f t="shared" si="47"/>
        <v>4</v>
      </c>
      <c r="C249" s="228" t="str">
        <f>IF('1_一般事項'!$C$8="","",'1_一般事項'!$C$8)</f>
        <v/>
      </c>
      <c r="D249" s="726" t="str">
        <f t="shared" si="48"/>
        <v/>
      </c>
      <c r="E249" s="1641"/>
      <c r="F249" s="1637"/>
      <c r="G249" s="221"/>
      <c r="H249" s="61"/>
      <c r="I249" s="778"/>
      <c r="J249" s="779"/>
      <c r="K249" s="779"/>
      <c r="L249" s="779"/>
      <c r="M249" s="779"/>
      <c r="N249" s="779"/>
      <c r="O249" s="779"/>
      <c r="P249" s="779"/>
      <c r="Q249" s="779"/>
      <c r="R249" s="779"/>
      <c r="S249" s="779"/>
      <c r="T249" s="779"/>
      <c r="U249" s="779"/>
      <c r="V249" s="780"/>
      <c r="W249" s="826"/>
      <c r="X249" s="778"/>
      <c r="Y249" s="779"/>
      <c r="Z249" s="780"/>
      <c r="AA249" s="826"/>
      <c r="AB249" s="858">
        <f t="shared" si="49"/>
        <v>0</v>
      </c>
      <c r="AC249" s="754"/>
      <c r="AD249" s="780"/>
      <c r="AE249" s="826"/>
      <c r="AF249" s="804">
        <f t="shared" si="50"/>
        <v>0</v>
      </c>
      <c r="AG249" s="803">
        <f t="shared" si="51"/>
        <v>0</v>
      </c>
      <c r="AI249" s="3"/>
      <c r="AJ249" s="3"/>
      <c r="AO249" s="1200" t="str">
        <f t="shared" si="52"/>
        <v/>
      </c>
      <c r="AP249" s="1200" t="str">
        <f t="shared" si="53"/>
        <v/>
      </c>
      <c r="AQ249" s="1200" t="str">
        <f t="shared" si="54"/>
        <v/>
      </c>
      <c r="AR249" s="1269"/>
      <c r="JD249" s="786"/>
    </row>
    <row r="250" spans="1:267" s="52" customFormat="1" ht="30" customHeight="1">
      <c r="A250" s="1919"/>
      <c r="B250" s="227">
        <f t="shared" si="47"/>
        <v>5</v>
      </c>
      <c r="C250" s="228" t="str">
        <f>IF('1_一般事項'!$C$8="","",'1_一般事項'!$C$8)</f>
        <v/>
      </c>
      <c r="D250" s="726" t="str">
        <f t="shared" si="48"/>
        <v/>
      </c>
      <c r="E250" s="1641"/>
      <c r="F250" s="1637"/>
      <c r="G250" s="221"/>
      <c r="H250" s="61"/>
      <c r="I250" s="778"/>
      <c r="J250" s="779"/>
      <c r="K250" s="779"/>
      <c r="L250" s="779"/>
      <c r="M250" s="779"/>
      <c r="N250" s="779"/>
      <c r="O250" s="779"/>
      <c r="P250" s="779"/>
      <c r="Q250" s="779"/>
      <c r="R250" s="779"/>
      <c r="S250" s="779"/>
      <c r="T250" s="779"/>
      <c r="U250" s="779"/>
      <c r="V250" s="780"/>
      <c r="W250" s="826"/>
      <c r="X250" s="778"/>
      <c r="Y250" s="779"/>
      <c r="Z250" s="780"/>
      <c r="AA250" s="826"/>
      <c r="AB250" s="858">
        <f t="shared" si="49"/>
        <v>0</v>
      </c>
      <c r="AC250" s="754"/>
      <c r="AD250" s="780"/>
      <c r="AE250" s="826"/>
      <c r="AF250" s="804">
        <f t="shared" si="50"/>
        <v>0</v>
      </c>
      <c r="AG250" s="803">
        <f t="shared" si="51"/>
        <v>0</v>
      </c>
      <c r="AI250" s="3"/>
      <c r="AJ250" s="3"/>
      <c r="AO250" s="1200" t="str">
        <f t="shared" si="52"/>
        <v/>
      </c>
      <c r="AP250" s="1200" t="str">
        <f t="shared" si="53"/>
        <v/>
      </c>
      <c r="AQ250" s="1200" t="str">
        <f t="shared" si="54"/>
        <v/>
      </c>
      <c r="AR250" s="1269"/>
      <c r="JD250" s="786"/>
    </row>
    <row r="251" spans="1:267" s="52" customFormat="1" ht="30" customHeight="1">
      <c r="A251" s="1919"/>
      <c r="B251" s="227">
        <f t="shared" si="47"/>
        <v>6</v>
      </c>
      <c r="C251" s="228" t="str">
        <f>IF('1_一般事項'!$C$8="","",'1_一般事項'!$C$8)</f>
        <v/>
      </c>
      <c r="D251" s="726" t="str">
        <f t="shared" si="48"/>
        <v/>
      </c>
      <c r="E251" s="1641"/>
      <c r="F251" s="1637"/>
      <c r="G251" s="221"/>
      <c r="H251" s="61"/>
      <c r="I251" s="778"/>
      <c r="J251" s="779"/>
      <c r="K251" s="779"/>
      <c r="L251" s="779"/>
      <c r="M251" s="779"/>
      <c r="N251" s="779"/>
      <c r="O251" s="779"/>
      <c r="P251" s="779"/>
      <c r="Q251" s="779"/>
      <c r="R251" s="779"/>
      <c r="S251" s="779"/>
      <c r="T251" s="779"/>
      <c r="U251" s="779"/>
      <c r="V251" s="780"/>
      <c r="W251" s="826"/>
      <c r="X251" s="778"/>
      <c r="Y251" s="779"/>
      <c r="Z251" s="780"/>
      <c r="AA251" s="826"/>
      <c r="AB251" s="858">
        <f t="shared" si="49"/>
        <v>0</v>
      </c>
      <c r="AC251" s="754"/>
      <c r="AD251" s="780"/>
      <c r="AE251" s="826"/>
      <c r="AF251" s="804">
        <f t="shared" si="50"/>
        <v>0</v>
      </c>
      <c r="AG251" s="803">
        <f t="shared" si="51"/>
        <v>0</v>
      </c>
      <c r="AI251" s="3"/>
      <c r="AJ251" s="3"/>
      <c r="AO251" s="1200" t="str">
        <f t="shared" si="52"/>
        <v/>
      </c>
      <c r="AP251" s="1200" t="str">
        <f t="shared" si="53"/>
        <v/>
      </c>
      <c r="AQ251" s="1200" t="str">
        <f t="shared" si="54"/>
        <v/>
      </c>
      <c r="AR251" s="1269"/>
      <c r="JD251" s="786"/>
    </row>
    <row r="252" spans="1:267" s="52" customFormat="1" ht="30" customHeight="1">
      <c r="A252" s="1919"/>
      <c r="B252" s="227">
        <f t="shared" si="47"/>
        <v>7</v>
      </c>
      <c r="C252" s="228" t="str">
        <f>IF('1_一般事項'!$C$8="","",'1_一般事項'!$C$8)</f>
        <v/>
      </c>
      <c r="D252" s="726" t="str">
        <f t="shared" si="48"/>
        <v/>
      </c>
      <c r="E252" s="1641"/>
      <c r="F252" s="1637"/>
      <c r="G252" s="221"/>
      <c r="H252" s="61"/>
      <c r="I252" s="778"/>
      <c r="J252" s="779"/>
      <c r="K252" s="779"/>
      <c r="L252" s="779"/>
      <c r="M252" s="779"/>
      <c r="N252" s="779"/>
      <c r="O252" s="779"/>
      <c r="P252" s="779"/>
      <c r="Q252" s="779"/>
      <c r="R252" s="779"/>
      <c r="S252" s="779"/>
      <c r="T252" s="779"/>
      <c r="U252" s="779"/>
      <c r="V252" s="780"/>
      <c r="W252" s="826"/>
      <c r="X252" s="778"/>
      <c r="Y252" s="779"/>
      <c r="Z252" s="780"/>
      <c r="AA252" s="826"/>
      <c r="AB252" s="858">
        <f t="shared" si="49"/>
        <v>0</v>
      </c>
      <c r="AC252" s="754"/>
      <c r="AD252" s="780"/>
      <c r="AE252" s="826"/>
      <c r="AF252" s="804">
        <f t="shared" si="50"/>
        <v>0</v>
      </c>
      <c r="AG252" s="803">
        <f t="shared" si="51"/>
        <v>0</v>
      </c>
      <c r="AI252" s="3"/>
      <c r="AJ252" s="3"/>
      <c r="AO252" s="1200" t="str">
        <f t="shared" si="52"/>
        <v/>
      </c>
      <c r="AP252" s="1200" t="str">
        <f t="shared" si="53"/>
        <v/>
      </c>
      <c r="AQ252" s="1200" t="str">
        <f t="shared" si="54"/>
        <v/>
      </c>
      <c r="AR252" s="1269"/>
      <c r="JD252" s="786"/>
    </row>
    <row r="253" spans="1:267" s="52" customFormat="1" ht="30" customHeight="1">
      <c r="A253" s="1919"/>
      <c r="B253" s="227">
        <f t="shared" si="47"/>
        <v>8</v>
      </c>
      <c r="C253" s="228" t="str">
        <f>IF('1_一般事項'!$C$8="","",'1_一般事項'!$C$8)</f>
        <v/>
      </c>
      <c r="D253" s="726" t="str">
        <f t="shared" si="48"/>
        <v/>
      </c>
      <c r="E253" s="1641"/>
      <c r="F253" s="1637"/>
      <c r="G253" s="221"/>
      <c r="H253" s="61"/>
      <c r="I253" s="778"/>
      <c r="J253" s="779"/>
      <c r="K253" s="779"/>
      <c r="L253" s="779"/>
      <c r="M253" s="779"/>
      <c r="N253" s="779"/>
      <c r="O253" s="779"/>
      <c r="P253" s="779"/>
      <c r="Q253" s="779"/>
      <c r="R253" s="779"/>
      <c r="S253" s="779"/>
      <c r="T253" s="779"/>
      <c r="U253" s="779"/>
      <c r="V253" s="780"/>
      <c r="W253" s="826"/>
      <c r="X253" s="778"/>
      <c r="Y253" s="779"/>
      <c r="Z253" s="780"/>
      <c r="AA253" s="826"/>
      <c r="AB253" s="858">
        <f t="shared" si="49"/>
        <v>0</v>
      </c>
      <c r="AC253" s="754"/>
      <c r="AD253" s="780"/>
      <c r="AE253" s="826"/>
      <c r="AF253" s="804">
        <f t="shared" si="50"/>
        <v>0</v>
      </c>
      <c r="AG253" s="803">
        <f t="shared" si="51"/>
        <v>0</v>
      </c>
      <c r="AI253" s="3"/>
      <c r="AJ253" s="45"/>
      <c r="AO253" s="1200" t="str">
        <f t="shared" si="52"/>
        <v/>
      </c>
      <c r="AP253" s="1200" t="str">
        <f t="shared" si="53"/>
        <v/>
      </c>
      <c r="AQ253" s="1200" t="str">
        <f t="shared" si="54"/>
        <v/>
      </c>
      <c r="AR253" s="1269"/>
      <c r="JD253" s="786"/>
    </row>
    <row r="254" spans="1:267" s="52" customFormat="1" ht="30" customHeight="1">
      <c r="A254" s="1919"/>
      <c r="B254" s="227">
        <f t="shared" si="47"/>
        <v>9</v>
      </c>
      <c r="C254" s="228" t="str">
        <f>IF('1_一般事項'!$C$8="","",'1_一般事項'!$C$8)</f>
        <v/>
      </c>
      <c r="D254" s="726" t="str">
        <f t="shared" si="48"/>
        <v/>
      </c>
      <c r="E254" s="1641"/>
      <c r="F254" s="1637"/>
      <c r="G254" s="221"/>
      <c r="H254" s="61"/>
      <c r="I254" s="778"/>
      <c r="J254" s="779"/>
      <c r="K254" s="779"/>
      <c r="L254" s="779"/>
      <c r="M254" s="779"/>
      <c r="N254" s="779"/>
      <c r="O254" s="779"/>
      <c r="P254" s="779"/>
      <c r="Q254" s="779"/>
      <c r="R254" s="779"/>
      <c r="S254" s="779"/>
      <c r="T254" s="779"/>
      <c r="U254" s="779"/>
      <c r="V254" s="780"/>
      <c r="W254" s="826"/>
      <c r="X254" s="778"/>
      <c r="Y254" s="779"/>
      <c r="Z254" s="780"/>
      <c r="AA254" s="826"/>
      <c r="AB254" s="858">
        <f t="shared" si="49"/>
        <v>0</v>
      </c>
      <c r="AC254" s="754"/>
      <c r="AD254" s="780"/>
      <c r="AE254" s="826"/>
      <c r="AF254" s="804">
        <f t="shared" si="50"/>
        <v>0</v>
      </c>
      <c r="AG254" s="803">
        <f t="shared" si="51"/>
        <v>0</v>
      </c>
      <c r="AI254" s="45"/>
      <c r="AJ254" s="45"/>
      <c r="AO254" s="1200" t="str">
        <f t="shared" si="52"/>
        <v/>
      </c>
      <c r="AP254" s="1200" t="str">
        <f t="shared" si="53"/>
        <v/>
      </c>
      <c r="AQ254" s="1200" t="str">
        <f t="shared" si="54"/>
        <v/>
      </c>
      <c r="AR254" s="1269"/>
      <c r="JD254" s="786"/>
    </row>
    <row r="255" spans="1:267" s="52" customFormat="1" ht="30" customHeight="1">
      <c r="A255" s="1919"/>
      <c r="B255" s="227">
        <f t="shared" si="47"/>
        <v>10</v>
      </c>
      <c r="C255" s="228" t="str">
        <f>IF('1_一般事項'!$C$8="","",'1_一般事項'!$C$8)</f>
        <v/>
      </c>
      <c r="D255" s="726" t="str">
        <f t="shared" si="48"/>
        <v/>
      </c>
      <c r="E255" s="1641"/>
      <c r="F255" s="1637"/>
      <c r="G255" s="221"/>
      <c r="H255" s="61"/>
      <c r="I255" s="778"/>
      <c r="J255" s="779"/>
      <c r="K255" s="779"/>
      <c r="L255" s="779"/>
      <c r="M255" s="779"/>
      <c r="N255" s="779"/>
      <c r="O255" s="779"/>
      <c r="P255" s="779"/>
      <c r="Q255" s="779"/>
      <c r="R255" s="779"/>
      <c r="S255" s="779"/>
      <c r="T255" s="779"/>
      <c r="U255" s="779"/>
      <c r="V255" s="780"/>
      <c r="W255" s="826"/>
      <c r="X255" s="778"/>
      <c r="Y255" s="779"/>
      <c r="Z255" s="780"/>
      <c r="AA255" s="826"/>
      <c r="AB255" s="858">
        <f t="shared" si="49"/>
        <v>0</v>
      </c>
      <c r="AC255" s="754"/>
      <c r="AD255" s="780"/>
      <c r="AE255" s="826"/>
      <c r="AF255" s="804">
        <f t="shared" si="50"/>
        <v>0</v>
      </c>
      <c r="AG255" s="803">
        <f t="shared" si="51"/>
        <v>0</v>
      </c>
      <c r="AI255" s="45"/>
      <c r="AJ255" s="45"/>
      <c r="AO255" s="1200" t="str">
        <f t="shared" si="52"/>
        <v/>
      </c>
      <c r="AP255" s="1200" t="str">
        <f t="shared" si="53"/>
        <v/>
      </c>
      <c r="AQ255" s="1200" t="str">
        <f t="shared" si="54"/>
        <v/>
      </c>
      <c r="AR255" s="1269"/>
      <c r="JD255" s="786"/>
    </row>
    <row r="256" spans="1:267" s="52" customFormat="1" ht="30" customHeight="1">
      <c r="A256" s="222"/>
      <c r="B256" s="227">
        <f t="shared" si="47"/>
        <v>11</v>
      </c>
      <c r="C256" s="228" t="str">
        <f>IF('1_一般事項'!$C$8="","",'1_一般事項'!$C$8)</f>
        <v/>
      </c>
      <c r="D256" s="726" t="str">
        <f t="shared" si="48"/>
        <v/>
      </c>
      <c r="E256" s="1641"/>
      <c r="F256" s="1637"/>
      <c r="G256" s="221"/>
      <c r="H256" s="61"/>
      <c r="I256" s="778"/>
      <c r="J256" s="779"/>
      <c r="K256" s="779"/>
      <c r="L256" s="779"/>
      <c r="M256" s="779"/>
      <c r="N256" s="779"/>
      <c r="O256" s="779"/>
      <c r="P256" s="779"/>
      <c r="Q256" s="779"/>
      <c r="R256" s="779"/>
      <c r="S256" s="779"/>
      <c r="T256" s="779"/>
      <c r="U256" s="779"/>
      <c r="V256" s="780"/>
      <c r="W256" s="826"/>
      <c r="X256" s="778"/>
      <c r="Y256" s="779"/>
      <c r="Z256" s="780"/>
      <c r="AA256" s="826"/>
      <c r="AB256" s="858">
        <f t="shared" si="49"/>
        <v>0</v>
      </c>
      <c r="AC256" s="754"/>
      <c r="AD256" s="780"/>
      <c r="AE256" s="826"/>
      <c r="AF256" s="804">
        <f t="shared" si="50"/>
        <v>0</v>
      </c>
      <c r="AG256" s="803">
        <f t="shared" si="51"/>
        <v>0</v>
      </c>
      <c r="AI256" s="3"/>
      <c r="AJ256" s="45"/>
      <c r="AO256" s="1200" t="str">
        <f t="shared" si="52"/>
        <v/>
      </c>
      <c r="AP256" s="1200" t="str">
        <f t="shared" si="53"/>
        <v/>
      </c>
      <c r="AQ256" s="1200" t="str">
        <f t="shared" si="54"/>
        <v/>
      </c>
      <c r="AR256" s="1269"/>
      <c r="JD256" s="786"/>
    </row>
    <row r="257" spans="1:264" s="52" customFormat="1" ht="30" customHeight="1">
      <c r="A257" s="222"/>
      <c r="B257" s="227">
        <f t="shared" si="47"/>
        <v>12</v>
      </c>
      <c r="C257" s="228" t="str">
        <f>IF('1_一般事項'!$C$8="","",'1_一般事項'!$C$8)</f>
        <v/>
      </c>
      <c r="D257" s="726" t="str">
        <f t="shared" si="48"/>
        <v/>
      </c>
      <c r="E257" s="1641"/>
      <c r="F257" s="1637"/>
      <c r="G257" s="221"/>
      <c r="H257" s="61"/>
      <c r="I257" s="778"/>
      <c r="J257" s="779"/>
      <c r="K257" s="779"/>
      <c r="L257" s="779"/>
      <c r="M257" s="779"/>
      <c r="N257" s="779"/>
      <c r="O257" s="779"/>
      <c r="P257" s="779"/>
      <c r="Q257" s="779"/>
      <c r="R257" s="779"/>
      <c r="S257" s="779"/>
      <c r="T257" s="779"/>
      <c r="U257" s="779"/>
      <c r="V257" s="780"/>
      <c r="W257" s="826"/>
      <c r="X257" s="778"/>
      <c r="Y257" s="779"/>
      <c r="Z257" s="780"/>
      <c r="AA257" s="826"/>
      <c r="AB257" s="858">
        <f t="shared" si="49"/>
        <v>0</v>
      </c>
      <c r="AC257" s="754"/>
      <c r="AD257" s="780"/>
      <c r="AE257" s="826"/>
      <c r="AF257" s="804">
        <f t="shared" si="50"/>
        <v>0</v>
      </c>
      <c r="AG257" s="803">
        <f t="shared" si="51"/>
        <v>0</v>
      </c>
      <c r="AI257" s="45"/>
      <c r="AJ257" s="45"/>
      <c r="AO257" s="1200" t="str">
        <f t="shared" si="52"/>
        <v/>
      </c>
      <c r="AP257" s="1200" t="str">
        <f t="shared" si="53"/>
        <v/>
      </c>
      <c r="AQ257" s="1200" t="str">
        <f t="shared" si="54"/>
        <v/>
      </c>
      <c r="AR257" s="1269"/>
      <c r="JD257" s="786"/>
    </row>
    <row r="258" spans="1:264" s="52" customFormat="1" ht="30" customHeight="1">
      <c r="A258" s="222"/>
      <c r="B258" s="227">
        <f t="shared" si="47"/>
        <v>13</v>
      </c>
      <c r="C258" s="228" t="str">
        <f>IF('1_一般事項'!$C$8="","",'1_一般事項'!$C$8)</f>
        <v/>
      </c>
      <c r="D258" s="726" t="str">
        <f t="shared" si="48"/>
        <v/>
      </c>
      <c r="E258" s="1641"/>
      <c r="F258" s="1637"/>
      <c r="G258" s="221"/>
      <c r="H258" s="61"/>
      <c r="I258" s="778"/>
      <c r="J258" s="779"/>
      <c r="K258" s="779"/>
      <c r="L258" s="779"/>
      <c r="M258" s="779"/>
      <c r="N258" s="779"/>
      <c r="O258" s="779"/>
      <c r="P258" s="779"/>
      <c r="Q258" s="779"/>
      <c r="R258" s="779"/>
      <c r="S258" s="779"/>
      <c r="T258" s="779"/>
      <c r="U258" s="779"/>
      <c r="V258" s="780"/>
      <c r="W258" s="826"/>
      <c r="X258" s="778"/>
      <c r="Y258" s="779"/>
      <c r="Z258" s="780"/>
      <c r="AA258" s="826"/>
      <c r="AB258" s="858">
        <f t="shared" si="49"/>
        <v>0</v>
      </c>
      <c r="AC258" s="754"/>
      <c r="AD258" s="780"/>
      <c r="AE258" s="826"/>
      <c r="AF258" s="804">
        <f t="shared" si="50"/>
        <v>0</v>
      </c>
      <c r="AG258" s="803">
        <f t="shared" si="51"/>
        <v>0</v>
      </c>
      <c r="AI258" s="45"/>
      <c r="AJ258" s="45"/>
      <c r="AO258" s="1200" t="str">
        <f t="shared" si="52"/>
        <v/>
      </c>
      <c r="AP258" s="1200" t="str">
        <f t="shared" si="53"/>
        <v/>
      </c>
      <c r="AQ258" s="1200" t="str">
        <f t="shared" si="54"/>
        <v/>
      </c>
      <c r="AR258" s="1269"/>
      <c r="JD258" s="786"/>
    </row>
    <row r="259" spans="1:264" s="52" customFormat="1" ht="30" customHeight="1">
      <c r="A259" s="222"/>
      <c r="B259" s="227">
        <f t="shared" si="47"/>
        <v>14</v>
      </c>
      <c r="C259" s="228" t="str">
        <f>IF('1_一般事項'!$C$8="","",'1_一般事項'!$C$8)</f>
        <v/>
      </c>
      <c r="D259" s="726" t="str">
        <f t="shared" si="48"/>
        <v/>
      </c>
      <c r="E259" s="1641"/>
      <c r="F259" s="1637"/>
      <c r="G259" s="221"/>
      <c r="H259" s="61"/>
      <c r="I259" s="778"/>
      <c r="J259" s="779"/>
      <c r="K259" s="779"/>
      <c r="L259" s="779"/>
      <c r="M259" s="779"/>
      <c r="N259" s="779"/>
      <c r="O259" s="779"/>
      <c r="P259" s="779"/>
      <c r="Q259" s="779"/>
      <c r="R259" s="779"/>
      <c r="S259" s="779"/>
      <c r="T259" s="779"/>
      <c r="U259" s="779"/>
      <c r="V259" s="780"/>
      <c r="W259" s="826"/>
      <c r="X259" s="778"/>
      <c r="Y259" s="779"/>
      <c r="Z259" s="780"/>
      <c r="AA259" s="826"/>
      <c r="AB259" s="858">
        <f t="shared" si="49"/>
        <v>0</v>
      </c>
      <c r="AC259" s="754"/>
      <c r="AD259" s="780"/>
      <c r="AE259" s="826"/>
      <c r="AF259" s="804">
        <f t="shared" si="50"/>
        <v>0</v>
      </c>
      <c r="AG259" s="803">
        <f t="shared" si="51"/>
        <v>0</v>
      </c>
      <c r="AI259" s="3"/>
      <c r="AJ259" s="45"/>
      <c r="AO259" s="1200" t="str">
        <f t="shared" si="52"/>
        <v/>
      </c>
      <c r="AP259" s="1200" t="str">
        <f t="shared" si="53"/>
        <v/>
      </c>
      <c r="AQ259" s="1200" t="str">
        <f t="shared" si="54"/>
        <v/>
      </c>
      <c r="AR259" s="1269"/>
      <c r="JD259" s="786"/>
    </row>
    <row r="260" spans="1:264" s="52" customFormat="1" ht="30" customHeight="1">
      <c r="A260" s="222"/>
      <c r="B260" s="227">
        <f t="shared" si="47"/>
        <v>15</v>
      </c>
      <c r="C260" s="228" t="str">
        <f>IF('1_一般事項'!$C$8="","",'1_一般事項'!$C$8)</f>
        <v/>
      </c>
      <c r="D260" s="726" t="str">
        <f t="shared" si="48"/>
        <v/>
      </c>
      <c r="E260" s="1641"/>
      <c r="F260" s="1637"/>
      <c r="G260" s="221"/>
      <c r="H260" s="61"/>
      <c r="I260" s="778"/>
      <c r="J260" s="779"/>
      <c r="K260" s="779"/>
      <c r="L260" s="779"/>
      <c r="M260" s="779"/>
      <c r="N260" s="779"/>
      <c r="O260" s="779"/>
      <c r="P260" s="779"/>
      <c r="Q260" s="779"/>
      <c r="R260" s="779"/>
      <c r="S260" s="779"/>
      <c r="T260" s="779"/>
      <c r="U260" s="779"/>
      <c r="V260" s="780"/>
      <c r="W260" s="826"/>
      <c r="X260" s="778"/>
      <c r="Y260" s="779"/>
      <c r="Z260" s="780"/>
      <c r="AA260" s="826"/>
      <c r="AB260" s="858">
        <f t="shared" si="49"/>
        <v>0</v>
      </c>
      <c r="AC260" s="754"/>
      <c r="AD260" s="780"/>
      <c r="AE260" s="826"/>
      <c r="AF260" s="804">
        <f t="shared" si="50"/>
        <v>0</v>
      </c>
      <c r="AG260" s="803">
        <f t="shared" si="51"/>
        <v>0</v>
      </c>
      <c r="AI260" s="45"/>
      <c r="AJ260" s="45"/>
      <c r="AO260" s="1200" t="str">
        <f t="shared" si="52"/>
        <v/>
      </c>
      <c r="AP260" s="1200" t="str">
        <f t="shared" si="53"/>
        <v/>
      </c>
      <c r="AQ260" s="1200" t="str">
        <f t="shared" si="54"/>
        <v/>
      </c>
      <c r="AR260" s="1269"/>
      <c r="JD260" s="786"/>
    </row>
    <row r="261" spans="1:264" s="52" customFormat="1" ht="30" customHeight="1">
      <c r="A261" s="222"/>
      <c r="B261" s="227">
        <f t="shared" si="47"/>
        <v>16</v>
      </c>
      <c r="C261" s="228" t="str">
        <f>IF('1_一般事項'!$C$8="","",'1_一般事項'!$C$8)</f>
        <v/>
      </c>
      <c r="D261" s="726" t="str">
        <f t="shared" si="48"/>
        <v/>
      </c>
      <c r="E261" s="1641"/>
      <c r="F261" s="1637"/>
      <c r="G261" s="221"/>
      <c r="H261" s="61"/>
      <c r="I261" s="778"/>
      <c r="J261" s="779"/>
      <c r="K261" s="779"/>
      <c r="L261" s="779"/>
      <c r="M261" s="779"/>
      <c r="N261" s="779"/>
      <c r="O261" s="779"/>
      <c r="P261" s="779"/>
      <c r="Q261" s="779"/>
      <c r="R261" s="779"/>
      <c r="S261" s="779"/>
      <c r="T261" s="779"/>
      <c r="U261" s="779"/>
      <c r="V261" s="780"/>
      <c r="W261" s="826"/>
      <c r="X261" s="778"/>
      <c r="Y261" s="779"/>
      <c r="Z261" s="780"/>
      <c r="AA261" s="826"/>
      <c r="AB261" s="858">
        <f t="shared" si="49"/>
        <v>0</v>
      </c>
      <c r="AC261" s="754"/>
      <c r="AD261" s="780"/>
      <c r="AE261" s="826"/>
      <c r="AF261" s="804">
        <f t="shared" si="50"/>
        <v>0</v>
      </c>
      <c r="AG261" s="803">
        <f t="shared" si="51"/>
        <v>0</v>
      </c>
      <c r="AI261" s="3"/>
      <c r="AJ261" s="45"/>
      <c r="AO261" s="1200" t="str">
        <f t="shared" si="52"/>
        <v/>
      </c>
      <c r="AP261" s="1200" t="str">
        <f t="shared" si="53"/>
        <v/>
      </c>
      <c r="AQ261" s="1200" t="str">
        <f t="shared" si="54"/>
        <v/>
      </c>
      <c r="AR261" s="1269"/>
      <c r="JD261" s="786"/>
    </row>
    <row r="262" spans="1:264" s="52" customFormat="1" ht="30" customHeight="1">
      <c r="A262" s="222"/>
      <c r="B262" s="227">
        <f t="shared" si="47"/>
        <v>17</v>
      </c>
      <c r="C262" s="228" t="str">
        <f>IF('1_一般事項'!$C$8="","",'1_一般事項'!$C$8)</f>
        <v/>
      </c>
      <c r="D262" s="726" t="str">
        <f t="shared" si="48"/>
        <v/>
      </c>
      <c r="E262" s="1641"/>
      <c r="F262" s="1637"/>
      <c r="G262" s="221"/>
      <c r="H262" s="61"/>
      <c r="I262" s="778"/>
      <c r="J262" s="779"/>
      <c r="K262" s="779"/>
      <c r="L262" s="779"/>
      <c r="M262" s="779"/>
      <c r="N262" s="779"/>
      <c r="O262" s="779"/>
      <c r="P262" s="779"/>
      <c r="Q262" s="779"/>
      <c r="R262" s="779"/>
      <c r="S262" s="779"/>
      <c r="T262" s="779"/>
      <c r="U262" s="779"/>
      <c r="V262" s="780"/>
      <c r="W262" s="826"/>
      <c r="X262" s="778"/>
      <c r="Y262" s="779"/>
      <c r="Z262" s="780"/>
      <c r="AA262" s="826"/>
      <c r="AB262" s="858">
        <f t="shared" si="49"/>
        <v>0</v>
      </c>
      <c r="AC262" s="754"/>
      <c r="AD262" s="780"/>
      <c r="AE262" s="826"/>
      <c r="AF262" s="804">
        <f t="shared" si="50"/>
        <v>0</v>
      </c>
      <c r="AG262" s="803">
        <f t="shared" si="51"/>
        <v>0</v>
      </c>
      <c r="AI262" s="45"/>
      <c r="AJ262" s="45"/>
      <c r="AO262" s="1200" t="str">
        <f t="shared" si="52"/>
        <v/>
      </c>
      <c r="AP262" s="1200" t="str">
        <f t="shared" si="53"/>
        <v/>
      </c>
      <c r="AQ262" s="1200" t="str">
        <f t="shared" si="54"/>
        <v/>
      </c>
      <c r="AR262" s="1269"/>
      <c r="JD262" s="786"/>
    </row>
    <row r="263" spans="1:264" s="52" customFormat="1" ht="30" customHeight="1">
      <c r="A263" s="222"/>
      <c r="B263" s="227">
        <f t="shared" si="47"/>
        <v>18</v>
      </c>
      <c r="C263" s="228" t="str">
        <f>IF('1_一般事項'!$C$8="","",'1_一般事項'!$C$8)</f>
        <v/>
      </c>
      <c r="D263" s="726" t="str">
        <f t="shared" si="48"/>
        <v/>
      </c>
      <c r="E263" s="1641"/>
      <c r="F263" s="1637"/>
      <c r="G263" s="221"/>
      <c r="H263" s="61"/>
      <c r="I263" s="778"/>
      <c r="J263" s="779"/>
      <c r="K263" s="779"/>
      <c r="L263" s="779"/>
      <c r="M263" s="779"/>
      <c r="N263" s="779"/>
      <c r="O263" s="779"/>
      <c r="P263" s="779"/>
      <c r="Q263" s="779"/>
      <c r="R263" s="779"/>
      <c r="S263" s="779"/>
      <c r="T263" s="779"/>
      <c r="U263" s="779"/>
      <c r="V263" s="780"/>
      <c r="W263" s="826"/>
      <c r="X263" s="778"/>
      <c r="Y263" s="779"/>
      <c r="Z263" s="780"/>
      <c r="AA263" s="826"/>
      <c r="AB263" s="858">
        <f t="shared" si="49"/>
        <v>0</v>
      </c>
      <c r="AC263" s="754"/>
      <c r="AD263" s="780"/>
      <c r="AE263" s="826"/>
      <c r="AF263" s="804">
        <f t="shared" si="50"/>
        <v>0</v>
      </c>
      <c r="AG263" s="803">
        <f t="shared" si="51"/>
        <v>0</v>
      </c>
      <c r="AI263" s="45"/>
      <c r="AJ263" s="45"/>
      <c r="AO263" s="1200" t="str">
        <f t="shared" si="52"/>
        <v/>
      </c>
      <c r="AP263" s="1200" t="str">
        <f t="shared" si="53"/>
        <v/>
      </c>
      <c r="AQ263" s="1200" t="str">
        <f t="shared" si="54"/>
        <v/>
      </c>
      <c r="AR263" s="1269"/>
      <c r="JD263" s="786"/>
    </row>
    <row r="264" spans="1:264" s="52" customFormat="1" ht="30" customHeight="1">
      <c r="A264" s="222"/>
      <c r="B264" s="227">
        <f t="shared" si="47"/>
        <v>19</v>
      </c>
      <c r="C264" s="228" t="str">
        <f>IF('1_一般事項'!$C$8="","",'1_一般事項'!$C$8)</f>
        <v/>
      </c>
      <c r="D264" s="726" t="str">
        <f t="shared" si="48"/>
        <v/>
      </c>
      <c r="E264" s="1641"/>
      <c r="F264" s="1637"/>
      <c r="G264" s="221"/>
      <c r="H264" s="61"/>
      <c r="I264" s="778"/>
      <c r="J264" s="779"/>
      <c r="K264" s="779"/>
      <c r="L264" s="779"/>
      <c r="M264" s="779"/>
      <c r="N264" s="779"/>
      <c r="O264" s="779"/>
      <c r="P264" s="779"/>
      <c r="Q264" s="779"/>
      <c r="R264" s="779"/>
      <c r="S264" s="779"/>
      <c r="T264" s="779"/>
      <c r="U264" s="779"/>
      <c r="V264" s="780"/>
      <c r="W264" s="826"/>
      <c r="X264" s="778"/>
      <c r="Y264" s="779"/>
      <c r="Z264" s="780"/>
      <c r="AA264" s="826"/>
      <c r="AB264" s="858">
        <f t="shared" si="49"/>
        <v>0</v>
      </c>
      <c r="AC264" s="754"/>
      <c r="AD264" s="780"/>
      <c r="AE264" s="826"/>
      <c r="AF264" s="804">
        <f t="shared" si="50"/>
        <v>0</v>
      </c>
      <c r="AG264" s="803">
        <f t="shared" si="51"/>
        <v>0</v>
      </c>
      <c r="AI264" s="3"/>
      <c r="AJ264" s="45"/>
      <c r="AO264" s="1200" t="str">
        <f t="shared" si="52"/>
        <v/>
      </c>
      <c r="AP264" s="1200" t="str">
        <f t="shared" si="53"/>
        <v/>
      </c>
      <c r="AQ264" s="1200" t="str">
        <f t="shared" si="54"/>
        <v/>
      </c>
      <c r="AR264" s="1269"/>
      <c r="JD264" s="786"/>
    </row>
    <row r="265" spans="1:264" s="52" customFormat="1" ht="30" customHeight="1">
      <c r="A265" s="222"/>
      <c r="B265" s="227">
        <f t="shared" si="47"/>
        <v>20</v>
      </c>
      <c r="C265" s="228" t="str">
        <f>IF('1_一般事項'!$C$8="","",'1_一般事項'!$C$8)</f>
        <v/>
      </c>
      <c r="D265" s="726" t="str">
        <f t="shared" si="48"/>
        <v/>
      </c>
      <c r="E265" s="1641"/>
      <c r="F265" s="1637"/>
      <c r="G265" s="221"/>
      <c r="H265" s="61"/>
      <c r="I265" s="778"/>
      <c r="J265" s="779"/>
      <c r="K265" s="779"/>
      <c r="L265" s="779"/>
      <c r="M265" s="779"/>
      <c r="N265" s="779"/>
      <c r="O265" s="779"/>
      <c r="P265" s="779"/>
      <c r="Q265" s="779"/>
      <c r="R265" s="779"/>
      <c r="S265" s="779"/>
      <c r="T265" s="779"/>
      <c r="U265" s="779"/>
      <c r="V265" s="780"/>
      <c r="W265" s="826"/>
      <c r="X265" s="778"/>
      <c r="Y265" s="779"/>
      <c r="Z265" s="780"/>
      <c r="AA265" s="826"/>
      <c r="AB265" s="858">
        <f t="shared" si="49"/>
        <v>0</v>
      </c>
      <c r="AC265" s="754"/>
      <c r="AD265" s="780"/>
      <c r="AE265" s="826"/>
      <c r="AF265" s="804">
        <f t="shared" si="50"/>
        <v>0</v>
      </c>
      <c r="AG265" s="803">
        <f t="shared" si="51"/>
        <v>0</v>
      </c>
      <c r="AI265" s="45"/>
      <c r="AJ265" s="45"/>
      <c r="AO265" s="1200" t="str">
        <f t="shared" si="52"/>
        <v/>
      </c>
      <c r="AP265" s="1200" t="str">
        <f t="shared" si="53"/>
        <v/>
      </c>
      <c r="AQ265" s="1200" t="str">
        <f t="shared" si="54"/>
        <v/>
      </c>
      <c r="AR265" s="1269"/>
      <c r="JD265" s="786"/>
    </row>
    <row r="266" spans="1:264" s="52" customFormat="1" ht="30" customHeight="1">
      <c r="A266" s="222"/>
      <c r="B266" s="227">
        <f t="shared" si="47"/>
        <v>21</v>
      </c>
      <c r="C266" s="228" t="str">
        <f>IF('1_一般事項'!$C$8="","",'1_一般事項'!$C$8)</f>
        <v/>
      </c>
      <c r="D266" s="726" t="str">
        <f t="shared" si="48"/>
        <v/>
      </c>
      <c r="E266" s="1641"/>
      <c r="F266" s="1637"/>
      <c r="G266" s="221"/>
      <c r="H266" s="61"/>
      <c r="I266" s="778"/>
      <c r="J266" s="779"/>
      <c r="K266" s="779"/>
      <c r="L266" s="779"/>
      <c r="M266" s="779"/>
      <c r="N266" s="779"/>
      <c r="O266" s="779"/>
      <c r="P266" s="779"/>
      <c r="Q266" s="779"/>
      <c r="R266" s="779"/>
      <c r="S266" s="779"/>
      <c r="T266" s="779"/>
      <c r="U266" s="779"/>
      <c r="V266" s="780"/>
      <c r="W266" s="826"/>
      <c r="X266" s="778"/>
      <c r="Y266" s="779"/>
      <c r="Z266" s="780"/>
      <c r="AA266" s="826"/>
      <c r="AB266" s="858">
        <f t="shared" si="49"/>
        <v>0</v>
      </c>
      <c r="AC266" s="754"/>
      <c r="AD266" s="780"/>
      <c r="AE266" s="826"/>
      <c r="AF266" s="804">
        <f t="shared" si="50"/>
        <v>0</v>
      </c>
      <c r="AG266" s="803">
        <f t="shared" si="51"/>
        <v>0</v>
      </c>
      <c r="AI266" s="45"/>
      <c r="AJ266" s="45"/>
      <c r="AO266" s="1200" t="str">
        <f t="shared" si="52"/>
        <v/>
      </c>
      <c r="AP266" s="1200" t="str">
        <f t="shared" si="53"/>
        <v/>
      </c>
      <c r="AQ266" s="1200" t="str">
        <f t="shared" si="54"/>
        <v/>
      </c>
      <c r="AR266" s="1269"/>
      <c r="JD266" s="786"/>
    </row>
    <row r="267" spans="1:264" s="52" customFormat="1" ht="30" customHeight="1">
      <c r="A267" s="222"/>
      <c r="B267" s="227">
        <f t="shared" si="47"/>
        <v>22</v>
      </c>
      <c r="C267" s="228" t="str">
        <f>IF('1_一般事項'!$C$8="","",'1_一般事項'!$C$8)</f>
        <v/>
      </c>
      <c r="D267" s="726" t="str">
        <f t="shared" si="48"/>
        <v/>
      </c>
      <c r="E267" s="1641"/>
      <c r="F267" s="1637"/>
      <c r="G267" s="221"/>
      <c r="H267" s="61"/>
      <c r="I267" s="778"/>
      <c r="J267" s="779"/>
      <c r="K267" s="779"/>
      <c r="L267" s="779"/>
      <c r="M267" s="779"/>
      <c r="N267" s="779"/>
      <c r="O267" s="779"/>
      <c r="P267" s="779"/>
      <c r="Q267" s="779"/>
      <c r="R267" s="779"/>
      <c r="S267" s="779"/>
      <c r="T267" s="779"/>
      <c r="U267" s="779"/>
      <c r="V267" s="780"/>
      <c r="W267" s="826"/>
      <c r="X267" s="778"/>
      <c r="Y267" s="779"/>
      <c r="Z267" s="780"/>
      <c r="AA267" s="826"/>
      <c r="AB267" s="858">
        <f t="shared" si="49"/>
        <v>0</v>
      </c>
      <c r="AC267" s="754"/>
      <c r="AD267" s="780"/>
      <c r="AE267" s="826"/>
      <c r="AF267" s="804">
        <f t="shared" si="50"/>
        <v>0</v>
      </c>
      <c r="AG267" s="803">
        <f t="shared" si="51"/>
        <v>0</v>
      </c>
      <c r="AI267" s="3"/>
      <c r="AJ267" s="45"/>
      <c r="AO267" s="1200" t="str">
        <f t="shared" si="52"/>
        <v/>
      </c>
      <c r="AP267" s="1200" t="str">
        <f t="shared" si="53"/>
        <v/>
      </c>
      <c r="AQ267" s="1200" t="str">
        <f t="shared" si="54"/>
        <v/>
      </c>
      <c r="AR267" s="1269"/>
      <c r="JD267" s="786"/>
    </row>
    <row r="268" spans="1:264" s="52" customFormat="1" ht="30" customHeight="1">
      <c r="A268" s="222"/>
      <c r="B268" s="227">
        <f t="shared" si="47"/>
        <v>23</v>
      </c>
      <c r="C268" s="228" t="str">
        <f>IF('1_一般事項'!$C$8="","",'1_一般事項'!$C$8)</f>
        <v/>
      </c>
      <c r="D268" s="726" t="str">
        <f t="shared" si="48"/>
        <v/>
      </c>
      <c r="E268" s="1641"/>
      <c r="F268" s="1637"/>
      <c r="G268" s="221"/>
      <c r="H268" s="61"/>
      <c r="I268" s="778"/>
      <c r="J268" s="779"/>
      <c r="K268" s="779"/>
      <c r="L268" s="779"/>
      <c r="M268" s="779"/>
      <c r="N268" s="779"/>
      <c r="O268" s="779"/>
      <c r="P268" s="779"/>
      <c r="Q268" s="779"/>
      <c r="R268" s="779"/>
      <c r="S268" s="779"/>
      <c r="T268" s="779"/>
      <c r="U268" s="779"/>
      <c r="V268" s="780"/>
      <c r="W268" s="826"/>
      <c r="X268" s="778"/>
      <c r="Y268" s="779"/>
      <c r="Z268" s="780"/>
      <c r="AA268" s="826"/>
      <c r="AB268" s="858">
        <f t="shared" si="49"/>
        <v>0</v>
      </c>
      <c r="AC268" s="754"/>
      <c r="AD268" s="780"/>
      <c r="AE268" s="826"/>
      <c r="AF268" s="804">
        <f t="shared" si="50"/>
        <v>0</v>
      </c>
      <c r="AG268" s="803">
        <f t="shared" si="51"/>
        <v>0</v>
      </c>
      <c r="AI268" s="45"/>
      <c r="AJ268" s="45"/>
      <c r="AO268" s="1200" t="str">
        <f t="shared" si="52"/>
        <v/>
      </c>
      <c r="AP268" s="1200" t="str">
        <f t="shared" si="53"/>
        <v/>
      </c>
      <c r="AQ268" s="1200" t="str">
        <f t="shared" si="54"/>
        <v/>
      </c>
      <c r="AR268" s="1269"/>
      <c r="JD268" s="786"/>
    </row>
    <row r="269" spans="1:264" s="52" customFormat="1" ht="30" customHeight="1">
      <c r="A269" s="222"/>
      <c r="B269" s="227">
        <f t="shared" si="47"/>
        <v>24</v>
      </c>
      <c r="C269" s="228" t="str">
        <f>IF('1_一般事項'!$C$8="","",'1_一般事項'!$C$8)</f>
        <v/>
      </c>
      <c r="D269" s="726" t="str">
        <f t="shared" si="48"/>
        <v/>
      </c>
      <c r="E269" s="1641"/>
      <c r="F269" s="1637"/>
      <c r="G269" s="221"/>
      <c r="H269" s="61"/>
      <c r="I269" s="778"/>
      <c r="J269" s="779"/>
      <c r="K269" s="779"/>
      <c r="L269" s="779"/>
      <c r="M269" s="779"/>
      <c r="N269" s="779"/>
      <c r="O269" s="779"/>
      <c r="P269" s="779"/>
      <c r="Q269" s="779"/>
      <c r="R269" s="779"/>
      <c r="S269" s="779"/>
      <c r="T269" s="779"/>
      <c r="U269" s="779"/>
      <c r="V269" s="780"/>
      <c r="W269" s="826"/>
      <c r="X269" s="778"/>
      <c r="Y269" s="779"/>
      <c r="Z269" s="780"/>
      <c r="AA269" s="826"/>
      <c r="AB269" s="858">
        <f t="shared" si="49"/>
        <v>0</v>
      </c>
      <c r="AC269" s="754"/>
      <c r="AD269" s="780"/>
      <c r="AE269" s="826"/>
      <c r="AF269" s="804">
        <f t="shared" si="50"/>
        <v>0</v>
      </c>
      <c r="AG269" s="803">
        <f t="shared" si="51"/>
        <v>0</v>
      </c>
      <c r="AI269" s="45"/>
      <c r="AJ269" s="45"/>
      <c r="AO269" s="1200" t="str">
        <f t="shared" si="52"/>
        <v/>
      </c>
      <c r="AP269" s="1200" t="str">
        <f t="shared" si="53"/>
        <v/>
      </c>
      <c r="AQ269" s="1200" t="str">
        <f t="shared" si="54"/>
        <v/>
      </c>
      <c r="AR269" s="1269"/>
      <c r="JD269" s="786"/>
    </row>
    <row r="270" spans="1:264" s="52" customFormat="1" ht="30" customHeight="1">
      <c r="A270" s="222"/>
      <c r="B270" s="227">
        <f t="shared" si="47"/>
        <v>25</v>
      </c>
      <c r="C270" s="228" t="str">
        <f>IF('1_一般事項'!$C$8="","",'1_一般事項'!$C$8)</f>
        <v/>
      </c>
      <c r="D270" s="726" t="str">
        <f t="shared" si="48"/>
        <v/>
      </c>
      <c r="E270" s="1641"/>
      <c r="F270" s="1637"/>
      <c r="G270" s="221"/>
      <c r="H270" s="61"/>
      <c r="I270" s="778"/>
      <c r="J270" s="779"/>
      <c r="K270" s="779"/>
      <c r="L270" s="779"/>
      <c r="M270" s="779"/>
      <c r="N270" s="779"/>
      <c r="O270" s="779"/>
      <c r="P270" s="779"/>
      <c r="Q270" s="779"/>
      <c r="R270" s="779"/>
      <c r="S270" s="779"/>
      <c r="T270" s="779"/>
      <c r="U270" s="779"/>
      <c r="V270" s="780"/>
      <c r="W270" s="826"/>
      <c r="X270" s="778"/>
      <c r="Y270" s="779"/>
      <c r="Z270" s="780"/>
      <c r="AA270" s="826"/>
      <c r="AB270" s="858">
        <f t="shared" si="49"/>
        <v>0</v>
      </c>
      <c r="AC270" s="754"/>
      <c r="AD270" s="780"/>
      <c r="AE270" s="826"/>
      <c r="AF270" s="804">
        <f t="shared" si="50"/>
        <v>0</v>
      </c>
      <c r="AG270" s="803">
        <f t="shared" si="51"/>
        <v>0</v>
      </c>
      <c r="AI270" s="3"/>
      <c r="AJ270" s="45"/>
      <c r="AO270" s="1200" t="str">
        <f t="shared" si="52"/>
        <v/>
      </c>
      <c r="AP270" s="1200" t="str">
        <f t="shared" si="53"/>
        <v/>
      </c>
      <c r="AQ270" s="1200" t="str">
        <f t="shared" si="54"/>
        <v/>
      </c>
      <c r="AR270" s="1269"/>
      <c r="JD270" s="786"/>
    </row>
    <row r="271" spans="1:264" s="52" customFormat="1" ht="30" customHeight="1">
      <c r="A271" s="222"/>
      <c r="B271" s="227">
        <f t="shared" si="47"/>
        <v>26</v>
      </c>
      <c r="C271" s="228" t="str">
        <f>IF('1_一般事項'!$C$8="","",'1_一般事項'!$C$8)</f>
        <v/>
      </c>
      <c r="D271" s="726" t="str">
        <f t="shared" si="48"/>
        <v/>
      </c>
      <c r="E271" s="1641"/>
      <c r="F271" s="1637"/>
      <c r="G271" s="221"/>
      <c r="H271" s="61"/>
      <c r="I271" s="778"/>
      <c r="J271" s="779"/>
      <c r="K271" s="779"/>
      <c r="L271" s="779"/>
      <c r="M271" s="779"/>
      <c r="N271" s="779"/>
      <c r="O271" s="779"/>
      <c r="P271" s="779"/>
      <c r="Q271" s="779"/>
      <c r="R271" s="779"/>
      <c r="S271" s="779"/>
      <c r="T271" s="779"/>
      <c r="U271" s="779"/>
      <c r="V271" s="780"/>
      <c r="W271" s="826"/>
      <c r="X271" s="778"/>
      <c r="Y271" s="779"/>
      <c r="Z271" s="780"/>
      <c r="AA271" s="826"/>
      <c r="AB271" s="858">
        <f t="shared" si="49"/>
        <v>0</v>
      </c>
      <c r="AC271" s="754"/>
      <c r="AD271" s="780"/>
      <c r="AE271" s="826"/>
      <c r="AF271" s="804">
        <f t="shared" si="50"/>
        <v>0</v>
      </c>
      <c r="AG271" s="803">
        <f t="shared" si="51"/>
        <v>0</v>
      </c>
      <c r="AI271" s="45"/>
      <c r="AJ271" s="45"/>
      <c r="AO271" s="1200" t="str">
        <f t="shared" si="52"/>
        <v/>
      </c>
      <c r="AP271" s="1200" t="str">
        <f t="shared" si="53"/>
        <v/>
      </c>
      <c r="AQ271" s="1200" t="str">
        <f t="shared" si="54"/>
        <v/>
      </c>
      <c r="AR271" s="1269"/>
      <c r="JD271" s="786"/>
    </row>
    <row r="272" spans="1:264" s="52" customFormat="1" ht="30" customHeight="1">
      <c r="A272" s="222"/>
      <c r="B272" s="227">
        <f t="shared" si="47"/>
        <v>27</v>
      </c>
      <c r="C272" s="228" t="str">
        <f>IF('1_一般事項'!$C$8="","",'1_一般事項'!$C$8)</f>
        <v/>
      </c>
      <c r="D272" s="726" t="str">
        <f t="shared" si="48"/>
        <v/>
      </c>
      <c r="E272" s="1641"/>
      <c r="F272" s="1637"/>
      <c r="G272" s="221"/>
      <c r="H272" s="61"/>
      <c r="I272" s="778"/>
      <c r="J272" s="779"/>
      <c r="K272" s="779"/>
      <c r="L272" s="779"/>
      <c r="M272" s="779"/>
      <c r="N272" s="779"/>
      <c r="O272" s="779"/>
      <c r="P272" s="779"/>
      <c r="Q272" s="779"/>
      <c r="R272" s="779"/>
      <c r="S272" s="779"/>
      <c r="T272" s="779"/>
      <c r="U272" s="779"/>
      <c r="V272" s="780"/>
      <c r="W272" s="826"/>
      <c r="X272" s="778"/>
      <c r="Y272" s="779"/>
      <c r="Z272" s="780"/>
      <c r="AA272" s="826"/>
      <c r="AB272" s="858">
        <f t="shared" si="49"/>
        <v>0</v>
      </c>
      <c r="AC272" s="754"/>
      <c r="AD272" s="780"/>
      <c r="AE272" s="826"/>
      <c r="AF272" s="804">
        <f t="shared" si="50"/>
        <v>0</v>
      </c>
      <c r="AG272" s="803">
        <f t="shared" si="51"/>
        <v>0</v>
      </c>
      <c r="AI272" s="3"/>
      <c r="AJ272" s="45"/>
      <c r="AO272" s="1200" t="str">
        <f t="shared" si="52"/>
        <v/>
      </c>
      <c r="AP272" s="1200" t="str">
        <f t="shared" si="53"/>
        <v/>
      </c>
      <c r="AQ272" s="1200" t="str">
        <f t="shared" si="54"/>
        <v/>
      </c>
      <c r="AR272" s="1269"/>
      <c r="JD272" s="786"/>
    </row>
    <row r="273" spans="1:264" s="52" customFormat="1" ht="30" customHeight="1">
      <c r="A273" s="222"/>
      <c r="B273" s="227">
        <f t="shared" si="47"/>
        <v>28</v>
      </c>
      <c r="C273" s="228" t="str">
        <f>IF('1_一般事項'!$C$8="","",'1_一般事項'!$C$8)</f>
        <v/>
      </c>
      <c r="D273" s="726" t="str">
        <f t="shared" si="48"/>
        <v/>
      </c>
      <c r="E273" s="1641"/>
      <c r="F273" s="1637"/>
      <c r="G273" s="221"/>
      <c r="H273" s="61"/>
      <c r="I273" s="778"/>
      <c r="J273" s="779"/>
      <c r="K273" s="779"/>
      <c r="L273" s="779"/>
      <c r="M273" s="779"/>
      <c r="N273" s="779"/>
      <c r="O273" s="779"/>
      <c r="P273" s="779"/>
      <c r="Q273" s="779"/>
      <c r="R273" s="779"/>
      <c r="S273" s="779"/>
      <c r="T273" s="779"/>
      <c r="U273" s="779"/>
      <c r="V273" s="780"/>
      <c r="W273" s="826"/>
      <c r="X273" s="778"/>
      <c r="Y273" s="779"/>
      <c r="Z273" s="780"/>
      <c r="AA273" s="826"/>
      <c r="AB273" s="858">
        <f t="shared" si="49"/>
        <v>0</v>
      </c>
      <c r="AC273" s="754"/>
      <c r="AD273" s="780"/>
      <c r="AE273" s="826"/>
      <c r="AF273" s="804">
        <f t="shared" si="50"/>
        <v>0</v>
      </c>
      <c r="AG273" s="803">
        <f t="shared" si="51"/>
        <v>0</v>
      </c>
      <c r="AI273" s="45"/>
      <c r="AJ273" s="45"/>
      <c r="AO273" s="1200" t="str">
        <f t="shared" si="52"/>
        <v/>
      </c>
      <c r="AP273" s="1200" t="str">
        <f t="shared" si="53"/>
        <v/>
      </c>
      <c r="AQ273" s="1200" t="str">
        <f t="shared" si="54"/>
        <v/>
      </c>
      <c r="AR273" s="1269"/>
      <c r="JD273" s="786"/>
    </row>
    <row r="274" spans="1:264" s="52" customFormat="1" ht="30" customHeight="1">
      <c r="A274" s="222"/>
      <c r="B274" s="227">
        <f t="shared" si="47"/>
        <v>29</v>
      </c>
      <c r="C274" s="228" t="str">
        <f>IF('1_一般事項'!$C$8="","",'1_一般事項'!$C$8)</f>
        <v/>
      </c>
      <c r="D274" s="726" t="str">
        <f t="shared" si="48"/>
        <v/>
      </c>
      <c r="E274" s="1641"/>
      <c r="F274" s="1637"/>
      <c r="G274" s="221"/>
      <c r="H274" s="61"/>
      <c r="I274" s="778"/>
      <c r="J274" s="779"/>
      <c r="K274" s="779"/>
      <c r="L274" s="779"/>
      <c r="M274" s="779"/>
      <c r="N274" s="779"/>
      <c r="O274" s="779"/>
      <c r="P274" s="779"/>
      <c r="Q274" s="779"/>
      <c r="R274" s="779"/>
      <c r="S274" s="779"/>
      <c r="T274" s="779"/>
      <c r="U274" s="779"/>
      <c r="V274" s="780"/>
      <c r="W274" s="826"/>
      <c r="X274" s="778"/>
      <c r="Y274" s="779"/>
      <c r="Z274" s="780"/>
      <c r="AA274" s="826"/>
      <c r="AB274" s="858">
        <f t="shared" si="49"/>
        <v>0</v>
      </c>
      <c r="AC274" s="754"/>
      <c r="AD274" s="780"/>
      <c r="AE274" s="826"/>
      <c r="AF274" s="804">
        <f t="shared" si="50"/>
        <v>0</v>
      </c>
      <c r="AG274" s="803">
        <f t="shared" si="51"/>
        <v>0</v>
      </c>
      <c r="AI274" s="45"/>
      <c r="AJ274" s="45"/>
      <c r="AO274" s="1200" t="str">
        <f t="shared" si="52"/>
        <v/>
      </c>
      <c r="AP274" s="1200" t="str">
        <f t="shared" si="53"/>
        <v/>
      </c>
      <c r="AQ274" s="1200" t="str">
        <f t="shared" si="54"/>
        <v/>
      </c>
      <c r="AR274" s="1269"/>
      <c r="JD274" s="786"/>
    </row>
    <row r="275" spans="1:264" s="52" customFormat="1" ht="30" customHeight="1">
      <c r="A275" s="222"/>
      <c r="B275" s="227">
        <f t="shared" si="47"/>
        <v>30</v>
      </c>
      <c r="C275" s="228" t="str">
        <f>IF('1_一般事項'!$C$8="","",'1_一般事項'!$C$8)</f>
        <v/>
      </c>
      <c r="D275" s="726" t="str">
        <f t="shared" si="48"/>
        <v/>
      </c>
      <c r="E275" s="1641"/>
      <c r="F275" s="1637"/>
      <c r="G275" s="221"/>
      <c r="H275" s="61"/>
      <c r="I275" s="778"/>
      <c r="J275" s="779"/>
      <c r="K275" s="779"/>
      <c r="L275" s="779"/>
      <c r="M275" s="779"/>
      <c r="N275" s="779"/>
      <c r="O275" s="779"/>
      <c r="P275" s="779"/>
      <c r="Q275" s="779"/>
      <c r="R275" s="779"/>
      <c r="S275" s="779"/>
      <c r="T275" s="779"/>
      <c r="U275" s="779"/>
      <c r="V275" s="780"/>
      <c r="W275" s="826"/>
      <c r="X275" s="778"/>
      <c r="Y275" s="779"/>
      <c r="Z275" s="780"/>
      <c r="AA275" s="826"/>
      <c r="AB275" s="858">
        <f t="shared" si="49"/>
        <v>0</v>
      </c>
      <c r="AC275" s="754"/>
      <c r="AD275" s="780"/>
      <c r="AE275" s="826"/>
      <c r="AF275" s="804">
        <f t="shared" si="50"/>
        <v>0</v>
      </c>
      <c r="AG275" s="803">
        <f t="shared" si="51"/>
        <v>0</v>
      </c>
      <c r="AI275" s="3"/>
      <c r="AJ275" s="45"/>
      <c r="AO275" s="1200" t="str">
        <f t="shared" si="52"/>
        <v/>
      </c>
      <c r="AP275" s="1200" t="str">
        <f t="shared" si="53"/>
        <v/>
      </c>
      <c r="AQ275" s="1200" t="str">
        <f t="shared" si="54"/>
        <v/>
      </c>
      <c r="AR275" s="1269"/>
      <c r="JD275" s="786"/>
    </row>
    <row r="276" spans="1:264" s="52" customFormat="1" ht="30" customHeight="1">
      <c r="A276" s="222"/>
      <c r="B276" s="227">
        <f t="shared" si="47"/>
        <v>31</v>
      </c>
      <c r="C276" s="228" t="str">
        <f>IF('1_一般事項'!$C$8="","",'1_一般事項'!$C$8)</f>
        <v/>
      </c>
      <c r="D276" s="726" t="str">
        <f t="shared" si="48"/>
        <v/>
      </c>
      <c r="E276" s="1641"/>
      <c r="F276" s="1637"/>
      <c r="G276" s="221"/>
      <c r="H276" s="61"/>
      <c r="I276" s="778"/>
      <c r="J276" s="779"/>
      <c r="K276" s="779"/>
      <c r="L276" s="779"/>
      <c r="M276" s="779"/>
      <c r="N276" s="779"/>
      <c r="O276" s="779"/>
      <c r="P276" s="779"/>
      <c r="Q276" s="779"/>
      <c r="R276" s="779"/>
      <c r="S276" s="779"/>
      <c r="T276" s="779"/>
      <c r="U276" s="779"/>
      <c r="V276" s="780"/>
      <c r="W276" s="826"/>
      <c r="X276" s="778"/>
      <c r="Y276" s="779"/>
      <c r="Z276" s="780"/>
      <c r="AA276" s="826"/>
      <c r="AB276" s="858">
        <f t="shared" si="49"/>
        <v>0</v>
      </c>
      <c r="AC276" s="754"/>
      <c r="AD276" s="780"/>
      <c r="AE276" s="826"/>
      <c r="AF276" s="804">
        <f t="shared" si="50"/>
        <v>0</v>
      </c>
      <c r="AG276" s="803">
        <f t="shared" si="51"/>
        <v>0</v>
      </c>
      <c r="AI276" s="45"/>
      <c r="AJ276" s="45"/>
      <c r="AO276" s="1200" t="str">
        <f t="shared" si="52"/>
        <v/>
      </c>
      <c r="AP276" s="1200" t="str">
        <f t="shared" si="53"/>
        <v/>
      </c>
      <c r="AQ276" s="1200" t="str">
        <f t="shared" si="54"/>
        <v/>
      </c>
      <c r="AR276" s="1269"/>
      <c r="JD276" s="786"/>
    </row>
    <row r="277" spans="1:264" s="52" customFormat="1" ht="30" customHeight="1">
      <c r="A277" s="222"/>
      <c r="B277" s="227">
        <f t="shared" si="47"/>
        <v>32</v>
      </c>
      <c r="C277" s="228" t="str">
        <f>IF('1_一般事項'!$C$8="","",'1_一般事項'!$C$8)</f>
        <v/>
      </c>
      <c r="D277" s="726" t="str">
        <f t="shared" si="48"/>
        <v/>
      </c>
      <c r="E277" s="1641"/>
      <c r="F277" s="1637"/>
      <c r="G277" s="221"/>
      <c r="H277" s="61"/>
      <c r="I277" s="778"/>
      <c r="J277" s="779"/>
      <c r="K277" s="779"/>
      <c r="L277" s="779"/>
      <c r="M277" s="779"/>
      <c r="N277" s="779"/>
      <c r="O277" s="779"/>
      <c r="P277" s="779"/>
      <c r="Q277" s="779"/>
      <c r="R277" s="779"/>
      <c r="S277" s="779"/>
      <c r="T277" s="779"/>
      <c r="U277" s="779"/>
      <c r="V277" s="780"/>
      <c r="W277" s="826"/>
      <c r="X277" s="778"/>
      <c r="Y277" s="779"/>
      <c r="Z277" s="780"/>
      <c r="AA277" s="826"/>
      <c r="AB277" s="858">
        <f t="shared" si="49"/>
        <v>0</v>
      </c>
      <c r="AC277" s="754"/>
      <c r="AD277" s="780"/>
      <c r="AE277" s="826"/>
      <c r="AF277" s="804">
        <f t="shared" si="50"/>
        <v>0</v>
      </c>
      <c r="AG277" s="803">
        <f t="shared" si="51"/>
        <v>0</v>
      </c>
      <c r="AI277" s="45"/>
      <c r="AJ277" s="45"/>
      <c r="AO277" s="1200" t="str">
        <f t="shared" si="52"/>
        <v/>
      </c>
      <c r="AP277" s="1200" t="str">
        <f t="shared" si="53"/>
        <v/>
      </c>
      <c r="AQ277" s="1200" t="str">
        <f t="shared" si="54"/>
        <v/>
      </c>
      <c r="AR277" s="1269"/>
      <c r="JD277" s="786"/>
    </row>
    <row r="278" spans="1:264" s="52" customFormat="1" ht="30" customHeight="1">
      <c r="A278" s="222"/>
      <c r="B278" s="227">
        <f t="shared" si="47"/>
        <v>33</v>
      </c>
      <c r="C278" s="228" t="str">
        <f>IF('1_一般事項'!$C$8="","",'1_一般事項'!$C$8)</f>
        <v/>
      </c>
      <c r="D278" s="726" t="str">
        <f t="shared" si="48"/>
        <v/>
      </c>
      <c r="E278" s="1641"/>
      <c r="F278" s="1637"/>
      <c r="G278" s="221"/>
      <c r="H278" s="61"/>
      <c r="I278" s="778"/>
      <c r="J278" s="779"/>
      <c r="K278" s="779"/>
      <c r="L278" s="779"/>
      <c r="M278" s="779"/>
      <c r="N278" s="779"/>
      <c r="O278" s="779"/>
      <c r="P278" s="779"/>
      <c r="Q278" s="779"/>
      <c r="R278" s="779"/>
      <c r="S278" s="779"/>
      <c r="T278" s="779"/>
      <c r="U278" s="779"/>
      <c r="V278" s="780"/>
      <c r="W278" s="826"/>
      <c r="X278" s="778"/>
      <c r="Y278" s="779"/>
      <c r="Z278" s="780"/>
      <c r="AA278" s="826"/>
      <c r="AB278" s="858">
        <f t="shared" si="49"/>
        <v>0</v>
      </c>
      <c r="AC278" s="754"/>
      <c r="AD278" s="780"/>
      <c r="AE278" s="826"/>
      <c r="AF278" s="804">
        <f t="shared" si="50"/>
        <v>0</v>
      </c>
      <c r="AG278" s="803">
        <f t="shared" si="51"/>
        <v>0</v>
      </c>
      <c r="AI278" s="3"/>
      <c r="AJ278" s="45"/>
      <c r="AO278" s="1200" t="str">
        <f t="shared" si="52"/>
        <v/>
      </c>
      <c r="AP278" s="1200" t="str">
        <f t="shared" si="53"/>
        <v/>
      </c>
      <c r="AQ278" s="1200" t="str">
        <f t="shared" si="54"/>
        <v/>
      </c>
      <c r="AR278" s="1269"/>
      <c r="JD278" s="786"/>
    </row>
    <row r="279" spans="1:264" s="52" customFormat="1" ht="30" customHeight="1">
      <c r="A279" s="222"/>
      <c r="B279" s="227">
        <f t="shared" si="47"/>
        <v>34</v>
      </c>
      <c r="C279" s="228" t="str">
        <f>IF('1_一般事項'!$C$8="","",'1_一般事項'!$C$8)</f>
        <v/>
      </c>
      <c r="D279" s="726" t="str">
        <f t="shared" si="48"/>
        <v/>
      </c>
      <c r="E279" s="1641"/>
      <c r="F279" s="1637"/>
      <c r="G279" s="221"/>
      <c r="H279" s="61"/>
      <c r="I279" s="778"/>
      <c r="J279" s="779"/>
      <c r="K279" s="779"/>
      <c r="L279" s="779"/>
      <c r="M279" s="779"/>
      <c r="N279" s="779"/>
      <c r="O279" s="779"/>
      <c r="P279" s="779"/>
      <c r="Q279" s="779"/>
      <c r="R279" s="779"/>
      <c r="S279" s="779"/>
      <c r="T279" s="779"/>
      <c r="U279" s="779"/>
      <c r="V279" s="780"/>
      <c r="W279" s="826"/>
      <c r="X279" s="778"/>
      <c r="Y279" s="779"/>
      <c r="Z279" s="780"/>
      <c r="AA279" s="826"/>
      <c r="AB279" s="858">
        <f t="shared" si="49"/>
        <v>0</v>
      </c>
      <c r="AC279" s="754"/>
      <c r="AD279" s="780"/>
      <c r="AE279" s="826"/>
      <c r="AF279" s="804">
        <f t="shared" si="50"/>
        <v>0</v>
      </c>
      <c r="AG279" s="803">
        <f t="shared" si="51"/>
        <v>0</v>
      </c>
      <c r="AI279" s="45"/>
      <c r="AJ279" s="45"/>
      <c r="AO279" s="1200" t="str">
        <f t="shared" si="52"/>
        <v/>
      </c>
      <c r="AP279" s="1200" t="str">
        <f t="shared" si="53"/>
        <v/>
      </c>
      <c r="AQ279" s="1200" t="str">
        <f t="shared" si="54"/>
        <v/>
      </c>
      <c r="AR279" s="1269"/>
      <c r="JD279" s="786"/>
    </row>
    <row r="280" spans="1:264" s="52" customFormat="1" ht="30" customHeight="1">
      <c r="A280" s="222"/>
      <c r="B280" s="227">
        <f t="shared" si="47"/>
        <v>35</v>
      </c>
      <c r="C280" s="228" t="str">
        <f>IF('1_一般事項'!$C$8="","",'1_一般事項'!$C$8)</f>
        <v/>
      </c>
      <c r="D280" s="726" t="str">
        <f t="shared" si="48"/>
        <v/>
      </c>
      <c r="E280" s="1641"/>
      <c r="F280" s="1637"/>
      <c r="G280" s="221"/>
      <c r="H280" s="61"/>
      <c r="I280" s="778"/>
      <c r="J280" s="779"/>
      <c r="K280" s="779"/>
      <c r="L280" s="779"/>
      <c r="M280" s="779"/>
      <c r="N280" s="779"/>
      <c r="O280" s="779"/>
      <c r="P280" s="779"/>
      <c r="Q280" s="779"/>
      <c r="R280" s="779"/>
      <c r="S280" s="779"/>
      <c r="T280" s="779"/>
      <c r="U280" s="779"/>
      <c r="V280" s="780"/>
      <c r="W280" s="826"/>
      <c r="X280" s="778"/>
      <c r="Y280" s="779"/>
      <c r="Z280" s="780"/>
      <c r="AA280" s="826"/>
      <c r="AB280" s="858">
        <f t="shared" si="49"/>
        <v>0</v>
      </c>
      <c r="AC280" s="754"/>
      <c r="AD280" s="780"/>
      <c r="AE280" s="826"/>
      <c r="AF280" s="804">
        <f t="shared" si="50"/>
        <v>0</v>
      </c>
      <c r="AG280" s="803">
        <f t="shared" si="51"/>
        <v>0</v>
      </c>
      <c r="AI280" s="45"/>
      <c r="AJ280" s="45"/>
      <c r="AO280" s="1200" t="str">
        <f t="shared" si="52"/>
        <v/>
      </c>
      <c r="AP280" s="1200" t="str">
        <f t="shared" si="53"/>
        <v/>
      </c>
      <c r="AQ280" s="1200" t="str">
        <f t="shared" si="54"/>
        <v/>
      </c>
      <c r="AR280" s="1269"/>
      <c r="JD280" s="786"/>
    </row>
    <row r="281" spans="1:264" s="52" customFormat="1" ht="30" customHeight="1">
      <c r="A281" s="222"/>
      <c r="B281" s="227">
        <f t="shared" si="47"/>
        <v>36</v>
      </c>
      <c r="C281" s="228" t="str">
        <f>IF('1_一般事項'!$C$8="","",'1_一般事項'!$C$8)</f>
        <v/>
      </c>
      <c r="D281" s="726" t="str">
        <f t="shared" si="48"/>
        <v/>
      </c>
      <c r="E281" s="1641"/>
      <c r="F281" s="1637"/>
      <c r="G281" s="221"/>
      <c r="H281" s="61"/>
      <c r="I281" s="778"/>
      <c r="J281" s="779"/>
      <c r="K281" s="779"/>
      <c r="L281" s="779"/>
      <c r="M281" s="779"/>
      <c r="N281" s="779"/>
      <c r="O281" s="779"/>
      <c r="P281" s="779"/>
      <c r="Q281" s="779"/>
      <c r="R281" s="779"/>
      <c r="S281" s="779"/>
      <c r="T281" s="779"/>
      <c r="U281" s="779"/>
      <c r="V281" s="780"/>
      <c r="W281" s="826"/>
      <c r="X281" s="778"/>
      <c r="Y281" s="779"/>
      <c r="Z281" s="780"/>
      <c r="AA281" s="826"/>
      <c r="AB281" s="858">
        <f t="shared" si="49"/>
        <v>0</v>
      </c>
      <c r="AC281" s="754"/>
      <c r="AD281" s="780"/>
      <c r="AE281" s="826"/>
      <c r="AF281" s="804">
        <f t="shared" si="50"/>
        <v>0</v>
      </c>
      <c r="AG281" s="803">
        <f t="shared" si="51"/>
        <v>0</v>
      </c>
      <c r="AI281" s="3"/>
      <c r="AJ281" s="45"/>
      <c r="AO281" s="1200" t="str">
        <f t="shared" si="52"/>
        <v/>
      </c>
      <c r="AP281" s="1200" t="str">
        <f t="shared" si="53"/>
        <v/>
      </c>
      <c r="AQ281" s="1200" t="str">
        <f t="shared" si="54"/>
        <v/>
      </c>
      <c r="AR281" s="1269"/>
      <c r="JD281" s="786"/>
    </row>
    <row r="282" spans="1:264" s="52" customFormat="1" ht="30" customHeight="1">
      <c r="A282" s="222"/>
      <c r="B282" s="227">
        <f t="shared" si="47"/>
        <v>37</v>
      </c>
      <c r="C282" s="228" t="str">
        <f>IF('1_一般事項'!$C$8="","",'1_一般事項'!$C$8)</f>
        <v/>
      </c>
      <c r="D282" s="726" t="str">
        <f t="shared" si="48"/>
        <v/>
      </c>
      <c r="E282" s="1641"/>
      <c r="F282" s="1637"/>
      <c r="G282" s="221"/>
      <c r="H282" s="61"/>
      <c r="I282" s="778"/>
      <c r="J282" s="779"/>
      <c r="K282" s="779"/>
      <c r="L282" s="779"/>
      <c r="M282" s="779"/>
      <c r="N282" s="779"/>
      <c r="O282" s="779"/>
      <c r="P282" s="779"/>
      <c r="Q282" s="779"/>
      <c r="R282" s="779"/>
      <c r="S282" s="779"/>
      <c r="T282" s="779"/>
      <c r="U282" s="779"/>
      <c r="V282" s="780"/>
      <c r="W282" s="826"/>
      <c r="X282" s="778"/>
      <c r="Y282" s="779"/>
      <c r="Z282" s="780"/>
      <c r="AA282" s="826"/>
      <c r="AB282" s="858">
        <f t="shared" si="49"/>
        <v>0</v>
      </c>
      <c r="AC282" s="754"/>
      <c r="AD282" s="780"/>
      <c r="AE282" s="826"/>
      <c r="AF282" s="804">
        <f t="shared" si="50"/>
        <v>0</v>
      </c>
      <c r="AG282" s="803">
        <f t="shared" si="51"/>
        <v>0</v>
      </c>
      <c r="AI282" s="45"/>
      <c r="AJ282" s="45"/>
      <c r="AO282" s="1200" t="str">
        <f t="shared" si="52"/>
        <v/>
      </c>
      <c r="AP282" s="1200" t="str">
        <f t="shared" si="53"/>
        <v/>
      </c>
      <c r="AQ282" s="1200" t="str">
        <f t="shared" si="54"/>
        <v/>
      </c>
      <c r="AR282" s="1269"/>
      <c r="JD282" s="786"/>
    </row>
    <row r="283" spans="1:264" s="52" customFormat="1" ht="30" customHeight="1">
      <c r="A283" s="222"/>
      <c r="B283" s="227">
        <f t="shared" si="47"/>
        <v>38</v>
      </c>
      <c r="C283" s="228" t="str">
        <f>IF('1_一般事項'!$C$8="","",'1_一般事項'!$C$8)</f>
        <v/>
      </c>
      <c r="D283" s="726" t="str">
        <f t="shared" si="48"/>
        <v/>
      </c>
      <c r="E283" s="1641"/>
      <c r="F283" s="1637"/>
      <c r="G283" s="221"/>
      <c r="H283" s="61"/>
      <c r="I283" s="778"/>
      <c r="J283" s="779"/>
      <c r="K283" s="779"/>
      <c r="L283" s="779"/>
      <c r="M283" s="779"/>
      <c r="N283" s="779"/>
      <c r="O283" s="779"/>
      <c r="P283" s="779"/>
      <c r="Q283" s="779"/>
      <c r="R283" s="779"/>
      <c r="S283" s="779"/>
      <c r="T283" s="779"/>
      <c r="U283" s="779"/>
      <c r="V283" s="780"/>
      <c r="W283" s="826"/>
      <c r="X283" s="778"/>
      <c r="Y283" s="779"/>
      <c r="Z283" s="780"/>
      <c r="AA283" s="826"/>
      <c r="AB283" s="858">
        <f t="shared" si="49"/>
        <v>0</v>
      </c>
      <c r="AC283" s="754"/>
      <c r="AD283" s="780"/>
      <c r="AE283" s="826"/>
      <c r="AF283" s="804">
        <f t="shared" si="50"/>
        <v>0</v>
      </c>
      <c r="AG283" s="803">
        <f t="shared" si="51"/>
        <v>0</v>
      </c>
      <c r="AI283" s="3"/>
      <c r="AJ283" s="45"/>
      <c r="AO283" s="1200" t="str">
        <f t="shared" si="52"/>
        <v/>
      </c>
      <c r="AP283" s="1200" t="str">
        <f t="shared" si="53"/>
        <v/>
      </c>
      <c r="AQ283" s="1200" t="str">
        <f t="shared" si="54"/>
        <v/>
      </c>
      <c r="AR283" s="1269"/>
      <c r="JD283" s="786"/>
    </row>
    <row r="284" spans="1:264" s="52" customFormat="1" ht="30" customHeight="1">
      <c r="A284" s="222"/>
      <c r="B284" s="227">
        <f t="shared" si="47"/>
        <v>39</v>
      </c>
      <c r="C284" s="228" t="str">
        <f>IF('1_一般事項'!$C$8="","",'1_一般事項'!$C$8)</f>
        <v/>
      </c>
      <c r="D284" s="726" t="str">
        <f t="shared" si="48"/>
        <v/>
      </c>
      <c r="E284" s="1641"/>
      <c r="F284" s="1637"/>
      <c r="G284" s="221"/>
      <c r="H284" s="61"/>
      <c r="I284" s="778"/>
      <c r="J284" s="779"/>
      <c r="K284" s="779"/>
      <c r="L284" s="779"/>
      <c r="M284" s="779"/>
      <c r="N284" s="779"/>
      <c r="O284" s="779"/>
      <c r="P284" s="779"/>
      <c r="Q284" s="779"/>
      <c r="R284" s="779"/>
      <c r="S284" s="779"/>
      <c r="T284" s="779"/>
      <c r="U284" s="779"/>
      <c r="V284" s="780"/>
      <c r="W284" s="826"/>
      <c r="X284" s="778"/>
      <c r="Y284" s="779"/>
      <c r="Z284" s="780"/>
      <c r="AA284" s="826"/>
      <c r="AB284" s="858">
        <f t="shared" si="49"/>
        <v>0</v>
      </c>
      <c r="AC284" s="754"/>
      <c r="AD284" s="780"/>
      <c r="AE284" s="826"/>
      <c r="AF284" s="804">
        <f t="shared" si="50"/>
        <v>0</v>
      </c>
      <c r="AG284" s="803">
        <f t="shared" si="51"/>
        <v>0</v>
      </c>
      <c r="AI284" s="45"/>
      <c r="AJ284" s="45"/>
      <c r="AO284" s="1200" t="str">
        <f t="shared" si="52"/>
        <v/>
      </c>
      <c r="AP284" s="1200" t="str">
        <f t="shared" si="53"/>
        <v/>
      </c>
      <c r="AQ284" s="1200" t="str">
        <f t="shared" si="54"/>
        <v/>
      </c>
      <c r="AR284" s="1269"/>
      <c r="JD284" s="786"/>
    </row>
    <row r="285" spans="1:264" s="52" customFormat="1" ht="30" customHeight="1">
      <c r="A285" s="222"/>
      <c r="B285" s="227">
        <f t="shared" si="47"/>
        <v>40</v>
      </c>
      <c r="C285" s="228" t="str">
        <f>IF('1_一般事項'!$C$8="","",'1_一般事項'!$C$8)</f>
        <v/>
      </c>
      <c r="D285" s="726" t="str">
        <f t="shared" si="48"/>
        <v/>
      </c>
      <c r="E285" s="1641"/>
      <c r="F285" s="1637"/>
      <c r="G285" s="221"/>
      <c r="H285" s="61"/>
      <c r="I285" s="778"/>
      <c r="J285" s="779"/>
      <c r="K285" s="779"/>
      <c r="L285" s="779"/>
      <c r="M285" s="779"/>
      <c r="N285" s="779"/>
      <c r="O285" s="779"/>
      <c r="P285" s="779"/>
      <c r="Q285" s="779"/>
      <c r="R285" s="779"/>
      <c r="S285" s="779"/>
      <c r="T285" s="779"/>
      <c r="U285" s="779"/>
      <c r="V285" s="780"/>
      <c r="W285" s="826"/>
      <c r="X285" s="778"/>
      <c r="Y285" s="779"/>
      <c r="Z285" s="780"/>
      <c r="AA285" s="826"/>
      <c r="AB285" s="858">
        <f t="shared" si="49"/>
        <v>0</v>
      </c>
      <c r="AC285" s="754"/>
      <c r="AD285" s="780"/>
      <c r="AE285" s="826"/>
      <c r="AF285" s="804">
        <f t="shared" si="50"/>
        <v>0</v>
      </c>
      <c r="AG285" s="803">
        <f t="shared" si="51"/>
        <v>0</v>
      </c>
      <c r="AI285" s="45"/>
      <c r="AJ285" s="45"/>
      <c r="AO285" s="1200" t="str">
        <f t="shared" si="52"/>
        <v/>
      </c>
      <c r="AP285" s="1200" t="str">
        <f t="shared" si="53"/>
        <v/>
      </c>
      <c r="AQ285" s="1200" t="str">
        <f t="shared" si="54"/>
        <v/>
      </c>
      <c r="AR285" s="1269"/>
      <c r="JD285" s="786"/>
    </row>
    <row r="286" spans="1:264" s="52" customFormat="1" ht="30" customHeight="1">
      <c r="A286" s="222"/>
      <c r="B286" s="227">
        <f t="shared" si="47"/>
        <v>41</v>
      </c>
      <c r="C286" s="228" t="str">
        <f>IF('1_一般事項'!$C$8="","",'1_一般事項'!$C$8)</f>
        <v/>
      </c>
      <c r="D286" s="726" t="str">
        <f t="shared" si="48"/>
        <v/>
      </c>
      <c r="E286" s="1641"/>
      <c r="F286" s="1637"/>
      <c r="G286" s="221"/>
      <c r="H286" s="61"/>
      <c r="I286" s="778"/>
      <c r="J286" s="779"/>
      <c r="K286" s="779"/>
      <c r="L286" s="779"/>
      <c r="M286" s="779"/>
      <c r="N286" s="779"/>
      <c r="O286" s="779"/>
      <c r="P286" s="779"/>
      <c r="Q286" s="779"/>
      <c r="R286" s="779"/>
      <c r="S286" s="779"/>
      <c r="T286" s="779"/>
      <c r="U286" s="779"/>
      <c r="V286" s="780"/>
      <c r="W286" s="826"/>
      <c r="X286" s="778"/>
      <c r="Y286" s="779"/>
      <c r="Z286" s="780"/>
      <c r="AA286" s="826"/>
      <c r="AB286" s="858">
        <f t="shared" si="49"/>
        <v>0</v>
      </c>
      <c r="AC286" s="754"/>
      <c r="AD286" s="780"/>
      <c r="AE286" s="826"/>
      <c r="AF286" s="804">
        <f t="shared" si="50"/>
        <v>0</v>
      </c>
      <c r="AG286" s="803">
        <f t="shared" si="51"/>
        <v>0</v>
      </c>
      <c r="AI286" s="3"/>
      <c r="AJ286" s="45"/>
      <c r="AO286" s="1200" t="str">
        <f t="shared" si="52"/>
        <v/>
      </c>
      <c r="AP286" s="1200" t="str">
        <f t="shared" si="53"/>
        <v/>
      </c>
      <c r="AQ286" s="1200" t="str">
        <f t="shared" si="54"/>
        <v/>
      </c>
      <c r="AR286" s="1269"/>
      <c r="JD286" s="786"/>
    </row>
    <row r="287" spans="1:264" s="52" customFormat="1" ht="30" customHeight="1">
      <c r="A287" s="222"/>
      <c r="B287" s="227">
        <f t="shared" si="47"/>
        <v>42</v>
      </c>
      <c r="C287" s="228" t="str">
        <f>IF('1_一般事項'!$C$8="","",'1_一般事項'!$C$8)</f>
        <v/>
      </c>
      <c r="D287" s="726" t="str">
        <f t="shared" si="48"/>
        <v/>
      </c>
      <c r="E287" s="1641"/>
      <c r="F287" s="1637"/>
      <c r="G287" s="221"/>
      <c r="H287" s="61"/>
      <c r="I287" s="778"/>
      <c r="J287" s="779"/>
      <c r="K287" s="779"/>
      <c r="L287" s="779"/>
      <c r="M287" s="779"/>
      <c r="N287" s="779"/>
      <c r="O287" s="779"/>
      <c r="P287" s="779"/>
      <c r="Q287" s="779"/>
      <c r="R287" s="779"/>
      <c r="S287" s="779"/>
      <c r="T287" s="779"/>
      <c r="U287" s="779"/>
      <c r="V287" s="780"/>
      <c r="W287" s="826"/>
      <c r="X287" s="778"/>
      <c r="Y287" s="779"/>
      <c r="Z287" s="780"/>
      <c r="AA287" s="826"/>
      <c r="AB287" s="858">
        <f t="shared" si="49"/>
        <v>0</v>
      </c>
      <c r="AC287" s="754"/>
      <c r="AD287" s="780"/>
      <c r="AE287" s="826"/>
      <c r="AF287" s="804">
        <f t="shared" si="50"/>
        <v>0</v>
      </c>
      <c r="AG287" s="803">
        <f t="shared" si="51"/>
        <v>0</v>
      </c>
      <c r="AI287" s="45"/>
      <c r="AJ287" s="45"/>
      <c r="AO287" s="1200" t="str">
        <f t="shared" si="52"/>
        <v/>
      </c>
      <c r="AP287" s="1200" t="str">
        <f t="shared" si="53"/>
        <v/>
      </c>
      <c r="AQ287" s="1200" t="str">
        <f t="shared" si="54"/>
        <v/>
      </c>
      <c r="AR287" s="1269"/>
      <c r="JD287" s="786"/>
    </row>
    <row r="288" spans="1:264" s="52" customFormat="1" ht="30" customHeight="1">
      <c r="A288" s="222"/>
      <c r="B288" s="227">
        <f t="shared" si="47"/>
        <v>43</v>
      </c>
      <c r="C288" s="228" t="str">
        <f>IF('1_一般事項'!$C$8="","",'1_一般事項'!$C$8)</f>
        <v/>
      </c>
      <c r="D288" s="726" t="str">
        <f t="shared" si="48"/>
        <v/>
      </c>
      <c r="E288" s="1641"/>
      <c r="F288" s="1637"/>
      <c r="G288" s="221"/>
      <c r="H288" s="61"/>
      <c r="I288" s="778"/>
      <c r="J288" s="779"/>
      <c r="K288" s="779"/>
      <c r="L288" s="779"/>
      <c r="M288" s="779"/>
      <c r="N288" s="779"/>
      <c r="O288" s="779"/>
      <c r="P288" s="779"/>
      <c r="Q288" s="779"/>
      <c r="R288" s="779"/>
      <c r="S288" s="779"/>
      <c r="T288" s="779"/>
      <c r="U288" s="779"/>
      <c r="V288" s="780"/>
      <c r="W288" s="826"/>
      <c r="X288" s="778"/>
      <c r="Y288" s="779"/>
      <c r="Z288" s="780"/>
      <c r="AA288" s="826"/>
      <c r="AB288" s="858">
        <f t="shared" si="49"/>
        <v>0</v>
      </c>
      <c r="AC288" s="754"/>
      <c r="AD288" s="780"/>
      <c r="AE288" s="826"/>
      <c r="AF288" s="804">
        <f t="shared" si="50"/>
        <v>0</v>
      </c>
      <c r="AG288" s="803">
        <f t="shared" si="51"/>
        <v>0</v>
      </c>
      <c r="AI288" s="45"/>
      <c r="AJ288" s="45"/>
      <c r="AO288" s="1200" t="str">
        <f t="shared" si="52"/>
        <v/>
      </c>
      <c r="AP288" s="1200" t="str">
        <f t="shared" si="53"/>
        <v/>
      </c>
      <c r="AQ288" s="1200" t="str">
        <f t="shared" si="54"/>
        <v/>
      </c>
      <c r="AR288" s="1269"/>
      <c r="JD288" s="786"/>
    </row>
    <row r="289" spans="1:264" s="52" customFormat="1" ht="30" customHeight="1">
      <c r="A289" s="222"/>
      <c r="B289" s="227">
        <f t="shared" si="47"/>
        <v>44</v>
      </c>
      <c r="C289" s="228" t="str">
        <f>IF('1_一般事項'!$C$8="","",'1_一般事項'!$C$8)</f>
        <v/>
      </c>
      <c r="D289" s="726" t="str">
        <f t="shared" si="48"/>
        <v/>
      </c>
      <c r="E289" s="1641"/>
      <c r="F289" s="1637"/>
      <c r="G289" s="221"/>
      <c r="H289" s="61"/>
      <c r="I289" s="778"/>
      <c r="J289" s="779"/>
      <c r="K289" s="779"/>
      <c r="L289" s="779"/>
      <c r="M289" s="779"/>
      <c r="N289" s="779"/>
      <c r="O289" s="779"/>
      <c r="P289" s="779"/>
      <c r="Q289" s="779"/>
      <c r="R289" s="779"/>
      <c r="S289" s="779"/>
      <c r="T289" s="779"/>
      <c r="U289" s="779"/>
      <c r="V289" s="780"/>
      <c r="W289" s="826"/>
      <c r="X289" s="778"/>
      <c r="Y289" s="779"/>
      <c r="Z289" s="780"/>
      <c r="AA289" s="826"/>
      <c r="AB289" s="858">
        <f t="shared" si="49"/>
        <v>0</v>
      </c>
      <c r="AC289" s="754"/>
      <c r="AD289" s="780"/>
      <c r="AE289" s="826"/>
      <c r="AF289" s="804">
        <f t="shared" si="50"/>
        <v>0</v>
      </c>
      <c r="AG289" s="803">
        <f t="shared" si="51"/>
        <v>0</v>
      </c>
      <c r="AI289" s="3"/>
      <c r="AJ289" s="45"/>
      <c r="AO289" s="1200" t="str">
        <f t="shared" si="52"/>
        <v/>
      </c>
      <c r="AP289" s="1200" t="str">
        <f t="shared" si="53"/>
        <v/>
      </c>
      <c r="AQ289" s="1200" t="str">
        <f t="shared" si="54"/>
        <v/>
      </c>
      <c r="AR289" s="1269"/>
      <c r="JD289" s="786"/>
    </row>
    <row r="290" spans="1:264" s="52" customFormat="1" ht="30" customHeight="1">
      <c r="A290" s="222"/>
      <c r="B290" s="227">
        <f t="shared" si="47"/>
        <v>45</v>
      </c>
      <c r="C290" s="228" t="str">
        <f>IF('1_一般事項'!$C$8="","",'1_一般事項'!$C$8)</f>
        <v/>
      </c>
      <c r="D290" s="726" t="str">
        <f t="shared" si="48"/>
        <v/>
      </c>
      <c r="E290" s="1641"/>
      <c r="F290" s="1637"/>
      <c r="G290" s="221"/>
      <c r="H290" s="61"/>
      <c r="I290" s="778"/>
      <c r="J290" s="779"/>
      <c r="K290" s="779"/>
      <c r="L290" s="779"/>
      <c r="M290" s="779"/>
      <c r="N290" s="779"/>
      <c r="O290" s="779"/>
      <c r="P290" s="779"/>
      <c r="Q290" s="779"/>
      <c r="R290" s="779"/>
      <c r="S290" s="779"/>
      <c r="T290" s="779"/>
      <c r="U290" s="779"/>
      <c r="V290" s="780"/>
      <c r="W290" s="826"/>
      <c r="X290" s="778"/>
      <c r="Y290" s="779"/>
      <c r="Z290" s="780"/>
      <c r="AA290" s="826"/>
      <c r="AB290" s="858">
        <f t="shared" si="49"/>
        <v>0</v>
      </c>
      <c r="AC290" s="754"/>
      <c r="AD290" s="780"/>
      <c r="AE290" s="826"/>
      <c r="AF290" s="804">
        <f t="shared" si="50"/>
        <v>0</v>
      </c>
      <c r="AG290" s="803">
        <f t="shared" si="51"/>
        <v>0</v>
      </c>
      <c r="AI290" s="45"/>
      <c r="AJ290" s="45"/>
      <c r="AO290" s="1200" t="str">
        <f t="shared" si="52"/>
        <v/>
      </c>
      <c r="AP290" s="1200" t="str">
        <f t="shared" si="53"/>
        <v/>
      </c>
      <c r="AQ290" s="1200" t="str">
        <f t="shared" si="54"/>
        <v/>
      </c>
      <c r="AR290" s="1269"/>
      <c r="JD290" s="786"/>
    </row>
    <row r="291" spans="1:264" s="52" customFormat="1" ht="30" customHeight="1">
      <c r="A291" s="222"/>
      <c r="B291" s="227">
        <f t="shared" si="47"/>
        <v>46</v>
      </c>
      <c r="C291" s="228" t="str">
        <f>IF('1_一般事項'!$C$8="","",'1_一般事項'!$C$8)</f>
        <v/>
      </c>
      <c r="D291" s="726" t="str">
        <f t="shared" si="48"/>
        <v/>
      </c>
      <c r="E291" s="1641"/>
      <c r="F291" s="1637"/>
      <c r="G291" s="221"/>
      <c r="H291" s="61"/>
      <c r="I291" s="778"/>
      <c r="J291" s="779"/>
      <c r="K291" s="779"/>
      <c r="L291" s="779"/>
      <c r="M291" s="779"/>
      <c r="N291" s="779"/>
      <c r="O291" s="779"/>
      <c r="P291" s="779"/>
      <c r="Q291" s="779"/>
      <c r="R291" s="779"/>
      <c r="S291" s="779"/>
      <c r="T291" s="779"/>
      <c r="U291" s="779"/>
      <c r="V291" s="780"/>
      <c r="W291" s="826"/>
      <c r="X291" s="778"/>
      <c r="Y291" s="779"/>
      <c r="Z291" s="780"/>
      <c r="AA291" s="826"/>
      <c r="AB291" s="858">
        <f t="shared" si="49"/>
        <v>0</v>
      </c>
      <c r="AC291" s="754"/>
      <c r="AD291" s="780"/>
      <c r="AE291" s="826"/>
      <c r="AF291" s="804">
        <f t="shared" si="50"/>
        <v>0</v>
      </c>
      <c r="AG291" s="803">
        <f t="shared" si="51"/>
        <v>0</v>
      </c>
      <c r="AI291" s="45"/>
      <c r="AJ291" s="45"/>
      <c r="AO291" s="1200" t="str">
        <f t="shared" si="52"/>
        <v/>
      </c>
      <c r="AP291" s="1200" t="str">
        <f t="shared" si="53"/>
        <v/>
      </c>
      <c r="AQ291" s="1200" t="str">
        <f t="shared" si="54"/>
        <v/>
      </c>
      <c r="AR291" s="1269"/>
      <c r="JD291" s="786"/>
    </row>
    <row r="292" spans="1:264" s="52" customFormat="1" ht="30" customHeight="1">
      <c r="A292" s="222"/>
      <c r="B292" s="227">
        <f t="shared" si="47"/>
        <v>47</v>
      </c>
      <c r="C292" s="228" t="str">
        <f>IF('1_一般事項'!$C$8="","",'1_一般事項'!$C$8)</f>
        <v/>
      </c>
      <c r="D292" s="726" t="str">
        <f t="shared" si="48"/>
        <v/>
      </c>
      <c r="E292" s="1641"/>
      <c r="F292" s="1637"/>
      <c r="G292" s="221"/>
      <c r="H292" s="61"/>
      <c r="I292" s="778"/>
      <c r="J292" s="779"/>
      <c r="K292" s="779"/>
      <c r="L292" s="779"/>
      <c r="M292" s="779"/>
      <c r="N292" s="779"/>
      <c r="O292" s="779"/>
      <c r="P292" s="779"/>
      <c r="Q292" s="779"/>
      <c r="R292" s="779"/>
      <c r="S292" s="779"/>
      <c r="T292" s="779"/>
      <c r="U292" s="779"/>
      <c r="V292" s="780"/>
      <c r="W292" s="826"/>
      <c r="X292" s="778"/>
      <c r="Y292" s="779"/>
      <c r="Z292" s="780"/>
      <c r="AA292" s="826"/>
      <c r="AB292" s="858">
        <f t="shared" si="49"/>
        <v>0</v>
      </c>
      <c r="AC292" s="754"/>
      <c r="AD292" s="780"/>
      <c r="AE292" s="826"/>
      <c r="AF292" s="804">
        <f t="shared" si="50"/>
        <v>0</v>
      </c>
      <c r="AG292" s="803">
        <f t="shared" si="51"/>
        <v>0</v>
      </c>
      <c r="AI292" s="3"/>
      <c r="AJ292" s="45"/>
      <c r="AO292" s="1200" t="str">
        <f t="shared" si="52"/>
        <v/>
      </c>
      <c r="AP292" s="1200" t="str">
        <f t="shared" si="53"/>
        <v/>
      </c>
      <c r="AQ292" s="1200" t="str">
        <f t="shared" si="54"/>
        <v/>
      </c>
      <c r="AR292" s="1269"/>
      <c r="JD292" s="786"/>
    </row>
    <row r="293" spans="1:264" s="52" customFormat="1" ht="30" customHeight="1">
      <c r="A293" s="222"/>
      <c r="B293" s="227">
        <f t="shared" si="47"/>
        <v>48</v>
      </c>
      <c r="C293" s="228" t="str">
        <f>IF('1_一般事項'!$C$8="","",'1_一般事項'!$C$8)</f>
        <v/>
      </c>
      <c r="D293" s="726" t="str">
        <f t="shared" si="48"/>
        <v/>
      </c>
      <c r="E293" s="1641"/>
      <c r="F293" s="1637"/>
      <c r="G293" s="221"/>
      <c r="H293" s="61"/>
      <c r="I293" s="778"/>
      <c r="J293" s="779"/>
      <c r="K293" s="779"/>
      <c r="L293" s="779"/>
      <c r="M293" s="779"/>
      <c r="N293" s="779"/>
      <c r="O293" s="779"/>
      <c r="P293" s="779"/>
      <c r="Q293" s="779"/>
      <c r="R293" s="779"/>
      <c r="S293" s="779"/>
      <c r="T293" s="779"/>
      <c r="U293" s="779"/>
      <c r="V293" s="780"/>
      <c r="W293" s="826"/>
      <c r="X293" s="778"/>
      <c r="Y293" s="779"/>
      <c r="Z293" s="780"/>
      <c r="AA293" s="826"/>
      <c r="AB293" s="858">
        <f t="shared" si="49"/>
        <v>0</v>
      </c>
      <c r="AC293" s="754"/>
      <c r="AD293" s="780"/>
      <c r="AE293" s="826"/>
      <c r="AF293" s="804">
        <f t="shared" si="50"/>
        <v>0</v>
      </c>
      <c r="AG293" s="803">
        <f t="shared" si="51"/>
        <v>0</v>
      </c>
      <c r="AI293" s="45"/>
      <c r="AJ293" s="45"/>
      <c r="AO293" s="1200" t="str">
        <f t="shared" si="52"/>
        <v/>
      </c>
      <c r="AP293" s="1200" t="str">
        <f t="shared" si="53"/>
        <v/>
      </c>
      <c r="AQ293" s="1200" t="str">
        <f t="shared" si="54"/>
        <v/>
      </c>
      <c r="AR293" s="1269"/>
      <c r="JD293" s="786"/>
    </row>
    <row r="294" spans="1:264" s="52" customFormat="1" ht="30" customHeight="1">
      <c r="A294" s="222"/>
      <c r="B294" s="227">
        <f t="shared" si="47"/>
        <v>49</v>
      </c>
      <c r="C294" s="228" t="str">
        <f>IF('1_一般事項'!$C$8="","",'1_一般事項'!$C$8)</f>
        <v/>
      </c>
      <c r="D294" s="726" t="str">
        <f t="shared" si="48"/>
        <v/>
      </c>
      <c r="E294" s="1641"/>
      <c r="F294" s="1637"/>
      <c r="G294" s="221"/>
      <c r="H294" s="61"/>
      <c r="I294" s="778"/>
      <c r="J294" s="779"/>
      <c r="K294" s="779"/>
      <c r="L294" s="779"/>
      <c r="M294" s="779"/>
      <c r="N294" s="779"/>
      <c r="O294" s="779"/>
      <c r="P294" s="779"/>
      <c r="Q294" s="779"/>
      <c r="R294" s="779"/>
      <c r="S294" s="779"/>
      <c r="T294" s="779"/>
      <c r="U294" s="779"/>
      <c r="V294" s="780"/>
      <c r="W294" s="826"/>
      <c r="X294" s="778"/>
      <c r="Y294" s="779"/>
      <c r="Z294" s="780"/>
      <c r="AA294" s="826"/>
      <c r="AB294" s="858">
        <f t="shared" si="49"/>
        <v>0</v>
      </c>
      <c r="AC294" s="754"/>
      <c r="AD294" s="780"/>
      <c r="AE294" s="826"/>
      <c r="AF294" s="804">
        <f t="shared" si="50"/>
        <v>0</v>
      </c>
      <c r="AG294" s="803">
        <f t="shared" si="51"/>
        <v>0</v>
      </c>
      <c r="AI294" s="3"/>
      <c r="AJ294" s="45"/>
      <c r="AO294" s="1200" t="str">
        <f t="shared" si="52"/>
        <v/>
      </c>
      <c r="AP294" s="1200" t="str">
        <f t="shared" si="53"/>
        <v/>
      </c>
      <c r="AQ294" s="1200" t="str">
        <f t="shared" si="54"/>
        <v/>
      </c>
      <c r="AR294" s="1269"/>
      <c r="JD294" s="786"/>
    </row>
    <row r="295" spans="1:264" s="52" customFormat="1" ht="30" customHeight="1" thickBot="1">
      <c r="A295" s="222"/>
      <c r="B295" s="227">
        <f t="shared" si="47"/>
        <v>50</v>
      </c>
      <c r="C295" s="228" t="str">
        <f>IF('1_一般事項'!$C$8="","",'1_一般事項'!$C$8)</f>
        <v/>
      </c>
      <c r="D295" s="726" t="str">
        <f t="shared" si="48"/>
        <v/>
      </c>
      <c r="E295" s="1641"/>
      <c r="F295" s="1637"/>
      <c r="G295" s="221"/>
      <c r="H295" s="61"/>
      <c r="I295" s="782"/>
      <c r="J295" s="783"/>
      <c r="K295" s="783"/>
      <c r="L295" s="783"/>
      <c r="M295" s="783"/>
      <c r="N295" s="783"/>
      <c r="O295" s="783"/>
      <c r="P295" s="783"/>
      <c r="Q295" s="783"/>
      <c r="R295" s="783"/>
      <c r="S295" s="783"/>
      <c r="T295" s="783"/>
      <c r="U295" s="783"/>
      <c r="V295" s="784"/>
      <c r="W295" s="827"/>
      <c r="X295" s="782"/>
      <c r="Y295" s="783"/>
      <c r="Z295" s="784"/>
      <c r="AA295" s="827"/>
      <c r="AB295" s="859">
        <f t="shared" si="49"/>
        <v>0</v>
      </c>
      <c r="AC295" s="757"/>
      <c r="AD295" s="784"/>
      <c r="AE295" s="827"/>
      <c r="AF295" s="804">
        <f t="shared" si="50"/>
        <v>0</v>
      </c>
      <c r="AG295" s="803">
        <f t="shared" si="51"/>
        <v>0</v>
      </c>
      <c r="AI295" s="45"/>
      <c r="AJ295" s="45"/>
      <c r="AO295" s="1200" t="str">
        <f t="shared" si="52"/>
        <v/>
      </c>
      <c r="AP295" s="1200" t="str">
        <f t="shared" si="53"/>
        <v/>
      </c>
      <c r="AQ295" s="1200" t="str">
        <f t="shared" si="54"/>
        <v/>
      </c>
      <c r="AR295" s="1269"/>
      <c r="JD295" s="786"/>
    </row>
    <row r="296" spans="1:264" s="52" customFormat="1" ht="30" customHeight="1" thickBot="1">
      <c r="A296" s="1346"/>
      <c r="B296" s="1347"/>
      <c r="C296" s="1348"/>
      <c r="D296" s="1349"/>
      <c r="E296" s="1326"/>
      <c r="F296" s="1326"/>
      <c r="G296" s="1340" t="str">
        <f>A246&amp;"次下請負業者計"</f>
        <v>0次下請負業者計</v>
      </c>
      <c r="H296" s="1341"/>
      <c r="I296" s="845"/>
      <c r="J296" s="838"/>
      <c r="K296" s="838"/>
      <c r="L296" s="838"/>
      <c r="M296" s="838"/>
      <c r="N296" s="838"/>
      <c r="O296" s="838"/>
      <c r="P296" s="838"/>
      <c r="Q296" s="838"/>
      <c r="R296" s="838"/>
      <c r="S296" s="838"/>
      <c r="T296" s="838"/>
      <c r="U296" s="838"/>
      <c r="V296" s="839"/>
      <c r="W296" s="840"/>
      <c r="X296" s="845"/>
      <c r="Y296" s="838"/>
      <c r="Z296" s="839"/>
      <c r="AA296" s="840"/>
      <c r="AB296" s="1343">
        <f>SUM(AB246:AB295)</f>
        <v>0</v>
      </c>
      <c r="AC296" s="1343">
        <f>SUM(AC246:AC295)</f>
        <v>0</v>
      </c>
      <c r="AD296" s="839"/>
      <c r="AE296" s="840"/>
      <c r="AF296" s="853">
        <f>SUM(AF246:AF295)</f>
        <v>0</v>
      </c>
      <c r="AG296" s="852">
        <f>SUM(AG246:AG295)</f>
        <v>0</v>
      </c>
      <c r="AO296" s="1260"/>
      <c r="AP296" s="1260"/>
      <c r="AQ296" s="1260"/>
      <c r="AR296" s="1264"/>
    </row>
    <row r="297" spans="1:264" s="52" customFormat="1" ht="30" customHeight="1">
      <c r="A297" s="1950" t="str">
        <f>'1_一般事項'!C9+1&amp;"次下請"</f>
        <v>1次下請</v>
      </c>
      <c r="B297" s="1398">
        <f>IF(AND(C297="",E297&lt;&gt;""),"会社名入力→",ROW(C297)-296)</f>
        <v>1</v>
      </c>
      <c r="C297" s="819"/>
      <c r="D297" s="820" t="str">
        <f t="shared" ref="D297:D346" si="55">AO297&amp;AP297&amp;AQ297</f>
        <v/>
      </c>
      <c r="E297" s="1640"/>
      <c r="F297" s="1636"/>
      <c r="G297" s="814"/>
      <c r="H297" s="199"/>
      <c r="I297" s="774"/>
      <c r="J297" s="775"/>
      <c r="K297" s="775"/>
      <c r="L297" s="775"/>
      <c r="M297" s="775"/>
      <c r="N297" s="775"/>
      <c r="O297" s="775"/>
      <c r="P297" s="775"/>
      <c r="Q297" s="775"/>
      <c r="R297" s="775"/>
      <c r="S297" s="775"/>
      <c r="T297" s="775"/>
      <c r="U297" s="775"/>
      <c r="V297" s="776"/>
      <c r="W297" s="825"/>
      <c r="X297" s="774"/>
      <c r="Y297" s="775"/>
      <c r="Z297" s="776"/>
      <c r="AA297" s="825"/>
      <c r="AB297" s="851">
        <f>SUM(AC297)</f>
        <v>0</v>
      </c>
      <c r="AC297" s="748"/>
      <c r="AD297" s="776"/>
      <c r="AE297" s="828"/>
      <c r="AF297" s="804">
        <f>SUM(AB297)</f>
        <v>0</v>
      </c>
      <c r="AG297" s="807">
        <f>SUM(AC297)</f>
        <v>0</v>
      </c>
      <c r="AO297" s="1200" t="str">
        <f t="shared" ref="AO297:AO346" si="56">IF($E297&lt;&gt;"",IF(G297="","規格を入力してください",""),"")</f>
        <v/>
      </c>
      <c r="AP297" s="1200" t="str">
        <f t="shared" ref="AP297:AP346" si="57">IF($E297&lt;&gt;"",IF(AND(AO297="",H297=""),"機械本体重量を入力してください",""),"")</f>
        <v/>
      </c>
      <c r="AQ297" s="1200" t="str">
        <f t="shared" ref="AQ297:AQ346" si="58">IF($E297&lt;&gt;"",IF(AND(AO297&amp;AP297="",AC297=""),"内分解組立費を入力してください",""),"")</f>
        <v/>
      </c>
      <c r="AR297" s="1269"/>
    </row>
    <row r="298" spans="1:264" s="52" customFormat="1" ht="30" customHeight="1">
      <c r="A298" s="1951"/>
      <c r="B298" s="1399">
        <f t="shared" ref="B298:B346" si="59">IF(AND(C298="",E298&lt;&gt;""),"会社名入力→",ROW(C298)-296)</f>
        <v>2</v>
      </c>
      <c r="C298" s="291"/>
      <c r="D298" s="726" t="str">
        <f t="shared" si="55"/>
        <v/>
      </c>
      <c r="E298" s="1641"/>
      <c r="F298" s="1637"/>
      <c r="G298" s="292"/>
      <c r="H298" s="62"/>
      <c r="I298" s="778"/>
      <c r="J298" s="779"/>
      <c r="K298" s="779"/>
      <c r="L298" s="779"/>
      <c r="M298" s="779"/>
      <c r="N298" s="779"/>
      <c r="O298" s="779"/>
      <c r="P298" s="779"/>
      <c r="Q298" s="779"/>
      <c r="R298" s="779"/>
      <c r="S298" s="779"/>
      <c r="T298" s="779"/>
      <c r="U298" s="779"/>
      <c r="V298" s="780"/>
      <c r="W298" s="826"/>
      <c r="X298" s="778"/>
      <c r="Y298" s="779"/>
      <c r="Z298" s="780"/>
      <c r="AA298" s="826"/>
      <c r="AB298" s="858">
        <f t="shared" ref="AB298:AB346" si="60">SUM(AC298)</f>
        <v>0</v>
      </c>
      <c r="AC298" s="754"/>
      <c r="AD298" s="780"/>
      <c r="AE298" s="826"/>
      <c r="AF298" s="804">
        <f t="shared" ref="AF298:AF346" si="61">SUM(AB298)</f>
        <v>0</v>
      </c>
      <c r="AG298" s="803">
        <f t="shared" ref="AG298:AG346" si="62">SUM(AC298)</f>
        <v>0</v>
      </c>
      <c r="AO298" s="1200" t="str">
        <f t="shared" si="56"/>
        <v/>
      </c>
      <c r="AP298" s="1200" t="str">
        <f t="shared" si="57"/>
        <v/>
      </c>
      <c r="AQ298" s="1200" t="str">
        <f t="shared" si="58"/>
        <v/>
      </c>
      <c r="AR298" s="1269"/>
    </row>
    <row r="299" spans="1:264" s="52" customFormat="1" ht="30" customHeight="1">
      <c r="A299" s="1951"/>
      <c r="B299" s="1399">
        <f t="shared" si="59"/>
        <v>3</v>
      </c>
      <c r="C299" s="291"/>
      <c r="D299" s="726" t="str">
        <f t="shared" si="55"/>
        <v/>
      </c>
      <c r="E299" s="1641"/>
      <c r="F299" s="1637"/>
      <c r="G299" s="292"/>
      <c r="H299" s="62"/>
      <c r="I299" s="778"/>
      <c r="J299" s="779"/>
      <c r="K299" s="779"/>
      <c r="L299" s="779"/>
      <c r="M299" s="779"/>
      <c r="N299" s="779"/>
      <c r="O299" s="779"/>
      <c r="P299" s="779"/>
      <c r="Q299" s="779"/>
      <c r="R299" s="779"/>
      <c r="S299" s="779"/>
      <c r="T299" s="779"/>
      <c r="U299" s="779"/>
      <c r="V299" s="780"/>
      <c r="W299" s="826"/>
      <c r="X299" s="778"/>
      <c r="Y299" s="779"/>
      <c r="Z299" s="780"/>
      <c r="AA299" s="826"/>
      <c r="AB299" s="858">
        <f t="shared" si="60"/>
        <v>0</v>
      </c>
      <c r="AC299" s="754"/>
      <c r="AD299" s="780"/>
      <c r="AE299" s="826"/>
      <c r="AF299" s="804">
        <f t="shared" si="61"/>
        <v>0</v>
      </c>
      <c r="AG299" s="803">
        <f t="shared" si="62"/>
        <v>0</v>
      </c>
      <c r="AO299" s="1200" t="str">
        <f t="shared" si="56"/>
        <v/>
      </c>
      <c r="AP299" s="1200" t="str">
        <f t="shared" si="57"/>
        <v/>
      </c>
      <c r="AQ299" s="1200" t="str">
        <f t="shared" si="58"/>
        <v/>
      </c>
      <c r="AR299" s="1269"/>
    </row>
    <row r="300" spans="1:264" s="52" customFormat="1" ht="30" customHeight="1">
      <c r="A300" s="1951"/>
      <c r="B300" s="1399">
        <f t="shared" si="59"/>
        <v>4</v>
      </c>
      <c r="C300" s="291"/>
      <c r="D300" s="726" t="str">
        <f t="shared" si="55"/>
        <v/>
      </c>
      <c r="E300" s="1641"/>
      <c r="F300" s="1637"/>
      <c r="G300" s="292"/>
      <c r="H300" s="62"/>
      <c r="I300" s="778"/>
      <c r="J300" s="779"/>
      <c r="K300" s="779"/>
      <c r="L300" s="779"/>
      <c r="M300" s="779"/>
      <c r="N300" s="779"/>
      <c r="O300" s="779"/>
      <c r="P300" s="779"/>
      <c r="Q300" s="779"/>
      <c r="R300" s="779"/>
      <c r="S300" s="779"/>
      <c r="T300" s="779"/>
      <c r="U300" s="779"/>
      <c r="V300" s="780"/>
      <c r="W300" s="826"/>
      <c r="X300" s="778"/>
      <c r="Y300" s="779"/>
      <c r="Z300" s="780"/>
      <c r="AA300" s="826"/>
      <c r="AB300" s="858">
        <f t="shared" si="60"/>
        <v>0</v>
      </c>
      <c r="AC300" s="754"/>
      <c r="AD300" s="780"/>
      <c r="AE300" s="826"/>
      <c r="AF300" s="804">
        <f t="shared" si="61"/>
        <v>0</v>
      </c>
      <c r="AG300" s="803">
        <f t="shared" si="62"/>
        <v>0</v>
      </c>
      <c r="AO300" s="1200" t="str">
        <f t="shared" si="56"/>
        <v/>
      </c>
      <c r="AP300" s="1200" t="str">
        <f t="shared" si="57"/>
        <v/>
      </c>
      <c r="AQ300" s="1200" t="str">
        <f t="shared" si="58"/>
        <v/>
      </c>
      <c r="AR300" s="1269"/>
      <c r="JD300" s="786"/>
    </row>
    <row r="301" spans="1:264" s="52" customFormat="1" ht="30" customHeight="1">
      <c r="A301" s="1951"/>
      <c r="B301" s="1399">
        <f t="shared" si="59"/>
        <v>5</v>
      </c>
      <c r="C301" s="291"/>
      <c r="D301" s="726" t="str">
        <f t="shared" si="55"/>
        <v/>
      </c>
      <c r="E301" s="1641"/>
      <c r="F301" s="1637"/>
      <c r="G301" s="292"/>
      <c r="H301" s="62"/>
      <c r="I301" s="778"/>
      <c r="J301" s="779"/>
      <c r="K301" s="779"/>
      <c r="L301" s="779"/>
      <c r="M301" s="779"/>
      <c r="N301" s="779"/>
      <c r="O301" s="779"/>
      <c r="P301" s="779"/>
      <c r="Q301" s="779"/>
      <c r="R301" s="779"/>
      <c r="S301" s="779"/>
      <c r="T301" s="779"/>
      <c r="U301" s="779"/>
      <c r="V301" s="780"/>
      <c r="W301" s="826"/>
      <c r="X301" s="778"/>
      <c r="Y301" s="779"/>
      <c r="Z301" s="780"/>
      <c r="AA301" s="826"/>
      <c r="AB301" s="858">
        <f t="shared" si="60"/>
        <v>0</v>
      </c>
      <c r="AC301" s="754"/>
      <c r="AD301" s="780"/>
      <c r="AE301" s="826"/>
      <c r="AF301" s="804">
        <f t="shared" si="61"/>
        <v>0</v>
      </c>
      <c r="AG301" s="803">
        <f t="shared" si="62"/>
        <v>0</v>
      </c>
      <c r="AO301" s="1200" t="str">
        <f t="shared" si="56"/>
        <v/>
      </c>
      <c r="AP301" s="1200" t="str">
        <f t="shared" si="57"/>
        <v/>
      </c>
      <c r="AQ301" s="1200" t="str">
        <f t="shared" si="58"/>
        <v/>
      </c>
      <c r="AR301" s="1269"/>
      <c r="JD301" s="786"/>
    </row>
    <row r="302" spans="1:264" s="52" customFormat="1" ht="30" customHeight="1">
      <c r="A302" s="1951"/>
      <c r="B302" s="1399">
        <f t="shared" si="59"/>
        <v>6</v>
      </c>
      <c r="C302" s="291"/>
      <c r="D302" s="726" t="str">
        <f t="shared" si="55"/>
        <v/>
      </c>
      <c r="E302" s="1641"/>
      <c r="F302" s="1637"/>
      <c r="G302" s="292"/>
      <c r="H302" s="62"/>
      <c r="I302" s="778"/>
      <c r="J302" s="779"/>
      <c r="K302" s="779"/>
      <c r="L302" s="779"/>
      <c r="M302" s="779"/>
      <c r="N302" s="779"/>
      <c r="O302" s="779"/>
      <c r="P302" s="779"/>
      <c r="Q302" s="779"/>
      <c r="R302" s="779"/>
      <c r="S302" s="779"/>
      <c r="T302" s="779"/>
      <c r="U302" s="779"/>
      <c r="V302" s="780"/>
      <c r="W302" s="826"/>
      <c r="X302" s="778"/>
      <c r="Y302" s="779"/>
      <c r="Z302" s="780"/>
      <c r="AA302" s="826"/>
      <c r="AB302" s="858">
        <f t="shared" si="60"/>
        <v>0</v>
      </c>
      <c r="AC302" s="754"/>
      <c r="AD302" s="780"/>
      <c r="AE302" s="826"/>
      <c r="AF302" s="804">
        <f t="shared" si="61"/>
        <v>0</v>
      </c>
      <c r="AG302" s="803">
        <f t="shared" si="62"/>
        <v>0</v>
      </c>
      <c r="AO302" s="1200" t="str">
        <f t="shared" si="56"/>
        <v/>
      </c>
      <c r="AP302" s="1200" t="str">
        <f t="shared" si="57"/>
        <v/>
      </c>
      <c r="AQ302" s="1200" t="str">
        <f t="shared" si="58"/>
        <v/>
      </c>
      <c r="AR302" s="1269"/>
      <c r="JD302" s="786"/>
    </row>
    <row r="303" spans="1:264" s="52" customFormat="1" ht="30" customHeight="1">
      <c r="A303" s="1951"/>
      <c r="B303" s="1399">
        <f t="shared" si="59"/>
        <v>7</v>
      </c>
      <c r="C303" s="291"/>
      <c r="D303" s="726" t="str">
        <f t="shared" si="55"/>
        <v/>
      </c>
      <c r="E303" s="1641"/>
      <c r="F303" s="1637"/>
      <c r="G303" s="292"/>
      <c r="H303" s="62"/>
      <c r="I303" s="778"/>
      <c r="J303" s="779"/>
      <c r="K303" s="779"/>
      <c r="L303" s="779"/>
      <c r="M303" s="779"/>
      <c r="N303" s="779"/>
      <c r="O303" s="779"/>
      <c r="P303" s="779"/>
      <c r="Q303" s="779"/>
      <c r="R303" s="779"/>
      <c r="S303" s="779"/>
      <c r="T303" s="779"/>
      <c r="U303" s="779"/>
      <c r="V303" s="780"/>
      <c r="W303" s="826"/>
      <c r="X303" s="778"/>
      <c r="Y303" s="779"/>
      <c r="Z303" s="780"/>
      <c r="AA303" s="826"/>
      <c r="AB303" s="858">
        <f t="shared" si="60"/>
        <v>0</v>
      </c>
      <c r="AC303" s="754"/>
      <c r="AD303" s="780"/>
      <c r="AE303" s="826"/>
      <c r="AF303" s="804">
        <f t="shared" si="61"/>
        <v>0</v>
      </c>
      <c r="AG303" s="803">
        <f t="shared" si="62"/>
        <v>0</v>
      </c>
      <c r="AO303" s="1200" t="str">
        <f t="shared" si="56"/>
        <v/>
      </c>
      <c r="AP303" s="1200" t="str">
        <f t="shared" si="57"/>
        <v/>
      </c>
      <c r="AQ303" s="1200" t="str">
        <f t="shared" si="58"/>
        <v/>
      </c>
      <c r="AR303" s="1269"/>
      <c r="JD303" s="786"/>
    </row>
    <row r="304" spans="1:264" s="52" customFormat="1" ht="30" customHeight="1">
      <c r="A304" s="1951"/>
      <c r="B304" s="1399">
        <f t="shared" si="59"/>
        <v>8</v>
      </c>
      <c r="C304" s="291"/>
      <c r="D304" s="726" t="str">
        <f t="shared" si="55"/>
        <v/>
      </c>
      <c r="E304" s="1641"/>
      <c r="F304" s="1637"/>
      <c r="G304" s="292"/>
      <c r="H304" s="62"/>
      <c r="I304" s="778"/>
      <c r="J304" s="779"/>
      <c r="K304" s="779"/>
      <c r="L304" s="779"/>
      <c r="M304" s="779"/>
      <c r="N304" s="779"/>
      <c r="O304" s="779"/>
      <c r="P304" s="779"/>
      <c r="Q304" s="779"/>
      <c r="R304" s="779"/>
      <c r="S304" s="779"/>
      <c r="T304" s="779"/>
      <c r="U304" s="779"/>
      <c r="V304" s="780"/>
      <c r="W304" s="826"/>
      <c r="X304" s="778"/>
      <c r="Y304" s="779"/>
      <c r="Z304" s="780"/>
      <c r="AA304" s="826"/>
      <c r="AB304" s="858">
        <f t="shared" si="60"/>
        <v>0</v>
      </c>
      <c r="AC304" s="754"/>
      <c r="AD304" s="780"/>
      <c r="AE304" s="826"/>
      <c r="AF304" s="804">
        <f t="shared" si="61"/>
        <v>0</v>
      </c>
      <c r="AG304" s="803">
        <f t="shared" si="62"/>
        <v>0</v>
      </c>
      <c r="AO304" s="1200" t="str">
        <f t="shared" si="56"/>
        <v/>
      </c>
      <c r="AP304" s="1200" t="str">
        <f t="shared" si="57"/>
        <v/>
      </c>
      <c r="AQ304" s="1200" t="str">
        <f t="shared" si="58"/>
        <v/>
      </c>
      <c r="AR304" s="1269"/>
      <c r="JD304" s="786"/>
    </row>
    <row r="305" spans="1:264" s="52" customFormat="1" ht="30" customHeight="1">
      <c r="A305" s="1951"/>
      <c r="B305" s="1399">
        <f t="shared" si="59"/>
        <v>9</v>
      </c>
      <c r="C305" s="291"/>
      <c r="D305" s="726" t="str">
        <f t="shared" si="55"/>
        <v/>
      </c>
      <c r="E305" s="1641"/>
      <c r="F305" s="1637"/>
      <c r="G305" s="292"/>
      <c r="H305" s="62"/>
      <c r="I305" s="778"/>
      <c r="J305" s="779"/>
      <c r="K305" s="779"/>
      <c r="L305" s="779"/>
      <c r="M305" s="779"/>
      <c r="N305" s="779"/>
      <c r="O305" s="779"/>
      <c r="P305" s="779"/>
      <c r="Q305" s="779"/>
      <c r="R305" s="779"/>
      <c r="S305" s="779"/>
      <c r="T305" s="779"/>
      <c r="U305" s="779"/>
      <c r="V305" s="780"/>
      <c r="W305" s="826"/>
      <c r="X305" s="778"/>
      <c r="Y305" s="779"/>
      <c r="Z305" s="780"/>
      <c r="AA305" s="826"/>
      <c r="AB305" s="858">
        <f t="shared" si="60"/>
        <v>0</v>
      </c>
      <c r="AC305" s="754"/>
      <c r="AD305" s="780"/>
      <c r="AE305" s="826"/>
      <c r="AF305" s="804">
        <f t="shared" si="61"/>
        <v>0</v>
      </c>
      <c r="AG305" s="803">
        <f t="shared" si="62"/>
        <v>0</v>
      </c>
      <c r="AO305" s="1200" t="str">
        <f t="shared" si="56"/>
        <v/>
      </c>
      <c r="AP305" s="1200" t="str">
        <f t="shared" si="57"/>
        <v/>
      </c>
      <c r="AQ305" s="1200" t="str">
        <f t="shared" si="58"/>
        <v/>
      </c>
      <c r="AR305" s="1269"/>
      <c r="JD305" s="786"/>
    </row>
    <row r="306" spans="1:264" s="52" customFormat="1" ht="30" customHeight="1">
      <c r="A306" s="1951"/>
      <c r="B306" s="1399">
        <f t="shared" si="59"/>
        <v>10</v>
      </c>
      <c r="C306" s="291"/>
      <c r="D306" s="726" t="str">
        <f t="shared" si="55"/>
        <v/>
      </c>
      <c r="E306" s="1641"/>
      <c r="F306" s="1637"/>
      <c r="G306" s="292"/>
      <c r="H306" s="62"/>
      <c r="I306" s="778"/>
      <c r="J306" s="779"/>
      <c r="K306" s="779"/>
      <c r="L306" s="779"/>
      <c r="M306" s="779"/>
      <c r="N306" s="779"/>
      <c r="O306" s="779"/>
      <c r="P306" s="779"/>
      <c r="Q306" s="779"/>
      <c r="R306" s="779"/>
      <c r="S306" s="779"/>
      <c r="T306" s="779"/>
      <c r="U306" s="779"/>
      <c r="V306" s="780"/>
      <c r="W306" s="826"/>
      <c r="X306" s="778"/>
      <c r="Y306" s="779"/>
      <c r="Z306" s="780"/>
      <c r="AA306" s="826"/>
      <c r="AB306" s="858">
        <f t="shared" si="60"/>
        <v>0</v>
      </c>
      <c r="AC306" s="754"/>
      <c r="AD306" s="780"/>
      <c r="AE306" s="826"/>
      <c r="AF306" s="804">
        <f t="shared" si="61"/>
        <v>0</v>
      </c>
      <c r="AG306" s="803">
        <f t="shared" si="62"/>
        <v>0</v>
      </c>
      <c r="AO306" s="1200" t="str">
        <f t="shared" si="56"/>
        <v/>
      </c>
      <c r="AP306" s="1200" t="str">
        <f t="shared" si="57"/>
        <v/>
      </c>
      <c r="AQ306" s="1200" t="str">
        <f t="shared" si="58"/>
        <v/>
      </c>
      <c r="AR306" s="1269"/>
      <c r="JD306" s="786"/>
    </row>
    <row r="307" spans="1:264" s="52" customFormat="1" ht="30" customHeight="1">
      <c r="A307" s="1951"/>
      <c r="B307" s="1399">
        <f t="shared" si="59"/>
        <v>11</v>
      </c>
      <c r="C307" s="291"/>
      <c r="D307" s="726" t="str">
        <f t="shared" si="55"/>
        <v/>
      </c>
      <c r="E307" s="1641"/>
      <c r="F307" s="1637"/>
      <c r="G307" s="292"/>
      <c r="H307" s="62"/>
      <c r="I307" s="778"/>
      <c r="J307" s="779"/>
      <c r="K307" s="779"/>
      <c r="L307" s="779"/>
      <c r="M307" s="779"/>
      <c r="N307" s="779"/>
      <c r="O307" s="779"/>
      <c r="P307" s="779"/>
      <c r="Q307" s="779"/>
      <c r="R307" s="779"/>
      <c r="S307" s="779"/>
      <c r="T307" s="779"/>
      <c r="U307" s="779"/>
      <c r="V307" s="780"/>
      <c r="W307" s="826"/>
      <c r="X307" s="778"/>
      <c r="Y307" s="779"/>
      <c r="Z307" s="780"/>
      <c r="AA307" s="826"/>
      <c r="AB307" s="858">
        <f t="shared" si="60"/>
        <v>0</v>
      </c>
      <c r="AC307" s="754"/>
      <c r="AD307" s="780"/>
      <c r="AE307" s="826"/>
      <c r="AF307" s="804">
        <f t="shared" si="61"/>
        <v>0</v>
      </c>
      <c r="AG307" s="803">
        <f t="shared" si="62"/>
        <v>0</v>
      </c>
      <c r="AO307" s="1200" t="str">
        <f t="shared" si="56"/>
        <v/>
      </c>
      <c r="AP307" s="1200" t="str">
        <f t="shared" si="57"/>
        <v/>
      </c>
      <c r="AQ307" s="1200" t="str">
        <f t="shared" si="58"/>
        <v/>
      </c>
      <c r="AR307" s="1269"/>
      <c r="JD307" s="786"/>
    </row>
    <row r="308" spans="1:264" s="52" customFormat="1" ht="30" customHeight="1">
      <c r="A308" s="1951"/>
      <c r="B308" s="1399">
        <f t="shared" si="59"/>
        <v>12</v>
      </c>
      <c r="C308" s="291"/>
      <c r="D308" s="726" t="str">
        <f t="shared" si="55"/>
        <v/>
      </c>
      <c r="E308" s="1641"/>
      <c r="F308" s="1637"/>
      <c r="G308" s="292"/>
      <c r="H308" s="62"/>
      <c r="I308" s="778"/>
      <c r="J308" s="779"/>
      <c r="K308" s="779"/>
      <c r="L308" s="779"/>
      <c r="M308" s="779"/>
      <c r="N308" s="779"/>
      <c r="O308" s="779"/>
      <c r="P308" s="779"/>
      <c r="Q308" s="779"/>
      <c r="R308" s="779"/>
      <c r="S308" s="779"/>
      <c r="T308" s="779"/>
      <c r="U308" s="779"/>
      <c r="V308" s="780"/>
      <c r="W308" s="826"/>
      <c r="X308" s="778"/>
      <c r="Y308" s="779"/>
      <c r="Z308" s="780"/>
      <c r="AA308" s="826"/>
      <c r="AB308" s="858">
        <f t="shared" si="60"/>
        <v>0</v>
      </c>
      <c r="AC308" s="754"/>
      <c r="AD308" s="780"/>
      <c r="AE308" s="826"/>
      <c r="AF308" s="804">
        <f t="shared" si="61"/>
        <v>0</v>
      </c>
      <c r="AG308" s="803">
        <f t="shared" si="62"/>
        <v>0</v>
      </c>
      <c r="AO308" s="1200" t="str">
        <f t="shared" si="56"/>
        <v/>
      </c>
      <c r="AP308" s="1200" t="str">
        <f t="shared" si="57"/>
        <v/>
      </c>
      <c r="AQ308" s="1200" t="str">
        <f t="shared" si="58"/>
        <v/>
      </c>
      <c r="AR308" s="1269"/>
      <c r="JD308" s="786"/>
    </row>
    <row r="309" spans="1:264" s="52" customFormat="1" ht="30" customHeight="1">
      <c r="A309" s="1951"/>
      <c r="B309" s="1399">
        <f t="shared" si="59"/>
        <v>13</v>
      </c>
      <c r="C309" s="291"/>
      <c r="D309" s="726" t="str">
        <f t="shared" si="55"/>
        <v/>
      </c>
      <c r="E309" s="1641"/>
      <c r="F309" s="1637"/>
      <c r="G309" s="292"/>
      <c r="H309" s="62"/>
      <c r="I309" s="778"/>
      <c r="J309" s="779"/>
      <c r="K309" s="779"/>
      <c r="L309" s="779"/>
      <c r="M309" s="779"/>
      <c r="N309" s="779"/>
      <c r="O309" s="779"/>
      <c r="P309" s="779"/>
      <c r="Q309" s="779"/>
      <c r="R309" s="779"/>
      <c r="S309" s="779"/>
      <c r="T309" s="779"/>
      <c r="U309" s="779"/>
      <c r="V309" s="780"/>
      <c r="W309" s="826"/>
      <c r="X309" s="778"/>
      <c r="Y309" s="779"/>
      <c r="Z309" s="780"/>
      <c r="AA309" s="826"/>
      <c r="AB309" s="858">
        <f t="shared" si="60"/>
        <v>0</v>
      </c>
      <c r="AC309" s="754"/>
      <c r="AD309" s="780"/>
      <c r="AE309" s="826"/>
      <c r="AF309" s="804">
        <f t="shared" si="61"/>
        <v>0</v>
      </c>
      <c r="AG309" s="803">
        <f t="shared" si="62"/>
        <v>0</v>
      </c>
      <c r="AO309" s="1200" t="str">
        <f t="shared" si="56"/>
        <v/>
      </c>
      <c r="AP309" s="1200" t="str">
        <f t="shared" si="57"/>
        <v/>
      </c>
      <c r="AQ309" s="1200" t="str">
        <f t="shared" si="58"/>
        <v/>
      </c>
      <c r="AR309" s="1269"/>
      <c r="JD309" s="786"/>
    </row>
    <row r="310" spans="1:264" s="52" customFormat="1" ht="30" customHeight="1">
      <c r="A310" s="1951"/>
      <c r="B310" s="1399">
        <f t="shared" si="59"/>
        <v>14</v>
      </c>
      <c r="C310" s="291"/>
      <c r="D310" s="726" t="str">
        <f t="shared" si="55"/>
        <v/>
      </c>
      <c r="E310" s="1641"/>
      <c r="F310" s="1637"/>
      <c r="G310" s="292"/>
      <c r="H310" s="62"/>
      <c r="I310" s="778"/>
      <c r="J310" s="779"/>
      <c r="K310" s="779"/>
      <c r="L310" s="779"/>
      <c r="M310" s="779"/>
      <c r="N310" s="779"/>
      <c r="O310" s="779"/>
      <c r="P310" s="779"/>
      <c r="Q310" s="779"/>
      <c r="R310" s="779"/>
      <c r="S310" s="779"/>
      <c r="T310" s="779"/>
      <c r="U310" s="779"/>
      <c r="V310" s="780"/>
      <c r="W310" s="826"/>
      <c r="X310" s="778"/>
      <c r="Y310" s="779"/>
      <c r="Z310" s="780"/>
      <c r="AA310" s="826"/>
      <c r="AB310" s="858">
        <f t="shared" si="60"/>
        <v>0</v>
      </c>
      <c r="AC310" s="754"/>
      <c r="AD310" s="780"/>
      <c r="AE310" s="826"/>
      <c r="AF310" s="804">
        <f t="shared" si="61"/>
        <v>0</v>
      </c>
      <c r="AG310" s="803">
        <f t="shared" si="62"/>
        <v>0</v>
      </c>
      <c r="AO310" s="1200" t="str">
        <f t="shared" si="56"/>
        <v/>
      </c>
      <c r="AP310" s="1200" t="str">
        <f t="shared" si="57"/>
        <v/>
      </c>
      <c r="AQ310" s="1200" t="str">
        <f t="shared" si="58"/>
        <v/>
      </c>
      <c r="AR310" s="1269"/>
      <c r="JD310" s="786"/>
    </row>
    <row r="311" spans="1:264" s="52" customFormat="1" ht="30" customHeight="1">
      <c r="A311" s="1951"/>
      <c r="B311" s="1399">
        <f t="shared" si="59"/>
        <v>15</v>
      </c>
      <c r="C311" s="291"/>
      <c r="D311" s="726" t="str">
        <f t="shared" si="55"/>
        <v/>
      </c>
      <c r="E311" s="1641"/>
      <c r="F311" s="1637"/>
      <c r="G311" s="292"/>
      <c r="H311" s="62"/>
      <c r="I311" s="778"/>
      <c r="J311" s="779"/>
      <c r="K311" s="779"/>
      <c r="L311" s="779"/>
      <c r="M311" s="779"/>
      <c r="N311" s="779"/>
      <c r="O311" s="779"/>
      <c r="P311" s="779"/>
      <c r="Q311" s="779"/>
      <c r="R311" s="779"/>
      <c r="S311" s="779"/>
      <c r="T311" s="779"/>
      <c r="U311" s="779"/>
      <c r="V311" s="780"/>
      <c r="W311" s="826"/>
      <c r="X311" s="778"/>
      <c r="Y311" s="779"/>
      <c r="Z311" s="780"/>
      <c r="AA311" s="826"/>
      <c r="AB311" s="858">
        <f t="shared" si="60"/>
        <v>0</v>
      </c>
      <c r="AC311" s="754"/>
      <c r="AD311" s="780"/>
      <c r="AE311" s="826"/>
      <c r="AF311" s="804">
        <f t="shared" si="61"/>
        <v>0</v>
      </c>
      <c r="AG311" s="803">
        <f t="shared" si="62"/>
        <v>0</v>
      </c>
      <c r="AO311" s="1200" t="str">
        <f t="shared" si="56"/>
        <v/>
      </c>
      <c r="AP311" s="1200" t="str">
        <f t="shared" si="57"/>
        <v/>
      </c>
      <c r="AQ311" s="1200" t="str">
        <f t="shared" si="58"/>
        <v/>
      </c>
      <c r="AR311" s="1269"/>
      <c r="JD311" s="786"/>
    </row>
    <row r="312" spans="1:264" s="52" customFormat="1" ht="30" customHeight="1">
      <c r="A312" s="1951"/>
      <c r="B312" s="1399">
        <f t="shared" si="59"/>
        <v>16</v>
      </c>
      <c r="C312" s="291"/>
      <c r="D312" s="726" t="str">
        <f t="shared" si="55"/>
        <v/>
      </c>
      <c r="E312" s="1641"/>
      <c r="F312" s="1637"/>
      <c r="G312" s="292"/>
      <c r="H312" s="62"/>
      <c r="I312" s="778"/>
      <c r="J312" s="779"/>
      <c r="K312" s="779"/>
      <c r="L312" s="779"/>
      <c r="M312" s="779"/>
      <c r="N312" s="779"/>
      <c r="O312" s="779"/>
      <c r="P312" s="779"/>
      <c r="Q312" s="779"/>
      <c r="R312" s="779"/>
      <c r="S312" s="779"/>
      <c r="T312" s="779"/>
      <c r="U312" s="779"/>
      <c r="V312" s="780"/>
      <c r="W312" s="826"/>
      <c r="X312" s="778"/>
      <c r="Y312" s="779"/>
      <c r="Z312" s="780"/>
      <c r="AA312" s="826"/>
      <c r="AB312" s="858">
        <f t="shared" si="60"/>
        <v>0</v>
      </c>
      <c r="AC312" s="754"/>
      <c r="AD312" s="780"/>
      <c r="AE312" s="826"/>
      <c r="AF312" s="804">
        <f t="shared" si="61"/>
        <v>0</v>
      </c>
      <c r="AG312" s="803">
        <f t="shared" si="62"/>
        <v>0</v>
      </c>
      <c r="AO312" s="1200" t="str">
        <f t="shared" si="56"/>
        <v/>
      </c>
      <c r="AP312" s="1200" t="str">
        <f t="shared" si="57"/>
        <v/>
      </c>
      <c r="AQ312" s="1200" t="str">
        <f t="shared" si="58"/>
        <v/>
      </c>
      <c r="AR312" s="1269"/>
      <c r="JD312" s="786"/>
    </row>
    <row r="313" spans="1:264" s="52" customFormat="1" ht="30" customHeight="1">
      <c r="A313" s="1951"/>
      <c r="B313" s="1399">
        <f t="shared" si="59"/>
        <v>17</v>
      </c>
      <c r="C313" s="291"/>
      <c r="D313" s="726" t="str">
        <f t="shared" si="55"/>
        <v/>
      </c>
      <c r="E313" s="1641"/>
      <c r="F313" s="1637"/>
      <c r="G313" s="292"/>
      <c r="H313" s="62"/>
      <c r="I313" s="778"/>
      <c r="J313" s="779"/>
      <c r="K313" s="779"/>
      <c r="L313" s="779"/>
      <c r="M313" s="779"/>
      <c r="N313" s="779"/>
      <c r="O313" s="779"/>
      <c r="P313" s="779"/>
      <c r="Q313" s="779"/>
      <c r="R313" s="779"/>
      <c r="S313" s="779"/>
      <c r="T313" s="779"/>
      <c r="U313" s="779"/>
      <c r="V313" s="780"/>
      <c r="W313" s="826"/>
      <c r="X313" s="778"/>
      <c r="Y313" s="779"/>
      <c r="Z313" s="780"/>
      <c r="AA313" s="826"/>
      <c r="AB313" s="858">
        <f t="shared" si="60"/>
        <v>0</v>
      </c>
      <c r="AC313" s="754"/>
      <c r="AD313" s="780"/>
      <c r="AE313" s="826"/>
      <c r="AF313" s="804">
        <f t="shared" si="61"/>
        <v>0</v>
      </c>
      <c r="AG313" s="803">
        <f t="shared" si="62"/>
        <v>0</v>
      </c>
      <c r="AO313" s="1200" t="str">
        <f t="shared" si="56"/>
        <v/>
      </c>
      <c r="AP313" s="1200" t="str">
        <f t="shared" si="57"/>
        <v/>
      </c>
      <c r="AQ313" s="1200" t="str">
        <f t="shared" si="58"/>
        <v/>
      </c>
      <c r="AR313" s="1269"/>
      <c r="JD313" s="786"/>
    </row>
    <row r="314" spans="1:264" s="52" customFormat="1" ht="30" customHeight="1">
      <c r="A314" s="1951"/>
      <c r="B314" s="1399">
        <f t="shared" si="59"/>
        <v>18</v>
      </c>
      <c r="C314" s="291"/>
      <c r="D314" s="726" t="str">
        <f t="shared" si="55"/>
        <v/>
      </c>
      <c r="E314" s="1641"/>
      <c r="F314" s="1637"/>
      <c r="G314" s="292"/>
      <c r="H314" s="62"/>
      <c r="I314" s="778"/>
      <c r="J314" s="779"/>
      <c r="K314" s="779"/>
      <c r="L314" s="779"/>
      <c r="M314" s="779"/>
      <c r="N314" s="779"/>
      <c r="O314" s="779"/>
      <c r="P314" s="779"/>
      <c r="Q314" s="779"/>
      <c r="R314" s="779"/>
      <c r="S314" s="779"/>
      <c r="T314" s="779"/>
      <c r="U314" s="779"/>
      <c r="V314" s="780"/>
      <c r="W314" s="826"/>
      <c r="X314" s="778"/>
      <c r="Y314" s="779"/>
      <c r="Z314" s="780"/>
      <c r="AA314" s="826"/>
      <c r="AB314" s="858">
        <f t="shared" si="60"/>
        <v>0</v>
      </c>
      <c r="AC314" s="754"/>
      <c r="AD314" s="780"/>
      <c r="AE314" s="826"/>
      <c r="AF314" s="804">
        <f t="shared" si="61"/>
        <v>0</v>
      </c>
      <c r="AG314" s="803">
        <f t="shared" si="62"/>
        <v>0</v>
      </c>
      <c r="AO314" s="1200" t="str">
        <f t="shared" si="56"/>
        <v/>
      </c>
      <c r="AP314" s="1200" t="str">
        <f t="shared" si="57"/>
        <v/>
      </c>
      <c r="AQ314" s="1200" t="str">
        <f t="shared" si="58"/>
        <v/>
      </c>
      <c r="AR314" s="1269"/>
      <c r="JD314" s="786"/>
    </row>
    <row r="315" spans="1:264" s="52" customFormat="1" ht="30" customHeight="1">
      <c r="A315" s="1951"/>
      <c r="B315" s="1399">
        <f t="shared" si="59"/>
        <v>19</v>
      </c>
      <c r="C315" s="291"/>
      <c r="D315" s="726" t="str">
        <f t="shared" si="55"/>
        <v/>
      </c>
      <c r="E315" s="1641"/>
      <c r="F315" s="1637"/>
      <c r="G315" s="292"/>
      <c r="H315" s="62"/>
      <c r="I315" s="778"/>
      <c r="J315" s="779"/>
      <c r="K315" s="779"/>
      <c r="L315" s="779"/>
      <c r="M315" s="779"/>
      <c r="N315" s="779"/>
      <c r="O315" s="779"/>
      <c r="P315" s="779"/>
      <c r="Q315" s="779"/>
      <c r="R315" s="779"/>
      <c r="S315" s="779"/>
      <c r="T315" s="779"/>
      <c r="U315" s="779"/>
      <c r="V315" s="780"/>
      <c r="W315" s="826"/>
      <c r="X315" s="778"/>
      <c r="Y315" s="779"/>
      <c r="Z315" s="780"/>
      <c r="AA315" s="826"/>
      <c r="AB315" s="858">
        <f t="shared" si="60"/>
        <v>0</v>
      </c>
      <c r="AC315" s="754"/>
      <c r="AD315" s="780"/>
      <c r="AE315" s="826"/>
      <c r="AF315" s="804">
        <f t="shared" si="61"/>
        <v>0</v>
      </c>
      <c r="AG315" s="803">
        <f t="shared" si="62"/>
        <v>0</v>
      </c>
      <c r="AO315" s="1200" t="str">
        <f t="shared" si="56"/>
        <v/>
      </c>
      <c r="AP315" s="1200" t="str">
        <f t="shared" si="57"/>
        <v/>
      </c>
      <c r="AQ315" s="1200" t="str">
        <f t="shared" si="58"/>
        <v/>
      </c>
      <c r="AR315" s="1269"/>
      <c r="JD315" s="786"/>
    </row>
    <row r="316" spans="1:264" s="52" customFormat="1" ht="30" customHeight="1">
      <c r="A316" s="1951"/>
      <c r="B316" s="1399">
        <f t="shared" si="59"/>
        <v>20</v>
      </c>
      <c r="C316" s="291"/>
      <c r="D316" s="726" t="str">
        <f t="shared" si="55"/>
        <v/>
      </c>
      <c r="E316" s="1641"/>
      <c r="F316" s="1637"/>
      <c r="G316" s="292"/>
      <c r="H316" s="62"/>
      <c r="I316" s="778"/>
      <c r="J316" s="779"/>
      <c r="K316" s="779"/>
      <c r="L316" s="779"/>
      <c r="M316" s="779"/>
      <c r="N316" s="779"/>
      <c r="O316" s="779"/>
      <c r="P316" s="779"/>
      <c r="Q316" s="779"/>
      <c r="R316" s="779"/>
      <c r="S316" s="779"/>
      <c r="T316" s="779"/>
      <c r="U316" s="779"/>
      <c r="V316" s="780"/>
      <c r="W316" s="826"/>
      <c r="X316" s="778"/>
      <c r="Y316" s="779"/>
      <c r="Z316" s="780"/>
      <c r="AA316" s="826"/>
      <c r="AB316" s="858">
        <f t="shared" si="60"/>
        <v>0</v>
      </c>
      <c r="AC316" s="754"/>
      <c r="AD316" s="780"/>
      <c r="AE316" s="826"/>
      <c r="AF316" s="804">
        <f t="shared" si="61"/>
        <v>0</v>
      </c>
      <c r="AG316" s="803">
        <f t="shared" si="62"/>
        <v>0</v>
      </c>
      <c r="AO316" s="1200" t="str">
        <f t="shared" si="56"/>
        <v/>
      </c>
      <c r="AP316" s="1200" t="str">
        <f t="shared" si="57"/>
        <v/>
      </c>
      <c r="AQ316" s="1200" t="str">
        <f t="shared" si="58"/>
        <v/>
      </c>
      <c r="AR316" s="1269"/>
      <c r="JD316" s="786"/>
    </row>
    <row r="317" spans="1:264" s="52" customFormat="1" ht="30" customHeight="1">
      <c r="A317" s="1951"/>
      <c r="B317" s="1399">
        <f t="shared" si="59"/>
        <v>21</v>
      </c>
      <c r="C317" s="291"/>
      <c r="D317" s="726" t="str">
        <f t="shared" si="55"/>
        <v/>
      </c>
      <c r="E317" s="1641"/>
      <c r="F317" s="1637"/>
      <c r="G317" s="292"/>
      <c r="H317" s="62"/>
      <c r="I317" s="778"/>
      <c r="J317" s="779"/>
      <c r="K317" s="779"/>
      <c r="L317" s="779"/>
      <c r="M317" s="779"/>
      <c r="N317" s="779"/>
      <c r="O317" s="779"/>
      <c r="P317" s="779"/>
      <c r="Q317" s="779"/>
      <c r="R317" s="779"/>
      <c r="S317" s="779"/>
      <c r="T317" s="779"/>
      <c r="U317" s="779"/>
      <c r="V317" s="780"/>
      <c r="W317" s="826"/>
      <c r="X317" s="778"/>
      <c r="Y317" s="779"/>
      <c r="Z317" s="780"/>
      <c r="AA317" s="826"/>
      <c r="AB317" s="858">
        <f t="shared" si="60"/>
        <v>0</v>
      </c>
      <c r="AC317" s="754"/>
      <c r="AD317" s="780"/>
      <c r="AE317" s="826"/>
      <c r="AF317" s="804">
        <f t="shared" si="61"/>
        <v>0</v>
      </c>
      <c r="AG317" s="803">
        <f t="shared" si="62"/>
        <v>0</v>
      </c>
      <c r="AO317" s="1200" t="str">
        <f t="shared" si="56"/>
        <v/>
      </c>
      <c r="AP317" s="1200" t="str">
        <f t="shared" si="57"/>
        <v/>
      </c>
      <c r="AQ317" s="1200" t="str">
        <f t="shared" si="58"/>
        <v/>
      </c>
      <c r="AR317" s="1269"/>
      <c r="JD317" s="786"/>
    </row>
    <row r="318" spans="1:264" s="52" customFormat="1" ht="30" customHeight="1">
      <c r="A318" s="1951"/>
      <c r="B318" s="1399">
        <f t="shared" si="59"/>
        <v>22</v>
      </c>
      <c r="C318" s="291"/>
      <c r="D318" s="726" t="str">
        <f t="shared" si="55"/>
        <v/>
      </c>
      <c r="E318" s="1641"/>
      <c r="F318" s="1637"/>
      <c r="G318" s="292"/>
      <c r="H318" s="62"/>
      <c r="I318" s="778"/>
      <c r="J318" s="779"/>
      <c r="K318" s="779"/>
      <c r="L318" s="779"/>
      <c r="M318" s="779"/>
      <c r="N318" s="779"/>
      <c r="O318" s="779"/>
      <c r="P318" s="779"/>
      <c r="Q318" s="779"/>
      <c r="R318" s="779"/>
      <c r="S318" s="779"/>
      <c r="T318" s="779"/>
      <c r="U318" s="779"/>
      <c r="V318" s="780"/>
      <c r="W318" s="826"/>
      <c r="X318" s="778"/>
      <c r="Y318" s="779"/>
      <c r="Z318" s="780"/>
      <c r="AA318" s="826"/>
      <c r="AB318" s="858">
        <f t="shared" si="60"/>
        <v>0</v>
      </c>
      <c r="AC318" s="754"/>
      <c r="AD318" s="780"/>
      <c r="AE318" s="826"/>
      <c r="AF318" s="804">
        <f t="shared" si="61"/>
        <v>0</v>
      </c>
      <c r="AG318" s="803">
        <f t="shared" si="62"/>
        <v>0</v>
      </c>
      <c r="AO318" s="1200" t="str">
        <f t="shared" si="56"/>
        <v/>
      </c>
      <c r="AP318" s="1200" t="str">
        <f t="shared" si="57"/>
        <v/>
      </c>
      <c r="AQ318" s="1200" t="str">
        <f t="shared" si="58"/>
        <v/>
      </c>
      <c r="AR318" s="1269"/>
      <c r="JD318" s="786"/>
    </row>
    <row r="319" spans="1:264" s="52" customFormat="1" ht="30" customHeight="1">
      <c r="A319" s="1951"/>
      <c r="B319" s="1399">
        <f t="shared" si="59"/>
        <v>23</v>
      </c>
      <c r="C319" s="291"/>
      <c r="D319" s="726" t="str">
        <f t="shared" si="55"/>
        <v/>
      </c>
      <c r="E319" s="1641"/>
      <c r="F319" s="1637"/>
      <c r="G319" s="292"/>
      <c r="H319" s="62"/>
      <c r="I319" s="778"/>
      <c r="J319" s="779"/>
      <c r="K319" s="779"/>
      <c r="L319" s="779"/>
      <c r="M319" s="779"/>
      <c r="N319" s="779"/>
      <c r="O319" s="779"/>
      <c r="P319" s="779"/>
      <c r="Q319" s="779"/>
      <c r="R319" s="779"/>
      <c r="S319" s="779"/>
      <c r="T319" s="779"/>
      <c r="U319" s="779"/>
      <c r="V319" s="780"/>
      <c r="W319" s="826"/>
      <c r="X319" s="778"/>
      <c r="Y319" s="779"/>
      <c r="Z319" s="780"/>
      <c r="AA319" s="826"/>
      <c r="AB319" s="858">
        <f t="shared" si="60"/>
        <v>0</v>
      </c>
      <c r="AC319" s="754"/>
      <c r="AD319" s="780"/>
      <c r="AE319" s="826"/>
      <c r="AF319" s="804">
        <f t="shared" si="61"/>
        <v>0</v>
      </c>
      <c r="AG319" s="803">
        <f t="shared" si="62"/>
        <v>0</v>
      </c>
      <c r="AO319" s="1200" t="str">
        <f t="shared" si="56"/>
        <v/>
      </c>
      <c r="AP319" s="1200" t="str">
        <f t="shared" si="57"/>
        <v/>
      </c>
      <c r="AQ319" s="1200" t="str">
        <f t="shared" si="58"/>
        <v/>
      </c>
      <c r="AR319" s="1269"/>
      <c r="JD319" s="786"/>
    </row>
    <row r="320" spans="1:264" s="52" customFormat="1" ht="30" customHeight="1">
      <c r="A320" s="1951"/>
      <c r="B320" s="1399">
        <f t="shared" si="59"/>
        <v>24</v>
      </c>
      <c r="C320" s="291"/>
      <c r="D320" s="726" t="str">
        <f t="shared" si="55"/>
        <v/>
      </c>
      <c r="E320" s="1641"/>
      <c r="F320" s="1637"/>
      <c r="G320" s="292"/>
      <c r="H320" s="62"/>
      <c r="I320" s="778"/>
      <c r="J320" s="779"/>
      <c r="K320" s="779"/>
      <c r="L320" s="779"/>
      <c r="M320" s="779"/>
      <c r="N320" s="779"/>
      <c r="O320" s="779"/>
      <c r="P320" s="779"/>
      <c r="Q320" s="779"/>
      <c r="R320" s="779"/>
      <c r="S320" s="779"/>
      <c r="T320" s="779"/>
      <c r="U320" s="779"/>
      <c r="V320" s="780"/>
      <c r="W320" s="826"/>
      <c r="X320" s="778"/>
      <c r="Y320" s="779"/>
      <c r="Z320" s="780"/>
      <c r="AA320" s="826"/>
      <c r="AB320" s="858">
        <f t="shared" si="60"/>
        <v>0</v>
      </c>
      <c r="AC320" s="754"/>
      <c r="AD320" s="780"/>
      <c r="AE320" s="826"/>
      <c r="AF320" s="804">
        <f t="shared" si="61"/>
        <v>0</v>
      </c>
      <c r="AG320" s="803">
        <f t="shared" si="62"/>
        <v>0</v>
      </c>
      <c r="AO320" s="1200" t="str">
        <f t="shared" si="56"/>
        <v/>
      </c>
      <c r="AP320" s="1200" t="str">
        <f t="shared" si="57"/>
        <v/>
      </c>
      <c r="AQ320" s="1200" t="str">
        <f t="shared" si="58"/>
        <v/>
      </c>
      <c r="AR320" s="1269"/>
      <c r="JD320" s="786"/>
    </row>
    <row r="321" spans="1:264" s="52" customFormat="1" ht="30" customHeight="1">
      <c r="A321" s="1951"/>
      <c r="B321" s="1399">
        <f t="shared" si="59"/>
        <v>25</v>
      </c>
      <c r="C321" s="291"/>
      <c r="D321" s="726" t="str">
        <f t="shared" si="55"/>
        <v/>
      </c>
      <c r="E321" s="1641"/>
      <c r="F321" s="1637"/>
      <c r="G321" s="292"/>
      <c r="H321" s="62"/>
      <c r="I321" s="778"/>
      <c r="J321" s="779"/>
      <c r="K321" s="779"/>
      <c r="L321" s="779"/>
      <c r="M321" s="779"/>
      <c r="N321" s="779"/>
      <c r="O321" s="779"/>
      <c r="P321" s="779"/>
      <c r="Q321" s="779"/>
      <c r="R321" s="779"/>
      <c r="S321" s="779"/>
      <c r="T321" s="779"/>
      <c r="U321" s="779"/>
      <c r="V321" s="780"/>
      <c r="W321" s="826"/>
      <c r="X321" s="778"/>
      <c r="Y321" s="779"/>
      <c r="Z321" s="780"/>
      <c r="AA321" s="826"/>
      <c r="AB321" s="858">
        <f t="shared" si="60"/>
        <v>0</v>
      </c>
      <c r="AC321" s="754"/>
      <c r="AD321" s="780"/>
      <c r="AE321" s="826"/>
      <c r="AF321" s="804">
        <f t="shared" si="61"/>
        <v>0</v>
      </c>
      <c r="AG321" s="803">
        <f t="shared" si="62"/>
        <v>0</v>
      </c>
      <c r="AO321" s="1200" t="str">
        <f t="shared" si="56"/>
        <v/>
      </c>
      <c r="AP321" s="1200" t="str">
        <f t="shared" si="57"/>
        <v/>
      </c>
      <c r="AQ321" s="1200" t="str">
        <f t="shared" si="58"/>
        <v/>
      </c>
      <c r="AR321" s="1269"/>
      <c r="JD321" s="786"/>
    </row>
    <row r="322" spans="1:264" s="52" customFormat="1" ht="30" customHeight="1">
      <c r="A322" s="1951"/>
      <c r="B322" s="1399">
        <f t="shared" si="59"/>
        <v>26</v>
      </c>
      <c r="C322" s="291"/>
      <c r="D322" s="726" t="str">
        <f t="shared" si="55"/>
        <v/>
      </c>
      <c r="E322" s="1641"/>
      <c r="F322" s="1637"/>
      <c r="G322" s="292"/>
      <c r="H322" s="62"/>
      <c r="I322" s="778"/>
      <c r="J322" s="779"/>
      <c r="K322" s="779"/>
      <c r="L322" s="779"/>
      <c r="M322" s="779"/>
      <c r="N322" s="779"/>
      <c r="O322" s="779"/>
      <c r="P322" s="779"/>
      <c r="Q322" s="779"/>
      <c r="R322" s="779"/>
      <c r="S322" s="779"/>
      <c r="T322" s="779"/>
      <c r="U322" s="779"/>
      <c r="V322" s="780"/>
      <c r="W322" s="826"/>
      <c r="X322" s="778"/>
      <c r="Y322" s="779"/>
      <c r="Z322" s="780"/>
      <c r="AA322" s="826"/>
      <c r="AB322" s="858">
        <f t="shared" si="60"/>
        <v>0</v>
      </c>
      <c r="AC322" s="754"/>
      <c r="AD322" s="780"/>
      <c r="AE322" s="826"/>
      <c r="AF322" s="804">
        <f t="shared" si="61"/>
        <v>0</v>
      </c>
      <c r="AG322" s="803">
        <f t="shared" si="62"/>
        <v>0</v>
      </c>
      <c r="AO322" s="1200" t="str">
        <f t="shared" si="56"/>
        <v/>
      </c>
      <c r="AP322" s="1200" t="str">
        <f t="shared" si="57"/>
        <v/>
      </c>
      <c r="AQ322" s="1200" t="str">
        <f t="shared" si="58"/>
        <v/>
      </c>
      <c r="AR322" s="1269"/>
      <c r="JD322" s="786"/>
    </row>
    <row r="323" spans="1:264" s="52" customFormat="1" ht="30" customHeight="1">
      <c r="A323" s="1951"/>
      <c r="B323" s="1399">
        <f t="shared" si="59"/>
        <v>27</v>
      </c>
      <c r="C323" s="291"/>
      <c r="D323" s="726" t="str">
        <f t="shared" si="55"/>
        <v/>
      </c>
      <c r="E323" s="1641"/>
      <c r="F323" s="1637"/>
      <c r="G323" s="292"/>
      <c r="H323" s="62"/>
      <c r="I323" s="778"/>
      <c r="J323" s="779"/>
      <c r="K323" s="779"/>
      <c r="L323" s="779"/>
      <c r="M323" s="779"/>
      <c r="N323" s="779"/>
      <c r="O323" s="779"/>
      <c r="P323" s="779"/>
      <c r="Q323" s="779"/>
      <c r="R323" s="779"/>
      <c r="S323" s="779"/>
      <c r="T323" s="779"/>
      <c r="U323" s="779"/>
      <c r="V323" s="780"/>
      <c r="W323" s="826"/>
      <c r="X323" s="778"/>
      <c r="Y323" s="779"/>
      <c r="Z323" s="780"/>
      <c r="AA323" s="826"/>
      <c r="AB323" s="858">
        <f t="shared" si="60"/>
        <v>0</v>
      </c>
      <c r="AC323" s="754"/>
      <c r="AD323" s="780"/>
      <c r="AE323" s="826"/>
      <c r="AF323" s="804">
        <f t="shared" si="61"/>
        <v>0</v>
      </c>
      <c r="AG323" s="803">
        <f t="shared" si="62"/>
        <v>0</v>
      </c>
      <c r="AO323" s="1200" t="str">
        <f t="shared" si="56"/>
        <v/>
      </c>
      <c r="AP323" s="1200" t="str">
        <f t="shared" si="57"/>
        <v/>
      </c>
      <c r="AQ323" s="1200" t="str">
        <f t="shared" si="58"/>
        <v/>
      </c>
      <c r="AR323" s="1269"/>
      <c r="JD323" s="786"/>
    </row>
    <row r="324" spans="1:264" s="52" customFormat="1" ht="30" customHeight="1">
      <c r="A324" s="1951"/>
      <c r="B324" s="1399">
        <f t="shared" si="59"/>
        <v>28</v>
      </c>
      <c r="C324" s="291"/>
      <c r="D324" s="726" t="str">
        <f t="shared" si="55"/>
        <v/>
      </c>
      <c r="E324" s="1641"/>
      <c r="F324" s="1637"/>
      <c r="G324" s="292"/>
      <c r="H324" s="62"/>
      <c r="I324" s="778"/>
      <c r="J324" s="779"/>
      <c r="K324" s="779"/>
      <c r="L324" s="779"/>
      <c r="M324" s="779"/>
      <c r="N324" s="779"/>
      <c r="O324" s="779"/>
      <c r="P324" s="779"/>
      <c r="Q324" s="779"/>
      <c r="R324" s="779"/>
      <c r="S324" s="779"/>
      <c r="T324" s="779"/>
      <c r="U324" s="779"/>
      <c r="V324" s="780"/>
      <c r="W324" s="826"/>
      <c r="X324" s="778"/>
      <c r="Y324" s="779"/>
      <c r="Z324" s="780"/>
      <c r="AA324" s="826"/>
      <c r="AB324" s="858">
        <f t="shared" si="60"/>
        <v>0</v>
      </c>
      <c r="AC324" s="754"/>
      <c r="AD324" s="780"/>
      <c r="AE324" s="826"/>
      <c r="AF324" s="804">
        <f t="shared" si="61"/>
        <v>0</v>
      </c>
      <c r="AG324" s="803">
        <f t="shared" si="62"/>
        <v>0</v>
      </c>
      <c r="AO324" s="1200" t="str">
        <f t="shared" si="56"/>
        <v/>
      </c>
      <c r="AP324" s="1200" t="str">
        <f t="shared" si="57"/>
        <v/>
      </c>
      <c r="AQ324" s="1200" t="str">
        <f t="shared" si="58"/>
        <v/>
      </c>
      <c r="AR324" s="1269"/>
      <c r="JD324" s="786"/>
    </row>
    <row r="325" spans="1:264" s="52" customFormat="1" ht="30" customHeight="1">
      <c r="A325" s="1951"/>
      <c r="B325" s="1399">
        <f t="shared" si="59"/>
        <v>29</v>
      </c>
      <c r="C325" s="291"/>
      <c r="D325" s="726" t="str">
        <f t="shared" si="55"/>
        <v/>
      </c>
      <c r="E325" s="1641"/>
      <c r="F325" s="1637"/>
      <c r="G325" s="292"/>
      <c r="H325" s="62"/>
      <c r="I325" s="778"/>
      <c r="J325" s="779"/>
      <c r="K325" s="779"/>
      <c r="L325" s="779"/>
      <c r="M325" s="779"/>
      <c r="N325" s="779"/>
      <c r="O325" s="779"/>
      <c r="P325" s="779"/>
      <c r="Q325" s="779"/>
      <c r="R325" s="779"/>
      <c r="S325" s="779"/>
      <c r="T325" s="779"/>
      <c r="U325" s="779"/>
      <c r="V325" s="780"/>
      <c r="W325" s="826"/>
      <c r="X325" s="778"/>
      <c r="Y325" s="779"/>
      <c r="Z325" s="780"/>
      <c r="AA325" s="826"/>
      <c r="AB325" s="858">
        <f t="shared" si="60"/>
        <v>0</v>
      </c>
      <c r="AC325" s="754"/>
      <c r="AD325" s="780"/>
      <c r="AE325" s="826"/>
      <c r="AF325" s="804">
        <f t="shared" si="61"/>
        <v>0</v>
      </c>
      <c r="AG325" s="803">
        <f t="shared" si="62"/>
        <v>0</v>
      </c>
      <c r="AO325" s="1200" t="str">
        <f t="shared" si="56"/>
        <v/>
      </c>
      <c r="AP325" s="1200" t="str">
        <f t="shared" si="57"/>
        <v/>
      </c>
      <c r="AQ325" s="1200" t="str">
        <f t="shared" si="58"/>
        <v/>
      </c>
      <c r="AR325" s="1269"/>
      <c r="JD325" s="786"/>
    </row>
    <row r="326" spans="1:264" s="52" customFormat="1" ht="30" customHeight="1">
      <c r="A326" s="1951"/>
      <c r="B326" s="1399">
        <f t="shared" si="59"/>
        <v>30</v>
      </c>
      <c r="C326" s="291"/>
      <c r="D326" s="726" t="str">
        <f t="shared" si="55"/>
        <v/>
      </c>
      <c r="E326" s="1641"/>
      <c r="F326" s="1637"/>
      <c r="G326" s="292"/>
      <c r="H326" s="62"/>
      <c r="I326" s="778"/>
      <c r="J326" s="779"/>
      <c r="K326" s="779"/>
      <c r="L326" s="779"/>
      <c r="M326" s="779"/>
      <c r="N326" s="779"/>
      <c r="O326" s="779"/>
      <c r="P326" s="779"/>
      <c r="Q326" s="779"/>
      <c r="R326" s="779"/>
      <c r="S326" s="779"/>
      <c r="T326" s="779"/>
      <c r="U326" s="779"/>
      <c r="V326" s="780"/>
      <c r="W326" s="826"/>
      <c r="X326" s="778"/>
      <c r="Y326" s="779"/>
      <c r="Z326" s="780"/>
      <c r="AA326" s="826"/>
      <c r="AB326" s="858">
        <f t="shared" si="60"/>
        <v>0</v>
      </c>
      <c r="AC326" s="754"/>
      <c r="AD326" s="780"/>
      <c r="AE326" s="826"/>
      <c r="AF326" s="804">
        <f t="shared" si="61"/>
        <v>0</v>
      </c>
      <c r="AG326" s="803">
        <f t="shared" si="62"/>
        <v>0</v>
      </c>
      <c r="AO326" s="1200" t="str">
        <f t="shared" si="56"/>
        <v/>
      </c>
      <c r="AP326" s="1200" t="str">
        <f t="shared" si="57"/>
        <v/>
      </c>
      <c r="AQ326" s="1200" t="str">
        <f t="shared" si="58"/>
        <v/>
      </c>
      <c r="AR326" s="1269"/>
      <c r="JD326" s="786"/>
    </row>
    <row r="327" spans="1:264" s="52" customFormat="1" ht="30" customHeight="1">
      <c r="A327" s="1951"/>
      <c r="B327" s="1399">
        <f t="shared" si="59"/>
        <v>31</v>
      </c>
      <c r="C327" s="291"/>
      <c r="D327" s="726" t="str">
        <f t="shared" si="55"/>
        <v/>
      </c>
      <c r="E327" s="1641"/>
      <c r="F327" s="1637"/>
      <c r="G327" s="292"/>
      <c r="H327" s="62"/>
      <c r="I327" s="778"/>
      <c r="J327" s="779"/>
      <c r="K327" s="779"/>
      <c r="L327" s="779"/>
      <c r="M327" s="779"/>
      <c r="N327" s="779"/>
      <c r="O327" s="779"/>
      <c r="P327" s="779"/>
      <c r="Q327" s="779"/>
      <c r="R327" s="779"/>
      <c r="S327" s="779"/>
      <c r="T327" s="779"/>
      <c r="U327" s="779"/>
      <c r="V327" s="780"/>
      <c r="W327" s="826"/>
      <c r="X327" s="778"/>
      <c r="Y327" s="779"/>
      <c r="Z327" s="780"/>
      <c r="AA327" s="826"/>
      <c r="AB327" s="858">
        <f t="shared" si="60"/>
        <v>0</v>
      </c>
      <c r="AC327" s="754"/>
      <c r="AD327" s="780"/>
      <c r="AE327" s="826"/>
      <c r="AF327" s="804">
        <f t="shared" si="61"/>
        <v>0</v>
      </c>
      <c r="AG327" s="803">
        <f t="shared" si="62"/>
        <v>0</v>
      </c>
      <c r="AO327" s="1200" t="str">
        <f t="shared" si="56"/>
        <v/>
      </c>
      <c r="AP327" s="1200" t="str">
        <f t="shared" si="57"/>
        <v/>
      </c>
      <c r="AQ327" s="1200" t="str">
        <f t="shared" si="58"/>
        <v/>
      </c>
      <c r="AR327" s="1269"/>
      <c r="JD327" s="786"/>
    </row>
    <row r="328" spans="1:264" s="52" customFormat="1" ht="30" customHeight="1">
      <c r="A328" s="1951"/>
      <c r="B328" s="1399">
        <f t="shared" si="59"/>
        <v>32</v>
      </c>
      <c r="C328" s="291"/>
      <c r="D328" s="726" t="str">
        <f t="shared" si="55"/>
        <v/>
      </c>
      <c r="E328" s="1641"/>
      <c r="F328" s="1637"/>
      <c r="G328" s="292"/>
      <c r="H328" s="62"/>
      <c r="I328" s="778"/>
      <c r="J328" s="779"/>
      <c r="K328" s="779"/>
      <c r="L328" s="779"/>
      <c r="M328" s="779"/>
      <c r="N328" s="779"/>
      <c r="O328" s="779"/>
      <c r="P328" s="779"/>
      <c r="Q328" s="779"/>
      <c r="R328" s="779"/>
      <c r="S328" s="779"/>
      <c r="T328" s="779"/>
      <c r="U328" s="779"/>
      <c r="V328" s="780"/>
      <c r="W328" s="826"/>
      <c r="X328" s="778"/>
      <c r="Y328" s="779"/>
      <c r="Z328" s="780"/>
      <c r="AA328" s="826"/>
      <c r="AB328" s="858">
        <f t="shared" si="60"/>
        <v>0</v>
      </c>
      <c r="AC328" s="754"/>
      <c r="AD328" s="780"/>
      <c r="AE328" s="826"/>
      <c r="AF328" s="804">
        <f t="shared" si="61"/>
        <v>0</v>
      </c>
      <c r="AG328" s="803">
        <f t="shared" si="62"/>
        <v>0</v>
      </c>
      <c r="AO328" s="1200" t="str">
        <f t="shared" si="56"/>
        <v/>
      </c>
      <c r="AP328" s="1200" t="str">
        <f t="shared" si="57"/>
        <v/>
      </c>
      <c r="AQ328" s="1200" t="str">
        <f t="shared" si="58"/>
        <v/>
      </c>
      <c r="AR328" s="1269"/>
      <c r="JD328" s="786"/>
    </row>
    <row r="329" spans="1:264" s="52" customFormat="1" ht="30" customHeight="1">
      <c r="A329" s="1951"/>
      <c r="B329" s="1399">
        <f t="shared" si="59"/>
        <v>33</v>
      </c>
      <c r="C329" s="291"/>
      <c r="D329" s="726" t="str">
        <f t="shared" si="55"/>
        <v/>
      </c>
      <c r="E329" s="1641"/>
      <c r="F329" s="1637"/>
      <c r="G329" s="292"/>
      <c r="H329" s="62"/>
      <c r="I329" s="778"/>
      <c r="J329" s="779"/>
      <c r="K329" s="779"/>
      <c r="L329" s="779"/>
      <c r="M329" s="779"/>
      <c r="N329" s="779"/>
      <c r="O329" s="779"/>
      <c r="P329" s="779"/>
      <c r="Q329" s="779"/>
      <c r="R329" s="779"/>
      <c r="S329" s="779"/>
      <c r="T329" s="779"/>
      <c r="U329" s="779"/>
      <c r="V329" s="780"/>
      <c r="W329" s="826"/>
      <c r="X329" s="778"/>
      <c r="Y329" s="779"/>
      <c r="Z329" s="780"/>
      <c r="AA329" s="826"/>
      <c r="AB329" s="858">
        <f t="shared" si="60"/>
        <v>0</v>
      </c>
      <c r="AC329" s="754"/>
      <c r="AD329" s="780"/>
      <c r="AE329" s="826"/>
      <c r="AF329" s="804">
        <f t="shared" si="61"/>
        <v>0</v>
      </c>
      <c r="AG329" s="803">
        <f t="shared" si="62"/>
        <v>0</v>
      </c>
      <c r="AO329" s="1200" t="str">
        <f t="shared" si="56"/>
        <v/>
      </c>
      <c r="AP329" s="1200" t="str">
        <f t="shared" si="57"/>
        <v/>
      </c>
      <c r="AQ329" s="1200" t="str">
        <f t="shared" si="58"/>
        <v/>
      </c>
      <c r="AR329" s="1269"/>
      <c r="JD329" s="786"/>
    </row>
    <row r="330" spans="1:264" s="52" customFormat="1" ht="30" customHeight="1">
      <c r="A330" s="1951"/>
      <c r="B330" s="1399">
        <f t="shared" si="59"/>
        <v>34</v>
      </c>
      <c r="C330" s="291"/>
      <c r="D330" s="726" t="str">
        <f t="shared" si="55"/>
        <v/>
      </c>
      <c r="E330" s="1641"/>
      <c r="F330" s="1637"/>
      <c r="G330" s="292"/>
      <c r="H330" s="62"/>
      <c r="I330" s="778"/>
      <c r="J330" s="779"/>
      <c r="K330" s="779"/>
      <c r="L330" s="779"/>
      <c r="M330" s="779"/>
      <c r="N330" s="779"/>
      <c r="O330" s="779"/>
      <c r="P330" s="779"/>
      <c r="Q330" s="779"/>
      <c r="R330" s="779"/>
      <c r="S330" s="779"/>
      <c r="T330" s="779"/>
      <c r="U330" s="779"/>
      <c r="V330" s="780"/>
      <c r="W330" s="826"/>
      <c r="X330" s="778"/>
      <c r="Y330" s="779"/>
      <c r="Z330" s="780"/>
      <c r="AA330" s="826"/>
      <c r="AB330" s="858">
        <f t="shared" si="60"/>
        <v>0</v>
      </c>
      <c r="AC330" s="754"/>
      <c r="AD330" s="780"/>
      <c r="AE330" s="826"/>
      <c r="AF330" s="804">
        <f t="shared" si="61"/>
        <v>0</v>
      </c>
      <c r="AG330" s="803">
        <f t="shared" si="62"/>
        <v>0</v>
      </c>
      <c r="AO330" s="1200" t="str">
        <f t="shared" si="56"/>
        <v/>
      </c>
      <c r="AP330" s="1200" t="str">
        <f t="shared" si="57"/>
        <v/>
      </c>
      <c r="AQ330" s="1200" t="str">
        <f t="shared" si="58"/>
        <v/>
      </c>
      <c r="AR330" s="1269"/>
      <c r="JD330" s="786"/>
    </row>
    <row r="331" spans="1:264" s="52" customFormat="1" ht="30" customHeight="1">
      <c r="A331" s="1951"/>
      <c r="B331" s="1399">
        <f t="shared" si="59"/>
        <v>35</v>
      </c>
      <c r="C331" s="291"/>
      <c r="D331" s="726" t="str">
        <f t="shared" si="55"/>
        <v/>
      </c>
      <c r="E331" s="1641"/>
      <c r="F331" s="1637"/>
      <c r="G331" s="292"/>
      <c r="H331" s="62"/>
      <c r="I331" s="778"/>
      <c r="J331" s="779"/>
      <c r="K331" s="779"/>
      <c r="L331" s="779"/>
      <c r="M331" s="779"/>
      <c r="N331" s="779"/>
      <c r="O331" s="779"/>
      <c r="P331" s="779"/>
      <c r="Q331" s="779"/>
      <c r="R331" s="779"/>
      <c r="S331" s="779"/>
      <c r="T331" s="779"/>
      <c r="U331" s="779"/>
      <c r="V331" s="780"/>
      <c r="W331" s="826"/>
      <c r="X331" s="778"/>
      <c r="Y331" s="779"/>
      <c r="Z331" s="780"/>
      <c r="AA331" s="826"/>
      <c r="AB331" s="858">
        <f t="shared" si="60"/>
        <v>0</v>
      </c>
      <c r="AC331" s="754"/>
      <c r="AD331" s="780"/>
      <c r="AE331" s="826"/>
      <c r="AF331" s="804">
        <f t="shared" si="61"/>
        <v>0</v>
      </c>
      <c r="AG331" s="803">
        <f t="shared" si="62"/>
        <v>0</v>
      </c>
      <c r="AO331" s="1200" t="str">
        <f t="shared" si="56"/>
        <v/>
      </c>
      <c r="AP331" s="1200" t="str">
        <f t="shared" si="57"/>
        <v/>
      </c>
      <c r="AQ331" s="1200" t="str">
        <f t="shared" si="58"/>
        <v/>
      </c>
      <c r="AR331" s="1269"/>
      <c r="JD331" s="786"/>
    </row>
    <row r="332" spans="1:264" s="52" customFormat="1" ht="30" customHeight="1">
      <c r="A332" s="1951"/>
      <c r="B332" s="1399">
        <f t="shared" si="59"/>
        <v>36</v>
      </c>
      <c r="C332" s="291"/>
      <c r="D332" s="726" t="str">
        <f t="shared" si="55"/>
        <v/>
      </c>
      <c r="E332" s="1641"/>
      <c r="F332" s="1637"/>
      <c r="G332" s="292"/>
      <c r="H332" s="62"/>
      <c r="I332" s="778"/>
      <c r="J332" s="779"/>
      <c r="K332" s="779"/>
      <c r="L332" s="779"/>
      <c r="M332" s="779"/>
      <c r="N332" s="779"/>
      <c r="O332" s="779"/>
      <c r="P332" s="779"/>
      <c r="Q332" s="779"/>
      <c r="R332" s="779"/>
      <c r="S332" s="779"/>
      <c r="T332" s="779"/>
      <c r="U332" s="779"/>
      <c r="V332" s="780"/>
      <c r="W332" s="826"/>
      <c r="X332" s="778"/>
      <c r="Y332" s="779"/>
      <c r="Z332" s="780"/>
      <c r="AA332" s="826"/>
      <c r="AB332" s="858">
        <f t="shared" si="60"/>
        <v>0</v>
      </c>
      <c r="AC332" s="754"/>
      <c r="AD332" s="780"/>
      <c r="AE332" s="826"/>
      <c r="AF332" s="804">
        <f t="shared" si="61"/>
        <v>0</v>
      </c>
      <c r="AG332" s="803">
        <f t="shared" si="62"/>
        <v>0</v>
      </c>
      <c r="AO332" s="1200" t="str">
        <f t="shared" si="56"/>
        <v/>
      </c>
      <c r="AP332" s="1200" t="str">
        <f t="shared" si="57"/>
        <v/>
      </c>
      <c r="AQ332" s="1200" t="str">
        <f t="shared" si="58"/>
        <v/>
      </c>
      <c r="AR332" s="1269"/>
      <c r="JD332" s="786"/>
    </row>
    <row r="333" spans="1:264" s="52" customFormat="1" ht="30" customHeight="1">
      <c r="A333" s="1951"/>
      <c r="B333" s="1399">
        <f t="shared" si="59"/>
        <v>37</v>
      </c>
      <c r="C333" s="291"/>
      <c r="D333" s="726" t="str">
        <f t="shared" si="55"/>
        <v/>
      </c>
      <c r="E333" s="1641"/>
      <c r="F333" s="1637"/>
      <c r="G333" s="292"/>
      <c r="H333" s="62"/>
      <c r="I333" s="778"/>
      <c r="J333" s="779"/>
      <c r="K333" s="779"/>
      <c r="L333" s="779"/>
      <c r="M333" s="779"/>
      <c r="N333" s="779"/>
      <c r="O333" s="779"/>
      <c r="P333" s="779"/>
      <c r="Q333" s="779"/>
      <c r="R333" s="779"/>
      <c r="S333" s="779"/>
      <c r="T333" s="779"/>
      <c r="U333" s="779"/>
      <c r="V333" s="780"/>
      <c r="W333" s="826"/>
      <c r="X333" s="778"/>
      <c r="Y333" s="779"/>
      <c r="Z333" s="780"/>
      <c r="AA333" s="826"/>
      <c r="AB333" s="858">
        <f t="shared" si="60"/>
        <v>0</v>
      </c>
      <c r="AC333" s="754"/>
      <c r="AD333" s="780"/>
      <c r="AE333" s="826"/>
      <c r="AF333" s="804">
        <f t="shared" si="61"/>
        <v>0</v>
      </c>
      <c r="AG333" s="803">
        <f t="shared" si="62"/>
        <v>0</v>
      </c>
      <c r="AO333" s="1200" t="str">
        <f t="shared" si="56"/>
        <v/>
      </c>
      <c r="AP333" s="1200" t="str">
        <f t="shared" si="57"/>
        <v/>
      </c>
      <c r="AQ333" s="1200" t="str">
        <f t="shared" si="58"/>
        <v/>
      </c>
      <c r="AR333" s="1269"/>
      <c r="JD333" s="786"/>
    </row>
    <row r="334" spans="1:264" s="52" customFormat="1" ht="30" customHeight="1">
      <c r="A334" s="1951"/>
      <c r="B334" s="1399">
        <f t="shared" si="59"/>
        <v>38</v>
      </c>
      <c r="C334" s="291"/>
      <c r="D334" s="726" t="str">
        <f t="shared" si="55"/>
        <v/>
      </c>
      <c r="E334" s="1641"/>
      <c r="F334" s="1637"/>
      <c r="G334" s="292"/>
      <c r="H334" s="62"/>
      <c r="I334" s="778"/>
      <c r="J334" s="779"/>
      <c r="K334" s="779"/>
      <c r="L334" s="779"/>
      <c r="M334" s="779"/>
      <c r="N334" s="779"/>
      <c r="O334" s="779"/>
      <c r="P334" s="779"/>
      <c r="Q334" s="779"/>
      <c r="R334" s="779"/>
      <c r="S334" s="779"/>
      <c r="T334" s="779"/>
      <c r="U334" s="779"/>
      <c r="V334" s="780"/>
      <c r="W334" s="826"/>
      <c r="X334" s="778"/>
      <c r="Y334" s="779"/>
      <c r="Z334" s="780"/>
      <c r="AA334" s="826"/>
      <c r="AB334" s="858">
        <f t="shared" si="60"/>
        <v>0</v>
      </c>
      <c r="AC334" s="754"/>
      <c r="AD334" s="780"/>
      <c r="AE334" s="826"/>
      <c r="AF334" s="804">
        <f t="shared" si="61"/>
        <v>0</v>
      </c>
      <c r="AG334" s="803">
        <f t="shared" si="62"/>
        <v>0</v>
      </c>
      <c r="AO334" s="1200" t="str">
        <f t="shared" si="56"/>
        <v/>
      </c>
      <c r="AP334" s="1200" t="str">
        <f t="shared" si="57"/>
        <v/>
      </c>
      <c r="AQ334" s="1200" t="str">
        <f t="shared" si="58"/>
        <v/>
      </c>
      <c r="AR334" s="1269"/>
      <c r="JD334" s="786"/>
    </row>
    <row r="335" spans="1:264" s="52" customFormat="1" ht="30" customHeight="1">
      <c r="A335" s="1951"/>
      <c r="B335" s="1399">
        <f t="shared" si="59"/>
        <v>39</v>
      </c>
      <c r="C335" s="291"/>
      <c r="D335" s="726" t="str">
        <f t="shared" si="55"/>
        <v/>
      </c>
      <c r="E335" s="1641"/>
      <c r="F335" s="1637"/>
      <c r="G335" s="292"/>
      <c r="H335" s="62"/>
      <c r="I335" s="778"/>
      <c r="J335" s="779"/>
      <c r="K335" s="779"/>
      <c r="L335" s="779"/>
      <c r="M335" s="779"/>
      <c r="N335" s="779"/>
      <c r="O335" s="779"/>
      <c r="P335" s="779"/>
      <c r="Q335" s="779"/>
      <c r="R335" s="779"/>
      <c r="S335" s="779"/>
      <c r="T335" s="779"/>
      <c r="U335" s="779"/>
      <c r="V335" s="780"/>
      <c r="W335" s="826"/>
      <c r="X335" s="778"/>
      <c r="Y335" s="779"/>
      <c r="Z335" s="780"/>
      <c r="AA335" s="826"/>
      <c r="AB335" s="858">
        <f t="shared" si="60"/>
        <v>0</v>
      </c>
      <c r="AC335" s="754"/>
      <c r="AD335" s="780"/>
      <c r="AE335" s="826"/>
      <c r="AF335" s="804">
        <f t="shared" si="61"/>
        <v>0</v>
      </c>
      <c r="AG335" s="803">
        <f t="shared" si="62"/>
        <v>0</v>
      </c>
      <c r="AO335" s="1200" t="str">
        <f t="shared" si="56"/>
        <v/>
      </c>
      <c r="AP335" s="1200" t="str">
        <f t="shared" si="57"/>
        <v/>
      </c>
      <c r="AQ335" s="1200" t="str">
        <f t="shared" si="58"/>
        <v/>
      </c>
      <c r="AR335" s="1269"/>
      <c r="JD335" s="786"/>
    </row>
    <row r="336" spans="1:264" s="52" customFormat="1" ht="30" customHeight="1">
      <c r="A336" s="1951"/>
      <c r="B336" s="1399">
        <f t="shared" si="59"/>
        <v>40</v>
      </c>
      <c r="C336" s="291"/>
      <c r="D336" s="726" t="str">
        <f t="shared" si="55"/>
        <v/>
      </c>
      <c r="E336" s="1641"/>
      <c r="F336" s="1637"/>
      <c r="G336" s="292"/>
      <c r="H336" s="62"/>
      <c r="I336" s="778"/>
      <c r="J336" s="779"/>
      <c r="K336" s="779"/>
      <c r="L336" s="779"/>
      <c r="M336" s="779"/>
      <c r="N336" s="779"/>
      <c r="O336" s="779"/>
      <c r="P336" s="779"/>
      <c r="Q336" s="779"/>
      <c r="R336" s="779"/>
      <c r="S336" s="779"/>
      <c r="T336" s="779"/>
      <c r="U336" s="779"/>
      <c r="V336" s="780"/>
      <c r="W336" s="826"/>
      <c r="X336" s="778"/>
      <c r="Y336" s="779"/>
      <c r="Z336" s="780"/>
      <c r="AA336" s="826"/>
      <c r="AB336" s="858">
        <f t="shared" si="60"/>
        <v>0</v>
      </c>
      <c r="AC336" s="754"/>
      <c r="AD336" s="780"/>
      <c r="AE336" s="826"/>
      <c r="AF336" s="804">
        <f t="shared" si="61"/>
        <v>0</v>
      </c>
      <c r="AG336" s="803">
        <f t="shared" si="62"/>
        <v>0</v>
      </c>
      <c r="AO336" s="1200" t="str">
        <f t="shared" si="56"/>
        <v/>
      </c>
      <c r="AP336" s="1200" t="str">
        <f t="shared" si="57"/>
        <v/>
      </c>
      <c r="AQ336" s="1200" t="str">
        <f t="shared" si="58"/>
        <v/>
      </c>
      <c r="AR336" s="1269"/>
      <c r="JD336" s="786"/>
    </row>
    <row r="337" spans="1:264" s="52" customFormat="1" ht="30" customHeight="1">
      <c r="A337" s="1951"/>
      <c r="B337" s="1399">
        <f t="shared" si="59"/>
        <v>41</v>
      </c>
      <c r="C337" s="291"/>
      <c r="D337" s="726" t="str">
        <f t="shared" si="55"/>
        <v/>
      </c>
      <c r="E337" s="1641"/>
      <c r="F337" s="1637"/>
      <c r="G337" s="292"/>
      <c r="H337" s="62"/>
      <c r="I337" s="778"/>
      <c r="J337" s="779"/>
      <c r="K337" s="779"/>
      <c r="L337" s="779"/>
      <c r="M337" s="779"/>
      <c r="N337" s="779"/>
      <c r="O337" s="779"/>
      <c r="P337" s="779"/>
      <c r="Q337" s="779"/>
      <c r="R337" s="779"/>
      <c r="S337" s="779"/>
      <c r="T337" s="779"/>
      <c r="U337" s="779"/>
      <c r="V337" s="780"/>
      <c r="W337" s="826"/>
      <c r="X337" s="778"/>
      <c r="Y337" s="779"/>
      <c r="Z337" s="780"/>
      <c r="AA337" s="826"/>
      <c r="AB337" s="858">
        <f t="shared" si="60"/>
        <v>0</v>
      </c>
      <c r="AC337" s="754"/>
      <c r="AD337" s="780"/>
      <c r="AE337" s="826"/>
      <c r="AF337" s="804">
        <f t="shared" si="61"/>
        <v>0</v>
      </c>
      <c r="AG337" s="803">
        <f t="shared" si="62"/>
        <v>0</v>
      </c>
      <c r="AO337" s="1200" t="str">
        <f t="shared" si="56"/>
        <v/>
      </c>
      <c r="AP337" s="1200" t="str">
        <f t="shared" si="57"/>
        <v/>
      </c>
      <c r="AQ337" s="1200" t="str">
        <f t="shared" si="58"/>
        <v/>
      </c>
      <c r="AR337" s="1269"/>
      <c r="JD337" s="786"/>
    </row>
    <row r="338" spans="1:264" s="52" customFormat="1" ht="30" customHeight="1">
      <c r="A338" s="1951"/>
      <c r="B338" s="1399">
        <f t="shared" si="59"/>
        <v>42</v>
      </c>
      <c r="C338" s="291"/>
      <c r="D338" s="726" t="str">
        <f t="shared" si="55"/>
        <v/>
      </c>
      <c r="E338" s="1641"/>
      <c r="F338" s="1637"/>
      <c r="G338" s="292"/>
      <c r="H338" s="62"/>
      <c r="I338" s="778"/>
      <c r="J338" s="779"/>
      <c r="K338" s="779"/>
      <c r="L338" s="779"/>
      <c r="M338" s="779"/>
      <c r="N338" s="779"/>
      <c r="O338" s="779"/>
      <c r="P338" s="779"/>
      <c r="Q338" s="779"/>
      <c r="R338" s="779"/>
      <c r="S338" s="779"/>
      <c r="T338" s="779"/>
      <c r="U338" s="779"/>
      <c r="V338" s="780"/>
      <c r="W338" s="826"/>
      <c r="X338" s="778"/>
      <c r="Y338" s="779"/>
      <c r="Z338" s="780"/>
      <c r="AA338" s="826"/>
      <c r="AB338" s="858">
        <f t="shared" si="60"/>
        <v>0</v>
      </c>
      <c r="AC338" s="754"/>
      <c r="AD338" s="780"/>
      <c r="AE338" s="826"/>
      <c r="AF338" s="804">
        <f t="shared" si="61"/>
        <v>0</v>
      </c>
      <c r="AG338" s="803">
        <f t="shared" si="62"/>
        <v>0</v>
      </c>
      <c r="AO338" s="1200" t="str">
        <f t="shared" si="56"/>
        <v/>
      </c>
      <c r="AP338" s="1200" t="str">
        <f t="shared" si="57"/>
        <v/>
      </c>
      <c r="AQ338" s="1200" t="str">
        <f t="shared" si="58"/>
        <v/>
      </c>
      <c r="AR338" s="1269"/>
      <c r="JD338" s="786"/>
    </row>
    <row r="339" spans="1:264" s="52" customFormat="1" ht="30" customHeight="1">
      <c r="A339" s="1951"/>
      <c r="B339" s="1399">
        <f t="shared" si="59"/>
        <v>43</v>
      </c>
      <c r="C339" s="291"/>
      <c r="D339" s="726" t="str">
        <f t="shared" si="55"/>
        <v/>
      </c>
      <c r="E339" s="1641"/>
      <c r="F339" s="1637"/>
      <c r="G339" s="292"/>
      <c r="H339" s="62"/>
      <c r="I339" s="778"/>
      <c r="J339" s="779"/>
      <c r="K339" s="779"/>
      <c r="L339" s="779"/>
      <c r="M339" s="779"/>
      <c r="N339" s="779"/>
      <c r="O339" s="779"/>
      <c r="P339" s="779"/>
      <c r="Q339" s="779"/>
      <c r="R339" s="779"/>
      <c r="S339" s="779"/>
      <c r="T339" s="779"/>
      <c r="U339" s="779"/>
      <c r="V339" s="780"/>
      <c r="W339" s="826"/>
      <c r="X339" s="778"/>
      <c r="Y339" s="779"/>
      <c r="Z339" s="780"/>
      <c r="AA339" s="826"/>
      <c r="AB339" s="858">
        <f t="shared" si="60"/>
        <v>0</v>
      </c>
      <c r="AC339" s="754"/>
      <c r="AD339" s="780"/>
      <c r="AE339" s="826"/>
      <c r="AF339" s="804">
        <f t="shared" si="61"/>
        <v>0</v>
      </c>
      <c r="AG339" s="803">
        <f t="shared" si="62"/>
        <v>0</v>
      </c>
      <c r="AO339" s="1200" t="str">
        <f t="shared" si="56"/>
        <v/>
      </c>
      <c r="AP339" s="1200" t="str">
        <f t="shared" si="57"/>
        <v/>
      </c>
      <c r="AQ339" s="1200" t="str">
        <f t="shared" si="58"/>
        <v/>
      </c>
      <c r="AR339" s="1269"/>
      <c r="JD339" s="786"/>
    </row>
    <row r="340" spans="1:264" s="52" customFormat="1" ht="30" customHeight="1">
      <c r="A340" s="1951"/>
      <c r="B340" s="1399">
        <f t="shared" si="59"/>
        <v>44</v>
      </c>
      <c r="C340" s="291"/>
      <c r="D340" s="726" t="str">
        <f t="shared" si="55"/>
        <v/>
      </c>
      <c r="E340" s="1641"/>
      <c r="F340" s="1637"/>
      <c r="G340" s="292"/>
      <c r="H340" s="62"/>
      <c r="I340" s="778"/>
      <c r="J340" s="779"/>
      <c r="K340" s="779"/>
      <c r="L340" s="779"/>
      <c r="M340" s="779"/>
      <c r="N340" s="779"/>
      <c r="O340" s="779"/>
      <c r="P340" s="779"/>
      <c r="Q340" s="779"/>
      <c r="R340" s="779"/>
      <c r="S340" s="779"/>
      <c r="T340" s="779"/>
      <c r="U340" s="779"/>
      <c r="V340" s="780"/>
      <c r="W340" s="826"/>
      <c r="X340" s="778"/>
      <c r="Y340" s="779"/>
      <c r="Z340" s="780"/>
      <c r="AA340" s="826"/>
      <c r="AB340" s="858">
        <f t="shared" si="60"/>
        <v>0</v>
      </c>
      <c r="AC340" s="754"/>
      <c r="AD340" s="780"/>
      <c r="AE340" s="826"/>
      <c r="AF340" s="804">
        <f t="shared" si="61"/>
        <v>0</v>
      </c>
      <c r="AG340" s="803">
        <f t="shared" si="62"/>
        <v>0</v>
      </c>
      <c r="AO340" s="1200" t="str">
        <f t="shared" si="56"/>
        <v/>
      </c>
      <c r="AP340" s="1200" t="str">
        <f t="shared" si="57"/>
        <v/>
      </c>
      <c r="AQ340" s="1200" t="str">
        <f t="shared" si="58"/>
        <v/>
      </c>
      <c r="AR340" s="1269"/>
      <c r="JD340" s="786"/>
    </row>
    <row r="341" spans="1:264" s="52" customFormat="1" ht="30" customHeight="1">
      <c r="A341" s="1951"/>
      <c r="B341" s="1399">
        <f t="shared" si="59"/>
        <v>45</v>
      </c>
      <c r="C341" s="291"/>
      <c r="D341" s="726" t="str">
        <f t="shared" si="55"/>
        <v/>
      </c>
      <c r="E341" s="1641"/>
      <c r="F341" s="1637"/>
      <c r="G341" s="292"/>
      <c r="H341" s="62"/>
      <c r="I341" s="778"/>
      <c r="J341" s="779"/>
      <c r="K341" s="779"/>
      <c r="L341" s="779"/>
      <c r="M341" s="779"/>
      <c r="N341" s="779"/>
      <c r="O341" s="779"/>
      <c r="P341" s="779"/>
      <c r="Q341" s="779"/>
      <c r="R341" s="779"/>
      <c r="S341" s="779"/>
      <c r="T341" s="779"/>
      <c r="U341" s="779"/>
      <c r="V341" s="780"/>
      <c r="W341" s="826"/>
      <c r="X341" s="778"/>
      <c r="Y341" s="779"/>
      <c r="Z341" s="780"/>
      <c r="AA341" s="826"/>
      <c r="AB341" s="858">
        <f t="shared" si="60"/>
        <v>0</v>
      </c>
      <c r="AC341" s="754"/>
      <c r="AD341" s="780"/>
      <c r="AE341" s="826"/>
      <c r="AF341" s="804">
        <f t="shared" si="61"/>
        <v>0</v>
      </c>
      <c r="AG341" s="803">
        <f t="shared" si="62"/>
        <v>0</v>
      </c>
      <c r="AO341" s="1200" t="str">
        <f t="shared" si="56"/>
        <v/>
      </c>
      <c r="AP341" s="1200" t="str">
        <f t="shared" si="57"/>
        <v/>
      </c>
      <c r="AQ341" s="1200" t="str">
        <f t="shared" si="58"/>
        <v/>
      </c>
      <c r="AR341" s="1269"/>
      <c r="JD341" s="786"/>
    </row>
    <row r="342" spans="1:264" s="52" customFormat="1" ht="30" customHeight="1">
      <c r="A342" s="1951"/>
      <c r="B342" s="1399">
        <f t="shared" si="59"/>
        <v>46</v>
      </c>
      <c r="C342" s="291"/>
      <c r="D342" s="726" t="str">
        <f t="shared" si="55"/>
        <v/>
      </c>
      <c r="E342" s="1641"/>
      <c r="F342" s="1637"/>
      <c r="G342" s="292"/>
      <c r="H342" s="62"/>
      <c r="I342" s="778"/>
      <c r="J342" s="779"/>
      <c r="K342" s="779"/>
      <c r="L342" s="779"/>
      <c r="M342" s="779"/>
      <c r="N342" s="779"/>
      <c r="O342" s="779"/>
      <c r="P342" s="779"/>
      <c r="Q342" s="779"/>
      <c r="R342" s="779"/>
      <c r="S342" s="779"/>
      <c r="T342" s="779"/>
      <c r="U342" s="779"/>
      <c r="V342" s="780"/>
      <c r="W342" s="826"/>
      <c r="X342" s="778"/>
      <c r="Y342" s="779"/>
      <c r="Z342" s="780"/>
      <c r="AA342" s="826"/>
      <c r="AB342" s="858">
        <f t="shared" si="60"/>
        <v>0</v>
      </c>
      <c r="AC342" s="754"/>
      <c r="AD342" s="780"/>
      <c r="AE342" s="826"/>
      <c r="AF342" s="804">
        <f t="shared" si="61"/>
        <v>0</v>
      </c>
      <c r="AG342" s="803">
        <f t="shared" si="62"/>
        <v>0</v>
      </c>
      <c r="AO342" s="1200" t="str">
        <f t="shared" si="56"/>
        <v/>
      </c>
      <c r="AP342" s="1200" t="str">
        <f t="shared" si="57"/>
        <v/>
      </c>
      <c r="AQ342" s="1200" t="str">
        <f t="shared" si="58"/>
        <v/>
      </c>
      <c r="AR342" s="1269"/>
      <c r="JD342" s="786"/>
    </row>
    <row r="343" spans="1:264" s="52" customFormat="1" ht="30" customHeight="1">
      <c r="A343" s="1951"/>
      <c r="B343" s="1399">
        <f t="shared" si="59"/>
        <v>47</v>
      </c>
      <c r="C343" s="291"/>
      <c r="D343" s="726" t="str">
        <f t="shared" si="55"/>
        <v/>
      </c>
      <c r="E343" s="1641"/>
      <c r="F343" s="1637"/>
      <c r="G343" s="292"/>
      <c r="H343" s="62"/>
      <c r="I343" s="778"/>
      <c r="J343" s="779"/>
      <c r="K343" s="779"/>
      <c r="L343" s="779"/>
      <c r="M343" s="779"/>
      <c r="N343" s="779"/>
      <c r="O343" s="779"/>
      <c r="P343" s="779"/>
      <c r="Q343" s="779"/>
      <c r="R343" s="779"/>
      <c r="S343" s="779"/>
      <c r="T343" s="779"/>
      <c r="U343" s="779"/>
      <c r="V343" s="780"/>
      <c r="W343" s="826"/>
      <c r="X343" s="778"/>
      <c r="Y343" s="779"/>
      <c r="Z343" s="780"/>
      <c r="AA343" s="826"/>
      <c r="AB343" s="858">
        <f t="shared" si="60"/>
        <v>0</v>
      </c>
      <c r="AC343" s="754"/>
      <c r="AD343" s="780"/>
      <c r="AE343" s="826"/>
      <c r="AF343" s="804">
        <f t="shared" si="61"/>
        <v>0</v>
      </c>
      <c r="AG343" s="803">
        <f t="shared" si="62"/>
        <v>0</v>
      </c>
      <c r="AO343" s="1200" t="str">
        <f t="shared" si="56"/>
        <v/>
      </c>
      <c r="AP343" s="1200" t="str">
        <f t="shared" si="57"/>
        <v/>
      </c>
      <c r="AQ343" s="1200" t="str">
        <f t="shared" si="58"/>
        <v/>
      </c>
      <c r="AR343" s="1269"/>
      <c r="JD343" s="786"/>
    </row>
    <row r="344" spans="1:264" s="52" customFormat="1" ht="30" customHeight="1">
      <c r="A344" s="1951"/>
      <c r="B344" s="1399">
        <f t="shared" si="59"/>
        <v>48</v>
      </c>
      <c r="C344" s="291"/>
      <c r="D344" s="726" t="str">
        <f t="shared" si="55"/>
        <v/>
      </c>
      <c r="E344" s="1641"/>
      <c r="F344" s="1637"/>
      <c r="G344" s="292"/>
      <c r="H344" s="62"/>
      <c r="I344" s="778"/>
      <c r="J344" s="779"/>
      <c r="K344" s="779"/>
      <c r="L344" s="779"/>
      <c r="M344" s="779"/>
      <c r="N344" s="779"/>
      <c r="O344" s="779"/>
      <c r="P344" s="779"/>
      <c r="Q344" s="779"/>
      <c r="R344" s="779"/>
      <c r="S344" s="779"/>
      <c r="T344" s="779"/>
      <c r="U344" s="779"/>
      <c r="V344" s="780"/>
      <c r="W344" s="826"/>
      <c r="X344" s="778"/>
      <c r="Y344" s="779"/>
      <c r="Z344" s="780"/>
      <c r="AA344" s="826"/>
      <c r="AB344" s="858">
        <f t="shared" si="60"/>
        <v>0</v>
      </c>
      <c r="AC344" s="754"/>
      <c r="AD344" s="780"/>
      <c r="AE344" s="826"/>
      <c r="AF344" s="804">
        <f t="shared" si="61"/>
        <v>0</v>
      </c>
      <c r="AG344" s="803">
        <f t="shared" si="62"/>
        <v>0</v>
      </c>
      <c r="AO344" s="1200" t="str">
        <f t="shared" si="56"/>
        <v/>
      </c>
      <c r="AP344" s="1200" t="str">
        <f t="shared" si="57"/>
        <v/>
      </c>
      <c r="AQ344" s="1200" t="str">
        <f t="shared" si="58"/>
        <v/>
      </c>
      <c r="AR344" s="1269"/>
      <c r="JD344" s="786"/>
    </row>
    <row r="345" spans="1:264" s="52" customFormat="1" ht="30" customHeight="1">
      <c r="A345" s="1951"/>
      <c r="B345" s="1399">
        <f t="shared" si="59"/>
        <v>49</v>
      </c>
      <c r="C345" s="291"/>
      <c r="D345" s="726" t="str">
        <f t="shared" si="55"/>
        <v/>
      </c>
      <c r="E345" s="1641"/>
      <c r="F345" s="1637"/>
      <c r="G345" s="292"/>
      <c r="H345" s="62"/>
      <c r="I345" s="778"/>
      <c r="J345" s="779"/>
      <c r="K345" s="779"/>
      <c r="L345" s="779"/>
      <c r="M345" s="779"/>
      <c r="N345" s="779"/>
      <c r="O345" s="779"/>
      <c r="P345" s="779"/>
      <c r="Q345" s="779"/>
      <c r="R345" s="779"/>
      <c r="S345" s="779"/>
      <c r="T345" s="779"/>
      <c r="U345" s="779"/>
      <c r="V345" s="780"/>
      <c r="W345" s="826"/>
      <c r="X345" s="778"/>
      <c r="Y345" s="779"/>
      <c r="Z345" s="780"/>
      <c r="AA345" s="826"/>
      <c r="AB345" s="858">
        <f t="shared" si="60"/>
        <v>0</v>
      </c>
      <c r="AC345" s="754"/>
      <c r="AD345" s="780"/>
      <c r="AE345" s="826"/>
      <c r="AF345" s="804">
        <f t="shared" si="61"/>
        <v>0</v>
      </c>
      <c r="AG345" s="803">
        <f t="shared" si="62"/>
        <v>0</v>
      </c>
      <c r="AO345" s="1200" t="str">
        <f t="shared" si="56"/>
        <v/>
      </c>
      <c r="AP345" s="1200" t="str">
        <f t="shared" si="57"/>
        <v/>
      </c>
      <c r="AQ345" s="1200" t="str">
        <f t="shared" si="58"/>
        <v/>
      </c>
      <c r="AR345" s="1269"/>
      <c r="JD345" s="786"/>
    </row>
    <row r="346" spans="1:264" s="52" customFormat="1" ht="30" customHeight="1" thickBot="1">
      <c r="A346" s="1951"/>
      <c r="B346" s="1399">
        <f t="shared" si="59"/>
        <v>50</v>
      </c>
      <c r="C346" s="291"/>
      <c r="D346" s="726" t="str">
        <f t="shared" si="55"/>
        <v/>
      </c>
      <c r="E346" s="1641"/>
      <c r="F346" s="1637"/>
      <c r="G346" s="292"/>
      <c r="H346" s="62"/>
      <c r="I346" s="778"/>
      <c r="J346" s="779"/>
      <c r="K346" s="779"/>
      <c r="L346" s="779"/>
      <c r="M346" s="779"/>
      <c r="N346" s="779"/>
      <c r="O346" s="779"/>
      <c r="P346" s="779"/>
      <c r="Q346" s="779"/>
      <c r="R346" s="779"/>
      <c r="S346" s="779"/>
      <c r="T346" s="779"/>
      <c r="U346" s="779"/>
      <c r="V346" s="780"/>
      <c r="W346" s="826"/>
      <c r="X346" s="778"/>
      <c r="Y346" s="779"/>
      <c r="Z346" s="780"/>
      <c r="AA346" s="826"/>
      <c r="AB346" s="859">
        <f t="shared" si="60"/>
        <v>0</v>
      </c>
      <c r="AC346" s="757"/>
      <c r="AD346" s="780"/>
      <c r="AE346" s="826"/>
      <c r="AF346" s="804">
        <f t="shared" si="61"/>
        <v>0</v>
      </c>
      <c r="AG346" s="803">
        <f t="shared" si="62"/>
        <v>0</v>
      </c>
      <c r="AO346" s="1200" t="str">
        <f t="shared" si="56"/>
        <v/>
      </c>
      <c r="AP346" s="1200" t="str">
        <f t="shared" si="57"/>
        <v/>
      </c>
      <c r="AQ346" s="1200" t="str">
        <f t="shared" si="58"/>
        <v/>
      </c>
      <c r="AR346" s="1269"/>
      <c r="JD346" s="786"/>
    </row>
    <row r="347" spans="1:264" s="52" customFormat="1" ht="30" customHeight="1">
      <c r="A347" s="1310"/>
      <c r="B347" s="53"/>
      <c r="C347" s="224"/>
      <c r="D347" s="250"/>
      <c r="E347" s="202"/>
      <c r="F347" s="225"/>
      <c r="G347" s="787" t="str">
        <f>'1_一般事項'!C9+1&amp;"次下請負業者計"</f>
        <v>1次下請負業者計</v>
      </c>
      <c r="H347" s="788"/>
      <c r="I347" s="841"/>
      <c r="J347" s="775"/>
      <c r="K347" s="775"/>
      <c r="L347" s="775"/>
      <c r="M347" s="775"/>
      <c r="N347" s="775"/>
      <c r="O347" s="775"/>
      <c r="P347" s="775"/>
      <c r="Q347" s="775"/>
      <c r="R347" s="775"/>
      <c r="S347" s="775"/>
      <c r="T347" s="775"/>
      <c r="U347" s="775"/>
      <c r="V347" s="776"/>
      <c r="W347" s="842"/>
      <c r="X347" s="841"/>
      <c r="Y347" s="775"/>
      <c r="Z347" s="776"/>
      <c r="AA347" s="842"/>
      <c r="AB347" s="790">
        <f>SUM(AB297:AB346)</f>
        <v>0</v>
      </c>
      <c r="AC347" s="790">
        <f>SUM(AC297:AC346)</f>
        <v>0</v>
      </c>
      <c r="AD347" s="776"/>
      <c r="AE347" s="842"/>
      <c r="AF347" s="854">
        <f>SUM(AF297:AF346)</f>
        <v>0</v>
      </c>
      <c r="AG347" s="855">
        <f>SUM(AG297:AG346)</f>
        <v>0</v>
      </c>
      <c r="AO347" s="817"/>
      <c r="AP347" s="817"/>
      <c r="AQ347" s="817"/>
      <c r="AR347" s="1264"/>
    </row>
    <row r="348" spans="1:264" s="52" customFormat="1" ht="30.6" customHeight="1">
      <c r="A348" s="793"/>
      <c r="B348" s="794"/>
      <c r="C348" s="794"/>
      <c r="D348" s="795"/>
      <c r="E348" s="223"/>
      <c r="F348" s="223"/>
      <c r="G348" s="205" t="s">
        <v>73</v>
      </c>
      <c r="H348" s="206"/>
      <c r="I348" s="843"/>
      <c r="J348" s="844"/>
      <c r="K348" s="773"/>
      <c r="L348" s="773"/>
      <c r="M348" s="773"/>
      <c r="N348" s="773"/>
      <c r="O348" s="773"/>
      <c r="P348" s="773"/>
      <c r="Q348" s="773"/>
      <c r="R348" s="773"/>
      <c r="S348" s="773"/>
      <c r="T348" s="773"/>
      <c r="U348" s="773"/>
      <c r="X348" s="843"/>
      <c r="Y348" s="844"/>
      <c r="AB348" s="857">
        <f>AB296+AB347</f>
        <v>0</v>
      </c>
      <c r="AC348" s="856">
        <f>AC296+AC347</f>
        <v>0</v>
      </c>
      <c r="AF348" s="857">
        <f>AF296+AF347</f>
        <v>0</v>
      </c>
      <c r="AG348" s="856">
        <f>AG296+AG347</f>
        <v>0</v>
      </c>
      <c r="AO348" s="1264"/>
      <c r="AP348" s="1264"/>
      <c r="AQ348" s="1264"/>
      <c r="AR348" s="1264"/>
    </row>
    <row r="349" spans="1:264" s="52" customFormat="1" ht="30.6" customHeight="1">
      <c r="A349" s="793"/>
      <c r="B349" s="794"/>
      <c r="C349" s="794"/>
      <c r="D349" s="795"/>
      <c r="E349" s="223"/>
      <c r="F349" s="223"/>
      <c r="G349" s="771"/>
      <c r="H349" s="772"/>
      <c r="I349" s="773"/>
      <c r="J349" s="773"/>
      <c r="K349" s="773"/>
      <c r="L349" s="773"/>
      <c r="M349" s="773"/>
      <c r="N349" s="773"/>
      <c r="O349" s="773"/>
      <c r="P349" s="773"/>
      <c r="Q349" s="773"/>
      <c r="R349" s="773"/>
      <c r="S349" s="773"/>
      <c r="T349" s="773"/>
      <c r="U349" s="773"/>
      <c r="X349" s="773"/>
      <c r="Y349" s="773"/>
      <c r="AF349" s="773"/>
      <c r="AG349" s="773"/>
    </row>
    <row r="350" spans="1:264" ht="20.25" hidden="1" customHeight="1">
      <c r="A350" s="1271" t="s">
        <v>212</v>
      </c>
      <c r="B350" s="1272"/>
      <c r="C350" s="1272"/>
      <c r="D350" s="1272"/>
      <c r="E350" s="1272"/>
      <c r="F350" s="1272"/>
      <c r="G350" s="1273"/>
      <c r="H350" s="1272"/>
      <c r="I350" s="1272"/>
      <c r="J350" s="1272"/>
      <c r="K350" s="1272"/>
      <c r="L350" s="1272"/>
      <c r="M350" s="1272"/>
      <c r="N350" s="1272"/>
      <c r="O350" s="1272"/>
      <c r="P350" s="1272"/>
      <c r="Q350" s="1272"/>
      <c r="R350" s="1272"/>
      <c r="S350" s="1272"/>
      <c r="T350" s="1272"/>
      <c r="U350" s="1272"/>
      <c r="V350" s="1272"/>
      <c r="W350" s="1272"/>
      <c r="X350" s="1272"/>
      <c r="Y350" s="1272"/>
      <c r="Z350" s="1272"/>
      <c r="AA350" s="1272"/>
      <c r="AB350" s="1272"/>
      <c r="AC350" s="1272"/>
      <c r="AD350" s="1272"/>
      <c r="AE350" s="1272"/>
      <c r="AF350" s="1272"/>
      <c r="AG350" s="1272"/>
      <c r="AH350" s="1272"/>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c r="CN350" s="25"/>
      <c r="CO350" s="25"/>
      <c r="CP350" s="25"/>
      <c r="CQ350" s="25"/>
      <c r="CR350" s="25"/>
      <c r="CS350" s="25"/>
      <c r="CT350" s="25"/>
      <c r="CU350" s="25"/>
      <c r="CV350" s="25"/>
      <c r="CW350" s="25"/>
      <c r="CX350" s="25"/>
      <c r="CY350" s="25"/>
      <c r="CZ350" s="25"/>
      <c r="DA350" s="25"/>
      <c r="DB350" s="25"/>
      <c r="DC350" s="25"/>
      <c r="DD350" s="25"/>
      <c r="DE350" s="25"/>
      <c r="DF350" s="25"/>
      <c r="DG350" s="25"/>
      <c r="DH350" s="25"/>
      <c r="DI350" s="25"/>
      <c r="DJ350" s="25"/>
      <c r="DK350" s="25"/>
      <c r="DL350" s="25"/>
      <c r="DM350" s="25"/>
      <c r="DN350" s="25"/>
      <c r="DO350" s="25"/>
      <c r="DP350" s="25"/>
      <c r="DQ350" s="25"/>
      <c r="DR350" s="25"/>
      <c r="DS350" s="25"/>
      <c r="DT350" s="25"/>
      <c r="DU350" s="25"/>
      <c r="DV350" s="25"/>
      <c r="DW350" s="25"/>
      <c r="DX350" s="25"/>
      <c r="DY350" s="25"/>
      <c r="DZ350" s="25"/>
      <c r="EA350" s="25"/>
      <c r="EB350" s="25"/>
      <c r="EC350" s="25"/>
      <c r="ED350" s="25"/>
      <c r="EE350" s="25"/>
      <c r="EF350" s="25"/>
      <c r="EG350" s="25"/>
      <c r="EH350" s="25"/>
      <c r="EI350" s="25"/>
      <c r="EJ350" s="25"/>
      <c r="EK350" s="25"/>
      <c r="EL350" s="25"/>
      <c r="EM350" s="25"/>
      <c r="EN350" s="25"/>
      <c r="EO350" s="25"/>
      <c r="EP350" s="25"/>
      <c r="EQ350" s="25"/>
      <c r="ER350" s="25"/>
      <c r="ES350" s="25"/>
      <c r="ET350" s="25"/>
      <c r="EU350" s="25"/>
      <c r="EV350" s="25"/>
      <c r="EW350" s="25"/>
      <c r="EX350" s="25"/>
      <c r="EY350" s="25"/>
      <c r="EZ350" s="25"/>
      <c r="FA350" s="25"/>
      <c r="FB350" s="25"/>
      <c r="FC350" s="25"/>
      <c r="FD350" s="25"/>
      <c r="FE350" s="25"/>
      <c r="FF350" s="25"/>
      <c r="FG350" s="25"/>
      <c r="FH350" s="25"/>
      <c r="FI350" s="25"/>
      <c r="FJ350" s="25"/>
      <c r="FK350" s="25"/>
      <c r="FL350" s="25"/>
      <c r="FM350" s="25"/>
      <c r="FN350" s="25"/>
      <c r="FO350" s="25"/>
      <c r="FP350" s="25"/>
      <c r="FQ350" s="25"/>
      <c r="FR350" s="25"/>
      <c r="FS350" s="25"/>
      <c r="FT350" s="25"/>
      <c r="FU350" s="25"/>
      <c r="FV350" s="25"/>
      <c r="FW350" s="25"/>
      <c r="FX350" s="25"/>
      <c r="FY350" s="25"/>
      <c r="FZ350" s="25"/>
      <c r="GA350" s="25"/>
      <c r="GB350" s="25"/>
      <c r="GC350" s="25"/>
      <c r="GD350" s="25"/>
      <c r="GE350" s="25"/>
      <c r="GF350" s="25"/>
      <c r="GG350" s="25"/>
      <c r="GH350" s="25"/>
      <c r="GI350" s="25"/>
      <c r="GJ350" s="25"/>
      <c r="GK350" s="25"/>
      <c r="GL350" s="25"/>
      <c r="GM350" s="25"/>
      <c r="GN350" s="25"/>
      <c r="GO350" s="25"/>
      <c r="GP350" s="25"/>
      <c r="GQ350" s="25"/>
      <c r="GR350" s="25"/>
      <c r="GS350" s="25"/>
      <c r="GT350" s="25"/>
      <c r="GU350" s="25"/>
      <c r="GV350" s="25"/>
      <c r="GW350" s="25"/>
      <c r="GX350" s="25"/>
      <c r="GY350" s="25"/>
      <c r="GZ350" s="25"/>
      <c r="HA350" s="25"/>
      <c r="HB350" s="25"/>
      <c r="HC350" s="25"/>
      <c r="HD350" s="25"/>
      <c r="HE350" s="25"/>
      <c r="HF350" s="25"/>
      <c r="HG350" s="25"/>
      <c r="HH350" s="25"/>
      <c r="HI350" s="25"/>
      <c r="HJ350" s="25"/>
      <c r="HK350" s="25"/>
      <c r="HL350" s="25"/>
      <c r="HM350" s="25"/>
      <c r="HN350" s="25"/>
      <c r="HO350" s="25"/>
      <c r="HP350" s="25"/>
      <c r="HQ350" s="25"/>
      <c r="HR350" s="25"/>
      <c r="HS350" s="25"/>
      <c r="HT350" s="25"/>
      <c r="HU350" s="25"/>
      <c r="HV350" s="25"/>
      <c r="HW350" s="25"/>
      <c r="HX350" s="25"/>
      <c r="HY350" s="25"/>
      <c r="HZ350" s="25"/>
      <c r="IA350" s="25"/>
      <c r="IB350" s="25"/>
      <c r="IC350" s="25"/>
      <c r="ID350" s="25"/>
      <c r="IE350" s="25"/>
      <c r="IF350" s="25"/>
      <c r="IG350" s="25"/>
      <c r="IH350" s="25"/>
      <c r="II350" s="25"/>
      <c r="IJ350" s="25"/>
      <c r="IK350" s="25"/>
      <c r="IL350" s="25"/>
      <c r="IM350" s="25"/>
      <c r="IN350" s="25"/>
      <c r="IO350" s="25"/>
      <c r="IP350" s="25"/>
      <c r="IQ350" s="25"/>
      <c r="IR350" s="25"/>
      <c r="IS350" s="25"/>
      <c r="IT350" s="25"/>
      <c r="IU350" s="25"/>
      <c r="IV350" s="25"/>
      <c r="IW350" s="25"/>
      <c r="IX350" s="25"/>
      <c r="IY350" s="25"/>
      <c r="IZ350" s="25"/>
      <c r="JA350" s="25"/>
      <c r="JB350" s="25"/>
    </row>
    <row r="351" spans="1:264" ht="20.100000000000001" hidden="1" customHeight="1">
      <c r="A351" s="1271" t="s">
        <v>294</v>
      </c>
      <c r="B351" s="1272"/>
      <c r="C351" s="1272"/>
      <c r="D351" s="1272"/>
      <c r="E351" s="1272"/>
      <c r="F351" s="1272"/>
      <c r="G351" s="1273"/>
      <c r="H351" s="1272"/>
      <c r="I351" s="1272"/>
      <c r="J351" s="1272"/>
      <c r="K351" s="1272"/>
      <c r="L351" s="1272"/>
      <c r="M351" s="1272"/>
      <c r="N351" s="1272"/>
      <c r="O351" s="1272"/>
      <c r="P351" s="1272"/>
      <c r="Q351" s="1272"/>
      <c r="R351" s="1272"/>
      <c r="S351" s="1272"/>
      <c r="T351" s="1272"/>
      <c r="U351" s="1272"/>
      <c r="V351" s="1272"/>
      <c r="W351" s="1272"/>
      <c r="X351" s="1272"/>
      <c r="Y351" s="1272"/>
      <c r="Z351" s="1272"/>
      <c r="AA351" s="1272"/>
      <c r="AB351" s="1272"/>
      <c r="AC351" s="1272"/>
      <c r="AD351" s="1272"/>
      <c r="AE351" s="1272"/>
      <c r="AF351" s="1272"/>
      <c r="AG351" s="1272"/>
      <c r="AH351" s="1272"/>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c r="DI351" s="25"/>
      <c r="DJ351" s="25"/>
      <c r="DK351" s="25"/>
      <c r="DL351" s="25"/>
      <c r="DM351" s="25"/>
      <c r="DN351" s="25"/>
      <c r="DO351" s="25"/>
      <c r="DP351" s="25"/>
      <c r="DQ351" s="25"/>
      <c r="DR351" s="25"/>
      <c r="DS351" s="25"/>
      <c r="DT351" s="25"/>
      <c r="DU351" s="25"/>
      <c r="DV351" s="25"/>
      <c r="DW351" s="25"/>
      <c r="DX351" s="25"/>
      <c r="DY351" s="25"/>
      <c r="DZ351" s="25"/>
      <c r="EA351" s="25"/>
      <c r="EB351" s="25"/>
      <c r="EC351" s="25"/>
      <c r="ED351" s="25"/>
      <c r="EE351" s="25"/>
      <c r="EF351" s="25"/>
      <c r="EG351" s="25"/>
      <c r="EH351" s="25"/>
      <c r="EI351" s="25"/>
      <c r="EJ351" s="25"/>
      <c r="EK351" s="25"/>
      <c r="EL351" s="25"/>
      <c r="EM351" s="25"/>
      <c r="EN351" s="25"/>
      <c r="EO351" s="25"/>
      <c r="EP351" s="25"/>
      <c r="EQ351" s="25"/>
      <c r="ER351" s="25"/>
      <c r="ES351" s="25"/>
      <c r="ET351" s="25"/>
      <c r="EU351" s="25"/>
      <c r="EV351" s="25"/>
      <c r="EW351" s="25"/>
      <c r="EX351" s="25"/>
      <c r="EY351" s="25"/>
      <c r="EZ351" s="25"/>
      <c r="FA351" s="25"/>
      <c r="FB351" s="25"/>
      <c r="FC351" s="25"/>
      <c r="FD351" s="25"/>
      <c r="FE351" s="25"/>
      <c r="FF351" s="25"/>
      <c r="FG351" s="25"/>
      <c r="FH351" s="25"/>
      <c r="FI351" s="25"/>
      <c r="FJ351" s="25"/>
      <c r="FK351" s="25"/>
      <c r="FL351" s="25"/>
      <c r="FM351" s="25"/>
      <c r="FN351" s="25"/>
      <c r="FO351" s="25"/>
      <c r="FP351" s="25"/>
      <c r="FQ351" s="25"/>
      <c r="FR351" s="25"/>
      <c r="FS351" s="25"/>
      <c r="FT351" s="25"/>
      <c r="FU351" s="25"/>
      <c r="FV351" s="25"/>
      <c r="FW351" s="25"/>
      <c r="FX351" s="25"/>
      <c r="FY351" s="25"/>
      <c r="FZ351" s="25"/>
      <c r="GA351" s="25"/>
      <c r="GB351" s="25"/>
      <c r="GC351" s="25"/>
      <c r="GD351" s="25"/>
      <c r="GE351" s="25"/>
      <c r="GF351" s="25"/>
      <c r="GG351" s="25"/>
      <c r="GH351" s="25"/>
      <c r="GI351" s="25"/>
      <c r="GJ351" s="25"/>
      <c r="GK351" s="25"/>
      <c r="GL351" s="25"/>
      <c r="GM351" s="25"/>
      <c r="GN351" s="25"/>
      <c r="GO351" s="25"/>
      <c r="GP351" s="25"/>
      <c r="GQ351" s="25"/>
      <c r="GR351" s="25"/>
      <c r="GS351" s="25"/>
      <c r="GT351" s="25"/>
      <c r="GU351" s="25"/>
      <c r="GV351" s="25"/>
      <c r="GW351" s="25"/>
      <c r="GX351" s="25"/>
      <c r="GY351" s="25"/>
      <c r="GZ351" s="25"/>
      <c r="HA351" s="25"/>
      <c r="HB351" s="25"/>
      <c r="HC351" s="25"/>
      <c r="HD351" s="25"/>
      <c r="HE351" s="25"/>
      <c r="HF351" s="25"/>
      <c r="HG351" s="25"/>
      <c r="HH351" s="25"/>
      <c r="HI351" s="25"/>
      <c r="HJ351" s="25"/>
      <c r="HK351" s="25"/>
      <c r="HL351" s="25"/>
      <c r="HM351" s="25"/>
      <c r="HN351" s="25"/>
      <c r="HO351" s="25"/>
      <c r="HP351" s="25"/>
      <c r="HQ351" s="25"/>
      <c r="HR351" s="25"/>
      <c r="HS351" s="25"/>
      <c r="HT351" s="25"/>
      <c r="HU351" s="25"/>
      <c r="HV351" s="25"/>
      <c r="HW351" s="25"/>
      <c r="HX351" s="25"/>
      <c r="HY351" s="25"/>
      <c r="HZ351" s="25"/>
      <c r="IA351" s="25"/>
      <c r="IB351" s="25"/>
      <c r="IC351" s="25"/>
      <c r="ID351" s="25"/>
      <c r="IE351" s="25"/>
      <c r="IF351" s="25"/>
      <c r="IG351" s="25"/>
      <c r="IH351" s="25"/>
      <c r="II351" s="25"/>
      <c r="IJ351" s="25"/>
      <c r="IK351" s="25"/>
      <c r="IL351" s="25"/>
      <c r="IM351" s="25"/>
      <c r="IN351" s="25"/>
      <c r="IO351" s="25"/>
      <c r="IP351" s="25"/>
      <c r="IQ351" s="25"/>
      <c r="IR351" s="25"/>
      <c r="IS351" s="25"/>
      <c r="IT351" s="25"/>
      <c r="IU351" s="25"/>
      <c r="IV351" s="25"/>
      <c r="IW351" s="25"/>
      <c r="IX351" s="25"/>
      <c r="IY351" s="25"/>
      <c r="IZ351" s="25"/>
      <c r="JA351" s="25"/>
      <c r="JB351" s="25"/>
    </row>
    <row r="352" spans="1:264" ht="20.100000000000001" hidden="1" customHeight="1">
      <c r="A352" s="1270" t="s">
        <v>211</v>
      </c>
      <c r="B352" s="1272"/>
      <c r="C352" s="1272"/>
      <c r="D352" s="1272"/>
      <c r="E352" s="1272"/>
      <c r="F352" s="1272"/>
      <c r="G352" s="1274"/>
      <c r="H352" s="1272"/>
      <c r="I352" s="1272"/>
      <c r="J352" s="1272"/>
      <c r="K352" s="1272"/>
      <c r="L352" s="1272"/>
      <c r="M352" s="1272"/>
      <c r="N352" s="1272"/>
      <c r="O352" s="1272"/>
      <c r="P352" s="1272"/>
      <c r="Q352" s="1272"/>
      <c r="R352" s="1272"/>
      <c r="S352" s="1272"/>
      <c r="T352" s="1272"/>
      <c r="U352" s="1272"/>
      <c r="V352" s="1272"/>
      <c r="W352" s="1272"/>
      <c r="X352" s="1272"/>
      <c r="Y352" s="1272"/>
      <c r="Z352" s="1272"/>
      <c r="AA352" s="1272"/>
      <c r="AB352" s="1272"/>
      <c r="AC352" s="1272"/>
      <c r="AD352" s="1272"/>
      <c r="AE352" s="1272"/>
      <c r="AF352" s="1272"/>
      <c r="AG352" s="1272"/>
      <c r="AH352" s="1272"/>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c r="DI352" s="25"/>
      <c r="DJ352" s="25"/>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25"/>
      <c r="EG352" s="25"/>
      <c r="EH352" s="25"/>
      <c r="EI352" s="25"/>
      <c r="EJ352" s="25"/>
      <c r="EK352" s="25"/>
      <c r="EL352" s="25"/>
      <c r="EM352" s="25"/>
      <c r="EN352" s="25"/>
      <c r="EO352" s="25"/>
      <c r="EP352" s="25"/>
      <c r="EQ352" s="25"/>
      <c r="ER352" s="25"/>
      <c r="ES352" s="25"/>
      <c r="ET352" s="25"/>
      <c r="EU352" s="25"/>
      <c r="EV352" s="25"/>
      <c r="EW352" s="25"/>
      <c r="EX352" s="25"/>
      <c r="EY352" s="25"/>
      <c r="EZ352" s="25"/>
      <c r="FA352" s="25"/>
      <c r="FB352" s="25"/>
      <c r="FC352" s="25"/>
      <c r="FD352" s="25"/>
      <c r="FE352" s="25"/>
      <c r="FF352" s="25"/>
      <c r="FG352" s="25"/>
      <c r="FH352" s="25"/>
      <c r="FI352" s="25"/>
      <c r="FJ352" s="25"/>
      <c r="FK352" s="25"/>
      <c r="FL352" s="25"/>
      <c r="FM352" s="25"/>
      <c r="FN352" s="25"/>
      <c r="FO352" s="25"/>
      <c r="FP352" s="25"/>
      <c r="FQ352" s="25"/>
      <c r="FR352" s="25"/>
      <c r="FS352" s="25"/>
      <c r="FT352" s="25"/>
      <c r="FU352" s="25"/>
      <c r="FV352" s="25"/>
      <c r="FW352" s="25"/>
      <c r="FX352" s="25"/>
      <c r="FY352" s="25"/>
      <c r="FZ352" s="25"/>
      <c r="GA352" s="25"/>
      <c r="GB352" s="25"/>
      <c r="GC352" s="25"/>
      <c r="GD352" s="25"/>
      <c r="GE352" s="25"/>
      <c r="GF352" s="25"/>
      <c r="GG352" s="25"/>
      <c r="GH352" s="25"/>
      <c r="GI352" s="25"/>
      <c r="GJ352" s="25"/>
      <c r="GK352" s="25"/>
      <c r="GL352" s="25"/>
      <c r="GM352" s="25"/>
      <c r="GN352" s="25"/>
      <c r="GO352" s="25"/>
      <c r="GP352" s="25"/>
      <c r="GQ352" s="25"/>
      <c r="GR352" s="25"/>
      <c r="GS352" s="25"/>
      <c r="GT352" s="25"/>
      <c r="GU352" s="25"/>
      <c r="GV352" s="25"/>
      <c r="GW352" s="25"/>
      <c r="GX352" s="25"/>
      <c r="GY352" s="25"/>
      <c r="GZ352" s="25"/>
      <c r="HA352" s="25"/>
      <c r="HB352" s="25"/>
      <c r="HC352" s="25"/>
      <c r="HD352" s="25"/>
      <c r="HE352" s="25"/>
      <c r="HF352" s="25"/>
      <c r="HG352" s="25"/>
      <c r="HH352" s="25"/>
      <c r="HI352" s="25"/>
      <c r="HJ352" s="25"/>
      <c r="HK352" s="25"/>
      <c r="HL352" s="25"/>
      <c r="HM352" s="25"/>
      <c r="HN352" s="25"/>
      <c r="HO352" s="25"/>
      <c r="HP352" s="25"/>
      <c r="HQ352" s="25"/>
      <c r="HR352" s="25"/>
      <c r="HS352" s="25"/>
      <c r="HT352" s="25"/>
      <c r="HU352" s="25"/>
      <c r="HV352" s="25"/>
      <c r="HW352" s="25"/>
      <c r="HX352" s="25"/>
      <c r="HY352" s="25"/>
      <c r="HZ352" s="25"/>
      <c r="IA352" s="25"/>
      <c r="IB352" s="25"/>
      <c r="IC352" s="25"/>
      <c r="ID352" s="25"/>
      <c r="IE352" s="25"/>
      <c r="IF352" s="25"/>
      <c r="IG352" s="25"/>
      <c r="IH352" s="25"/>
      <c r="II352" s="25"/>
      <c r="IJ352" s="25"/>
      <c r="IK352" s="25"/>
      <c r="IL352" s="25"/>
      <c r="IM352" s="25"/>
      <c r="IN352" s="25"/>
      <c r="IO352" s="25"/>
      <c r="IP352" s="25"/>
      <c r="IQ352" s="25"/>
      <c r="IR352" s="25"/>
      <c r="IS352" s="25"/>
      <c r="IT352" s="25"/>
      <c r="IU352" s="25"/>
      <c r="IV352" s="25"/>
      <c r="IW352" s="25"/>
      <c r="IX352" s="25"/>
      <c r="IY352" s="25"/>
      <c r="IZ352" s="25"/>
      <c r="JA352" s="25"/>
      <c r="JB352" s="25"/>
    </row>
    <row r="353" spans="1:267" ht="20.100000000000001" hidden="1" customHeight="1">
      <c r="A353" s="1271"/>
      <c r="B353" s="1272"/>
      <c r="C353" s="1272"/>
      <c r="D353" s="1272"/>
      <c r="E353" s="1272"/>
      <c r="F353" s="1272"/>
      <c r="G353" s="1273"/>
      <c r="H353" s="1272"/>
      <c r="I353" s="1272"/>
      <c r="J353" s="1272"/>
      <c r="K353" s="1272"/>
      <c r="L353" s="1272"/>
      <c r="M353" s="1272"/>
      <c r="N353" s="1272"/>
      <c r="O353" s="1272"/>
      <c r="P353" s="1272"/>
      <c r="Q353" s="1272"/>
      <c r="R353" s="1272"/>
      <c r="S353" s="1272"/>
      <c r="T353" s="1272"/>
      <c r="U353" s="1272"/>
      <c r="V353" s="1272"/>
      <c r="W353" s="1272"/>
      <c r="X353" s="1272"/>
      <c r="Y353" s="1272"/>
      <c r="Z353" s="1272"/>
      <c r="AA353" s="1272"/>
      <c r="AB353" s="1272"/>
      <c r="AC353" s="1272"/>
      <c r="AD353" s="1272"/>
      <c r="AE353" s="1272"/>
      <c r="AF353" s="1272"/>
      <c r="AG353" s="1272"/>
      <c r="AH353" s="1272"/>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c r="EZ353" s="25"/>
      <c r="FA353" s="25"/>
      <c r="FB353" s="25"/>
      <c r="FC353" s="25"/>
      <c r="FD353" s="25"/>
      <c r="FE353" s="25"/>
      <c r="FF353" s="25"/>
      <c r="FG353" s="25"/>
      <c r="FH353" s="25"/>
      <c r="FI353" s="25"/>
      <c r="FJ353" s="25"/>
      <c r="FK353" s="25"/>
      <c r="FL353" s="25"/>
      <c r="FM353" s="25"/>
      <c r="FN353" s="25"/>
      <c r="FO353" s="25"/>
      <c r="FP353" s="25"/>
      <c r="FQ353" s="25"/>
      <c r="FR353" s="25"/>
      <c r="FS353" s="25"/>
      <c r="FT353" s="25"/>
      <c r="FU353" s="25"/>
      <c r="FV353" s="25"/>
      <c r="FW353" s="25"/>
      <c r="FX353" s="25"/>
      <c r="FY353" s="25"/>
      <c r="FZ353" s="25"/>
      <c r="GA353" s="25"/>
      <c r="GB353" s="25"/>
      <c r="GC353" s="25"/>
      <c r="GD353" s="25"/>
      <c r="GE353" s="25"/>
      <c r="GF353" s="25"/>
      <c r="GG353" s="25"/>
      <c r="GH353" s="25"/>
      <c r="GI353" s="25"/>
      <c r="GJ353" s="25"/>
      <c r="GK353" s="25"/>
      <c r="GL353" s="25"/>
      <c r="GM353" s="25"/>
      <c r="GN353" s="25"/>
      <c r="GO353" s="25"/>
      <c r="GP353" s="25"/>
      <c r="GQ353" s="25"/>
      <c r="GR353" s="25"/>
      <c r="GS353" s="25"/>
      <c r="GT353" s="25"/>
      <c r="GU353" s="25"/>
      <c r="GV353" s="25"/>
      <c r="GW353" s="25"/>
      <c r="GX353" s="25"/>
      <c r="GY353" s="25"/>
      <c r="GZ353" s="25"/>
      <c r="HA353" s="25"/>
      <c r="HB353" s="25"/>
      <c r="HC353" s="25"/>
      <c r="HD353" s="25"/>
      <c r="HE353" s="25"/>
      <c r="HF353" s="25"/>
      <c r="HG353" s="25"/>
      <c r="HH353" s="25"/>
      <c r="HI353" s="25"/>
      <c r="HJ353" s="25"/>
      <c r="HK353" s="25"/>
      <c r="HL353" s="25"/>
      <c r="HM353" s="25"/>
      <c r="HN353" s="25"/>
      <c r="HO353" s="25"/>
      <c r="HP353" s="25"/>
      <c r="HQ353" s="25"/>
      <c r="HR353" s="25"/>
      <c r="HS353" s="25"/>
      <c r="HT353" s="25"/>
      <c r="HU353" s="25"/>
      <c r="HV353" s="25"/>
      <c r="HW353" s="25"/>
      <c r="HX353" s="25"/>
      <c r="HY353" s="25"/>
      <c r="HZ353" s="25"/>
      <c r="IA353" s="25"/>
      <c r="IB353" s="25"/>
      <c r="IC353" s="25"/>
      <c r="ID353" s="25"/>
      <c r="IE353" s="25"/>
      <c r="IF353" s="25"/>
      <c r="IG353" s="25"/>
      <c r="IH353" s="25"/>
      <c r="II353" s="25"/>
      <c r="IJ353" s="25"/>
      <c r="IK353" s="25"/>
      <c r="IL353" s="25"/>
      <c r="IM353" s="25"/>
      <c r="IN353" s="25"/>
      <c r="IO353" s="25"/>
      <c r="IP353" s="25"/>
      <c r="IQ353" s="25"/>
      <c r="IR353" s="25"/>
      <c r="IS353" s="25"/>
      <c r="IT353" s="25"/>
      <c r="IU353" s="25"/>
      <c r="IV353" s="25"/>
      <c r="IW353" s="25"/>
      <c r="IX353" s="25"/>
      <c r="IY353" s="25"/>
      <c r="IZ353" s="25"/>
      <c r="JA353" s="25"/>
      <c r="JB353" s="25"/>
      <c r="JG353" s="708"/>
    </row>
    <row r="354" spans="1:267" ht="20.100000000000001" hidden="1" customHeight="1">
      <c r="A354" s="1271"/>
      <c r="B354" s="1272"/>
      <c r="C354" s="1272"/>
      <c r="D354" s="1272"/>
      <c r="E354" s="1272"/>
      <c r="F354" s="1272"/>
      <c r="G354" s="1273"/>
      <c r="H354" s="1272"/>
      <c r="I354" s="1272"/>
      <c r="J354" s="1272"/>
      <c r="K354" s="1272"/>
      <c r="L354" s="1272"/>
      <c r="M354" s="1272"/>
      <c r="N354" s="1272"/>
      <c r="O354" s="1272"/>
      <c r="P354" s="1272"/>
      <c r="Q354" s="1272"/>
      <c r="R354" s="1272"/>
      <c r="S354" s="1272"/>
      <c r="T354" s="1272"/>
      <c r="U354" s="1272"/>
      <c r="V354" s="1272"/>
      <c r="W354" s="1272"/>
      <c r="X354" s="1272"/>
      <c r="Y354" s="1272"/>
      <c r="Z354" s="1272"/>
      <c r="AA354" s="1272"/>
      <c r="AB354" s="1272"/>
      <c r="AC354" s="1272"/>
      <c r="AD354" s="1272"/>
      <c r="AE354" s="1272"/>
      <c r="AF354" s="1272"/>
      <c r="AG354" s="1272"/>
      <c r="AH354" s="1272"/>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V354" s="25"/>
      <c r="CW354" s="25"/>
      <c r="CX354" s="25"/>
      <c r="CY354" s="25"/>
      <c r="CZ354" s="25"/>
      <c r="DA354" s="25"/>
      <c r="DB354" s="25"/>
      <c r="DC354" s="25"/>
      <c r="DD354" s="25"/>
      <c r="DE354" s="25"/>
      <c r="DF354" s="25"/>
      <c r="DG354" s="25"/>
      <c r="DH354" s="25"/>
      <c r="DI354" s="25"/>
      <c r="DJ354" s="25"/>
      <c r="DK354" s="25"/>
      <c r="DL354" s="25"/>
      <c r="DM354" s="25"/>
      <c r="DN354" s="25"/>
      <c r="DO354" s="25"/>
      <c r="DP354" s="25"/>
      <c r="DQ354" s="25"/>
      <c r="DR354" s="25"/>
      <c r="DS354" s="25"/>
      <c r="DT354" s="25"/>
      <c r="DU354" s="25"/>
      <c r="DV354" s="25"/>
      <c r="DW354" s="25"/>
      <c r="DX354" s="25"/>
      <c r="DY354" s="25"/>
      <c r="DZ354" s="25"/>
      <c r="EA354" s="25"/>
      <c r="EB354" s="25"/>
      <c r="EC354" s="25"/>
      <c r="ED354" s="25"/>
      <c r="EE354" s="25"/>
      <c r="EF354" s="25"/>
      <c r="EG354" s="25"/>
      <c r="EH354" s="25"/>
      <c r="EI354" s="25"/>
      <c r="EJ354" s="25"/>
      <c r="EK354" s="25"/>
      <c r="EL354" s="25"/>
      <c r="EM354" s="25"/>
      <c r="EN354" s="25"/>
      <c r="EO354" s="25"/>
      <c r="EP354" s="25"/>
      <c r="EQ354" s="25"/>
      <c r="ER354" s="25"/>
      <c r="ES354" s="25"/>
      <c r="ET354" s="25"/>
      <c r="EU354" s="25"/>
      <c r="EV354" s="25"/>
      <c r="EW354" s="25"/>
      <c r="EX354" s="25"/>
      <c r="EY354" s="25"/>
      <c r="EZ354" s="25"/>
      <c r="FA354" s="25"/>
      <c r="FB354" s="25"/>
      <c r="FC354" s="25"/>
      <c r="FD354" s="25"/>
      <c r="FE354" s="25"/>
      <c r="FF354" s="25"/>
      <c r="FG354" s="25"/>
      <c r="FH354" s="25"/>
      <c r="FI354" s="25"/>
      <c r="FJ354" s="25"/>
      <c r="FK354" s="25"/>
      <c r="FL354" s="25"/>
      <c r="FM354" s="25"/>
      <c r="FN354" s="25"/>
      <c r="FO354" s="25"/>
      <c r="FP354" s="25"/>
      <c r="FQ354" s="25"/>
      <c r="FR354" s="25"/>
      <c r="FS354" s="25"/>
      <c r="FT354" s="25"/>
      <c r="FU354" s="25"/>
      <c r="FV354" s="25"/>
      <c r="FW354" s="25"/>
      <c r="FX354" s="25"/>
      <c r="FY354" s="25"/>
      <c r="FZ354" s="25"/>
      <c r="GA354" s="25"/>
      <c r="GB354" s="25"/>
      <c r="GC354" s="25"/>
      <c r="GD354" s="25"/>
      <c r="GE354" s="25"/>
      <c r="GF354" s="25"/>
      <c r="GG354" s="25"/>
      <c r="GH354" s="25"/>
      <c r="GI354" s="25"/>
      <c r="GJ354" s="25"/>
      <c r="GK354" s="25"/>
      <c r="GL354" s="25"/>
      <c r="GM354" s="25"/>
      <c r="GN354" s="25"/>
      <c r="GO354" s="25"/>
      <c r="GP354" s="25"/>
      <c r="GQ354" s="25"/>
      <c r="GR354" s="25"/>
      <c r="GS354" s="25"/>
      <c r="GT354" s="25"/>
      <c r="GU354" s="25"/>
      <c r="GV354" s="25"/>
      <c r="GW354" s="25"/>
      <c r="GX354" s="25"/>
      <c r="GY354" s="25"/>
      <c r="GZ354" s="25"/>
      <c r="HA354" s="25"/>
      <c r="HB354" s="25"/>
      <c r="HC354" s="25"/>
      <c r="HD354" s="25"/>
      <c r="HE354" s="25"/>
      <c r="HF354" s="25"/>
      <c r="HG354" s="25"/>
      <c r="HH354" s="25"/>
      <c r="HI354" s="25"/>
      <c r="HJ354" s="25"/>
      <c r="HK354" s="25"/>
      <c r="HL354" s="25"/>
      <c r="HM354" s="25"/>
      <c r="HN354" s="25"/>
      <c r="HO354" s="25"/>
      <c r="HP354" s="25"/>
      <c r="HQ354" s="25"/>
      <c r="HR354" s="25"/>
      <c r="HS354" s="25"/>
      <c r="HT354" s="25"/>
      <c r="HU354" s="25"/>
      <c r="HV354" s="25"/>
      <c r="HW354" s="25"/>
      <c r="HX354" s="25"/>
      <c r="HY354" s="25"/>
      <c r="HZ354" s="25"/>
      <c r="IA354" s="25"/>
      <c r="IB354" s="25"/>
      <c r="IC354" s="25"/>
      <c r="ID354" s="25"/>
      <c r="IE354" s="25"/>
      <c r="IF354" s="25"/>
      <c r="IG354" s="25"/>
      <c r="IH354" s="25"/>
      <c r="II354" s="25"/>
      <c r="IJ354" s="25"/>
      <c r="IK354" s="25"/>
      <c r="IL354" s="25"/>
      <c r="IM354" s="25"/>
      <c r="IN354" s="25"/>
      <c r="IO354" s="25"/>
      <c r="IP354" s="25"/>
      <c r="IQ354" s="25"/>
      <c r="IR354" s="25"/>
      <c r="IS354" s="25"/>
      <c r="IT354" s="25"/>
      <c r="IU354" s="25"/>
      <c r="IV354" s="25"/>
      <c r="IW354" s="25"/>
      <c r="IX354" s="25"/>
      <c r="IY354" s="25"/>
      <c r="IZ354" s="25"/>
      <c r="JA354" s="25"/>
      <c r="JB354" s="25"/>
      <c r="JG354" s="708"/>
    </row>
    <row r="355" spans="1:267" ht="20.100000000000001" hidden="1" customHeight="1">
      <c r="A355" s="1271"/>
      <c r="B355" s="1272"/>
      <c r="C355" s="1272"/>
      <c r="D355" s="1272"/>
      <c r="E355" s="1272"/>
      <c r="F355" s="1272"/>
      <c r="G355" s="1273"/>
      <c r="H355" s="1272"/>
      <c r="I355" s="1272"/>
      <c r="J355" s="1272"/>
      <c r="K355" s="1272"/>
      <c r="L355" s="1272"/>
      <c r="M355" s="1272"/>
      <c r="N355" s="1272"/>
      <c r="O355" s="1272"/>
      <c r="P355" s="1272"/>
      <c r="Q355" s="1272"/>
      <c r="R355" s="1272"/>
      <c r="S355" s="1272"/>
      <c r="T355" s="1272"/>
      <c r="U355" s="1272"/>
      <c r="V355" s="1272"/>
      <c r="W355" s="1272"/>
      <c r="X355" s="1272"/>
      <c r="Y355" s="1272"/>
      <c r="Z355" s="1272"/>
      <c r="AA355" s="1272"/>
      <c r="AB355" s="1272"/>
      <c r="AC355" s="1272"/>
      <c r="AD355" s="1272"/>
      <c r="AE355" s="1272"/>
      <c r="AF355" s="1272"/>
      <c r="AG355" s="1272"/>
      <c r="AH355" s="1272"/>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c r="DI355" s="25"/>
      <c r="DJ355" s="25"/>
      <c r="DK355" s="25"/>
      <c r="DL355" s="25"/>
      <c r="DM355" s="25"/>
      <c r="DN355" s="25"/>
      <c r="DO355" s="25"/>
      <c r="DP355" s="25"/>
      <c r="DQ355" s="25"/>
      <c r="DR355" s="25"/>
      <c r="DS355" s="25"/>
      <c r="DT355" s="25"/>
      <c r="DU355" s="25"/>
      <c r="DV355" s="25"/>
      <c r="DW355" s="25"/>
      <c r="DX355" s="25"/>
      <c r="DY355" s="25"/>
      <c r="DZ355" s="25"/>
      <c r="EA355" s="25"/>
      <c r="EB355" s="25"/>
      <c r="EC355" s="25"/>
      <c r="ED355" s="25"/>
      <c r="EE355" s="25"/>
      <c r="EF355" s="25"/>
      <c r="EG355" s="25"/>
      <c r="EH355" s="25"/>
      <c r="EI355" s="25"/>
      <c r="EJ355" s="25"/>
      <c r="EK355" s="25"/>
      <c r="EL355" s="25"/>
      <c r="EM355" s="25"/>
      <c r="EN355" s="25"/>
      <c r="EO355" s="25"/>
      <c r="EP355" s="25"/>
      <c r="EQ355" s="25"/>
      <c r="ER355" s="25"/>
      <c r="ES355" s="25"/>
      <c r="ET355" s="25"/>
      <c r="EU355" s="25"/>
      <c r="EV355" s="25"/>
      <c r="EW355" s="25"/>
      <c r="EX355" s="25"/>
      <c r="EY355" s="25"/>
      <c r="EZ355" s="25"/>
      <c r="FA355" s="25"/>
      <c r="FB355" s="25"/>
      <c r="FC355" s="25"/>
      <c r="FD355" s="25"/>
      <c r="FE355" s="25"/>
      <c r="FF355" s="25"/>
      <c r="FG355" s="25"/>
      <c r="FH355" s="25"/>
      <c r="FI355" s="25"/>
      <c r="FJ355" s="25"/>
      <c r="FK355" s="25"/>
      <c r="FL355" s="25"/>
      <c r="FM355" s="25"/>
      <c r="FN355" s="25"/>
      <c r="FO355" s="25"/>
      <c r="FP355" s="25"/>
      <c r="FQ355" s="25"/>
      <c r="FR355" s="25"/>
      <c r="FS355" s="25"/>
      <c r="FT355" s="25"/>
      <c r="FU355" s="25"/>
      <c r="FV355" s="25"/>
      <c r="FW355" s="25"/>
      <c r="FX355" s="25"/>
      <c r="FY355" s="25"/>
      <c r="FZ355" s="25"/>
      <c r="GA355" s="25"/>
      <c r="GB355" s="25"/>
      <c r="GC355" s="25"/>
      <c r="GD355" s="25"/>
      <c r="GE355" s="25"/>
      <c r="GF355" s="25"/>
      <c r="GG355" s="25"/>
      <c r="GH355" s="25"/>
      <c r="GI355" s="25"/>
      <c r="GJ355" s="25"/>
      <c r="GK355" s="25"/>
      <c r="GL355" s="25"/>
      <c r="GM355" s="25"/>
      <c r="GN355" s="25"/>
      <c r="GO355" s="25"/>
      <c r="GP355" s="25"/>
      <c r="GQ355" s="25"/>
      <c r="GR355" s="25"/>
      <c r="GS355" s="25"/>
      <c r="GT355" s="25"/>
      <c r="GU355" s="25"/>
      <c r="GV355" s="25"/>
      <c r="GW355" s="25"/>
      <c r="GX355" s="25"/>
      <c r="GY355" s="25"/>
      <c r="GZ355" s="25"/>
      <c r="HA355" s="25"/>
      <c r="HB355" s="25"/>
      <c r="HC355" s="25"/>
      <c r="HD355" s="25"/>
      <c r="HE355" s="25"/>
      <c r="HF355" s="25"/>
      <c r="HG355" s="25"/>
      <c r="HH355" s="25"/>
      <c r="HI355" s="25"/>
      <c r="HJ355" s="25"/>
      <c r="HK355" s="25"/>
      <c r="HL355" s="25"/>
      <c r="HM355" s="25"/>
      <c r="HN355" s="25"/>
      <c r="HO355" s="25"/>
      <c r="HP355" s="25"/>
      <c r="HQ355" s="25"/>
      <c r="HR355" s="25"/>
      <c r="HS355" s="25"/>
      <c r="HT355" s="25"/>
      <c r="HU355" s="25"/>
      <c r="HV355" s="25"/>
      <c r="HW355" s="25"/>
      <c r="HX355" s="25"/>
      <c r="HY355" s="25"/>
      <c r="HZ355" s="25"/>
      <c r="IA355" s="25"/>
      <c r="IB355" s="25"/>
      <c r="IC355" s="25"/>
      <c r="ID355" s="25"/>
      <c r="IE355" s="25"/>
      <c r="IF355" s="25"/>
      <c r="IG355" s="25"/>
      <c r="IH355" s="25"/>
      <c r="II355" s="25"/>
      <c r="IJ355" s="25"/>
      <c r="IK355" s="25"/>
      <c r="IL355" s="25"/>
      <c r="IM355" s="25"/>
      <c r="IN355" s="25"/>
      <c r="IO355" s="25"/>
      <c r="IP355" s="25"/>
      <c r="IQ355" s="25"/>
      <c r="IR355" s="25"/>
      <c r="IS355" s="25"/>
      <c r="IT355" s="25"/>
      <c r="IU355" s="25"/>
      <c r="IV355" s="25"/>
      <c r="IW355" s="25"/>
      <c r="IX355" s="25"/>
      <c r="IY355" s="25"/>
      <c r="IZ355" s="25"/>
      <c r="JA355" s="25"/>
      <c r="JB355" s="25"/>
      <c r="JG355" s="708"/>
    </row>
    <row r="356" spans="1:267" ht="20.100000000000001" hidden="1" customHeight="1">
      <c r="A356" s="1271"/>
      <c r="B356" s="1272"/>
      <c r="C356" s="1272"/>
      <c r="D356" s="1272"/>
      <c r="E356" s="1272"/>
      <c r="F356" s="1272"/>
      <c r="G356" s="1273"/>
      <c r="H356" s="1272"/>
      <c r="I356" s="1272"/>
      <c r="J356" s="1272"/>
      <c r="K356" s="1272"/>
      <c r="L356" s="1272"/>
      <c r="M356" s="1272"/>
      <c r="N356" s="1272"/>
      <c r="O356" s="1272"/>
      <c r="P356" s="1272"/>
      <c r="Q356" s="1272"/>
      <c r="R356" s="1272"/>
      <c r="S356" s="1272"/>
      <c r="T356" s="1272"/>
      <c r="U356" s="1272"/>
      <c r="V356" s="1272"/>
      <c r="W356" s="1272"/>
      <c r="X356" s="1272"/>
      <c r="Y356" s="1272"/>
      <c r="Z356" s="1272"/>
      <c r="AA356" s="1272"/>
      <c r="AB356" s="1272"/>
      <c r="AC356" s="1272"/>
      <c r="AD356" s="1272"/>
      <c r="AE356" s="1272"/>
      <c r="AF356" s="1272"/>
      <c r="AG356" s="1272"/>
      <c r="AH356" s="1272"/>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c r="CN356" s="25"/>
      <c r="CO356" s="25"/>
      <c r="CP356" s="25"/>
      <c r="CQ356" s="25"/>
      <c r="CR356" s="25"/>
      <c r="CS356" s="25"/>
      <c r="CT356" s="25"/>
      <c r="CU356" s="25"/>
      <c r="CV356" s="25"/>
      <c r="CW356" s="25"/>
      <c r="CX356" s="25"/>
      <c r="CY356" s="25"/>
      <c r="CZ356" s="25"/>
      <c r="DA356" s="25"/>
      <c r="DB356" s="25"/>
      <c r="DC356" s="25"/>
      <c r="DD356" s="25"/>
      <c r="DE356" s="25"/>
      <c r="DF356" s="25"/>
      <c r="DG356" s="25"/>
      <c r="DH356" s="25"/>
      <c r="DI356" s="25"/>
      <c r="DJ356" s="25"/>
      <c r="DK356" s="25"/>
      <c r="DL356" s="25"/>
      <c r="DM356" s="25"/>
      <c r="DN356" s="25"/>
      <c r="DO356" s="25"/>
      <c r="DP356" s="25"/>
      <c r="DQ356" s="25"/>
      <c r="DR356" s="25"/>
      <c r="DS356" s="25"/>
      <c r="DT356" s="25"/>
      <c r="DU356" s="25"/>
      <c r="DV356" s="25"/>
      <c r="DW356" s="25"/>
      <c r="DX356" s="25"/>
      <c r="DY356" s="25"/>
      <c r="DZ356" s="25"/>
      <c r="EA356" s="25"/>
      <c r="EB356" s="25"/>
      <c r="EC356" s="25"/>
      <c r="ED356" s="25"/>
      <c r="EE356" s="25"/>
      <c r="EF356" s="25"/>
      <c r="EG356" s="25"/>
      <c r="EH356" s="25"/>
      <c r="EI356" s="25"/>
      <c r="EJ356" s="25"/>
      <c r="EK356" s="25"/>
      <c r="EL356" s="25"/>
      <c r="EM356" s="25"/>
      <c r="EN356" s="25"/>
      <c r="EO356" s="25"/>
      <c r="EP356" s="25"/>
      <c r="EQ356" s="25"/>
      <c r="ER356" s="25"/>
      <c r="ES356" s="25"/>
      <c r="ET356" s="25"/>
      <c r="EU356" s="25"/>
      <c r="EV356" s="25"/>
      <c r="EW356" s="25"/>
      <c r="EX356" s="25"/>
      <c r="EY356" s="25"/>
      <c r="EZ356" s="25"/>
      <c r="FA356" s="25"/>
      <c r="FB356" s="25"/>
      <c r="FC356" s="25"/>
      <c r="FD356" s="25"/>
      <c r="FE356" s="25"/>
      <c r="FF356" s="25"/>
      <c r="FG356" s="25"/>
      <c r="FH356" s="25"/>
      <c r="FI356" s="25"/>
      <c r="FJ356" s="25"/>
      <c r="FK356" s="25"/>
      <c r="FL356" s="25"/>
      <c r="FM356" s="25"/>
      <c r="FN356" s="25"/>
      <c r="FO356" s="25"/>
      <c r="FP356" s="25"/>
      <c r="FQ356" s="25"/>
      <c r="FR356" s="25"/>
      <c r="FS356" s="25"/>
      <c r="FT356" s="25"/>
      <c r="FU356" s="25"/>
      <c r="FV356" s="25"/>
      <c r="FW356" s="25"/>
      <c r="FX356" s="25"/>
      <c r="FY356" s="25"/>
      <c r="FZ356" s="25"/>
      <c r="GA356" s="25"/>
      <c r="GB356" s="25"/>
      <c r="GC356" s="25"/>
      <c r="GD356" s="25"/>
      <c r="GE356" s="25"/>
      <c r="GF356" s="25"/>
      <c r="GG356" s="25"/>
      <c r="GH356" s="25"/>
      <c r="GI356" s="25"/>
      <c r="GJ356" s="25"/>
      <c r="GK356" s="25"/>
      <c r="GL356" s="25"/>
      <c r="GM356" s="25"/>
      <c r="GN356" s="25"/>
      <c r="GO356" s="25"/>
      <c r="GP356" s="25"/>
      <c r="GQ356" s="25"/>
      <c r="GR356" s="25"/>
      <c r="GS356" s="25"/>
      <c r="GT356" s="25"/>
      <c r="GU356" s="25"/>
      <c r="GV356" s="25"/>
      <c r="GW356" s="25"/>
      <c r="GX356" s="25"/>
      <c r="GY356" s="25"/>
      <c r="GZ356" s="25"/>
      <c r="HA356" s="25"/>
      <c r="HB356" s="25"/>
      <c r="HC356" s="25"/>
      <c r="HD356" s="25"/>
      <c r="HE356" s="25"/>
      <c r="HF356" s="25"/>
      <c r="HG356" s="25"/>
      <c r="HH356" s="25"/>
      <c r="HI356" s="25"/>
      <c r="HJ356" s="25"/>
      <c r="HK356" s="25"/>
      <c r="HL356" s="25"/>
      <c r="HM356" s="25"/>
      <c r="HN356" s="25"/>
      <c r="HO356" s="25"/>
      <c r="HP356" s="25"/>
      <c r="HQ356" s="25"/>
      <c r="HR356" s="25"/>
      <c r="HS356" s="25"/>
      <c r="HT356" s="25"/>
      <c r="HU356" s="25"/>
      <c r="HV356" s="25"/>
      <c r="HW356" s="25"/>
      <c r="HX356" s="25"/>
      <c r="HY356" s="25"/>
      <c r="HZ356" s="25"/>
      <c r="IA356" s="25"/>
      <c r="IB356" s="25"/>
      <c r="IC356" s="25"/>
      <c r="ID356" s="25"/>
      <c r="IE356" s="25"/>
      <c r="IF356" s="25"/>
      <c r="IG356" s="25"/>
      <c r="IH356" s="25"/>
      <c r="II356" s="25"/>
      <c r="IJ356" s="25"/>
      <c r="IK356" s="25"/>
      <c r="IL356" s="25"/>
      <c r="IM356" s="25"/>
      <c r="IN356" s="25"/>
      <c r="IO356" s="25"/>
      <c r="IP356" s="25"/>
      <c r="IQ356" s="25"/>
      <c r="IR356" s="25"/>
      <c r="IS356" s="25"/>
      <c r="IT356" s="25"/>
      <c r="IU356" s="25"/>
      <c r="IV356" s="25"/>
      <c r="IW356" s="25"/>
      <c r="IX356" s="25"/>
      <c r="IY356" s="25"/>
      <c r="IZ356" s="25"/>
      <c r="JA356" s="25"/>
      <c r="JB356" s="25"/>
      <c r="JG356" s="708"/>
    </row>
    <row r="357" spans="1:267" ht="20.100000000000001" hidden="1" customHeight="1">
      <c r="A357" s="1271"/>
      <c r="B357" s="1272"/>
      <c r="C357" s="1272"/>
      <c r="D357" s="1272"/>
      <c r="E357" s="1272"/>
      <c r="F357" s="1272"/>
      <c r="G357" s="1273"/>
      <c r="H357" s="1272"/>
      <c r="I357" s="1272"/>
      <c r="J357" s="1272"/>
      <c r="K357" s="1272"/>
      <c r="L357" s="1272"/>
      <c r="M357" s="1272"/>
      <c r="N357" s="1272"/>
      <c r="O357" s="1272"/>
      <c r="P357" s="1272"/>
      <c r="Q357" s="1272"/>
      <c r="R357" s="1272"/>
      <c r="S357" s="1272"/>
      <c r="T357" s="1272"/>
      <c r="U357" s="1272"/>
      <c r="V357" s="1272"/>
      <c r="W357" s="1272"/>
      <c r="X357" s="1272"/>
      <c r="Y357" s="1272"/>
      <c r="Z357" s="1272"/>
      <c r="AA357" s="1272"/>
      <c r="AB357" s="1272"/>
      <c r="AC357" s="1272"/>
      <c r="AD357" s="1272"/>
      <c r="AE357" s="1272"/>
      <c r="AF357" s="1272"/>
      <c r="AG357" s="1272"/>
      <c r="AH357" s="1272"/>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c r="CI357" s="25"/>
      <c r="CJ357" s="25"/>
      <c r="CK357" s="25"/>
      <c r="CL357" s="25"/>
      <c r="CM357" s="25"/>
      <c r="CN357" s="25"/>
      <c r="CO357" s="25"/>
      <c r="CP357" s="25"/>
      <c r="CQ357" s="25"/>
      <c r="CR357" s="25"/>
      <c r="CS357" s="25"/>
      <c r="CT357" s="25"/>
      <c r="CU357" s="25"/>
      <c r="CV357" s="25"/>
      <c r="CW357" s="25"/>
      <c r="CX357" s="25"/>
      <c r="CY357" s="25"/>
      <c r="CZ357" s="25"/>
      <c r="DA357" s="25"/>
      <c r="DB357" s="25"/>
      <c r="DC357" s="25"/>
      <c r="DD357" s="25"/>
      <c r="DE357" s="25"/>
      <c r="DF357" s="25"/>
      <c r="DG357" s="25"/>
      <c r="DH357" s="25"/>
      <c r="DI357" s="25"/>
      <c r="DJ357" s="25"/>
      <c r="DK357" s="25"/>
      <c r="DL357" s="25"/>
      <c r="DM357" s="25"/>
      <c r="DN357" s="25"/>
      <c r="DO357" s="25"/>
      <c r="DP357" s="25"/>
      <c r="DQ357" s="25"/>
      <c r="DR357" s="25"/>
      <c r="DS357" s="25"/>
      <c r="DT357" s="25"/>
      <c r="DU357" s="25"/>
      <c r="DV357" s="25"/>
      <c r="DW357" s="25"/>
      <c r="DX357" s="25"/>
      <c r="DY357" s="25"/>
      <c r="DZ357" s="25"/>
      <c r="EA357" s="25"/>
      <c r="EB357" s="25"/>
      <c r="EC357" s="25"/>
      <c r="ED357" s="25"/>
      <c r="EE357" s="25"/>
      <c r="EF357" s="25"/>
      <c r="EG357" s="25"/>
      <c r="EH357" s="25"/>
      <c r="EI357" s="25"/>
      <c r="EJ357" s="25"/>
      <c r="EK357" s="25"/>
      <c r="EL357" s="25"/>
      <c r="EM357" s="25"/>
      <c r="EN357" s="25"/>
      <c r="EO357" s="25"/>
      <c r="EP357" s="25"/>
      <c r="EQ357" s="25"/>
      <c r="ER357" s="25"/>
      <c r="ES357" s="25"/>
      <c r="ET357" s="25"/>
      <c r="EU357" s="25"/>
      <c r="EV357" s="25"/>
      <c r="EW357" s="25"/>
      <c r="EX357" s="25"/>
      <c r="EY357" s="25"/>
      <c r="EZ357" s="25"/>
      <c r="FA357" s="25"/>
      <c r="FB357" s="25"/>
      <c r="FC357" s="25"/>
      <c r="FD357" s="25"/>
      <c r="FE357" s="25"/>
      <c r="FF357" s="25"/>
      <c r="FG357" s="25"/>
      <c r="FH357" s="25"/>
      <c r="FI357" s="25"/>
      <c r="FJ357" s="25"/>
      <c r="FK357" s="25"/>
      <c r="FL357" s="25"/>
      <c r="FM357" s="25"/>
      <c r="FN357" s="25"/>
      <c r="FO357" s="25"/>
      <c r="FP357" s="25"/>
      <c r="FQ357" s="25"/>
      <c r="FR357" s="25"/>
      <c r="FS357" s="25"/>
      <c r="FT357" s="25"/>
      <c r="FU357" s="25"/>
      <c r="FV357" s="25"/>
      <c r="FW357" s="25"/>
      <c r="FX357" s="25"/>
      <c r="FY357" s="25"/>
      <c r="FZ357" s="25"/>
      <c r="GA357" s="25"/>
      <c r="GB357" s="25"/>
      <c r="GC357" s="25"/>
      <c r="GD357" s="25"/>
      <c r="GE357" s="25"/>
      <c r="GF357" s="25"/>
      <c r="GG357" s="25"/>
      <c r="GH357" s="25"/>
      <c r="GI357" s="25"/>
      <c r="GJ357" s="25"/>
      <c r="GK357" s="25"/>
      <c r="GL357" s="25"/>
      <c r="GM357" s="25"/>
      <c r="GN357" s="25"/>
      <c r="GO357" s="25"/>
      <c r="GP357" s="25"/>
      <c r="GQ357" s="25"/>
      <c r="GR357" s="25"/>
      <c r="GS357" s="25"/>
      <c r="GT357" s="25"/>
      <c r="GU357" s="25"/>
      <c r="GV357" s="25"/>
      <c r="GW357" s="25"/>
      <c r="GX357" s="25"/>
      <c r="GY357" s="25"/>
      <c r="GZ357" s="25"/>
      <c r="HA357" s="25"/>
      <c r="HB357" s="25"/>
      <c r="HC357" s="25"/>
      <c r="HD357" s="25"/>
      <c r="HE357" s="25"/>
      <c r="HF357" s="25"/>
      <c r="HG357" s="25"/>
      <c r="HH357" s="25"/>
      <c r="HI357" s="25"/>
      <c r="HJ357" s="25"/>
      <c r="HK357" s="25"/>
      <c r="HL357" s="25"/>
      <c r="HM357" s="25"/>
      <c r="HN357" s="25"/>
      <c r="HO357" s="25"/>
      <c r="HP357" s="25"/>
      <c r="HQ357" s="25"/>
      <c r="HR357" s="25"/>
      <c r="HS357" s="25"/>
      <c r="HT357" s="25"/>
      <c r="HU357" s="25"/>
      <c r="HV357" s="25"/>
      <c r="HW357" s="25"/>
      <c r="HX357" s="25"/>
      <c r="HY357" s="25"/>
      <c r="HZ357" s="25"/>
      <c r="IA357" s="25"/>
      <c r="IB357" s="25"/>
      <c r="IC357" s="25"/>
      <c r="ID357" s="25"/>
      <c r="IE357" s="25"/>
      <c r="IF357" s="25"/>
      <c r="IG357" s="25"/>
      <c r="IH357" s="25"/>
      <c r="II357" s="25"/>
      <c r="IJ357" s="25"/>
      <c r="IK357" s="25"/>
      <c r="IL357" s="25"/>
      <c r="IM357" s="25"/>
      <c r="IN357" s="25"/>
      <c r="IO357" s="25"/>
      <c r="IP357" s="25"/>
      <c r="IQ357" s="25"/>
      <c r="IR357" s="25"/>
      <c r="IS357" s="25"/>
      <c r="IT357" s="25"/>
      <c r="IU357" s="25"/>
      <c r="IV357" s="25"/>
      <c r="IW357" s="25"/>
      <c r="IX357" s="25"/>
      <c r="IY357" s="25"/>
      <c r="IZ357" s="25"/>
      <c r="JA357" s="25"/>
      <c r="JB357" s="25"/>
      <c r="JG357" s="708"/>
    </row>
    <row r="358" spans="1:267" s="18" customFormat="1" ht="27.75" hidden="1" customHeight="1">
      <c r="A358" s="1920" t="s">
        <v>744</v>
      </c>
      <c r="B358" s="1921"/>
      <c r="C358" s="1921"/>
      <c r="D358" s="1922"/>
      <c r="E358" s="197" t="s">
        <v>185</v>
      </c>
      <c r="F358" s="215"/>
      <c r="G358" s="198"/>
      <c r="H358" s="1926" t="s">
        <v>1186</v>
      </c>
      <c r="I358" s="1915" t="s">
        <v>113</v>
      </c>
      <c r="J358" s="1916"/>
      <c r="K358" s="1916"/>
      <c r="L358" s="1916"/>
      <c r="M358" s="1916"/>
      <c r="N358" s="1916"/>
      <c r="O358" s="1916"/>
      <c r="P358" s="1916"/>
      <c r="Q358" s="1916"/>
      <c r="R358" s="1916"/>
      <c r="S358" s="1916"/>
      <c r="T358" s="1916"/>
      <c r="U358" s="1916"/>
      <c r="V358" s="1916"/>
      <c r="W358" s="1916"/>
      <c r="X358" s="1915" t="s">
        <v>1187</v>
      </c>
      <c r="Y358" s="1916"/>
      <c r="Z358" s="1916"/>
      <c r="AA358" s="1917"/>
      <c r="AB358" s="1915" t="s">
        <v>292</v>
      </c>
      <c r="AC358" s="1916"/>
      <c r="AD358" s="1916"/>
      <c r="AE358" s="1917"/>
      <c r="AF358" s="1916" t="s">
        <v>291</v>
      </c>
      <c r="AG358" s="1917"/>
      <c r="AH358" s="1249"/>
      <c r="AO358" s="1199" t="s">
        <v>1343</v>
      </c>
      <c r="AP358" s="1199"/>
      <c r="AQ358" s="1199"/>
      <c r="AR358" s="1199"/>
      <c r="AS358" s="1199"/>
      <c r="AT358" s="1199"/>
    </row>
    <row r="359" spans="1:267" s="18" customFormat="1" ht="27.75" hidden="1" customHeight="1" thickBot="1">
      <c r="A359" s="1923"/>
      <c r="B359" s="1924"/>
      <c r="C359" s="1924"/>
      <c r="D359" s="1925"/>
      <c r="E359" s="216" t="s">
        <v>1088</v>
      </c>
      <c r="F359" s="69" t="s">
        <v>670</v>
      </c>
      <c r="G359" s="67" t="s">
        <v>676</v>
      </c>
      <c r="H359" s="1927"/>
      <c r="I359" s="741" t="s">
        <v>1077</v>
      </c>
      <c r="J359" s="743" t="s">
        <v>114</v>
      </c>
      <c r="K359" s="743"/>
      <c r="L359" s="743"/>
      <c r="M359" s="743"/>
      <c r="N359" s="743"/>
      <c r="O359" s="743"/>
      <c r="P359" s="743"/>
      <c r="Q359" s="743"/>
      <c r="R359" s="743"/>
      <c r="S359" s="743"/>
      <c r="T359" s="743"/>
      <c r="U359" s="743"/>
      <c r="V359" s="744" t="s">
        <v>111</v>
      </c>
      <c r="W359" s="760" t="s">
        <v>112</v>
      </c>
      <c r="X359" s="741" t="s">
        <v>1077</v>
      </c>
      <c r="Y359" s="745" t="s">
        <v>114</v>
      </c>
      <c r="Z359" s="744" t="s">
        <v>111</v>
      </c>
      <c r="AA359" s="742" t="s">
        <v>112</v>
      </c>
      <c r="AB359" s="741" t="s">
        <v>1077</v>
      </c>
      <c r="AC359" s="745" t="s">
        <v>114</v>
      </c>
      <c r="AD359" s="744" t="s">
        <v>111</v>
      </c>
      <c r="AE359" s="742" t="s">
        <v>112</v>
      </c>
      <c r="AF359" s="764" t="s">
        <v>1077</v>
      </c>
      <c r="AG359" s="802" t="s">
        <v>114</v>
      </c>
      <c r="AH359" s="1249"/>
      <c r="AO359" s="1201" t="s">
        <v>1344</v>
      </c>
      <c r="AP359" s="1201" t="s">
        <v>1345</v>
      </c>
      <c r="AQ359" s="1201" t="s">
        <v>1346</v>
      </c>
      <c r="AR359" s="1203" t="s">
        <v>1349</v>
      </c>
      <c r="AS359" s="1201" t="s">
        <v>1347</v>
      </c>
      <c r="AT359" s="1201" t="s">
        <v>1348</v>
      </c>
    </row>
    <row r="360" spans="1:267" s="52" customFormat="1" ht="30.6" hidden="1" customHeight="1">
      <c r="A360" s="1083">
        <f>'1_一般事項'!$C$9</f>
        <v>0</v>
      </c>
      <c r="B360" s="226">
        <v>1</v>
      </c>
      <c r="C360" s="228" t="str">
        <f>IF('1_一般事項'!$C$8="","",'1_一般事項'!$C$8)</f>
        <v/>
      </c>
      <c r="D360" s="726" t="str">
        <f t="shared" ref="D360:D409" si="63">AO360&amp;AP360&amp;AQ360&amp;AR360&amp;AS360&amp;AT360</f>
        <v/>
      </c>
      <c r="E360" s="218"/>
      <c r="F360" s="229"/>
      <c r="G360" s="219"/>
      <c r="H360" s="199"/>
      <c r="I360" s="759"/>
      <c r="J360" s="748"/>
      <c r="K360" s="748"/>
      <c r="L360" s="748"/>
      <c r="M360" s="748"/>
      <c r="N360" s="748"/>
      <c r="O360" s="748"/>
      <c r="P360" s="748"/>
      <c r="Q360" s="748"/>
      <c r="R360" s="748"/>
      <c r="S360" s="748"/>
      <c r="T360" s="748"/>
      <c r="U360" s="748"/>
      <c r="V360" s="749"/>
      <c r="W360" s="768"/>
      <c r="X360" s="774"/>
      <c r="Y360" s="775"/>
      <c r="Z360" s="776"/>
      <c r="AA360" s="825"/>
      <c r="AB360" s="774"/>
      <c r="AC360" s="775"/>
      <c r="AD360" s="776"/>
      <c r="AE360" s="825"/>
      <c r="AF360" s="804">
        <f>SUM(I360,X360)</f>
        <v>0</v>
      </c>
      <c r="AG360" s="803">
        <f>SUM(J360,Y360)</f>
        <v>0</v>
      </c>
      <c r="AH360" s="1279"/>
      <c r="AI360" s="18"/>
      <c r="AJ360" s="18"/>
      <c r="AO360" s="1200" t="str">
        <f>IF($E360&lt;&gt;"",IF(G360="","規格を入力してください",""),"")</f>
        <v/>
      </c>
      <c r="AP360" s="1200" t="str">
        <f>IF($E360&lt;&gt;"",IF(AND(AO360="",H360=""),"機械本体重量を入力してください",""),"")</f>
        <v/>
      </c>
      <c r="AQ360" s="1200" t="str">
        <f>IF($E360&lt;&gt;"",IF(AND(AO360&amp;AP360="",I360=""),"運搬費を入力してください",""),"")</f>
        <v/>
      </c>
      <c r="AR360" s="1200" t="str">
        <f>IF($E360&lt;&gt;"",IF(AND(AO360&amp;AP360&amp;AQ360="",J360=""),"内分解組立費を入力してください",""),"")</f>
        <v/>
      </c>
      <c r="AS360" s="1200" t="str">
        <f>IF($E360&lt;&gt;"",IF(AND(AO360&amp;AP360&amp;AQ360&amp;AR360="",V360=""),"運搬距離を入力してください",""),"")</f>
        <v/>
      </c>
      <c r="AT360" s="1200" t="str">
        <f>IF($E360&lt;&gt;"",IF(AND(AO360&amp;AP360&amp;AQ360&amp;AR360&amp;AS360="",W360=""),"運搬回数を入力してください",""),"")</f>
        <v/>
      </c>
    </row>
    <row r="361" spans="1:267" s="52" customFormat="1" ht="30.6" hidden="1" customHeight="1">
      <c r="A361" s="1918" t="s">
        <v>633</v>
      </c>
      <c r="B361" s="227">
        <f t="shared" ref="B361:B409" si="64">B360+1</f>
        <v>2</v>
      </c>
      <c r="C361" s="228" t="str">
        <f>IF('1_一般事項'!$C$8="","",'1_一般事項'!$C$8)</f>
        <v/>
      </c>
      <c r="D361" s="726" t="str">
        <f t="shared" si="63"/>
        <v/>
      </c>
      <c r="E361" s="220"/>
      <c r="F361" s="230"/>
      <c r="G361" s="221"/>
      <c r="H361" s="61"/>
      <c r="I361" s="753"/>
      <c r="J361" s="754"/>
      <c r="K361" s="754"/>
      <c r="L361" s="754"/>
      <c r="M361" s="754"/>
      <c r="N361" s="754"/>
      <c r="O361" s="754"/>
      <c r="P361" s="754"/>
      <c r="Q361" s="754"/>
      <c r="R361" s="754"/>
      <c r="S361" s="754"/>
      <c r="T361" s="754"/>
      <c r="U361" s="754"/>
      <c r="V361" s="755"/>
      <c r="W361" s="769"/>
      <c r="X361" s="778"/>
      <c r="Y361" s="779"/>
      <c r="Z361" s="780"/>
      <c r="AA361" s="826"/>
      <c r="AB361" s="778"/>
      <c r="AC361" s="779"/>
      <c r="AD361" s="780"/>
      <c r="AE361" s="826"/>
      <c r="AF361" s="804">
        <f t="shared" ref="AF361:AF409" si="65">SUM(I361,X361)</f>
        <v>0</v>
      </c>
      <c r="AG361" s="803">
        <f t="shared" ref="AG361:AG409" si="66">SUM(J361,Y361)</f>
        <v>0</v>
      </c>
      <c r="AH361" s="1279"/>
      <c r="AI361" s="18"/>
      <c r="AJ361" s="18"/>
      <c r="AO361" s="1200" t="str">
        <f t="shared" ref="AO361:AO424" si="67">IF($E361&lt;&gt;"",IF(G361="","規格を入力してください",""),"")</f>
        <v/>
      </c>
      <c r="AP361" s="1200" t="str">
        <f t="shared" ref="AP361:AP424" si="68">IF($E361&lt;&gt;"",IF(AND(AO361="",H361=""),"機械本体重量を入力してください",""),"")</f>
        <v/>
      </c>
      <c r="AQ361" s="1200" t="str">
        <f t="shared" ref="AQ361:AQ424" si="69">IF($E361&lt;&gt;"",IF(AND(AO361&amp;AP361="",I361=""),"運搬費を入力してください",""),"")</f>
        <v/>
      </c>
      <c r="AR361" s="1200" t="str">
        <f t="shared" ref="AR361:AR424" si="70">IF($E361&lt;&gt;"",IF(AND(AO361&amp;AP361&amp;AQ361="",J361=""),"内分解組立費を入力してください",""),"")</f>
        <v/>
      </c>
      <c r="AS361" s="1200" t="str">
        <f t="shared" ref="AS361:AS424" si="71">IF($E361&lt;&gt;"",IF(AND(AO361&amp;AP361&amp;AQ361&amp;AR361="",V361=""),"運搬距離を入力してください",""),"")</f>
        <v/>
      </c>
      <c r="AT361" s="1200" t="str">
        <f t="shared" ref="AT361:AT424" si="72">IF($E361&lt;&gt;"",IF(AND(AO361&amp;AP361&amp;AQ361&amp;AR361&amp;AS361="",W361=""),"運搬回数を入力してください",""),"")</f>
        <v/>
      </c>
    </row>
    <row r="362" spans="1:267" s="52" customFormat="1" ht="30.6" hidden="1" customHeight="1">
      <c r="A362" s="1919"/>
      <c r="B362" s="227">
        <f t="shared" si="64"/>
        <v>3</v>
      </c>
      <c r="C362" s="228" t="str">
        <f>IF('1_一般事項'!$C$8="","",'1_一般事項'!$C$8)</f>
        <v/>
      </c>
      <c r="D362" s="726" t="str">
        <f t="shared" si="63"/>
        <v/>
      </c>
      <c r="E362" s="220"/>
      <c r="F362" s="230"/>
      <c r="G362" s="221"/>
      <c r="H362" s="61"/>
      <c r="I362" s="753"/>
      <c r="J362" s="754"/>
      <c r="K362" s="754"/>
      <c r="L362" s="754"/>
      <c r="M362" s="754"/>
      <c r="N362" s="754"/>
      <c r="O362" s="754"/>
      <c r="P362" s="754"/>
      <c r="Q362" s="754"/>
      <c r="R362" s="754"/>
      <c r="S362" s="754"/>
      <c r="T362" s="754"/>
      <c r="U362" s="754"/>
      <c r="V362" s="755"/>
      <c r="W362" s="769"/>
      <c r="X362" s="778"/>
      <c r="Y362" s="779"/>
      <c r="Z362" s="780"/>
      <c r="AA362" s="826"/>
      <c r="AB362" s="778"/>
      <c r="AC362" s="779"/>
      <c r="AD362" s="780"/>
      <c r="AE362" s="826"/>
      <c r="AF362" s="804">
        <f t="shared" si="65"/>
        <v>0</v>
      </c>
      <c r="AG362" s="803">
        <f t="shared" si="66"/>
        <v>0</v>
      </c>
      <c r="AH362" s="1279"/>
      <c r="AI362" s="3"/>
      <c r="AJ362" s="3"/>
      <c r="AO362" s="1200" t="str">
        <f t="shared" si="67"/>
        <v/>
      </c>
      <c r="AP362" s="1200" t="str">
        <f t="shared" si="68"/>
        <v/>
      </c>
      <c r="AQ362" s="1200" t="str">
        <f t="shared" si="69"/>
        <v/>
      </c>
      <c r="AR362" s="1200" t="str">
        <f t="shared" si="70"/>
        <v/>
      </c>
      <c r="AS362" s="1200" t="str">
        <f t="shared" si="71"/>
        <v/>
      </c>
      <c r="AT362" s="1200" t="str">
        <f t="shared" si="72"/>
        <v/>
      </c>
    </row>
    <row r="363" spans="1:267" s="52" customFormat="1" ht="30.6" hidden="1" customHeight="1">
      <c r="A363" s="1919"/>
      <c r="B363" s="227">
        <f t="shared" si="64"/>
        <v>4</v>
      </c>
      <c r="C363" s="228" t="str">
        <f>IF('1_一般事項'!$C$8="","",'1_一般事項'!$C$8)</f>
        <v/>
      </c>
      <c r="D363" s="726" t="str">
        <f t="shared" si="63"/>
        <v/>
      </c>
      <c r="E363" s="220"/>
      <c r="F363" s="230"/>
      <c r="G363" s="221"/>
      <c r="H363" s="61"/>
      <c r="I363" s="753"/>
      <c r="J363" s="754"/>
      <c r="K363" s="754"/>
      <c r="L363" s="754"/>
      <c r="M363" s="754"/>
      <c r="N363" s="754"/>
      <c r="O363" s="754"/>
      <c r="P363" s="754"/>
      <c r="Q363" s="754"/>
      <c r="R363" s="754"/>
      <c r="S363" s="754"/>
      <c r="T363" s="754"/>
      <c r="U363" s="754"/>
      <c r="V363" s="755"/>
      <c r="W363" s="769"/>
      <c r="X363" s="778"/>
      <c r="Y363" s="779"/>
      <c r="Z363" s="780"/>
      <c r="AA363" s="826"/>
      <c r="AB363" s="778"/>
      <c r="AC363" s="779"/>
      <c r="AD363" s="780"/>
      <c r="AE363" s="826"/>
      <c r="AF363" s="804">
        <f t="shared" si="65"/>
        <v>0</v>
      </c>
      <c r="AG363" s="803">
        <f t="shared" si="66"/>
        <v>0</v>
      </c>
      <c r="AH363" s="1279"/>
      <c r="AI363" s="3"/>
      <c r="AJ363" s="3"/>
      <c r="AO363" s="1200" t="str">
        <f t="shared" si="67"/>
        <v/>
      </c>
      <c r="AP363" s="1200" t="str">
        <f t="shared" si="68"/>
        <v/>
      </c>
      <c r="AQ363" s="1200" t="str">
        <f t="shared" si="69"/>
        <v/>
      </c>
      <c r="AR363" s="1200" t="str">
        <f t="shared" si="70"/>
        <v/>
      </c>
      <c r="AS363" s="1200" t="str">
        <f t="shared" si="71"/>
        <v/>
      </c>
      <c r="AT363" s="1200" t="str">
        <f t="shared" si="72"/>
        <v/>
      </c>
      <c r="JG363" s="786"/>
    </row>
    <row r="364" spans="1:267" s="52" customFormat="1" ht="30.6" hidden="1" customHeight="1">
      <c r="A364" s="1919"/>
      <c r="B364" s="227">
        <f t="shared" si="64"/>
        <v>5</v>
      </c>
      <c r="C364" s="228" t="str">
        <f>IF('1_一般事項'!$C$8="","",'1_一般事項'!$C$8)</f>
        <v/>
      </c>
      <c r="D364" s="726" t="str">
        <f t="shared" si="63"/>
        <v/>
      </c>
      <c r="E364" s="220"/>
      <c r="F364" s="230"/>
      <c r="G364" s="221"/>
      <c r="H364" s="61"/>
      <c r="I364" s="753"/>
      <c r="J364" s="754"/>
      <c r="K364" s="754"/>
      <c r="L364" s="754"/>
      <c r="M364" s="754"/>
      <c r="N364" s="754"/>
      <c r="O364" s="754"/>
      <c r="P364" s="754"/>
      <c r="Q364" s="754"/>
      <c r="R364" s="754"/>
      <c r="S364" s="754"/>
      <c r="T364" s="754"/>
      <c r="U364" s="754"/>
      <c r="V364" s="755"/>
      <c r="W364" s="769"/>
      <c r="X364" s="778"/>
      <c r="Y364" s="779"/>
      <c r="Z364" s="780"/>
      <c r="AA364" s="826"/>
      <c r="AB364" s="778"/>
      <c r="AC364" s="779"/>
      <c r="AD364" s="780"/>
      <c r="AE364" s="826"/>
      <c r="AF364" s="804">
        <f t="shared" si="65"/>
        <v>0</v>
      </c>
      <c r="AG364" s="803">
        <f t="shared" si="66"/>
        <v>0</v>
      </c>
      <c r="AH364" s="1279"/>
      <c r="AI364" s="3"/>
      <c r="AJ364" s="3"/>
      <c r="AO364" s="1200" t="str">
        <f t="shared" si="67"/>
        <v/>
      </c>
      <c r="AP364" s="1200" t="str">
        <f t="shared" si="68"/>
        <v/>
      </c>
      <c r="AQ364" s="1200" t="str">
        <f t="shared" si="69"/>
        <v/>
      </c>
      <c r="AR364" s="1200" t="str">
        <f t="shared" si="70"/>
        <v/>
      </c>
      <c r="AS364" s="1200" t="str">
        <f t="shared" si="71"/>
        <v/>
      </c>
      <c r="AT364" s="1200" t="str">
        <f t="shared" si="72"/>
        <v/>
      </c>
      <c r="JG364" s="786"/>
    </row>
    <row r="365" spans="1:267" s="52" customFormat="1" ht="30.6" hidden="1" customHeight="1">
      <c r="A365" s="1919"/>
      <c r="B365" s="227">
        <f t="shared" si="64"/>
        <v>6</v>
      </c>
      <c r="C365" s="228" t="str">
        <f>IF('1_一般事項'!$C$8="","",'1_一般事項'!$C$8)</f>
        <v/>
      </c>
      <c r="D365" s="726" t="str">
        <f t="shared" si="63"/>
        <v/>
      </c>
      <c r="E365" s="220"/>
      <c r="F365" s="230"/>
      <c r="G365" s="221"/>
      <c r="H365" s="61"/>
      <c r="I365" s="753"/>
      <c r="J365" s="754"/>
      <c r="K365" s="754"/>
      <c r="L365" s="754"/>
      <c r="M365" s="754"/>
      <c r="N365" s="754"/>
      <c r="O365" s="754"/>
      <c r="P365" s="754"/>
      <c r="Q365" s="754"/>
      <c r="R365" s="754"/>
      <c r="S365" s="754"/>
      <c r="T365" s="754"/>
      <c r="U365" s="754"/>
      <c r="V365" s="755"/>
      <c r="W365" s="769"/>
      <c r="X365" s="778"/>
      <c r="Y365" s="779"/>
      <c r="Z365" s="780"/>
      <c r="AA365" s="826"/>
      <c r="AB365" s="778"/>
      <c r="AC365" s="779"/>
      <c r="AD365" s="780"/>
      <c r="AE365" s="826"/>
      <c r="AF365" s="804">
        <f t="shared" si="65"/>
        <v>0</v>
      </c>
      <c r="AG365" s="803">
        <f t="shared" si="66"/>
        <v>0</v>
      </c>
      <c r="AH365" s="1279"/>
      <c r="AI365" s="3"/>
      <c r="AJ365" s="3"/>
      <c r="AO365" s="1200" t="str">
        <f t="shared" si="67"/>
        <v/>
      </c>
      <c r="AP365" s="1200" t="str">
        <f t="shared" si="68"/>
        <v/>
      </c>
      <c r="AQ365" s="1200" t="str">
        <f t="shared" si="69"/>
        <v/>
      </c>
      <c r="AR365" s="1200" t="str">
        <f t="shared" si="70"/>
        <v/>
      </c>
      <c r="AS365" s="1200" t="str">
        <f t="shared" si="71"/>
        <v/>
      </c>
      <c r="AT365" s="1200" t="str">
        <f t="shared" si="72"/>
        <v/>
      </c>
      <c r="JG365" s="786"/>
    </row>
    <row r="366" spans="1:267" s="52" customFormat="1" ht="30.6" hidden="1" customHeight="1">
      <c r="A366" s="1919"/>
      <c r="B366" s="227">
        <f t="shared" si="64"/>
        <v>7</v>
      </c>
      <c r="C366" s="228" t="str">
        <f>IF('1_一般事項'!$C$8="","",'1_一般事項'!$C$8)</f>
        <v/>
      </c>
      <c r="D366" s="726" t="str">
        <f t="shared" si="63"/>
        <v/>
      </c>
      <c r="E366" s="220"/>
      <c r="F366" s="230"/>
      <c r="G366" s="221"/>
      <c r="H366" s="61"/>
      <c r="I366" s="753"/>
      <c r="J366" s="754"/>
      <c r="K366" s="754"/>
      <c r="L366" s="754"/>
      <c r="M366" s="754"/>
      <c r="N366" s="754"/>
      <c r="O366" s="754"/>
      <c r="P366" s="754"/>
      <c r="Q366" s="754"/>
      <c r="R366" s="754"/>
      <c r="S366" s="754"/>
      <c r="T366" s="754"/>
      <c r="U366" s="754"/>
      <c r="V366" s="755"/>
      <c r="W366" s="769"/>
      <c r="X366" s="778"/>
      <c r="Y366" s="779"/>
      <c r="Z366" s="780"/>
      <c r="AA366" s="826"/>
      <c r="AB366" s="778"/>
      <c r="AC366" s="779"/>
      <c r="AD366" s="780"/>
      <c r="AE366" s="826"/>
      <c r="AF366" s="804">
        <f t="shared" si="65"/>
        <v>0</v>
      </c>
      <c r="AG366" s="803">
        <f t="shared" si="66"/>
        <v>0</v>
      </c>
      <c r="AH366" s="1279"/>
      <c r="AI366" s="3"/>
      <c r="AJ366" s="3"/>
      <c r="AO366" s="1200" t="str">
        <f t="shared" si="67"/>
        <v/>
      </c>
      <c r="AP366" s="1200" t="str">
        <f t="shared" si="68"/>
        <v/>
      </c>
      <c r="AQ366" s="1200" t="str">
        <f t="shared" si="69"/>
        <v/>
      </c>
      <c r="AR366" s="1200" t="str">
        <f t="shared" si="70"/>
        <v/>
      </c>
      <c r="AS366" s="1200" t="str">
        <f t="shared" si="71"/>
        <v/>
      </c>
      <c r="AT366" s="1200" t="str">
        <f t="shared" si="72"/>
        <v/>
      </c>
      <c r="JG366" s="786"/>
    </row>
    <row r="367" spans="1:267" s="52" customFormat="1" ht="30.6" hidden="1" customHeight="1">
      <c r="A367" s="1919"/>
      <c r="B367" s="227">
        <f t="shared" si="64"/>
        <v>8</v>
      </c>
      <c r="C367" s="228" t="str">
        <f>IF('1_一般事項'!$C$8="","",'1_一般事項'!$C$8)</f>
        <v/>
      </c>
      <c r="D367" s="726" t="str">
        <f t="shared" si="63"/>
        <v/>
      </c>
      <c r="E367" s="220"/>
      <c r="F367" s="230"/>
      <c r="G367" s="221"/>
      <c r="H367" s="61"/>
      <c r="I367" s="753"/>
      <c r="J367" s="754"/>
      <c r="K367" s="754"/>
      <c r="L367" s="754"/>
      <c r="M367" s="754"/>
      <c r="N367" s="754"/>
      <c r="O367" s="754"/>
      <c r="P367" s="754"/>
      <c r="Q367" s="754"/>
      <c r="R367" s="754"/>
      <c r="S367" s="754"/>
      <c r="T367" s="754"/>
      <c r="U367" s="754"/>
      <c r="V367" s="755"/>
      <c r="W367" s="769"/>
      <c r="X367" s="778"/>
      <c r="Y367" s="779"/>
      <c r="Z367" s="780"/>
      <c r="AA367" s="826"/>
      <c r="AB367" s="778"/>
      <c r="AC367" s="779"/>
      <c r="AD367" s="780"/>
      <c r="AE367" s="826"/>
      <c r="AF367" s="804">
        <f t="shared" si="65"/>
        <v>0</v>
      </c>
      <c r="AG367" s="803">
        <f t="shared" si="66"/>
        <v>0</v>
      </c>
      <c r="AH367" s="1279"/>
      <c r="AI367" s="3"/>
      <c r="AJ367" s="45"/>
      <c r="AO367" s="1200" t="str">
        <f t="shared" si="67"/>
        <v/>
      </c>
      <c r="AP367" s="1200" t="str">
        <f t="shared" si="68"/>
        <v/>
      </c>
      <c r="AQ367" s="1200" t="str">
        <f t="shared" si="69"/>
        <v/>
      </c>
      <c r="AR367" s="1200" t="str">
        <f t="shared" si="70"/>
        <v/>
      </c>
      <c r="AS367" s="1200" t="str">
        <f t="shared" si="71"/>
        <v/>
      </c>
      <c r="AT367" s="1200" t="str">
        <f t="shared" si="72"/>
        <v/>
      </c>
      <c r="JG367" s="786"/>
    </row>
    <row r="368" spans="1:267" s="52" customFormat="1" ht="30.6" hidden="1" customHeight="1">
      <c r="A368" s="1919"/>
      <c r="B368" s="227">
        <f t="shared" si="64"/>
        <v>9</v>
      </c>
      <c r="C368" s="228" t="str">
        <f>IF('1_一般事項'!$C$8="","",'1_一般事項'!$C$8)</f>
        <v/>
      </c>
      <c r="D368" s="726" t="str">
        <f t="shared" si="63"/>
        <v/>
      </c>
      <c r="E368" s="220"/>
      <c r="F368" s="230"/>
      <c r="G368" s="221"/>
      <c r="H368" s="61"/>
      <c r="I368" s="753"/>
      <c r="J368" s="754"/>
      <c r="K368" s="754"/>
      <c r="L368" s="754"/>
      <c r="M368" s="754"/>
      <c r="N368" s="754"/>
      <c r="O368" s="754"/>
      <c r="P368" s="754"/>
      <c r="Q368" s="754"/>
      <c r="R368" s="754"/>
      <c r="S368" s="754"/>
      <c r="T368" s="754"/>
      <c r="U368" s="754"/>
      <c r="V368" s="755"/>
      <c r="W368" s="769"/>
      <c r="X368" s="778"/>
      <c r="Y368" s="779"/>
      <c r="Z368" s="780"/>
      <c r="AA368" s="826"/>
      <c r="AB368" s="778"/>
      <c r="AC368" s="779"/>
      <c r="AD368" s="780"/>
      <c r="AE368" s="826"/>
      <c r="AF368" s="804">
        <f t="shared" si="65"/>
        <v>0</v>
      </c>
      <c r="AG368" s="803">
        <f t="shared" si="66"/>
        <v>0</v>
      </c>
      <c r="AH368" s="1279"/>
      <c r="AI368" s="45"/>
      <c r="AJ368" s="45"/>
      <c r="AO368" s="1200" t="str">
        <f t="shared" si="67"/>
        <v/>
      </c>
      <c r="AP368" s="1200" t="str">
        <f t="shared" si="68"/>
        <v/>
      </c>
      <c r="AQ368" s="1200" t="str">
        <f t="shared" si="69"/>
        <v/>
      </c>
      <c r="AR368" s="1200" t="str">
        <f t="shared" si="70"/>
        <v/>
      </c>
      <c r="AS368" s="1200" t="str">
        <f t="shared" si="71"/>
        <v/>
      </c>
      <c r="AT368" s="1200" t="str">
        <f t="shared" si="72"/>
        <v/>
      </c>
      <c r="JG368" s="786"/>
    </row>
    <row r="369" spans="1:267" s="52" customFormat="1" ht="30.6" hidden="1" customHeight="1">
      <c r="A369" s="1919"/>
      <c r="B369" s="227">
        <f t="shared" si="64"/>
        <v>10</v>
      </c>
      <c r="C369" s="228" t="str">
        <f>IF('1_一般事項'!$C$8="","",'1_一般事項'!$C$8)</f>
        <v/>
      </c>
      <c r="D369" s="726" t="str">
        <f t="shared" si="63"/>
        <v/>
      </c>
      <c r="E369" s="220"/>
      <c r="F369" s="230"/>
      <c r="G369" s="221"/>
      <c r="H369" s="61"/>
      <c r="I369" s="753"/>
      <c r="J369" s="754"/>
      <c r="K369" s="754"/>
      <c r="L369" s="754"/>
      <c r="M369" s="754"/>
      <c r="N369" s="754"/>
      <c r="O369" s="754"/>
      <c r="P369" s="754"/>
      <c r="Q369" s="754"/>
      <c r="R369" s="754"/>
      <c r="S369" s="754"/>
      <c r="T369" s="754"/>
      <c r="U369" s="754"/>
      <c r="V369" s="755"/>
      <c r="W369" s="769"/>
      <c r="X369" s="778"/>
      <c r="Y369" s="779"/>
      <c r="Z369" s="780"/>
      <c r="AA369" s="826"/>
      <c r="AB369" s="778"/>
      <c r="AC369" s="779"/>
      <c r="AD369" s="780"/>
      <c r="AE369" s="826"/>
      <c r="AF369" s="804">
        <f t="shared" si="65"/>
        <v>0</v>
      </c>
      <c r="AG369" s="803">
        <f t="shared" si="66"/>
        <v>0</v>
      </c>
      <c r="AH369" s="1279"/>
      <c r="AI369" s="45"/>
      <c r="AJ369" s="45"/>
      <c r="AO369" s="1200" t="str">
        <f t="shared" si="67"/>
        <v/>
      </c>
      <c r="AP369" s="1200" t="str">
        <f t="shared" si="68"/>
        <v/>
      </c>
      <c r="AQ369" s="1200" t="str">
        <f t="shared" si="69"/>
        <v/>
      </c>
      <c r="AR369" s="1200" t="str">
        <f t="shared" si="70"/>
        <v/>
      </c>
      <c r="AS369" s="1200" t="str">
        <f t="shared" si="71"/>
        <v/>
      </c>
      <c r="AT369" s="1200" t="str">
        <f t="shared" si="72"/>
        <v/>
      </c>
      <c r="JG369" s="786"/>
    </row>
    <row r="370" spans="1:267" s="52" customFormat="1" ht="30.6" hidden="1" customHeight="1">
      <c r="A370" s="222"/>
      <c r="B370" s="227">
        <f t="shared" si="64"/>
        <v>11</v>
      </c>
      <c r="C370" s="228" t="str">
        <f>IF('1_一般事項'!$C$8="","",'1_一般事項'!$C$8)</f>
        <v/>
      </c>
      <c r="D370" s="726" t="str">
        <f t="shared" si="63"/>
        <v/>
      </c>
      <c r="E370" s="220"/>
      <c r="F370" s="230"/>
      <c r="G370" s="221"/>
      <c r="H370" s="61"/>
      <c r="I370" s="753"/>
      <c r="J370" s="754"/>
      <c r="K370" s="754"/>
      <c r="L370" s="754"/>
      <c r="M370" s="754"/>
      <c r="N370" s="754"/>
      <c r="O370" s="754"/>
      <c r="P370" s="754"/>
      <c r="Q370" s="754"/>
      <c r="R370" s="754"/>
      <c r="S370" s="754"/>
      <c r="T370" s="754"/>
      <c r="U370" s="754"/>
      <c r="V370" s="755"/>
      <c r="W370" s="769"/>
      <c r="X370" s="778"/>
      <c r="Y370" s="779"/>
      <c r="Z370" s="780"/>
      <c r="AA370" s="826"/>
      <c r="AB370" s="778"/>
      <c r="AC370" s="779"/>
      <c r="AD370" s="780"/>
      <c r="AE370" s="826"/>
      <c r="AF370" s="804">
        <f t="shared" si="65"/>
        <v>0</v>
      </c>
      <c r="AG370" s="803">
        <f t="shared" si="66"/>
        <v>0</v>
      </c>
      <c r="AH370" s="1279"/>
      <c r="AI370" s="3"/>
      <c r="AJ370" s="45"/>
      <c r="AO370" s="1200" t="str">
        <f t="shared" si="67"/>
        <v/>
      </c>
      <c r="AP370" s="1200" t="str">
        <f t="shared" si="68"/>
        <v/>
      </c>
      <c r="AQ370" s="1200" t="str">
        <f t="shared" si="69"/>
        <v/>
      </c>
      <c r="AR370" s="1200" t="str">
        <f t="shared" si="70"/>
        <v/>
      </c>
      <c r="AS370" s="1200" t="str">
        <f t="shared" si="71"/>
        <v/>
      </c>
      <c r="AT370" s="1200" t="str">
        <f t="shared" si="72"/>
        <v/>
      </c>
      <c r="JG370" s="786"/>
    </row>
    <row r="371" spans="1:267" s="52" customFormat="1" ht="30.6" hidden="1" customHeight="1">
      <c r="A371" s="222"/>
      <c r="B371" s="227">
        <f t="shared" si="64"/>
        <v>12</v>
      </c>
      <c r="C371" s="228" t="str">
        <f>IF('1_一般事項'!$C$8="","",'1_一般事項'!$C$8)</f>
        <v/>
      </c>
      <c r="D371" s="726" t="str">
        <f t="shared" si="63"/>
        <v/>
      </c>
      <c r="E371" s="220"/>
      <c r="F371" s="230"/>
      <c r="G371" s="221"/>
      <c r="H371" s="61"/>
      <c r="I371" s="753"/>
      <c r="J371" s="754"/>
      <c r="K371" s="754"/>
      <c r="L371" s="754"/>
      <c r="M371" s="754"/>
      <c r="N371" s="754"/>
      <c r="O371" s="754"/>
      <c r="P371" s="754"/>
      <c r="Q371" s="754"/>
      <c r="R371" s="754"/>
      <c r="S371" s="754"/>
      <c r="T371" s="754"/>
      <c r="U371" s="754"/>
      <c r="V371" s="755"/>
      <c r="W371" s="769"/>
      <c r="X371" s="778"/>
      <c r="Y371" s="779"/>
      <c r="Z371" s="780"/>
      <c r="AA371" s="826"/>
      <c r="AB371" s="778"/>
      <c r="AC371" s="779"/>
      <c r="AD371" s="780"/>
      <c r="AE371" s="826"/>
      <c r="AF371" s="804">
        <f t="shared" si="65"/>
        <v>0</v>
      </c>
      <c r="AG371" s="803">
        <f t="shared" si="66"/>
        <v>0</v>
      </c>
      <c r="AH371" s="1279"/>
      <c r="AI371" s="45"/>
      <c r="AJ371" s="45"/>
      <c r="AO371" s="1200" t="str">
        <f t="shared" si="67"/>
        <v/>
      </c>
      <c r="AP371" s="1200" t="str">
        <f t="shared" si="68"/>
        <v/>
      </c>
      <c r="AQ371" s="1200" t="str">
        <f t="shared" si="69"/>
        <v/>
      </c>
      <c r="AR371" s="1200" t="str">
        <f t="shared" si="70"/>
        <v/>
      </c>
      <c r="AS371" s="1200" t="str">
        <f t="shared" si="71"/>
        <v/>
      </c>
      <c r="AT371" s="1200" t="str">
        <f t="shared" si="72"/>
        <v/>
      </c>
      <c r="JG371" s="786"/>
    </row>
    <row r="372" spans="1:267" s="52" customFormat="1" ht="30.6" hidden="1" customHeight="1">
      <c r="A372" s="222"/>
      <c r="B372" s="227">
        <f t="shared" si="64"/>
        <v>13</v>
      </c>
      <c r="C372" s="228" t="str">
        <f>IF('1_一般事項'!$C$8="","",'1_一般事項'!$C$8)</f>
        <v/>
      </c>
      <c r="D372" s="726" t="str">
        <f t="shared" si="63"/>
        <v/>
      </c>
      <c r="E372" s="220"/>
      <c r="F372" s="230"/>
      <c r="G372" s="221"/>
      <c r="H372" s="61"/>
      <c r="I372" s="753"/>
      <c r="J372" s="754"/>
      <c r="K372" s="754"/>
      <c r="L372" s="754"/>
      <c r="M372" s="754"/>
      <c r="N372" s="754"/>
      <c r="O372" s="754"/>
      <c r="P372" s="754"/>
      <c r="Q372" s="754"/>
      <c r="R372" s="754"/>
      <c r="S372" s="754"/>
      <c r="T372" s="754"/>
      <c r="U372" s="754"/>
      <c r="V372" s="755"/>
      <c r="W372" s="769"/>
      <c r="X372" s="778"/>
      <c r="Y372" s="779"/>
      <c r="Z372" s="780"/>
      <c r="AA372" s="826"/>
      <c r="AB372" s="778"/>
      <c r="AC372" s="779"/>
      <c r="AD372" s="780"/>
      <c r="AE372" s="826"/>
      <c r="AF372" s="804">
        <f t="shared" si="65"/>
        <v>0</v>
      </c>
      <c r="AG372" s="803">
        <f t="shared" si="66"/>
        <v>0</v>
      </c>
      <c r="AH372" s="1279"/>
      <c r="AI372" s="45"/>
      <c r="AJ372" s="45"/>
      <c r="AO372" s="1200" t="str">
        <f t="shared" si="67"/>
        <v/>
      </c>
      <c r="AP372" s="1200" t="str">
        <f t="shared" si="68"/>
        <v/>
      </c>
      <c r="AQ372" s="1200" t="str">
        <f t="shared" si="69"/>
        <v/>
      </c>
      <c r="AR372" s="1200" t="str">
        <f t="shared" si="70"/>
        <v/>
      </c>
      <c r="AS372" s="1200" t="str">
        <f t="shared" si="71"/>
        <v/>
      </c>
      <c r="AT372" s="1200" t="str">
        <f t="shared" si="72"/>
        <v/>
      </c>
      <c r="JG372" s="786"/>
    </row>
    <row r="373" spans="1:267" s="52" customFormat="1" ht="30.6" hidden="1" customHeight="1">
      <c r="A373" s="222"/>
      <c r="B373" s="227">
        <f t="shared" si="64"/>
        <v>14</v>
      </c>
      <c r="C373" s="228" t="str">
        <f>IF('1_一般事項'!$C$8="","",'1_一般事項'!$C$8)</f>
        <v/>
      </c>
      <c r="D373" s="726" t="str">
        <f t="shared" si="63"/>
        <v/>
      </c>
      <c r="E373" s="220"/>
      <c r="F373" s="230"/>
      <c r="G373" s="221"/>
      <c r="H373" s="61"/>
      <c r="I373" s="753"/>
      <c r="J373" s="754"/>
      <c r="K373" s="754"/>
      <c r="L373" s="754"/>
      <c r="M373" s="754"/>
      <c r="N373" s="754"/>
      <c r="O373" s="754"/>
      <c r="P373" s="754"/>
      <c r="Q373" s="754"/>
      <c r="R373" s="754"/>
      <c r="S373" s="754"/>
      <c r="T373" s="754"/>
      <c r="U373" s="754"/>
      <c r="V373" s="755"/>
      <c r="W373" s="769"/>
      <c r="X373" s="778"/>
      <c r="Y373" s="779"/>
      <c r="Z373" s="780"/>
      <c r="AA373" s="826"/>
      <c r="AB373" s="778"/>
      <c r="AC373" s="779"/>
      <c r="AD373" s="780"/>
      <c r="AE373" s="826"/>
      <c r="AF373" s="804">
        <f t="shared" si="65"/>
        <v>0</v>
      </c>
      <c r="AG373" s="803">
        <f t="shared" si="66"/>
        <v>0</v>
      </c>
      <c r="AH373" s="1279"/>
      <c r="AI373" s="3"/>
      <c r="AJ373" s="45"/>
      <c r="AO373" s="1200" t="str">
        <f t="shared" si="67"/>
        <v/>
      </c>
      <c r="AP373" s="1200" t="str">
        <f t="shared" si="68"/>
        <v/>
      </c>
      <c r="AQ373" s="1200" t="str">
        <f t="shared" si="69"/>
        <v/>
      </c>
      <c r="AR373" s="1200" t="str">
        <f t="shared" si="70"/>
        <v/>
      </c>
      <c r="AS373" s="1200" t="str">
        <f t="shared" si="71"/>
        <v/>
      </c>
      <c r="AT373" s="1200" t="str">
        <f t="shared" si="72"/>
        <v/>
      </c>
      <c r="JG373" s="786"/>
    </row>
    <row r="374" spans="1:267" s="52" customFormat="1" ht="30.6" hidden="1" customHeight="1">
      <c r="A374" s="222"/>
      <c r="B374" s="227">
        <f t="shared" si="64"/>
        <v>15</v>
      </c>
      <c r="C374" s="228" t="str">
        <f>IF('1_一般事項'!$C$8="","",'1_一般事項'!$C$8)</f>
        <v/>
      </c>
      <c r="D374" s="726" t="str">
        <f t="shared" si="63"/>
        <v/>
      </c>
      <c r="E374" s="220"/>
      <c r="F374" s="230"/>
      <c r="G374" s="221"/>
      <c r="H374" s="61"/>
      <c r="I374" s="753"/>
      <c r="J374" s="754"/>
      <c r="K374" s="754"/>
      <c r="L374" s="754"/>
      <c r="M374" s="754"/>
      <c r="N374" s="754"/>
      <c r="O374" s="754"/>
      <c r="P374" s="754"/>
      <c r="Q374" s="754"/>
      <c r="R374" s="754"/>
      <c r="S374" s="754"/>
      <c r="T374" s="754"/>
      <c r="U374" s="754"/>
      <c r="V374" s="755"/>
      <c r="W374" s="769"/>
      <c r="X374" s="778"/>
      <c r="Y374" s="779"/>
      <c r="Z374" s="780"/>
      <c r="AA374" s="826"/>
      <c r="AB374" s="778"/>
      <c r="AC374" s="779"/>
      <c r="AD374" s="780"/>
      <c r="AE374" s="826"/>
      <c r="AF374" s="804">
        <f t="shared" si="65"/>
        <v>0</v>
      </c>
      <c r="AG374" s="803">
        <f t="shared" si="66"/>
        <v>0</v>
      </c>
      <c r="AH374" s="1279"/>
      <c r="AI374" s="45"/>
      <c r="AJ374" s="45"/>
      <c r="AO374" s="1200" t="str">
        <f t="shared" si="67"/>
        <v/>
      </c>
      <c r="AP374" s="1200" t="str">
        <f t="shared" si="68"/>
        <v/>
      </c>
      <c r="AQ374" s="1200" t="str">
        <f t="shared" si="69"/>
        <v/>
      </c>
      <c r="AR374" s="1200" t="str">
        <f t="shared" si="70"/>
        <v/>
      </c>
      <c r="AS374" s="1200" t="str">
        <f t="shared" si="71"/>
        <v/>
      </c>
      <c r="AT374" s="1200" t="str">
        <f t="shared" si="72"/>
        <v/>
      </c>
      <c r="JG374" s="786"/>
    </row>
    <row r="375" spans="1:267" s="52" customFormat="1" ht="30.6" hidden="1" customHeight="1">
      <c r="A375" s="222"/>
      <c r="B375" s="227">
        <f t="shared" si="64"/>
        <v>16</v>
      </c>
      <c r="C375" s="228" t="str">
        <f>IF('1_一般事項'!$C$8="","",'1_一般事項'!$C$8)</f>
        <v/>
      </c>
      <c r="D375" s="726" t="str">
        <f t="shared" si="63"/>
        <v/>
      </c>
      <c r="E375" s="220"/>
      <c r="F375" s="230"/>
      <c r="G375" s="221"/>
      <c r="H375" s="61"/>
      <c r="I375" s="753"/>
      <c r="J375" s="754"/>
      <c r="K375" s="754"/>
      <c r="L375" s="754"/>
      <c r="M375" s="754"/>
      <c r="N375" s="754"/>
      <c r="O375" s="754"/>
      <c r="P375" s="754"/>
      <c r="Q375" s="754"/>
      <c r="R375" s="754"/>
      <c r="S375" s="754"/>
      <c r="T375" s="754"/>
      <c r="U375" s="754"/>
      <c r="V375" s="755"/>
      <c r="W375" s="769"/>
      <c r="X375" s="778"/>
      <c r="Y375" s="779"/>
      <c r="Z375" s="780"/>
      <c r="AA375" s="826"/>
      <c r="AB375" s="778"/>
      <c r="AC375" s="779"/>
      <c r="AD375" s="780"/>
      <c r="AE375" s="826"/>
      <c r="AF375" s="804">
        <f t="shared" si="65"/>
        <v>0</v>
      </c>
      <c r="AG375" s="803">
        <f t="shared" si="66"/>
        <v>0</v>
      </c>
      <c r="AH375" s="1279"/>
      <c r="AI375" s="3"/>
      <c r="AJ375" s="45"/>
      <c r="AO375" s="1200" t="str">
        <f t="shared" si="67"/>
        <v/>
      </c>
      <c r="AP375" s="1200" t="str">
        <f t="shared" si="68"/>
        <v/>
      </c>
      <c r="AQ375" s="1200" t="str">
        <f t="shared" si="69"/>
        <v/>
      </c>
      <c r="AR375" s="1200" t="str">
        <f t="shared" si="70"/>
        <v/>
      </c>
      <c r="AS375" s="1200" t="str">
        <f t="shared" si="71"/>
        <v/>
      </c>
      <c r="AT375" s="1200" t="str">
        <f t="shared" si="72"/>
        <v/>
      </c>
      <c r="JG375" s="786"/>
    </row>
    <row r="376" spans="1:267" s="52" customFormat="1" ht="30.6" hidden="1" customHeight="1">
      <c r="A376" s="222"/>
      <c r="B376" s="227">
        <f t="shared" si="64"/>
        <v>17</v>
      </c>
      <c r="C376" s="228" t="str">
        <f>IF('1_一般事項'!$C$8="","",'1_一般事項'!$C$8)</f>
        <v/>
      </c>
      <c r="D376" s="726" t="str">
        <f t="shared" si="63"/>
        <v/>
      </c>
      <c r="E376" s="220"/>
      <c r="F376" s="230"/>
      <c r="G376" s="221"/>
      <c r="H376" s="61"/>
      <c r="I376" s="753"/>
      <c r="J376" s="754"/>
      <c r="K376" s="754"/>
      <c r="L376" s="754"/>
      <c r="M376" s="754"/>
      <c r="N376" s="754"/>
      <c r="O376" s="754"/>
      <c r="P376" s="754"/>
      <c r="Q376" s="754"/>
      <c r="R376" s="754"/>
      <c r="S376" s="754"/>
      <c r="T376" s="754"/>
      <c r="U376" s="754"/>
      <c r="V376" s="755"/>
      <c r="W376" s="769"/>
      <c r="X376" s="778"/>
      <c r="Y376" s="779"/>
      <c r="Z376" s="780"/>
      <c r="AA376" s="826"/>
      <c r="AB376" s="778"/>
      <c r="AC376" s="779"/>
      <c r="AD376" s="780"/>
      <c r="AE376" s="826"/>
      <c r="AF376" s="804">
        <f t="shared" si="65"/>
        <v>0</v>
      </c>
      <c r="AG376" s="803">
        <f t="shared" si="66"/>
        <v>0</v>
      </c>
      <c r="AH376" s="1279"/>
      <c r="AI376" s="45"/>
      <c r="AJ376" s="45"/>
      <c r="AO376" s="1200" t="str">
        <f t="shared" si="67"/>
        <v/>
      </c>
      <c r="AP376" s="1200" t="str">
        <f t="shared" si="68"/>
        <v/>
      </c>
      <c r="AQ376" s="1200" t="str">
        <f t="shared" si="69"/>
        <v/>
      </c>
      <c r="AR376" s="1200" t="str">
        <f t="shared" si="70"/>
        <v/>
      </c>
      <c r="AS376" s="1200" t="str">
        <f t="shared" si="71"/>
        <v/>
      </c>
      <c r="AT376" s="1200" t="str">
        <f t="shared" si="72"/>
        <v/>
      </c>
      <c r="JG376" s="786"/>
    </row>
    <row r="377" spans="1:267" s="52" customFormat="1" ht="30.6" hidden="1" customHeight="1">
      <c r="A377" s="222"/>
      <c r="B377" s="227">
        <f t="shared" si="64"/>
        <v>18</v>
      </c>
      <c r="C377" s="228" t="str">
        <f>IF('1_一般事項'!$C$8="","",'1_一般事項'!$C$8)</f>
        <v/>
      </c>
      <c r="D377" s="726" t="str">
        <f t="shared" si="63"/>
        <v/>
      </c>
      <c r="E377" s="220"/>
      <c r="F377" s="230"/>
      <c r="G377" s="221"/>
      <c r="H377" s="61"/>
      <c r="I377" s="753"/>
      <c r="J377" s="754"/>
      <c r="K377" s="754"/>
      <c r="L377" s="754"/>
      <c r="M377" s="754"/>
      <c r="N377" s="754"/>
      <c r="O377" s="754"/>
      <c r="P377" s="754"/>
      <c r="Q377" s="754"/>
      <c r="R377" s="754"/>
      <c r="S377" s="754"/>
      <c r="T377" s="754"/>
      <c r="U377" s="754"/>
      <c r="V377" s="755"/>
      <c r="W377" s="769"/>
      <c r="X377" s="778"/>
      <c r="Y377" s="779"/>
      <c r="Z377" s="780"/>
      <c r="AA377" s="826"/>
      <c r="AB377" s="778"/>
      <c r="AC377" s="779"/>
      <c r="AD377" s="780"/>
      <c r="AE377" s="826"/>
      <c r="AF377" s="804">
        <f t="shared" si="65"/>
        <v>0</v>
      </c>
      <c r="AG377" s="803">
        <f t="shared" si="66"/>
        <v>0</v>
      </c>
      <c r="AH377" s="1279"/>
      <c r="AI377" s="45"/>
      <c r="AJ377" s="45"/>
      <c r="AO377" s="1200" t="str">
        <f t="shared" si="67"/>
        <v/>
      </c>
      <c r="AP377" s="1200" t="str">
        <f t="shared" si="68"/>
        <v/>
      </c>
      <c r="AQ377" s="1200" t="str">
        <f t="shared" si="69"/>
        <v/>
      </c>
      <c r="AR377" s="1200" t="str">
        <f t="shared" si="70"/>
        <v/>
      </c>
      <c r="AS377" s="1200" t="str">
        <f t="shared" si="71"/>
        <v/>
      </c>
      <c r="AT377" s="1200" t="str">
        <f t="shared" si="72"/>
        <v/>
      </c>
      <c r="JG377" s="786"/>
    </row>
    <row r="378" spans="1:267" s="52" customFormat="1" ht="30.6" hidden="1" customHeight="1">
      <c r="A378" s="222"/>
      <c r="B378" s="227">
        <f t="shared" si="64"/>
        <v>19</v>
      </c>
      <c r="C378" s="228" t="str">
        <f>IF('1_一般事項'!$C$8="","",'1_一般事項'!$C$8)</f>
        <v/>
      </c>
      <c r="D378" s="726" t="str">
        <f t="shared" si="63"/>
        <v/>
      </c>
      <c r="E378" s="220"/>
      <c r="F378" s="230"/>
      <c r="G378" s="221"/>
      <c r="H378" s="61"/>
      <c r="I378" s="753"/>
      <c r="J378" s="754"/>
      <c r="K378" s="754"/>
      <c r="L378" s="754"/>
      <c r="M378" s="754"/>
      <c r="N378" s="754"/>
      <c r="O378" s="754"/>
      <c r="P378" s="754"/>
      <c r="Q378" s="754"/>
      <c r="R378" s="754"/>
      <c r="S378" s="754"/>
      <c r="T378" s="754"/>
      <c r="U378" s="754"/>
      <c r="V378" s="755"/>
      <c r="W378" s="769"/>
      <c r="X378" s="778"/>
      <c r="Y378" s="779"/>
      <c r="Z378" s="780"/>
      <c r="AA378" s="826"/>
      <c r="AB378" s="778"/>
      <c r="AC378" s="779"/>
      <c r="AD378" s="780"/>
      <c r="AE378" s="826"/>
      <c r="AF378" s="804">
        <f t="shared" si="65"/>
        <v>0</v>
      </c>
      <c r="AG378" s="803">
        <f t="shared" si="66"/>
        <v>0</v>
      </c>
      <c r="AH378" s="1279"/>
      <c r="AI378" s="3"/>
      <c r="AJ378" s="45"/>
      <c r="AO378" s="1200" t="str">
        <f t="shared" si="67"/>
        <v/>
      </c>
      <c r="AP378" s="1200" t="str">
        <f t="shared" si="68"/>
        <v/>
      </c>
      <c r="AQ378" s="1200" t="str">
        <f t="shared" si="69"/>
        <v/>
      </c>
      <c r="AR378" s="1200" t="str">
        <f t="shared" si="70"/>
        <v/>
      </c>
      <c r="AS378" s="1200" t="str">
        <f t="shared" si="71"/>
        <v/>
      </c>
      <c r="AT378" s="1200" t="str">
        <f t="shared" si="72"/>
        <v/>
      </c>
      <c r="JG378" s="786"/>
    </row>
    <row r="379" spans="1:267" s="52" customFormat="1" ht="30.6" hidden="1" customHeight="1">
      <c r="A379" s="222"/>
      <c r="B379" s="227">
        <f t="shared" si="64"/>
        <v>20</v>
      </c>
      <c r="C379" s="228" t="str">
        <f>IF('1_一般事項'!$C$8="","",'1_一般事項'!$C$8)</f>
        <v/>
      </c>
      <c r="D379" s="726" t="str">
        <f t="shared" si="63"/>
        <v/>
      </c>
      <c r="E379" s="220"/>
      <c r="F379" s="230"/>
      <c r="G379" s="221"/>
      <c r="H379" s="61"/>
      <c r="I379" s="753"/>
      <c r="J379" s="754"/>
      <c r="K379" s="754"/>
      <c r="L379" s="754"/>
      <c r="M379" s="754"/>
      <c r="N379" s="754"/>
      <c r="O379" s="754"/>
      <c r="P379" s="754"/>
      <c r="Q379" s="754"/>
      <c r="R379" s="754"/>
      <c r="S379" s="754"/>
      <c r="T379" s="754"/>
      <c r="U379" s="754"/>
      <c r="V379" s="755"/>
      <c r="W379" s="769"/>
      <c r="X379" s="778"/>
      <c r="Y379" s="779"/>
      <c r="Z379" s="780"/>
      <c r="AA379" s="826"/>
      <c r="AB379" s="778"/>
      <c r="AC379" s="779"/>
      <c r="AD379" s="780"/>
      <c r="AE379" s="826"/>
      <c r="AF379" s="804">
        <f t="shared" si="65"/>
        <v>0</v>
      </c>
      <c r="AG379" s="803">
        <f t="shared" si="66"/>
        <v>0</v>
      </c>
      <c r="AH379" s="1279"/>
      <c r="AI379" s="45"/>
      <c r="AJ379" s="45"/>
      <c r="AO379" s="1200" t="str">
        <f t="shared" si="67"/>
        <v/>
      </c>
      <c r="AP379" s="1200" t="str">
        <f t="shared" si="68"/>
        <v/>
      </c>
      <c r="AQ379" s="1200" t="str">
        <f t="shared" si="69"/>
        <v/>
      </c>
      <c r="AR379" s="1200" t="str">
        <f t="shared" si="70"/>
        <v/>
      </c>
      <c r="AS379" s="1200" t="str">
        <f t="shared" si="71"/>
        <v/>
      </c>
      <c r="AT379" s="1200" t="str">
        <f t="shared" si="72"/>
        <v/>
      </c>
      <c r="JG379" s="786"/>
    </row>
    <row r="380" spans="1:267" s="52" customFormat="1" ht="30.6" hidden="1" customHeight="1">
      <c r="A380" s="222"/>
      <c r="B380" s="227">
        <f t="shared" si="64"/>
        <v>21</v>
      </c>
      <c r="C380" s="228" t="str">
        <f>IF('1_一般事項'!$C$8="","",'1_一般事項'!$C$8)</f>
        <v/>
      </c>
      <c r="D380" s="726" t="str">
        <f t="shared" si="63"/>
        <v/>
      </c>
      <c r="E380" s="220"/>
      <c r="F380" s="230"/>
      <c r="G380" s="221"/>
      <c r="H380" s="61"/>
      <c r="I380" s="753"/>
      <c r="J380" s="754"/>
      <c r="K380" s="754"/>
      <c r="L380" s="754"/>
      <c r="M380" s="754"/>
      <c r="N380" s="754"/>
      <c r="O380" s="754"/>
      <c r="P380" s="754"/>
      <c r="Q380" s="754"/>
      <c r="R380" s="754"/>
      <c r="S380" s="754"/>
      <c r="T380" s="754"/>
      <c r="U380" s="754"/>
      <c r="V380" s="755"/>
      <c r="W380" s="769"/>
      <c r="X380" s="778"/>
      <c r="Y380" s="779"/>
      <c r="Z380" s="780"/>
      <c r="AA380" s="826"/>
      <c r="AB380" s="778"/>
      <c r="AC380" s="779"/>
      <c r="AD380" s="780"/>
      <c r="AE380" s="826"/>
      <c r="AF380" s="804">
        <f t="shared" si="65"/>
        <v>0</v>
      </c>
      <c r="AG380" s="803">
        <f t="shared" si="66"/>
        <v>0</v>
      </c>
      <c r="AH380" s="1279"/>
      <c r="AI380" s="45"/>
      <c r="AJ380" s="45"/>
      <c r="AO380" s="1200" t="str">
        <f t="shared" si="67"/>
        <v/>
      </c>
      <c r="AP380" s="1200" t="str">
        <f t="shared" si="68"/>
        <v/>
      </c>
      <c r="AQ380" s="1200" t="str">
        <f t="shared" si="69"/>
        <v/>
      </c>
      <c r="AR380" s="1200" t="str">
        <f t="shared" si="70"/>
        <v/>
      </c>
      <c r="AS380" s="1200" t="str">
        <f t="shared" si="71"/>
        <v/>
      </c>
      <c r="AT380" s="1200" t="str">
        <f t="shared" si="72"/>
        <v/>
      </c>
      <c r="JG380" s="786"/>
    </row>
    <row r="381" spans="1:267" s="52" customFormat="1" ht="30.6" hidden="1" customHeight="1">
      <c r="A381" s="222"/>
      <c r="B381" s="227">
        <f t="shared" si="64"/>
        <v>22</v>
      </c>
      <c r="C381" s="228" t="str">
        <f>IF('1_一般事項'!$C$8="","",'1_一般事項'!$C$8)</f>
        <v/>
      </c>
      <c r="D381" s="726" t="str">
        <f t="shared" si="63"/>
        <v/>
      </c>
      <c r="E381" s="220"/>
      <c r="F381" s="230"/>
      <c r="G381" s="221"/>
      <c r="H381" s="61"/>
      <c r="I381" s="753"/>
      <c r="J381" s="754"/>
      <c r="K381" s="754"/>
      <c r="L381" s="754"/>
      <c r="M381" s="754"/>
      <c r="N381" s="754"/>
      <c r="O381" s="754"/>
      <c r="P381" s="754"/>
      <c r="Q381" s="754"/>
      <c r="R381" s="754"/>
      <c r="S381" s="754"/>
      <c r="T381" s="754"/>
      <c r="U381" s="754"/>
      <c r="V381" s="755"/>
      <c r="W381" s="769"/>
      <c r="X381" s="778"/>
      <c r="Y381" s="779"/>
      <c r="Z381" s="780"/>
      <c r="AA381" s="826"/>
      <c r="AB381" s="778"/>
      <c r="AC381" s="779"/>
      <c r="AD381" s="780"/>
      <c r="AE381" s="826"/>
      <c r="AF381" s="804">
        <f t="shared" si="65"/>
        <v>0</v>
      </c>
      <c r="AG381" s="803">
        <f t="shared" si="66"/>
        <v>0</v>
      </c>
      <c r="AH381" s="1279"/>
      <c r="AI381" s="3"/>
      <c r="AJ381" s="45"/>
      <c r="AO381" s="1200" t="str">
        <f t="shared" si="67"/>
        <v/>
      </c>
      <c r="AP381" s="1200" t="str">
        <f t="shared" si="68"/>
        <v/>
      </c>
      <c r="AQ381" s="1200" t="str">
        <f t="shared" si="69"/>
        <v/>
      </c>
      <c r="AR381" s="1200" t="str">
        <f t="shared" si="70"/>
        <v/>
      </c>
      <c r="AS381" s="1200" t="str">
        <f t="shared" si="71"/>
        <v/>
      </c>
      <c r="AT381" s="1200" t="str">
        <f t="shared" si="72"/>
        <v/>
      </c>
      <c r="JG381" s="786"/>
    </row>
    <row r="382" spans="1:267" s="52" customFormat="1" ht="30.6" hidden="1" customHeight="1">
      <c r="A382" s="222"/>
      <c r="B382" s="227">
        <f t="shared" si="64"/>
        <v>23</v>
      </c>
      <c r="C382" s="228" t="str">
        <f>IF('1_一般事項'!$C$8="","",'1_一般事項'!$C$8)</f>
        <v/>
      </c>
      <c r="D382" s="726" t="str">
        <f t="shared" si="63"/>
        <v/>
      </c>
      <c r="E382" s="220"/>
      <c r="F382" s="230"/>
      <c r="G382" s="221"/>
      <c r="H382" s="61"/>
      <c r="I382" s="753"/>
      <c r="J382" s="754"/>
      <c r="K382" s="754"/>
      <c r="L382" s="754"/>
      <c r="M382" s="754"/>
      <c r="N382" s="754"/>
      <c r="O382" s="754"/>
      <c r="P382" s="754"/>
      <c r="Q382" s="754"/>
      <c r="R382" s="754"/>
      <c r="S382" s="754"/>
      <c r="T382" s="754"/>
      <c r="U382" s="754"/>
      <c r="V382" s="755"/>
      <c r="W382" s="769"/>
      <c r="X382" s="778"/>
      <c r="Y382" s="779"/>
      <c r="Z382" s="780"/>
      <c r="AA382" s="826"/>
      <c r="AB382" s="778"/>
      <c r="AC382" s="779"/>
      <c r="AD382" s="780"/>
      <c r="AE382" s="826"/>
      <c r="AF382" s="804">
        <f t="shared" si="65"/>
        <v>0</v>
      </c>
      <c r="AG382" s="803">
        <f t="shared" si="66"/>
        <v>0</v>
      </c>
      <c r="AH382" s="1279"/>
      <c r="AI382" s="45"/>
      <c r="AJ382" s="45"/>
      <c r="AO382" s="1200" t="str">
        <f t="shared" si="67"/>
        <v/>
      </c>
      <c r="AP382" s="1200" t="str">
        <f t="shared" si="68"/>
        <v/>
      </c>
      <c r="AQ382" s="1200" t="str">
        <f t="shared" si="69"/>
        <v/>
      </c>
      <c r="AR382" s="1200" t="str">
        <f t="shared" si="70"/>
        <v/>
      </c>
      <c r="AS382" s="1200" t="str">
        <f t="shared" si="71"/>
        <v/>
      </c>
      <c r="AT382" s="1200" t="str">
        <f t="shared" si="72"/>
        <v/>
      </c>
      <c r="JG382" s="786"/>
    </row>
    <row r="383" spans="1:267" s="52" customFormat="1" ht="30.6" hidden="1" customHeight="1">
      <c r="A383" s="222"/>
      <c r="B383" s="227">
        <f t="shared" si="64"/>
        <v>24</v>
      </c>
      <c r="C383" s="228" t="str">
        <f>IF('1_一般事項'!$C$8="","",'1_一般事項'!$C$8)</f>
        <v/>
      </c>
      <c r="D383" s="726" t="str">
        <f t="shared" si="63"/>
        <v/>
      </c>
      <c r="E383" s="220"/>
      <c r="F383" s="230"/>
      <c r="G383" s="221"/>
      <c r="H383" s="61"/>
      <c r="I383" s="753"/>
      <c r="J383" s="754"/>
      <c r="K383" s="754"/>
      <c r="L383" s="754"/>
      <c r="M383" s="754"/>
      <c r="N383" s="754"/>
      <c r="O383" s="754"/>
      <c r="P383" s="754"/>
      <c r="Q383" s="754"/>
      <c r="R383" s="754"/>
      <c r="S383" s="754"/>
      <c r="T383" s="754"/>
      <c r="U383" s="754"/>
      <c r="V383" s="755"/>
      <c r="W383" s="769"/>
      <c r="X383" s="778"/>
      <c r="Y383" s="779"/>
      <c r="Z383" s="780"/>
      <c r="AA383" s="826"/>
      <c r="AB383" s="778"/>
      <c r="AC383" s="779"/>
      <c r="AD383" s="780"/>
      <c r="AE383" s="826"/>
      <c r="AF383" s="804">
        <f t="shared" si="65"/>
        <v>0</v>
      </c>
      <c r="AG383" s="803">
        <f t="shared" si="66"/>
        <v>0</v>
      </c>
      <c r="AH383" s="1279"/>
      <c r="AI383" s="45"/>
      <c r="AJ383" s="45"/>
      <c r="AO383" s="1200" t="str">
        <f t="shared" si="67"/>
        <v/>
      </c>
      <c r="AP383" s="1200" t="str">
        <f t="shared" si="68"/>
        <v/>
      </c>
      <c r="AQ383" s="1200" t="str">
        <f t="shared" si="69"/>
        <v/>
      </c>
      <c r="AR383" s="1200" t="str">
        <f t="shared" si="70"/>
        <v/>
      </c>
      <c r="AS383" s="1200" t="str">
        <f t="shared" si="71"/>
        <v/>
      </c>
      <c r="AT383" s="1200" t="str">
        <f t="shared" si="72"/>
        <v/>
      </c>
      <c r="JG383" s="786"/>
    </row>
    <row r="384" spans="1:267" s="52" customFormat="1" ht="30.6" hidden="1" customHeight="1">
      <c r="A384" s="222"/>
      <c r="B384" s="227">
        <f t="shared" si="64"/>
        <v>25</v>
      </c>
      <c r="C384" s="228" t="str">
        <f>IF('1_一般事項'!$C$8="","",'1_一般事項'!$C$8)</f>
        <v/>
      </c>
      <c r="D384" s="726" t="str">
        <f t="shared" si="63"/>
        <v/>
      </c>
      <c r="E384" s="220"/>
      <c r="F384" s="230"/>
      <c r="G384" s="221"/>
      <c r="H384" s="61"/>
      <c r="I384" s="753"/>
      <c r="J384" s="754"/>
      <c r="K384" s="754"/>
      <c r="L384" s="754"/>
      <c r="M384" s="754"/>
      <c r="N384" s="754"/>
      <c r="O384" s="754"/>
      <c r="P384" s="754"/>
      <c r="Q384" s="754"/>
      <c r="R384" s="754"/>
      <c r="S384" s="754"/>
      <c r="T384" s="754"/>
      <c r="U384" s="754"/>
      <c r="V384" s="755"/>
      <c r="W384" s="769"/>
      <c r="X384" s="778"/>
      <c r="Y384" s="779"/>
      <c r="Z384" s="780"/>
      <c r="AA384" s="826"/>
      <c r="AB384" s="778"/>
      <c r="AC384" s="779"/>
      <c r="AD384" s="780"/>
      <c r="AE384" s="826"/>
      <c r="AF384" s="804">
        <f t="shared" si="65"/>
        <v>0</v>
      </c>
      <c r="AG384" s="803">
        <f t="shared" si="66"/>
        <v>0</v>
      </c>
      <c r="AH384" s="1279"/>
      <c r="AI384" s="3"/>
      <c r="AJ384" s="45"/>
      <c r="AO384" s="1200" t="str">
        <f t="shared" si="67"/>
        <v/>
      </c>
      <c r="AP384" s="1200" t="str">
        <f t="shared" si="68"/>
        <v/>
      </c>
      <c r="AQ384" s="1200" t="str">
        <f t="shared" si="69"/>
        <v/>
      </c>
      <c r="AR384" s="1200" t="str">
        <f t="shared" si="70"/>
        <v/>
      </c>
      <c r="AS384" s="1200" t="str">
        <f t="shared" si="71"/>
        <v/>
      </c>
      <c r="AT384" s="1200" t="str">
        <f t="shared" si="72"/>
        <v/>
      </c>
      <c r="JG384" s="786"/>
    </row>
    <row r="385" spans="1:267" s="52" customFormat="1" ht="30.6" hidden="1" customHeight="1">
      <c r="A385" s="222"/>
      <c r="B385" s="227">
        <f t="shared" si="64"/>
        <v>26</v>
      </c>
      <c r="C385" s="228" t="str">
        <f>IF('1_一般事項'!$C$8="","",'1_一般事項'!$C$8)</f>
        <v/>
      </c>
      <c r="D385" s="726" t="str">
        <f t="shared" si="63"/>
        <v/>
      </c>
      <c r="E385" s="220"/>
      <c r="F385" s="230"/>
      <c r="G385" s="221"/>
      <c r="H385" s="61"/>
      <c r="I385" s="753"/>
      <c r="J385" s="754"/>
      <c r="K385" s="754"/>
      <c r="L385" s="754"/>
      <c r="M385" s="754"/>
      <c r="N385" s="754"/>
      <c r="O385" s="754"/>
      <c r="P385" s="754"/>
      <c r="Q385" s="754"/>
      <c r="R385" s="754"/>
      <c r="S385" s="754"/>
      <c r="T385" s="754"/>
      <c r="U385" s="754"/>
      <c r="V385" s="755"/>
      <c r="W385" s="769"/>
      <c r="X385" s="778"/>
      <c r="Y385" s="779"/>
      <c r="Z385" s="780"/>
      <c r="AA385" s="826"/>
      <c r="AB385" s="778"/>
      <c r="AC385" s="779"/>
      <c r="AD385" s="780"/>
      <c r="AE385" s="826"/>
      <c r="AF385" s="804">
        <f t="shared" si="65"/>
        <v>0</v>
      </c>
      <c r="AG385" s="803">
        <f t="shared" si="66"/>
        <v>0</v>
      </c>
      <c r="AH385" s="1279"/>
      <c r="AI385" s="45"/>
      <c r="AJ385" s="45"/>
      <c r="AO385" s="1200" t="str">
        <f t="shared" si="67"/>
        <v/>
      </c>
      <c r="AP385" s="1200" t="str">
        <f t="shared" si="68"/>
        <v/>
      </c>
      <c r="AQ385" s="1200" t="str">
        <f t="shared" si="69"/>
        <v/>
      </c>
      <c r="AR385" s="1200" t="str">
        <f t="shared" si="70"/>
        <v/>
      </c>
      <c r="AS385" s="1200" t="str">
        <f t="shared" si="71"/>
        <v/>
      </c>
      <c r="AT385" s="1200" t="str">
        <f t="shared" si="72"/>
        <v/>
      </c>
      <c r="JG385" s="786"/>
    </row>
    <row r="386" spans="1:267" s="52" customFormat="1" ht="30.6" hidden="1" customHeight="1">
      <c r="A386" s="222"/>
      <c r="B386" s="227">
        <f t="shared" si="64"/>
        <v>27</v>
      </c>
      <c r="C386" s="228" t="str">
        <f>IF('1_一般事項'!$C$8="","",'1_一般事項'!$C$8)</f>
        <v/>
      </c>
      <c r="D386" s="726" t="str">
        <f t="shared" si="63"/>
        <v/>
      </c>
      <c r="E386" s="220"/>
      <c r="F386" s="230"/>
      <c r="G386" s="221"/>
      <c r="H386" s="61"/>
      <c r="I386" s="753"/>
      <c r="J386" s="754"/>
      <c r="K386" s="754"/>
      <c r="L386" s="754"/>
      <c r="M386" s="754"/>
      <c r="N386" s="754"/>
      <c r="O386" s="754"/>
      <c r="P386" s="754"/>
      <c r="Q386" s="754"/>
      <c r="R386" s="754"/>
      <c r="S386" s="754"/>
      <c r="T386" s="754"/>
      <c r="U386" s="754"/>
      <c r="V386" s="755"/>
      <c r="W386" s="769"/>
      <c r="X386" s="778"/>
      <c r="Y386" s="779"/>
      <c r="Z386" s="780"/>
      <c r="AA386" s="826"/>
      <c r="AB386" s="778"/>
      <c r="AC386" s="779"/>
      <c r="AD386" s="780"/>
      <c r="AE386" s="826"/>
      <c r="AF386" s="804">
        <f t="shared" si="65"/>
        <v>0</v>
      </c>
      <c r="AG386" s="803">
        <f t="shared" si="66"/>
        <v>0</v>
      </c>
      <c r="AH386" s="1279"/>
      <c r="AI386" s="3"/>
      <c r="AJ386" s="45"/>
      <c r="AO386" s="1200" t="str">
        <f t="shared" si="67"/>
        <v/>
      </c>
      <c r="AP386" s="1200" t="str">
        <f t="shared" si="68"/>
        <v/>
      </c>
      <c r="AQ386" s="1200" t="str">
        <f t="shared" si="69"/>
        <v/>
      </c>
      <c r="AR386" s="1200" t="str">
        <f t="shared" si="70"/>
        <v/>
      </c>
      <c r="AS386" s="1200" t="str">
        <f t="shared" si="71"/>
        <v/>
      </c>
      <c r="AT386" s="1200" t="str">
        <f t="shared" si="72"/>
        <v/>
      </c>
      <c r="JG386" s="786"/>
    </row>
    <row r="387" spans="1:267" s="52" customFormat="1" ht="30.6" hidden="1" customHeight="1">
      <c r="A387" s="222"/>
      <c r="B387" s="227">
        <f t="shared" si="64"/>
        <v>28</v>
      </c>
      <c r="C387" s="228" t="str">
        <f>IF('1_一般事項'!$C$8="","",'1_一般事項'!$C$8)</f>
        <v/>
      </c>
      <c r="D387" s="726" t="str">
        <f t="shared" si="63"/>
        <v/>
      </c>
      <c r="E387" s="220"/>
      <c r="F387" s="230"/>
      <c r="G387" s="221"/>
      <c r="H387" s="61"/>
      <c r="I387" s="753"/>
      <c r="J387" s="754"/>
      <c r="K387" s="754"/>
      <c r="L387" s="754"/>
      <c r="M387" s="754"/>
      <c r="N387" s="754"/>
      <c r="O387" s="754"/>
      <c r="P387" s="754"/>
      <c r="Q387" s="754"/>
      <c r="R387" s="754"/>
      <c r="S387" s="754"/>
      <c r="T387" s="754"/>
      <c r="U387" s="754"/>
      <c r="V387" s="755"/>
      <c r="W387" s="769"/>
      <c r="X387" s="778"/>
      <c r="Y387" s="779"/>
      <c r="Z387" s="780"/>
      <c r="AA387" s="826"/>
      <c r="AB387" s="778"/>
      <c r="AC387" s="779"/>
      <c r="AD387" s="780"/>
      <c r="AE387" s="826"/>
      <c r="AF387" s="804">
        <f t="shared" si="65"/>
        <v>0</v>
      </c>
      <c r="AG387" s="803">
        <f t="shared" si="66"/>
        <v>0</v>
      </c>
      <c r="AH387" s="1279"/>
      <c r="AI387" s="45"/>
      <c r="AJ387" s="45"/>
      <c r="AO387" s="1200" t="str">
        <f t="shared" si="67"/>
        <v/>
      </c>
      <c r="AP387" s="1200" t="str">
        <f t="shared" si="68"/>
        <v/>
      </c>
      <c r="AQ387" s="1200" t="str">
        <f t="shared" si="69"/>
        <v/>
      </c>
      <c r="AR387" s="1200" t="str">
        <f t="shared" si="70"/>
        <v/>
      </c>
      <c r="AS387" s="1200" t="str">
        <f t="shared" si="71"/>
        <v/>
      </c>
      <c r="AT387" s="1200" t="str">
        <f t="shared" si="72"/>
        <v/>
      </c>
      <c r="JG387" s="786"/>
    </row>
    <row r="388" spans="1:267" s="52" customFormat="1" ht="30.6" hidden="1" customHeight="1">
      <c r="A388" s="222"/>
      <c r="B388" s="227">
        <f t="shared" si="64"/>
        <v>29</v>
      </c>
      <c r="C388" s="228" t="str">
        <f>IF('1_一般事項'!$C$8="","",'1_一般事項'!$C$8)</f>
        <v/>
      </c>
      <c r="D388" s="726" t="str">
        <f t="shared" si="63"/>
        <v/>
      </c>
      <c r="E388" s="220"/>
      <c r="F388" s="230"/>
      <c r="G388" s="221"/>
      <c r="H388" s="61"/>
      <c r="I388" s="753"/>
      <c r="J388" s="754"/>
      <c r="K388" s="754"/>
      <c r="L388" s="754"/>
      <c r="M388" s="754"/>
      <c r="N388" s="754"/>
      <c r="O388" s="754"/>
      <c r="P388" s="754"/>
      <c r="Q388" s="754"/>
      <c r="R388" s="754"/>
      <c r="S388" s="754"/>
      <c r="T388" s="754"/>
      <c r="U388" s="754"/>
      <c r="V388" s="755"/>
      <c r="W388" s="769"/>
      <c r="X388" s="778"/>
      <c r="Y388" s="779"/>
      <c r="Z388" s="780"/>
      <c r="AA388" s="826"/>
      <c r="AB388" s="778"/>
      <c r="AC388" s="779"/>
      <c r="AD388" s="780"/>
      <c r="AE388" s="826"/>
      <c r="AF388" s="804">
        <f t="shared" si="65"/>
        <v>0</v>
      </c>
      <c r="AG388" s="803">
        <f t="shared" si="66"/>
        <v>0</v>
      </c>
      <c r="AH388" s="1279"/>
      <c r="AI388" s="45"/>
      <c r="AJ388" s="45"/>
      <c r="AO388" s="1200" t="str">
        <f t="shared" si="67"/>
        <v/>
      </c>
      <c r="AP388" s="1200" t="str">
        <f t="shared" si="68"/>
        <v/>
      </c>
      <c r="AQ388" s="1200" t="str">
        <f t="shared" si="69"/>
        <v/>
      </c>
      <c r="AR388" s="1200" t="str">
        <f t="shared" si="70"/>
        <v/>
      </c>
      <c r="AS388" s="1200" t="str">
        <f t="shared" si="71"/>
        <v/>
      </c>
      <c r="AT388" s="1200" t="str">
        <f t="shared" si="72"/>
        <v/>
      </c>
      <c r="JG388" s="786"/>
    </row>
    <row r="389" spans="1:267" s="52" customFormat="1" ht="30.6" hidden="1" customHeight="1">
      <c r="A389" s="222"/>
      <c r="B389" s="227">
        <f t="shared" si="64"/>
        <v>30</v>
      </c>
      <c r="C389" s="228" t="str">
        <f>IF('1_一般事項'!$C$8="","",'1_一般事項'!$C$8)</f>
        <v/>
      </c>
      <c r="D389" s="726" t="str">
        <f t="shared" si="63"/>
        <v/>
      </c>
      <c r="E389" s="220"/>
      <c r="F389" s="230"/>
      <c r="G389" s="221"/>
      <c r="H389" s="61"/>
      <c r="I389" s="753"/>
      <c r="J389" s="754"/>
      <c r="K389" s="754"/>
      <c r="L389" s="754"/>
      <c r="M389" s="754"/>
      <c r="N389" s="754"/>
      <c r="O389" s="754"/>
      <c r="P389" s="754"/>
      <c r="Q389" s="754"/>
      <c r="R389" s="754"/>
      <c r="S389" s="754"/>
      <c r="T389" s="754"/>
      <c r="U389" s="754"/>
      <c r="V389" s="755"/>
      <c r="W389" s="769"/>
      <c r="X389" s="778"/>
      <c r="Y389" s="779"/>
      <c r="Z389" s="780"/>
      <c r="AA389" s="826"/>
      <c r="AB389" s="778"/>
      <c r="AC389" s="779"/>
      <c r="AD389" s="780"/>
      <c r="AE389" s="826"/>
      <c r="AF389" s="804">
        <f t="shared" si="65"/>
        <v>0</v>
      </c>
      <c r="AG389" s="803">
        <f t="shared" si="66"/>
        <v>0</v>
      </c>
      <c r="AH389" s="1279"/>
      <c r="AI389" s="3"/>
      <c r="AJ389" s="45"/>
      <c r="AO389" s="1200" t="str">
        <f t="shared" si="67"/>
        <v/>
      </c>
      <c r="AP389" s="1200" t="str">
        <f t="shared" si="68"/>
        <v/>
      </c>
      <c r="AQ389" s="1200" t="str">
        <f t="shared" si="69"/>
        <v/>
      </c>
      <c r="AR389" s="1200" t="str">
        <f t="shared" si="70"/>
        <v/>
      </c>
      <c r="AS389" s="1200" t="str">
        <f t="shared" si="71"/>
        <v/>
      </c>
      <c r="AT389" s="1200" t="str">
        <f t="shared" si="72"/>
        <v/>
      </c>
      <c r="JG389" s="786"/>
    </row>
    <row r="390" spans="1:267" s="52" customFormat="1" ht="30.6" hidden="1" customHeight="1">
      <c r="A390" s="222"/>
      <c r="B390" s="227">
        <f t="shared" si="64"/>
        <v>31</v>
      </c>
      <c r="C390" s="228" t="str">
        <f>IF('1_一般事項'!$C$8="","",'1_一般事項'!$C$8)</f>
        <v/>
      </c>
      <c r="D390" s="726" t="str">
        <f t="shared" si="63"/>
        <v/>
      </c>
      <c r="E390" s="220"/>
      <c r="F390" s="230"/>
      <c r="G390" s="221"/>
      <c r="H390" s="61"/>
      <c r="I390" s="753"/>
      <c r="J390" s="754"/>
      <c r="K390" s="754"/>
      <c r="L390" s="754"/>
      <c r="M390" s="754"/>
      <c r="N390" s="754"/>
      <c r="O390" s="754"/>
      <c r="P390" s="754"/>
      <c r="Q390" s="754"/>
      <c r="R390" s="754"/>
      <c r="S390" s="754"/>
      <c r="T390" s="754"/>
      <c r="U390" s="754"/>
      <c r="V390" s="755"/>
      <c r="W390" s="769"/>
      <c r="X390" s="778"/>
      <c r="Y390" s="779"/>
      <c r="Z390" s="780"/>
      <c r="AA390" s="826"/>
      <c r="AB390" s="778"/>
      <c r="AC390" s="779"/>
      <c r="AD390" s="780"/>
      <c r="AE390" s="826"/>
      <c r="AF390" s="804">
        <f t="shared" si="65"/>
        <v>0</v>
      </c>
      <c r="AG390" s="803">
        <f t="shared" si="66"/>
        <v>0</v>
      </c>
      <c r="AH390" s="1279"/>
      <c r="AI390" s="45"/>
      <c r="AJ390" s="45"/>
      <c r="AO390" s="1200" t="str">
        <f t="shared" si="67"/>
        <v/>
      </c>
      <c r="AP390" s="1200" t="str">
        <f t="shared" si="68"/>
        <v/>
      </c>
      <c r="AQ390" s="1200" t="str">
        <f t="shared" si="69"/>
        <v/>
      </c>
      <c r="AR390" s="1200" t="str">
        <f t="shared" si="70"/>
        <v/>
      </c>
      <c r="AS390" s="1200" t="str">
        <f t="shared" si="71"/>
        <v/>
      </c>
      <c r="AT390" s="1200" t="str">
        <f t="shared" si="72"/>
        <v/>
      </c>
      <c r="JG390" s="786"/>
    </row>
    <row r="391" spans="1:267" s="52" customFormat="1" ht="30.6" hidden="1" customHeight="1">
      <c r="A391" s="222"/>
      <c r="B391" s="227">
        <f t="shared" si="64"/>
        <v>32</v>
      </c>
      <c r="C391" s="228" t="str">
        <f>IF('1_一般事項'!$C$8="","",'1_一般事項'!$C$8)</f>
        <v/>
      </c>
      <c r="D391" s="726" t="str">
        <f t="shared" si="63"/>
        <v/>
      </c>
      <c r="E391" s="220"/>
      <c r="F391" s="230"/>
      <c r="G391" s="221"/>
      <c r="H391" s="61"/>
      <c r="I391" s="753"/>
      <c r="J391" s="754"/>
      <c r="K391" s="754"/>
      <c r="L391" s="754"/>
      <c r="M391" s="754"/>
      <c r="N391" s="754"/>
      <c r="O391" s="754"/>
      <c r="P391" s="754"/>
      <c r="Q391" s="754"/>
      <c r="R391" s="754"/>
      <c r="S391" s="754"/>
      <c r="T391" s="754"/>
      <c r="U391" s="754"/>
      <c r="V391" s="755"/>
      <c r="W391" s="769"/>
      <c r="X391" s="778"/>
      <c r="Y391" s="779"/>
      <c r="Z391" s="780"/>
      <c r="AA391" s="826"/>
      <c r="AB391" s="778"/>
      <c r="AC391" s="779"/>
      <c r="AD391" s="780"/>
      <c r="AE391" s="826"/>
      <c r="AF391" s="804">
        <f t="shared" si="65"/>
        <v>0</v>
      </c>
      <c r="AG391" s="803">
        <f t="shared" si="66"/>
        <v>0</v>
      </c>
      <c r="AH391" s="1279"/>
      <c r="AI391" s="45"/>
      <c r="AJ391" s="45"/>
      <c r="AO391" s="1200" t="str">
        <f t="shared" si="67"/>
        <v/>
      </c>
      <c r="AP391" s="1200" t="str">
        <f t="shared" si="68"/>
        <v/>
      </c>
      <c r="AQ391" s="1200" t="str">
        <f t="shared" si="69"/>
        <v/>
      </c>
      <c r="AR391" s="1200" t="str">
        <f t="shared" si="70"/>
        <v/>
      </c>
      <c r="AS391" s="1200" t="str">
        <f t="shared" si="71"/>
        <v/>
      </c>
      <c r="AT391" s="1200" t="str">
        <f t="shared" si="72"/>
        <v/>
      </c>
      <c r="JG391" s="786"/>
    </row>
    <row r="392" spans="1:267" s="52" customFormat="1" ht="30.6" hidden="1" customHeight="1">
      <c r="A392" s="222"/>
      <c r="B392" s="227">
        <f t="shared" si="64"/>
        <v>33</v>
      </c>
      <c r="C392" s="228" t="str">
        <f>IF('1_一般事項'!$C$8="","",'1_一般事項'!$C$8)</f>
        <v/>
      </c>
      <c r="D392" s="726" t="str">
        <f t="shared" si="63"/>
        <v/>
      </c>
      <c r="E392" s="220"/>
      <c r="F392" s="230"/>
      <c r="G392" s="221"/>
      <c r="H392" s="61"/>
      <c r="I392" s="753"/>
      <c r="J392" s="754"/>
      <c r="K392" s="754"/>
      <c r="L392" s="754"/>
      <c r="M392" s="754"/>
      <c r="N392" s="754"/>
      <c r="O392" s="754"/>
      <c r="P392" s="754"/>
      <c r="Q392" s="754"/>
      <c r="R392" s="754"/>
      <c r="S392" s="754"/>
      <c r="T392" s="754"/>
      <c r="U392" s="754"/>
      <c r="V392" s="755"/>
      <c r="W392" s="769"/>
      <c r="X392" s="778"/>
      <c r="Y392" s="779"/>
      <c r="Z392" s="780"/>
      <c r="AA392" s="826"/>
      <c r="AB392" s="778"/>
      <c r="AC392" s="779"/>
      <c r="AD392" s="780"/>
      <c r="AE392" s="826"/>
      <c r="AF392" s="804">
        <f t="shared" si="65"/>
        <v>0</v>
      </c>
      <c r="AG392" s="803">
        <f t="shared" si="66"/>
        <v>0</v>
      </c>
      <c r="AH392" s="1279"/>
      <c r="AI392" s="3"/>
      <c r="AJ392" s="45"/>
      <c r="AO392" s="1200" t="str">
        <f t="shared" si="67"/>
        <v/>
      </c>
      <c r="AP392" s="1200" t="str">
        <f t="shared" si="68"/>
        <v/>
      </c>
      <c r="AQ392" s="1200" t="str">
        <f t="shared" si="69"/>
        <v/>
      </c>
      <c r="AR392" s="1200" t="str">
        <f t="shared" si="70"/>
        <v/>
      </c>
      <c r="AS392" s="1200" t="str">
        <f t="shared" si="71"/>
        <v/>
      </c>
      <c r="AT392" s="1200" t="str">
        <f t="shared" si="72"/>
        <v/>
      </c>
      <c r="JG392" s="786"/>
    </row>
    <row r="393" spans="1:267" s="52" customFormat="1" ht="30.6" hidden="1" customHeight="1">
      <c r="A393" s="222"/>
      <c r="B393" s="227">
        <f t="shared" si="64"/>
        <v>34</v>
      </c>
      <c r="C393" s="228" t="str">
        <f>IF('1_一般事項'!$C$8="","",'1_一般事項'!$C$8)</f>
        <v/>
      </c>
      <c r="D393" s="726" t="str">
        <f t="shared" si="63"/>
        <v/>
      </c>
      <c r="E393" s="220"/>
      <c r="F393" s="230"/>
      <c r="G393" s="221"/>
      <c r="H393" s="61"/>
      <c r="I393" s="753"/>
      <c r="J393" s="754"/>
      <c r="K393" s="754"/>
      <c r="L393" s="754"/>
      <c r="M393" s="754"/>
      <c r="N393" s="754"/>
      <c r="O393" s="754"/>
      <c r="P393" s="754"/>
      <c r="Q393" s="754"/>
      <c r="R393" s="754"/>
      <c r="S393" s="754"/>
      <c r="T393" s="754"/>
      <c r="U393" s="754"/>
      <c r="V393" s="755"/>
      <c r="W393" s="769"/>
      <c r="X393" s="778"/>
      <c r="Y393" s="779"/>
      <c r="Z393" s="780"/>
      <c r="AA393" s="826"/>
      <c r="AB393" s="778"/>
      <c r="AC393" s="779"/>
      <c r="AD393" s="780"/>
      <c r="AE393" s="826"/>
      <c r="AF393" s="804">
        <f t="shared" si="65"/>
        <v>0</v>
      </c>
      <c r="AG393" s="803">
        <f t="shared" si="66"/>
        <v>0</v>
      </c>
      <c r="AH393" s="1279"/>
      <c r="AI393" s="45"/>
      <c r="AJ393" s="45"/>
      <c r="AO393" s="1200" t="str">
        <f t="shared" si="67"/>
        <v/>
      </c>
      <c r="AP393" s="1200" t="str">
        <f t="shared" si="68"/>
        <v/>
      </c>
      <c r="AQ393" s="1200" t="str">
        <f t="shared" si="69"/>
        <v/>
      </c>
      <c r="AR393" s="1200" t="str">
        <f t="shared" si="70"/>
        <v/>
      </c>
      <c r="AS393" s="1200" t="str">
        <f t="shared" si="71"/>
        <v/>
      </c>
      <c r="AT393" s="1200" t="str">
        <f t="shared" si="72"/>
        <v/>
      </c>
      <c r="JG393" s="786"/>
    </row>
    <row r="394" spans="1:267" s="52" customFormat="1" ht="30.6" hidden="1" customHeight="1">
      <c r="A394" s="222"/>
      <c r="B394" s="227">
        <f t="shared" si="64"/>
        <v>35</v>
      </c>
      <c r="C394" s="228" t="str">
        <f>IF('1_一般事項'!$C$8="","",'1_一般事項'!$C$8)</f>
        <v/>
      </c>
      <c r="D394" s="726" t="str">
        <f t="shared" si="63"/>
        <v/>
      </c>
      <c r="E394" s="220"/>
      <c r="F394" s="230"/>
      <c r="G394" s="221"/>
      <c r="H394" s="61"/>
      <c r="I394" s="753"/>
      <c r="J394" s="754"/>
      <c r="K394" s="754"/>
      <c r="L394" s="754"/>
      <c r="M394" s="754"/>
      <c r="N394" s="754"/>
      <c r="O394" s="754"/>
      <c r="P394" s="754"/>
      <c r="Q394" s="754"/>
      <c r="R394" s="754"/>
      <c r="S394" s="754"/>
      <c r="T394" s="754"/>
      <c r="U394" s="754"/>
      <c r="V394" s="755"/>
      <c r="W394" s="769"/>
      <c r="X394" s="778"/>
      <c r="Y394" s="779"/>
      <c r="Z394" s="780"/>
      <c r="AA394" s="826"/>
      <c r="AB394" s="778"/>
      <c r="AC394" s="779"/>
      <c r="AD394" s="780"/>
      <c r="AE394" s="826"/>
      <c r="AF394" s="804">
        <f t="shared" si="65"/>
        <v>0</v>
      </c>
      <c r="AG394" s="803">
        <f t="shared" si="66"/>
        <v>0</v>
      </c>
      <c r="AH394" s="1279"/>
      <c r="AI394" s="45"/>
      <c r="AJ394" s="45"/>
      <c r="AO394" s="1200" t="str">
        <f t="shared" si="67"/>
        <v/>
      </c>
      <c r="AP394" s="1200" t="str">
        <f t="shared" si="68"/>
        <v/>
      </c>
      <c r="AQ394" s="1200" t="str">
        <f t="shared" si="69"/>
        <v/>
      </c>
      <c r="AR394" s="1200" t="str">
        <f t="shared" si="70"/>
        <v/>
      </c>
      <c r="AS394" s="1200" t="str">
        <f t="shared" si="71"/>
        <v/>
      </c>
      <c r="AT394" s="1200" t="str">
        <f t="shared" si="72"/>
        <v/>
      </c>
      <c r="JG394" s="786"/>
    </row>
    <row r="395" spans="1:267" s="52" customFormat="1" ht="30.6" hidden="1" customHeight="1">
      <c r="A395" s="222"/>
      <c r="B395" s="227">
        <f t="shared" si="64"/>
        <v>36</v>
      </c>
      <c r="C395" s="228" t="str">
        <f>IF('1_一般事項'!$C$8="","",'1_一般事項'!$C$8)</f>
        <v/>
      </c>
      <c r="D395" s="726" t="str">
        <f t="shared" si="63"/>
        <v/>
      </c>
      <c r="E395" s="220"/>
      <c r="F395" s="230"/>
      <c r="G395" s="221"/>
      <c r="H395" s="61"/>
      <c r="I395" s="753"/>
      <c r="J395" s="754"/>
      <c r="K395" s="754"/>
      <c r="L395" s="754"/>
      <c r="M395" s="754"/>
      <c r="N395" s="754"/>
      <c r="O395" s="754"/>
      <c r="P395" s="754"/>
      <c r="Q395" s="754"/>
      <c r="R395" s="754"/>
      <c r="S395" s="754"/>
      <c r="T395" s="754"/>
      <c r="U395" s="754"/>
      <c r="V395" s="755"/>
      <c r="W395" s="769"/>
      <c r="X395" s="778"/>
      <c r="Y395" s="779"/>
      <c r="Z395" s="780"/>
      <c r="AA395" s="826"/>
      <c r="AB395" s="778"/>
      <c r="AC395" s="779"/>
      <c r="AD395" s="780"/>
      <c r="AE395" s="826"/>
      <c r="AF395" s="804">
        <f t="shared" si="65"/>
        <v>0</v>
      </c>
      <c r="AG395" s="803">
        <f t="shared" si="66"/>
        <v>0</v>
      </c>
      <c r="AH395" s="1279"/>
      <c r="AI395" s="3"/>
      <c r="AJ395" s="45"/>
      <c r="AO395" s="1200" t="str">
        <f t="shared" si="67"/>
        <v/>
      </c>
      <c r="AP395" s="1200" t="str">
        <f t="shared" si="68"/>
        <v/>
      </c>
      <c r="AQ395" s="1200" t="str">
        <f t="shared" si="69"/>
        <v/>
      </c>
      <c r="AR395" s="1200" t="str">
        <f t="shared" si="70"/>
        <v/>
      </c>
      <c r="AS395" s="1200" t="str">
        <f t="shared" si="71"/>
        <v/>
      </c>
      <c r="AT395" s="1200" t="str">
        <f t="shared" si="72"/>
        <v/>
      </c>
      <c r="JG395" s="786"/>
    </row>
    <row r="396" spans="1:267" s="52" customFormat="1" ht="30.6" hidden="1" customHeight="1">
      <c r="A396" s="222"/>
      <c r="B396" s="227">
        <f t="shared" si="64"/>
        <v>37</v>
      </c>
      <c r="C396" s="228" t="str">
        <f>IF('1_一般事項'!$C$8="","",'1_一般事項'!$C$8)</f>
        <v/>
      </c>
      <c r="D396" s="726" t="str">
        <f t="shared" si="63"/>
        <v/>
      </c>
      <c r="E396" s="220"/>
      <c r="F396" s="230"/>
      <c r="G396" s="221"/>
      <c r="H396" s="61"/>
      <c r="I396" s="753"/>
      <c r="J396" s="754"/>
      <c r="K396" s="754"/>
      <c r="L396" s="754"/>
      <c r="M396" s="754"/>
      <c r="N396" s="754"/>
      <c r="O396" s="754"/>
      <c r="P396" s="754"/>
      <c r="Q396" s="754"/>
      <c r="R396" s="754"/>
      <c r="S396" s="754"/>
      <c r="T396" s="754"/>
      <c r="U396" s="754"/>
      <c r="V396" s="755"/>
      <c r="W396" s="769"/>
      <c r="X396" s="778"/>
      <c r="Y396" s="779"/>
      <c r="Z396" s="780"/>
      <c r="AA396" s="826"/>
      <c r="AB396" s="778"/>
      <c r="AC396" s="779"/>
      <c r="AD396" s="780"/>
      <c r="AE396" s="826"/>
      <c r="AF396" s="804">
        <f t="shared" si="65"/>
        <v>0</v>
      </c>
      <c r="AG396" s="803">
        <f t="shared" si="66"/>
        <v>0</v>
      </c>
      <c r="AH396" s="1279"/>
      <c r="AI396" s="45"/>
      <c r="AJ396" s="45"/>
      <c r="AO396" s="1200" t="str">
        <f t="shared" si="67"/>
        <v/>
      </c>
      <c r="AP396" s="1200" t="str">
        <f t="shared" si="68"/>
        <v/>
      </c>
      <c r="AQ396" s="1200" t="str">
        <f t="shared" si="69"/>
        <v/>
      </c>
      <c r="AR396" s="1200" t="str">
        <f t="shared" si="70"/>
        <v/>
      </c>
      <c r="AS396" s="1200" t="str">
        <f t="shared" si="71"/>
        <v/>
      </c>
      <c r="AT396" s="1200" t="str">
        <f t="shared" si="72"/>
        <v/>
      </c>
      <c r="JG396" s="786"/>
    </row>
    <row r="397" spans="1:267" s="52" customFormat="1" ht="30.6" hidden="1" customHeight="1">
      <c r="A397" s="222"/>
      <c r="B397" s="227">
        <f t="shared" si="64"/>
        <v>38</v>
      </c>
      <c r="C397" s="228" t="str">
        <f>IF('1_一般事項'!$C$8="","",'1_一般事項'!$C$8)</f>
        <v/>
      </c>
      <c r="D397" s="726" t="str">
        <f t="shared" si="63"/>
        <v/>
      </c>
      <c r="E397" s="220"/>
      <c r="F397" s="230"/>
      <c r="G397" s="221"/>
      <c r="H397" s="61"/>
      <c r="I397" s="753"/>
      <c r="J397" s="754"/>
      <c r="K397" s="754"/>
      <c r="L397" s="754"/>
      <c r="M397" s="754"/>
      <c r="N397" s="754"/>
      <c r="O397" s="754"/>
      <c r="P397" s="754"/>
      <c r="Q397" s="754"/>
      <c r="R397" s="754"/>
      <c r="S397" s="754"/>
      <c r="T397" s="754"/>
      <c r="U397" s="754"/>
      <c r="V397" s="755"/>
      <c r="W397" s="769"/>
      <c r="X397" s="778"/>
      <c r="Y397" s="779"/>
      <c r="Z397" s="780"/>
      <c r="AA397" s="826"/>
      <c r="AB397" s="778"/>
      <c r="AC397" s="779"/>
      <c r="AD397" s="780"/>
      <c r="AE397" s="826"/>
      <c r="AF397" s="804">
        <f t="shared" si="65"/>
        <v>0</v>
      </c>
      <c r="AG397" s="803">
        <f t="shared" si="66"/>
        <v>0</v>
      </c>
      <c r="AH397" s="1279"/>
      <c r="AI397" s="3"/>
      <c r="AJ397" s="45"/>
      <c r="AO397" s="1200" t="str">
        <f t="shared" si="67"/>
        <v/>
      </c>
      <c r="AP397" s="1200" t="str">
        <f t="shared" si="68"/>
        <v/>
      </c>
      <c r="AQ397" s="1200" t="str">
        <f t="shared" si="69"/>
        <v/>
      </c>
      <c r="AR397" s="1200" t="str">
        <f t="shared" si="70"/>
        <v/>
      </c>
      <c r="AS397" s="1200" t="str">
        <f t="shared" si="71"/>
        <v/>
      </c>
      <c r="AT397" s="1200" t="str">
        <f t="shared" si="72"/>
        <v/>
      </c>
      <c r="JG397" s="786"/>
    </row>
    <row r="398" spans="1:267" s="52" customFormat="1" ht="30.6" hidden="1" customHeight="1">
      <c r="A398" s="222"/>
      <c r="B398" s="227">
        <f t="shared" si="64"/>
        <v>39</v>
      </c>
      <c r="C398" s="228" t="str">
        <f>IF('1_一般事項'!$C$8="","",'1_一般事項'!$C$8)</f>
        <v/>
      </c>
      <c r="D398" s="726" t="str">
        <f t="shared" si="63"/>
        <v/>
      </c>
      <c r="E398" s="220"/>
      <c r="F398" s="230"/>
      <c r="G398" s="221"/>
      <c r="H398" s="61"/>
      <c r="I398" s="753"/>
      <c r="J398" s="754"/>
      <c r="K398" s="754"/>
      <c r="L398" s="754"/>
      <c r="M398" s="754"/>
      <c r="N398" s="754"/>
      <c r="O398" s="754"/>
      <c r="P398" s="754"/>
      <c r="Q398" s="754"/>
      <c r="R398" s="754"/>
      <c r="S398" s="754"/>
      <c r="T398" s="754"/>
      <c r="U398" s="754"/>
      <c r="V398" s="755"/>
      <c r="W398" s="769"/>
      <c r="X398" s="778"/>
      <c r="Y398" s="779"/>
      <c r="Z398" s="780"/>
      <c r="AA398" s="826"/>
      <c r="AB398" s="778"/>
      <c r="AC398" s="779"/>
      <c r="AD398" s="780"/>
      <c r="AE398" s="826"/>
      <c r="AF398" s="804">
        <f t="shared" si="65"/>
        <v>0</v>
      </c>
      <c r="AG398" s="803">
        <f t="shared" si="66"/>
        <v>0</v>
      </c>
      <c r="AH398" s="1279"/>
      <c r="AI398" s="45"/>
      <c r="AJ398" s="45"/>
      <c r="AO398" s="1200" t="str">
        <f t="shared" si="67"/>
        <v/>
      </c>
      <c r="AP398" s="1200" t="str">
        <f t="shared" si="68"/>
        <v/>
      </c>
      <c r="AQ398" s="1200" t="str">
        <f t="shared" si="69"/>
        <v/>
      </c>
      <c r="AR398" s="1200" t="str">
        <f t="shared" si="70"/>
        <v/>
      </c>
      <c r="AS398" s="1200" t="str">
        <f t="shared" si="71"/>
        <v/>
      </c>
      <c r="AT398" s="1200" t="str">
        <f t="shared" si="72"/>
        <v/>
      </c>
      <c r="JG398" s="786"/>
    </row>
    <row r="399" spans="1:267" s="52" customFormat="1" ht="30.6" hidden="1" customHeight="1">
      <c r="A399" s="222"/>
      <c r="B399" s="227">
        <f t="shared" si="64"/>
        <v>40</v>
      </c>
      <c r="C399" s="228" t="str">
        <f>IF('1_一般事項'!$C$8="","",'1_一般事項'!$C$8)</f>
        <v/>
      </c>
      <c r="D399" s="726" t="str">
        <f t="shared" si="63"/>
        <v/>
      </c>
      <c r="E399" s="220"/>
      <c r="F399" s="230"/>
      <c r="G399" s="221"/>
      <c r="H399" s="61"/>
      <c r="I399" s="753"/>
      <c r="J399" s="754"/>
      <c r="K399" s="754"/>
      <c r="L399" s="754"/>
      <c r="M399" s="754"/>
      <c r="N399" s="754"/>
      <c r="O399" s="754"/>
      <c r="P399" s="754"/>
      <c r="Q399" s="754"/>
      <c r="R399" s="754"/>
      <c r="S399" s="754"/>
      <c r="T399" s="754"/>
      <c r="U399" s="754"/>
      <c r="V399" s="755"/>
      <c r="W399" s="769"/>
      <c r="X399" s="778"/>
      <c r="Y399" s="779"/>
      <c r="Z399" s="780"/>
      <c r="AA399" s="826"/>
      <c r="AB399" s="778"/>
      <c r="AC399" s="779"/>
      <c r="AD399" s="780"/>
      <c r="AE399" s="826"/>
      <c r="AF399" s="804">
        <f t="shared" si="65"/>
        <v>0</v>
      </c>
      <c r="AG399" s="803">
        <f t="shared" si="66"/>
        <v>0</v>
      </c>
      <c r="AH399" s="1279"/>
      <c r="AI399" s="45"/>
      <c r="AJ399" s="45"/>
      <c r="AO399" s="1200" t="str">
        <f t="shared" si="67"/>
        <v/>
      </c>
      <c r="AP399" s="1200" t="str">
        <f t="shared" si="68"/>
        <v/>
      </c>
      <c r="AQ399" s="1200" t="str">
        <f t="shared" si="69"/>
        <v/>
      </c>
      <c r="AR399" s="1200" t="str">
        <f t="shared" si="70"/>
        <v/>
      </c>
      <c r="AS399" s="1200" t="str">
        <f t="shared" si="71"/>
        <v/>
      </c>
      <c r="AT399" s="1200" t="str">
        <f t="shared" si="72"/>
        <v/>
      </c>
      <c r="JG399" s="786"/>
    </row>
    <row r="400" spans="1:267" s="52" customFormat="1" ht="30.6" hidden="1" customHeight="1">
      <c r="A400" s="222"/>
      <c r="B400" s="227">
        <f t="shared" si="64"/>
        <v>41</v>
      </c>
      <c r="C400" s="228" t="str">
        <f>IF('1_一般事項'!$C$8="","",'1_一般事項'!$C$8)</f>
        <v/>
      </c>
      <c r="D400" s="726" t="str">
        <f t="shared" si="63"/>
        <v/>
      </c>
      <c r="E400" s="220"/>
      <c r="F400" s="230"/>
      <c r="G400" s="221"/>
      <c r="H400" s="61"/>
      <c r="I400" s="753"/>
      <c r="J400" s="754"/>
      <c r="K400" s="754"/>
      <c r="L400" s="754"/>
      <c r="M400" s="754"/>
      <c r="N400" s="754"/>
      <c r="O400" s="754"/>
      <c r="P400" s="754"/>
      <c r="Q400" s="754"/>
      <c r="R400" s="754"/>
      <c r="S400" s="754"/>
      <c r="T400" s="754"/>
      <c r="U400" s="754"/>
      <c r="V400" s="755"/>
      <c r="W400" s="769"/>
      <c r="X400" s="778"/>
      <c r="Y400" s="779"/>
      <c r="Z400" s="780"/>
      <c r="AA400" s="826"/>
      <c r="AB400" s="778"/>
      <c r="AC400" s="779"/>
      <c r="AD400" s="780"/>
      <c r="AE400" s="826"/>
      <c r="AF400" s="804">
        <f t="shared" si="65"/>
        <v>0</v>
      </c>
      <c r="AG400" s="803">
        <f t="shared" si="66"/>
        <v>0</v>
      </c>
      <c r="AH400" s="1279"/>
      <c r="AI400" s="3"/>
      <c r="AJ400" s="45"/>
      <c r="AO400" s="1200" t="str">
        <f t="shared" si="67"/>
        <v/>
      </c>
      <c r="AP400" s="1200" t="str">
        <f t="shared" si="68"/>
        <v/>
      </c>
      <c r="AQ400" s="1200" t="str">
        <f t="shared" si="69"/>
        <v/>
      </c>
      <c r="AR400" s="1200" t="str">
        <f t="shared" si="70"/>
        <v/>
      </c>
      <c r="AS400" s="1200" t="str">
        <f t="shared" si="71"/>
        <v/>
      </c>
      <c r="AT400" s="1200" t="str">
        <f t="shared" si="72"/>
        <v/>
      </c>
      <c r="JG400" s="786"/>
    </row>
    <row r="401" spans="1:267" s="52" customFormat="1" ht="30.6" hidden="1" customHeight="1">
      <c r="A401" s="222"/>
      <c r="B401" s="227">
        <f t="shared" si="64"/>
        <v>42</v>
      </c>
      <c r="C401" s="228" t="str">
        <f>IF('1_一般事項'!$C$8="","",'1_一般事項'!$C$8)</f>
        <v/>
      </c>
      <c r="D401" s="726" t="str">
        <f t="shared" si="63"/>
        <v/>
      </c>
      <c r="E401" s="220"/>
      <c r="F401" s="230"/>
      <c r="G401" s="221"/>
      <c r="H401" s="61"/>
      <c r="I401" s="753"/>
      <c r="J401" s="754"/>
      <c r="K401" s="754"/>
      <c r="L401" s="754"/>
      <c r="M401" s="754"/>
      <c r="N401" s="754"/>
      <c r="O401" s="754"/>
      <c r="P401" s="754"/>
      <c r="Q401" s="754"/>
      <c r="R401" s="754"/>
      <c r="S401" s="754"/>
      <c r="T401" s="754"/>
      <c r="U401" s="754"/>
      <c r="V401" s="755"/>
      <c r="W401" s="769"/>
      <c r="X401" s="778"/>
      <c r="Y401" s="779"/>
      <c r="Z401" s="780"/>
      <c r="AA401" s="826"/>
      <c r="AB401" s="778"/>
      <c r="AC401" s="779"/>
      <c r="AD401" s="780"/>
      <c r="AE401" s="826"/>
      <c r="AF401" s="804">
        <f t="shared" si="65"/>
        <v>0</v>
      </c>
      <c r="AG401" s="803">
        <f t="shared" si="66"/>
        <v>0</v>
      </c>
      <c r="AH401" s="1279"/>
      <c r="AI401" s="45"/>
      <c r="AJ401" s="45"/>
      <c r="AO401" s="1200" t="str">
        <f t="shared" si="67"/>
        <v/>
      </c>
      <c r="AP401" s="1200" t="str">
        <f t="shared" si="68"/>
        <v/>
      </c>
      <c r="AQ401" s="1200" t="str">
        <f t="shared" si="69"/>
        <v/>
      </c>
      <c r="AR401" s="1200" t="str">
        <f t="shared" si="70"/>
        <v/>
      </c>
      <c r="AS401" s="1200" t="str">
        <f t="shared" si="71"/>
        <v/>
      </c>
      <c r="AT401" s="1200" t="str">
        <f t="shared" si="72"/>
        <v/>
      </c>
      <c r="JG401" s="786"/>
    </row>
    <row r="402" spans="1:267" s="52" customFormat="1" ht="30.6" hidden="1" customHeight="1">
      <c r="A402" s="222"/>
      <c r="B402" s="227">
        <f t="shared" si="64"/>
        <v>43</v>
      </c>
      <c r="C402" s="228" t="str">
        <f>IF('1_一般事項'!$C$8="","",'1_一般事項'!$C$8)</f>
        <v/>
      </c>
      <c r="D402" s="726" t="str">
        <f t="shared" si="63"/>
        <v/>
      </c>
      <c r="E402" s="220"/>
      <c r="F402" s="230"/>
      <c r="G402" s="221"/>
      <c r="H402" s="61"/>
      <c r="I402" s="753"/>
      <c r="J402" s="754"/>
      <c r="K402" s="754"/>
      <c r="L402" s="754"/>
      <c r="M402" s="754"/>
      <c r="N402" s="754"/>
      <c r="O402" s="754"/>
      <c r="P402" s="754"/>
      <c r="Q402" s="754"/>
      <c r="R402" s="754"/>
      <c r="S402" s="754"/>
      <c r="T402" s="754"/>
      <c r="U402" s="754"/>
      <c r="V402" s="755"/>
      <c r="W402" s="769"/>
      <c r="X402" s="778"/>
      <c r="Y402" s="779"/>
      <c r="Z402" s="780"/>
      <c r="AA402" s="826"/>
      <c r="AB402" s="778"/>
      <c r="AC402" s="779"/>
      <c r="AD402" s="780"/>
      <c r="AE402" s="826"/>
      <c r="AF402" s="804">
        <f t="shared" si="65"/>
        <v>0</v>
      </c>
      <c r="AG402" s="803">
        <f t="shared" si="66"/>
        <v>0</v>
      </c>
      <c r="AH402" s="1279"/>
      <c r="AI402" s="45"/>
      <c r="AJ402" s="45"/>
      <c r="AO402" s="1200" t="str">
        <f t="shared" si="67"/>
        <v/>
      </c>
      <c r="AP402" s="1200" t="str">
        <f t="shared" si="68"/>
        <v/>
      </c>
      <c r="AQ402" s="1200" t="str">
        <f t="shared" si="69"/>
        <v/>
      </c>
      <c r="AR402" s="1200" t="str">
        <f t="shared" si="70"/>
        <v/>
      </c>
      <c r="AS402" s="1200" t="str">
        <f t="shared" si="71"/>
        <v/>
      </c>
      <c r="AT402" s="1200" t="str">
        <f t="shared" si="72"/>
        <v/>
      </c>
      <c r="JG402" s="786"/>
    </row>
    <row r="403" spans="1:267" s="52" customFormat="1" ht="30.6" hidden="1" customHeight="1">
      <c r="A403" s="222"/>
      <c r="B403" s="227">
        <f t="shared" si="64"/>
        <v>44</v>
      </c>
      <c r="C403" s="228" t="str">
        <f>IF('1_一般事項'!$C$8="","",'1_一般事項'!$C$8)</f>
        <v/>
      </c>
      <c r="D403" s="726" t="str">
        <f t="shared" si="63"/>
        <v/>
      </c>
      <c r="E403" s="220"/>
      <c r="F403" s="230"/>
      <c r="G403" s="221"/>
      <c r="H403" s="61"/>
      <c r="I403" s="753"/>
      <c r="J403" s="754"/>
      <c r="K403" s="754"/>
      <c r="L403" s="754"/>
      <c r="M403" s="754"/>
      <c r="N403" s="754"/>
      <c r="O403" s="754"/>
      <c r="P403" s="754"/>
      <c r="Q403" s="754"/>
      <c r="R403" s="754"/>
      <c r="S403" s="754"/>
      <c r="T403" s="754"/>
      <c r="U403" s="754"/>
      <c r="V403" s="755"/>
      <c r="W403" s="769"/>
      <c r="X403" s="778"/>
      <c r="Y403" s="779"/>
      <c r="Z403" s="780"/>
      <c r="AA403" s="826"/>
      <c r="AB403" s="778"/>
      <c r="AC403" s="779"/>
      <c r="AD403" s="780"/>
      <c r="AE403" s="826"/>
      <c r="AF403" s="804">
        <f t="shared" si="65"/>
        <v>0</v>
      </c>
      <c r="AG403" s="803">
        <f t="shared" si="66"/>
        <v>0</v>
      </c>
      <c r="AH403" s="1279"/>
      <c r="AI403" s="3"/>
      <c r="AJ403" s="45"/>
      <c r="AO403" s="1200" t="str">
        <f t="shared" si="67"/>
        <v/>
      </c>
      <c r="AP403" s="1200" t="str">
        <f t="shared" si="68"/>
        <v/>
      </c>
      <c r="AQ403" s="1200" t="str">
        <f t="shared" si="69"/>
        <v/>
      </c>
      <c r="AR403" s="1200" t="str">
        <f t="shared" si="70"/>
        <v/>
      </c>
      <c r="AS403" s="1200" t="str">
        <f t="shared" si="71"/>
        <v/>
      </c>
      <c r="AT403" s="1200" t="str">
        <f t="shared" si="72"/>
        <v/>
      </c>
      <c r="JG403" s="786"/>
    </row>
    <row r="404" spans="1:267" s="52" customFormat="1" ht="30.6" hidden="1" customHeight="1">
      <c r="A404" s="222"/>
      <c r="B404" s="227">
        <f t="shared" si="64"/>
        <v>45</v>
      </c>
      <c r="C404" s="228" t="str">
        <f>IF('1_一般事項'!$C$8="","",'1_一般事項'!$C$8)</f>
        <v/>
      </c>
      <c r="D404" s="726" t="str">
        <f t="shared" si="63"/>
        <v/>
      </c>
      <c r="E404" s="220"/>
      <c r="F404" s="230"/>
      <c r="G404" s="221"/>
      <c r="H404" s="61"/>
      <c r="I404" s="753"/>
      <c r="J404" s="754"/>
      <c r="K404" s="754"/>
      <c r="L404" s="754"/>
      <c r="M404" s="754"/>
      <c r="N404" s="754"/>
      <c r="O404" s="754"/>
      <c r="P404" s="754"/>
      <c r="Q404" s="754"/>
      <c r="R404" s="754"/>
      <c r="S404" s="754"/>
      <c r="T404" s="754"/>
      <c r="U404" s="754"/>
      <c r="V404" s="755"/>
      <c r="W404" s="769"/>
      <c r="X404" s="778"/>
      <c r="Y404" s="779"/>
      <c r="Z404" s="780"/>
      <c r="AA404" s="826"/>
      <c r="AB404" s="778"/>
      <c r="AC404" s="779"/>
      <c r="AD404" s="780"/>
      <c r="AE404" s="826"/>
      <c r="AF404" s="804">
        <f t="shared" si="65"/>
        <v>0</v>
      </c>
      <c r="AG404" s="803">
        <f t="shared" si="66"/>
        <v>0</v>
      </c>
      <c r="AH404" s="1279"/>
      <c r="AI404" s="45"/>
      <c r="AJ404" s="45"/>
      <c r="AO404" s="1200" t="str">
        <f t="shared" si="67"/>
        <v/>
      </c>
      <c r="AP404" s="1200" t="str">
        <f t="shared" si="68"/>
        <v/>
      </c>
      <c r="AQ404" s="1200" t="str">
        <f t="shared" si="69"/>
        <v/>
      </c>
      <c r="AR404" s="1200" t="str">
        <f t="shared" si="70"/>
        <v/>
      </c>
      <c r="AS404" s="1200" t="str">
        <f t="shared" si="71"/>
        <v/>
      </c>
      <c r="AT404" s="1200" t="str">
        <f t="shared" si="72"/>
        <v/>
      </c>
      <c r="JG404" s="786"/>
    </row>
    <row r="405" spans="1:267" s="52" customFormat="1" ht="30.6" hidden="1" customHeight="1">
      <c r="A405" s="222"/>
      <c r="B405" s="227">
        <f t="shared" si="64"/>
        <v>46</v>
      </c>
      <c r="C405" s="228" t="str">
        <f>IF('1_一般事項'!$C$8="","",'1_一般事項'!$C$8)</f>
        <v/>
      </c>
      <c r="D405" s="726" t="str">
        <f t="shared" si="63"/>
        <v/>
      </c>
      <c r="E405" s="220"/>
      <c r="F405" s="230"/>
      <c r="G405" s="221"/>
      <c r="H405" s="61"/>
      <c r="I405" s="753"/>
      <c r="J405" s="754"/>
      <c r="K405" s="754"/>
      <c r="L405" s="754"/>
      <c r="M405" s="754"/>
      <c r="N405" s="754"/>
      <c r="O405" s="754"/>
      <c r="P405" s="754"/>
      <c r="Q405" s="754"/>
      <c r="R405" s="754"/>
      <c r="S405" s="754"/>
      <c r="T405" s="754"/>
      <c r="U405" s="754"/>
      <c r="V405" s="755"/>
      <c r="W405" s="769"/>
      <c r="X405" s="778"/>
      <c r="Y405" s="779"/>
      <c r="Z405" s="780"/>
      <c r="AA405" s="826"/>
      <c r="AB405" s="778"/>
      <c r="AC405" s="779"/>
      <c r="AD405" s="780"/>
      <c r="AE405" s="826"/>
      <c r="AF405" s="804">
        <f t="shared" si="65"/>
        <v>0</v>
      </c>
      <c r="AG405" s="803">
        <f t="shared" si="66"/>
        <v>0</v>
      </c>
      <c r="AH405" s="1279"/>
      <c r="AI405" s="45"/>
      <c r="AJ405" s="45"/>
      <c r="AO405" s="1200" t="str">
        <f t="shared" si="67"/>
        <v/>
      </c>
      <c r="AP405" s="1200" t="str">
        <f t="shared" si="68"/>
        <v/>
      </c>
      <c r="AQ405" s="1200" t="str">
        <f t="shared" si="69"/>
        <v/>
      </c>
      <c r="AR405" s="1200" t="str">
        <f t="shared" si="70"/>
        <v/>
      </c>
      <c r="AS405" s="1200" t="str">
        <f t="shared" si="71"/>
        <v/>
      </c>
      <c r="AT405" s="1200" t="str">
        <f t="shared" si="72"/>
        <v/>
      </c>
      <c r="JG405" s="786"/>
    </row>
    <row r="406" spans="1:267" s="52" customFormat="1" ht="30.6" hidden="1" customHeight="1">
      <c r="A406" s="222"/>
      <c r="B406" s="227">
        <f t="shared" si="64"/>
        <v>47</v>
      </c>
      <c r="C406" s="228" t="str">
        <f>IF('1_一般事項'!$C$8="","",'1_一般事項'!$C$8)</f>
        <v/>
      </c>
      <c r="D406" s="726" t="str">
        <f t="shared" si="63"/>
        <v/>
      </c>
      <c r="E406" s="220"/>
      <c r="F406" s="230"/>
      <c r="G406" s="221"/>
      <c r="H406" s="61"/>
      <c r="I406" s="753"/>
      <c r="J406" s="754"/>
      <c r="K406" s="754"/>
      <c r="L406" s="754"/>
      <c r="M406" s="754"/>
      <c r="N406" s="754"/>
      <c r="O406" s="754"/>
      <c r="P406" s="754"/>
      <c r="Q406" s="754"/>
      <c r="R406" s="754"/>
      <c r="S406" s="754"/>
      <c r="T406" s="754"/>
      <c r="U406" s="754"/>
      <c r="V406" s="755"/>
      <c r="W406" s="769"/>
      <c r="X406" s="778"/>
      <c r="Y406" s="779"/>
      <c r="Z406" s="780"/>
      <c r="AA406" s="826"/>
      <c r="AB406" s="778"/>
      <c r="AC406" s="779"/>
      <c r="AD406" s="780"/>
      <c r="AE406" s="826"/>
      <c r="AF406" s="804">
        <f t="shared" si="65"/>
        <v>0</v>
      </c>
      <c r="AG406" s="803">
        <f t="shared" si="66"/>
        <v>0</v>
      </c>
      <c r="AH406" s="1279"/>
      <c r="AI406" s="3"/>
      <c r="AJ406" s="45"/>
      <c r="AO406" s="1200" t="str">
        <f t="shared" si="67"/>
        <v/>
      </c>
      <c r="AP406" s="1200" t="str">
        <f t="shared" si="68"/>
        <v/>
      </c>
      <c r="AQ406" s="1200" t="str">
        <f t="shared" si="69"/>
        <v/>
      </c>
      <c r="AR406" s="1200" t="str">
        <f t="shared" si="70"/>
        <v/>
      </c>
      <c r="AS406" s="1200" t="str">
        <f t="shared" si="71"/>
        <v/>
      </c>
      <c r="AT406" s="1200" t="str">
        <f t="shared" si="72"/>
        <v/>
      </c>
      <c r="JG406" s="786"/>
    </row>
    <row r="407" spans="1:267" s="52" customFormat="1" ht="30.6" hidden="1" customHeight="1">
      <c r="A407" s="222"/>
      <c r="B407" s="227">
        <f t="shared" si="64"/>
        <v>48</v>
      </c>
      <c r="C407" s="228" t="str">
        <f>IF('1_一般事項'!$C$8="","",'1_一般事項'!$C$8)</f>
        <v/>
      </c>
      <c r="D407" s="726" t="str">
        <f t="shared" si="63"/>
        <v/>
      </c>
      <c r="E407" s="220"/>
      <c r="F407" s="230"/>
      <c r="G407" s="221"/>
      <c r="H407" s="61"/>
      <c r="I407" s="753"/>
      <c r="J407" s="754"/>
      <c r="K407" s="754"/>
      <c r="L407" s="754"/>
      <c r="M407" s="754"/>
      <c r="N407" s="754"/>
      <c r="O407" s="754"/>
      <c r="P407" s="754"/>
      <c r="Q407" s="754"/>
      <c r="R407" s="754"/>
      <c r="S407" s="754"/>
      <c r="T407" s="754"/>
      <c r="U407" s="754"/>
      <c r="V407" s="755"/>
      <c r="W407" s="769"/>
      <c r="X407" s="778"/>
      <c r="Y407" s="779"/>
      <c r="Z407" s="780"/>
      <c r="AA407" s="826"/>
      <c r="AB407" s="778"/>
      <c r="AC407" s="779"/>
      <c r="AD407" s="780"/>
      <c r="AE407" s="826"/>
      <c r="AF407" s="804">
        <f t="shared" si="65"/>
        <v>0</v>
      </c>
      <c r="AG407" s="803">
        <f t="shared" si="66"/>
        <v>0</v>
      </c>
      <c r="AH407" s="1279"/>
      <c r="AI407" s="45"/>
      <c r="AJ407" s="45"/>
      <c r="AO407" s="1200" t="str">
        <f t="shared" si="67"/>
        <v/>
      </c>
      <c r="AP407" s="1200" t="str">
        <f t="shared" si="68"/>
        <v/>
      </c>
      <c r="AQ407" s="1200" t="str">
        <f t="shared" si="69"/>
        <v/>
      </c>
      <c r="AR407" s="1200" t="str">
        <f t="shared" si="70"/>
        <v/>
      </c>
      <c r="AS407" s="1200" t="str">
        <f t="shared" si="71"/>
        <v/>
      </c>
      <c r="AT407" s="1200" t="str">
        <f t="shared" si="72"/>
        <v/>
      </c>
      <c r="JG407" s="786"/>
    </row>
    <row r="408" spans="1:267" s="52" customFormat="1" ht="30.6" hidden="1" customHeight="1">
      <c r="A408" s="222"/>
      <c r="B408" s="227">
        <f t="shared" si="64"/>
        <v>49</v>
      </c>
      <c r="C408" s="228" t="str">
        <f>IF('1_一般事項'!$C$8="","",'1_一般事項'!$C$8)</f>
        <v/>
      </c>
      <c r="D408" s="726" t="str">
        <f t="shared" si="63"/>
        <v/>
      </c>
      <c r="E408" s="220"/>
      <c r="F408" s="230"/>
      <c r="G408" s="221"/>
      <c r="H408" s="61"/>
      <c r="I408" s="753"/>
      <c r="J408" s="754"/>
      <c r="K408" s="754"/>
      <c r="L408" s="754"/>
      <c r="M408" s="754"/>
      <c r="N408" s="754"/>
      <c r="O408" s="754"/>
      <c r="P408" s="754"/>
      <c r="Q408" s="754"/>
      <c r="R408" s="754"/>
      <c r="S408" s="754"/>
      <c r="T408" s="754"/>
      <c r="U408" s="754"/>
      <c r="V408" s="755"/>
      <c r="W408" s="769"/>
      <c r="X408" s="778"/>
      <c r="Y408" s="779"/>
      <c r="Z408" s="780"/>
      <c r="AA408" s="826"/>
      <c r="AB408" s="778"/>
      <c r="AC408" s="779"/>
      <c r="AD408" s="780"/>
      <c r="AE408" s="826"/>
      <c r="AF408" s="804">
        <f t="shared" si="65"/>
        <v>0</v>
      </c>
      <c r="AG408" s="803">
        <f t="shared" si="66"/>
        <v>0</v>
      </c>
      <c r="AH408" s="1279"/>
      <c r="AI408" s="3"/>
      <c r="AJ408" s="45"/>
      <c r="AO408" s="1200" t="str">
        <f t="shared" si="67"/>
        <v/>
      </c>
      <c r="AP408" s="1200" t="str">
        <f t="shared" si="68"/>
        <v/>
      </c>
      <c r="AQ408" s="1200" t="str">
        <f t="shared" si="69"/>
        <v/>
      </c>
      <c r="AR408" s="1200" t="str">
        <f t="shared" si="70"/>
        <v/>
      </c>
      <c r="AS408" s="1200" t="str">
        <f t="shared" si="71"/>
        <v/>
      </c>
      <c r="AT408" s="1200" t="str">
        <f t="shared" si="72"/>
        <v/>
      </c>
      <c r="JG408" s="786"/>
    </row>
    <row r="409" spans="1:267" s="52" customFormat="1" ht="30.6" hidden="1" customHeight="1" thickBot="1">
      <c r="A409" s="222"/>
      <c r="B409" s="227">
        <f t="shared" si="64"/>
        <v>50</v>
      </c>
      <c r="C409" s="228" t="str">
        <f>IF('1_一般事項'!$C$8="","",'1_一般事項'!$C$8)</f>
        <v/>
      </c>
      <c r="D409" s="726" t="str">
        <f t="shared" si="63"/>
        <v/>
      </c>
      <c r="E409" s="220"/>
      <c r="F409" s="230"/>
      <c r="G409" s="221"/>
      <c r="H409" s="61"/>
      <c r="I409" s="756"/>
      <c r="J409" s="757"/>
      <c r="K409" s="757"/>
      <c r="L409" s="757"/>
      <c r="M409" s="757"/>
      <c r="N409" s="757"/>
      <c r="O409" s="757"/>
      <c r="P409" s="757"/>
      <c r="Q409" s="757"/>
      <c r="R409" s="757"/>
      <c r="S409" s="757"/>
      <c r="T409" s="757"/>
      <c r="U409" s="757"/>
      <c r="V409" s="758"/>
      <c r="W409" s="770"/>
      <c r="X409" s="782"/>
      <c r="Y409" s="783"/>
      <c r="Z409" s="784"/>
      <c r="AA409" s="827"/>
      <c r="AB409" s="782"/>
      <c r="AC409" s="783"/>
      <c r="AD409" s="784"/>
      <c r="AE409" s="827"/>
      <c r="AF409" s="804">
        <f t="shared" si="65"/>
        <v>0</v>
      </c>
      <c r="AG409" s="803">
        <f t="shared" si="66"/>
        <v>0</v>
      </c>
      <c r="AH409" s="1279"/>
      <c r="AI409" s="45"/>
      <c r="AJ409" s="45"/>
      <c r="AO409" s="1200" t="str">
        <f t="shared" si="67"/>
        <v/>
      </c>
      <c r="AP409" s="1200" t="str">
        <f t="shared" si="68"/>
        <v/>
      </c>
      <c r="AQ409" s="1200" t="str">
        <f t="shared" si="69"/>
        <v/>
      </c>
      <c r="AR409" s="1200" t="str">
        <f t="shared" si="70"/>
        <v/>
      </c>
      <c r="AS409" s="1200" t="str">
        <f t="shared" si="71"/>
        <v/>
      </c>
      <c r="AT409" s="1200" t="str">
        <f t="shared" si="72"/>
        <v/>
      </c>
      <c r="JG409" s="786"/>
    </row>
    <row r="410" spans="1:267" s="52" customFormat="1" ht="30.6" hidden="1" customHeight="1" thickBot="1">
      <c r="A410" s="815"/>
      <c r="B410" s="816"/>
      <c r="C410" s="794"/>
      <c r="D410" s="817"/>
      <c r="E410" s="808"/>
      <c r="F410" s="808"/>
      <c r="G410" s="200" t="str">
        <f>A360&amp;"次下請負業者計"</f>
        <v>0次下請負業者計</v>
      </c>
      <c r="H410" s="201"/>
      <c r="I410" s="809">
        <f>SUM(I360:I409)</f>
        <v>0</v>
      </c>
      <c r="J410" s="810">
        <f>SUM(J360:J409)</f>
        <v>0</v>
      </c>
      <c r="K410" s="810"/>
      <c r="L410" s="810"/>
      <c r="M410" s="810"/>
      <c r="N410" s="810"/>
      <c r="O410" s="810"/>
      <c r="P410" s="810"/>
      <c r="Q410" s="810"/>
      <c r="R410" s="810"/>
      <c r="S410" s="810"/>
      <c r="T410" s="810"/>
      <c r="U410" s="810"/>
      <c r="V410" s="811">
        <f>SUM(V360:V409)</f>
        <v>0</v>
      </c>
      <c r="W410" s="812">
        <f>SUM(W360:W409)</f>
        <v>0</v>
      </c>
      <c r="X410" s="846"/>
      <c r="Y410" s="847"/>
      <c r="Z410" s="848"/>
      <c r="AA410" s="849"/>
      <c r="AB410" s="850"/>
      <c r="AC410" s="847"/>
      <c r="AD410" s="848"/>
      <c r="AE410" s="849"/>
      <c r="AF410" s="750">
        <f>SUM(AF360:AF409)</f>
        <v>0</v>
      </c>
      <c r="AG410" s="752">
        <f>SUM(AG360:AG409)</f>
        <v>0</v>
      </c>
      <c r="AH410" s="1279"/>
      <c r="AO410" s="1260"/>
      <c r="AP410" s="1260"/>
      <c r="AQ410" s="1260"/>
      <c r="AR410" s="1260"/>
      <c r="AS410" s="1260"/>
      <c r="AT410" s="1260"/>
    </row>
    <row r="411" spans="1:267" s="52" customFormat="1" ht="30.6" hidden="1" customHeight="1">
      <c r="A411" s="1083">
        <f>'1_一般事項'!$C$9+1</f>
        <v>1</v>
      </c>
      <c r="B411" s="818">
        <v>1</v>
      </c>
      <c r="C411" s="819"/>
      <c r="D411" s="820" t="str">
        <f t="shared" ref="D411:D460" si="73">AO411&amp;AP411&amp;AQ411&amp;AR411&amp;AS411&amp;AT411</f>
        <v/>
      </c>
      <c r="E411" s="813"/>
      <c r="F411" s="229"/>
      <c r="G411" s="814"/>
      <c r="H411" s="199"/>
      <c r="I411" s="759"/>
      <c r="J411" s="748"/>
      <c r="K411" s="748"/>
      <c r="L411" s="748"/>
      <c r="M411" s="748"/>
      <c r="N411" s="748"/>
      <c r="O411" s="748"/>
      <c r="P411" s="748"/>
      <c r="Q411" s="748"/>
      <c r="R411" s="748"/>
      <c r="S411" s="748"/>
      <c r="T411" s="748"/>
      <c r="U411" s="748"/>
      <c r="V411" s="749"/>
      <c r="W411" s="768"/>
      <c r="X411" s="774"/>
      <c r="Y411" s="775"/>
      <c r="Z411" s="776"/>
      <c r="AA411" s="825"/>
      <c r="AB411" s="774"/>
      <c r="AC411" s="775"/>
      <c r="AD411" s="776"/>
      <c r="AE411" s="828"/>
      <c r="AF411" s="806">
        <f>SUM(I411,X411)</f>
        <v>0</v>
      </c>
      <c r="AG411" s="807">
        <f>SUM(J411,Y411)</f>
        <v>0</v>
      </c>
      <c r="AH411" s="1279"/>
      <c r="AO411" s="1200" t="str">
        <f t="shared" si="67"/>
        <v/>
      </c>
      <c r="AP411" s="1200" t="str">
        <f t="shared" si="68"/>
        <v/>
      </c>
      <c r="AQ411" s="1200" t="str">
        <f t="shared" si="69"/>
        <v/>
      </c>
      <c r="AR411" s="1200" t="str">
        <f t="shared" si="70"/>
        <v/>
      </c>
      <c r="AS411" s="1200" t="str">
        <f t="shared" si="71"/>
        <v/>
      </c>
      <c r="AT411" s="1200" t="str">
        <f t="shared" si="72"/>
        <v/>
      </c>
    </row>
    <row r="412" spans="1:267" s="52" customFormat="1" ht="30.6" hidden="1" customHeight="1">
      <c r="A412" s="1945" t="s">
        <v>254</v>
      </c>
      <c r="B412" s="227">
        <f t="shared" ref="B412:B460" si="74">B411+1</f>
        <v>2</v>
      </c>
      <c r="C412" s="291"/>
      <c r="D412" s="726" t="str">
        <f t="shared" si="73"/>
        <v/>
      </c>
      <c r="E412" s="217"/>
      <c r="F412" s="230"/>
      <c r="G412" s="292"/>
      <c r="H412" s="62"/>
      <c r="I412" s="753"/>
      <c r="J412" s="754"/>
      <c r="K412" s="754"/>
      <c r="L412" s="754"/>
      <c r="M412" s="754"/>
      <c r="N412" s="754"/>
      <c r="O412" s="754"/>
      <c r="P412" s="754"/>
      <c r="Q412" s="754"/>
      <c r="R412" s="754"/>
      <c r="S412" s="754"/>
      <c r="T412" s="754"/>
      <c r="U412" s="754"/>
      <c r="V412" s="755"/>
      <c r="W412" s="769"/>
      <c r="X412" s="778"/>
      <c r="Y412" s="779"/>
      <c r="Z412" s="780"/>
      <c r="AA412" s="826"/>
      <c r="AB412" s="778"/>
      <c r="AC412" s="779"/>
      <c r="AD412" s="780"/>
      <c r="AE412" s="826"/>
      <c r="AF412" s="804">
        <f t="shared" ref="AF412:AF460" si="75">SUM(I412,X412)</f>
        <v>0</v>
      </c>
      <c r="AG412" s="803">
        <f t="shared" ref="AG412:AG460" si="76">SUM(J412,Y412)</f>
        <v>0</v>
      </c>
      <c r="AH412" s="1279"/>
      <c r="AO412" s="1200" t="str">
        <f t="shared" si="67"/>
        <v/>
      </c>
      <c r="AP412" s="1200" t="str">
        <f t="shared" si="68"/>
        <v/>
      </c>
      <c r="AQ412" s="1200" t="str">
        <f t="shared" si="69"/>
        <v/>
      </c>
      <c r="AR412" s="1200" t="str">
        <f t="shared" si="70"/>
        <v/>
      </c>
      <c r="AS412" s="1200" t="str">
        <f t="shared" si="71"/>
        <v/>
      </c>
      <c r="AT412" s="1200" t="str">
        <f t="shared" si="72"/>
        <v/>
      </c>
    </row>
    <row r="413" spans="1:267" s="52" customFormat="1" ht="30.6" hidden="1" customHeight="1">
      <c r="A413" s="1945"/>
      <c r="B413" s="227">
        <f t="shared" si="74"/>
        <v>3</v>
      </c>
      <c r="C413" s="291"/>
      <c r="D413" s="726" t="str">
        <f t="shared" si="73"/>
        <v/>
      </c>
      <c r="E413" s="217"/>
      <c r="F413" s="230"/>
      <c r="G413" s="292"/>
      <c r="H413" s="62"/>
      <c r="I413" s="753"/>
      <c r="J413" s="754"/>
      <c r="K413" s="754"/>
      <c r="L413" s="754"/>
      <c r="M413" s="754"/>
      <c r="N413" s="754"/>
      <c r="O413" s="754"/>
      <c r="P413" s="754"/>
      <c r="Q413" s="754"/>
      <c r="R413" s="754"/>
      <c r="S413" s="754"/>
      <c r="T413" s="754"/>
      <c r="U413" s="754"/>
      <c r="V413" s="755"/>
      <c r="W413" s="769"/>
      <c r="X413" s="778"/>
      <c r="Y413" s="779"/>
      <c r="Z413" s="780"/>
      <c r="AA413" s="826"/>
      <c r="AB413" s="778"/>
      <c r="AC413" s="779"/>
      <c r="AD413" s="780"/>
      <c r="AE413" s="826"/>
      <c r="AF413" s="804">
        <f t="shared" si="75"/>
        <v>0</v>
      </c>
      <c r="AG413" s="803">
        <f t="shared" si="76"/>
        <v>0</v>
      </c>
      <c r="AH413" s="1279"/>
      <c r="AO413" s="1200" t="str">
        <f t="shared" si="67"/>
        <v/>
      </c>
      <c r="AP413" s="1200" t="str">
        <f t="shared" si="68"/>
        <v/>
      </c>
      <c r="AQ413" s="1200" t="str">
        <f t="shared" si="69"/>
        <v/>
      </c>
      <c r="AR413" s="1200" t="str">
        <f t="shared" si="70"/>
        <v/>
      </c>
      <c r="AS413" s="1200" t="str">
        <f t="shared" si="71"/>
        <v/>
      </c>
      <c r="AT413" s="1200" t="str">
        <f t="shared" si="72"/>
        <v/>
      </c>
    </row>
    <row r="414" spans="1:267" s="52" customFormat="1" ht="30.6" hidden="1" customHeight="1">
      <c r="A414" s="573"/>
      <c r="B414" s="227">
        <f t="shared" si="74"/>
        <v>4</v>
      </c>
      <c r="C414" s="291"/>
      <c r="D414" s="726" t="str">
        <f t="shared" si="73"/>
        <v/>
      </c>
      <c r="E414" s="217"/>
      <c r="F414" s="230"/>
      <c r="G414" s="292"/>
      <c r="H414" s="62"/>
      <c r="I414" s="753"/>
      <c r="J414" s="754"/>
      <c r="K414" s="754"/>
      <c r="L414" s="754"/>
      <c r="M414" s="754"/>
      <c r="N414" s="754"/>
      <c r="O414" s="754"/>
      <c r="P414" s="754"/>
      <c r="Q414" s="754"/>
      <c r="R414" s="754"/>
      <c r="S414" s="754"/>
      <c r="T414" s="754"/>
      <c r="U414" s="754"/>
      <c r="V414" s="755"/>
      <c r="W414" s="769"/>
      <c r="X414" s="778"/>
      <c r="Y414" s="779"/>
      <c r="Z414" s="780"/>
      <c r="AA414" s="826"/>
      <c r="AB414" s="778"/>
      <c r="AC414" s="779"/>
      <c r="AD414" s="780"/>
      <c r="AE414" s="826"/>
      <c r="AF414" s="804">
        <f t="shared" si="75"/>
        <v>0</v>
      </c>
      <c r="AG414" s="803">
        <f t="shared" si="76"/>
        <v>0</v>
      </c>
      <c r="AH414" s="1279"/>
      <c r="AO414" s="1200" t="str">
        <f t="shared" si="67"/>
        <v/>
      </c>
      <c r="AP414" s="1200" t="str">
        <f t="shared" si="68"/>
        <v/>
      </c>
      <c r="AQ414" s="1200" t="str">
        <f t="shared" si="69"/>
        <v/>
      </c>
      <c r="AR414" s="1200" t="str">
        <f t="shared" si="70"/>
        <v/>
      </c>
      <c r="AS414" s="1200" t="str">
        <f t="shared" si="71"/>
        <v/>
      </c>
      <c r="AT414" s="1200" t="str">
        <f t="shared" si="72"/>
        <v/>
      </c>
      <c r="JG414" s="786"/>
    </row>
    <row r="415" spans="1:267" s="52" customFormat="1" ht="30.6" hidden="1" customHeight="1">
      <c r="A415" s="1944"/>
      <c r="B415" s="227">
        <f t="shared" si="74"/>
        <v>5</v>
      </c>
      <c r="C415" s="291"/>
      <c r="D415" s="726" t="str">
        <f t="shared" si="73"/>
        <v/>
      </c>
      <c r="E415" s="217"/>
      <c r="F415" s="230"/>
      <c r="G415" s="292"/>
      <c r="H415" s="62"/>
      <c r="I415" s="753"/>
      <c r="J415" s="754"/>
      <c r="K415" s="754"/>
      <c r="L415" s="754"/>
      <c r="M415" s="754"/>
      <c r="N415" s="754"/>
      <c r="O415" s="754"/>
      <c r="P415" s="754"/>
      <c r="Q415" s="754"/>
      <c r="R415" s="754"/>
      <c r="S415" s="754"/>
      <c r="T415" s="754"/>
      <c r="U415" s="754"/>
      <c r="V415" s="755"/>
      <c r="W415" s="769"/>
      <c r="X415" s="778"/>
      <c r="Y415" s="779"/>
      <c r="Z415" s="780"/>
      <c r="AA415" s="826"/>
      <c r="AB415" s="778"/>
      <c r="AC415" s="779"/>
      <c r="AD415" s="780"/>
      <c r="AE415" s="826"/>
      <c r="AF415" s="804">
        <f t="shared" si="75"/>
        <v>0</v>
      </c>
      <c r="AG415" s="803">
        <f t="shared" si="76"/>
        <v>0</v>
      </c>
      <c r="AH415" s="1279"/>
      <c r="AO415" s="1200" t="str">
        <f t="shared" si="67"/>
        <v/>
      </c>
      <c r="AP415" s="1200" t="str">
        <f t="shared" si="68"/>
        <v/>
      </c>
      <c r="AQ415" s="1200" t="str">
        <f t="shared" si="69"/>
        <v/>
      </c>
      <c r="AR415" s="1200" t="str">
        <f t="shared" si="70"/>
        <v/>
      </c>
      <c r="AS415" s="1200" t="str">
        <f t="shared" si="71"/>
        <v/>
      </c>
      <c r="AT415" s="1200" t="str">
        <f t="shared" si="72"/>
        <v/>
      </c>
      <c r="JG415" s="786"/>
    </row>
    <row r="416" spans="1:267" s="52" customFormat="1" ht="30.6" hidden="1" customHeight="1">
      <c r="A416" s="1944"/>
      <c r="B416" s="227">
        <f t="shared" si="74"/>
        <v>6</v>
      </c>
      <c r="C416" s="291"/>
      <c r="D416" s="726" t="str">
        <f t="shared" si="73"/>
        <v/>
      </c>
      <c r="E416" s="217"/>
      <c r="F416" s="230"/>
      <c r="G416" s="292"/>
      <c r="H416" s="62"/>
      <c r="I416" s="753"/>
      <c r="J416" s="754"/>
      <c r="K416" s="754"/>
      <c r="L416" s="754"/>
      <c r="M416" s="754"/>
      <c r="N416" s="754"/>
      <c r="O416" s="754"/>
      <c r="P416" s="754"/>
      <c r="Q416" s="754"/>
      <c r="R416" s="754"/>
      <c r="S416" s="754"/>
      <c r="T416" s="754"/>
      <c r="U416" s="754"/>
      <c r="V416" s="755"/>
      <c r="W416" s="769"/>
      <c r="X416" s="778"/>
      <c r="Y416" s="779"/>
      <c r="Z416" s="780"/>
      <c r="AA416" s="826"/>
      <c r="AB416" s="778"/>
      <c r="AC416" s="779"/>
      <c r="AD416" s="780"/>
      <c r="AE416" s="826"/>
      <c r="AF416" s="804">
        <f t="shared" si="75"/>
        <v>0</v>
      </c>
      <c r="AG416" s="803">
        <f t="shared" si="76"/>
        <v>0</v>
      </c>
      <c r="AH416" s="1279"/>
      <c r="AO416" s="1200" t="str">
        <f t="shared" si="67"/>
        <v/>
      </c>
      <c r="AP416" s="1200" t="str">
        <f t="shared" si="68"/>
        <v/>
      </c>
      <c r="AQ416" s="1200" t="str">
        <f t="shared" si="69"/>
        <v/>
      </c>
      <c r="AR416" s="1200" t="str">
        <f t="shared" si="70"/>
        <v/>
      </c>
      <c r="AS416" s="1200" t="str">
        <f t="shared" si="71"/>
        <v/>
      </c>
      <c r="AT416" s="1200" t="str">
        <f t="shared" si="72"/>
        <v/>
      </c>
      <c r="JG416" s="786"/>
    </row>
    <row r="417" spans="1:267" s="52" customFormat="1" ht="30.6" hidden="1" customHeight="1">
      <c r="A417" s="1944"/>
      <c r="B417" s="227">
        <f t="shared" si="74"/>
        <v>7</v>
      </c>
      <c r="C417" s="291"/>
      <c r="D417" s="726" t="str">
        <f t="shared" si="73"/>
        <v/>
      </c>
      <c r="E417" s="217"/>
      <c r="F417" s="230"/>
      <c r="G417" s="292"/>
      <c r="H417" s="62"/>
      <c r="I417" s="753"/>
      <c r="J417" s="754"/>
      <c r="K417" s="754"/>
      <c r="L417" s="754"/>
      <c r="M417" s="754"/>
      <c r="N417" s="754"/>
      <c r="O417" s="754"/>
      <c r="P417" s="754"/>
      <c r="Q417" s="754"/>
      <c r="R417" s="754"/>
      <c r="S417" s="754"/>
      <c r="T417" s="754"/>
      <c r="U417" s="754"/>
      <c r="V417" s="755"/>
      <c r="W417" s="769"/>
      <c r="X417" s="778"/>
      <c r="Y417" s="779"/>
      <c r="Z417" s="780"/>
      <c r="AA417" s="826"/>
      <c r="AB417" s="778"/>
      <c r="AC417" s="779"/>
      <c r="AD417" s="780"/>
      <c r="AE417" s="826"/>
      <c r="AF417" s="804">
        <f t="shared" si="75"/>
        <v>0</v>
      </c>
      <c r="AG417" s="803">
        <f t="shared" si="76"/>
        <v>0</v>
      </c>
      <c r="AH417" s="1279"/>
      <c r="AO417" s="1200" t="str">
        <f t="shared" si="67"/>
        <v/>
      </c>
      <c r="AP417" s="1200" t="str">
        <f t="shared" si="68"/>
        <v/>
      </c>
      <c r="AQ417" s="1200" t="str">
        <f t="shared" si="69"/>
        <v/>
      </c>
      <c r="AR417" s="1200" t="str">
        <f t="shared" si="70"/>
        <v/>
      </c>
      <c r="AS417" s="1200" t="str">
        <f t="shared" si="71"/>
        <v/>
      </c>
      <c r="AT417" s="1200" t="str">
        <f t="shared" si="72"/>
        <v/>
      </c>
      <c r="JG417" s="786"/>
    </row>
    <row r="418" spans="1:267" s="52" customFormat="1" ht="30.6" hidden="1" customHeight="1">
      <c r="A418" s="1944"/>
      <c r="B418" s="227">
        <f t="shared" si="74"/>
        <v>8</v>
      </c>
      <c r="C418" s="291"/>
      <c r="D418" s="726" t="str">
        <f t="shared" si="73"/>
        <v/>
      </c>
      <c r="E418" s="217"/>
      <c r="F418" s="230"/>
      <c r="G418" s="292"/>
      <c r="H418" s="62"/>
      <c r="I418" s="753"/>
      <c r="J418" s="754"/>
      <c r="K418" s="754"/>
      <c r="L418" s="754"/>
      <c r="M418" s="754"/>
      <c r="N418" s="754"/>
      <c r="O418" s="754"/>
      <c r="P418" s="754"/>
      <c r="Q418" s="754"/>
      <c r="R418" s="754"/>
      <c r="S418" s="754"/>
      <c r="T418" s="754"/>
      <c r="U418" s="754"/>
      <c r="V418" s="755"/>
      <c r="W418" s="769"/>
      <c r="X418" s="778"/>
      <c r="Y418" s="779"/>
      <c r="Z418" s="780"/>
      <c r="AA418" s="826"/>
      <c r="AB418" s="778"/>
      <c r="AC418" s="779"/>
      <c r="AD418" s="780"/>
      <c r="AE418" s="826"/>
      <c r="AF418" s="804">
        <f t="shared" si="75"/>
        <v>0</v>
      </c>
      <c r="AG418" s="803">
        <f t="shared" si="76"/>
        <v>0</v>
      </c>
      <c r="AH418" s="1279"/>
      <c r="AO418" s="1200" t="str">
        <f t="shared" si="67"/>
        <v/>
      </c>
      <c r="AP418" s="1200" t="str">
        <f t="shared" si="68"/>
        <v/>
      </c>
      <c r="AQ418" s="1200" t="str">
        <f t="shared" si="69"/>
        <v/>
      </c>
      <c r="AR418" s="1200" t="str">
        <f t="shared" si="70"/>
        <v/>
      </c>
      <c r="AS418" s="1200" t="str">
        <f t="shared" si="71"/>
        <v/>
      </c>
      <c r="AT418" s="1200" t="str">
        <f t="shared" si="72"/>
        <v/>
      </c>
      <c r="JG418" s="786"/>
    </row>
    <row r="419" spans="1:267" s="52" customFormat="1" ht="30.6" hidden="1" customHeight="1">
      <c r="A419" s="1944"/>
      <c r="B419" s="227">
        <f t="shared" si="74"/>
        <v>9</v>
      </c>
      <c r="C419" s="291"/>
      <c r="D419" s="726" t="str">
        <f t="shared" si="73"/>
        <v/>
      </c>
      <c r="E419" s="217"/>
      <c r="F419" s="230"/>
      <c r="G419" s="292"/>
      <c r="H419" s="62"/>
      <c r="I419" s="753"/>
      <c r="J419" s="754"/>
      <c r="K419" s="754"/>
      <c r="L419" s="754"/>
      <c r="M419" s="754"/>
      <c r="N419" s="754"/>
      <c r="O419" s="754"/>
      <c r="P419" s="754"/>
      <c r="Q419" s="754"/>
      <c r="R419" s="754"/>
      <c r="S419" s="754"/>
      <c r="T419" s="754"/>
      <c r="U419" s="754"/>
      <c r="V419" s="755"/>
      <c r="W419" s="769"/>
      <c r="X419" s="778"/>
      <c r="Y419" s="779"/>
      <c r="Z419" s="780"/>
      <c r="AA419" s="826"/>
      <c r="AB419" s="778"/>
      <c r="AC419" s="779"/>
      <c r="AD419" s="780"/>
      <c r="AE419" s="826"/>
      <c r="AF419" s="804">
        <f t="shared" si="75"/>
        <v>0</v>
      </c>
      <c r="AG419" s="803">
        <f t="shared" si="76"/>
        <v>0</v>
      </c>
      <c r="AH419" s="1279"/>
      <c r="AO419" s="1200" t="str">
        <f t="shared" si="67"/>
        <v/>
      </c>
      <c r="AP419" s="1200" t="str">
        <f t="shared" si="68"/>
        <v/>
      </c>
      <c r="AQ419" s="1200" t="str">
        <f t="shared" si="69"/>
        <v/>
      </c>
      <c r="AR419" s="1200" t="str">
        <f t="shared" si="70"/>
        <v/>
      </c>
      <c r="AS419" s="1200" t="str">
        <f t="shared" si="71"/>
        <v/>
      </c>
      <c r="AT419" s="1200" t="str">
        <f t="shared" si="72"/>
        <v/>
      </c>
      <c r="JG419" s="786"/>
    </row>
    <row r="420" spans="1:267" s="52" customFormat="1" ht="30.6" hidden="1" customHeight="1">
      <c r="A420" s="1944"/>
      <c r="B420" s="227">
        <f t="shared" si="74"/>
        <v>10</v>
      </c>
      <c r="C420" s="291"/>
      <c r="D420" s="726" t="str">
        <f t="shared" si="73"/>
        <v/>
      </c>
      <c r="E420" s="217"/>
      <c r="F420" s="230"/>
      <c r="G420" s="292"/>
      <c r="H420" s="62"/>
      <c r="I420" s="753"/>
      <c r="J420" s="754"/>
      <c r="K420" s="754"/>
      <c r="L420" s="754"/>
      <c r="M420" s="754"/>
      <c r="N420" s="754"/>
      <c r="O420" s="754"/>
      <c r="P420" s="754"/>
      <c r="Q420" s="754"/>
      <c r="R420" s="754"/>
      <c r="S420" s="754"/>
      <c r="T420" s="754"/>
      <c r="U420" s="754"/>
      <c r="V420" s="755"/>
      <c r="W420" s="769"/>
      <c r="X420" s="778"/>
      <c r="Y420" s="779"/>
      <c r="Z420" s="780"/>
      <c r="AA420" s="826"/>
      <c r="AB420" s="778"/>
      <c r="AC420" s="779"/>
      <c r="AD420" s="780"/>
      <c r="AE420" s="826"/>
      <c r="AF420" s="804">
        <f t="shared" si="75"/>
        <v>0</v>
      </c>
      <c r="AG420" s="803">
        <f t="shared" si="76"/>
        <v>0</v>
      </c>
      <c r="AH420" s="1279"/>
      <c r="AO420" s="1200" t="str">
        <f t="shared" si="67"/>
        <v/>
      </c>
      <c r="AP420" s="1200" t="str">
        <f t="shared" si="68"/>
        <v/>
      </c>
      <c r="AQ420" s="1200" t="str">
        <f t="shared" si="69"/>
        <v/>
      </c>
      <c r="AR420" s="1200" t="str">
        <f t="shared" si="70"/>
        <v/>
      </c>
      <c r="AS420" s="1200" t="str">
        <f t="shared" si="71"/>
        <v/>
      </c>
      <c r="AT420" s="1200" t="str">
        <f t="shared" si="72"/>
        <v/>
      </c>
      <c r="JG420" s="786"/>
    </row>
    <row r="421" spans="1:267" s="52" customFormat="1" ht="30.6" hidden="1" customHeight="1">
      <c r="A421" s="1944"/>
      <c r="B421" s="227">
        <f t="shared" si="74"/>
        <v>11</v>
      </c>
      <c r="C421" s="291"/>
      <c r="D421" s="726" t="str">
        <f t="shared" si="73"/>
        <v/>
      </c>
      <c r="E421" s="217"/>
      <c r="F421" s="230"/>
      <c r="G421" s="292"/>
      <c r="H421" s="62"/>
      <c r="I421" s="753"/>
      <c r="J421" s="754"/>
      <c r="K421" s="754"/>
      <c r="L421" s="754"/>
      <c r="M421" s="754"/>
      <c r="N421" s="754"/>
      <c r="O421" s="754"/>
      <c r="P421" s="754"/>
      <c r="Q421" s="754"/>
      <c r="R421" s="754"/>
      <c r="S421" s="754"/>
      <c r="T421" s="754"/>
      <c r="U421" s="754"/>
      <c r="V421" s="755"/>
      <c r="W421" s="769"/>
      <c r="X421" s="778"/>
      <c r="Y421" s="779"/>
      <c r="Z421" s="780"/>
      <c r="AA421" s="826"/>
      <c r="AB421" s="778"/>
      <c r="AC421" s="779"/>
      <c r="AD421" s="780"/>
      <c r="AE421" s="826"/>
      <c r="AF421" s="804">
        <f t="shared" si="75"/>
        <v>0</v>
      </c>
      <c r="AG421" s="803">
        <f t="shared" si="76"/>
        <v>0</v>
      </c>
      <c r="AH421" s="1279"/>
      <c r="AO421" s="1200" t="str">
        <f t="shared" si="67"/>
        <v/>
      </c>
      <c r="AP421" s="1200" t="str">
        <f t="shared" si="68"/>
        <v/>
      </c>
      <c r="AQ421" s="1200" t="str">
        <f t="shared" si="69"/>
        <v/>
      </c>
      <c r="AR421" s="1200" t="str">
        <f t="shared" si="70"/>
        <v/>
      </c>
      <c r="AS421" s="1200" t="str">
        <f t="shared" si="71"/>
        <v/>
      </c>
      <c r="AT421" s="1200" t="str">
        <f t="shared" si="72"/>
        <v/>
      </c>
      <c r="JG421" s="786"/>
    </row>
    <row r="422" spans="1:267" s="52" customFormat="1" ht="30.6" hidden="1" customHeight="1">
      <c r="A422" s="1944"/>
      <c r="B422" s="227">
        <f t="shared" si="74"/>
        <v>12</v>
      </c>
      <c r="C422" s="291"/>
      <c r="D422" s="726" t="str">
        <f t="shared" si="73"/>
        <v/>
      </c>
      <c r="E422" s="217"/>
      <c r="F422" s="230"/>
      <c r="G422" s="292"/>
      <c r="H422" s="62"/>
      <c r="I422" s="753"/>
      <c r="J422" s="754"/>
      <c r="K422" s="754"/>
      <c r="L422" s="754"/>
      <c r="M422" s="754"/>
      <c r="N422" s="754"/>
      <c r="O422" s="754"/>
      <c r="P422" s="754"/>
      <c r="Q422" s="754"/>
      <c r="R422" s="754"/>
      <c r="S422" s="754"/>
      <c r="T422" s="754"/>
      <c r="U422" s="754"/>
      <c r="V422" s="755"/>
      <c r="W422" s="769"/>
      <c r="X422" s="778"/>
      <c r="Y422" s="779"/>
      <c r="Z422" s="780"/>
      <c r="AA422" s="826"/>
      <c r="AB422" s="778"/>
      <c r="AC422" s="779"/>
      <c r="AD422" s="780"/>
      <c r="AE422" s="826"/>
      <c r="AF422" s="804">
        <f t="shared" si="75"/>
        <v>0</v>
      </c>
      <c r="AG422" s="803">
        <f t="shared" si="76"/>
        <v>0</v>
      </c>
      <c r="AH422" s="1279"/>
      <c r="AO422" s="1200" t="str">
        <f t="shared" si="67"/>
        <v/>
      </c>
      <c r="AP422" s="1200" t="str">
        <f t="shared" si="68"/>
        <v/>
      </c>
      <c r="AQ422" s="1200" t="str">
        <f t="shared" si="69"/>
        <v/>
      </c>
      <c r="AR422" s="1200" t="str">
        <f t="shared" si="70"/>
        <v/>
      </c>
      <c r="AS422" s="1200" t="str">
        <f t="shared" si="71"/>
        <v/>
      </c>
      <c r="AT422" s="1200" t="str">
        <f t="shared" si="72"/>
        <v/>
      </c>
      <c r="JG422" s="786"/>
    </row>
    <row r="423" spans="1:267" s="52" customFormat="1" ht="30.6" hidden="1" customHeight="1">
      <c r="A423" s="1944"/>
      <c r="B423" s="227">
        <f t="shared" si="74"/>
        <v>13</v>
      </c>
      <c r="C423" s="291"/>
      <c r="D423" s="726" t="str">
        <f t="shared" si="73"/>
        <v/>
      </c>
      <c r="E423" s="217"/>
      <c r="F423" s="230"/>
      <c r="G423" s="292"/>
      <c r="H423" s="62"/>
      <c r="I423" s="753"/>
      <c r="J423" s="754"/>
      <c r="K423" s="754"/>
      <c r="L423" s="754"/>
      <c r="M423" s="754"/>
      <c r="N423" s="754"/>
      <c r="O423" s="754"/>
      <c r="P423" s="754"/>
      <c r="Q423" s="754"/>
      <c r="R423" s="754"/>
      <c r="S423" s="754"/>
      <c r="T423" s="754"/>
      <c r="U423" s="754"/>
      <c r="V423" s="755"/>
      <c r="W423" s="769"/>
      <c r="X423" s="778"/>
      <c r="Y423" s="779"/>
      <c r="Z423" s="780"/>
      <c r="AA423" s="826"/>
      <c r="AB423" s="778"/>
      <c r="AC423" s="779"/>
      <c r="AD423" s="780"/>
      <c r="AE423" s="826"/>
      <c r="AF423" s="804">
        <f t="shared" si="75"/>
        <v>0</v>
      </c>
      <c r="AG423" s="803">
        <f t="shared" si="76"/>
        <v>0</v>
      </c>
      <c r="AH423" s="1279"/>
      <c r="AO423" s="1200" t="str">
        <f t="shared" si="67"/>
        <v/>
      </c>
      <c r="AP423" s="1200" t="str">
        <f t="shared" si="68"/>
        <v/>
      </c>
      <c r="AQ423" s="1200" t="str">
        <f t="shared" si="69"/>
        <v/>
      </c>
      <c r="AR423" s="1200" t="str">
        <f t="shared" si="70"/>
        <v/>
      </c>
      <c r="AS423" s="1200" t="str">
        <f t="shared" si="71"/>
        <v/>
      </c>
      <c r="AT423" s="1200" t="str">
        <f t="shared" si="72"/>
        <v/>
      </c>
      <c r="JG423" s="786"/>
    </row>
    <row r="424" spans="1:267" s="52" customFormat="1" ht="30.6" hidden="1" customHeight="1">
      <c r="A424" s="1944"/>
      <c r="B424" s="227">
        <f t="shared" si="74"/>
        <v>14</v>
      </c>
      <c r="C424" s="291"/>
      <c r="D424" s="726" t="str">
        <f t="shared" si="73"/>
        <v/>
      </c>
      <c r="E424" s="217"/>
      <c r="F424" s="230"/>
      <c r="G424" s="292"/>
      <c r="H424" s="62"/>
      <c r="I424" s="753"/>
      <c r="J424" s="754"/>
      <c r="K424" s="754"/>
      <c r="L424" s="754"/>
      <c r="M424" s="754"/>
      <c r="N424" s="754"/>
      <c r="O424" s="754"/>
      <c r="P424" s="754"/>
      <c r="Q424" s="754"/>
      <c r="R424" s="754"/>
      <c r="S424" s="754"/>
      <c r="T424" s="754"/>
      <c r="U424" s="754"/>
      <c r="V424" s="755"/>
      <c r="W424" s="769"/>
      <c r="X424" s="778"/>
      <c r="Y424" s="779"/>
      <c r="Z424" s="780"/>
      <c r="AA424" s="826"/>
      <c r="AB424" s="778"/>
      <c r="AC424" s="779"/>
      <c r="AD424" s="780"/>
      <c r="AE424" s="826"/>
      <c r="AF424" s="804">
        <f t="shared" si="75"/>
        <v>0</v>
      </c>
      <c r="AG424" s="803">
        <f t="shared" si="76"/>
        <v>0</v>
      </c>
      <c r="AH424" s="1279"/>
      <c r="AO424" s="1200" t="str">
        <f t="shared" si="67"/>
        <v/>
      </c>
      <c r="AP424" s="1200" t="str">
        <f t="shared" si="68"/>
        <v/>
      </c>
      <c r="AQ424" s="1200" t="str">
        <f t="shared" si="69"/>
        <v/>
      </c>
      <c r="AR424" s="1200" t="str">
        <f t="shared" si="70"/>
        <v/>
      </c>
      <c r="AS424" s="1200" t="str">
        <f t="shared" si="71"/>
        <v/>
      </c>
      <c r="AT424" s="1200" t="str">
        <f t="shared" si="72"/>
        <v/>
      </c>
      <c r="JG424" s="786"/>
    </row>
    <row r="425" spans="1:267" s="52" customFormat="1" ht="30.6" hidden="1" customHeight="1">
      <c r="A425" s="1944"/>
      <c r="B425" s="227">
        <f t="shared" si="74"/>
        <v>15</v>
      </c>
      <c r="C425" s="291"/>
      <c r="D425" s="726" t="str">
        <f t="shared" si="73"/>
        <v/>
      </c>
      <c r="E425" s="217"/>
      <c r="F425" s="230"/>
      <c r="G425" s="292"/>
      <c r="H425" s="62"/>
      <c r="I425" s="753"/>
      <c r="J425" s="754"/>
      <c r="K425" s="754"/>
      <c r="L425" s="754"/>
      <c r="M425" s="754"/>
      <c r="N425" s="754"/>
      <c r="O425" s="754"/>
      <c r="P425" s="754"/>
      <c r="Q425" s="754"/>
      <c r="R425" s="754"/>
      <c r="S425" s="754"/>
      <c r="T425" s="754"/>
      <c r="U425" s="754"/>
      <c r="V425" s="755"/>
      <c r="W425" s="769"/>
      <c r="X425" s="778"/>
      <c r="Y425" s="779"/>
      <c r="Z425" s="780"/>
      <c r="AA425" s="826"/>
      <c r="AB425" s="778"/>
      <c r="AC425" s="779"/>
      <c r="AD425" s="780"/>
      <c r="AE425" s="826"/>
      <c r="AF425" s="804">
        <f t="shared" si="75"/>
        <v>0</v>
      </c>
      <c r="AG425" s="803">
        <f t="shared" si="76"/>
        <v>0</v>
      </c>
      <c r="AH425" s="1279"/>
      <c r="AO425" s="1200" t="str">
        <f t="shared" ref="AO425:AO460" si="77">IF($E425&lt;&gt;"",IF(G425="","規格を入力してください",""),"")</f>
        <v/>
      </c>
      <c r="AP425" s="1200" t="str">
        <f t="shared" ref="AP425:AP460" si="78">IF($E425&lt;&gt;"",IF(AND(AO425="",H425=""),"機械本体重量を入力してください",""),"")</f>
        <v/>
      </c>
      <c r="AQ425" s="1200" t="str">
        <f t="shared" ref="AQ425:AQ460" si="79">IF($E425&lt;&gt;"",IF(AND(AO425&amp;AP425="",I425=""),"運搬費を入力してください",""),"")</f>
        <v/>
      </c>
      <c r="AR425" s="1200" t="str">
        <f t="shared" ref="AR425:AR460" si="80">IF($E425&lt;&gt;"",IF(AND(AO425&amp;AP425&amp;AQ425="",J425=""),"内分解組立費を入力してください",""),"")</f>
        <v/>
      </c>
      <c r="AS425" s="1200" t="str">
        <f t="shared" ref="AS425:AS460" si="81">IF($E425&lt;&gt;"",IF(AND(AO425&amp;AP425&amp;AQ425&amp;AR425="",V425=""),"運搬距離を入力してください",""),"")</f>
        <v/>
      </c>
      <c r="AT425" s="1200" t="str">
        <f t="shared" ref="AT425:AT460" si="82">IF($E425&lt;&gt;"",IF(AND(AO425&amp;AP425&amp;AQ425&amp;AR425&amp;AS425="",W425=""),"運搬回数を入力してください",""),"")</f>
        <v/>
      </c>
      <c r="JG425" s="786"/>
    </row>
    <row r="426" spans="1:267" s="52" customFormat="1" ht="30.6" hidden="1" customHeight="1">
      <c r="A426" s="1944"/>
      <c r="B426" s="227">
        <f t="shared" si="74"/>
        <v>16</v>
      </c>
      <c r="C426" s="291"/>
      <c r="D426" s="726" t="str">
        <f t="shared" si="73"/>
        <v/>
      </c>
      <c r="E426" s="217"/>
      <c r="F426" s="230"/>
      <c r="G426" s="292"/>
      <c r="H426" s="62"/>
      <c r="I426" s="753"/>
      <c r="J426" s="754"/>
      <c r="K426" s="754"/>
      <c r="L426" s="754"/>
      <c r="M426" s="754"/>
      <c r="N426" s="754"/>
      <c r="O426" s="754"/>
      <c r="P426" s="754"/>
      <c r="Q426" s="754"/>
      <c r="R426" s="754"/>
      <c r="S426" s="754"/>
      <c r="T426" s="754"/>
      <c r="U426" s="754"/>
      <c r="V426" s="755"/>
      <c r="W426" s="769"/>
      <c r="X426" s="778"/>
      <c r="Y426" s="779"/>
      <c r="Z426" s="780"/>
      <c r="AA426" s="826"/>
      <c r="AB426" s="778"/>
      <c r="AC426" s="779"/>
      <c r="AD426" s="780"/>
      <c r="AE426" s="826"/>
      <c r="AF426" s="804">
        <f t="shared" si="75"/>
        <v>0</v>
      </c>
      <c r="AG426" s="803">
        <f t="shared" si="76"/>
        <v>0</v>
      </c>
      <c r="AH426" s="1279"/>
      <c r="AO426" s="1200" t="str">
        <f t="shared" si="77"/>
        <v/>
      </c>
      <c r="AP426" s="1200" t="str">
        <f t="shared" si="78"/>
        <v/>
      </c>
      <c r="AQ426" s="1200" t="str">
        <f t="shared" si="79"/>
        <v/>
      </c>
      <c r="AR426" s="1200" t="str">
        <f t="shared" si="80"/>
        <v/>
      </c>
      <c r="AS426" s="1200" t="str">
        <f t="shared" si="81"/>
        <v/>
      </c>
      <c r="AT426" s="1200" t="str">
        <f t="shared" si="82"/>
        <v/>
      </c>
      <c r="JG426" s="786"/>
    </row>
    <row r="427" spans="1:267" s="52" customFormat="1" ht="30.6" hidden="1" customHeight="1">
      <c r="A427" s="1944"/>
      <c r="B427" s="227">
        <f t="shared" si="74"/>
        <v>17</v>
      </c>
      <c r="C427" s="291"/>
      <c r="D427" s="726" t="str">
        <f t="shared" si="73"/>
        <v/>
      </c>
      <c r="E427" s="217"/>
      <c r="F427" s="230"/>
      <c r="G427" s="292"/>
      <c r="H427" s="62"/>
      <c r="I427" s="753"/>
      <c r="J427" s="754"/>
      <c r="K427" s="754"/>
      <c r="L427" s="754"/>
      <c r="M427" s="754"/>
      <c r="N427" s="754"/>
      <c r="O427" s="754"/>
      <c r="P427" s="754"/>
      <c r="Q427" s="754"/>
      <c r="R427" s="754"/>
      <c r="S427" s="754"/>
      <c r="T427" s="754"/>
      <c r="U427" s="754"/>
      <c r="V427" s="755"/>
      <c r="W427" s="769"/>
      <c r="X427" s="778"/>
      <c r="Y427" s="779"/>
      <c r="Z427" s="780"/>
      <c r="AA427" s="826"/>
      <c r="AB427" s="778"/>
      <c r="AC427" s="779"/>
      <c r="AD427" s="780"/>
      <c r="AE427" s="826"/>
      <c r="AF427" s="804">
        <f t="shared" si="75"/>
        <v>0</v>
      </c>
      <c r="AG427" s="803">
        <f t="shared" si="76"/>
        <v>0</v>
      </c>
      <c r="AH427" s="1279"/>
      <c r="AO427" s="1200" t="str">
        <f t="shared" si="77"/>
        <v/>
      </c>
      <c r="AP427" s="1200" t="str">
        <f t="shared" si="78"/>
        <v/>
      </c>
      <c r="AQ427" s="1200" t="str">
        <f t="shared" si="79"/>
        <v/>
      </c>
      <c r="AR427" s="1200" t="str">
        <f t="shared" si="80"/>
        <v/>
      </c>
      <c r="AS427" s="1200" t="str">
        <f t="shared" si="81"/>
        <v/>
      </c>
      <c r="AT427" s="1200" t="str">
        <f t="shared" si="82"/>
        <v/>
      </c>
      <c r="JG427" s="786"/>
    </row>
    <row r="428" spans="1:267" s="52" customFormat="1" ht="30.6" hidden="1" customHeight="1">
      <c r="A428" s="1944"/>
      <c r="B428" s="227">
        <f t="shared" si="74"/>
        <v>18</v>
      </c>
      <c r="C428" s="291"/>
      <c r="D428" s="726" t="str">
        <f t="shared" si="73"/>
        <v/>
      </c>
      <c r="E428" s="217"/>
      <c r="F428" s="230"/>
      <c r="G428" s="292"/>
      <c r="H428" s="62"/>
      <c r="I428" s="753"/>
      <c r="J428" s="754"/>
      <c r="K428" s="754"/>
      <c r="L428" s="754"/>
      <c r="M428" s="754"/>
      <c r="N428" s="754"/>
      <c r="O428" s="754"/>
      <c r="P428" s="754"/>
      <c r="Q428" s="754"/>
      <c r="R428" s="754"/>
      <c r="S428" s="754"/>
      <c r="T428" s="754"/>
      <c r="U428" s="754"/>
      <c r="V428" s="755"/>
      <c r="W428" s="769"/>
      <c r="X428" s="778"/>
      <c r="Y428" s="779"/>
      <c r="Z428" s="780"/>
      <c r="AA428" s="826"/>
      <c r="AB428" s="778"/>
      <c r="AC428" s="779"/>
      <c r="AD428" s="780"/>
      <c r="AE428" s="826"/>
      <c r="AF428" s="804">
        <f t="shared" si="75"/>
        <v>0</v>
      </c>
      <c r="AG428" s="803">
        <f t="shared" si="76"/>
        <v>0</v>
      </c>
      <c r="AH428" s="1279"/>
      <c r="AO428" s="1200" t="str">
        <f t="shared" si="77"/>
        <v/>
      </c>
      <c r="AP428" s="1200" t="str">
        <f t="shared" si="78"/>
        <v/>
      </c>
      <c r="AQ428" s="1200" t="str">
        <f t="shared" si="79"/>
        <v/>
      </c>
      <c r="AR428" s="1200" t="str">
        <f t="shared" si="80"/>
        <v/>
      </c>
      <c r="AS428" s="1200" t="str">
        <f t="shared" si="81"/>
        <v/>
      </c>
      <c r="AT428" s="1200" t="str">
        <f t="shared" si="82"/>
        <v/>
      </c>
      <c r="JG428" s="786"/>
    </row>
    <row r="429" spans="1:267" s="52" customFormat="1" ht="30.6" hidden="1" customHeight="1">
      <c r="A429" s="1944"/>
      <c r="B429" s="227">
        <f t="shared" si="74"/>
        <v>19</v>
      </c>
      <c r="C429" s="291"/>
      <c r="D429" s="726" t="str">
        <f t="shared" si="73"/>
        <v/>
      </c>
      <c r="E429" s="217"/>
      <c r="F429" s="230"/>
      <c r="G429" s="292"/>
      <c r="H429" s="62"/>
      <c r="I429" s="753"/>
      <c r="J429" s="754"/>
      <c r="K429" s="754"/>
      <c r="L429" s="754"/>
      <c r="M429" s="754"/>
      <c r="N429" s="754"/>
      <c r="O429" s="754"/>
      <c r="P429" s="754"/>
      <c r="Q429" s="754"/>
      <c r="R429" s="754"/>
      <c r="S429" s="754"/>
      <c r="T429" s="754"/>
      <c r="U429" s="754"/>
      <c r="V429" s="755"/>
      <c r="W429" s="769"/>
      <c r="X429" s="778"/>
      <c r="Y429" s="779"/>
      <c r="Z429" s="780"/>
      <c r="AA429" s="826"/>
      <c r="AB429" s="778"/>
      <c r="AC429" s="779"/>
      <c r="AD429" s="780"/>
      <c r="AE429" s="826"/>
      <c r="AF429" s="804">
        <f t="shared" si="75"/>
        <v>0</v>
      </c>
      <c r="AG429" s="803">
        <f t="shared" si="76"/>
        <v>0</v>
      </c>
      <c r="AH429" s="1279"/>
      <c r="AO429" s="1200" t="str">
        <f t="shared" si="77"/>
        <v/>
      </c>
      <c r="AP429" s="1200" t="str">
        <f t="shared" si="78"/>
        <v/>
      </c>
      <c r="AQ429" s="1200" t="str">
        <f t="shared" si="79"/>
        <v/>
      </c>
      <c r="AR429" s="1200" t="str">
        <f t="shared" si="80"/>
        <v/>
      </c>
      <c r="AS429" s="1200" t="str">
        <f t="shared" si="81"/>
        <v/>
      </c>
      <c r="AT429" s="1200" t="str">
        <f t="shared" si="82"/>
        <v/>
      </c>
      <c r="JG429" s="786"/>
    </row>
    <row r="430" spans="1:267" s="52" customFormat="1" ht="30.6" hidden="1" customHeight="1">
      <c r="A430" s="1944"/>
      <c r="B430" s="227">
        <f t="shared" si="74"/>
        <v>20</v>
      </c>
      <c r="C430" s="291"/>
      <c r="D430" s="726" t="str">
        <f t="shared" si="73"/>
        <v/>
      </c>
      <c r="E430" s="217"/>
      <c r="F430" s="230"/>
      <c r="G430" s="292"/>
      <c r="H430" s="62"/>
      <c r="I430" s="753"/>
      <c r="J430" s="754"/>
      <c r="K430" s="754"/>
      <c r="L430" s="754"/>
      <c r="M430" s="754"/>
      <c r="N430" s="754"/>
      <c r="O430" s="754"/>
      <c r="P430" s="754"/>
      <c r="Q430" s="754"/>
      <c r="R430" s="754"/>
      <c r="S430" s="754"/>
      <c r="T430" s="754"/>
      <c r="U430" s="754"/>
      <c r="V430" s="755"/>
      <c r="W430" s="769"/>
      <c r="X430" s="778"/>
      <c r="Y430" s="779"/>
      <c r="Z430" s="780"/>
      <c r="AA430" s="826"/>
      <c r="AB430" s="778"/>
      <c r="AC430" s="779"/>
      <c r="AD430" s="780"/>
      <c r="AE430" s="826"/>
      <c r="AF430" s="804">
        <f t="shared" si="75"/>
        <v>0</v>
      </c>
      <c r="AG430" s="803">
        <f t="shared" si="76"/>
        <v>0</v>
      </c>
      <c r="AH430" s="1279"/>
      <c r="AO430" s="1200" t="str">
        <f t="shared" si="77"/>
        <v/>
      </c>
      <c r="AP430" s="1200" t="str">
        <f t="shared" si="78"/>
        <v/>
      </c>
      <c r="AQ430" s="1200" t="str">
        <f t="shared" si="79"/>
        <v/>
      </c>
      <c r="AR430" s="1200" t="str">
        <f t="shared" si="80"/>
        <v/>
      </c>
      <c r="AS430" s="1200" t="str">
        <f t="shared" si="81"/>
        <v/>
      </c>
      <c r="AT430" s="1200" t="str">
        <f t="shared" si="82"/>
        <v/>
      </c>
      <c r="JG430" s="786"/>
    </row>
    <row r="431" spans="1:267" s="52" customFormat="1" ht="30.6" hidden="1" customHeight="1">
      <c r="A431" s="1944"/>
      <c r="B431" s="227">
        <f t="shared" si="74"/>
        <v>21</v>
      </c>
      <c r="C431" s="291"/>
      <c r="D431" s="726" t="str">
        <f t="shared" si="73"/>
        <v/>
      </c>
      <c r="E431" s="217"/>
      <c r="F431" s="230"/>
      <c r="G431" s="292"/>
      <c r="H431" s="62"/>
      <c r="I431" s="753"/>
      <c r="J431" s="754"/>
      <c r="K431" s="754"/>
      <c r="L431" s="754"/>
      <c r="M431" s="754"/>
      <c r="N431" s="754"/>
      <c r="O431" s="754"/>
      <c r="P431" s="754"/>
      <c r="Q431" s="754"/>
      <c r="R431" s="754"/>
      <c r="S431" s="754"/>
      <c r="T431" s="754"/>
      <c r="U431" s="754"/>
      <c r="V431" s="755"/>
      <c r="W431" s="769"/>
      <c r="X431" s="778"/>
      <c r="Y431" s="779"/>
      <c r="Z431" s="780"/>
      <c r="AA431" s="826"/>
      <c r="AB431" s="778"/>
      <c r="AC431" s="779"/>
      <c r="AD431" s="780"/>
      <c r="AE431" s="826"/>
      <c r="AF431" s="804">
        <f t="shared" si="75"/>
        <v>0</v>
      </c>
      <c r="AG431" s="803">
        <f t="shared" si="76"/>
        <v>0</v>
      </c>
      <c r="AH431" s="1279"/>
      <c r="AO431" s="1200" t="str">
        <f t="shared" si="77"/>
        <v/>
      </c>
      <c r="AP431" s="1200" t="str">
        <f t="shared" si="78"/>
        <v/>
      </c>
      <c r="AQ431" s="1200" t="str">
        <f t="shared" si="79"/>
        <v/>
      </c>
      <c r="AR431" s="1200" t="str">
        <f t="shared" si="80"/>
        <v/>
      </c>
      <c r="AS431" s="1200" t="str">
        <f t="shared" si="81"/>
        <v/>
      </c>
      <c r="AT431" s="1200" t="str">
        <f t="shared" si="82"/>
        <v/>
      </c>
      <c r="JG431" s="786"/>
    </row>
    <row r="432" spans="1:267" s="52" customFormat="1" ht="30.6" hidden="1" customHeight="1">
      <c r="A432" s="1944"/>
      <c r="B432" s="227">
        <f t="shared" si="74"/>
        <v>22</v>
      </c>
      <c r="C432" s="291"/>
      <c r="D432" s="726" t="str">
        <f t="shared" si="73"/>
        <v/>
      </c>
      <c r="E432" s="217"/>
      <c r="F432" s="230"/>
      <c r="G432" s="292"/>
      <c r="H432" s="62"/>
      <c r="I432" s="753"/>
      <c r="J432" s="754"/>
      <c r="K432" s="754"/>
      <c r="L432" s="754"/>
      <c r="M432" s="754"/>
      <c r="N432" s="754"/>
      <c r="O432" s="754"/>
      <c r="P432" s="754"/>
      <c r="Q432" s="754"/>
      <c r="R432" s="754"/>
      <c r="S432" s="754"/>
      <c r="T432" s="754"/>
      <c r="U432" s="754"/>
      <c r="V432" s="755"/>
      <c r="W432" s="769"/>
      <c r="X432" s="778"/>
      <c r="Y432" s="779"/>
      <c r="Z432" s="780"/>
      <c r="AA432" s="826"/>
      <c r="AB432" s="778"/>
      <c r="AC432" s="779"/>
      <c r="AD432" s="780"/>
      <c r="AE432" s="826"/>
      <c r="AF432" s="804">
        <f t="shared" si="75"/>
        <v>0</v>
      </c>
      <c r="AG432" s="803">
        <f t="shared" si="76"/>
        <v>0</v>
      </c>
      <c r="AH432" s="1279"/>
      <c r="AO432" s="1200" t="str">
        <f t="shared" si="77"/>
        <v/>
      </c>
      <c r="AP432" s="1200" t="str">
        <f t="shared" si="78"/>
        <v/>
      </c>
      <c r="AQ432" s="1200" t="str">
        <f t="shared" si="79"/>
        <v/>
      </c>
      <c r="AR432" s="1200" t="str">
        <f t="shared" si="80"/>
        <v/>
      </c>
      <c r="AS432" s="1200" t="str">
        <f t="shared" si="81"/>
        <v/>
      </c>
      <c r="AT432" s="1200" t="str">
        <f t="shared" si="82"/>
        <v/>
      </c>
      <c r="JG432" s="786"/>
    </row>
    <row r="433" spans="1:267" s="52" customFormat="1" ht="30.6" hidden="1" customHeight="1">
      <c r="A433" s="1944"/>
      <c r="B433" s="227">
        <f t="shared" si="74"/>
        <v>23</v>
      </c>
      <c r="C433" s="291"/>
      <c r="D433" s="726" t="str">
        <f t="shared" si="73"/>
        <v/>
      </c>
      <c r="E433" s="217"/>
      <c r="F433" s="230"/>
      <c r="G433" s="292"/>
      <c r="H433" s="62"/>
      <c r="I433" s="753"/>
      <c r="J433" s="754"/>
      <c r="K433" s="754"/>
      <c r="L433" s="754"/>
      <c r="M433" s="754"/>
      <c r="N433" s="754"/>
      <c r="O433" s="754"/>
      <c r="P433" s="754"/>
      <c r="Q433" s="754"/>
      <c r="R433" s="754"/>
      <c r="S433" s="754"/>
      <c r="T433" s="754"/>
      <c r="U433" s="754"/>
      <c r="V433" s="755"/>
      <c r="W433" s="769"/>
      <c r="X433" s="778"/>
      <c r="Y433" s="779"/>
      <c r="Z433" s="780"/>
      <c r="AA433" s="826"/>
      <c r="AB433" s="778"/>
      <c r="AC433" s="779"/>
      <c r="AD433" s="780"/>
      <c r="AE433" s="826"/>
      <c r="AF433" s="804">
        <f t="shared" si="75"/>
        <v>0</v>
      </c>
      <c r="AG433" s="803">
        <f t="shared" si="76"/>
        <v>0</v>
      </c>
      <c r="AH433" s="1279"/>
      <c r="AO433" s="1200" t="str">
        <f t="shared" si="77"/>
        <v/>
      </c>
      <c r="AP433" s="1200" t="str">
        <f t="shared" si="78"/>
        <v/>
      </c>
      <c r="AQ433" s="1200" t="str">
        <f t="shared" si="79"/>
        <v/>
      </c>
      <c r="AR433" s="1200" t="str">
        <f t="shared" si="80"/>
        <v/>
      </c>
      <c r="AS433" s="1200" t="str">
        <f t="shared" si="81"/>
        <v/>
      </c>
      <c r="AT433" s="1200" t="str">
        <f t="shared" si="82"/>
        <v/>
      </c>
      <c r="JG433" s="786"/>
    </row>
    <row r="434" spans="1:267" s="52" customFormat="1" ht="30.6" hidden="1" customHeight="1">
      <c r="A434" s="1944"/>
      <c r="B434" s="227">
        <f t="shared" si="74"/>
        <v>24</v>
      </c>
      <c r="C434" s="291"/>
      <c r="D434" s="726" t="str">
        <f t="shared" si="73"/>
        <v/>
      </c>
      <c r="E434" s="217"/>
      <c r="F434" s="230"/>
      <c r="G434" s="292"/>
      <c r="H434" s="62"/>
      <c r="I434" s="753"/>
      <c r="J434" s="754"/>
      <c r="K434" s="754"/>
      <c r="L434" s="754"/>
      <c r="M434" s="754"/>
      <c r="N434" s="754"/>
      <c r="O434" s="754"/>
      <c r="P434" s="754"/>
      <c r="Q434" s="754"/>
      <c r="R434" s="754"/>
      <c r="S434" s="754"/>
      <c r="T434" s="754"/>
      <c r="U434" s="754"/>
      <c r="V434" s="755"/>
      <c r="W434" s="769"/>
      <c r="X434" s="778"/>
      <c r="Y434" s="779"/>
      <c r="Z434" s="780"/>
      <c r="AA434" s="826"/>
      <c r="AB434" s="778"/>
      <c r="AC434" s="779"/>
      <c r="AD434" s="780"/>
      <c r="AE434" s="826"/>
      <c r="AF434" s="804">
        <f t="shared" si="75"/>
        <v>0</v>
      </c>
      <c r="AG434" s="803">
        <f t="shared" si="76"/>
        <v>0</v>
      </c>
      <c r="AH434" s="1279"/>
      <c r="AO434" s="1200" t="str">
        <f t="shared" si="77"/>
        <v/>
      </c>
      <c r="AP434" s="1200" t="str">
        <f t="shared" si="78"/>
        <v/>
      </c>
      <c r="AQ434" s="1200" t="str">
        <f t="shared" si="79"/>
        <v/>
      </c>
      <c r="AR434" s="1200" t="str">
        <f t="shared" si="80"/>
        <v/>
      </c>
      <c r="AS434" s="1200" t="str">
        <f t="shared" si="81"/>
        <v/>
      </c>
      <c r="AT434" s="1200" t="str">
        <f t="shared" si="82"/>
        <v/>
      </c>
      <c r="JG434" s="786"/>
    </row>
    <row r="435" spans="1:267" s="52" customFormat="1" ht="30.6" hidden="1" customHeight="1">
      <c r="A435" s="1944"/>
      <c r="B435" s="227">
        <f t="shared" si="74"/>
        <v>25</v>
      </c>
      <c r="C435" s="291"/>
      <c r="D435" s="726" t="str">
        <f t="shared" si="73"/>
        <v/>
      </c>
      <c r="E435" s="217"/>
      <c r="F435" s="230"/>
      <c r="G435" s="292"/>
      <c r="H435" s="62"/>
      <c r="I435" s="753"/>
      <c r="J435" s="754"/>
      <c r="K435" s="754"/>
      <c r="L435" s="754"/>
      <c r="M435" s="754"/>
      <c r="N435" s="754"/>
      <c r="O435" s="754"/>
      <c r="P435" s="754"/>
      <c r="Q435" s="754"/>
      <c r="R435" s="754"/>
      <c r="S435" s="754"/>
      <c r="T435" s="754"/>
      <c r="U435" s="754"/>
      <c r="V435" s="755"/>
      <c r="W435" s="769"/>
      <c r="X435" s="778"/>
      <c r="Y435" s="779"/>
      <c r="Z435" s="780"/>
      <c r="AA435" s="826"/>
      <c r="AB435" s="778"/>
      <c r="AC435" s="779"/>
      <c r="AD435" s="780"/>
      <c r="AE435" s="826"/>
      <c r="AF435" s="804">
        <f t="shared" si="75"/>
        <v>0</v>
      </c>
      <c r="AG435" s="803">
        <f t="shared" si="76"/>
        <v>0</v>
      </c>
      <c r="AH435" s="1279"/>
      <c r="AO435" s="1200" t="str">
        <f t="shared" si="77"/>
        <v/>
      </c>
      <c r="AP435" s="1200" t="str">
        <f t="shared" si="78"/>
        <v/>
      </c>
      <c r="AQ435" s="1200" t="str">
        <f t="shared" si="79"/>
        <v/>
      </c>
      <c r="AR435" s="1200" t="str">
        <f t="shared" si="80"/>
        <v/>
      </c>
      <c r="AS435" s="1200" t="str">
        <f t="shared" si="81"/>
        <v/>
      </c>
      <c r="AT435" s="1200" t="str">
        <f t="shared" si="82"/>
        <v/>
      </c>
      <c r="JG435" s="786"/>
    </row>
    <row r="436" spans="1:267" s="52" customFormat="1" ht="30.6" hidden="1" customHeight="1">
      <c r="A436" s="1944"/>
      <c r="B436" s="227">
        <f t="shared" si="74"/>
        <v>26</v>
      </c>
      <c r="C436" s="291"/>
      <c r="D436" s="726" t="str">
        <f t="shared" si="73"/>
        <v/>
      </c>
      <c r="E436" s="217"/>
      <c r="F436" s="230"/>
      <c r="G436" s="292"/>
      <c r="H436" s="62"/>
      <c r="I436" s="753"/>
      <c r="J436" s="754"/>
      <c r="K436" s="754"/>
      <c r="L436" s="754"/>
      <c r="M436" s="754"/>
      <c r="N436" s="754"/>
      <c r="O436" s="754"/>
      <c r="P436" s="754"/>
      <c r="Q436" s="754"/>
      <c r="R436" s="754"/>
      <c r="S436" s="754"/>
      <c r="T436" s="754"/>
      <c r="U436" s="754"/>
      <c r="V436" s="755"/>
      <c r="W436" s="769"/>
      <c r="X436" s="778"/>
      <c r="Y436" s="779"/>
      <c r="Z436" s="780"/>
      <c r="AA436" s="826"/>
      <c r="AB436" s="778"/>
      <c r="AC436" s="779"/>
      <c r="AD436" s="780"/>
      <c r="AE436" s="826"/>
      <c r="AF436" s="804">
        <f t="shared" si="75"/>
        <v>0</v>
      </c>
      <c r="AG436" s="803">
        <f t="shared" si="76"/>
        <v>0</v>
      </c>
      <c r="AH436" s="1279"/>
      <c r="AO436" s="1200" t="str">
        <f t="shared" si="77"/>
        <v/>
      </c>
      <c r="AP436" s="1200" t="str">
        <f t="shared" si="78"/>
        <v/>
      </c>
      <c r="AQ436" s="1200" t="str">
        <f t="shared" si="79"/>
        <v/>
      </c>
      <c r="AR436" s="1200" t="str">
        <f t="shared" si="80"/>
        <v/>
      </c>
      <c r="AS436" s="1200" t="str">
        <f t="shared" si="81"/>
        <v/>
      </c>
      <c r="AT436" s="1200" t="str">
        <f t="shared" si="82"/>
        <v/>
      </c>
      <c r="JG436" s="786"/>
    </row>
    <row r="437" spans="1:267" s="52" customFormat="1" ht="30.6" hidden="1" customHeight="1">
      <c r="A437" s="1944"/>
      <c r="B437" s="227">
        <f t="shared" si="74"/>
        <v>27</v>
      </c>
      <c r="C437" s="291"/>
      <c r="D437" s="726" t="str">
        <f t="shared" si="73"/>
        <v/>
      </c>
      <c r="E437" s="217"/>
      <c r="F437" s="230"/>
      <c r="G437" s="292"/>
      <c r="H437" s="62"/>
      <c r="I437" s="753"/>
      <c r="J437" s="754"/>
      <c r="K437" s="754"/>
      <c r="L437" s="754"/>
      <c r="M437" s="754"/>
      <c r="N437" s="754"/>
      <c r="O437" s="754"/>
      <c r="P437" s="754"/>
      <c r="Q437" s="754"/>
      <c r="R437" s="754"/>
      <c r="S437" s="754"/>
      <c r="T437" s="754"/>
      <c r="U437" s="754"/>
      <c r="V437" s="755"/>
      <c r="W437" s="769"/>
      <c r="X437" s="778"/>
      <c r="Y437" s="779"/>
      <c r="Z437" s="780"/>
      <c r="AA437" s="826"/>
      <c r="AB437" s="778"/>
      <c r="AC437" s="779"/>
      <c r="AD437" s="780"/>
      <c r="AE437" s="826"/>
      <c r="AF437" s="804">
        <f t="shared" si="75"/>
        <v>0</v>
      </c>
      <c r="AG437" s="803">
        <f t="shared" si="76"/>
        <v>0</v>
      </c>
      <c r="AH437" s="1279"/>
      <c r="AO437" s="1200" t="str">
        <f t="shared" si="77"/>
        <v/>
      </c>
      <c r="AP437" s="1200" t="str">
        <f t="shared" si="78"/>
        <v/>
      </c>
      <c r="AQ437" s="1200" t="str">
        <f t="shared" si="79"/>
        <v/>
      </c>
      <c r="AR437" s="1200" t="str">
        <f t="shared" si="80"/>
        <v/>
      </c>
      <c r="AS437" s="1200" t="str">
        <f t="shared" si="81"/>
        <v/>
      </c>
      <c r="AT437" s="1200" t="str">
        <f t="shared" si="82"/>
        <v/>
      </c>
      <c r="JG437" s="786"/>
    </row>
    <row r="438" spans="1:267" s="52" customFormat="1" ht="30.6" hidden="1" customHeight="1">
      <c r="A438" s="1944"/>
      <c r="B438" s="227">
        <f t="shared" si="74"/>
        <v>28</v>
      </c>
      <c r="C438" s="291"/>
      <c r="D438" s="726" t="str">
        <f t="shared" si="73"/>
        <v/>
      </c>
      <c r="E438" s="217"/>
      <c r="F438" s="230"/>
      <c r="G438" s="292"/>
      <c r="H438" s="62"/>
      <c r="I438" s="753"/>
      <c r="J438" s="754"/>
      <c r="K438" s="754"/>
      <c r="L438" s="754"/>
      <c r="M438" s="754"/>
      <c r="N438" s="754"/>
      <c r="O438" s="754"/>
      <c r="P438" s="754"/>
      <c r="Q438" s="754"/>
      <c r="R438" s="754"/>
      <c r="S438" s="754"/>
      <c r="T438" s="754"/>
      <c r="U438" s="754"/>
      <c r="V438" s="755"/>
      <c r="W438" s="769"/>
      <c r="X438" s="778"/>
      <c r="Y438" s="779"/>
      <c r="Z438" s="780"/>
      <c r="AA438" s="826"/>
      <c r="AB438" s="778"/>
      <c r="AC438" s="779"/>
      <c r="AD438" s="780"/>
      <c r="AE438" s="826"/>
      <c r="AF438" s="804">
        <f t="shared" si="75"/>
        <v>0</v>
      </c>
      <c r="AG438" s="803">
        <f t="shared" si="76"/>
        <v>0</v>
      </c>
      <c r="AH438" s="1279"/>
      <c r="AO438" s="1200" t="str">
        <f t="shared" si="77"/>
        <v/>
      </c>
      <c r="AP438" s="1200" t="str">
        <f t="shared" si="78"/>
        <v/>
      </c>
      <c r="AQ438" s="1200" t="str">
        <f t="shared" si="79"/>
        <v/>
      </c>
      <c r="AR438" s="1200" t="str">
        <f t="shared" si="80"/>
        <v/>
      </c>
      <c r="AS438" s="1200" t="str">
        <f t="shared" si="81"/>
        <v/>
      </c>
      <c r="AT438" s="1200" t="str">
        <f t="shared" si="82"/>
        <v/>
      </c>
      <c r="JG438" s="786"/>
    </row>
    <row r="439" spans="1:267" s="52" customFormat="1" ht="30.6" hidden="1" customHeight="1">
      <c r="A439" s="1944"/>
      <c r="B439" s="227">
        <f t="shared" si="74"/>
        <v>29</v>
      </c>
      <c r="C439" s="291"/>
      <c r="D439" s="726" t="str">
        <f t="shared" si="73"/>
        <v/>
      </c>
      <c r="E439" s="217"/>
      <c r="F439" s="230"/>
      <c r="G439" s="292"/>
      <c r="H439" s="62"/>
      <c r="I439" s="753"/>
      <c r="J439" s="754"/>
      <c r="K439" s="754"/>
      <c r="L439" s="754"/>
      <c r="M439" s="754"/>
      <c r="N439" s="754"/>
      <c r="O439" s="754"/>
      <c r="P439" s="754"/>
      <c r="Q439" s="754"/>
      <c r="R439" s="754"/>
      <c r="S439" s="754"/>
      <c r="T439" s="754"/>
      <c r="U439" s="754"/>
      <c r="V439" s="755"/>
      <c r="W439" s="769"/>
      <c r="X439" s="778"/>
      <c r="Y439" s="779"/>
      <c r="Z439" s="780"/>
      <c r="AA439" s="826"/>
      <c r="AB439" s="778"/>
      <c r="AC439" s="779"/>
      <c r="AD439" s="780"/>
      <c r="AE439" s="826"/>
      <c r="AF439" s="804">
        <f t="shared" si="75"/>
        <v>0</v>
      </c>
      <c r="AG439" s="803">
        <f t="shared" si="76"/>
        <v>0</v>
      </c>
      <c r="AH439" s="1279"/>
      <c r="AO439" s="1200" t="str">
        <f t="shared" si="77"/>
        <v/>
      </c>
      <c r="AP439" s="1200" t="str">
        <f t="shared" si="78"/>
        <v/>
      </c>
      <c r="AQ439" s="1200" t="str">
        <f t="shared" si="79"/>
        <v/>
      </c>
      <c r="AR439" s="1200" t="str">
        <f t="shared" si="80"/>
        <v/>
      </c>
      <c r="AS439" s="1200" t="str">
        <f t="shared" si="81"/>
        <v/>
      </c>
      <c r="AT439" s="1200" t="str">
        <f t="shared" si="82"/>
        <v/>
      </c>
      <c r="JG439" s="786"/>
    </row>
    <row r="440" spans="1:267" s="52" customFormat="1" ht="30.6" hidden="1" customHeight="1">
      <c r="A440" s="1944"/>
      <c r="B440" s="227">
        <f t="shared" si="74"/>
        <v>30</v>
      </c>
      <c r="C440" s="291"/>
      <c r="D440" s="726" t="str">
        <f t="shared" si="73"/>
        <v/>
      </c>
      <c r="E440" s="217"/>
      <c r="F440" s="230"/>
      <c r="G440" s="292"/>
      <c r="H440" s="62"/>
      <c r="I440" s="753"/>
      <c r="J440" s="754"/>
      <c r="K440" s="754"/>
      <c r="L440" s="754"/>
      <c r="M440" s="754"/>
      <c r="N440" s="754"/>
      <c r="O440" s="754"/>
      <c r="P440" s="754"/>
      <c r="Q440" s="754"/>
      <c r="R440" s="754"/>
      <c r="S440" s="754"/>
      <c r="T440" s="754"/>
      <c r="U440" s="754"/>
      <c r="V440" s="755"/>
      <c r="W440" s="769"/>
      <c r="X440" s="778"/>
      <c r="Y440" s="779"/>
      <c r="Z440" s="780"/>
      <c r="AA440" s="826"/>
      <c r="AB440" s="778"/>
      <c r="AC440" s="779"/>
      <c r="AD440" s="780"/>
      <c r="AE440" s="826"/>
      <c r="AF440" s="804">
        <f t="shared" si="75"/>
        <v>0</v>
      </c>
      <c r="AG440" s="803">
        <f t="shared" si="76"/>
        <v>0</v>
      </c>
      <c r="AH440" s="1279"/>
      <c r="AO440" s="1200" t="str">
        <f t="shared" si="77"/>
        <v/>
      </c>
      <c r="AP440" s="1200" t="str">
        <f t="shared" si="78"/>
        <v/>
      </c>
      <c r="AQ440" s="1200" t="str">
        <f t="shared" si="79"/>
        <v/>
      </c>
      <c r="AR440" s="1200" t="str">
        <f t="shared" si="80"/>
        <v/>
      </c>
      <c r="AS440" s="1200" t="str">
        <f t="shared" si="81"/>
        <v/>
      </c>
      <c r="AT440" s="1200" t="str">
        <f t="shared" si="82"/>
        <v/>
      </c>
      <c r="JG440" s="786"/>
    </row>
    <row r="441" spans="1:267" s="52" customFormat="1" ht="30.6" hidden="1" customHeight="1">
      <c r="A441" s="1944"/>
      <c r="B441" s="227">
        <f t="shared" si="74"/>
        <v>31</v>
      </c>
      <c r="C441" s="291"/>
      <c r="D441" s="726" t="str">
        <f t="shared" si="73"/>
        <v/>
      </c>
      <c r="E441" s="217"/>
      <c r="F441" s="230"/>
      <c r="G441" s="292"/>
      <c r="H441" s="62"/>
      <c r="I441" s="753"/>
      <c r="J441" s="754"/>
      <c r="K441" s="754"/>
      <c r="L441" s="754"/>
      <c r="M441" s="754"/>
      <c r="N441" s="754"/>
      <c r="O441" s="754"/>
      <c r="P441" s="754"/>
      <c r="Q441" s="754"/>
      <c r="R441" s="754"/>
      <c r="S441" s="754"/>
      <c r="T441" s="754"/>
      <c r="U441" s="754"/>
      <c r="V441" s="755"/>
      <c r="W441" s="769"/>
      <c r="X441" s="778"/>
      <c r="Y441" s="779"/>
      <c r="Z441" s="780"/>
      <c r="AA441" s="826"/>
      <c r="AB441" s="778"/>
      <c r="AC441" s="779"/>
      <c r="AD441" s="780"/>
      <c r="AE441" s="826"/>
      <c r="AF441" s="804">
        <f t="shared" si="75"/>
        <v>0</v>
      </c>
      <c r="AG441" s="803">
        <f t="shared" si="76"/>
        <v>0</v>
      </c>
      <c r="AH441" s="1279"/>
      <c r="AO441" s="1200" t="str">
        <f t="shared" si="77"/>
        <v/>
      </c>
      <c r="AP441" s="1200" t="str">
        <f t="shared" si="78"/>
        <v/>
      </c>
      <c r="AQ441" s="1200" t="str">
        <f t="shared" si="79"/>
        <v/>
      </c>
      <c r="AR441" s="1200" t="str">
        <f t="shared" si="80"/>
        <v/>
      </c>
      <c r="AS441" s="1200" t="str">
        <f t="shared" si="81"/>
        <v/>
      </c>
      <c r="AT441" s="1200" t="str">
        <f t="shared" si="82"/>
        <v/>
      </c>
      <c r="JG441" s="786"/>
    </row>
    <row r="442" spans="1:267" s="52" customFormat="1" ht="30.6" hidden="1" customHeight="1">
      <c r="A442" s="1944"/>
      <c r="B442" s="227">
        <f t="shared" si="74"/>
        <v>32</v>
      </c>
      <c r="C442" s="291"/>
      <c r="D442" s="726" t="str">
        <f t="shared" si="73"/>
        <v/>
      </c>
      <c r="E442" s="217"/>
      <c r="F442" s="230"/>
      <c r="G442" s="292"/>
      <c r="H442" s="62"/>
      <c r="I442" s="753"/>
      <c r="J442" s="754"/>
      <c r="K442" s="754"/>
      <c r="L442" s="754"/>
      <c r="M442" s="754"/>
      <c r="N442" s="754"/>
      <c r="O442" s="754"/>
      <c r="P442" s="754"/>
      <c r="Q442" s="754"/>
      <c r="R442" s="754"/>
      <c r="S442" s="754"/>
      <c r="T442" s="754"/>
      <c r="U442" s="754"/>
      <c r="V442" s="755"/>
      <c r="W442" s="769"/>
      <c r="X442" s="778"/>
      <c r="Y442" s="779"/>
      <c r="Z442" s="780"/>
      <c r="AA442" s="826"/>
      <c r="AB442" s="778"/>
      <c r="AC442" s="779"/>
      <c r="AD442" s="780"/>
      <c r="AE442" s="826"/>
      <c r="AF442" s="804">
        <f t="shared" si="75"/>
        <v>0</v>
      </c>
      <c r="AG442" s="803">
        <f t="shared" si="76"/>
        <v>0</v>
      </c>
      <c r="AH442" s="1279"/>
      <c r="AO442" s="1200" t="str">
        <f t="shared" si="77"/>
        <v/>
      </c>
      <c r="AP442" s="1200" t="str">
        <f t="shared" si="78"/>
        <v/>
      </c>
      <c r="AQ442" s="1200" t="str">
        <f t="shared" si="79"/>
        <v/>
      </c>
      <c r="AR442" s="1200" t="str">
        <f t="shared" si="80"/>
        <v/>
      </c>
      <c r="AS442" s="1200" t="str">
        <f t="shared" si="81"/>
        <v/>
      </c>
      <c r="AT442" s="1200" t="str">
        <f t="shared" si="82"/>
        <v/>
      </c>
      <c r="JG442" s="786"/>
    </row>
    <row r="443" spans="1:267" s="52" customFormat="1" ht="30.6" hidden="1" customHeight="1">
      <c r="A443" s="1944"/>
      <c r="B443" s="227">
        <f t="shared" si="74"/>
        <v>33</v>
      </c>
      <c r="C443" s="291"/>
      <c r="D443" s="726" t="str">
        <f t="shared" si="73"/>
        <v/>
      </c>
      <c r="E443" s="217"/>
      <c r="F443" s="230"/>
      <c r="G443" s="292"/>
      <c r="H443" s="62"/>
      <c r="I443" s="753"/>
      <c r="J443" s="754"/>
      <c r="K443" s="754"/>
      <c r="L443" s="754"/>
      <c r="M443" s="754"/>
      <c r="N443" s="754"/>
      <c r="O443" s="754"/>
      <c r="P443" s="754"/>
      <c r="Q443" s="754"/>
      <c r="R443" s="754"/>
      <c r="S443" s="754"/>
      <c r="T443" s="754"/>
      <c r="U443" s="754"/>
      <c r="V443" s="755"/>
      <c r="W443" s="769"/>
      <c r="X443" s="778"/>
      <c r="Y443" s="779"/>
      <c r="Z443" s="780"/>
      <c r="AA443" s="826"/>
      <c r="AB443" s="778"/>
      <c r="AC443" s="779"/>
      <c r="AD443" s="780"/>
      <c r="AE443" s="826"/>
      <c r="AF443" s="804">
        <f t="shared" si="75"/>
        <v>0</v>
      </c>
      <c r="AG443" s="803">
        <f t="shared" si="76"/>
        <v>0</v>
      </c>
      <c r="AH443" s="1279"/>
      <c r="AO443" s="1200" t="str">
        <f t="shared" si="77"/>
        <v/>
      </c>
      <c r="AP443" s="1200" t="str">
        <f t="shared" si="78"/>
        <v/>
      </c>
      <c r="AQ443" s="1200" t="str">
        <f t="shared" si="79"/>
        <v/>
      </c>
      <c r="AR443" s="1200" t="str">
        <f t="shared" si="80"/>
        <v/>
      </c>
      <c r="AS443" s="1200" t="str">
        <f t="shared" si="81"/>
        <v/>
      </c>
      <c r="AT443" s="1200" t="str">
        <f t="shared" si="82"/>
        <v/>
      </c>
      <c r="JG443" s="786"/>
    </row>
    <row r="444" spans="1:267" s="52" customFormat="1" ht="30.6" hidden="1" customHeight="1">
      <c r="A444" s="1944"/>
      <c r="B444" s="227">
        <f t="shared" si="74"/>
        <v>34</v>
      </c>
      <c r="C444" s="291"/>
      <c r="D444" s="726" t="str">
        <f t="shared" si="73"/>
        <v/>
      </c>
      <c r="E444" s="217"/>
      <c r="F444" s="230"/>
      <c r="G444" s="292"/>
      <c r="H444" s="62"/>
      <c r="I444" s="753"/>
      <c r="J444" s="754"/>
      <c r="K444" s="754"/>
      <c r="L444" s="754"/>
      <c r="M444" s="754"/>
      <c r="N444" s="754"/>
      <c r="O444" s="754"/>
      <c r="P444" s="754"/>
      <c r="Q444" s="754"/>
      <c r="R444" s="754"/>
      <c r="S444" s="754"/>
      <c r="T444" s="754"/>
      <c r="U444" s="754"/>
      <c r="V444" s="755"/>
      <c r="W444" s="769"/>
      <c r="X444" s="778"/>
      <c r="Y444" s="779"/>
      <c r="Z444" s="780"/>
      <c r="AA444" s="826"/>
      <c r="AB444" s="778"/>
      <c r="AC444" s="779"/>
      <c r="AD444" s="780"/>
      <c r="AE444" s="826"/>
      <c r="AF444" s="804">
        <f t="shared" si="75"/>
        <v>0</v>
      </c>
      <c r="AG444" s="803">
        <f t="shared" si="76"/>
        <v>0</v>
      </c>
      <c r="AH444" s="1279"/>
      <c r="AO444" s="1200" t="str">
        <f t="shared" si="77"/>
        <v/>
      </c>
      <c r="AP444" s="1200" t="str">
        <f t="shared" si="78"/>
        <v/>
      </c>
      <c r="AQ444" s="1200" t="str">
        <f t="shared" si="79"/>
        <v/>
      </c>
      <c r="AR444" s="1200" t="str">
        <f t="shared" si="80"/>
        <v/>
      </c>
      <c r="AS444" s="1200" t="str">
        <f t="shared" si="81"/>
        <v/>
      </c>
      <c r="AT444" s="1200" t="str">
        <f t="shared" si="82"/>
        <v/>
      </c>
      <c r="JG444" s="786"/>
    </row>
    <row r="445" spans="1:267" s="52" customFormat="1" ht="30.6" hidden="1" customHeight="1">
      <c r="A445" s="1944"/>
      <c r="B445" s="227">
        <f t="shared" si="74"/>
        <v>35</v>
      </c>
      <c r="C445" s="291"/>
      <c r="D445" s="726" t="str">
        <f t="shared" si="73"/>
        <v/>
      </c>
      <c r="E445" s="217"/>
      <c r="F445" s="230"/>
      <c r="G445" s="292"/>
      <c r="H445" s="62"/>
      <c r="I445" s="753"/>
      <c r="J445" s="754"/>
      <c r="K445" s="754"/>
      <c r="L445" s="754"/>
      <c r="M445" s="754"/>
      <c r="N445" s="754"/>
      <c r="O445" s="754"/>
      <c r="P445" s="754"/>
      <c r="Q445" s="754"/>
      <c r="R445" s="754"/>
      <c r="S445" s="754"/>
      <c r="T445" s="754"/>
      <c r="U445" s="754"/>
      <c r="V445" s="755"/>
      <c r="W445" s="769"/>
      <c r="X445" s="778"/>
      <c r="Y445" s="779"/>
      <c r="Z445" s="780"/>
      <c r="AA445" s="826"/>
      <c r="AB445" s="778"/>
      <c r="AC445" s="779"/>
      <c r="AD445" s="780"/>
      <c r="AE445" s="826"/>
      <c r="AF445" s="804">
        <f t="shared" si="75"/>
        <v>0</v>
      </c>
      <c r="AG445" s="803">
        <f t="shared" si="76"/>
        <v>0</v>
      </c>
      <c r="AH445" s="1279"/>
      <c r="AO445" s="1200" t="str">
        <f t="shared" si="77"/>
        <v/>
      </c>
      <c r="AP445" s="1200" t="str">
        <f t="shared" si="78"/>
        <v/>
      </c>
      <c r="AQ445" s="1200" t="str">
        <f t="shared" si="79"/>
        <v/>
      </c>
      <c r="AR445" s="1200" t="str">
        <f t="shared" si="80"/>
        <v/>
      </c>
      <c r="AS445" s="1200" t="str">
        <f t="shared" si="81"/>
        <v/>
      </c>
      <c r="AT445" s="1200" t="str">
        <f t="shared" si="82"/>
        <v/>
      </c>
      <c r="JG445" s="786"/>
    </row>
    <row r="446" spans="1:267" s="52" customFormat="1" ht="30.6" hidden="1" customHeight="1">
      <c r="A446" s="1944"/>
      <c r="B446" s="227">
        <f t="shared" si="74"/>
        <v>36</v>
      </c>
      <c r="C446" s="291"/>
      <c r="D446" s="726" t="str">
        <f t="shared" si="73"/>
        <v/>
      </c>
      <c r="E446" s="217"/>
      <c r="F446" s="230"/>
      <c r="G446" s="292"/>
      <c r="H446" s="62"/>
      <c r="I446" s="753"/>
      <c r="J446" s="754"/>
      <c r="K446" s="754"/>
      <c r="L446" s="754"/>
      <c r="M446" s="754"/>
      <c r="N446" s="754"/>
      <c r="O446" s="754"/>
      <c r="P446" s="754"/>
      <c r="Q446" s="754"/>
      <c r="R446" s="754"/>
      <c r="S446" s="754"/>
      <c r="T446" s="754"/>
      <c r="U446" s="754"/>
      <c r="V446" s="755"/>
      <c r="W446" s="769"/>
      <c r="X446" s="778"/>
      <c r="Y446" s="779"/>
      <c r="Z446" s="780"/>
      <c r="AA446" s="826"/>
      <c r="AB446" s="778"/>
      <c r="AC446" s="779"/>
      <c r="AD446" s="780"/>
      <c r="AE446" s="826"/>
      <c r="AF446" s="804">
        <f t="shared" si="75"/>
        <v>0</v>
      </c>
      <c r="AG446" s="803">
        <f t="shared" si="76"/>
        <v>0</v>
      </c>
      <c r="AH446" s="1279"/>
      <c r="AO446" s="1200" t="str">
        <f t="shared" si="77"/>
        <v/>
      </c>
      <c r="AP446" s="1200" t="str">
        <f t="shared" si="78"/>
        <v/>
      </c>
      <c r="AQ446" s="1200" t="str">
        <f t="shared" si="79"/>
        <v/>
      </c>
      <c r="AR446" s="1200" t="str">
        <f t="shared" si="80"/>
        <v/>
      </c>
      <c r="AS446" s="1200" t="str">
        <f t="shared" si="81"/>
        <v/>
      </c>
      <c r="AT446" s="1200" t="str">
        <f t="shared" si="82"/>
        <v/>
      </c>
      <c r="JG446" s="786"/>
    </row>
    <row r="447" spans="1:267" s="52" customFormat="1" ht="30.6" hidden="1" customHeight="1">
      <c r="A447" s="1944"/>
      <c r="B447" s="227">
        <f t="shared" si="74"/>
        <v>37</v>
      </c>
      <c r="C447" s="291"/>
      <c r="D447" s="726" t="str">
        <f t="shared" si="73"/>
        <v/>
      </c>
      <c r="E447" s="217"/>
      <c r="F447" s="230"/>
      <c r="G447" s="292"/>
      <c r="H447" s="62"/>
      <c r="I447" s="753"/>
      <c r="J447" s="754"/>
      <c r="K447" s="754"/>
      <c r="L447" s="754"/>
      <c r="M447" s="754"/>
      <c r="N447" s="754"/>
      <c r="O447" s="754"/>
      <c r="P447" s="754"/>
      <c r="Q447" s="754"/>
      <c r="R447" s="754"/>
      <c r="S447" s="754"/>
      <c r="T447" s="754"/>
      <c r="U447" s="754"/>
      <c r="V447" s="755"/>
      <c r="W447" s="769"/>
      <c r="X447" s="778"/>
      <c r="Y447" s="779"/>
      <c r="Z447" s="780"/>
      <c r="AA447" s="826"/>
      <c r="AB447" s="778"/>
      <c r="AC447" s="779"/>
      <c r="AD447" s="780"/>
      <c r="AE447" s="826"/>
      <c r="AF447" s="804">
        <f t="shared" si="75"/>
        <v>0</v>
      </c>
      <c r="AG447" s="803">
        <f t="shared" si="76"/>
        <v>0</v>
      </c>
      <c r="AH447" s="1279"/>
      <c r="AO447" s="1200" t="str">
        <f t="shared" si="77"/>
        <v/>
      </c>
      <c r="AP447" s="1200" t="str">
        <f t="shared" si="78"/>
        <v/>
      </c>
      <c r="AQ447" s="1200" t="str">
        <f t="shared" si="79"/>
        <v/>
      </c>
      <c r="AR447" s="1200" t="str">
        <f t="shared" si="80"/>
        <v/>
      </c>
      <c r="AS447" s="1200" t="str">
        <f t="shared" si="81"/>
        <v/>
      </c>
      <c r="AT447" s="1200" t="str">
        <f t="shared" si="82"/>
        <v/>
      </c>
      <c r="JG447" s="786"/>
    </row>
    <row r="448" spans="1:267" s="52" customFormat="1" ht="30.6" hidden="1" customHeight="1">
      <c r="A448" s="1944"/>
      <c r="B448" s="227">
        <f t="shared" si="74"/>
        <v>38</v>
      </c>
      <c r="C448" s="291"/>
      <c r="D448" s="726" t="str">
        <f t="shared" si="73"/>
        <v/>
      </c>
      <c r="E448" s="217"/>
      <c r="F448" s="230"/>
      <c r="G448" s="292"/>
      <c r="H448" s="62"/>
      <c r="I448" s="753"/>
      <c r="J448" s="754"/>
      <c r="K448" s="754"/>
      <c r="L448" s="754"/>
      <c r="M448" s="754"/>
      <c r="N448" s="754"/>
      <c r="O448" s="754"/>
      <c r="P448" s="754"/>
      <c r="Q448" s="754"/>
      <c r="R448" s="754"/>
      <c r="S448" s="754"/>
      <c r="T448" s="754"/>
      <c r="U448" s="754"/>
      <c r="V448" s="755"/>
      <c r="W448" s="769"/>
      <c r="X448" s="778"/>
      <c r="Y448" s="779"/>
      <c r="Z448" s="780"/>
      <c r="AA448" s="826"/>
      <c r="AB448" s="778"/>
      <c r="AC448" s="779"/>
      <c r="AD448" s="780"/>
      <c r="AE448" s="826"/>
      <c r="AF448" s="804">
        <f t="shared" si="75"/>
        <v>0</v>
      </c>
      <c r="AG448" s="803">
        <f t="shared" si="76"/>
        <v>0</v>
      </c>
      <c r="AH448" s="1279"/>
      <c r="AO448" s="1200" t="str">
        <f t="shared" si="77"/>
        <v/>
      </c>
      <c r="AP448" s="1200" t="str">
        <f t="shared" si="78"/>
        <v/>
      </c>
      <c r="AQ448" s="1200" t="str">
        <f t="shared" si="79"/>
        <v/>
      </c>
      <c r="AR448" s="1200" t="str">
        <f t="shared" si="80"/>
        <v/>
      </c>
      <c r="AS448" s="1200" t="str">
        <f t="shared" si="81"/>
        <v/>
      </c>
      <c r="AT448" s="1200" t="str">
        <f t="shared" si="82"/>
        <v/>
      </c>
      <c r="JG448" s="786"/>
    </row>
    <row r="449" spans="1:267" s="52" customFormat="1" ht="30.6" hidden="1" customHeight="1">
      <c r="A449" s="1944"/>
      <c r="B449" s="227">
        <f t="shared" si="74"/>
        <v>39</v>
      </c>
      <c r="C449" s="291"/>
      <c r="D449" s="726" t="str">
        <f t="shared" si="73"/>
        <v/>
      </c>
      <c r="E449" s="217"/>
      <c r="F449" s="230"/>
      <c r="G449" s="292"/>
      <c r="H449" s="62"/>
      <c r="I449" s="753"/>
      <c r="J449" s="754"/>
      <c r="K449" s="754"/>
      <c r="L449" s="754"/>
      <c r="M449" s="754"/>
      <c r="N449" s="754"/>
      <c r="O449" s="754"/>
      <c r="P449" s="754"/>
      <c r="Q449" s="754"/>
      <c r="R449" s="754"/>
      <c r="S449" s="754"/>
      <c r="T449" s="754"/>
      <c r="U449" s="754"/>
      <c r="V449" s="755"/>
      <c r="W449" s="769"/>
      <c r="X449" s="778"/>
      <c r="Y449" s="779"/>
      <c r="Z449" s="780"/>
      <c r="AA449" s="826"/>
      <c r="AB449" s="778"/>
      <c r="AC449" s="779"/>
      <c r="AD449" s="780"/>
      <c r="AE449" s="826"/>
      <c r="AF449" s="804">
        <f t="shared" si="75"/>
        <v>0</v>
      </c>
      <c r="AG449" s="803">
        <f t="shared" si="76"/>
        <v>0</v>
      </c>
      <c r="AH449" s="1279"/>
      <c r="AO449" s="1200" t="str">
        <f t="shared" si="77"/>
        <v/>
      </c>
      <c r="AP449" s="1200" t="str">
        <f t="shared" si="78"/>
        <v/>
      </c>
      <c r="AQ449" s="1200" t="str">
        <f t="shared" si="79"/>
        <v/>
      </c>
      <c r="AR449" s="1200" t="str">
        <f t="shared" si="80"/>
        <v/>
      </c>
      <c r="AS449" s="1200" t="str">
        <f t="shared" si="81"/>
        <v/>
      </c>
      <c r="AT449" s="1200" t="str">
        <f t="shared" si="82"/>
        <v/>
      </c>
      <c r="JG449" s="786"/>
    </row>
    <row r="450" spans="1:267" s="52" customFormat="1" ht="30.6" hidden="1" customHeight="1">
      <c r="A450" s="1944"/>
      <c r="B450" s="227">
        <f t="shared" si="74"/>
        <v>40</v>
      </c>
      <c r="C450" s="291"/>
      <c r="D450" s="726" t="str">
        <f t="shared" si="73"/>
        <v/>
      </c>
      <c r="E450" s="217"/>
      <c r="F450" s="230"/>
      <c r="G450" s="292"/>
      <c r="H450" s="62"/>
      <c r="I450" s="753"/>
      <c r="J450" s="754"/>
      <c r="K450" s="754"/>
      <c r="L450" s="754"/>
      <c r="M450" s="754"/>
      <c r="N450" s="754"/>
      <c r="O450" s="754"/>
      <c r="P450" s="754"/>
      <c r="Q450" s="754"/>
      <c r="R450" s="754"/>
      <c r="S450" s="754"/>
      <c r="T450" s="754"/>
      <c r="U450" s="754"/>
      <c r="V450" s="755"/>
      <c r="W450" s="769"/>
      <c r="X450" s="778"/>
      <c r="Y450" s="779"/>
      <c r="Z450" s="780"/>
      <c r="AA450" s="826"/>
      <c r="AB450" s="778"/>
      <c r="AC450" s="779"/>
      <c r="AD450" s="780"/>
      <c r="AE450" s="826"/>
      <c r="AF450" s="804">
        <f t="shared" si="75"/>
        <v>0</v>
      </c>
      <c r="AG450" s="803">
        <f t="shared" si="76"/>
        <v>0</v>
      </c>
      <c r="AH450" s="1279"/>
      <c r="AO450" s="1200" t="str">
        <f t="shared" si="77"/>
        <v/>
      </c>
      <c r="AP450" s="1200" t="str">
        <f t="shared" si="78"/>
        <v/>
      </c>
      <c r="AQ450" s="1200" t="str">
        <f t="shared" si="79"/>
        <v/>
      </c>
      <c r="AR450" s="1200" t="str">
        <f t="shared" si="80"/>
        <v/>
      </c>
      <c r="AS450" s="1200" t="str">
        <f t="shared" si="81"/>
        <v/>
      </c>
      <c r="AT450" s="1200" t="str">
        <f t="shared" si="82"/>
        <v/>
      </c>
      <c r="JG450" s="786"/>
    </row>
    <row r="451" spans="1:267" s="52" customFormat="1" ht="30.6" hidden="1" customHeight="1">
      <c r="A451" s="1944"/>
      <c r="B451" s="227">
        <f t="shared" si="74"/>
        <v>41</v>
      </c>
      <c r="C451" s="291"/>
      <c r="D451" s="726" t="str">
        <f t="shared" si="73"/>
        <v/>
      </c>
      <c r="E451" s="217"/>
      <c r="F451" s="230"/>
      <c r="G451" s="292"/>
      <c r="H451" s="62"/>
      <c r="I451" s="753"/>
      <c r="J451" s="754"/>
      <c r="K451" s="754"/>
      <c r="L451" s="754"/>
      <c r="M451" s="754"/>
      <c r="N451" s="754"/>
      <c r="O451" s="754"/>
      <c r="P451" s="754"/>
      <c r="Q451" s="754"/>
      <c r="R451" s="754"/>
      <c r="S451" s="754"/>
      <c r="T451" s="754"/>
      <c r="U451" s="754"/>
      <c r="V451" s="755"/>
      <c r="W451" s="769"/>
      <c r="X451" s="778"/>
      <c r="Y451" s="779"/>
      <c r="Z451" s="780"/>
      <c r="AA451" s="826"/>
      <c r="AB451" s="778"/>
      <c r="AC451" s="779"/>
      <c r="AD451" s="780"/>
      <c r="AE451" s="826"/>
      <c r="AF451" s="804">
        <f t="shared" si="75"/>
        <v>0</v>
      </c>
      <c r="AG451" s="803">
        <f t="shared" si="76"/>
        <v>0</v>
      </c>
      <c r="AH451" s="1279"/>
      <c r="AO451" s="1200" t="str">
        <f t="shared" si="77"/>
        <v/>
      </c>
      <c r="AP451" s="1200" t="str">
        <f t="shared" si="78"/>
        <v/>
      </c>
      <c r="AQ451" s="1200" t="str">
        <f t="shared" si="79"/>
        <v/>
      </c>
      <c r="AR451" s="1200" t="str">
        <f t="shared" si="80"/>
        <v/>
      </c>
      <c r="AS451" s="1200" t="str">
        <f t="shared" si="81"/>
        <v/>
      </c>
      <c r="AT451" s="1200" t="str">
        <f t="shared" si="82"/>
        <v/>
      </c>
      <c r="JG451" s="786"/>
    </row>
    <row r="452" spans="1:267" s="52" customFormat="1" ht="30.6" hidden="1" customHeight="1">
      <c r="A452" s="1944"/>
      <c r="B452" s="227">
        <f t="shared" si="74"/>
        <v>42</v>
      </c>
      <c r="C452" s="291"/>
      <c r="D452" s="726" t="str">
        <f t="shared" si="73"/>
        <v/>
      </c>
      <c r="E452" s="217"/>
      <c r="F452" s="230"/>
      <c r="G452" s="292"/>
      <c r="H452" s="62"/>
      <c r="I452" s="753"/>
      <c r="J452" s="754"/>
      <c r="K452" s="754"/>
      <c r="L452" s="754"/>
      <c r="M452" s="754"/>
      <c r="N452" s="754"/>
      <c r="O452" s="754"/>
      <c r="P452" s="754"/>
      <c r="Q452" s="754"/>
      <c r="R452" s="754"/>
      <c r="S452" s="754"/>
      <c r="T452" s="754"/>
      <c r="U452" s="754"/>
      <c r="V452" s="755"/>
      <c r="W452" s="769"/>
      <c r="X452" s="778"/>
      <c r="Y452" s="779"/>
      <c r="Z452" s="780"/>
      <c r="AA452" s="826"/>
      <c r="AB452" s="778"/>
      <c r="AC452" s="779"/>
      <c r="AD452" s="780"/>
      <c r="AE452" s="826"/>
      <c r="AF452" s="804">
        <f t="shared" si="75"/>
        <v>0</v>
      </c>
      <c r="AG452" s="803">
        <f t="shared" si="76"/>
        <v>0</v>
      </c>
      <c r="AH452" s="1279"/>
      <c r="AO452" s="1200" t="str">
        <f t="shared" si="77"/>
        <v/>
      </c>
      <c r="AP452" s="1200" t="str">
        <f t="shared" si="78"/>
        <v/>
      </c>
      <c r="AQ452" s="1200" t="str">
        <f t="shared" si="79"/>
        <v/>
      </c>
      <c r="AR452" s="1200" t="str">
        <f t="shared" si="80"/>
        <v/>
      </c>
      <c r="AS452" s="1200" t="str">
        <f t="shared" si="81"/>
        <v/>
      </c>
      <c r="AT452" s="1200" t="str">
        <f t="shared" si="82"/>
        <v/>
      </c>
      <c r="JG452" s="786"/>
    </row>
    <row r="453" spans="1:267" s="52" customFormat="1" ht="30.6" hidden="1" customHeight="1">
      <c r="A453" s="1944"/>
      <c r="B453" s="227">
        <f t="shared" si="74"/>
        <v>43</v>
      </c>
      <c r="C453" s="291"/>
      <c r="D453" s="726" t="str">
        <f t="shared" si="73"/>
        <v/>
      </c>
      <c r="E453" s="217"/>
      <c r="F453" s="230"/>
      <c r="G453" s="292"/>
      <c r="H453" s="62"/>
      <c r="I453" s="753"/>
      <c r="J453" s="754"/>
      <c r="K453" s="754"/>
      <c r="L453" s="754"/>
      <c r="M453" s="754"/>
      <c r="N453" s="754"/>
      <c r="O453" s="754"/>
      <c r="P453" s="754"/>
      <c r="Q453" s="754"/>
      <c r="R453" s="754"/>
      <c r="S453" s="754"/>
      <c r="T453" s="754"/>
      <c r="U453" s="754"/>
      <c r="V453" s="755"/>
      <c r="W453" s="769"/>
      <c r="X453" s="778"/>
      <c r="Y453" s="779"/>
      <c r="Z453" s="780"/>
      <c r="AA453" s="826"/>
      <c r="AB453" s="778"/>
      <c r="AC453" s="779"/>
      <c r="AD453" s="780"/>
      <c r="AE453" s="826"/>
      <c r="AF453" s="804">
        <f t="shared" si="75"/>
        <v>0</v>
      </c>
      <c r="AG453" s="803">
        <f t="shared" si="76"/>
        <v>0</v>
      </c>
      <c r="AH453" s="1279"/>
      <c r="AO453" s="1200" t="str">
        <f t="shared" si="77"/>
        <v/>
      </c>
      <c r="AP453" s="1200" t="str">
        <f t="shared" si="78"/>
        <v/>
      </c>
      <c r="AQ453" s="1200" t="str">
        <f t="shared" si="79"/>
        <v/>
      </c>
      <c r="AR453" s="1200" t="str">
        <f t="shared" si="80"/>
        <v/>
      </c>
      <c r="AS453" s="1200" t="str">
        <f t="shared" si="81"/>
        <v/>
      </c>
      <c r="AT453" s="1200" t="str">
        <f t="shared" si="82"/>
        <v/>
      </c>
      <c r="JG453" s="786"/>
    </row>
    <row r="454" spans="1:267" s="52" customFormat="1" ht="30.6" hidden="1" customHeight="1">
      <c r="A454" s="1944"/>
      <c r="B454" s="227">
        <f t="shared" si="74"/>
        <v>44</v>
      </c>
      <c r="C454" s="291"/>
      <c r="D454" s="726" t="str">
        <f t="shared" si="73"/>
        <v/>
      </c>
      <c r="E454" s="217"/>
      <c r="F454" s="230"/>
      <c r="G454" s="292"/>
      <c r="H454" s="62"/>
      <c r="I454" s="753"/>
      <c r="J454" s="754"/>
      <c r="K454" s="754"/>
      <c r="L454" s="754"/>
      <c r="M454" s="754"/>
      <c r="N454" s="754"/>
      <c r="O454" s="754"/>
      <c r="P454" s="754"/>
      <c r="Q454" s="754"/>
      <c r="R454" s="754"/>
      <c r="S454" s="754"/>
      <c r="T454" s="754"/>
      <c r="U454" s="754"/>
      <c r="V454" s="755"/>
      <c r="W454" s="769"/>
      <c r="X454" s="778"/>
      <c r="Y454" s="779"/>
      <c r="Z454" s="780"/>
      <c r="AA454" s="826"/>
      <c r="AB454" s="778"/>
      <c r="AC454" s="779"/>
      <c r="AD454" s="780"/>
      <c r="AE454" s="826"/>
      <c r="AF454" s="804">
        <f t="shared" si="75"/>
        <v>0</v>
      </c>
      <c r="AG454" s="803">
        <f t="shared" si="76"/>
        <v>0</v>
      </c>
      <c r="AH454" s="1279"/>
      <c r="AO454" s="1200" t="str">
        <f t="shared" si="77"/>
        <v/>
      </c>
      <c r="AP454" s="1200" t="str">
        <f t="shared" si="78"/>
        <v/>
      </c>
      <c r="AQ454" s="1200" t="str">
        <f t="shared" si="79"/>
        <v/>
      </c>
      <c r="AR454" s="1200" t="str">
        <f t="shared" si="80"/>
        <v/>
      </c>
      <c r="AS454" s="1200" t="str">
        <f t="shared" si="81"/>
        <v/>
      </c>
      <c r="AT454" s="1200" t="str">
        <f t="shared" si="82"/>
        <v/>
      </c>
      <c r="JG454" s="786"/>
    </row>
    <row r="455" spans="1:267" s="52" customFormat="1" ht="30.6" hidden="1" customHeight="1">
      <c r="A455" s="1944"/>
      <c r="B455" s="227">
        <f t="shared" si="74"/>
        <v>45</v>
      </c>
      <c r="C455" s="291"/>
      <c r="D455" s="726" t="str">
        <f t="shared" si="73"/>
        <v/>
      </c>
      <c r="E455" s="217"/>
      <c r="F455" s="230"/>
      <c r="G455" s="292"/>
      <c r="H455" s="62"/>
      <c r="I455" s="753"/>
      <c r="J455" s="754"/>
      <c r="K455" s="754"/>
      <c r="L455" s="754"/>
      <c r="M455" s="754"/>
      <c r="N455" s="754"/>
      <c r="O455" s="754"/>
      <c r="P455" s="754"/>
      <c r="Q455" s="754"/>
      <c r="R455" s="754"/>
      <c r="S455" s="754"/>
      <c r="T455" s="754"/>
      <c r="U455" s="754"/>
      <c r="V455" s="755"/>
      <c r="W455" s="769"/>
      <c r="X455" s="778"/>
      <c r="Y455" s="779"/>
      <c r="Z455" s="780"/>
      <c r="AA455" s="826"/>
      <c r="AB455" s="778"/>
      <c r="AC455" s="779"/>
      <c r="AD455" s="780"/>
      <c r="AE455" s="826"/>
      <c r="AF455" s="804">
        <f t="shared" si="75"/>
        <v>0</v>
      </c>
      <c r="AG455" s="803">
        <f t="shared" si="76"/>
        <v>0</v>
      </c>
      <c r="AH455" s="1279"/>
      <c r="AO455" s="1200" t="str">
        <f t="shared" si="77"/>
        <v/>
      </c>
      <c r="AP455" s="1200" t="str">
        <f t="shared" si="78"/>
        <v/>
      </c>
      <c r="AQ455" s="1200" t="str">
        <f t="shared" si="79"/>
        <v/>
      </c>
      <c r="AR455" s="1200" t="str">
        <f t="shared" si="80"/>
        <v/>
      </c>
      <c r="AS455" s="1200" t="str">
        <f t="shared" si="81"/>
        <v/>
      </c>
      <c r="AT455" s="1200" t="str">
        <f t="shared" si="82"/>
        <v/>
      </c>
      <c r="JG455" s="786"/>
    </row>
    <row r="456" spans="1:267" s="52" customFormat="1" ht="30.6" hidden="1" customHeight="1">
      <c r="A456" s="1944"/>
      <c r="B456" s="227">
        <f t="shared" si="74"/>
        <v>46</v>
      </c>
      <c r="C456" s="291"/>
      <c r="D456" s="726" t="str">
        <f t="shared" si="73"/>
        <v/>
      </c>
      <c r="E456" s="217"/>
      <c r="F456" s="230"/>
      <c r="G456" s="292"/>
      <c r="H456" s="62"/>
      <c r="I456" s="753"/>
      <c r="J456" s="754"/>
      <c r="K456" s="754"/>
      <c r="L456" s="754"/>
      <c r="M456" s="754"/>
      <c r="N456" s="754"/>
      <c r="O456" s="754"/>
      <c r="P456" s="754"/>
      <c r="Q456" s="754"/>
      <c r="R456" s="754"/>
      <c r="S456" s="754"/>
      <c r="T456" s="754"/>
      <c r="U456" s="754"/>
      <c r="V456" s="755"/>
      <c r="W456" s="769"/>
      <c r="X456" s="778"/>
      <c r="Y456" s="779"/>
      <c r="Z456" s="780"/>
      <c r="AA456" s="826"/>
      <c r="AB456" s="778"/>
      <c r="AC456" s="779"/>
      <c r="AD456" s="780"/>
      <c r="AE456" s="826"/>
      <c r="AF456" s="804">
        <f t="shared" si="75"/>
        <v>0</v>
      </c>
      <c r="AG456" s="803">
        <f t="shared" si="76"/>
        <v>0</v>
      </c>
      <c r="AH456" s="1279"/>
      <c r="AO456" s="1200" t="str">
        <f t="shared" si="77"/>
        <v/>
      </c>
      <c r="AP456" s="1200" t="str">
        <f t="shared" si="78"/>
        <v/>
      </c>
      <c r="AQ456" s="1200" t="str">
        <f t="shared" si="79"/>
        <v/>
      </c>
      <c r="AR456" s="1200" t="str">
        <f t="shared" si="80"/>
        <v/>
      </c>
      <c r="AS456" s="1200" t="str">
        <f t="shared" si="81"/>
        <v/>
      </c>
      <c r="AT456" s="1200" t="str">
        <f t="shared" si="82"/>
        <v/>
      </c>
      <c r="JG456" s="786"/>
    </row>
    <row r="457" spans="1:267" s="52" customFormat="1" ht="30.6" hidden="1" customHeight="1">
      <c r="A457" s="1944"/>
      <c r="B457" s="227">
        <f t="shared" si="74"/>
        <v>47</v>
      </c>
      <c r="C457" s="291"/>
      <c r="D457" s="726" t="str">
        <f t="shared" si="73"/>
        <v/>
      </c>
      <c r="E457" s="217"/>
      <c r="F457" s="230"/>
      <c r="G457" s="292"/>
      <c r="H457" s="62"/>
      <c r="I457" s="753"/>
      <c r="J457" s="754"/>
      <c r="K457" s="754"/>
      <c r="L457" s="754"/>
      <c r="M457" s="754"/>
      <c r="N457" s="754"/>
      <c r="O457" s="754"/>
      <c r="P457" s="754"/>
      <c r="Q457" s="754"/>
      <c r="R457" s="754"/>
      <c r="S457" s="754"/>
      <c r="T457" s="754"/>
      <c r="U457" s="754"/>
      <c r="V457" s="755"/>
      <c r="W457" s="769"/>
      <c r="X457" s="778"/>
      <c r="Y457" s="779"/>
      <c r="Z457" s="780"/>
      <c r="AA457" s="826"/>
      <c r="AB457" s="778"/>
      <c r="AC457" s="779"/>
      <c r="AD457" s="780"/>
      <c r="AE457" s="826"/>
      <c r="AF457" s="804">
        <f t="shared" si="75"/>
        <v>0</v>
      </c>
      <c r="AG457" s="803">
        <f t="shared" si="76"/>
        <v>0</v>
      </c>
      <c r="AH457" s="1279"/>
      <c r="AO457" s="1200" t="str">
        <f t="shared" si="77"/>
        <v/>
      </c>
      <c r="AP457" s="1200" t="str">
        <f t="shared" si="78"/>
        <v/>
      </c>
      <c r="AQ457" s="1200" t="str">
        <f t="shared" si="79"/>
        <v/>
      </c>
      <c r="AR457" s="1200" t="str">
        <f t="shared" si="80"/>
        <v/>
      </c>
      <c r="AS457" s="1200" t="str">
        <f t="shared" si="81"/>
        <v/>
      </c>
      <c r="AT457" s="1200" t="str">
        <f t="shared" si="82"/>
        <v/>
      </c>
      <c r="JG457" s="786"/>
    </row>
    <row r="458" spans="1:267" s="52" customFormat="1" ht="30.6" hidden="1" customHeight="1">
      <c r="A458" s="1944"/>
      <c r="B458" s="227">
        <f t="shared" si="74"/>
        <v>48</v>
      </c>
      <c r="C458" s="291"/>
      <c r="D458" s="726" t="str">
        <f t="shared" si="73"/>
        <v/>
      </c>
      <c r="E458" s="217"/>
      <c r="F458" s="230"/>
      <c r="G458" s="292"/>
      <c r="H458" s="62"/>
      <c r="I458" s="753"/>
      <c r="J458" s="754"/>
      <c r="K458" s="754"/>
      <c r="L458" s="754"/>
      <c r="M458" s="754"/>
      <c r="N458" s="754"/>
      <c r="O458" s="754"/>
      <c r="P458" s="754"/>
      <c r="Q458" s="754"/>
      <c r="R458" s="754"/>
      <c r="S458" s="754"/>
      <c r="T458" s="754"/>
      <c r="U458" s="754"/>
      <c r="V458" s="755"/>
      <c r="W458" s="769"/>
      <c r="X458" s="778"/>
      <c r="Y458" s="779"/>
      <c r="Z458" s="780"/>
      <c r="AA458" s="826"/>
      <c r="AB458" s="778"/>
      <c r="AC458" s="779"/>
      <c r="AD458" s="780"/>
      <c r="AE458" s="826"/>
      <c r="AF458" s="804">
        <f t="shared" si="75"/>
        <v>0</v>
      </c>
      <c r="AG458" s="803">
        <f t="shared" si="76"/>
        <v>0</v>
      </c>
      <c r="AH458" s="1279"/>
      <c r="AO458" s="1200" t="str">
        <f t="shared" si="77"/>
        <v/>
      </c>
      <c r="AP458" s="1200" t="str">
        <f t="shared" si="78"/>
        <v/>
      </c>
      <c r="AQ458" s="1200" t="str">
        <f t="shared" si="79"/>
        <v/>
      </c>
      <c r="AR458" s="1200" t="str">
        <f t="shared" si="80"/>
        <v/>
      </c>
      <c r="AS458" s="1200" t="str">
        <f t="shared" si="81"/>
        <v/>
      </c>
      <c r="AT458" s="1200" t="str">
        <f t="shared" si="82"/>
        <v/>
      </c>
      <c r="JG458" s="786"/>
    </row>
    <row r="459" spans="1:267" s="52" customFormat="1" ht="30.6" hidden="1" customHeight="1">
      <c r="A459" s="1944"/>
      <c r="B459" s="227">
        <f t="shared" si="74"/>
        <v>49</v>
      </c>
      <c r="C459" s="291"/>
      <c r="D459" s="726" t="str">
        <f t="shared" si="73"/>
        <v/>
      </c>
      <c r="E459" s="217"/>
      <c r="F459" s="230"/>
      <c r="G459" s="292"/>
      <c r="H459" s="62"/>
      <c r="I459" s="753"/>
      <c r="J459" s="754"/>
      <c r="K459" s="754"/>
      <c r="L459" s="754"/>
      <c r="M459" s="754"/>
      <c r="N459" s="754"/>
      <c r="O459" s="754"/>
      <c r="P459" s="754"/>
      <c r="Q459" s="754"/>
      <c r="R459" s="754"/>
      <c r="S459" s="754"/>
      <c r="T459" s="754"/>
      <c r="U459" s="754"/>
      <c r="V459" s="755"/>
      <c r="W459" s="769"/>
      <c r="X459" s="778"/>
      <c r="Y459" s="779"/>
      <c r="Z459" s="780"/>
      <c r="AA459" s="826"/>
      <c r="AB459" s="778"/>
      <c r="AC459" s="779"/>
      <c r="AD459" s="780"/>
      <c r="AE459" s="826"/>
      <c r="AF459" s="804">
        <f t="shared" si="75"/>
        <v>0</v>
      </c>
      <c r="AG459" s="803">
        <f t="shared" si="76"/>
        <v>0</v>
      </c>
      <c r="AH459" s="1279"/>
      <c r="AO459" s="1200" t="str">
        <f t="shared" si="77"/>
        <v/>
      </c>
      <c r="AP459" s="1200" t="str">
        <f t="shared" si="78"/>
        <v/>
      </c>
      <c r="AQ459" s="1200" t="str">
        <f t="shared" si="79"/>
        <v/>
      </c>
      <c r="AR459" s="1200" t="str">
        <f t="shared" si="80"/>
        <v/>
      </c>
      <c r="AS459" s="1200" t="str">
        <f t="shared" si="81"/>
        <v/>
      </c>
      <c r="AT459" s="1200" t="str">
        <f t="shared" si="82"/>
        <v/>
      </c>
      <c r="JG459" s="786"/>
    </row>
    <row r="460" spans="1:267" s="52" customFormat="1" ht="30.6" hidden="1" customHeight="1" thickBot="1">
      <c r="A460" s="1944"/>
      <c r="B460" s="227">
        <f t="shared" si="74"/>
        <v>50</v>
      </c>
      <c r="C460" s="291"/>
      <c r="D460" s="726" t="str">
        <f t="shared" si="73"/>
        <v/>
      </c>
      <c r="E460" s="217"/>
      <c r="F460" s="230"/>
      <c r="G460" s="292"/>
      <c r="H460" s="62"/>
      <c r="I460" s="753"/>
      <c r="J460" s="754"/>
      <c r="K460" s="754"/>
      <c r="L460" s="754"/>
      <c r="M460" s="754"/>
      <c r="N460" s="754"/>
      <c r="O460" s="754"/>
      <c r="P460" s="754"/>
      <c r="Q460" s="754"/>
      <c r="R460" s="754"/>
      <c r="S460" s="754"/>
      <c r="T460" s="754"/>
      <c r="U460" s="754"/>
      <c r="V460" s="755"/>
      <c r="W460" s="769"/>
      <c r="X460" s="778"/>
      <c r="Y460" s="779"/>
      <c r="Z460" s="780"/>
      <c r="AA460" s="826"/>
      <c r="AB460" s="778"/>
      <c r="AC460" s="779"/>
      <c r="AD460" s="780"/>
      <c r="AE460" s="826"/>
      <c r="AF460" s="804">
        <f t="shared" si="75"/>
        <v>0</v>
      </c>
      <c r="AG460" s="803">
        <f t="shared" si="76"/>
        <v>0</v>
      </c>
      <c r="AH460" s="1279"/>
      <c r="AO460" s="1200" t="str">
        <f t="shared" si="77"/>
        <v/>
      </c>
      <c r="AP460" s="1200" t="str">
        <f t="shared" si="78"/>
        <v/>
      </c>
      <c r="AQ460" s="1200" t="str">
        <f t="shared" si="79"/>
        <v/>
      </c>
      <c r="AR460" s="1200" t="str">
        <f t="shared" si="80"/>
        <v/>
      </c>
      <c r="AS460" s="1200" t="str">
        <f t="shared" si="81"/>
        <v/>
      </c>
      <c r="AT460" s="1200" t="str">
        <f t="shared" si="82"/>
        <v/>
      </c>
      <c r="JG460" s="786"/>
    </row>
    <row r="461" spans="1:267" s="52" customFormat="1" ht="30.6" hidden="1" customHeight="1">
      <c r="A461" s="59"/>
      <c r="B461" s="53"/>
      <c r="C461" s="224"/>
      <c r="D461" s="250"/>
      <c r="E461" s="202"/>
      <c r="F461" s="225"/>
      <c r="G461" s="787" t="str">
        <f>A411&amp;"次下請負業者計"</f>
        <v>1次下請負業者計</v>
      </c>
      <c r="H461" s="788"/>
      <c r="I461" s="789">
        <f>SUM(I411:I460)</f>
        <v>0</v>
      </c>
      <c r="J461" s="790">
        <f>SUM(J411:J460)</f>
        <v>0</v>
      </c>
      <c r="K461" s="790"/>
      <c r="L461" s="790"/>
      <c r="M461" s="790"/>
      <c r="N461" s="790"/>
      <c r="O461" s="790"/>
      <c r="P461" s="790"/>
      <c r="Q461" s="790"/>
      <c r="R461" s="790"/>
      <c r="S461" s="790"/>
      <c r="T461" s="790"/>
      <c r="U461" s="790"/>
      <c r="V461" s="791">
        <f>SUM(V411:V460)</f>
        <v>0</v>
      </c>
      <c r="W461" s="792">
        <f>SUM(W411:W460)</f>
        <v>0</v>
      </c>
      <c r="X461" s="841"/>
      <c r="Y461" s="775"/>
      <c r="Z461" s="776"/>
      <c r="AA461" s="842"/>
      <c r="AB461" s="841"/>
      <c r="AC461" s="775"/>
      <c r="AD461" s="776"/>
      <c r="AE461" s="842"/>
      <c r="AF461" s="751">
        <f>SUM(AF411:AF460)</f>
        <v>0</v>
      </c>
      <c r="AG461" s="805">
        <f>SUM(AG411:AG460)</f>
        <v>0</v>
      </c>
      <c r="AH461" s="1279"/>
    </row>
    <row r="462" spans="1:267" s="52" customFormat="1" ht="30.6" hidden="1" customHeight="1">
      <c r="A462" s="1275"/>
      <c r="B462" s="1276"/>
      <c r="C462" s="1276"/>
      <c r="D462" s="1277"/>
      <c r="E462" s="1278"/>
      <c r="F462" s="1278"/>
      <c r="G462" s="205" t="s">
        <v>73</v>
      </c>
      <c r="H462" s="206"/>
      <c r="I462" s="746">
        <f>I410+I461</f>
        <v>0</v>
      </c>
      <c r="J462" s="747">
        <f>J410+J461</f>
        <v>0</v>
      </c>
      <c r="K462" s="1728"/>
      <c r="L462" s="1728"/>
      <c r="M462" s="1728"/>
      <c r="N462" s="1728"/>
      <c r="O462" s="1728"/>
      <c r="P462" s="1728"/>
      <c r="Q462" s="1728"/>
      <c r="R462" s="1728"/>
      <c r="S462" s="1728"/>
      <c r="T462" s="1728"/>
      <c r="U462" s="1728"/>
      <c r="V462" s="1279"/>
      <c r="W462" s="1279"/>
      <c r="X462" s="843"/>
      <c r="Y462" s="844"/>
      <c r="Z462" s="1279"/>
      <c r="AA462" s="1279"/>
      <c r="AB462" s="843"/>
      <c r="AC462" s="844"/>
      <c r="AD462" s="1279"/>
      <c r="AE462" s="1279"/>
      <c r="AF462" s="746">
        <f>AF410+AF461</f>
        <v>0</v>
      </c>
      <c r="AG462" s="747">
        <f>AG410+AG461</f>
        <v>0</v>
      </c>
      <c r="AH462" s="1279"/>
    </row>
    <row r="463" spans="1:267" s="52" customFormat="1" ht="30.6" customHeight="1">
      <c r="A463" s="793"/>
      <c r="B463" s="794"/>
      <c r="C463" s="794"/>
      <c r="D463" s="795"/>
      <c r="E463" s="223"/>
      <c r="F463" s="223"/>
      <c r="G463" s="771"/>
      <c r="H463" s="772"/>
      <c r="I463" s="773"/>
      <c r="J463" s="773"/>
      <c r="K463" s="773"/>
      <c r="L463" s="773"/>
      <c r="M463" s="773"/>
      <c r="N463" s="773"/>
      <c r="O463" s="773"/>
      <c r="P463" s="773"/>
      <c r="Q463" s="773"/>
      <c r="R463" s="773"/>
      <c r="S463" s="773"/>
      <c r="T463" s="773"/>
      <c r="U463" s="773"/>
      <c r="X463" s="773"/>
      <c r="Y463" s="773"/>
      <c r="AF463" s="773"/>
      <c r="AG463" s="773"/>
    </row>
    <row r="464" spans="1:267" s="3" customFormat="1" ht="19.5" customHeight="1">
      <c r="B464" s="705" t="s">
        <v>1420</v>
      </c>
      <c r="C464" s="3" t="str">
        <f>"「上段」に自社分（"&amp;'1_一般事項'!C9&amp; "次下請業者）を記入し、「下段」に"&amp;'1_一般事項'!C9+1&amp;"次下請業者が作成した「5-2_建設機械Ⅰ」シートの「運搬費用のすべて」を記入して下さい。"</f>
        <v>「上段」に自社分（次下請業者）を記入し、「下段」に1次下請業者が作成した「5-2_建設機械Ⅰ」シートの「運搬費用のすべて」を記入して下さい。</v>
      </c>
      <c r="D464" s="556"/>
      <c r="E464" s="556"/>
      <c r="F464" s="27"/>
      <c r="G464" s="27"/>
      <c r="H464" s="212"/>
    </row>
    <row r="465" spans="1:8" s="3" customFormat="1" ht="19.5" customHeight="1">
      <c r="B465" s="705" t="s">
        <v>452</v>
      </c>
      <c r="C465" s="3" t="str">
        <f>'1_一般事項'!C9+2&amp;"次下請以降がある場合には、下段に"&amp;'1_一般事項'!C9+1&amp;"次と"&amp;'1_一般事項'!C9+2&amp;"次以降の運搬費用のすべてを記入してください。"</f>
        <v>2次下請以降がある場合には、下段に1次と2次以降の運搬費用のすべてを記入してください。</v>
      </c>
      <c r="F465" s="27"/>
      <c r="G465" s="27"/>
      <c r="H465" s="212"/>
    </row>
    <row r="466" spans="1:8" s="3" customFormat="1" ht="19.5" customHeight="1">
      <c r="B466" s="45" t="s">
        <v>450</v>
      </c>
      <c r="C466" s="1087" t="str">
        <f>'1_一般事項'!C9+2&amp;"次下請以降の会社名は、" &amp; '1_一般事項'!C9+1&amp; "次下請の会社名を選択して下さい。"</f>
        <v>2次下請以降の会社名は、1次下請の会社名を選択して下さい。</v>
      </c>
      <c r="F466" s="27"/>
      <c r="G466" s="27"/>
      <c r="H466" s="212"/>
    </row>
    <row r="467" spans="1:8" s="3" customFormat="1" ht="19.5" customHeight="1">
      <c r="B467" s="45"/>
      <c r="C467" s="707"/>
      <c r="F467" s="27"/>
      <c r="G467" s="27"/>
      <c r="H467" s="212"/>
    </row>
    <row r="468" spans="1:8" s="21" customFormat="1" ht="19.5" customHeight="1">
      <c r="B468" s="706" t="s">
        <v>184</v>
      </c>
      <c r="C468" s="195"/>
    </row>
    <row r="469" spans="1:8" s="195" customFormat="1" ht="19.5" customHeight="1">
      <c r="B469" s="701" t="s">
        <v>414</v>
      </c>
    </row>
    <row r="470" spans="1:8" s="195" customFormat="1" ht="19.5" customHeight="1">
      <c r="B470" s="701" t="s">
        <v>635</v>
      </c>
    </row>
    <row r="471" spans="1:8" s="195" customFormat="1" ht="19.5" customHeight="1">
      <c r="B471" s="701" t="s">
        <v>295</v>
      </c>
    </row>
    <row r="472" spans="1:8" s="195" customFormat="1" ht="11.25" customHeight="1">
      <c r="B472" s="701"/>
    </row>
    <row r="473" spans="1:8" s="3" customFormat="1" ht="16.5" customHeight="1">
      <c r="B473" s="707" t="s">
        <v>852</v>
      </c>
      <c r="D473" s="27"/>
      <c r="E473" s="27"/>
      <c r="F473" s="27"/>
      <c r="G473" s="27"/>
      <c r="H473" s="212"/>
    </row>
    <row r="474" spans="1:8" s="3" customFormat="1" ht="19.5" customHeight="1">
      <c r="A474" s="3" t="s">
        <v>636</v>
      </c>
      <c r="B474" s="45" t="s">
        <v>1422</v>
      </c>
      <c r="D474" s="27"/>
      <c r="E474" s="27"/>
      <c r="F474" s="27"/>
      <c r="G474" s="27"/>
      <c r="H474" s="212"/>
    </row>
    <row r="475" spans="1:8" s="3" customFormat="1" ht="19.5" customHeight="1">
      <c r="A475" s="3" t="s">
        <v>636</v>
      </c>
      <c r="B475" s="45" t="s">
        <v>451</v>
      </c>
      <c r="D475" s="27"/>
      <c r="E475" s="27"/>
      <c r="F475" s="27"/>
      <c r="G475" s="27"/>
      <c r="H475" s="212"/>
    </row>
    <row r="476" spans="1:8" s="3" customFormat="1" ht="19.5" customHeight="1">
      <c r="B476" s="45"/>
      <c r="D476" s="27"/>
      <c r="E476" s="27"/>
      <c r="F476" s="27"/>
      <c r="G476" s="27"/>
      <c r="H476" s="212"/>
    </row>
    <row r="477" spans="1:8" s="18" customFormat="1" ht="13.5">
      <c r="B477" s="54"/>
      <c r="C477" s="25"/>
      <c r="G477" s="24"/>
    </row>
    <row r="478" spans="1:8" s="18" customFormat="1" ht="13.5">
      <c r="B478" s="54"/>
      <c r="C478" s="25"/>
      <c r="G478" s="24"/>
    </row>
    <row r="479" spans="1:8" s="18" customFormat="1" ht="13.5">
      <c r="B479" s="54"/>
      <c r="C479" s="25"/>
      <c r="G479" s="24"/>
    </row>
    <row r="480" spans="1:8" s="18" customFormat="1" ht="13.5">
      <c r="B480" s="54"/>
      <c r="C480" s="25"/>
      <c r="G480" s="24"/>
    </row>
    <row r="481" spans="2:38" s="18" customFormat="1" ht="13.5">
      <c r="B481" s="54"/>
      <c r="C481" s="25"/>
      <c r="G481" s="24"/>
    </row>
    <row r="482" spans="2:38" s="18" customFormat="1" ht="13.5">
      <c r="B482" s="54"/>
      <c r="C482" s="25"/>
      <c r="G482" s="24"/>
    </row>
    <row r="483" spans="2:38" s="18" customFormat="1" ht="13.5">
      <c r="B483" s="54"/>
      <c r="C483" s="25"/>
      <c r="G483" s="24"/>
    </row>
    <row r="484" spans="2:38" s="18" customFormat="1" ht="13.5">
      <c r="B484" s="54"/>
      <c r="C484" s="25"/>
      <c r="G484" s="24"/>
    </row>
    <row r="485" spans="2:38" s="18" customFormat="1" ht="13.5">
      <c r="B485" s="54"/>
      <c r="C485" s="25"/>
    </row>
    <row r="486" spans="2:38" s="18" customFormat="1" ht="13.5">
      <c r="B486" s="54"/>
      <c r="C486" s="25"/>
    </row>
    <row r="487" spans="2:38" s="18" customFormat="1" ht="13.5">
      <c r="B487" s="54"/>
      <c r="C487" s="25"/>
    </row>
    <row r="488" spans="2:38" s="18" customFormat="1" ht="13.5">
      <c r="B488" s="54"/>
      <c r="C488" s="25"/>
    </row>
    <row r="489" spans="2:38" s="18" customFormat="1" ht="13.5">
      <c r="B489" s="54"/>
      <c r="C489" s="25"/>
    </row>
    <row r="490" spans="2:38" s="18" customFormat="1" ht="13.5">
      <c r="B490" s="54"/>
      <c r="C490" s="25"/>
    </row>
    <row r="491" spans="2:38" s="18" customFormat="1" ht="13.5">
      <c r="B491" s="54"/>
      <c r="C491" s="25"/>
    </row>
    <row r="492" spans="2:38" s="18" customFormat="1" ht="13.5">
      <c r="B492" s="54"/>
      <c r="C492" s="25"/>
    </row>
    <row r="493" spans="2:38" ht="13.5">
      <c r="AL493" s="25"/>
    </row>
    <row r="494" spans="2:38" ht="13.5">
      <c r="AL494" s="25"/>
    </row>
    <row r="495" spans="2:38" ht="13.5">
      <c r="AL495" s="25"/>
    </row>
    <row r="496" spans="2:38" ht="13.5">
      <c r="AL496" s="25"/>
    </row>
  </sheetData>
  <sheetProtection algorithmName="SHA-512" hashValue="QST8i0h51E62cBdVSA2uxEIbXtv7xkVwNfvMs+o6gmr3TtgcBShX7nUlxDspmgSN1RiWkdI7fKNkwKprH4wGcQ==" saltValue="wAWd3sFWvMKFKA23w6Oc7Q==" spinCount="100000" sheet="1" objects="1" scenarios="1"/>
  <mergeCells count="41">
    <mergeCell ref="A183:A232"/>
    <mergeCell ref="A297:A346"/>
    <mergeCell ref="AB358:AE358"/>
    <mergeCell ref="A130:D131"/>
    <mergeCell ref="A358:D359"/>
    <mergeCell ref="AB244:AE244"/>
    <mergeCell ref="A244:D245"/>
    <mergeCell ref="H244:H245"/>
    <mergeCell ref="I244:W244"/>
    <mergeCell ref="X244:AA244"/>
    <mergeCell ref="E131:F131"/>
    <mergeCell ref="E245:F245"/>
    <mergeCell ref="AF130:AG130"/>
    <mergeCell ref="A133:A141"/>
    <mergeCell ref="A2:C2"/>
    <mergeCell ref="A16:D17"/>
    <mergeCell ref="H16:H17"/>
    <mergeCell ref="I16:W16"/>
    <mergeCell ref="X16:AA16"/>
    <mergeCell ref="H130:H131"/>
    <mergeCell ref="I130:W130"/>
    <mergeCell ref="X130:AA130"/>
    <mergeCell ref="AB130:AE130"/>
    <mergeCell ref="A69:A118"/>
    <mergeCell ref="E17:F17"/>
    <mergeCell ref="AF244:AG244"/>
    <mergeCell ref="A247:A255"/>
    <mergeCell ref="A415:A460"/>
    <mergeCell ref="AD2:AE3"/>
    <mergeCell ref="AF2:AG2"/>
    <mergeCell ref="X358:AA358"/>
    <mergeCell ref="AF358:AG358"/>
    <mergeCell ref="A361:A369"/>
    <mergeCell ref="A412:A413"/>
    <mergeCell ref="A19:A27"/>
    <mergeCell ref="AF16:AG16"/>
    <mergeCell ref="H5:I5"/>
    <mergeCell ref="A5:F5"/>
    <mergeCell ref="H358:H359"/>
    <mergeCell ref="I358:W358"/>
    <mergeCell ref="AB16:AE16"/>
  </mergeCells>
  <phoneticPr fontId="1"/>
  <conditionalFormatting sqref="B69:B118">
    <cfRule type="cellIs" dxfId="91" priority="3" operator="between">
      <formula>1</formula>
      <formula>50</formula>
    </cfRule>
  </conditionalFormatting>
  <conditionalFormatting sqref="B183:B232">
    <cfRule type="cellIs" dxfId="90" priority="2" operator="between">
      <formula>1</formula>
      <formula>50</formula>
    </cfRule>
  </conditionalFormatting>
  <conditionalFormatting sqref="B297:B346">
    <cfRule type="cellIs" dxfId="89" priority="1" operator="between">
      <formula>1</formula>
      <formula>50</formula>
    </cfRule>
  </conditionalFormatting>
  <dataValidations count="12">
    <dataValidation type="whole" operator="greaterThanOrEqual" allowBlank="1" showInputMessage="1" showErrorMessage="1" error="整数値を入力してください" sqref="AF411:AG460 AB297:AB346 AF297:AG346 AF360:AG409 AF132:AG181 AF183:AG232 AF18:AG67 AF69:AG118 AF246:AG295 AB246:AB295" xr:uid="{00000000-0002-0000-0700-000000000000}">
      <formula1>0</formula1>
    </dataValidation>
    <dataValidation type="decimal" operator="greaterThanOrEqual" allowBlank="1" showInputMessage="1" showErrorMessage="1" error="数値を入力してください" sqref="I360:AE409 AD297:AE346 I297:AA346 I246:AA295 X18:AE67 Z132:Z181 V18:V67 I411:AE460 Z183:Z232 X69:AE118 V69:V118 I132:W181 AB132:AE181 I183:W232 AB183:AE232 AD246:AE295" xr:uid="{00000000-0002-0000-0700-000001000000}">
      <formula1>0</formula1>
    </dataValidation>
    <dataValidation allowBlank="1" showInputMessage="1" showErrorMessage="1" promptTitle="会社名の入力" prompt="会社名について入力してください。" sqref="C411:C460 C360:C409" xr:uid="{00000000-0002-0000-0700-000002000000}"/>
    <dataValidation type="decimal" operator="greaterThanOrEqual" allowBlank="1" showInputMessage="1" showErrorMessage="1" errorTitle="エラー及び対処方法" error="3t未満の場合は、この欄には入力できません。_x000a_　機械本体重量が3t未満の場合は、_x000a_　　A-④票(2_3)シートの「B-1 質量20ｔ未満の建設機械の運搬」で入力してください。" sqref="H360:H409 H411:H460" xr:uid="{00000000-0002-0000-0700-000003000000}">
      <formula1>3</formula1>
    </dataValidation>
    <dataValidation type="decimal" operator="greaterThanOrEqual" allowBlank="1" showInputMessage="1" showErrorMessage="1" errorTitle="エラー及び対処方法" sqref="H297:H346 H246:H295" xr:uid="{00000000-0002-0000-0700-000004000000}">
      <formula1>0</formula1>
    </dataValidation>
    <dataValidation allowBlank="1" showErrorMessage="1" promptTitle="会社名の入力" prompt="会社名について入力してください。" sqref="C18:C67 C246:C295 C132:C181" xr:uid="{00000000-0002-0000-0700-000005000000}"/>
    <dataValidation type="list" showErrorMessage="1" promptTitle="会社名の入力" prompt="会社名について入力してください。" sqref="C297:C346 C69:C118 C183:C232" xr:uid="{00000000-0002-0000-0700-000006000000}">
      <formula1>再下請</formula1>
    </dataValidation>
    <dataValidation type="whole" operator="greaterThanOrEqual" allowBlank="1" showInputMessage="1" showErrorMessage="1" error="数値を入力してください" sqref="I69:U118 W69:W118 I18:U67 W18:W67 X132:Y181 AA132:AA181 X183:Y232 AA183:AA232 AC297:AC346 AC246:AC295" xr:uid="{00000000-0002-0000-0700-00000800000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5-2_建設機械Ⅰ」シートの「B-1 質量20ｔ未満の建設機械の運搬」で入力してください。" sqref="H18:H67 H69:H118" xr:uid="{00000000-0002-0000-0700-000009000000}">
      <formula1>20</formula1>
    </dataValidation>
    <dataValidation type="decimal" operator="greaterThanOrEqual" allowBlank="1" showInputMessage="1" showErrorMessage="1" errorTitle="エラー及び対処方法" error="80t未満の場合は、この欄には入力できません。_x000a_　機械本体重量が80t未満の場合は、_x000a_　　「5-2_建設機械Ⅰ」で入力してください。" sqref="H183:H232 H132:H181" xr:uid="{00000000-0002-0000-0700-00000A000000}">
      <formula1>80</formula1>
    </dataValidation>
    <dataValidation type="list" allowBlank="1" showInputMessage="1" sqref="E18:E67 E69:E118 E132:E181 E183:E232 E246:E295 E297:E346" xr:uid="{C6DE5473-3E22-4401-94C9-926A1603DF95}">
      <formula1>運搬機械名</formula1>
    </dataValidation>
    <dataValidation type="list" allowBlank="1" showInputMessage="1" sqref="F18:F67 F69:F118 F132:F181 F183:F232 F246:F295 F297:F346" xr:uid="{6FB82448-FCE6-4C7F-9BD5-70C00D53173B}">
      <formula1>INDIRECT(E18)</formula1>
    </dataValidation>
  </dataValidations>
  <pageMargins left="0.78" right="0.39" top="0.41" bottom="0.41" header="0" footer="0"/>
  <pageSetup paperSize="9" scale="32" orientation="portrait" horizontalDpi="400" r:id="rId1"/>
  <headerFooter alignWithMargins="0">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1866" r:id="rId4" name="Button 10">
              <controlPr defaultSize="0" autoFill="0" autoPict="0" macro="[0]!A043_Btn04">
                <anchor moveWithCells="1" sizeWithCells="1">
                  <from>
                    <xdr:col>0</xdr:col>
                    <xdr:colOff>133350</xdr:colOff>
                    <xdr:row>349</xdr:row>
                    <xdr:rowOff>0</xdr:rowOff>
                  </from>
                  <to>
                    <xdr:col>2</xdr:col>
                    <xdr:colOff>704850</xdr:colOff>
                    <xdr:row>349</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CCFFCC"/>
  </sheetPr>
  <dimension ref="A1:F341"/>
  <sheetViews>
    <sheetView zoomScaleNormal="100" workbookViewId="0">
      <pane xSplit="1" ySplit="2" topLeftCell="B3" activePane="bottomRight" state="frozen"/>
      <selection pane="topRight" activeCell="B1" sqref="B1"/>
      <selection pane="bottomLeft" activeCell="A3" sqref="A3"/>
      <selection pane="bottomRight" activeCell="F59" sqref="F59"/>
    </sheetView>
  </sheetViews>
  <sheetFormatPr defaultRowHeight="13.5"/>
  <cols>
    <col min="1" max="1" width="9" style="1515"/>
    <col min="2" max="2" width="5" style="1515" customWidth="1"/>
    <col min="3" max="3" width="24.5" style="1515" bestFit="1" customWidth="1"/>
    <col min="4" max="4" width="4" style="1515" customWidth="1"/>
    <col min="5" max="5" width="45.375" style="1515" bestFit="1" customWidth="1"/>
    <col min="6" max="6" width="100.625" style="1515" bestFit="1" customWidth="1"/>
    <col min="7" max="16384" width="9" style="1515"/>
  </cols>
  <sheetData>
    <row r="1" spans="1:6">
      <c r="A1" s="1952" t="s">
        <v>1316</v>
      </c>
      <c r="B1" s="1953" t="s">
        <v>1303</v>
      </c>
      <c r="C1" s="1954"/>
      <c r="D1" s="1953" t="s">
        <v>1310</v>
      </c>
      <c r="E1" s="1955"/>
      <c r="F1" s="1954"/>
    </row>
    <row r="2" spans="1:6">
      <c r="A2" s="1952"/>
      <c r="B2" s="1514" t="s">
        <v>1302</v>
      </c>
      <c r="C2" s="1514" t="s">
        <v>1304</v>
      </c>
      <c r="D2" s="1514" t="s">
        <v>1302</v>
      </c>
      <c r="E2" s="1514" t="s">
        <v>1311</v>
      </c>
      <c r="F2" s="1514" t="s">
        <v>895</v>
      </c>
    </row>
    <row r="3" spans="1:6">
      <c r="A3" s="1516">
        <v>1</v>
      </c>
      <c r="B3" s="1517">
        <v>1</v>
      </c>
      <c r="C3" s="1517" t="s">
        <v>896</v>
      </c>
      <c r="D3" s="1518">
        <v>1</v>
      </c>
      <c r="E3" s="1518" t="s">
        <v>897</v>
      </c>
      <c r="F3" s="1518" t="s">
        <v>898</v>
      </c>
    </row>
    <row r="4" spans="1:6">
      <c r="A4" s="1516">
        <v>2</v>
      </c>
      <c r="B4" s="1519"/>
      <c r="C4" s="1519"/>
      <c r="D4" s="1518">
        <v>2</v>
      </c>
      <c r="E4" s="1518" t="s">
        <v>899</v>
      </c>
      <c r="F4" s="1518" t="s">
        <v>900</v>
      </c>
    </row>
    <row r="5" spans="1:6">
      <c r="A5" s="1516">
        <v>3</v>
      </c>
      <c r="B5" s="1519"/>
      <c r="C5" s="1519"/>
      <c r="D5" s="1518">
        <v>3</v>
      </c>
      <c r="E5" s="1518" t="s">
        <v>901</v>
      </c>
      <c r="F5" s="1518" t="s">
        <v>900</v>
      </c>
    </row>
    <row r="6" spans="1:6">
      <c r="A6" s="1516">
        <v>4</v>
      </c>
      <c r="B6" s="1519"/>
      <c r="C6" s="1519"/>
      <c r="D6" s="1518">
        <v>4</v>
      </c>
      <c r="E6" s="1518" t="s">
        <v>902</v>
      </c>
      <c r="F6" s="1518" t="s">
        <v>900</v>
      </c>
    </row>
    <row r="7" spans="1:6">
      <c r="A7" s="1516">
        <v>5</v>
      </c>
      <c r="B7" s="1520"/>
      <c r="C7" s="1520"/>
      <c r="D7" s="1518">
        <v>5</v>
      </c>
      <c r="E7" s="1518" t="s">
        <v>1317</v>
      </c>
      <c r="F7" s="1518"/>
    </row>
    <row r="8" spans="1:6">
      <c r="A8" s="1516">
        <v>6</v>
      </c>
      <c r="B8" s="1517">
        <v>2</v>
      </c>
      <c r="C8" s="1517" t="s">
        <v>903</v>
      </c>
      <c r="D8" s="1518">
        <v>1</v>
      </c>
      <c r="E8" s="1518" t="s">
        <v>1312</v>
      </c>
      <c r="F8" s="1518" t="s">
        <v>904</v>
      </c>
    </row>
    <row r="9" spans="1:6">
      <c r="A9" s="1516">
        <v>7</v>
      </c>
      <c r="B9" s="1519"/>
      <c r="C9" s="1519"/>
      <c r="D9" s="1518">
        <v>2</v>
      </c>
      <c r="E9" s="1518" t="s">
        <v>905</v>
      </c>
      <c r="F9" s="1518" t="s">
        <v>904</v>
      </c>
    </row>
    <row r="10" spans="1:6">
      <c r="A10" s="1516">
        <v>8</v>
      </c>
      <c r="B10" s="1519"/>
      <c r="C10" s="1519"/>
      <c r="D10" s="1518">
        <v>3</v>
      </c>
      <c r="E10" s="1518" t="s">
        <v>906</v>
      </c>
      <c r="F10" s="1518" t="s">
        <v>904</v>
      </c>
    </row>
    <row r="11" spans="1:6">
      <c r="A11" s="1516">
        <v>9</v>
      </c>
      <c r="B11" s="1519"/>
      <c r="C11" s="1519"/>
      <c r="D11" s="1518">
        <v>4</v>
      </c>
      <c r="E11" s="1518" t="s">
        <v>907</v>
      </c>
      <c r="F11" s="1518" t="s">
        <v>904</v>
      </c>
    </row>
    <row r="12" spans="1:6">
      <c r="A12" s="1516">
        <v>10</v>
      </c>
      <c r="B12" s="1519"/>
      <c r="C12" s="1519"/>
      <c r="D12" s="1518">
        <v>5</v>
      </c>
      <c r="E12" s="1518" t="s">
        <v>908</v>
      </c>
      <c r="F12" s="1518" t="s">
        <v>904</v>
      </c>
    </row>
    <row r="13" spans="1:6">
      <c r="A13" s="1516">
        <v>11</v>
      </c>
      <c r="B13" s="1519"/>
      <c r="C13" s="1519"/>
      <c r="D13" s="1518">
        <v>6</v>
      </c>
      <c r="E13" s="1518" t="s">
        <v>909</v>
      </c>
      <c r="F13" s="1518" t="s">
        <v>904</v>
      </c>
    </row>
    <row r="14" spans="1:6">
      <c r="A14" s="1516">
        <v>12</v>
      </c>
      <c r="B14" s="1519"/>
      <c r="C14" s="1519"/>
      <c r="D14" s="1518">
        <v>7</v>
      </c>
      <c r="E14" s="1518" t="s">
        <v>910</v>
      </c>
      <c r="F14" s="1518" t="s">
        <v>904</v>
      </c>
    </row>
    <row r="15" spans="1:6">
      <c r="A15" s="1516">
        <v>13</v>
      </c>
      <c r="B15" s="1519"/>
      <c r="C15" s="1519"/>
      <c r="D15" s="1518">
        <v>8</v>
      </c>
      <c r="E15" s="1518" t="s">
        <v>911</v>
      </c>
      <c r="F15" s="1518" t="s">
        <v>912</v>
      </c>
    </row>
    <row r="16" spans="1:6">
      <c r="A16" s="1516">
        <v>14</v>
      </c>
      <c r="B16" s="1520"/>
      <c r="C16" s="1520"/>
      <c r="D16" s="1518">
        <v>9</v>
      </c>
      <c r="E16" s="1518" t="s">
        <v>1318</v>
      </c>
      <c r="F16" s="1518"/>
    </row>
    <row r="17" spans="1:6">
      <c r="A17" s="1516">
        <v>15</v>
      </c>
      <c r="B17" s="1517">
        <v>3</v>
      </c>
      <c r="C17" s="1517" t="s">
        <v>913</v>
      </c>
      <c r="D17" s="1518">
        <v>1</v>
      </c>
      <c r="E17" s="1518" t="s">
        <v>914</v>
      </c>
      <c r="F17" s="1518" t="s">
        <v>915</v>
      </c>
    </row>
    <row r="18" spans="1:6">
      <c r="A18" s="1516">
        <v>16</v>
      </c>
      <c r="B18" s="1519"/>
      <c r="C18" s="1519"/>
      <c r="D18" s="1518">
        <v>2</v>
      </c>
      <c r="E18" s="1518" t="s">
        <v>916</v>
      </c>
      <c r="F18" s="1518" t="s">
        <v>915</v>
      </c>
    </row>
    <row r="19" spans="1:6">
      <c r="A19" s="1516">
        <v>17</v>
      </c>
      <c r="B19" s="1519"/>
      <c r="C19" s="1519"/>
      <c r="D19" s="1518">
        <v>3</v>
      </c>
      <c r="E19" s="1518" t="s">
        <v>917</v>
      </c>
      <c r="F19" s="1518" t="s">
        <v>918</v>
      </c>
    </row>
    <row r="20" spans="1:6">
      <c r="A20" s="1516">
        <v>18</v>
      </c>
      <c r="B20" s="1519"/>
      <c r="C20" s="1519"/>
      <c r="D20" s="1518">
        <v>4</v>
      </c>
      <c r="E20" s="1518" t="s">
        <v>919</v>
      </c>
      <c r="F20" s="1518" t="s">
        <v>920</v>
      </c>
    </row>
    <row r="21" spans="1:6">
      <c r="A21" s="1516">
        <v>19</v>
      </c>
      <c r="B21" s="1519"/>
      <c r="C21" s="1519"/>
      <c r="D21" s="1518">
        <v>5</v>
      </c>
      <c r="E21" s="1518" t="s">
        <v>921</v>
      </c>
      <c r="F21" s="1518" t="s">
        <v>922</v>
      </c>
    </row>
    <row r="22" spans="1:6">
      <c r="A22" s="1516">
        <v>20</v>
      </c>
      <c r="B22" s="1519"/>
      <c r="C22" s="1519"/>
      <c r="D22" s="1518">
        <v>6</v>
      </c>
      <c r="E22" s="1518" t="s">
        <v>923</v>
      </c>
      <c r="F22" s="1518" t="s">
        <v>924</v>
      </c>
    </row>
    <row r="23" spans="1:6">
      <c r="A23" s="1516">
        <v>21</v>
      </c>
      <c r="B23" s="1519"/>
      <c r="C23" s="1519"/>
      <c r="D23" s="1518">
        <v>7</v>
      </c>
      <c r="E23" s="1518" t="s">
        <v>925</v>
      </c>
      <c r="F23" s="1518" t="s">
        <v>924</v>
      </c>
    </row>
    <row r="24" spans="1:6">
      <c r="A24" s="1516">
        <v>22</v>
      </c>
      <c r="B24" s="1519"/>
      <c r="C24" s="1519"/>
      <c r="D24" s="1518">
        <v>8</v>
      </c>
      <c r="E24" s="1518" t="s">
        <v>926</v>
      </c>
      <c r="F24" s="1518" t="s">
        <v>927</v>
      </c>
    </row>
    <row r="25" spans="1:6">
      <c r="A25" s="1516">
        <v>23</v>
      </c>
      <c r="B25" s="1519"/>
      <c r="C25" s="1519"/>
      <c r="D25" s="1518">
        <v>9</v>
      </c>
      <c r="E25" s="1518" t="s">
        <v>928</v>
      </c>
      <c r="F25" s="1518" t="s">
        <v>915</v>
      </c>
    </row>
    <row r="26" spans="1:6">
      <c r="A26" s="1516">
        <v>24</v>
      </c>
      <c r="B26" s="1520"/>
      <c r="C26" s="1520"/>
      <c r="D26" s="1518">
        <v>10</v>
      </c>
      <c r="E26" s="1518" t="s">
        <v>1319</v>
      </c>
      <c r="F26" s="1518"/>
    </row>
    <row r="27" spans="1:6">
      <c r="A27" s="1516">
        <v>25</v>
      </c>
      <c r="B27" s="1517">
        <v>4</v>
      </c>
      <c r="C27" s="1517" t="s">
        <v>929</v>
      </c>
      <c r="D27" s="1518">
        <v>1</v>
      </c>
      <c r="E27" s="1518" t="s">
        <v>930</v>
      </c>
      <c r="F27" s="1518" t="s">
        <v>263</v>
      </c>
    </row>
    <row r="28" spans="1:6">
      <c r="A28" s="1516">
        <v>26</v>
      </c>
      <c r="B28" s="1519"/>
      <c r="C28" s="1519"/>
      <c r="D28" s="1518">
        <v>2</v>
      </c>
      <c r="E28" s="1518" t="s">
        <v>931</v>
      </c>
      <c r="F28" s="1518" t="s">
        <v>263</v>
      </c>
    </row>
    <row r="29" spans="1:6">
      <c r="A29" s="1516">
        <v>27</v>
      </c>
      <c r="B29" s="1519"/>
      <c r="C29" s="1519"/>
      <c r="D29" s="1518">
        <v>3</v>
      </c>
      <c r="E29" s="1518" t="s">
        <v>932</v>
      </c>
      <c r="F29" s="1518" t="s">
        <v>263</v>
      </c>
    </row>
    <row r="30" spans="1:6">
      <c r="A30" s="1516">
        <v>28</v>
      </c>
      <c r="B30" s="1519"/>
      <c r="C30" s="1519"/>
      <c r="D30" s="1518">
        <v>4</v>
      </c>
      <c r="E30" s="1518" t="s">
        <v>933</v>
      </c>
      <c r="F30" s="1518"/>
    </row>
    <row r="31" spans="1:6">
      <c r="A31" s="1516">
        <v>29</v>
      </c>
      <c r="B31" s="1519"/>
      <c r="C31" s="1519"/>
      <c r="D31" s="1518">
        <v>5</v>
      </c>
      <c r="E31" s="1518" t="s">
        <v>934</v>
      </c>
      <c r="F31" s="1518" t="s">
        <v>935</v>
      </c>
    </row>
    <row r="32" spans="1:6">
      <c r="A32" s="1516">
        <v>30</v>
      </c>
      <c r="B32" s="1519"/>
      <c r="C32" s="1519"/>
      <c r="D32" s="1518">
        <v>6</v>
      </c>
      <c r="E32" s="1518" t="s">
        <v>936</v>
      </c>
      <c r="F32" s="1518" t="s">
        <v>937</v>
      </c>
    </row>
    <row r="33" spans="1:6">
      <c r="A33" s="1516">
        <v>31</v>
      </c>
      <c r="B33" s="1519"/>
      <c r="C33" s="1519"/>
      <c r="D33" s="1518">
        <v>7</v>
      </c>
      <c r="E33" s="1518" t="s">
        <v>938</v>
      </c>
      <c r="F33" s="1518" t="s">
        <v>937</v>
      </c>
    </row>
    <row r="34" spans="1:6">
      <c r="A34" s="1516">
        <v>32</v>
      </c>
      <c r="B34" s="1519"/>
      <c r="C34" s="1519"/>
      <c r="D34" s="1518">
        <v>8</v>
      </c>
      <c r="E34" s="1518" t="s">
        <v>939</v>
      </c>
      <c r="F34" s="1518" t="s">
        <v>937</v>
      </c>
    </row>
    <row r="35" spans="1:6">
      <c r="A35" s="1516">
        <v>33</v>
      </c>
      <c r="B35" s="1519"/>
      <c r="C35" s="1519"/>
      <c r="D35" s="1518">
        <v>9</v>
      </c>
      <c r="E35" s="1518" t="s">
        <v>940</v>
      </c>
      <c r="F35" s="1518" t="s">
        <v>115</v>
      </c>
    </row>
    <row r="36" spans="1:6">
      <c r="A36" s="1516">
        <v>34</v>
      </c>
      <c r="B36" s="1519"/>
      <c r="C36" s="1519"/>
      <c r="D36" s="1518">
        <v>10</v>
      </c>
      <c r="E36" s="1518" t="s">
        <v>116</v>
      </c>
      <c r="F36" s="1518" t="s">
        <v>115</v>
      </c>
    </row>
    <row r="37" spans="1:6">
      <c r="A37" s="1516">
        <v>35</v>
      </c>
      <c r="B37" s="1519"/>
      <c r="C37" s="1519"/>
      <c r="D37" s="1518">
        <v>11</v>
      </c>
      <c r="E37" s="1518" t="s">
        <v>117</v>
      </c>
      <c r="F37" s="1518" t="s">
        <v>118</v>
      </c>
    </row>
    <row r="38" spans="1:6">
      <c r="A38" s="1516">
        <v>36</v>
      </c>
      <c r="B38" s="1519"/>
      <c r="C38" s="1519"/>
      <c r="D38" s="1518">
        <v>12</v>
      </c>
      <c r="E38" s="1518" t="s">
        <v>119</v>
      </c>
      <c r="F38" s="1518" t="s">
        <v>120</v>
      </c>
    </row>
    <row r="39" spans="1:6">
      <c r="A39" s="1516">
        <v>37</v>
      </c>
      <c r="B39" s="1519"/>
      <c r="C39" s="1519"/>
      <c r="D39" s="1518">
        <v>13</v>
      </c>
      <c r="E39" s="1518" t="s">
        <v>264</v>
      </c>
      <c r="F39" s="1518" t="s">
        <v>1155</v>
      </c>
    </row>
    <row r="40" spans="1:6">
      <c r="A40" s="1516">
        <v>38</v>
      </c>
      <c r="B40" s="1519"/>
      <c r="C40" s="1519"/>
      <c r="D40" s="1518">
        <v>14</v>
      </c>
      <c r="E40" s="1518" t="s">
        <v>1156</v>
      </c>
      <c r="F40" s="1518" t="s">
        <v>1157</v>
      </c>
    </row>
    <row r="41" spans="1:6">
      <c r="A41" s="1516">
        <v>39</v>
      </c>
      <c r="B41" s="1519"/>
      <c r="C41" s="1519"/>
      <c r="D41" s="1518">
        <v>15</v>
      </c>
      <c r="E41" s="1518" t="s">
        <v>1158</v>
      </c>
      <c r="F41" s="1518" t="s">
        <v>263</v>
      </c>
    </row>
    <row r="42" spans="1:6">
      <c r="A42" s="1516">
        <v>40</v>
      </c>
      <c r="B42" s="1520"/>
      <c r="C42" s="1520"/>
      <c r="D42" s="1518">
        <v>16</v>
      </c>
      <c r="E42" s="1518" t="s">
        <v>1320</v>
      </c>
      <c r="F42" s="1518"/>
    </row>
    <row r="43" spans="1:6">
      <c r="A43" s="1516">
        <v>41</v>
      </c>
      <c r="B43" s="1517">
        <v>5</v>
      </c>
      <c r="C43" s="1517" t="s">
        <v>1159</v>
      </c>
      <c r="D43" s="1518">
        <v>1</v>
      </c>
      <c r="E43" s="1518" t="s">
        <v>1160</v>
      </c>
      <c r="F43" s="1518" t="s">
        <v>1161</v>
      </c>
    </row>
    <row r="44" spans="1:6">
      <c r="A44" s="1516">
        <v>42</v>
      </c>
      <c r="B44" s="1519"/>
      <c r="C44" s="1519"/>
      <c r="D44" s="1518">
        <v>2</v>
      </c>
      <c r="E44" s="1518" t="s">
        <v>390</v>
      </c>
      <c r="F44" s="1518" t="s">
        <v>1161</v>
      </c>
    </row>
    <row r="45" spans="1:6">
      <c r="A45" s="1516">
        <v>43</v>
      </c>
      <c r="B45" s="1519"/>
      <c r="C45" s="1519"/>
      <c r="D45" s="1518">
        <v>3</v>
      </c>
      <c r="E45" s="1518" t="s">
        <v>391</v>
      </c>
      <c r="F45" s="1518" t="s">
        <v>392</v>
      </c>
    </row>
    <row r="46" spans="1:6">
      <c r="A46" s="1516">
        <v>44</v>
      </c>
      <c r="B46" s="1519"/>
      <c r="C46" s="1519"/>
      <c r="D46" s="1518">
        <v>4</v>
      </c>
      <c r="E46" s="1518" t="s">
        <v>393</v>
      </c>
      <c r="F46" s="1518" t="s">
        <v>394</v>
      </c>
    </row>
    <row r="47" spans="1:6">
      <c r="A47" s="1516">
        <v>45</v>
      </c>
      <c r="B47" s="1519"/>
      <c r="C47" s="1519"/>
      <c r="D47" s="1518">
        <v>5</v>
      </c>
      <c r="E47" s="1518" t="s">
        <v>395</v>
      </c>
      <c r="F47" s="1518"/>
    </row>
    <row r="48" spans="1:6">
      <c r="A48" s="1516">
        <v>46</v>
      </c>
      <c r="B48" s="1519"/>
      <c r="C48" s="1519"/>
      <c r="D48" s="1518">
        <v>6</v>
      </c>
      <c r="E48" s="1518" t="s">
        <v>396</v>
      </c>
      <c r="F48" s="1518" t="s">
        <v>397</v>
      </c>
    </row>
    <row r="49" spans="1:6">
      <c r="A49" s="1516">
        <v>47</v>
      </c>
      <c r="B49" s="1519"/>
      <c r="C49" s="1519"/>
      <c r="D49" s="1518">
        <v>7</v>
      </c>
      <c r="E49" s="1518" t="s">
        <v>398</v>
      </c>
      <c r="F49" s="1518" t="s">
        <v>397</v>
      </c>
    </row>
    <row r="50" spans="1:6">
      <c r="A50" s="1516">
        <v>48</v>
      </c>
      <c r="B50" s="1519"/>
      <c r="C50" s="1519"/>
      <c r="D50" s="1518">
        <v>8</v>
      </c>
      <c r="E50" s="1518" t="s">
        <v>399</v>
      </c>
      <c r="F50" s="1518" t="s">
        <v>400</v>
      </c>
    </row>
    <row r="51" spans="1:6">
      <c r="A51" s="1516">
        <v>49</v>
      </c>
      <c r="B51" s="1519"/>
      <c r="C51" s="1519"/>
      <c r="D51" s="1518">
        <v>9</v>
      </c>
      <c r="E51" s="1518" t="s">
        <v>401</v>
      </c>
      <c r="F51" s="1518" t="s">
        <v>402</v>
      </c>
    </row>
    <row r="52" spans="1:6">
      <c r="A52" s="1516">
        <v>50</v>
      </c>
      <c r="B52" s="1519"/>
      <c r="C52" s="1519"/>
      <c r="D52" s="1518">
        <v>10</v>
      </c>
      <c r="E52" s="1518" t="s">
        <v>403</v>
      </c>
      <c r="F52" s="1518" t="s">
        <v>883</v>
      </c>
    </row>
    <row r="53" spans="1:6">
      <c r="A53" s="1516">
        <v>51</v>
      </c>
      <c r="B53" s="1519"/>
      <c r="C53" s="1519"/>
      <c r="D53" s="1518">
        <v>11</v>
      </c>
      <c r="E53" s="1518" t="s">
        <v>1888</v>
      </c>
      <c r="F53" s="1518" t="s">
        <v>1889</v>
      </c>
    </row>
    <row r="54" spans="1:6">
      <c r="A54" s="1516">
        <v>52</v>
      </c>
      <c r="B54" s="1519"/>
      <c r="C54" s="1519"/>
      <c r="D54" s="1518">
        <v>12</v>
      </c>
      <c r="E54" s="1518" t="s">
        <v>884</v>
      </c>
      <c r="F54" s="1518" t="s">
        <v>92</v>
      </c>
    </row>
    <row r="55" spans="1:6">
      <c r="A55" s="1516">
        <v>53</v>
      </c>
      <c r="B55" s="1519"/>
      <c r="C55" s="1519"/>
      <c r="D55" s="1518">
        <v>13</v>
      </c>
      <c r="E55" s="1518" t="s">
        <v>93</v>
      </c>
      <c r="F55" s="1518" t="s">
        <v>397</v>
      </c>
    </row>
    <row r="56" spans="1:6">
      <c r="A56" s="1516">
        <v>54</v>
      </c>
      <c r="B56" s="1519"/>
      <c r="C56" s="1519"/>
      <c r="D56" s="1518">
        <v>14</v>
      </c>
      <c r="E56" s="1518" t="s">
        <v>94</v>
      </c>
      <c r="F56" s="1518" t="s">
        <v>397</v>
      </c>
    </row>
    <row r="57" spans="1:6">
      <c r="A57" s="1516">
        <v>55</v>
      </c>
      <c r="B57" s="1519"/>
      <c r="C57" s="1519"/>
      <c r="D57" s="1518">
        <v>15</v>
      </c>
      <c r="E57" s="1518" t="s">
        <v>95</v>
      </c>
      <c r="F57" s="1518" t="s">
        <v>96</v>
      </c>
    </row>
    <row r="58" spans="1:6">
      <c r="A58" s="1516">
        <v>56</v>
      </c>
      <c r="B58" s="1519"/>
      <c r="C58" s="1519"/>
      <c r="D58" s="1518">
        <v>16</v>
      </c>
      <c r="E58" s="1518" t="s">
        <v>97</v>
      </c>
      <c r="F58" s="1518" t="s">
        <v>98</v>
      </c>
    </row>
    <row r="59" spans="1:6">
      <c r="A59" s="1516">
        <v>57</v>
      </c>
      <c r="B59" s="1519"/>
      <c r="C59" s="1519"/>
      <c r="D59" s="1518">
        <v>17</v>
      </c>
      <c r="E59" s="1518" t="s">
        <v>99</v>
      </c>
      <c r="F59" s="1518" t="s">
        <v>100</v>
      </c>
    </row>
    <row r="60" spans="1:6">
      <c r="A60" s="1516">
        <v>58</v>
      </c>
      <c r="B60" s="1519"/>
      <c r="C60" s="1519"/>
      <c r="D60" s="1518">
        <v>18</v>
      </c>
      <c r="E60" s="1518" t="s">
        <v>101</v>
      </c>
      <c r="F60" s="1518" t="s">
        <v>102</v>
      </c>
    </row>
    <row r="61" spans="1:6">
      <c r="A61" s="1516">
        <v>59</v>
      </c>
      <c r="B61" s="1519"/>
      <c r="C61" s="1519"/>
      <c r="D61" s="1518">
        <v>19</v>
      </c>
      <c r="E61" s="1518" t="s">
        <v>103</v>
      </c>
      <c r="F61" s="1518" t="s">
        <v>104</v>
      </c>
    </row>
    <row r="62" spans="1:6">
      <c r="A62" s="1516">
        <v>60</v>
      </c>
      <c r="B62" s="1519"/>
      <c r="C62" s="1519"/>
      <c r="D62" s="1518">
        <v>20</v>
      </c>
      <c r="E62" s="1518" t="s">
        <v>105</v>
      </c>
      <c r="F62" s="1518" t="s">
        <v>106</v>
      </c>
    </row>
    <row r="63" spans="1:6">
      <c r="A63" s="1516">
        <v>61</v>
      </c>
      <c r="B63" s="1519"/>
      <c r="C63" s="1519"/>
      <c r="D63" s="1518">
        <v>21</v>
      </c>
      <c r="E63" s="1518" t="s">
        <v>107</v>
      </c>
      <c r="F63" s="1518" t="s">
        <v>108</v>
      </c>
    </row>
    <row r="64" spans="1:6">
      <c r="A64" s="1516">
        <v>62</v>
      </c>
      <c r="B64" s="1519"/>
      <c r="C64" s="1519"/>
      <c r="D64" s="1518">
        <v>22</v>
      </c>
      <c r="E64" s="1518" t="s">
        <v>109</v>
      </c>
      <c r="F64" s="1518"/>
    </row>
    <row r="65" spans="1:6">
      <c r="A65" s="1516">
        <v>63</v>
      </c>
      <c r="B65" s="1519"/>
      <c r="C65" s="1519"/>
      <c r="D65" s="1518">
        <v>23</v>
      </c>
      <c r="E65" s="1518" t="s">
        <v>110</v>
      </c>
      <c r="F65" s="1518" t="s">
        <v>985</v>
      </c>
    </row>
    <row r="66" spans="1:6">
      <c r="A66" s="1516">
        <v>64</v>
      </c>
      <c r="B66" s="1519"/>
      <c r="C66" s="1519"/>
      <c r="D66" s="1518">
        <v>24</v>
      </c>
      <c r="E66" s="1518" t="s">
        <v>986</v>
      </c>
      <c r="F66" s="1518" t="s">
        <v>985</v>
      </c>
    </row>
    <row r="67" spans="1:6">
      <c r="A67" s="1516">
        <v>65</v>
      </c>
      <c r="B67" s="1519"/>
      <c r="C67" s="1519"/>
      <c r="D67" s="1518">
        <v>25</v>
      </c>
      <c r="E67" s="1518" t="s">
        <v>987</v>
      </c>
      <c r="F67" s="1518" t="s">
        <v>985</v>
      </c>
    </row>
    <row r="68" spans="1:6">
      <c r="A68" s="1516">
        <v>66</v>
      </c>
      <c r="B68" s="1519"/>
      <c r="C68" s="1519"/>
      <c r="D68" s="1518">
        <v>26</v>
      </c>
      <c r="E68" s="1518" t="s">
        <v>988</v>
      </c>
      <c r="F68" s="1518"/>
    </row>
    <row r="69" spans="1:6">
      <c r="A69" s="1516">
        <v>67</v>
      </c>
      <c r="B69" s="1519"/>
      <c r="C69" s="1519"/>
      <c r="D69" s="1518">
        <v>27</v>
      </c>
      <c r="E69" s="1518" t="s">
        <v>989</v>
      </c>
      <c r="F69" s="1518" t="s">
        <v>990</v>
      </c>
    </row>
    <row r="70" spans="1:6">
      <c r="A70" s="1516">
        <v>68</v>
      </c>
      <c r="B70" s="1519"/>
      <c r="C70" s="1519"/>
      <c r="D70" s="1518">
        <v>28</v>
      </c>
      <c r="E70" s="1518" t="s">
        <v>991</v>
      </c>
      <c r="F70" s="1518" t="s">
        <v>992</v>
      </c>
    </row>
    <row r="71" spans="1:6">
      <c r="A71" s="1516">
        <v>69</v>
      </c>
      <c r="B71" s="1519"/>
      <c r="C71" s="1519"/>
      <c r="D71" s="1518">
        <v>29</v>
      </c>
      <c r="E71" s="1518" t="s">
        <v>708</v>
      </c>
      <c r="F71" s="1518"/>
    </row>
    <row r="72" spans="1:6">
      <c r="A72" s="1516">
        <v>70</v>
      </c>
      <c r="B72" s="1519"/>
      <c r="C72" s="1519"/>
      <c r="D72" s="1518">
        <v>30</v>
      </c>
      <c r="E72" s="1518" t="s">
        <v>991</v>
      </c>
      <c r="F72" s="1518" t="s">
        <v>992</v>
      </c>
    </row>
    <row r="73" spans="1:6">
      <c r="A73" s="1516">
        <v>71</v>
      </c>
      <c r="B73" s="1519"/>
      <c r="C73" s="1519"/>
      <c r="D73" s="1518">
        <v>31</v>
      </c>
      <c r="E73" s="1518" t="s">
        <v>709</v>
      </c>
      <c r="F73" s="1518" t="s">
        <v>710</v>
      </c>
    </row>
    <row r="74" spans="1:6">
      <c r="A74" s="1516">
        <v>72</v>
      </c>
      <c r="B74" s="1519"/>
      <c r="C74" s="1519"/>
      <c r="D74" s="1518">
        <v>32</v>
      </c>
      <c r="E74" s="1518" t="s">
        <v>711</v>
      </c>
      <c r="F74" s="1518" t="s">
        <v>712</v>
      </c>
    </row>
    <row r="75" spans="1:6">
      <c r="A75" s="1516">
        <v>73</v>
      </c>
      <c r="B75" s="1519"/>
      <c r="C75" s="1519"/>
      <c r="D75" s="1518">
        <v>33</v>
      </c>
      <c r="E75" s="1518" t="s">
        <v>713</v>
      </c>
      <c r="F75" s="1518" t="s">
        <v>714</v>
      </c>
    </row>
    <row r="76" spans="1:6">
      <c r="A76" s="1516">
        <v>74</v>
      </c>
      <c r="B76" s="1519"/>
      <c r="C76" s="1519"/>
      <c r="D76" s="1518">
        <v>34</v>
      </c>
      <c r="E76" s="1518" t="s">
        <v>715</v>
      </c>
      <c r="F76" s="1518" t="s">
        <v>714</v>
      </c>
    </row>
    <row r="77" spans="1:6">
      <c r="A77" s="1516">
        <v>75</v>
      </c>
      <c r="B77" s="1519"/>
      <c r="C77" s="1519"/>
      <c r="D77" s="1518">
        <v>35</v>
      </c>
      <c r="E77" s="1518" t="s">
        <v>716</v>
      </c>
      <c r="F77" s="1518" t="s">
        <v>717</v>
      </c>
    </row>
    <row r="78" spans="1:6">
      <c r="A78" s="1516">
        <v>76</v>
      </c>
      <c r="B78" s="1519"/>
      <c r="C78" s="1519"/>
      <c r="D78" s="1518">
        <v>36</v>
      </c>
      <c r="E78" s="1518" t="s">
        <v>718</v>
      </c>
      <c r="F78" s="1518" t="s">
        <v>719</v>
      </c>
    </row>
    <row r="79" spans="1:6">
      <c r="A79" s="1516">
        <v>77</v>
      </c>
      <c r="B79" s="1519"/>
      <c r="C79" s="1519"/>
      <c r="D79" s="1518">
        <v>37</v>
      </c>
      <c r="E79" s="1518" t="s">
        <v>720</v>
      </c>
      <c r="F79" s="1518" t="s">
        <v>1157</v>
      </c>
    </row>
    <row r="80" spans="1:6">
      <c r="A80" s="1516">
        <v>78</v>
      </c>
      <c r="B80" s="1519"/>
      <c r="C80" s="1519"/>
      <c r="D80" s="1518">
        <v>38</v>
      </c>
      <c r="E80" s="1518" t="s">
        <v>721</v>
      </c>
      <c r="F80" s="1518" t="s">
        <v>686</v>
      </c>
    </row>
    <row r="81" spans="1:6">
      <c r="A81" s="1516">
        <v>79</v>
      </c>
      <c r="B81" s="1519"/>
      <c r="C81" s="1519"/>
      <c r="D81" s="1518">
        <v>39</v>
      </c>
      <c r="E81" s="1518" t="s">
        <v>687</v>
      </c>
      <c r="F81" s="1518" t="s">
        <v>688</v>
      </c>
    </row>
    <row r="82" spans="1:6">
      <c r="A82" s="1516">
        <v>80</v>
      </c>
      <c r="B82" s="1519"/>
      <c r="C82" s="1519"/>
      <c r="D82" s="1518">
        <v>40</v>
      </c>
      <c r="E82" s="1518" t="s">
        <v>689</v>
      </c>
      <c r="F82" s="1518" t="s">
        <v>690</v>
      </c>
    </row>
    <row r="83" spans="1:6">
      <c r="A83" s="1516">
        <v>81</v>
      </c>
      <c r="B83" s="1519"/>
      <c r="C83" s="1519"/>
      <c r="D83" s="1518">
        <v>41</v>
      </c>
      <c r="E83" s="1518" t="s">
        <v>691</v>
      </c>
      <c r="F83" s="1518" t="s">
        <v>692</v>
      </c>
    </row>
    <row r="84" spans="1:6">
      <c r="A84" s="1516">
        <v>82</v>
      </c>
      <c r="B84" s="1519"/>
      <c r="C84" s="1519"/>
      <c r="D84" s="1518">
        <v>42</v>
      </c>
      <c r="E84" s="1518" t="s">
        <v>693</v>
      </c>
      <c r="F84" s="1518"/>
    </row>
    <row r="85" spans="1:6">
      <c r="A85" s="1516">
        <v>83</v>
      </c>
      <c r="B85" s="1519"/>
      <c r="C85" s="1519"/>
      <c r="D85" s="1518">
        <v>43</v>
      </c>
      <c r="E85" s="1518" t="s">
        <v>694</v>
      </c>
      <c r="F85" s="1518" t="s">
        <v>695</v>
      </c>
    </row>
    <row r="86" spans="1:6">
      <c r="A86" s="1516">
        <v>84</v>
      </c>
      <c r="B86" s="1519"/>
      <c r="C86" s="1519"/>
      <c r="D86" s="1518">
        <v>44</v>
      </c>
      <c r="E86" s="1518" t="s">
        <v>696</v>
      </c>
      <c r="F86" s="1518" t="s">
        <v>695</v>
      </c>
    </row>
    <row r="87" spans="1:6">
      <c r="A87" s="1516">
        <v>85</v>
      </c>
      <c r="B87" s="1519"/>
      <c r="C87" s="1519"/>
      <c r="D87" s="1518">
        <v>45</v>
      </c>
      <c r="E87" s="1518" t="s">
        <v>697</v>
      </c>
      <c r="F87" s="1518" t="s">
        <v>698</v>
      </c>
    </row>
    <row r="88" spans="1:6">
      <c r="A88" s="1516">
        <v>86</v>
      </c>
      <c r="B88" s="1519"/>
      <c r="C88" s="1519"/>
      <c r="D88" s="1518">
        <v>46</v>
      </c>
      <c r="E88" s="1518" t="s">
        <v>699</v>
      </c>
      <c r="F88" s="1518" t="s">
        <v>695</v>
      </c>
    </row>
    <row r="89" spans="1:6">
      <c r="A89" s="1516">
        <v>87</v>
      </c>
      <c r="B89" s="1519"/>
      <c r="C89" s="1519"/>
      <c r="D89" s="1518">
        <v>47</v>
      </c>
      <c r="E89" s="1518" t="s">
        <v>700</v>
      </c>
      <c r="F89" s="1518" t="s">
        <v>695</v>
      </c>
    </row>
    <row r="90" spans="1:6">
      <c r="A90" s="1516">
        <v>88</v>
      </c>
      <c r="B90" s="1519"/>
      <c r="C90" s="1519"/>
      <c r="D90" s="1518">
        <v>48</v>
      </c>
      <c r="E90" s="1518" t="s">
        <v>63</v>
      </c>
      <c r="F90" s="1518" t="s">
        <v>64</v>
      </c>
    </row>
    <row r="91" spans="1:6">
      <c r="A91" s="1516">
        <v>89</v>
      </c>
      <c r="B91" s="1519"/>
      <c r="C91" s="1519"/>
      <c r="D91" s="1518">
        <v>49</v>
      </c>
      <c r="E91" s="1518" t="s">
        <v>65</v>
      </c>
      <c r="F91" s="1518" t="s">
        <v>66</v>
      </c>
    </row>
    <row r="92" spans="1:6">
      <c r="A92" s="1516">
        <v>90</v>
      </c>
      <c r="B92" s="1519"/>
      <c r="C92" s="1519"/>
      <c r="D92" s="1518">
        <v>50</v>
      </c>
      <c r="E92" s="1518" t="s">
        <v>67</v>
      </c>
      <c r="F92" s="1518" t="s">
        <v>68</v>
      </c>
    </row>
    <row r="93" spans="1:6">
      <c r="A93" s="1516">
        <v>91</v>
      </c>
      <c r="B93" s="1519"/>
      <c r="C93" s="1519"/>
      <c r="D93" s="1518">
        <v>51</v>
      </c>
      <c r="E93" s="1518" t="s">
        <v>69</v>
      </c>
      <c r="F93" s="1518" t="s">
        <v>70</v>
      </c>
    </row>
    <row r="94" spans="1:6">
      <c r="A94" s="1516">
        <v>92</v>
      </c>
      <c r="B94" s="1519"/>
      <c r="C94" s="1519"/>
      <c r="D94" s="1518">
        <v>52</v>
      </c>
      <c r="E94" s="1518" t="s">
        <v>296</v>
      </c>
      <c r="F94" s="1518" t="s">
        <v>297</v>
      </c>
    </row>
    <row r="95" spans="1:6">
      <c r="A95" s="1516">
        <v>93</v>
      </c>
      <c r="B95" s="1519"/>
      <c r="C95" s="1519"/>
      <c r="D95" s="1518">
        <v>53</v>
      </c>
      <c r="E95" s="1518" t="s">
        <v>298</v>
      </c>
      <c r="F95" s="1518" t="s">
        <v>686</v>
      </c>
    </row>
    <row r="96" spans="1:6">
      <c r="A96" s="1516">
        <v>94</v>
      </c>
      <c r="B96" s="1519"/>
      <c r="C96" s="1519"/>
      <c r="D96" s="1518">
        <v>54</v>
      </c>
      <c r="E96" s="1518" t="s">
        <v>299</v>
      </c>
      <c r="F96" s="1518" t="s">
        <v>300</v>
      </c>
    </row>
    <row r="97" spans="1:6">
      <c r="A97" s="1516">
        <v>95</v>
      </c>
      <c r="B97" s="1519"/>
      <c r="C97" s="1519"/>
      <c r="D97" s="1518">
        <v>55</v>
      </c>
      <c r="E97" s="1518" t="s">
        <v>301</v>
      </c>
      <c r="F97" s="1518" t="s">
        <v>651</v>
      </c>
    </row>
    <row r="98" spans="1:6">
      <c r="A98" s="1516">
        <v>96</v>
      </c>
      <c r="B98" s="1519"/>
      <c r="C98" s="1519"/>
      <c r="D98" s="1518">
        <v>56</v>
      </c>
      <c r="E98" s="1518" t="s">
        <v>652</v>
      </c>
      <c r="F98" s="1518" t="s">
        <v>651</v>
      </c>
    </row>
    <row r="99" spans="1:6">
      <c r="A99" s="1516">
        <v>97</v>
      </c>
      <c r="B99" s="1519"/>
      <c r="C99" s="1519"/>
      <c r="D99" s="1518">
        <v>57</v>
      </c>
      <c r="E99" s="1518" t="s">
        <v>653</v>
      </c>
      <c r="F99" s="1518" t="s">
        <v>654</v>
      </c>
    </row>
    <row r="100" spans="1:6">
      <c r="A100" s="1516">
        <v>98</v>
      </c>
      <c r="B100" s="1519"/>
      <c r="C100" s="1519"/>
      <c r="D100" s="1518">
        <v>58</v>
      </c>
      <c r="E100" s="1518" t="s">
        <v>655</v>
      </c>
      <c r="F100" s="1518" t="s">
        <v>656</v>
      </c>
    </row>
    <row r="101" spans="1:6">
      <c r="A101" s="1516">
        <v>99</v>
      </c>
      <c r="B101" s="1519"/>
      <c r="C101" s="1519"/>
      <c r="D101" s="1518">
        <v>59</v>
      </c>
      <c r="E101" s="1518" t="s">
        <v>657</v>
      </c>
      <c r="F101" s="1518" t="s">
        <v>658</v>
      </c>
    </row>
    <row r="102" spans="1:6">
      <c r="A102" s="1516">
        <v>100</v>
      </c>
      <c r="B102" s="1519"/>
      <c r="C102" s="1519"/>
      <c r="D102" s="1518">
        <v>60</v>
      </c>
      <c r="E102" s="1518" t="s">
        <v>659</v>
      </c>
      <c r="F102" s="1518" t="s">
        <v>1157</v>
      </c>
    </row>
    <row r="103" spans="1:6">
      <c r="A103" s="1516">
        <v>101</v>
      </c>
      <c r="B103" s="1519"/>
      <c r="C103" s="1519"/>
      <c r="D103" s="1518">
        <v>61</v>
      </c>
      <c r="E103" s="1518" t="s">
        <v>660</v>
      </c>
      <c r="F103" s="1518" t="s">
        <v>661</v>
      </c>
    </row>
    <row r="104" spans="1:6">
      <c r="A104" s="1516">
        <v>102</v>
      </c>
      <c r="B104" s="1519"/>
      <c r="C104" s="1519"/>
      <c r="D104" s="1518">
        <v>62</v>
      </c>
      <c r="E104" s="1518" t="s">
        <v>662</v>
      </c>
      <c r="F104" s="1518" t="s">
        <v>663</v>
      </c>
    </row>
    <row r="105" spans="1:6">
      <c r="A105" s="1516">
        <v>103</v>
      </c>
      <c r="B105" s="1519"/>
      <c r="C105" s="1519"/>
      <c r="D105" s="1518">
        <v>63</v>
      </c>
      <c r="E105" s="1518" t="s">
        <v>664</v>
      </c>
      <c r="F105" s="1518" t="s">
        <v>665</v>
      </c>
    </row>
    <row r="106" spans="1:6">
      <c r="A106" s="1516">
        <v>104</v>
      </c>
      <c r="B106" s="1520"/>
      <c r="C106" s="1520"/>
      <c r="D106" s="1518">
        <v>64</v>
      </c>
      <c r="E106" s="1518" t="s">
        <v>1321</v>
      </c>
      <c r="F106" s="1518"/>
    </row>
    <row r="107" spans="1:6">
      <c r="A107" s="1516">
        <v>105</v>
      </c>
      <c r="B107" s="1517">
        <v>6</v>
      </c>
      <c r="C107" s="1517" t="s">
        <v>75</v>
      </c>
      <c r="D107" s="1518">
        <v>1</v>
      </c>
      <c r="E107" s="1518" t="s">
        <v>76</v>
      </c>
      <c r="F107" s="1518" t="s">
        <v>1157</v>
      </c>
    </row>
    <row r="108" spans="1:6">
      <c r="A108" s="1516">
        <v>106</v>
      </c>
      <c r="B108" s="1519"/>
      <c r="C108" s="1519"/>
      <c r="D108" s="1518">
        <v>2</v>
      </c>
      <c r="E108" s="1518" t="s">
        <v>265</v>
      </c>
      <c r="F108" s="1518" t="s">
        <v>77</v>
      </c>
    </row>
    <row r="109" spans="1:6">
      <c r="A109" s="1516">
        <v>107</v>
      </c>
      <c r="B109" s="1519"/>
      <c r="C109" s="1519"/>
      <c r="D109" s="1518">
        <v>3</v>
      </c>
      <c r="E109" s="1518" t="s">
        <v>78</v>
      </c>
      <c r="F109" s="1518"/>
    </row>
    <row r="110" spans="1:6">
      <c r="A110" s="1516">
        <v>108</v>
      </c>
      <c r="B110" s="1519"/>
      <c r="C110" s="1519"/>
      <c r="D110" s="1518">
        <v>4</v>
      </c>
      <c r="E110" s="1518" t="s">
        <v>79</v>
      </c>
      <c r="F110" s="1518" t="s">
        <v>80</v>
      </c>
    </row>
    <row r="111" spans="1:6">
      <c r="A111" s="1516">
        <v>109</v>
      </c>
      <c r="B111" s="1519"/>
      <c r="C111" s="1519"/>
      <c r="D111" s="1518">
        <v>5</v>
      </c>
      <c r="E111" s="1518" t="s">
        <v>81</v>
      </c>
      <c r="F111" s="1518" t="s">
        <v>80</v>
      </c>
    </row>
    <row r="112" spans="1:6">
      <c r="A112" s="1516">
        <v>110</v>
      </c>
      <c r="B112" s="1519"/>
      <c r="C112" s="1519"/>
      <c r="D112" s="1518">
        <v>6</v>
      </c>
      <c r="E112" s="1518" t="s">
        <v>82</v>
      </c>
      <c r="F112" s="1518" t="s">
        <v>80</v>
      </c>
    </row>
    <row r="113" spans="1:6">
      <c r="A113" s="1516">
        <v>111</v>
      </c>
      <c r="B113" s="1519"/>
      <c r="C113" s="1519"/>
      <c r="D113" s="1518">
        <v>7</v>
      </c>
      <c r="E113" s="1518" t="s">
        <v>83</v>
      </c>
      <c r="F113" s="1518" t="s">
        <v>80</v>
      </c>
    </row>
    <row r="114" spans="1:6">
      <c r="A114" s="1516">
        <v>112</v>
      </c>
      <c r="B114" s="1519"/>
      <c r="C114" s="1519"/>
      <c r="D114" s="1518">
        <v>8</v>
      </c>
      <c r="E114" s="1518" t="s">
        <v>84</v>
      </c>
      <c r="F114" s="1518" t="s">
        <v>80</v>
      </c>
    </row>
    <row r="115" spans="1:6">
      <c r="A115" s="1516">
        <v>113</v>
      </c>
      <c r="B115" s="1519"/>
      <c r="C115" s="1519"/>
      <c r="D115" s="1518">
        <v>9</v>
      </c>
      <c r="E115" s="1518" t="s">
        <v>85</v>
      </c>
      <c r="F115" s="1518" t="s">
        <v>80</v>
      </c>
    </row>
    <row r="116" spans="1:6">
      <c r="A116" s="1516">
        <v>114</v>
      </c>
      <c r="B116" s="1519"/>
      <c r="C116" s="1519"/>
      <c r="D116" s="1518">
        <v>10</v>
      </c>
      <c r="E116" s="1518" t="s">
        <v>86</v>
      </c>
      <c r="F116" s="1518" t="s">
        <v>80</v>
      </c>
    </row>
    <row r="117" spans="1:6">
      <c r="A117" s="1516">
        <v>115</v>
      </c>
      <c r="B117" s="1519"/>
      <c r="C117" s="1519"/>
      <c r="D117" s="1518">
        <v>11</v>
      </c>
      <c r="E117" s="1518" t="s">
        <v>87</v>
      </c>
      <c r="F117" s="1518" t="s">
        <v>88</v>
      </c>
    </row>
    <row r="118" spans="1:6">
      <c r="A118" s="1516">
        <v>116</v>
      </c>
      <c r="B118" s="1519"/>
      <c r="C118" s="1519"/>
      <c r="D118" s="1518">
        <v>12</v>
      </c>
      <c r="E118" s="1518" t="s">
        <v>89</v>
      </c>
      <c r="F118" s="1518" t="s">
        <v>90</v>
      </c>
    </row>
    <row r="119" spans="1:6">
      <c r="A119" s="1516">
        <v>117</v>
      </c>
      <c r="B119" s="1519"/>
      <c r="C119" s="1519"/>
      <c r="D119" s="1518">
        <v>13</v>
      </c>
      <c r="E119" s="1518" t="s">
        <v>378</v>
      </c>
      <c r="F119" s="1518" t="s">
        <v>379</v>
      </c>
    </row>
    <row r="120" spans="1:6">
      <c r="A120" s="1516">
        <v>118</v>
      </c>
      <c r="B120" s="1519"/>
      <c r="C120" s="1519"/>
      <c r="D120" s="1518">
        <v>14</v>
      </c>
      <c r="E120" s="1518" t="s">
        <v>380</v>
      </c>
      <c r="F120" s="1518" t="s">
        <v>381</v>
      </c>
    </row>
    <row r="121" spans="1:6">
      <c r="A121" s="1516">
        <v>119</v>
      </c>
      <c r="B121" s="1519"/>
      <c r="C121" s="1519"/>
      <c r="D121" s="1518">
        <v>15</v>
      </c>
      <c r="E121" s="1518" t="s">
        <v>382</v>
      </c>
      <c r="F121" s="1518" t="s">
        <v>383</v>
      </c>
    </row>
    <row r="122" spans="1:6">
      <c r="A122" s="1516">
        <v>120</v>
      </c>
      <c r="B122" s="1519"/>
      <c r="C122" s="1519"/>
      <c r="D122" s="1518">
        <v>16</v>
      </c>
      <c r="E122" s="1518" t="s">
        <v>384</v>
      </c>
      <c r="F122" s="1518" t="s">
        <v>385</v>
      </c>
    </row>
    <row r="123" spans="1:6">
      <c r="A123" s="1516">
        <v>121</v>
      </c>
      <c r="B123" s="1519"/>
      <c r="C123" s="1519"/>
      <c r="D123" s="1518">
        <v>17</v>
      </c>
      <c r="E123" s="1518" t="s">
        <v>386</v>
      </c>
      <c r="F123" s="1518" t="s">
        <v>387</v>
      </c>
    </row>
    <row r="124" spans="1:6">
      <c r="A124" s="1516">
        <v>122</v>
      </c>
      <c r="B124" s="1519"/>
      <c r="C124" s="1519"/>
      <c r="D124" s="1518">
        <v>18</v>
      </c>
      <c r="E124" s="1518" t="s">
        <v>388</v>
      </c>
      <c r="F124" s="1518"/>
    </row>
    <row r="125" spans="1:6">
      <c r="A125" s="1516">
        <v>123</v>
      </c>
      <c r="B125" s="1519"/>
      <c r="C125" s="1519"/>
      <c r="D125" s="1518">
        <v>19</v>
      </c>
      <c r="E125" s="1518" t="s">
        <v>389</v>
      </c>
      <c r="F125" s="1518" t="s">
        <v>284</v>
      </c>
    </row>
    <row r="126" spans="1:6">
      <c r="A126" s="1516">
        <v>124</v>
      </c>
      <c r="B126" s="1519"/>
      <c r="C126" s="1519"/>
      <c r="D126" s="1518">
        <v>20</v>
      </c>
      <c r="E126" s="1518" t="s">
        <v>285</v>
      </c>
      <c r="F126" s="1518" t="s">
        <v>284</v>
      </c>
    </row>
    <row r="127" spans="1:6">
      <c r="A127" s="1516">
        <v>125</v>
      </c>
      <c r="B127" s="1519"/>
      <c r="C127" s="1519"/>
      <c r="D127" s="1518">
        <v>21</v>
      </c>
      <c r="E127" s="1518" t="s">
        <v>286</v>
      </c>
      <c r="F127" s="1518" t="s">
        <v>1011</v>
      </c>
    </row>
    <row r="128" spans="1:6">
      <c r="A128" s="1516">
        <v>126</v>
      </c>
      <c r="B128" s="1519"/>
      <c r="C128" s="1519"/>
      <c r="D128" s="1518">
        <v>22</v>
      </c>
      <c r="E128" s="1518" t="s">
        <v>1012</v>
      </c>
      <c r="F128" s="1518" t="s">
        <v>1013</v>
      </c>
    </row>
    <row r="129" spans="1:6">
      <c r="A129" s="1516">
        <v>127</v>
      </c>
      <c r="B129" s="1519"/>
      <c r="C129" s="1519"/>
      <c r="D129" s="1518">
        <v>23</v>
      </c>
      <c r="E129" s="1518" t="s">
        <v>1014</v>
      </c>
      <c r="F129" s="1518" t="s">
        <v>1015</v>
      </c>
    </row>
    <row r="130" spans="1:6">
      <c r="A130" s="1516">
        <v>128</v>
      </c>
      <c r="B130" s="1519"/>
      <c r="C130" s="1519"/>
      <c r="D130" s="1518">
        <v>24</v>
      </c>
      <c r="E130" s="1518" t="s">
        <v>993</v>
      </c>
      <c r="F130" s="1518" t="s">
        <v>994</v>
      </c>
    </row>
    <row r="131" spans="1:6">
      <c r="A131" s="1516">
        <v>129</v>
      </c>
      <c r="B131" s="1519"/>
      <c r="C131" s="1519"/>
      <c r="D131" s="1518">
        <v>25</v>
      </c>
      <c r="E131" s="1518" t="s">
        <v>995</v>
      </c>
      <c r="F131" s="1518" t="s">
        <v>996</v>
      </c>
    </row>
    <row r="132" spans="1:6">
      <c r="A132" s="1516">
        <v>130</v>
      </c>
      <c r="B132" s="1519"/>
      <c r="C132" s="1519"/>
      <c r="D132" s="1518">
        <v>26</v>
      </c>
      <c r="E132" s="1518" t="s">
        <v>997</v>
      </c>
      <c r="F132" s="1518" t="s">
        <v>996</v>
      </c>
    </row>
    <row r="133" spans="1:6">
      <c r="A133" s="1516">
        <v>131</v>
      </c>
      <c r="B133" s="1519"/>
      <c r="C133" s="1519"/>
      <c r="D133" s="1518">
        <v>27</v>
      </c>
      <c r="E133" s="1518" t="s">
        <v>998</v>
      </c>
      <c r="F133" s="1518" t="s">
        <v>996</v>
      </c>
    </row>
    <row r="134" spans="1:6">
      <c r="A134" s="1516">
        <v>132</v>
      </c>
      <c r="B134" s="1519"/>
      <c r="C134" s="1519"/>
      <c r="D134" s="1518">
        <v>28</v>
      </c>
      <c r="E134" s="1518" t="s">
        <v>999</v>
      </c>
      <c r="F134" s="1518" t="s">
        <v>996</v>
      </c>
    </row>
    <row r="135" spans="1:6">
      <c r="A135" s="1516">
        <v>133</v>
      </c>
      <c r="B135" s="1519"/>
      <c r="C135" s="1519"/>
      <c r="D135" s="1518">
        <v>29</v>
      </c>
      <c r="E135" s="1518" t="s">
        <v>1000</v>
      </c>
      <c r="F135" s="1518" t="s">
        <v>1001</v>
      </c>
    </row>
    <row r="136" spans="1:6">
      <c r="A136" s="1516">
        <v>134</v>
      </c>
      <c r="B136" s="1519"/>
      <c r="C136" s="1519"/>
      <c r="D136" s="1518">
        <v>30</v>
      </c>
      <c r="E136" s="1518" t="s">
        <v>1002</v>
      </c>
      <c r="F136" s="1518" t="s">
        <v>1003</v>
      </c>
    </row>
    <row r="137" spans="1:6">
      <c r="A137" s="1516">
        <v>135</v>
      </c>
      <c r="B137" s="1519"/>
      <c r="C137" s="1519"/>
      <c r="D137" s="1518">
        <v>31</v>
      </c>
      <c r="E137" s="1518" t="s">
        <v>1004</v>
      </c>
      <c r="F137" s="1518"/>
    </row>
    <row r="138" spans="1:6">
      <c r="A138" s="1516">
        <v>136</v>
      </c>
      <c r="B138" s="1519"/>
      <c r="C138" s="1519"/>
      <c r="D138" s="1518">
        <v>32</v>
      </c>
      <c r="E138" s="1518" t="s">
        <v>1005</v>
      </c>
      <c r="F138" s="1518" t="s">
        <v>1006</v>
      </c>
    </row>
    <row r="139" spans="1:6">
      <c r="A139" s="1516">
        <v>137</v>
      </c>
      <c r="B139" s="1519"/>
      <c r="C139" s="1519"/>
      <c r="D139" s="1518">
        <v>33</v>
      </c>
      <c r="E139" s="1518" t="s">
        <v>1007</v>
      </c>
      <c r="F139" s="1518" t="s">
        <v>1008</v>
      </c>
    </row>
    <row r="140" spans="1:6">
      <c r="A140" s="1516">
        <v>138</v>
      </c>
      <c r="B140" s="1519"/>
      <c r="C140" s="1519"/>
      <c r="D140" s="1518">
        <v>34</v>
      </c>
      <c r="E140" s="1518" t="s">
        <v>1009</v>
      </c>
      <c r="F140" s="1518" t="s">
        <v>1157</v>
      </c>
    </row>
    <row r="141" spans="1:6">
      <c r="A141" s="1516">
        <v>139</v>
      </c>
      <c r="B141" s="1519"/>
      <c r="C141" s="1519"/>
      <c r="D141" s="1518">
        <v>35</v>
      </c>
      <c r="E141" s="1518" t="s">
        <v>1010</v>
      </c>
      <c r="F141" s="1518" t="s">
        <v>722</v>
      </c>
    </row>
    <row r="142" spans="1:6">
      <c r="A142" s="1516">
        <v>140</v>
      </c>
      <c r="B142" s="1519"/>
      <c r="C142" s="1519"/>
      <c r="D142" s="1518">
        <v>36</v>
      </c>
      <c r="E142" s="1518" t="s">
        <v>723</v>
      </c>
      <c r="F142" s="1518" t="s">
        <v>661</v>
      </c>
    </row>
    <row r="143" spans="1:6">
      <c r="A143" s="1516">
        <v>141</v>
      </c>
      <c r="B143" s="1519"/>
      <c r="C143" s="1519"/>
      <c r="D143" s="1518">
        <v>37</v>
      </c>
      <c r="E143" s="1518" t="s">
        <v>724</v>
      </c>
      <c r="F143" s="1518" t="s">
        <v>1157</v>
      </c>
    </row>
    <row r="144" spans="1:6">
      <c r="A144" s="1516">
        <v>142</v>
      </c>
      <c r="B144" s="1519"/>
      <c r="C144" s="1519"/>
      <c r="D144" s="1518">
        <v>38</v>
      </c>
      <c r="E144" s="1518" t="s">
        <v>725</v>
      </c>
      <c r="F144" s="1518" t="s">
        <v>661</v>
      </c>
    </row>
    <row r="145" spans="1:6">
      <c r="A145" s="1516">
        <v>143</v>
      </c>
      <c r="B145" s="1519"/>
      <c r="C145" s="1519"/>
      <c r="D145" s="1518">
        <v>39</v>
      </c>
      <c r="E145" s="1518" t="s">
        <v>726</v>
      </c>
      <c r="F145" s="1518" t="s">
        <v>727</v>
      </c>
    </row>
    <row r="146" spans="1:6">
      <c r="A146" s="1516">
        <v>144</v>
      </c>
      <c r="B146" s="1519"/>
      <c r="C146" s="1519"/>
      <c r="D146" s="1518">
        <v>40</v>
      </c>
      <c r="E146" s="1518" t="s">
        <v>728</v>
      </c>
      <c r="F146" s="1518"/>
    </row>
    <row r="147" spans="1:6">
      <c r="A147" s="1516">
        <v>145</v>
      </c>
      <c r="B147" s="1519"/>
      <c r="C147" s="1519"/>
      <c r="D147" s="1518">
        <v>41</v>
      </c>
      <c r="E147" s="1518" t="s">
        <v>729</v>
      </c>
      <c r="F147" s="1518"/>
    </row>
    <row r="148" spans="1:6">
      <c r="A148" s="1516">
        <v>146</v>
      </c>
      <c r="B148" s="1520"/>
      <c r="C148" s="1520"/>
      <c r="D148" s="1518">
        <v>42</v>
      </c>
      <c r="E148" s="1518" t="s">
        <v>1322</v>
      </c>
      <c r="F148" s="1518"/>
    </row>
    <row r="149" spans="1:6">
      <c r="A149" s="1516">
        <v>147</v>
      </c>
      <c r="B149" s="1517">
        <v>7</v>
      </c>
      <c r="C149" s="1517" t="s">
        <v>730</v>
      </c>
      <c r="D149" s="1518">
        <v>1</v>
      </c>
      <c r="E149" s="1518" t="s">
        <v>731</v>
      </c>
      <c r="F149" s="1518" t="s">
        <v>732</v>
      </c>
    </row>
    <row r="150" spans="1:6">
      <c r="A150" s="1516">
        <v>148</v>
      </c>
      <c r="B150" s="1519"/>
      <c r="C150" s="1519"/>
      <c r="D150" s="1518">
        <v>2</v>
      </c>
      <c r="E150" s="1518" t="s">
        <v>266</v>
      </c>
      <c r="F150" s="1518"/>
    </row>
    <row r="151" spans="1:6">
      <c r="A151" s="1516">
        <v>149</v>
      </c>
      <c r="B151" s="1519"/>
      <c r="C151" s="1519"/>
      <c r="D151" s="1518">
        <v>3</v>
      </c>
      <c r="E151" s="1518" t="s">
        <v>733</v>
      </c>
      <c r="F151" s="1518" t="s">
        <v>734</v>
      </c>
    </row>
    <row r="152" spans="1:6">
      <c r="A152" s="1516">
        <v>150</v>
      </c>
      <c r="B152" s="1519"/>
      <c r="C152" s="1519"/>
      <c r="D152" s="1518">
        <v>4</v>
      </c>
      <c r="E152" s="1518" t="s">
        <v>735</v>
      </c>
      <c r="F152" s="1518" t="s">
        <v>736</v>
      </c>
    </row>
    <row r="153" spans="1:6">
      <c r="A153" s="1516">
        <v>151</v>
      </c>
      <c r="B153" s="1520"/>
      <c r="C153" s="1520"/>
      <c r="D153" s="1518">
        <v>5</v>
      </c>
      <c r="E153" s="1518" t="s">
        <v>1323</v>
      </c>
      <c r="F153" s="1518"/>
    </row>
    <row r="154" spans="1:6">
      <c r="A154" s="1516">
        <v>152</v>
      </c>
      <c r="B154" s="1517">
        <v>8</v>
      </c>
      <c r="C154" s="1517" t="s">
        <v>1092</v>
      </c>
      <c r="D154" s="1518">
        <v>1</v>
      </c>
      <c r="E154" s="1518" t="s">
        <v>1093</v>
      </c>
      <c r="F154" s="1518" t="s">
        <v>1094</v>
      </c>
    </row>
    <row r="155" spans="1:6">
      <c r="A155" s="1516">
        <v>153</v>
      </c>
      <c r="B155" s="1519"/>
      <c r="C155" s="1519"/>
      <c r="D155" s="1518">
        <v>2</v>
      </c>
      <c r="E155" s="1518" t="s">
        <v>404</v>
      </c>
      <c r="F155" s="1518" t="s">
        <v>1094</v>
      </c>
    </row>
    <row r="156" spans="1:6">
      <c r="A156" s="1516">
        <v>154</v>
      </c>
      <c r="B156" s="1519"/>
      <c r="C156" s="1519"/>
      <c r="D156" s="1518">
        <v>3</v>
      </c>
      <c r="E156" s="1518" t="s">
        <v>431</v>
      </c>
      <c r="F156" s="1518" t="s">
        <v>1094</v>
      </c>
    </row>
    <row r="157" spans="1:6">
      <c r="A157" s="1516">
        <v>155</v>
      </c>
      <c r="B157" s="1519"/>
      <c r="C157" s="1519"/>
      <c r="D157" s="1518">
        <v>4</v>
      </c>
      <c r="E157" s="1518" t="s">
        <v>405</v>
      </c>
      <c r="F157" s="1518" t="s">
        <v>1094</v>
      </c>
    </row>
    <row r="158" spans="1:6">
      <c r="A158" s="1516">
        <v>156</v>
      </c>
      <c r="B158" s="1519"/>
      <c r="C158" s="1519"/>
      <c r="D158" s="1518">
        <v>5</v>
      </c>
      <c r="E158" s="1518" t="s">
        <v>343</v>
      </c>
      <c r="F158" s="1518" t="s">
        <v>344</v>
      </c>
    </row>
    <row r="159" spans="1:6">
      <c r="A159" s="1516">
        <v>157</v>
      </c>
      <c r="B159" s="1519"/>
      <c r="C159" s="1519"/>
      <c r="D159" s="1518">
        <v>6</v>
      </c>
      <c r="E159" s="1518" t="s">
        <v>345</v>
      </c>
      <c r="F159" s="1518" t="s">
        <v>344</v>
      </c>
    </row>
    <row r="160" spans="1:6">
      <c r="A160" s="1516">
        <v>158</v>
      </c>
      <c r="B160" s="1520"/>
      <c r="C160" s="1520"/>
      <c r="D160" s="1518">
        <v>7</v>
      </c>
      <c r="E160" s="1518" t="s">
        <v>1324</v>
      </c>
      <c r="F160" s="1518"/>
    </row>
    <row r="161" spans="1:6">
      <c r="A161" s="1516">
        <v>159</v>
      </c>
      <c r="B161" s="1517">
        <v>9</v>
      </c>
      <c r="C161" s="1517" t="s">
        <v>346</v>
      </c>
      <c r="D161" s="1518">
        <v>1</v>
      </c>
      <c r="E161" s="1518" t="s">
        <v>723</v>
      </c>
      <c r="F161" s="1518" t="s">
        <v>347</v>
      </c>
    </row>
    <row r="162" spans="1:6">
      <c r="A162" s="1516">
        <v>160</v>
      </c>
      <c r="B162" s="1519"/>
      <c r="C162" s="1519"/>
      <c r="D162" s="1518">
        <v>2</v>
      </c>
      <c r="E162" s="1518" t="s">
        <v>348</v>
      </c>
      <c r="F162" s="1518" t="s">
        <v>349</v>
      </c>
    </row>
    <row r="163" spans="1:6">
      <c r="A163" s="1516">
        <v>161</v>
      </c>
      <c r="B163" s="1519"/>
      <c r="C163" s="1519"/>
      <c r="D163" s="1518">
        <v>3</v>
      </c>
      <c r="E163" s="1518" t="s">
        <v>350</v>
      </c>
      <c r="F163" s="1518" t="s">
        <v>351</v>
      </c>
    </row>
    <row r="164" spans="1:6">
      <c r="A164" s="1516">
        <v>162</v>
      </c>
      <c r="B164" s="1519"/>
      <c r="C164" s="1519"/>
      <c r="D164" s="1518">
        <v>4</v>
      </c>
      <c r="E164" s="1518" t="s">
        <v>352</v>
      </c>
      <c r="F164" s="1518" t="s">
        <v>351</v>
      </c>
    </row>
    <row r="165" spans="1:6">
      <c r="A165" s="1516">
        <v>163</v>
      </c>
      <c r="B165" s="1519"/>
      <c r="C165" s="1519"/>
      <c r="D165" s="1518">
        <v>5</v>
      </c>
      <c r="E165" s="1518" t="s">
        <v>353</v>
      </c>
      <c r="F165" s="1518" t="s">
        <v>354</v>
      </c>
    </row>
    <row r="166" spans="1:6">
      <c r="A166" s="1516">
        <v>164</v>
      </c>
      <c r="B166" s="1519"/>
      <c r="C166" s="1519"/>
      <c r="D166" s="1518">
        <v>6</v>
      </c>
      <c r="E166" s="1518" t="s">
        <v>355</v>
      </c>
      <c r="F166" s="1518" t="s">
        <v>356</v>
      </c>
    </row>
    <row r="167" spans="1:6">
      <c r="A167" s="1516">
        <v>165</v>
      </c>
      <c r="B167" s="1519"/>
      <c r="C167" s="1519"/>
      <c r="D167" s="1518">
        <v>7</v>
      </c>
      <c r="E167" s="1518" t="s">
        <v>357</v>
      </c>
      <c r="F167" s="1518" t="s">
        <v>358</v>
      </c>
    </row>
    <row r="168" spans="1:6">
      <c r="A168" s="1516">
        <v>166</v>
      </c>
      <c r="B168" s="1520"/>
      <c r="C168" s="1520"/>
      <c r="D168" s="1518">
        <v>8</v>
      </c>
      <c r="E168" s="1518" t="s">
        <v>1325</v>
      </c>
      <c r="F168" s="1518"/>
    </row>
    <row r="169" spans="1:6">
      <c r="A169" s="1516">
        <v>167</v>
      </c>
      <c r="B169" s="1517">
        <v>10</v>
      </c>
      <c r="C169" s="1517" t="s">
        <v>359</v>
      </c>
      <c r="D169" s="1518">
        <v>1</v>
      </c>
      <c r="E169" s="1518" t="s">
        <v>851</v>
      </c>
      <c r="F169" s="1518" t="s">
        <v>309</v>
      </c>
    </row>
    <row r="170" spans="1:6">
      <c r="A170" s="1516">
        <v>168</v>
      </c>
      <c r="B170" s="1519"/>
      <c r="C170" s="1519"/>
      <c r="D170" s="1518">
        <v>2</v>
      </c>
      <c r="E170" s="1518" t="s">
        <v>310</v>
      </c>
      <c r="F170" s="1518" t="s">
        <v>311</v>
      </c>
    </row>
    <row r="171" spans="1:6">
      <c r="A171" s="1516">
        <v>169</v>
      </c>
      <c r="B171" s="1519"/>
      <c r="C171" s="1519"/>
      <c r="D171" s="1518">
        <v>3</v>
      </c>
      <c r="E171" s="1518" t="s">
        <v>312</v>
      </c>
      <c r="F171" s="1518" t="s">
        <v>311</v>
      </c>
    </row>
    <row r="172" spans="1:6">
      <c r="A172" s="1516">
        <v>170</v>
      </c>
      <c r="B172" s="1519"/>
      <c r="C172" s="1519"/>
      <c r="D172" s="1518">
        <v>4</v>
      </c>
      <c r="E172" s="1518" t="s">
        <v>313</v>
      </c>
      <c r="F172" s="1518" t="s">
        <v>314</v>
      </c>
    </row>
    <row r="173" spans="1:6">
      <c r="A173" s="1516">
        <v>171</v>
      </c>
      <c r="B173" s="1519"/>
      <c r="C173" s="1519"/>
      <c r="D173" s="1518">
        <v>5</v>
      </c>
      <c r="E173" s="1518" t="s">
        <v>315</v>
      </c>
      <c r="F173" s="1518" t="s">
        <v>314</v>
      </c>
    </row>
    <row r="174" spans="1:6">
      <c r="A174" s="1516">
        <v>172</v>
      </c>
      <c r="B174" s="1519"/>
      <c r="C174" s="1519"/>
      <c r="D174" s="1518">
        <v>6</v>
      </c>
      <c r="E174" s="1518" t="s">
        <v>316</v>
      </c>
      <c r="F174" s="1518" t="s">
        <v>317</v>
      </c>
    </row>
    <row r="175" spans="1:6">
      <c r="A175" s="1516">
        <v>173</v>
      </c>
      <c r="B175" s="1519"/>
      <c r="C175" s="1519"/>
      <c r="D175" s="1518">
        <v>7</v>
      </c>
      <c r="E175" s="1518" t="s">
        <v>318</v>
      </c>
      <c r="F175" s="1518" t="s">
        <v>319</v>
      </c>
    </row>
    <row r="176" spans="1:6">
      <c r="A176" s="1516">
        <v>174</v>
      </c>
      <c r="B176" s="1519"/>
      <c r="C176" s="1519"/>
      <c r="D176" s="1518">
        <v>8</v>
      </c>
      <c r="E176" s="1518" t="s">
        <v>320</v>
      </c>
      <c r="F176" s="1518"/>
    </row>
    <row r="177" spans="1:6">
      <c r="A177" s="1516">
        <v>175</v>
      </c>
      <c r="B177" s="1519"/>
      <c r="C177" s="1519"/>
      <c r="D177" s="1518">
        <v>9</v>
      </c>
      <c r="E177" s="1518" t="s">
        <v>321</v>
      </c>
      <c r="F177" s="1518" t="s">
        <v>311</v>
      </c>
    </row>
    <row r="178" spans="1:6">
      <c r="A178" s="1516">
        <v>176</v>
      </c>
      <c r="B178" s="1519"/>
      <c r="C178" s="1519"/>
      <c r="D178" s="1518">
        <v>10</v>
      </c>
      <c r="E178" s="1518" t="s">
        <v>322</v>
      </c>
      <c r="F178" s="1518" t="s">
        <v>323</v>
      </c>
    </row>
    <row r="179" spans="1:6">
      <c r="A179" s="1516">
        <v>177</v>
      </c>
      <c r="B179" s="1519"/>
      <c r="C179" s="1519"/>
      <c r="D179" s="1518">
        <v>11</v>
      </c>
      <c r="E179" s="1518" t="s">
        <v>324</v>
      </c>
      <c r="F179" s="1518" t="s">
        <v>311</v>
      </c>
    </row>
    <row r="180" spans="1:6">
      <c r="A180" s="1516">
        <v>178</v>
      </c>
      <c r="B180" s="1519"/>
      <c r="C180" s="1519"/>
      <c r="D180" s="1518">
        <v>12</v>
      </c>
      <c r="E180" s="1518" t="s">
        <v>325</v>
      </c>
      <c r="F180" s="1518" t="s">
        <v>311</v>
      </c>
    </row>
    <row r="181" spans="1:6">
      <c r="A181" s="1516">
        <v>179</v>
      </c>
      <c r="B181" s="1519"/>
      <c r="C181" s="1519"/>
      <c r="D181" s="1518">
        <v>13</v>
      </c>
      <c r="E181" s="1518" t="s">
        <v>326</v>
      </c>
      <c r="F181" s="1518" t="s">
        <v>311</v>
      </c>
    </row>
    <row r="182" spans="1:6">
      <c r="A182" s="1516">
        <v>180</v>
      </c>
      <c r="B182" s="1519"/>
      <c r="C182" s="1519"/>
      <c r="D182" s="1518">
        <v>14</v>
      </c>
      <c r="E182" s="1518" t="s">
        <v>327</v>
      </c>
      <c r="F182" s="1518" t="s">
        <v>328</v>
      </c>
    </row>
    <row r="183" spans="1:6">
      <c r="A183" s="1516">
        <v>181</v>
      </c>
      <c r="B183" s="1519"/>
      <c r="C183" s="1519"/>
      <c r="D183" s="1518">
        <v>15</v>
      </c>
      <c r="E183" s="1518" t="s">
        <v>329</v>
      </c>
      <c r="F183" s="1518" t="s">
        <v>311</v>
      </c>
    </row>
    <row r="184" spans="1:6">
      <c r="A184" s="1516">
        <v>182</v>
      </c>
      <c r="B184" s="1519"/>
      <c r="C184" s="1519"/>
      <c r="D184" s="1518">
        <v>16</v>
      </c>
      <c r="E184" s="1518" t="s">
        <v>330</v>
      </c>
      <c r="F184" s="1518" t="s">
        <v>331</v>
      </c>
    </row>
    <row r="185" spans="1:6">
      <c r="A185" s="1516">
        <v>183</v>
      </c>
      <c r="B185" s="1519"/>
      <c r="C185" s="1519"/>
      <c r="D185" s="1518">
        <v>17</v>
      </c>
      <c r="E185" s="1518" t="s">
        <v>507</v>
      </c>
      <c r="F185" s="1518" t="s">
        <v>508</v>
      </c>
    </row>
    <row r="186" spans="1:6">
      <c r="A186" s="1516">
        <v>184</v>
      </c>
      <c r="B186" s="1519"/>
      <c r="C186" s="1519"/>
      <c r="D186" s="1518">
        <v>18</v>
      </c>
      <c r="E186" s="1518" t="s">
        <v>509</v>
      </c>
      <c r="F186" s="1518" t="s">
        <v>311</v>
      </c>
    </row>
    <row r="187" spans="1:6">
      <c r="A187" s="1516">
        <v>185</v>
      </c>
      <c r="B187" s="1519"/>
      <c r="C187" s="1519"/>
      <c r="D187" s="1518">
        <v>19</v>
      </c>
      <c r="E187" s="1518" t="s">
        <v>510</v>
      </c>
      <c r="F187" s="1518" t="s">
        <v>314</v>
      </c>
    </row>
    <row r="188" spans="1:6">
      <c r="A188" s="1516">
        <v>186</v>
      </c>
      <c r="B188" s="1519"/>
      <c r="C188" s="1519"/>
      <c r="D188" s="1518">
        <v>20</v>
      </c>
      <c r="E188" s="1518" t="s">
        <v>511</v>
      </c>
      <c r="F188" s="1518" t="s">
        <v>512</v>
      </c>
    </row>
    <row r="189" spans="1:6">
      <c r="A189" s="1516">
        <v>187</v>
      </c>
      <c r="B189" s="1519"/>
      <c r="C189" s="1519"/>
      <c r="D189" s="1518">
        <v>21</v>
      </c>
      <c r="E189" s="1518" t="s">
        <v>513</v>
      </c>
      <c r="F189" s="1518" t="s">
        <v>514</v>
      </c>
    </row>
    <row r="190" spans="1:6">
      <c r="A190" s="1516">
        <v>188</v>
      </c>
      <c r="B190" s="1520"/>
      <c r="C190" s="1520"/>
      <c r="D190" s="1518">
        <v>22</v>
      </c>
      <c r="E190" s="1518" t="s">
        <v>1326</v>
      </c>
      <c r="F190" s="1518"/>
    </row>
    <row r="191" spans="1:6">
      <c r="A191" s="1516">
        <v>189</v>
      </c>
      <c r="B191" s="1517">
        <v>11</v>
      </c>
      <c r="C191" s="1517" t="s">
        <v>515</v>
      </c>
      <c r="D191" s="1518">
        <v>1</v>
      </c>
      <c r="E191" s="1518" t="s">
        <v>516</v>
      </c>
      <c r="F191" s="1518" t="s">
        <v>517</v>
      </c>
    </row>
    <row r="192" spans="1:6">
      <c r="A192" s="1516">
        <v>190</v>
      </c>
      <c r="B192" s="1519"/>
      <c r="C192" s="1519"/>
      <c r="D192" s="1518">
        <v>2</v>
      </c>
      <c r="E192" s="1518" t="s">
        <v>518</v>
      </c>
      <c r="F192" s="1518" t="s">
        <v>519</v>
      </c>
    </row>
    <row r="193" spans="1:6">
      <c r="A193" s="1516">
        <v>191</v>
      </c>
      <c r="B193" s="1519"/>
      <c r="C193" s="1519"/>
      <c r="D193" s="1518">
        <v>3</v>
      </c>
      <c r="E193" s="1518" t="s">
        <v>520</v>
      </c>
      <c r="F193" s="1518" t="s">
        <v>385</v>
      </c>
    </row>
    <row r="194" spans="1:6">
      <c r="A194" s="1516">
        <v>192</v>
      </c>
      <c r="B194" s="1519"/>
      <c r="C194" s="1519"/>
      <c r="D194" s="1518">
        <v>4</v>
      </c>
      <c r="E194" s="1518" t="s">
        <v>521</v>
      </c>
      <c r="F194" s="1518" t="s">
        <v>522</v>
      </c>
    </row>
    <row r="195" spans="1:6">
      <c r="A195" s="1516">
        <v>193</v>
      </c>
      <c r="B195" s="1519"/>
      <c r="C195" s="1519"/>
      <c r="D195" s="1518">
        <v>5</v>
      </c>
      <c r="E195" s="1518" t="s">
        <v>523</v>
      </c>
      <c r="F195" s="1518" t="s">
        <v>524</v>
      </c>
    </row>
    <row r="196" spans="1:6">
      <c r="A196" s="1516">
        <v>194</v>
      </c>
      <c r="B196" s="1519"/>
      <c r="C196" s="1519"/>
      <c r="D196" s="1518">
        <v>6</v>
      </c>
      <c r="E196" s="1518" t="s">
        <v>525</v>
      </c>
      <c r="F196" s="1518" t="s">
        <v>1157</v>
      </c>
    </row>
    <row r="197" spans="1:6">
      <c r="A197" s="1516">
        <v>195</v>
      </c>
      <c r="B197" s="1519"/>
      <c r="C197" s="1519"/>
      <c r="D197" s="1518">
        <v>7</v>
      </c>
      <c r="E197" s="1518" t="s">
        <v>526</v>
      </c>
      <c r="F197" s="1518" t="s">
        <v>527</v>
      </c>
    </row>
    <row r="198" spans="1:6">
      <c r="A198" s="1516">
        <v>196</v>
      </c>
      <c r="B198" s="1519"/>
      <c r="C198" s="1519"/>
      <c r="D198" s="1518">
        <v>8</v>
      </c>
      <c r="E198" s="1518" t="s">
        <v>528</v>
      </c>
      <c r="F198" s="1518" t="s">
        <v>529</v>
      </c>
    </row>
    <row r="199" spans="1:6">
      <c r="A199" s="1516">
        <v>197</v>
      </c>
      <c r="B199" s="1519"/>
      <c r="C199" s="1519"/>
      <c r="D199" s="1518">
        <v>9</v>
      </c>
      <c r="E199" s="1518" t="s">
        <v>530</v>
      </c>
      <c r="F199" s="1518" t="s">
        <v>531</v>
      </c>
    </row>
    <row r="200" spans="1:6">
      <c r="A200" s="1516">
        <v>198</v>
      </c>
      <c r="B200" s="1519"/>
      <c r="C200" s="1519"/>
      <c r="D200" s="1518">
        <v>10</v>
      </c>
      <c r="E200" s="1518" t="s">
        <v>532</v>
      </c>
      <c r="F200" s="1518" t="s">
        <v>533</v>
      </c>
    </row>
    <row r="201" spans="1:6">
      <c r="A201" s="1516">
        <v>199</v>
      </c>
      <c r="B201" s="1519"/>
      <c r="C201" s="1519"/>
      <c r="D201" s="1518">
        <v>11</v>
      </c>
      <c r="E201" s="1518" t="s">
        <v>432</v>
      </c>
      <c r="F201" s="1518" t="s">
        <v>1157</v>
      </c>
    </row>
    <row r="202" spans="1:6">
      <c r="A202" s="1516">
        <v>200</v>
      </c>
      <c r="B202" s="1519"/>
      <c r="C202" s="1519"/>
      <c r="D202" s="1518">
        <v>12</v>
      </c>
      <c r="E202" s="1518" t="s">
        <v>534</v>
      </c>
      <c r="F202" s="1518" t="s">
        <v>535</v>
      </c>
    </row>
    <row r="203" spans="1:6">
      <c r="A203" s="1516">
        <v>201</v>
      </c>
      <c r="B203" s="1519"/>
      <c r="C203" s="1519"/>
      <c r="D203" s="1518">
        <v>13</v>
      </c>
      <c r="E203" s="1518" t="s">
        <v>536</v>
      </c>
      <c r="F203" s="1518" t="s">
        <v>314</v>
      </c>
    </row>
    <row r="204" spans="1:6">
      <c r="A204" s="1516">
        <v>202</v>
      </c>
      <c r="B204" s="1519"/>
      <c r="C204" s="1519"/>
      <c r="D204" s="1518">
        <v>14</v>
      </c>
      <c r="E204" s="1518" t="s">
        <v>433</v>
      </c>
      <c r="F204" s="1518" t="s">
        <v>537</v>
      </c>
    </row>
    <row r="205" spans="1:6">
      <c r="A205" s="1516">
        <v>203</v>
      </c>
      <c r="B205" s="1519"/>
      <c r="C205" s="1519"/>
      <c r="D205" s="1518">
        <v>15</v>
      </c>
      <c r="E205" s="1518" t="s">
        <v>538</v>
      </c>
      <c r="F205" s="1518" t="s">
        <v>640</v>
      </c>
    </row>
    <row r="206" spans="1:6">
      <c r="A206" s="1516">
        <v>204</v>
      </c>
      <c r="B206" s="1520"/>
      <c r="C206" s="1520"/>
      <c r="D206" s="1518">
        <v>16</v>
      </c>
      <c r="E206" s="1518" t="s">
        <v>1327</v>
      </c>
      <c r="F206" s="1518"/>
    </row>
    <row r="207" spans="1:6">
      <c r="A207" s="1516">
        <v>205</v>
      </c>
      <c r="B207" s="1517">
        <v>12</v>
      </c>
      <c r="C207" s="1517" t="s">
        <v>641</v>
      </c>
      <c r="D207" s="1518">
        <v>1</v>
      </c>
      <c r="E207" s="1518" t="s">
        <v>642</v>
      </c>
      <c r="F207" s="1518" t="s">
        <v>643</v>
      </c>
    </row>
    <row r="208" spans="1:6">
      <c r="A208" s="1516">
        <v>206</v>
      </c>
      <c r="B208" s="1519"/>
      <c r="C208" s="1519"/>
      <c r="D208" s="1518">
        <v>2</v>
      </c>
      <c r="E208" s="1518" t="s">
        <v>644</v>
      </c>
      <c r="F208" s="1518" t="s">
        <v>643</v>
      </c>
    </row>
    <row r="209" spans="1:6">
      <c r="A209" s="1516">
        <v>207</v>
      </c>
      <c r="B209" s="1519"/>
      <c r="C209" s="1519"/>
      <c r="D209" s="1518">
        <v>3</v>
      </c>
      <c r="E209" s="1518" t="s">
        <v>645</v>
      </c>
      <c r="F209" s="1518" t="s">
        <v>646</v>
      </c>
    </row>
    <row r="210" spans="1:6">
      <c r="A210" s="1516">
        <v>208</v>
      </c>
      <c r="B210" s="1520"/>
      <c r="C210" s="1520"/>
      <c r="D210" s="1518">
        <v>4</v>
      </c>
      <c r="E210" s="1518" t="s">
        <v>1328</v>
      </c>
      <c r="F210" s="1518"/>
    </row>
    <row r="211" spans="1:6">
      <c r="A211" s="1516">
        <v>209</v>
      </c>
      <c r="B211" s="1517">
        <v>13</v>
      </c>
      <c r="C211" s="1517" t="s">
        <v>647</v>
      </c>
      <c r="D211" s="1518">
        <v>1</v>
      </c>
      <c r="E211" s="1518" t="s">
        <v>648</v>
      </c>
      <c r="F211" s="1518" t="s">
        <v>649</v>
      </c>
    </row>
    <row r="212" spans="1:6">
      <c r="A212" s="1516">
        <v>210</v>
      </c>
      <c r="B212" s="1519"/>
      <c r="C212" s="1519"/>
      <c r="D212" s="1518">
        <v>2</v>
      </c>
      <c r="E212" s="1518" t="s">
        <v>650</v>
      </c>
      <c r="F212" s="1518" t="s">
        <v>332</v>
      </c>
    </row>
    <row r="213" spans="1:6">
      <c r="A213" s="1516">
        <v>211</v>
      </c>
      <c r="B213" s="1519"/>
      <c r="C213" s="1519"/>
      <c r="D213" s="1518">
        <v>3</v>
      </c>
      <c r="E213" s="1518" t="s">
        <v>333</v>
      </c>
      <c r="F213" s="1518" t="s">
        <v>332</v>
      </c>
    </row>
    <row r="214" spans="1:6">
      <c r="A214" s="1516">
        <v>212</v>
      </c>
      <c r="B214" s="1519"/>
      <c r="C214" s="1519"/>
      <c r="D214" s="1518">
        <v>4</v>
      </c>
      <c r="E214" s="1518" t="s">
        <v>334</v>
      </c>
      <c r="F214" s="1518" t="s">
        <v>335</v>
      </c>
    </row>
    <row r="215" spans="1:6">
      <c r="A215" s="1516">
        <v>213</v>
      </c>
      <c r="B215" s="1519"/>
      <c r="C215" s="1519"/>
      <c r="D215" s="1518">
        <v>5</v>
      </c>
      <c r="E215" s="1518" t="s">
        <v>336</v>
      </c>
      <c r="F215" s="1518" t="s">
        <v>649</v>
      </c>
    </row>
    <row r="216" spans="1:6">
      <c r="A216" s="1516">
        <v>214</v>
      </c>
      <c r="B216" s="1519"/>
      <c r="C216" s="1519"/>
      <c r="D216" s="1518">
        <v>6</v>
      </c>
      <c r="E216" s="1518" t="s">
        <v>337</v>
      </c>
      <c r="F216" s="1518" t="s">
        <v>649</v>
      </c>
    </row>
    <row r="217" spans="1:6">
      <c r="A217" s="1516">
        <v>215</v>
      </c>
      <c r="B217" s="1519"/>
      <c r="C217" s="1519"/>
      <c r="D217" s="1518">
        <v>7</v>
      </c>
      <c r="E217" s="1518" t="s">
        <v>338</v>
      </c>
      <c r="F217" s="1518" t="s">
        <v>339</v>
      </c>
    </row>
    <row r="218" spans="1:6">
      <c r="A218" s="1516">
        <v>216</v>
      </c>
      <c r="B218" s="1519"/>
      <c r="C218" s="1519"/>
      <c r="D218" s="1518">
        <v>8</v>
      </c>
      <c r="E218" s="1518" t="s">
        <v>340</v>
      </c>
      <c r="F218" s="1518" t="s">
        <v>649</v>
      </c>
    </row>
    <row r="219" spans="1:6">
      <c r="A219" s="1516">
        <v>217</v>
      </c>
      <c r="B219" s="1520"/>
      <c r="C219" s="1520"/>
      <c r="D219" s="1518">
        <v>9</v>
      </c>
      <c r="E219" s="1518" t="s">
        <v>1329</v>
      </c>
      <c r="F219" s="1518"/>
    </row>
    <row r="220" spans="1:6">
      <c r="A220" s="1516">
        <v>218</v>
      </c>
      <c r="B220" s="1517">
        <v>14</v>
      </c>
      <c r="C220" s="1517" t="s">
        <v>341</v>
      </c>
      <c r="D220" s="1518">
        <v>1</v>
      </c>
      <c r="E220" s="1518" t="s">
        <v>342</v>
      </c>
      <c r="F220" s="1518" t="s">
        <v>956</v>
      </c>
    </row>
    <row r="221" spans="1:6">
      <c r="A221" s="1516">
        <v>219</v>
      </c>
      <c r="B221" s="1519"/>
      <c r="C221" s="1519"/>
      <c r="D221" s="1518">
        <v>2</v>
      </c>
      <c r="E221" s="1518" t="s">
        <v>957</v>
      </c>
      <c r="F221" s="1518" t="s">
        <v>958</v>
      </c>
    </row>
    <row r="222" spans="1:6">
      <c r="A222" s="1516">
        <v>220</v>
      </c>
      <c r="B222" s="1519"/>
      <c r="C222" s="1519"/>
      <c r="D222" s="1518">
        <v>3</v>
      </c>
      <c r="E222" s="1518" t="s">
        <v>959</v>
      </c>
      <c r="F222" s="1518" t="s">
        <v>387</v>
      </c>
    </row>
    <row r="223" spans="1:6">
      <c r="A223" s="1516">
        <v>221</v>
      </c>
      <c r="B223" s="1519"/>
      <c r="C223" s="1519"/>
      <c r="D223" s="1518">
        <v>4</v>
      </c>
      <c r="E223" s="1518" t="s">
        <v>960</v>
      </c>
      <c r="F223" s="1518" t="s">
        <v>956</v>
      </c>
    </row>
    <row r="224" spans="1:6">
      <c r="A224" s="1516">
        <v>222</v>
      </c>
      <c r="B224" s="1520"/>
      <c r="C224" s="1520"/>
      <c r="D224" s="1518">
        <v>5</v>
      </c>
      <c r="E224" s="1518" t="s">
        <v>1330</v>
      </c>
      <c r="F224" s="1518"/>
    </row>
    <row r="225" spans="1:6">
      <c r="A225" s="1516">
        <v>223</v>
      </c>
      <c r="B225" s="1517">
        <v>15</v>
      </c>
      <c r="C225" s="1517" t="s">
        <v>961</v>
      </c>
      <c r="D225" s="1518">
        <v>1</v>
      </c>
      <c r="E225" s="1518" t="s">
        <v>1834</v>
      </c>
      <c r="F225" s="1518" t="s">
        <v>702</v>
      </c>
    </row>
    <row r="226" spans="1:6">
      <c r="A226" s="1516">
        <v>224</v>
      </c>
      <c r="B226" s="1519"/>
      <c r="C226" s="1519"/>
      <c r="D226" s="1518">
        <v>2</v>
      </c>
      <c r="E226" s="1518" t="s">
        <v>703</v>
      </c>
      <c r="F226" s="1518" t="s">
        <v>705</v>
      </c>
    </row>
    <row r="227" spans="1:6">
      <c r="A227" s="1516">
        <v>225</v>
      </c>
      <c r="B227" s="1519"/>
      <c r="C227" s="1519"/>
      <c r="D227" s="1518">
        <v>3</v>
      </c>
      <c r="E227" s="1518" t="s">
        <v>706</v>
      </c>
      <c r="F227" s="1518" t="s">
        <v>705</v>
      </c>
    </row>
    <row r="228" spans="1:6">
      <c r="A228" s="1516">
        <v>226</v>
      </c>
      <c r="B228" s="1519"/>
      <c r="C228" s="1519"/>
      <c r="D228" s="1518">
        <v>4</v>
      </c>
      <c r="E228" s="1518" t="s">
        <v>707</v>
      </c>
      <c r="F228" s="1518" t="s">
        <v>459</v>
      </c>
    </row>
    <row r="229" spans="1:6">
      <c r="A229" s="1516">
        <v>227</v>
      </c>
      <c r="B229" s="1519"/>
      <c r="C229" s="1519"/>
      <c r="D229" s="1518">
        <v>5</v>
      </c>
      <c r="E229" s="1518" t="s">
        <v>434</v>
      </c>
      <c r="F229" s="1518" t="s">
        <v>460</v>
      </c>
    </row>
    <row r="230" spans="1:6">
      <c r="A230" s="1516">
        <v>228</v>
      </c>
      <c r="B230" s="1520"/>
      <c r="C230" s="1520"/>
      <c r="D230" s="1518">
        <v>6</v>
      </c>
      <c r="E230" s="1518" t="s">
        <v>1331</v>
      </c>
      <c r="F230" s="1518"/>
    </row>
    <row r="231" spans="1:6">
      <c r="A231" s="1516">
        <v>229</v>
      </c>
      <c r="B231" s="1517">
        <v>16</v>
      </c>
      <c r="C231" s="1517" t="s">
        <v>461</v>
      </c>
      <c r="D231" s="1518">
        <v>1</v>
      </c>
      <c r="E231" s="1518" t="s">
        <v>462</v>
      </c>
      <c r="F231" s="1518" t="s">
        <v>463</v>
      </c>
    </row>
    <row r="232" spans="1:6">
      <c r="A232" s="1516">
        <v>230</v>
      </c>
      <c r="B232" s="1519"/>
      <c r="C232" s="1519"/>
      <c r="D232" s="1518">
        <v>2</v>
      </c>
      <c r="E232" s="1518" t="s">
        <v>464</v>
      </c>
      <c r="F232" s="1518" t="s">
        <v>1157</v>
      </c>
    </row>
    <row r="233" spans="1:6">
      <c r="A233" s="1516">
        <v>231</v>
      </c>
      <c r="B233" s="1519"/>
      <c r="C233" s="1519"/>
      <c r="D233" s="1518">
        <v>3</v>
      </c>
      <c r="E233" s="1518" t="s">
        <v>465</v>
      </c>
      <c r="F233" s="1518" t="s">
        <v>466</v>
      </c>
    </row>
    <row r="234" spans="1:6">
      <c r="A234" s="1516">
        <v>232</v>
      </c>
      <c r="B234" s="1519"/>
      <c r="C234" s="1519"/>
      <c r="D234" s="1518">
        <v>4</v>
      </c>
      <c r="E234" s="1518" t="s">
        <v>467</v>
      </c>
      <c r="F234" s="1518" t="s">
        <v>468</v>
      </c>
    </row>
    <row r="235" spans="1:6">
      <c r="A235" s="1516">
        <v>233</v>
      </c>
      <c r="B235" s="1519"/>
      <c r="C235" s="1519"/>
      <c r="D235" s="1518">
        <v>5</v>
      </c>
      <c r="E235" s="1518" t="s">
        <v>469</v>
      </c>
      <c r="F235" s="1518" t="s">
        <v>468</v>
      </c>
    </row>
    <row r="236" spans="1:6">
      <c r="A236" s="1516">
        <v>234</v>
      </c>
      <c r="B236" s="1519"/>
      <c r="C236" s="1519"/>
      <c r="D236" s="1518">
        <v>6</v>
      </c>
      <c r="E236" s="1518" t="s">
        <v>470</v>
      </c>
      <c r="F236" s="1518" t="s">
        <v>471</v>
      </c>
    </row>
    <row r="237" spans="1:6">
      <c r="A237" s="1516">
        <v>235</v>
      </c>
      <c r="B237" s="1519"/>
      <c r="C237" s="1519"/>
      <c r="D237" s="1518">
        <v>7</v>
      </c>
      <c r="E237" s="1518" t="s">
        <v>472</v>
      </c>
      <c r="F237" s="1518" t="s">
        <v>1157</v>
      </c>
    </row>
    <row r="238" spans="1:6">
      <c r="A238" s="1516">
        <v>236</v>
      </c>
      <c r="B238" s="1519"/>
      <c r="C238" s="1519"/>
      <c r="D238" s="1518">
        <v>8</v>
      </c>
      <c r="E238" s="1518" t="s">
        <v>473</v>
      </c>
      <c r="F238" s="1518" t="s">
        <v>1157</v>
      </c>
    </row>
    <row r="239" spans="1:6">
      <c r="A239" s="1516">
        <v>237</v>
      </c>
      <c r="B239" s="1519"/>
      <c r="C239" s="1519"/>
      <c r="D239" s="1518">
        <v>9</v>
      </c>
      <c r="E239" s="1518" t="s">
        <v>474</v>
      </c>
      <c r="F239" s="1518" t="s">
        <v>1157</v>
      </c>
    </row>
    <row r="240" spans="1:6">
      <c r="A240" s="1516">
        <v>238</v>
      </c>
      <c r="B240" s="1519"/>
      <c r="C240" s="1519"/>
      <c r="D240" s="1518">
        <v>10</v>
      </c>
      <c r="E240" s="1518" t="s">
        <v>475</v>
      </c>
      <c r="F240" s="1518" t="s">
        <v>476</v>
      </c>
    </row>
    <row r="241" spans="1:6">
      <c r="A241" s="1516">
        <v>239</v>
      </c>
      <c r="B241" s="1519"/>
      <c r="C241" s="1519"/>
      <c r="D241" s="1518">
        <v>11</v>
      </c>
      <c r="E241" s="1518" t="s">
        <v>477</v>
      </c>
      <c r="F241" s="1518" t="s">
        <v>478</v>
      </c>
    </row>
    <row r="242" spans="1:6">
      <c r="A242" s="1516">
        <v>240</v>
      </c>
      <c r="B242" s="1519"/>
      <c r="C242" s="1519"/>
      <c r="D242" s="1518">
        <v>12</v>
      </c>
      <c r="E242" s="1518" t="s">
        <v>479</v>
      </c>
      <c r="F242" s="1518" t="s">
        <v>480</v>
      </c>
    </row>
    <row r="243" spans="1:6">
      <c r="A243" s="1516">
        <v>241</v>
      </c>
      <c r="B243" s="1519"/>
      <c r="C243" s="1519"/>
      <c r="D243" s="1518">
        <v>13</v>
      </c>
      <c r="E243" s="1518" t="s">
        <v>481</v>
      </c>
      <c r="F243" s="1518" t="s">
        <v>1157</v>
      </c>
    </row>
    <row r="244" spans="1:6">
      <c r="A244" s="1516">
        <v>242</v>
      </c>
      <c r="B244" s="1520"/>
      <c r="C244" s="1520"/>
      <c r="D244" s="1518">
        <v>14</v>
      </c>
      <c r="E244" s="1518" t="s">
        <v>1332</v>
      </c>
      <c r="F244" s="1518"/>
    </row>
    <row r="245" spans="1:6">
      <c r="A245" s="1516">
        <v>243</v>
      </c>
      <c r="B245" s="1517">
        <v>17</v>
      </c>
      <c r="C245" s="1517" t="s">
        <v>482</v>
      </c>
      <c r="D245" s="1518">
        <v>1</v>
      </c>
      <c r="E245" s="1518" t="s">
        <v>435</v>
      </c>
      <c r="F245" s="1518" t="s">
        <v>483</v>
      </c>
    </row>
    <row r="246" spans="1:6">
      <c r="A246" s="1516">
        <v>244</v>
      </c>
      <c r="B246" s="1519"/>
      <c r="C246" s="1519"/>
      <c r="D246" s="1518">
        <v>2</v>
      </c>
      <c r="E246" s="1518" t="s">
        <v>484</v>
      </c>
      <c r="F246" s="1518" t="s">
        <v>483</v>
      </c>
    </row>
    <row r="247" spans="1:6">
      <c r="A247" s="1516">
        <v>245</v>
      </c>
      <c r="B247" s="1519"/>
      <c r="C247" s="1519"/>
      <c r="D247" s="1518">
        <v>3</v>
      </c>
      <c r="E247" s="1518" t="s">
        <v>485</v>
      </c>
      <c r="F247" s="1518" t="s">
        <v>483</v>
      </c>
    </row>
    <row r="248" spans="1:6">
      <c r="A248" s="1516">
        <v>246</v>
      </c>
      <c r="B248" s="1519"/>
      <c r="C248" s="1519"/>
      <c r="D248" s="1518">
        <v>4</v>
      </c>
      <c r="E248" s="1518" t="s">
        <v>1098</v>
      </c>
      <c r="F248" s="1518" t="s">
        <v>483</v>
      </c>
    </row>
    <row r="249" spans="1:6">
      <c r="A249" s="1516">
        <v>247</v>
      </c>
      <c r="B249" s="1519"/>
      <c r="C249" s="1519"/>
      <c r="D249" s="1518">
        <v>5</v>
      </c>
      <c r="E249" s="1518" t="s">
        <v>1099</v>
      </c>
      <c r="F249" s="1518" t="s">
        <v>68</v>
      </c>
    </row>
    <row r="250" spans="1:6">
      <c r="A250" s="1516">
        <v>248</v>
      </c>
      <c r="B250" s="1519"/>
      <c r="C250" s="1519"/>
      <c r="D250" s="1518">
        <v>6</v>
      </c>
      <c r="E250" s="1518" t="s">
        <v>1100</v>
      </c>
      <c r="F250" s="1518" t="s">
        <v>68</v>
      </c>
    </row>
    <row r="251" spans="1:6">
      <c r="A251" s="1516">
        <v>249</v>
      </c>
      <c r="B251" s="1519"/>
      <c r="C251" s="1519"/>
      <c r="D251" s="1518">
        <v>7</v>
      </c>
      <c r="E251" s="1518" t="s">
        <v>1101</v>
      </c>
      <c r="F251" s="1518" t="s">
        <v>68</v>
      </c>
    </row>
    <row r="252" spans="1:6">
      <c r="A252" s="1516">
        <v>250</v>
      </c>
      <c r="B252" s="1519"/>
      <c r="C252" s="1519"/>
      <c r="D252" s="1518">
        <v>8</v>
      </c>
      <c r="E252" s="1518" t="s">
        <v>1102</v>
      </c>
      <c r="F252" s="1518" t="s">
        <v>68</v>
      </c>
    </row>
    <row r="253" spans="1:6">
      <c r="A253" s="1516">
        <v>251</v>
      </c>
      <c r="B253" s="1519"/>
      <c r="C253" s="1519"/>
      <c r="D253" s="1518">
        <v>9</v>
      </c>
      <c r="E253" s="1518" t="s">
        <v>1103</v>
      </c>
      <c r="F253" s="1518" t="s">
        <v>1104</v>
      </c>
    </row>
    <row r="254" spans="1:6">
      <c r="A254" s="1516">
        <v>252</v>
      </c>
      <c r="B254" s="1519"/>
      <c r="C254" s="1519"/>
      <c r="D254" s="1518">
        <v>10</v>
      </c>
      <c r="E254" s="1518" t="s">
        <v>1105</v>
      </c>
      <c r="F254" s="1518" t="s">
        <v>1104</v>
      </c>
    </row>
    <row r="255" spans="1:6">
      <c r="A255" s="1516">
        <v>253</v>
      </c>
      <c r="B255" s="1519"/>
      <c r="C255" s="1519"/>
      <c r="D255" s="1518">
        <v>11</v>
      </c>
      <c r="E255" s="1518" t="s">
        <v>1106</v>
      </c>
      <c r="F255" s="1518" t="s">
        <v>68</v>
      </c>
    </row>
    <row r="256" spans="1:6">
      <c r="A256" s="1516">
        <v>254</v>
      </c>
      <c r="B256" s="1519"/>
      <c r="C256" s="1519"/>
      <c r="D256" s="1518">
        <v>12</v>
      </c>
      <c r="E256" s="1518" t="s">
        <v>1107</v>
      </c>
      <c r="F256" s="1518" t="s">
        <v>483</v>
      </c>
    </row>
    <row r="257" spans="1:6">
      <c r="A257" s="1516">
        <v>255</v>
      </c>
      <c r="B257" s="1519"/>
      <c r="C257" s="1519"/>
      <c r="D257" s="1518">
        <v>13</v>
      </c>
      <c r="E257" s="1518" t="s">
        <v>1108</v>
      </c>
      <c r="F257" s="1518" t="s">
        <v>483</v>
      </c>
    </row>
    <row r="258" spans="1:6">
      <c r="A258" s="1516">
        <v>256</v>
      </c>
      <c r="B258" s="1519"/>
      <c r="C258" s="1519"/>
      <c r="D258" s="1518">
        <v>14</v>
      </c>
      <c r="E258" s="1518" t="s">
        <v>1109</v>
      </c>
      <c r="F258" s="1518" t="s">
        <v>483</v>
      </c>
    </row>
    <row r="259" spans="1:6">
      <c r="A259" s="1516">
        <v>257</v>
      </c>
      <c r="B259" s="1519"/>
      <c r="C259" s="1519"/>
      <c r="D259" s="1518">
        <v>15</v>
      </c>
      <c r="E259" s="1518" t="s">
        <v>1110</v>
      </c>
      <c r="F259" s="1518" t="s">
        <v>483</v>
      </c>
    </row>
    <row r="260" spans="1:6">
      <c r="A260" s="1516">
        <v>258</v>
      </c>
      <c r="B260" s="1519"/>
      <c r="C260" s="1519"/>
      <c r="D260" s="1518">
        <v>16</v>
      </c>
      <c r="E260" s="1518" t="s">
        <v>1111</v>
      </c>
      <c r="F260" s="1518" t="s">
        <v>1112</v>
      </c>
    </row>
    <row r="261" spans="1:6">
      <c r="A261" s="1516">
        <v>259</v>
      </c>
      <c r="B261" s="1519"/>
      <c r="C261" s="1519"/>
      <c r="D261" s="1518">
        <v>17</v>
      </c>
      <c r="E261" s="1518" t="s">
        <v>1113</v>
      </c>
      <c r="F261" s="1518" t="s">
        <v>1112</v>
      </c>
    </row>
    <row r="262" spans="1:6">
      <c r="A262" s="1516">
        <v>260</v>
      </c>
      <c r="B262" s="1519"/>
      <c r="C262" s="1519"/>
      <c r="D262" s="1518">
        <v>18</v>
      </c>
      <c r="E262" s="1518" t="s">
        <v>1114</v>
      </c>
      <c r="F262" s="1518" t="s">
        <v>1115</v>
      </c>
    </row>
    <row r="263" spans="1:6">
      <c r="A263" s="1516">
        <v>261</v>
      </c>
      <c r="B263" s="1519"/>
      <c r="C263" s="1519"/>
      <c r="D263" s="1518">
        <v>19</v>
      </c>
      <c r="E263" s="1518" t="s">
        <v>1116</v>
      </c>
      <c r="F263" s="1518" t="s">
        <v>1157</v>
      </c>
    </row>
    <row r="264" spans="1:6">
      <c r="A264" s="1516">
        <v>262</v>
      </c>
      <c r="B264" s="1519"/>
      <c r="C264" s="1519"/>
      <c r="D264" s="1518">
        <v>20</v>
      </c>
      <c r="E264" s="1518" t="s">
        <v>1117</v>
      </c>
      <c r="F264" s="1518" t="s">
        <v>68</v>
      </c>
    </row>
    <row r="265" spans="1:6">
      <c r="A265" s="1516">
        <v>263</v>
      </c>
      <c r="B265" s="1519"/>
      <c r="C265" s="1519"/>
      <c r="D265" s="1518">
        <v>21</v>
      </c>
      <c r="E265" s="1518" t="s">
        <v>1118</v>
      </c>
      <c r="F265" s="1518" t="s">
        <v>1119</v>
      </c>
    </row>
    <row r="266" spans="1:6">
      <c r="A266" s="1516">
        <v>264</v>
      </c>
      <c r="B266" s="1519"/>
      <c r="C266" s="1519"/>
      <c r="D266" s="1518">
        <v>22</v>
      </c>
      <c r="E266" s="1518" t="s">
        <v>1120</v>
      </c>
      <c r="F266" s="1518" t="s">
        <v>1121</v>
      </c>
    </row>
    <row r="267" spans="1:6">
      <c r="A267" s="1516">
        <v>265</v>
      </c>
      <c r="B267" s="1519"/>
      <c r="C267" s="1519"/>
      <c r="D267" s="1518">
        <v>23</v>
      </c>
      <c r="E267" s="1518" t="s">
        <v>1122</v>
      </c>
      <c r="F267" s="1518" t="s">
        <v>1123</v>
      </c>
    </row>
    <row r="268" spans="1:6">
      <c r="A268" s="1516">
        <v>266</v>
      </c>
      <c r="B268" s="1519"/>
      <c r="C268" s="1519"/>
      <c r="D268" s="1518">
        <v>24</v>
      </c>
      <c r="E268" s="1518" t="s">
        <v>1124</v>
      </c>
      <c r="F268" s="1518" t="s">
        <v>1125</v>
      </c>
    </row>
    <row r="269" spans="1:6">
      <c r="A269" s="1516">
        <v>267</v>
      </c>
      <c r="B269" s="1520"/>
      <c r="C269" s="1520"/>
      <c r="D269" s="1518">
        <v>25</v>
      </c>
      <c r="E269" s="1518" t="s">
        <v>1333</v>
      </c>
      <c r="F269" s="1518"/>
    </row>
    <row r="270" spans="1:6">
      <c r="A270" s="1516">
        <v>268</v>
      </c>
      <c r="B270" s="1517">
        <v>18</v>
      </c>
      <c r="C270" s="1517" t="s">
        <v>1126</v>
      </c>
      <c r="D270" s="1518">
        <v>1</v>
      </c>
      <c r="E270" s="1518" t="s">
        <v>436</v>
      </c>
      <c r="F270" s="1518" t="s">
        <v>1127</v>
      </c>
    </row>
    <row r="271" spans="1:6">
      <c r="A271" s="1516">
        <v>269</v>
      </c>
      <c r="B271" s="1519"/>
      <c r="C271" s="1519"/>
      <c r="D271" s="1518">
        <v>2</v>
      </c>
      <c r="E271" s="1518" t="s">
        <v>1128</v>
      </c>
      <c r="F271" s="1518" t="s">
        <v>483</v>
      </c>
    </row>
    <row r="272" spans="1:6">
      <c r="A272" s="1516">
        <v>270</v>
      </c>
      <c r="B272" s="1519"/>
      <c r="C272" s="1519"/>
      <c r="D272" s="1518">
        <v>3</v>
      </c>
      <c r="E272" s="1518" t="s">
        <v>1129</v>
      </c>
      <c r="F272" s="1518" t="s">
        <v>483</v>
      </c>
    </row>
    <row r="273" spans="1:6">
      <c r="A273" s="1516">
        <v>271</v>
      </c>
      <c r="B273" s="1519"/>
      <c r="C273" s="1519"/>
      <c r="D273" s="1518">
        <v>4</v>
      </c>
      <c r="E273" s="1518" t="s">
        <v>1130</v>
      </c>
      <c r="F273" s="1518" t="s">
        <v>483</v>
      </c>
    </row>
    <row r="274" spans="1:6">
      <c r="A274" s="1516">
        <v>272</v>
      </c>
      <c r="B274" s="1519"/>
      <c r="C274" s="1519"/>
      <c r="D274" s="1518">
        <v>5</v>
      </c>
      <c r="E274" s="1518" t="s">
        <v>1131</v>
      </c>
      <c r="F274" s="1518" t="s">
        <v>1127</v>
      </c>
    </row>
    <row r="275" spans="1:6">
      <c r="A275" s="1516">
        <v>273</v>
      </c>
      <c r="B275" s="1519"/>
      <c r="C275" s="1519"/>
      <c r="D275" s="1518">
        <v>6</v>
      </c>
      <c r="E275" s="1518" t="s">
        <v>1132</v>
      </c>
      <c r="F275" s="1518" t="s">
        <v>1133</v>
      </c>
    </row>
    <row r="276" spans="1:6">
      <c r="A276" s="1516">
        <v>274</v>
      </c>
      <c r="B276" s="1519"/>
      <c r="C276" s="1519"/>
      <c r="D276" s="1518">
        <v>7</v>
      </c>
      <c r="E276" s="1518" t="s">
        <v>1134</v>
      </c>
      <c r="F276" s="1518" t="s">
        <v>1133</v>
      </c>
    </row>
    <row r="277" spans="1:6">
      <c r="A277" s="1516">
        <v>275</v>
      </c>
      <c r="B277" s="1519"/>
      <c r="C277" s="1519"/>
      <c r="D277" s="1518">
        <v>8</v>
      </c>
      <c r="E277" s="1518" t="s">
        <v>1135</v>
      </c>
      <c r="F277" s="1518" t="s">
        <v>1136</v>
      </c>
    </row>
    <row r="278" spans="1:6">
      <c r="A278" s="1516">
        <v>276</v>
      </c>
      <c r="B278" s="1519"/>
      <c r="C278" s="1519"/>
      <c r="D278" s="1518">
        <v>9</v>
      </c>
      <c r="E278" s="1518" t="s">
        <v>1137</v>
      </c>
      <c r="F278" s="1518" t="s">
        <v>1136</v>
      </c>
    </row>
    <row r="279" spans="1:6">
      <c r="A279" s="1516">
        <v>277</v>
      </c>
      <c r="B279" s="1519"/>
      <c r="C279" s="1519"/>
      <c r="D279" s="1518">
        <v>10</v>
      </c>
      <c r="E279" s="1518" t="s">
        <v>1138</v>
      </c>
      <c r="F279" s="1518" t="s">
        <v>1136</v>
      </c>
    </row>
    <row r="280" spans="1:6">
      <c r="A280" s="1516">
        <v>278</v>
      </c>
      <c r="B280" s="1519"/>
      <c r="C280" s="1519"/>
      <c r="D280" s="1518">
        <v>11</v>
      </c>
      <c r="E280" s="1518" t="s">
        <v>1139</v>
      </c>
      <c r="F280" s="1518" t="s">
        <v>1140</v>
      </c>
    </row>
    <row r="281" spans="1:6">
      <c r="A281" s="1516">
        <v>279</v>
      </c>
      <c r="B281" s="1519"/>
      <c r="C281" s="1519"/>
      <c r="D281" s="1518">
        <v>12</v>
      </c>
      <c r="E281" s="1518" t="s">
        <v>1141</v>
      </c>
      <c r="F281" s="1518" t="s">
        <v>1142</v>
      </c>
    </row>
    <row r="282" spans="1:6">
      <c r="A282" s="1516">
        <v>280</v>
      </c>
      <c r="B282" s="1520"/>
      <c r="C282" s="1520"/>
      <c r="D282" s="1518">
        <v>13</v>
      </c>
      <c r="E282" s="1518" t="s">
        <v>1334</v>
      </c>
      <c r="F282" s="1518"/>
    </row>
    <row r="283" spans="1:6">
      <c r="A283" s="1516">
        <v>281</v>
      </c>
      <c r="B283" s="1517">
        <v>19</v>
      </c>
      <c r="C283" s="1517" t="s">
        <v>1143</v>
      </c>
      <c r="D283" s="1518">
        <v>1</v>
      </c>
      <c r="E283" s="1518" t="s">
        <v>1144</v>
      </c>
      <c r="F283" s="1518" t="s">
        <v>1145</v>
      </c>
    </row>
    <row r="284" spans="1:6">
      <c r="A284" s="1516">
        <v>282</v>
      </c>
      <c r="B284" s="1519"/>
      <c r="C284" s="1519"/>
      <c r="D284" s="1518">
        <v>2</v>
      </c>
      <c r="E284" s="1518" t="s">
        <v>1146</v>
      </c>
      <c r="F284" s="1518" t="s">
        <v>1145</v>
      </c>
    </row>
    <row r="285" spans="1:6">
      <c r="A285" s="1516">
        <v>283</v>
      </c>
      <c r="B285" s="1519"/>
      <c r="C285" s="1519"/>
      <c r="D285" s="1518">
        <v>3</v>
      </c>
      <c r="E285" s="1518" t="s">
        <v>1147</v>
      </c>
      <c r="F285" s="1518" t="s">
        <v>1148</v>
      </c>
    </row>
    <row r="286" spans="1:6">
      <c r="A286" s="1516">
        <v>284</v>
      </c>
      <c r="B286" s="1519"/>
      <c r="C286" s="1519"/>
      <c r="D286" s="1518">
        <v>4</v>
      </c>
      <c r="E286" s="1518" t="s">
        <v>1149</v>
      </c>
      <c r="F286" s="1518" t="s">
        <v>1148</v>
      </c>
    </row>
    <row r="287" spans="1:6">
      <c r="A287" s="1516">
        <v>285</v>
      </c>
      <c r="B287" s="1519"/>
      <c r="C287" s="1519"/>
      <c r="D287" s="1518">
        <v>5</v>
      </c>
      <c r="E287" s="1518" t="s">
        <v>1150</v>
      </c>
      <c r="F287" s="1518" t="s">
        <v>1151</v>
      </c>
    </row>
    <row r="288" spans="1:6">
      <c r="A288" s="1516">
        <v>286</v>
      </c>
      <c r="B288" s="1519"/>
      <c r="C288" s="1519"/>
      <c r="D288" s="1518">
        <v>6</v>
      </c>
      <c r="E288" s="1518" t="s">
        <v>1152</v>
      </c>
      <c r="F288" s="1518" t="s">
        <v>1153</v>
      </c>
    </row>
    <row r="289" spans="1:6">
      <c r="A289" s="1516">
        <v>287</v>
      </c>
      <c r="B289" s="1519"/>
      <c r="C289" s="1519"/>
      <c r="D289" s="1518">
        <v>7</v>
      </c>
      <c r="E289" s="1518" t="s">
        <v>1154</v>
      </c>
      <c r="F289" s="1518" t="s">
        <v>1157</v>
      </c>
    </row>
    <row r="290" spans="1:6">
      <c r="A290" s="1516">
        <v>288</v>
      </c>
      <c r="B290" s="1519"/>
      <c r="C290" s="1519"/>
      <c r="D290" s="1518">
        <v>8</v>
      </c>
      <c r="E290" s="1518" t="s">
        <v>1162</v>
      </c>
      <c r="F290" s="1518" t="s">
        <v>1157</v>
      </c>
    </row>
    <row r="291" spans="1:6">
      <c r="A291" s="1516">
        <v>289</v>
      </c>
      <c r="B291" s="1520"/>
      <c r="C291" s="1520"/>
      <c r="D291" s="1518">
        <v>9</v>
      </c>
      <c r="E291" s="1518" t="s">
        <v>1335</v>
      </c>
      <c r="F291" s="1518"/>
    </row>
    <row r="292" spans="1:6">
      <c r="A292" s="1516">
        <v>290</v>
      </c>
      <c r="B292" s="1517">
        <v>20</v>
      </c>
      <c r="C292" s="1517" t="s">
        <v>1163</v>
      </c>
      <c r="D292" s="1518">
        <v>1</v>
      </c>
      <c r="E292" s="1518" t="s">
        <v>1164</v>
      </c>
      <c r="F292" s="1518" t="s">
        <v>1157</v>
      </c>
    </row>
    <row r="293" spans="1:6">
      <c r="A293" s="1516">
        <v>291</v>
      </c>
      <c r="B293" s="1519"/>
      <c r="C293" s="1519"/>
      <c r="D293" s="1518">
        <v>2</v>
      </c>
      <c r="E293" s="1518" t="s">
        <v>1165</v>
      </c>
      <c r="F293" s="1518" t="s">
        <v>1157</v>
      </c>
    </row>
    <row r="294" spans="1:6">
      <c r="A294" s="1516">
        <v>292</v>
      </c>
      <c r="B294" s="1519"/>
      <c r="C294" s="1519"/>
      <c r="D294" s="1518">
        <v>3</v>
      </c>
      <c r="E294" s="1518" t="s">
        <v>1166</v>
      </c>
      <c r="F294" s="1518" t="s">
        <v>1157</v>
      </c>
    </row>
    <row r="295" spans="1:6">
      <c r="A295" s="1516">
        <v>293</v>
      </c>
      <c r="B295" s="1519"/>
      <c r="C295" s="1519"/>
      <c r="D295" s="1518">
        <v>4</v>
      </c>
      <c r="E295" s="1518" t="s">
        <v>1167</v>
      </c>
      <c r="F295" s="1518" t="s">
        <v>1157</v>
      </c>
    </row>
    <row r="296" spans="1:6">
      <c r="A296" s="1516">
        <v>294</v>
      </c>
      <c r="B296" s="1519"/>
      <c r="C296" s="1519"/>
      <c r="D296" s="1518">
        <v>5</v>
      </c>
      <c r="E296" s="1518" t="s">
        <v>1168</v>
      </c>
      <c r="F296" s="1518" t="s">
        <v>1157</v>
      </c>
    </row>
    <row r="297" spans="1:6">
      <c r="A297" s="1516">
        <v>295</v>
      </c>
      <c r="B297" s="1519"/>
      <c r="C297" s="1519"/>
      <c r="D297" s="1518">
        <v>6</v>
      </c>
      <c r="E297" s="1518" t="s">
        <v>1169</v>
      </c>
      <c r="F297" s="1518" t="s">
        <v>1157</v>
      </c>
    </row>
    <row r="298" spans="1:6">
      <c r="A298" s="1516">
        <v>296</v>
      </c>
      <c r="B298" s="1519"/>
      <c r="C298" s="1519"/>
      <c r="D298" s="1518">
        <v>7</v>
      </c>
      <c r="E298" s="1518" t="s">
        <v>1170</v>
      </c>
      <c r="F298" s="1518" t="s">
        <v>1157</v>
      </c>
    </row>
    <row r="299" spans="1:6">
      <c r="A299" s="1516">
        <v>297</v>
      </c>
      <c r="B299" s="1519"/>
      <c r="C299" s="1519"/>
      <c r="D299" s="1518">
        <v>8</v>
      </c>
      <c r="E299" s="1518" t="s">
        <v>1171</v>
      </c>
      <c r="F299" s="1518" t="s">
        <v>1157</v>
      </c>
    </row>
    <row r="300" spans="1:6">
      <c r="A300" s="1516">
        <v>298</v>
      </c>
      <c r="B300" s="1519"/>
      <c r="C300" s="1519"/>
      <c r="D300" s="1518">
        <v>9</v>
      </c>
      <c r="E300" s="1518" t="s">
        <v>1172</v>
      </c>
      <c r="F300" s="1518" t="s">
        <v>1157</v>
      </c>
    </row>
    <row r="301" spans="1:6">
      <c r="A301" s="1516">
        <v>299</v>
      </c>
      <c r="B301" s="1519"/>
      <c r="C301" s="1519"/>
      <c r="D301" s="1518">
        <v>10</v>
      </c>
      <c r="E301" s="1518" t="s">
        <v>1173</v>
      </c>
      <c r="F301" s="1518" t="s">
        <v>1157</v>
      </c>
    </row>
    <row r="302" spans="1:6">
      <c r="A302" s="1516">
        <v>300</v>
      </c>
      <c r="B302" s="1519"/>
      <c r="C302" s="1519"/>
      <c r="D302" s="1518">
        <v>11</v>
      </c>
      <c r="E302" s="1518" t="s">
        <v>1174</v>
      </c>
      <c r="F302" s="1518" t="s">
        <v>1157</v>
      </c>
    </row>
    <row r="303" spans="1:6">
      <c r="A303" s="1516">
        <v>301</v>
      </c>
      <c r="B303" s="1519"/>
      <c r="C303" s="1519"/>
      <c r="D303" s="1518">
        <v>12</v>
      </c>
      <c r="E303" s="1518" t="s">
        <v>1175</v>
      </c>
      <c r="F303" s="1518" t="s">
        <v>1157</v>
      </c>
    </row>
    <row r="304" spans="1:6">
      <c r="A304" s="1516">
        <v>302</v>
      </c>
      <c r="B304" s="1519"/>
      <c r="C304" s="1519"/>
      <c r="D304" s="1518">
        <v>13</v>
      </c>
      <c r="E304" s="1518" t="s">
        <v>1176</v>
      </c>
      <c r="F304" s="1518" t="s">
        <v>1157</v>
      </c>
    </row>
    <row r="305" spans="1:6">
      <c r="A305" s="1516">
        <v>303</v>
      </c>
      <c r="B305" s="1519"/>
      <c r="C305" s="1519"/>
      <c r="D305" s="1518">
        <v>14</v>
      </c>
      <c r="E305" s="1518" t="s">
        <v>1177</v>
      </c>
      <c r="F305" s="1518" t="s">
        <v>1157</v>
      </c>
    </row>
    <row r="306" spans="1:6">
      <c r="A306" s="1516">
        <v>304</v>
      </c>
      <c r="B306" s="1519"/>
      <c r="C306" s="1519"/>
      <c r="D306" s="1518">
        <v>15</v>
      </c>
      <c r="E306" s="1518" t="s">
        <v>1178</v>
      </c>
      <c r="F306" s="1518" t="s">
        <v>1157</v>
      </c>
    </row>
    <row r="307" spans="1:6">
      <c r="A307" s="1516">
        <v>305</v>
      </c>
      <c r="B307" s="1519"/>
      <c r="C307" s="1519"/>
      <c r="D307" s="1518">
        <v>16</v>
      </c>
      <c r="E307" s="1518" t="s">
        <v>1179</v>
      </c>
      <c r="F307" s="1518" t="s">
        <v>1157</v>
      </c>
    </row>
    <row r="308" spans="1:6">
      <c r="A308" s="1516">
        <v>306</v>
      </c>
      <c r="B308" s="1520"/>
      <c r="C308" s="1520"/>
      <c r="D308" s="1518">
        <v>17</v>
      </c>
      <c r="E308" s="1518" t="s">
        <v>1336</v>
      </c>
      <c r="F308" s="1518"/>
    </row>
    <row r="309" spans="1:6">
      <c r="A309" s="1516">
        <v>307</v>
      </c>
      <c r="B309" s="1517">
        <v>21</v>
      </c>
      <c r="C309" s="1517" t="s">
        <v>797</v>
      </c>
      <c r="D309" s="1518">
        <v>1</v>
      </c>
      <c r="E309" s="1518" t="s">
        <v>1180</v>
      </c>
      <c r="F309" s="1518" t="s">
        <v>1181</v>
      </c>
    </row>
    <row r="310" spans="1:6">
      <c r="A310" s="1516">
        <v>308</v>
      </c>
      <c r="B310" s="1519"/>
      <c r="C310" s="1519"/>
      <c r="D310" s="1518">
        <v>2</v>
      </c>
      <c r="E310" s="1518" t="s">
        <v>1182</v>
      </c>
      <c r="F310" s="1518" t="s">
        <v>68</v>
      </c>
    </row>
    <row r="311" spans="1:6">
      <c r="A311" s="1516">
        <v>309</v>
      </c>
      <c r="B311" s="1519"/>
      <c r="C311" s="1519"/>
      <c r="D311" s="1518">
        <v>3</v>
      </c>
      <c r="E311" s="1518" t="s">
        <v>437</v>
      </c>
      <c r="F311" s="1518" t="s">
        <v>1183</v>
      </c>
    </row>
    <row r="312" spans="1:6">
      <c r="A312" s="1516">
        <v>310</v>
      </c>
      <c r="B312" s="1519"/>
      <c r="C312" s="1519"/>
      <c r="D312" s="1518">
        <v>4</v>
      </c>
      <c r="E312" s="1518" t="s">
        <v>1184</v>
      </c>
      <c r="F312" s="1518" t="s">
        <v>1185</v>
      </c>
    </row>
    <row r="313" spans="1:6">
      <c r="A313" s="1516">
        <v>311</v>
      </c>
      <c r="B313" s="1519"/>
      <c r="C313" s="1519"/>
      <c r="D313" s="1518">
        <v>5</v>
      </c>
      <c r="E313" s="1518" t="s">
        <v>863</v>
      </c>
      <c r="F313" s="1518" t="s">
        <v>864</v>
      </c>
    </row>
    <row r="314" spans="1:6">
      <c r="A314" s="1516">
        <v>312</v>
      </c>
      <c r="B314" s="1519"/>
      <c r="C314" s="1519"/>
      <c r="D314" s="1518">
        <v>6</v>
      </c>
      <c r="E314" s="1518" t="s">
        <v>865</v>
      </c>
      <c r="F314" s="1518" t="s">
        <v>866</v>
      </c>
    </row>
    <row r="315" spans="1:6">
      <c r="A315" s="1516">
        <v>313</v>
      </c>
      <c r="B315" s="1519"/>
      <c r="C315" s="1519"/>
      <c r="D315" s="1518">
        <v>7</v>
      </c>
      <c r="E315" s="1518" t="s">
        <v>867</v>
      </c>
      <c r="F315" s="1518" t="s">
        <v>958</v>
      </c>
    </row>
    <row r="316" spans="1:6">
      <c r="A316" s="1516">
        <v>314</v>
      </c>
      <c r="B316" s="1519"/>
      <c r="C316" s="1519"/>
      <c r="D316" s="1518">
        <v>8</v>
      </c>
      <c r="E316" s="1518" t="s">
        <v>868</v>
      </c>
      <c r="F316" s="1518" t="s">
        <v>1157</v>
      </c>
    </row>
    <row r="317" spans="1:6">
      <c r="A317" s="1516">
        <v>315</v>
      </c>
      <c r="B317" s="1519"/>
      <c r="C317" s="1519"/>
      <c r="D317" s="1518">
        <v>9</v>
      </c>
      <c r="E317" s="1518" t="s">
        <v>869</v>
      </c>
      <c r="F317" s="1518" t="s">
        <v>870</v>
      </c>
    </row>
    <row r="318" spans="1:6">
      <c r="A318" s="1516">
        <v>316</v>
      </c>
      <c r="B318" s="1519"/>
      <c r="C318" s="1519"/>
      <c r="D318" s="1518">
        <v>10</v>
      </c>
      <c r="E318" s="1518" t="s">
        <v>871</v>
      </c>
      <c r="F318" s="1518" t="s">
        <v>1094</v>
      </c>
    </row>
    <row r="319" spans="1:6">
      <c r="A319" s="1516">
        <v>317</v>
      </c>
      <c r="B319" s="1519"/>
      <c r="C319" s="1519"/>
      <c r="D319" s="1518">
        <v>11</v>
      </c>
      <c r="E319" s="1518" t="s">
        <v>872</v>
      </c>
      <c r="F319" s="1518" t="s">
        <v>873</v>
      </c>
    </row>
    <row r="320" spans="1:6">
      <c r="A320" s="1516">
        <v>318</v>
      </c>
      <c r="B320" s="1519"/>
      <c r="C320" s="1519"/>
      <c r="D320" s="1518">
        <v>12</v>
      </c>
      <c r="E320" s="1518" t="s">
        <v>874</v>
      </c>
      <c r="F320" s="1518" t="s">
        <v>873</v>
      </c>
    </row>
    <row r="321" spans="1:6">
      <c r="A321" s="1516">
        <v>319</v>
      </c>
      <c r="B321" s="1519"/>
      <c r="C321" s="1519"/>
      <c r="D321" s="1518">
        <v>13</v>
      </c>
      <c r="E321" s="1518" t="s">
        <v>875</v>
      </c>
      <c r="F321" s="1518" t="s">
        <v>876</v>
      </c>
    </row>
    <row r="322" spans="1:6">
      <c r="A322" s="1516">
        <v>320</v>
      </c>
      <c r="B322" s="1519"/>
      <c r="C322" s="1519"/>
      <c r="D322" s="1518">
        <v>14</v>
      </c>
      <c r="E322" s="1518" t="s">
        <v>877</v>
      </c>
      <c r="F322" s="1518" t="s">
        <v>878</v>
      </c>
    </row>
    <row r="323" spans="1:6">
      <c r="A323" s="1516">
        <v>321</v>
      </c>
      <c r="B323" s="1519"/>
      <c r="C323" s="1519"/>
      <c r="D323" s="1518">
        <v>15</v>
      </c>
      <c r="E323" s="1518" t="s">
        <v>879</v>
      </c>
      <c r="F323" s="1518" t="s">
        <v>880</v>
      </c>
    </row>
    <row r="324" spans="1:6">
      <c r="A324" s="1516">
        <v>322</v>
      </c>
      <c r="B324" s="1519"/>
      <c r="C324" s="1519"/>
      <c r="D324" s="1518">
        <v>16</v>
      </c>
      <c r="E324" s="1518" t="s">
        <v>726</v>
      </c>
      <c r="F324" s="1518" t="s">
        <v>880</v>
      </c>
    </row>
    <row r="325" spans="1:6">
      <c r="A325" s="1516">
        <v>323</v>
      </c>
      <c r="B325" s="1519"/>
      <c r="C325" s="1519"/>
      <c r="D325" s="1518">
        <v>17</v>
      </c>
      <c r="E325" s="1518" t="s">
        <v>1009</v>
      </c>
      <c r="F325" s="1518" t="s">
        <v>1157</v>
      </c>
    </row>
    <row r="326" spans="1:6">
      <c r="A326" s="1516">
        <v>324</v>
      </c>
      <c r="B326" s="1519"/>
      <c r="C326" s="1519"/>
      <c r="D326" s="1518">
        <v>18</v>
      </c>
      <c r="E326" s="1518" t="s">
        <v>881</v>
      </c>
      <c r="F326" s="1518" t="s">
        <v>996</v>
      </c>
    </row>
    <row r="327" spans="1:6">
      <c r="A327" s="1516">
        <v>325</v>
      </c>
      <c r="B327" s="1519"/>
      <c r="C327" s="1519"/>
      <c r="D327" s="1518">
        <v>19</v>
      </c>
      <c r="E327" s="1518" t="s">
        <v>882</v>
      </c>
      <c r="F327" s="1518" t="s">
        <v>755</v>
      </c>
    </row>
    <row r="328" spans="1:6">
      <c r="A328" s="1516">
        <v>326</v>
      </c>
      <c r="B328" s="1519"/>
      <c r="C328" s="1519"/>
      <c r="D328" s="1518">
        <v>20</v>
      </c>
      <c r="E328" s="1518" t="s">
        <v>756</v>
      </c>
      <c r="F328" s="1518" t="s">
        <v>319</v>
      </c>
    </row>
    <row r="329" spans="1:6">
      <c r="A329" s="1516">
        <v>327</v>
      </c>
      <c r="B329" s="1519"/>
      <c r="C329" s="1519"/>
      <c r="D329" s="1518">
        <v>21</v>
      </c>
      <c r="E329" s="1518" t="s">
        <v>757</v>
      </c>
      <c r="F329" s="1518" t="s">
        <v>758</v>
      </c>
    </row>
    <row r="330" spans="1:6">
      <c r="A330" s="1516">
        <v>328</v>
      </c>
      <c r="B330" s="1519"/>
      <c r="C330" s="1519"/>
      <c r="D330" s="1518">
        <v>22</v>
      </c>
      <c r="E330" s="1518" t="s">
        <v>759</v>
      </c>
      <c r="F330" s="1518" t="s">
        <v>760</v>
      </c>
    </row>
    <row r="331" spans="1:6">
      <c r="A331" s="1516">
        <v>329</v>
      </c>
      <c r="B331" s="1519"/>
      <c r="C331" s="1519"/>
      <c r="D331" s="1518">
        <v>23</v>
      </c>
      <c r="E331" s="1518" t="s">
        <v>761</v>
      </c>
      <c r="F331" s="1518" t="s">
        <v>762</v>
      </c>
    </row>
    <row r="332" spans="1:6">
      <c r="A332" s="1516">
        <v>330</v>
      </c>
      <c r="B332" s="1519"/>
      <c r="C332" s="1519"/>
      <c r="D332" s="1518">
        <v>24</v>
      </c>
      <c r="E332" s="1518" t="s">
        <v>763</v>
      </c>
      <c r="F332" s="1518" t="s">
        <v>962</v>
      </c>
    </row>
    <row r="333" spans="1:6">
      <c r="A333" s="1516">
        <v>331</v>
      </c>
      <c r="B333" s="1519"/>
      <c r="C333" s="1519"/>
      <c r="D333" s="1518">
        <v>25</v>
      </c>
      <c r="E333" s="1518" t="s">
        <v>963</v>
      </c>
      <c r="F333" s="1518" t="s">
        <v>964</v>
      </c>
    </row>
    <row r="334" spans="1:6">
      <c r="A334" s="1516">
        <v>332</v>
      </c>
      <c r="B334" s="1519"/>
      <c r="C334" s="1519"/>
      <c r="D334" s="1518">
        <v>26</v>
      </c>
      <c r="E334" s="1518" t="s">
        <v>965</v>
      </c>
      <c r="F334" s="1518" t="s">
        <v>1157</v>
      </c>
    </row>
    <row r="335" spans="1:6">
      <c r="A335" s="1516">
        <v>333</v>
      </c>
      <c r="B335" s="1519"/>
      <c r="C335" s="1519"/>
      <c r="D335" s="1518">
        <v>27</v>
      </c>
      <c r="E335" s="1518" t="s">
        <v>966</v>
      </c>
      <c r="F335" s="1518" t="s">
        <v>1157</v>
      </c>
    </row>
    <row r="336" spans="1:6">
      <c r="A336" s="1516">
        <v>334</v>
      </c>
      <c r="B336" s="1519"/>
      <c r="C336" s="1519"/>
      <c r="D336" s="1518">
        <v>28</v>
      </c>
      <c r="E336" s="1518" t="s">
        <v>967</v>
      </c>
      <c r="F336" s="1518" t="s">
        <v>1157</v>
      </c>
    </row>
    <row r="337" spans="1:6">
      <c r="A337" s="1516">
        <v>335</v>
      </c>
      <c r="B337" s="1519"/>
      <c r="C337" s="1519"/>
      <c r="D337" s="1518">
        <v>29</v>
      </c>
      <c r="E337" s="1518" t="s">
        <v>968</v>
      </c>
      <c r="F337" s="1518" t="s">
        <v>969</v>
      </c>
    </row>
    <row r="338" spans="1:6">
      <c r="A338" s="1516">
        <v>336</v>
      </c>
      <c r="B338" s="1519"/>
      <c r="C338" s="1519"/>
      <c r="D338" s="1518">
        <v>30</v>
      </c>
      <c r="E338" s="1518" t="s">
        <v>970</v>
      </c>
      <c r="F338" s="1518" t="s">
        <v>1157</v>
      </c>
    </row>
    <row r="339" spans="1:6">
      <c r="A339" s="1516">
        <v>337</v>
      </c>
      <c r="B339" s="1519"/>
      <c r="C339" s="1519"/>
      <c r="D339" s="1518">
        <v>31</v>
      </c>
      <c r="E339" s="1518" t="s">
        <v>971</v>
      </c>
      <c r="F339" s="1518" t="s">
        <v>972</v>
      </c>
    </row>
    <row r="340" spans="1:6">
      <c r="A340" s="1516">
        <v>338</v>
      </c>
      <c r="B340" s="1519"/>
      <c r="C340" s="1519"/>
      <c r="D340" s="1518">
        <v>32</v>
      </c>
      <c r="E340" s="1518" t="s">
        <v>973</v>
      </c>
      <c r="F340" s="1518" t="s">
        <v>974</v>
      </c>
    </row>
    <row r="341" spans="1:6">
      <c r="A341" s="1516">
        <v>339</v>
      </c>
      <c r="B341" s="1520"/>
      <c r="C341" s="1520"/>
      <c r="D341" s="1518">
        <v>33</v>
      </c>
      <c r="E341" s="1518" t="s">
        <v>1337</v>
      </c>
      <c r="F341" s="1518"/>
    </row>
  </sheetData>
  <sheetProtection algorithmName="SHA-512" hashValue="vu3VXU45mUUlx34kKeqvxyqo9su0O5SWJsewGDE2IE7lTJSSkH7IGgVpHLBz4+8w/yHoJMdJ0yLu7jKLyLBweg==" saltValue="w7XzbIIcSowXNtqp4R+PwA==" spinCount="100000" sheet="1" objects="1" scenarios="1"/>
  <mergeCells count="3">
    <mergeCell ref="A1:A2"/>
    <mergeCell ref="B1:C1"/>
    <mergeCell ref="D1:F1"/>
  </mergeCells>
  <phoneticPr fontId="4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63</vt:i4>
      </vt:variant>
    </vt:vector>
  </HeadingPairs>
  <TitlesOfParts>
    <vt:vector size="96" baseType="lpstr">
      <vt:lpstr>開始画面</vt:lpstr>
      <vt:lpstr>1_一般事項</vt:lpstr>
      <vt:lpstr>2_社員等従業員給料等</vt:lpstr>
      <vt:lpstr>3_法定福利費</vt:lpstr>
      <vt:lpstr>4_労務管理費</vt:lpstr>
      <vt:lpstr>5-1_機器材運搬費</vt:lpstr>
      <vt:lpstr>5-2_建設機械Ⅰ</vt:lpstr>
      <vt:lpstr>5-3_建設機械Ⅱ</vt:lpstr>
      <vt:lpstr>【参照用】建設機械リスト</vt:lpstr>
      <vt:lpstr>6_工事費</vt:lpstr>
      <vt:lpstr>7-1_品質管理</vt:lpstr>
      <vt:lpstr>7-2_特殊な品質管理</vt:lpstr>
      <vt:lpstr>7-3_現場条件等</vt:lpstr>
      <vt:lpstr>7-4_各種調査</vt:lpstr>
      <vt:lpstr>7-5_各種台帳</vt:lpstr>
      <vt:lpstr>7-6_ICT建設機械</vt:lpstr>
      <vt:lpstr>7-7_その他</vt:lpstr>
      <vt:lpstr>8-1_準備・測量</vt:lpstr>
      <vt:lpstr>8-2_その他</vt:lpstr>
      <vt:lpstr>9-1_現場環境改善_仮設備</vt:lpstr>
      <vt:lpstr>9-2_現場環境改善_営繕</vt:lpstr>
      <vt:lpstr>9-3_現場環境改善_安全</vt:lpstr>
      <vt:lpstr>9-4_現場環境改善_地域</vt:lpstr>
      <vt:lpstr>9-5_現場環境改善_その他</vt:lpstr>
      <vt:lpstr>10_工事保険</vt:lpstr>
      <vt:lpstr>11_組立保険</vt:lpstr>
      <vt:lpstr>12_ICT</vt:lpstr>
      <vt:lpstr>13_快適トイレ</vt:lpstr>
      <vt:lpstr>10_感染対策</vt:lpstr>
      <vt:lpstr>form</vt:lpstr>
      <vt:lpstr>Table</vt:lpstr>
      <vt:lpstr>建設機械リスト</vt:lpstr>
      <vt:lpstr>基礎データ</vt:lpstr>
      <vt:lpstr>○×</vt:lpstr>
      <vt:lpstr>ICT_工種</vt:lpstr>
      <vt:lpstr>ICT_使用機械</vt:lpstr>
      <vt:lpstr>ICT_施工工種</vt:lpstr>
      <vt:lpstr>ICT_出来形管理</vt:lpstr>
      <vt:lpstr>ICT_出来形管理_河川浚渫</vt:lpstr>
      <vt:lpstr>ICT_測量</vt:lpstr>
      <vt:lpstr>'1_一般事項'!Print_Area</vt:lpstr>
      <vt:lpstr>'10_感染対策'!Print_Area</vt:lpstr>
      <vt:lpstr>'13_快適トイレ'!Print_Area</vt:lpstr>
      <vt:lpstr>'2_社員等従業員給料等'!Print_Area</vt:lpstr>
      <vt:lpstr>'3_法定福利費'!Print_Area</vt:lpstr>
      <vt:lpstr>'4_労務管理費'!Print_Area</vt:lpstr>
      <vt:lpstr>'5-1_機器材運搬費'!Print_Area</vt:lpstr>
      <vt:lpstr>'5-2_建設機械Ⅰ'!Print_Area</vt:lpstr>
      <vt:lpstr>'5-3_建設機械Ⅱ'!Print_Area</vt:lpstr>
      <vt:lpstr>'7-3_現場条件等'!Print_Area</vt:lpstr>
      <vt:lpstr>'7-4_各種調査'!Print_Area</vt:lpstr>
      <vt:lpstr>'7-5_各種台帳'!Print_Area</vt:lpstr>
      <vt:lpstr>'7-6_ICT建設機械'!Print_Area</vt:lpstr>
      <vt:lpstr>'7-7_その他'!Print_Area</vt:lpstr>
      <vt:lpstr>'9-1_現場環境改善_仮設備'!Print_Area</vt:lpstr>
      <vt:lpstr>'9-2_現場環境改善_営繕'!Print_Area</vt:lpstr>
      <vt:lpstr>'9-3_現場環境改善_安全'!Print_Area</vt:lpstr>
      <vt:lpstr>'9-4_現場環境改善_地域'!Print_Area</vt:lpstr>
      <vt:lpstr>'9-5_現場環境改善_その他'!Print_Area</vt:lpstr>
      <vt:lpstr>'7-1_品質管理'!Print_Titles</vt:lpstr>
      <vt:lpstr>'7-2_特殊な品質管理'!Print_Titles</vt:lpstr>
      <vt:lpstr>'7-3_現場条件等'!Print_Titles</vt:lpstr>
      <vt:lpstr>'7-4_各種調査'!Print_Titles</vt:lpstr>
      <vt:lpstr>'7-5_各種台帳'!Print_Titles</vt:lpstr>
      <vt:lpstr>'7-6_ICT建設機械'!Print_Titles</vt:lpstr>
      <vt:lpstr>'7-7_その他'!Print_Titles</vt:lpstr>
      <vt:lpstr>'8-1_準備・測量'!Print_Titles</vt:lpstr>
      <vt:lpstr>'8-2_その他'!Print_Titles</vt:lpstr>
      <vt:lpstr>S2_職種</vt:lpstr>
      <vt:lpstr>ウインチ類</vt:lpstr>
      <vt:lpstr>クレーンその他の荷役機械</vt:lpstr>
      <vt:lpstr>コンクリート機械</vt:lpstr>
      <vt:lpstr>せん孔機械及びトンネル工事機械</vt:lpstr>
      <vt:lpstr>その他</vt:lpstr>
      <vt:lpstr>ブルドーザ及びスクレーパ</vt:lpstr>
      <vt:lpstr>モータグレーダ及び路盤用機械</vt:lpstr>
      <vt:lpstr>運搬機械</vt:lpstr>
      <vt:lpstr>運搬機械名</vt:lpstr>
      <vt:lpstr>下請次数</vt:lpstr>
      <vt:lpstr>基礎工事用機械</vt:lpstr>
      <vt:lpstr>空気圧縮機械及び送風機</vt:lpstr>
      <vt:lpstr>掘削及び積込機</vt:lpstr>
      <vt:lpstr>建設用ポンプ</vt:lpstr>
      <vt:lpstr>港湾工事用付属機器</vt:lpstr>
      <vt:lpstr>再下請</vt:lpstr>
      <vt:lpstr>作業船用付属品</vt:lpstr>
      <vt:lpstr>試験測定機</vt:lpstr>
      <vt:lpstr>主作業船</vt:lpstr>
      <vt:lpstr>締固め機械</vt:lpstr>
      <vt:lpstr>電気機器</vt:lpstr>
      <vt:lpstr>道路維持用機械</vt:lpstr>
      <vt:lpstr>年</vt:lpstr>
      <vt:lpstr>付属作業船</vt:lpstr>
      <vt:lpstr>舗装機械</vt:lpstr>
      <vt:lpstr>労災保険</vt:lpstr>
      <vt:lpstr>労災保険算出方法</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大島 淑</dc:creator>
  <cp:lastModifiedBy>Administrator</cp:lastModifiedBy>
  <cp:lastPrinted>2016-02-18T00:38:12Z</cp:lastPrinted>
  <dcterms:created xsi:type="dcterms:W3CDTF">2000-04-25T02:48:31Z</dcterms:created>
  <dcterms:modified xsi:type="dcterms:W3CDTF">2020-11-26T07:16:08Z</dcterms:modified>
</cp:coreProperties>
</file>